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defaultThemeVersion="124226"/>
  <bookViews>
    <workbookView xWindow="480" yWindow="555" windowWidth="12960" windowHeight="2820" tabRatio="546" firstSheet="31" activeTab="34"/>
  </bookViews>
  <sheets>
    <sheet name="2.1 Op Cost Matrix (NEW)(1)" sheetId="3" state="hidden" r:id="rId1"/>
    <sheet name="2.1 Op Cost Matrix (NEW) (2)" sheetId="5" state="hidden" r:id="rId2"/>
    <sheet name="Index" sheetId="304" r:id="rId3"/>
    <sheet name="Changes Log" sheetId="307" r:id="rId4"/>
    <sheet name="Universal data" sheetId="306" r:id="rId5"/>
    <sheet name="Check and balances" sheetId="238" r:id="rId6"/>
    <sheet name="1.1 Income Statement" sheetId="485" r:id="rId7"/>
    <sheet name="1.2 Financial Position" sheetId="486" r:id="rId8"/>
    <sheet name="1.3 Cash Flow" sheetId="487" r:id="rId9"/>
    <sheet name="1.4 Rec to costs tables" sheetId="488" r:id="rId10"/>
    <sheet name="1.5 Net Debt " sheetId="489" r:id="rId11"/>
    <sheet name="1.6  Disposals" sheetId="490" r:id="rId12"/>
    <sheet name="1.7 Tax Computation" sheetId="491" r:id="rId13"/>
    <sheet name="1.8 Tax pools" sheetId="492" r:id="rId14"/>
    <sheet name="1.9 Tax Allocations" sheetId="493" r:id="rId15"/>
    <sheet name="1.10 Tax Allocations CT600" sheetId="494" r:id="rId16"/>
    <sheet name="1.11 Tax Clawback" sheetId="495" r:id="rId17"/>
    <sheet name="1.12 Financing  Requirements" sheetId="496" r:id="rId18"/>
    <sheet name="1.13 DB Pension scheme" sheetId="497" r:id="rId19"/>
    <sheet name="2.1 Totex PCFM" sheetId="498" r:id="rId20"/>
    <sheet name="2.2 Totex costs summary" sheetId="231" r:id="rId21"/>
    <sheet name="2.3 Workload summary" sheetId="230" r:id="rId22"/>
    <sheet name="2.4 Safety" sheetId="441" r:id="rId23"/>
    <sheet name="2.5 Reliability" sheetId="442" r:id="rId24"/>
    <sheet name="2.6 Environmental" sheetId="444" r:id="rId25"/>
    <sheet name="3.1 Opex cost matrix" sheetId="389" r:id="rId26"/>
    <sheet name="3.2 year on year movements" sheetId="392" r:id="rId27"/>
    <sheet name="3.3 FCO Resource Utilisation" sheetId="390" r:id="rId28"/>
    <sheet name="3.4_Bus_Support_DELETED 2014_15" sheetId="456" r:id="rId29"/>
    <sheet name="3.5_Business_Support" sheetId="483" r:id="rId30"/>
    <sheet name="3.6_Bus_Support_DELETED 2014_15" sheetId="458" r:id="rId31"/>
    <sheet name="3.7_Training_&amp;_Apprentices" sheetId="459" r:id="rId32"/>
    <sheet name="3.8 Maintenance" sheetId="391" r:id="rId33"/>
    <sheet name="3.9 LP Gasholders" sheetId="395" r:id="rId34"/>
    <sheet name="3.10 Land remediation" sheetId="396" r:id="rId35"/>
    <sheet name="3.11_Related Party Transact " sheetId="400" r:id="rId36"/>
    <sheet name="3.12 Shrinkage" sheetId="393" r:id="rId37"/>
    <sheet name="3.12a Gas Theft NEW 2014_15" sheetId="480" r:id="rId38"/>
    <sheet name="3.13 Streetworks" sheetId="394" r:id="rId39"/>
    <sheet name="3.14 Smart Metering" sheetId="450" r:id="rId40"/>
    <sheet name="3.15 SIUs" sheetId="398" r:id="rId41"/>
    <sheet name="4.1 Capex Summary " sheetId="368" r:id="rId42"/>
    <sheet name="4.2 Cap Expenditure Analysis" sheetId="369" r:id="rId43"/>
    <sheet name="4.3 LTS, storage &amp; entry" sheetId="370" r:id="rId44"/>
    <sheet name="4.4 Reinforcement" sheetId="371" r:id="rId45"/>
    <sheet name="4.5 Governor(Replacement)" sheetId="372" r:id="rId46"/>
    <sheet name="4.6 Connections " sheetId="373" r:id="rId47"/>
    <sheet name="4.7 Other Capex " sheetId="374" r:id="rId48"/>
    <sheet name="4.8 PSUP" sheetId="462" r:id="rId49"/>
    <sheet name="5.1 Repex summary" sheetId="463" r:id="rId50"/>
    <sheet name="5.2a Repex iron mains Tier 1" sheetId="464" r:id="rId51"/>
    <sheet name="5.2b Repex iron mains Tier 2A" sheetId="465" r:id="rId52"/>
    <sheet name="5.2c Repex other mains" sheetId="466" r:id="rId53"/>
    <sheet name="5.2d Repex diversions" sheetId="467" r:id="rId54"/>
    <sheet name="5.3 Other repex services" sheetId="468" r:id="rId55"/>
    <sheet name="5.4 Risers" sheetId="469" r:id="rId56"/>
    <sheet name="5.5 Repex expenditure analysis" sheetId="470" r:id="rId57"/>
    <sheet name="5.6 UNC Sub Deducts" sheetId="471" r:id="rId58"/>
    <sheet name="5.7 Mains Decommissiond " sheetId="484" r:id="rId59"/>
    <sheet name="5.8 Decommissioned Sum " sheetId="478" r:id="rId60"/>
    <sheet name="6.1 LTS Asset Data" sheetId="115" r:id="rId61"/>
    <sheet name="6.2 Network Assets" sheetId="426" r:id="rId62"/>
    <sheet name="6.3 Capacity&amp;Storage Asset " sheetId="451" r:id="rId63"/>
    <sheet name="6.4 Capacity &amp; Demand Data " sheetId="119" r:id="rId64"/>
    <sheet name="6.5 Capacity Output Data" sheetId="120" r:id="rId65"/>
    <sheet name="6.6 MEAV" sheetId="121" r:id="rId66"/>
    <sheet name="7.1 Safety Outputs" sheetId="425" r:id="rId67"/>
    <sheet name="7.2 Reliability Outputs" sheetId="296" r:id="rId68"/>
    <sheet name="7.3 Asset Health &amp; Criticality" sheetId="424" r:id="rId69"/>
    <sheet name="7.4 PREs, Reports and Repairs " sheetId="399" r:id="rId70"/>
    <sheet name="7.5 Accuracy pipeline records" sheetId="401" r:id="rId71"/>
    <sheet name="7.6 Business Carbon Footprint" sheetId="479" r:id="rId72"/>
    <sheet name="7.7 Environment-Other" sheetId="346" r:id="rId73"/>
    <sheet name="7.8 Dist Gas Connections" sheetId="347" r:id="rId74"/>
    <sheet name="7.9 Innovation rollout mechanis" sheetId="362" r:id="rId75"/>
    <sheet name="7.10 Network Innovation Allowan" sheetId="363" r:id="rId76"/>
    <sheet name="7.11 Network Innovation Competi" sheetId="366" r:id="rId77"/>
    <sheet name="8.1 Customer Complaints" sheetId="298" r:id="rId78"/>
    <sheet name="8.2 Customer Satisfaction Surve" sheetId="299" r:id="rId79"/>
    <sheet name="8.3 Guaranteed Standards " sheetId="300" r:id="rId80"/>
    <sheet name="8.4 Licence Condition D10" sheetId="301" r:id="rId81"/>
    <sheet name="8.5 3rd party &amp; water summary " sheetId="302" r:id="rId82"/>
  </sheets>
  <externalReferences>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s>
  <definedNames>
    <definedName name="________hom1" localSheetId="6" hidden="1">{#N/A,#N/A,FALSE,"Assessment";#N/A,#N/A,FALSE,"Staffing";#N/A,#N/A,FALSE,"Hires";#N/A,#N/A,FALSE,"Assumptions"}</definedName>
    <definedName name="________hom1" localSheetId="15" hidden="1">{#N/A,#N/A,FALSE,"Assessment";#N/A,#N/A,FALSE,"Staffing";#N/A,#N/A,FALSE,"Hires";#N/A,#N/A,FALSE,"Assumptions"}</definedName>
    <definedName name="________hom1" localSheetId="16" hidden="1">{#N/A,#N/A,FALSE,"Assessment";#N/A,#N/A,FALSE,"Staffing";#N/A,#N/A,FALSE,"Hires";#N/A,#N/A,FALSE,"Assumptions"}</definedName>
    <definedName name="________hom1" localSheetId="17" hidden="1">{#N/A,#N/A,FALSE,"Assessment";#N/A,#N/A,FALSE,"Staffing";#N/A,#N/A,FALSE,"Hires";#N/A,#N/A,FALSE,"Assumptions"}</definedName>
    <definedName name="________hom1" localSheetId="18" hidden="1">{#N/A,#N/A,FALSE,"Assessment";#N/A,#N/A,FALSE,"Staffing";#N/A,#N/A,FALSE,"Hires";#N/A,#N/A,FALSE,"Assumptions"}</definedName>
    <definedName name="________hom1" localSheetId="7" hidden="1">{#N/A,#N/A,FALSE,"Assessment";#N/A,#N/A,FALSE,"Staffing";#N/A,#N/A,FALSE,"Hires";#N/A,#N/A,FALSE,"Assumptions"}</definedName>
    <definedName name="________hom1" localSheetId="8" hidden="1">{#N/A,#N/A,FALSE,"Assessment";#N/A,#N/A,FALSE,"Staffing";#N/A,#N/A,FALSE,"Hires";#N/A,#N/A,FALSE,"Assumptions"}</definedName>
    <definedName name="________hom1" localSheetId="9" hidden="1">{#N/A,#N/A,FALSE,"Assessment";#N/A,#N/A,FALSE,"Staffing";#N/A,#N/A,FALSE,"Hires";#N/A,#N/A,FALSE,"Assumptions"}</definedName>
    <definedName name="________hom1" localSheetId="10" hidden="1">{#N/A,#N/A,FALSE,"Assessment";#N/A,#N/A,FALSE,"Staffing";#N/A,#N/A,FALSE,"Hires";#N/A,#N/A,FALSE,"Assumptions"}</definedName>
    <definedName name="________hom1" localSheetId="11" hidden="1">{#N/A,#N/A,FALSE,"Assessment";#N/A,#N/A,FALSE,"Staffing";#N/A,#N/A,FALSE,"Hires";#N/A,#N/A,FALSE,"Assumptions"}</definedName>
    <definedName name="________hom1" localSheetId="12" hidden="1">{#N/A,#N/A,FALSE,"Assessment";#N/A,#N/A,FALSE,"Staffing";#N/A,#N/A,FALSE,"Hires";#N/A,#N/A,FALSE,"Assumptions"}</definedName>
    <definedName name="________hom1" localSheetId="13" hidden="1">{#N/A,#N/A,FALSE,"Assessment";#N/A,#N/A,FALSE,"Staffing";#N/A,#N/A,FALSE,"Hires";#N/A,#N/A,FALSE,"Assumptions"}</definedName>
    <definedName name="________hom1" localSheetId="14" hidden="1">{#N/A,#N/A,FALSE,"Assessment";#N/A,#N/A,FALSE,"Staffing";#N/A,#N/A,FALSE,"Hires";#N/A,#N/A,FALSE,"Assumptions"}</definedName>
    <definedName name="________hom1" localSheetId="25" hidden="1">{#N/A,#N/A,FALSE,"Assessment";#N/A,#N/A,FALSE,"Staffing";#N/A,#N/A,FALSE,"Hires";#N/A,#N/A,FALSE,"Assumptions"}</definedName>
    <definedName name="________hom1" localSheetId="34" hidden="1">{#N/A,#N/A,FALSE,"Assessment";#N/A,#N/A,FALSE,"Staffing";#N/A,#N/A,FALSE,"Hires";#N/A,#N/A,FALSE,"Assumptions"}</definedName>
    <definedName name="________hom1" localSheetId="36" hidden="1">{#N/A,#N/A,FALSE,"Assessment";#N/A,#N/A,FALSE,"Staffing";#N/A,#N/A,FALSE,"Hires";#N/A,#N/A,FALSE,"Assumptions"}</definedName>
    <definedName name="________hom1" localSheetId="38" hidden="1">{#N/A,#N/A,FALSE,"Assessment";#N/A,#N/A,FALSE,"Staffing";#N/A,#N/A,FALSE,"Hires";#N/A,#N/A,FALSE,"Assumptions"}</definedName>
    <definedName name="________hom1" localSheetId="39" hidden="1">{#N/A,#N/A,FALSE,"Assessment";#N/A,#N/A,FALSE,"Staffing";#N/A,#N/A,FALSE,"Hires";#N/A,#N/A,FALSE,"Assumptions"}</definedName>
    <definedName name="________hom1" localSheetId="32" hidden="1">{#N/A,#N/A,FALSE,"Assessment";#N/A,#N/A,FALSE,"Staffing";#N/A,#N/A,FALSE,"Hires";#N/A,#N/A,FALSE,"Assumptions"}</definedName>
    <definedName name="________hom1" localSheetId="33" hidden="1">{#N/A,#N/A,FALSE,"Assessment";#N/A,#N/A,FALSE,"Staffing";#N/A,#N/A,FALSE,"Hires";#N/A,#N/A,FALSE,"Assumptions"}</definedName>
    <definedName name="________hom1" localSheetId="43" hidden="1">{#N/A,#N/A,FALSE,"Assessment";#N/A,#N/A,FALSE,"Staffing";#N/A,#N/A,FALSE,"Hires";#N/A,#N/A,FALSE,"Assumptions"}</definedName>
    <definedName name="________hom1" localSheetId="48" hidden="1">{#N/A,#N/A,FALSE,"Assessment";#N/A,#N/A,FALSE,"Staffing";#N/A,#N/A,FALSE,"Hires";#N/A,#N/A,FALSE,"Assumptions"}</definedName>
    <definedName name="________hom1" localSheetId="50" hidden="1">{#N/A,#N/A,FALSE,"Assessment";#N/A,#N/A,FALSE,"Staffing";#N/A,#N/A,FALSE,"Hires";#N/A,#N/A,FALSE,"Assumptions"}</definedName>
    <definedName name="________hom1" localSheetId="54" hidden="1">{#N/A,#N/A,FALSE,"Assessment";#N/A,#N/A,FALSE,"Staffing";#N/A,#N/A,FALSE,"Hires";#N/A,#N/A,FALSE,"Assumptions"}</definedName>
    <definedName name="________hom1" localSheetId="55" hidden="1">{#N/A,#N/A,FALSE,"Assessment";#N/A,#N/A,FALSE,"Staffing";#N/A,#N/A,FALSE,"Hires";#N/A,#N/A,FALSE,"Assumptions"}</definedName>
    <definedName name="________hom1" localSheetId="56" hidden="1">{#N/A,#N/A,FALSE,"Assessment";#N/A,#N/A,FALSE,"Staffing";#N/A,#N/A,FALSE,"Hires";#N/A,#N/A,FALSE,"Assumptions"}</definedName>
    <definedName name="________hom1" localSheetId="57" hidden="1">{#N/A,#N/A,FALSE,"Assessment";#N/A,#N/A,FALSE,"Staffing";#N/A,#N/A,FALSE,"Hires";#N/A,#N/A,FALSE,"Assumptions"}</definedName>
    <definedName name="________hom1" localSheetId="58" hidden="1">{#N/A,#N/A,FALSE,"Assessment";#N/A,#N/A,FALSE,"Staffing";#N/A,#N/A,FALSE,"Hires";#N/A,#N/A,FALSE,"Assumptions"}</definedName>
    <definedName name="________hom1" localSheetId="59" hidden="1">{#N/A,#N/A,FALSE,"Assessment";#N/A,#N/A,FALSE,"Staffing";#N/A,#N/A,FALSE,"Hires";#N/A,#N/A,FALSE,"Assumptions"}</definedName>
    <definedName name="________hom1" localSheetId="61" hidden="1">{#N/A,#N/A,FALSE,"Assessment";#N/A,#N/A,FALSE,"Staffing";#N/A,#N/A,FALSE,"Hires";#N/A,#N/A,FALSE,"Assumptions"}</definedName>
    <definedName name="________hom1" localSheetId="62" hidden="1">{#N/A,#N/A,FALSE,"Assessment";#N/A,#N/A,FALSE,"Staffing";#N/A,#N/A,FALSE,"Hires";#N/A,#N/A,FALSE,"Assumptions"}</definedName>
    <definedName name="________hom1" localSheetId="66" hidden="1">{#N/A,#N/A,FALSE,"Assessment";#N/A,#N/A,FALSE,"Staffing";#N/A,#N/A,FALSE,"Hires";#N/A,#N/A,FALSE,"Assumptions"}</definedName>
    <definedName name="________hom1" localSheetId="68" hidden="1">{#N/A,#N/A,FALSE,"Assessment";#N/A,#N/A,FALSE,"Staffing";#N/A,#N/A,FALSE,"Hires";#N/A,#N/A,FALSE,"Assumptions"}</definedName>
    <definedName name="________hom1" localSheetId="69" hidden="1">{#N/A,#N/A,FALSE,"Assessment";#N/A,#N/A,FALSE,"Staffing";#N/A,#N/A,FALSE,"Hires";#N/A,#N/A,FALSE,"Assumptions"}</definedName>
    <definedName name="________hom1" localSheetId="71" hidden="1">{#N/A,#N/A,FALSE,"Assessment";#N/A,#N/A,FALSE,"Staffing";#N/A,#N/A,FALSE,"Hires";#N/A,#N/A,FALSE,"Assumptions"}</definedName>
    <definedName name="________hom1" localSheetId="72" hidden="1">{#N/A,#N/A,FALSE,"Assessment";#N/A,#N/A,FALSE,"Staffing";#N/A,#N/A,FALSE,"Hires";#N/A,#N/A,FALSE,"Assumptions"}</definedName>
    <definedName name="________hom1" localSheetId="77" hidden="1">{#N/A,#N/A,FALSE,"Assessment";#N/A,#N/A,FALSE,"Staffing";#N/A,#N/A,FALSE,"Hires";#N/A,#N/A,FALSE,"Assumptions"}</definedName>
    <definedName name="________hom1" localSheetId="78" hidden="1">{#N/A,#N/A,FALSE,"Assessment";#N/A,#N/A,FALSE,"Staffing";#N/A,#N/A,FALSE,"Hires";#N/A,#N/A,FALSE,"Assumptions"}</definedName>
    <definedName name="________hom1" localSheetId="3" hidden="1">{#N/A,#N/A,FALSE,"Assessment";#N/A,#N/A,FALSE,"Staffing";#N/A,#N/A,FALSE,"Hires";#N/A,#N/A,FALSE,"Assumptions"}</definedName>
    <definedName name="________hom1" localSheetId="4" hidden="1">{#N/A,#N/A,FALSE,"Assessment";#N/A,#N/A,FALSE,"Staffing";#N/A,#N/A,FALSE,"Hires";#N/A,#N/A,FALSE,"Assumptions"}</definedName>
    <definedName name="________hom1" hidden="1">{#N/A,#N/A,FALSE,"Assessment";#N/A,#N/A,FALSE,"Staffing";#N/A,#N/A,FALSE,"Hires";#N/A,#N/A,FALSE,"Assumptions"}</definedName>
    <definedName name="________k1" localSheetId="6" hidden="1">{#N/A,#N/A,FALSE,"Assessment";#N/A,#N/A,FALSE,"Staffing";#N/A,#N/A,FALSE,"Hires";#N/A,#N/A,FALSE,"Assumptions"}</definedName>
    <definedName name="________k1" localSheetId="15" hidden="1">{#N/A,#N/A,FALSE,"Assessment";#N/A,#N/A,FALSE,"Staffing";#N/A,#N/A,FALSE,"Hires";#N/A,#N/A,FALSE,"Assumptions"}</definedName>
    <definedName name="________k1" localSheetId="16" hidden="1">{#N/A,#N/A,FALSE,"Assessment";#N/A,#N/A,FALSE,"Staffing";#N/A,#N/A,FALSE,"Hires";#N/A,#N/A,FALSE,"Assumptions"}</definedName>
    <definedName name="________k1" localSheetId="17" hidden="1">{#N/A,#N/A,FALSE,"Assessment";#N/A,#N/A,FALSE,"Staffing";#N/A,#N/A,FALSE,"Hires";#N/A,#N/A,FALSE,"Assumptions"}</definedName>
    <definedName name="________k1" localSheetId="18" hidden="1">{#N/A,#N/A,FALSE,"Assessment";#N/A,#N/A,FALSE,"Staffing";#N/A,#N/A,FALSE,"Hires";#N/A,#N/A,FALSE,"Assumptions"}</definedName>
    <definedName name="________k1" localSheetId="7" hidden="1">{#N/A,#N/A,FALSE,"Assessment";#N/A,#N/A,FALSE,"Staffing";#N/A,#N/A,FALSE,"Hires";#N/A,#N/A,FALSE,"Assumptions"}</definedName>
    <definedName name="________k1" localSheetId="8" hidden="1">{#N/A,#N/A,FALSE,"Assessment";#N/A,#N/A,FALSE,"Staffing";#N/A,#N/A,FALSE,"Hires";#N/A,#N/A,FALSE,"Assumptions"}</definedName>
    <definedName name="________k1" localSheetId="9" hidden="1">{#N/A,#N/A,FALSE,"Assessment";#N/A,#N/A,FALSE,"Staffing";#N/A,#N/A,FALSE,"Hires";#N/A,#N/A,FALSE,"Assumptions"}</definedName>
    <definedName name="________k1" localSheetId="10" hidden="1">{#N/A,#N/A,FALSE,"Assessment";#N/A,#N/A,FALSE,"Staffing";#N/A,#N/A,FALSE,"Hires";#N/A,#N/A,FALSE,"Assumptions"}</definedName>
    <definedName name="________k1" localSheetId="11" hidden="1">{#N/A,#N/A,FALSE,"Assessment";#N/A,#N/A,FALSE,"Staffing";#N/A,#N/A,FALSE,"Hires";#N/A,#N/A,FALSE,"Assumptions"}</definedName>
    <definedName name="________k1" localSheetId="12" hidden="1">{#N/A,#N/A,FALSE,"Assessment";#N/A,#N/A,FALSE,"Staffing";#N/A,#N/A,FALSE,"Hires";#N/A,#N/A,FALSE,"Assumptions"}</definedName>
    <definedName name="________k1" localSheetId="13" hidden="1">{#N/A,#N/A,FALSE,"Assessment";#N/A,#N/A,FALSE,"Staffing";#N/A,#N/A,FALSE,"Hires";#N/A,#N/A,FALSE,"Assumptions"}</definedName>
    <definedName name="________k1" localSheetId="14" hidden="1">{#N/A,#N/A,FALSE,"Assessment";#N/A,#N/A,FALSE,"Staffing";#N/A,#N/A,FALSE,"Hires";#N/A,#N/A,FALSE,"Assumptions"}</definedName>
    <definedName name="________k1" localSheetId="25" hidden="1">{#N/A,#N/A,FALSE,"Assessment";#N/A,#N/A,FALSE,"Staffing";#N/A,#N/A,FALSE,"Hires";#N/A,#N/A,FALSE,"Assumptions"}</definedName>
    <definedName name="________k1" localSheetId="34" hidden="1">{#N/A,#N/A,FALSE,"Assessment";#N/A,#N/A,FALSE,"Staffing";#N/A,#N/A,FALSE,"Hires";#N/A,#N/A,FALSE,"Assumptions"}</definedName>
    <definedName name="________k1" localSheetId="36" hidden="1">{#N/A,#N/A,FALSE,"Assessment";#N/A,#N/A,FALSE,"Staffing";#N/A,#N/A,FALSE,"Hires";#N/A,#N/A,FALSE,"Assumptions"}</definedName>
    <definedName name="________k1" localSheetId="38" hidden="1">{#N/A,#N/A,FALSE,"Assessment";#N/A,#N/A,FALSE,"Staffing";#N/A,#N/A,FALSE,"Hires";#N/A,#N/A,FALSE,"Assumptions"}</definedName>
    <definedName name="________k1" localSheetId="39" hidden="1">{#N/A,#N/A,FALSE,"Assessment";#N/A,#N/A,FALSE,"Staffing";#N/A,#N/A,FALSE,"Hires";#N/A,#N/A,FALSE,"Assumptions"}</definedName>
    <definedName name="________k1" localSheetId="32" hidden="1">{#N/A,#N/A,FALSE,"Assessment";#N/A,#N/A,FALSE,"Staffing";#N/A,#N/A,FALSE,"Hires";#N/A,#N/A,FALSE,"Assumptions"}</definedName>
    <definedName name="________k1" localSheetId="33" hidden="1">{#N/A,#N/A,FALSE,"Assessment";#N/A,#N/A,FALSE,"Staffing";#N/A,#N/A,FALSE,"Hires";#N/A,#N/A,FALSE,"Assumptions"}</definedName>
    <definedName name="________k1" localSheetId="43" hidden="1">{#N/A,#N/A,FALSE,"Assessment";#N/A,#N/A,FALSE,"Staffing";#N/A,#N/A,FALSE,"Hires";#N/A,#N/A,FALSE,"Assumptions"}</definedName>
    <definedName name="________k1" localSheetId="48" hidden="1">{#N/A,#N/A,FALSE,"Assessment";#N/A,#N/A,FALSE,"Staffing";#N/A,#N/A,FALSE,"Hires";#N/A,#N/A,FALSE,"Assumptions"}</definedName>
    <definedName name="________k1" localSheetId="50" hidden="1">{#N/A,#N/A,FALSE,"Assessment";#N/A,#N/A,FALSE,"Staffing";#N/A,#N/A,FALSE,"Hires";#N/A,#N/A,FALSE,"Assumptions"}</definedName>
    <definedName name="________k1" localSheetId="54" hidden="1">{#N/A,#N/A,FALSE,"Assessment";#N/A,#N/A,FALSE,"Staffing";#N/A,#N/A,FALSE,"Hires";#N/A,#N/A,FALSE,"Assumptions"}</definedName>
    <definedName name="________k1" localSheetId="55" hidden="1">{#N/A,#N/A,FALSE,"Assessment";#N/A,#N/A,FALSE,"Staffing";#N/A,#N/A,FALSE,"Hires";#N/A,#N/A,FALSE,"Assumptions"}</definedName>
    <definedName name="________k1" localSheetId="56" hidden="1">{#N/A,#N/A,FALSE,"Assessment";#N/A,#N/A,FALSE,"Staffing";#N/A,#N/A,FALSE,"Hires";#N/A,#N/A,FALSE,"Assumptions"}</definedName>
    <definedName name="________k1" localSheetId="57" hidden="1">{#N/A,#N/A,FALSE,"Assessment";#N/A,#N/A,FALSE,"Staffing";#N/A,#N/A,FALSE,"Hires";#N/A,#N/A,FALSE,"Assumptions"}</definedName>
    <definedName name="________k1" localSheetId="58" hidden="1">{#N/A,#N/A,FALSE,"Assessment";#N/A,#N/A,FALSE,"Staffing";#N/A,#N/A,FALSE,"Hires";#N/A,#N/A,FALSE,"Assumptions"}</definedName>
    <definedName name="________k1" localSheetId="59" hidden="1">{#N/A,#N/A,FALSE,"Assessment";#N/A,#N/A,FALSE,"Staffing";#N/A,#N/A,FALSE,"Hires";#N/A,#N/A,FALSE,"Assumptions"}</definedName>
    <definedName name="________k1" localSheetId="61" hidden="1">{#N/A,#N/A,FALSE,"Assessment";#N/A,#N/A,FALSE,"Staffing";#N/A,#N/A,FALSE,"Hires";#N/A,#N/A,FALSE,"Assumptions"}</definedName>
    <definedName name="________k1" localSheetId="62" hidden="1">{#N/A,#N/A,FALSE,"Assessment";#N/A,#N/A,FALSE,"Staffing";#N/A,#N/A,FALSE,"Hires";#N/A,#N/A,FALSE,"Assumptions"}</definedName>
    <definedName name="________k1" localSheetId="66" hidden="1">{#N/A,#N/A,FALSE,"Assessment";#N/A,#N/A,FALSE,"Staffing";#N/A,#N/A,FALSE,"Hires";#N/A,#N/A,FALSE,"Assumptions"}</definedName>
    <definedName name="________k1" localSheetId="68" hidden="1">{#N/A,#N/A,FALSE,"Assessment";#N/A,#N/A,FALSE,"Staffing";#N/A,#N/A,FALSE,"Hires";#N/A,#N/A,FALSE,"Assumptions"}</definedName>
    <definedName name="________k1" localSheetId="69" hidden="1">{#N/A,#N/A,FALSE,"Assessment";#N/A,#N/A,FALSE,"Staffing";#N/A,#N/A,FALSE,"Hires";#N/A,#N/A,FALSE,"Assumptions"}</definedName>
    <definedName name="________k1" localSheetId="71" hidden="1">{#N/A,#N/A,FALSE,"Assessment";#N/A,#N/A,FALSE,"Staffing";#N/A,#N/A,FALSE,"Hires";#N/A,#N/A,FALSE,"Assumptions"}</definedName>
    <definedName name="________k1" localSheetId="72" hidden="1">{#N/A,#N/A,FALSE,"Assessment";#N/A,#N/A,FALSE,"Staffing";#N/A,#N/A,FALSE,"Hires";#N/A,#N/A,FALSE,"Assumptions"}</definedName>
    <definedName name="________k1" localSheetId="77" hidden="1">{#N/A,#N/A,FALSE,"Assessment";#N/A,#N/A,FALSE,"Staffing";#N/A,#N/A,FALSE,"Hires";#N/A,#N/A,FALSE,"Assumptions"}</definedName>
    <definedName name="________k1" localSheetId="78" hidden="1">{#N/A,#N/A,FALSE,"Assessment";#N/A,#N/A,FALSE,"Staffing";#N/A,#N/A,FALSE,"Hires";#N/A,#N/A,FALSE,"Assumptions"}</definedName>
    <definedName name="________k1" localSheetId="3" hidden="1">{#N/A,#N/A,FALSE,"Assessment";#N/A,#N/A,FALSE,"Staffing";#N/A,#N/A,FALSE,"Hires";#N/A,#N/A,FALSE,"Assumptions"}</definedName>
    <definedName name="________k1" localSheetId="4" hidden="1">{#N/A,#N/A,FALSE,"Assessment";#N/A,#N/A,FALSE,"Staffing";#N/A,#N/A,FALSE,"Hires";#N/A,#N/A,FALSE,"Assumptions"}</definedName>
    <definedName name="________k1" hidden="1">{#N/A,#N/A,FALSE,"Assessment";#N/A,#N/A,FALSE,"Staffing";#N/A,#N/A,FALSE,"Hires";#N/A,#N/A,FALSE,"Assumptions"}</definedName>
    <definedName name="________kk1" localSheetId="6" hidden="1">{#N/A,#N/A,FALSE,"Assessment";#N/A,#N/A,FALSE,"Staffing";#N/A,#N/A,FALSE,"Hires";#N/A,#N/A,FALSE,"Assumptions"}</definedName>
    <definedName name="________kk1" localSheetId="15" hidden="1">{#N/A,#N/A,FALSE,"Assessment";#N/A,#N/A,FALSE,"Staffing";#N/A,#N/A,FALSE,"Hires";#N/A,#N/A,FALSE,"Assumptions"}</definedName>
    <definedName name="________kk1" localSheetId="16" hidden="1">{#N/A,#N/A,FALSE,"Assessment";#N/A,#N/A,FALSE,"Staffing";#N/A,#N/A,FALSE,"Hires";#N/A,#N/A,FALSE,"Assumptions"}</definedName>
    <definedName name="________kk1" localSheetId="17" hidden="1">{#N/A,#N/A,FALSE,"Assessment";#N/A,#N/A,FALSE,"Staffing";#N/A,#N/A,FALSE,"Hires";#N/A,#N/A,FALSE,"Assumptions"}</definedName>
    <definedName name="________kk1" localSheetId="18" hidden="1">{#N/A,#N/A,FALSE,"Assessment";#N/A,#N/A,FALSE,"Staffing";#N/A,#N/A,FALSE,"Hires";#N/A,#N/A,FALSE,"Assumptions"}</definedName>
    <definedName name="________kk1" localSheetId="7" hidden="1">{#N/A,#N/A,FALSE,"Assessment";#N/A,#N/A,FALSE,"Staffing";#N/A,#N/A,FALSE,"Hires";#N/A,#N/A,FALSE,"Assumptions"}</definedName>
    <definedName name="________kk1" localSheetId="8" hidden="1">{#N/A,#N/A,FALSE,"Assessment";#N/A,#N/A,FALSE,"Staffing";#N/A,#N/A,FALSE,"Hires";#N/A,#N/A,FALSE,"Assumptions"}</definedName>
    <definedName name="________kk1" localSheetId="9" hidden="1">{#N/A,#N/A,FALSE,"Assessment";#N/A,#N/A,FALSE,"Staffing";#N/A,#N/A,FALSE,"Hires";#N/A,#N/A,FALSE,"Assumptions"}</definedName>
    <definedName name="________kk1" localSheetId="10" hidden="1">{#N/A,#N/A,FALSE,"Assessment";#N/A,#N/A,FALSE,"Staffing";#N/A,#N/A,FALSE,"Hires";#N/A,#N/A,FALSE,"Assumptions"}</definedName>
    <definedName name="________kk1" localSheetId="11" hidden="1">{#N/A,#N/A,FALSE,"Assessment";#N/A,#N/A,FALSE,"Staffing";#N/A,#N/A,FALSE,"Hires";#N/A,#N/A,FALSE,"Assumptions"}</definedName>
    <definedName name="________kk1" localSheetId="12" hidden="1">{#N/A,#N/A,FALSE,"Assessment";#N/A,#N/A,FALSE,"Staffing";#N/A,#N/A,FALSE,"Hires";#N/A,#N/A,FALSE,"Assumptions"}</definedName>
    <definedName name="________kk1" localSheetId="13" hidden="1">{#N/A,#N/A,FALSE,"Assessment";#N/A,#N/A,FALSE,"Staffing";#N/A,#N/A,FALSE,"Hires";#N/A,#N/A,FALSE,"Assumptions"}</definedName>
    <definedName name="________kk1" localSheetId="14" hidden="1">{#N/A,#N/A,FALSE,"Assessment";#N/A,#N/A,FALSE,"Staffing";#N/A,#N/A,FALSE,"Hires";#N/A,#N/A,FALSE,"Assumptions"}</definedName>
    <definedName name="________kk1" localSheetId="25" hidden="1">{#N/A,#N/A,FALSE,"Assessment";#N/A,#N/A,FALSE,"Staffing";#N/A,#N/A,FALSE,"Hires";#N/A,#N/A,FALSE,"Assumptions"}</definedName>
    <definedName name="________kk1" localSheetId="34" hidden="1">{#N/A,#N/A,FALSE,"Assessment";#N/A,#N/A,FALSE,"Staffing";#N/A,#N/A,FALSE,"Hires";#N/A,#N/A,FALSE,"Assumptions"}</definedName>
    <definedName name="________kk1" localSheetId="36" hidden="1">{#N/A,#N/A,FALSE,"Assessment";#N/A,#N/A,FALSE,"Staffing";#N/A,#N/A,FALSE,"Hires";#N/A,#N/A,FALSE,"Assumptions"}</definedName>
    <definedName name="________kk1" localSheetId="38" hidden="1">{#N/A,#N/A,FALSE,"Assessment";#N/A,#N/A,FALSE,"Staffing";#N/A,#N/A,FALSE,"Hires";#N/A,#N/A,FALSE,"Assumptions"}</definedName>
    <definedName name="________kk1" localSheetId="39" hidden="1">{#N/A,#N/A,FALSE,"Assessment";#N/A,#N/A,FALSE,"Staffing";#N/A,#N/A,FALSE,"Hires";#N/A,#N/A,FALSE,"Assumptions"}</definedName>
    <definedName name="________kk1" localSheetId="32" hidden="1">{#N/A,#N/A,FALSE,"Assessment";#N/A,#N/A,FALSE,"Staffing";#N/A,#N/A,FALSE,"Hires";#N/A,#N/A,FALSE,"Assumptions"}</definedName>
    <definedName name="________kk1" localSheetId="33" hidden="1">{#N/A,#N/A,FALSE,"Assessment";#N/A,#N/A,FALSE,"Staffing";#N/A,#N/A,FALSE,"Hires";#N/A,#N/A,FALSE,"Assumptions"}</definedName>
    <definedName name="________kk1" localSheetId="43" hidden="1">{#N/A,#N/A,FALSE,"Assessment";#N/A,#N/A,FALSE,"Staffing";#N/A,#N/A,FALSE,"Hires";#N/A,#N/A,FALSE,"Assumptions"}</definedName>
    <definedName name="________kk1" localSheetId="48" hidden="1">{#N/A,#N/A,FALSE,"Assessment";#N/A,#N/A,FALSE,"Staffing";#N/A,#N/A,FALSE,"Hires";#N/A,#N/A,FALSE,"Assumptions"}</definedName>
    <definedName name="________kk1" localSheetId="50" hidden="1">{#N/A,#N/A,FALSE,"Assessment";#N/A,#N/A,FALSE,"Staffing";#N/A,#N/A,FALSE,"Hires";#N/A,#N/A,FALSE,"Assumptions"}</definedName>
    <definedName name="________kk1" localSheetId="54" hidden="1">{#N/A,#N/A,FALSE,"Assessment";#N/A,#N/A,FALSE,"Staffing";#N/A,#N/A,FALSE,"Hires";#N/A,#N/A,FALSE,"Assumptions"}</definedName>
    <definedName name="________kk1" localSheetId="55" hidden="1">{#N/A,#N/A,FALSE,"Assessment";#N/A,#N/A,FALSE,"Staffing";#N/A,#N/A,FALSE,"Hires";#N/A,#N/A,FALSE,"Assumptions"}</definedName>
    <definedName name="________kk1" localSheetId="56" hidden="1">{#N/A,#N/A,FALSE,"Assessment";#N/A,#N/A,FALSE,"Staffing";#N/A,#N/A,FALSE,"Hires";#N/A,#N/A,FALSE,"Assumptions"}</definedName>
    <definedName name="________kk1" localSheetId="57" hidden="1">{#N/A,#N/A,FALSE,"Assessment";#N/A,#N/A,FALSE,"Staffing";#N/A,#N/A,FALSE,"Hires";#N/A,#N/A,FALSE,"Assumptions"}</definedName>
    <definedName name="________kk1" localSheetId="58" hidden="1">{#N/A,#N/A,FALSE,"Assessment";#N/A,#N/A,FALSE,"Staffing";#N/A,#N/A,FALSE,"Hires";#N/A,#N/A,FALSE,"Assumptions"}</definedName>
    <definedName name="________kk1" localSheetId="59" hidden="1">{#N/A,#N/A,FALSE,"Assessment";#N/A,#N/A,FALSE,"Staffing";#N/A,#N/A,FALSE,"Hires";#N/A,#N/A,FALSE,"Assumptions"}</definedName>
    <definedName name="________kk1" localSheetId="61" hidden="1">{#N/A,#N/A,FALSE,"Assessment";#N/A,#N/A,FALSE,"Staffing";#N/A,#N/A,FALSE,"Hires";#N/A,#N/A,FALSE,"Assumptions"}</definedName>
    <definedName name="________kk1" localSheetId="62" hidden="1">{#N/A,#N/A,FALSE,"Assessment";#N/A,#N/A,FALSE,"Staffing";#N/A,#N/A,FALSE,"Hires";#N/A,#N/A,FALSE,"Assumptions"}</definedName>
    <definedName name="________kk1" localSheetId="66" hidden="1">{#N/A,#N/A,FALSE,"Assessment";#N/A,#N/A,FALSE,"Staffing";#N/A,#N/A,FALSE,"Hires";#N/A,#N/A,FALSE,"Assumptions"}</definedName>
    <definedName name="________kk1" localSheetId="68" hidden="1">{#N/A,#N/A,FALSE,"Assessment";#N/A,#N/A,FALSE,"Staffing";#N/A,#N/A,FALSE,"Hires";#N/A,#N/A,FALSE,"Assumptions"}</definedName>
    <definedName name="________kk1" localSheetId="69" hidden="1">{#N/A,#N/A,FALSE,"Assessment";#N/A,#N/A,FALSE,"Staffing";#N/A,#N/A,FALSE,"Hires";#N/A,#N/A,FALSE,"Assumptions"}</definedName>
    <definedName name="________kk1" localSheetId="71" hidden="1">{#N/A,#N/A,FALSE,"Assessment";#N/A,#N/A,FALSE,"Staffing";#N/A,#N/A,FALSE,"Hires";#N/A,#N/A,FALSE,"Assumptions"}</definedName>
    <definedName name="________kk1" localSheetId="72" hidden="1">{#N/A,#N/A,FALSE,"Assessment";#N/A,#N/A,FALSE,"Staffing";#N/A,#N/A,FALSE,"Hires";#N/A,#N/A,FALSE,"Assumptions"}</definedName>
    <definedName name="________kk1" localSheetId="77" hidden="1">{#N/A,#N/A,FALSE,"Assessment";#N/A,#N/A,FALSE,"Staffing";#N/A,#N/A,FALSE,"Hires";#N/A,#N/A,FALSE,"Assumptions"}</definedName>
    <definedName name="________kk1" localSheetId="78" hidden="1">{#N/A,#N/A,FALSE,"Assessment";#N/A,#N/A,FALSE,"Staffing";#N/A,#N/A,FALSE,"Hires";#N/A,#N/A,FALSE,"Assumptions"}</definedName>
    <definedName name="________kk1" localSheetId="3" hidden="1">{#N/A,#N/A,FALSE,"Assessment";#N/A,#N/A,FALSE,"Staffing";#N/A,#N/A,FALSE,"Hires";#N/A,#N/A,FALSE,"Assumptions"}</definedName>
    <definedName name="________kk1" localSheetId="4" hidden="1">{#N/A,#N/A,FALSE,"Assessment";#N/A,#N/A,FALSE,"Staffing";#N/A,#N/A,FALSE,"Hires";#N/A,#N/A,FALSE,"Assumptions"}</definedName>
    <definedName name="________kk1" hidden="1">{#N/A,#N/A,FALSE,"Assessment";#N/A,#N/A,FALSE,"Staffing";#N/A,#N/A,FALSE,"Hires";#N/A,#N/A,FALSE,"Assumptions"}</definedName>
    <definedName name="________KKK1" localSheetId="6" hidden="1">{#N/A,#N/A,FALSE,"Assessment";#N/A,#N/A,FALSE,"Staffing";#N/A,#N/A,FALSE,"Hires";#N/A,#N/A,FALSE,"Assumptions"}</definedName>
    <definedName name="________KKK1" localSheetId="15" hidden="1">{#N/A,#N/A,FALSE,"Assessment";#N/A,#N/A,FALSE,"Staffing";#N/A,#N/A,FALSE,"Hires";#N/A,#N/A,FALSE,"Assumptions"}</definedName>
    <definedName name="________KKK1" localSheetId="16" hidden="1">{#N/A,#N/A,FALSE,"Assessment";#N/A,#N/A,FALSE,"Staffing";#N/A,#N/A,FALSE,"Hires";#N/A,#N/A,FALSE,"Assumptions"}</definedName>
    <definedName name="________KKK1" localSheetId="17" hidden="1">{#N/A,#N/A,FALSE,"Assessment";#N/A,#N/A,FALSE,"Staffing";#N/A,#N/A,FALSE,"Hires";#N/A,#N/A,FALSE,"Assumptions"}</definedName>
    <definedName name="________KKK1" localSheetId="18" hidden="1">{#N/A,#N/A,FALSE,"Assessment";#N/A,#N/A,FALSE,"Staffing";#N/A,#N/A,FALSE,"Hires";#N/A,#N/A,FALSE,"Assumptions"}</definedName>
    <definedName name="________KKK1" localSheetId="7" hidden="1">{#N/A,#N/A,FALSE,"Assessment";#N/A,#N/A,FALSE,"Staffing";#N/A,#N/A,FALSE,"Hires";#N/A,#N/A,FALSE,"Assumptions"}</definedName>
    <definedName name="________KKK1" localSheetId="8" hidden="1">{#N/A,#N/A,FALSE,"Assessment";#N/A,#N/A,FALSE,"Staffing";#N/A,#N/A,FALSE,"Hires";#N/A,#N/A,FALSE,"Assumptions"}</definedName>
    <definedName name="________KKK1" localSheetId="9" hidden="1">{#N/A,#N/A,FALSE,"Assessment";#N/A,#N/A,FALSE,"Staffing";#N/A,#N/A,FALSE,"Hires";#N/A,#N/A,FALSE,"Assumptions"}</definedName>
    <definedName name="________KKK1" localSheetId="10" hidden="1">{#N/A,#N/A,FALSE,"Assessment";#N/A,#N/A,FALSE,"Staffing";#N/A,#N/A,FALSE,"Hires";#N/A,#N/A,FALSE,"Assumptions"}</definedName>
    <definedName name="________KKK1" localSheetId="11" hidden="1">{#N/A,#N/A,FALSE,"Assessment";#N/A,#N/A,FALSE,"Staffing";#N/A,#N/A,FALSE,"Hires";#N/A,#N/A,FALSE,"Assumptions"}</definedName>
    <definedName name="________KKK1" localSheetId="12" hidden="1">{#N/A,#N/A,FALSE,"Assessment";#N/A,#N/A,FALSE,"Staffing";#N/A,#N/A,FALSE,"Hires";#N/A,#N/A,FALSE,"Assumptions"}</definedName>
    <definedName name="________KKK1" localSheetId="13" hidden="1">{#N/A,#N/A,FALSE,"Assessment";#N/A,#N/A,FALSE,"Staffing";#N/A,#N/A,FALSE,"Hires";#N/A,#N/A,FALSE,"Assumptions"}</definedName>
    <definedName name="________KKK1" localSheetId="14" hidden="1">{#N/A,#N/A,FALSE,"Assessment";#N/A,#N/A,FALSE,"Staffing";#N/A,#N/A,FALSE,"Hires";#N/A,#N/A,FALSE,"Assumptions"}</definedName>
    <definedName name="________KKK1" localSheetId="25" hidden="1">{#N/A,#N/A,FALSE,"Assessment";#N/A,#N/A,FALSE,"Staffing";#N/A,#N/A,FALSE,"Hires";#N/A,#N/A,FALSE,"Assumptions"}</definedName>
    <definedName name="________KKK1" localSheetId="34" hidden="1">{#N/A,#N/A,FALSE,"Assessment";#N/A,#N/A,FALSE,"Staffing";#N/A,#N/A,FALSE,"Hires";#N/A,#N/A,FALSE,"Assumptions"}</definedName>
    <definedName name="________KKK1" localSheetId="36" hidden="1">{#N/A,#N/A,FALSE,"Assessment";#N/A,#N/A,FALSE,"Staffing";#N/A,#N/A,FALSE,"Hires";#N/A,#N/A,FALSE,"Assumptions"}</definedName>
    <definedName name="________KKK1" localSheetId="38" hidden="1">{#N/A,#N/A,FALSE,"Assessment";#N/A,#N/A,FALSE,"Staffing";#N/A,#N/A,FALSE,"Hires";#N/A,#N/A,FALSE,"Assumptions"}</definedName>
    <definedName name="________KKK1" localSheetId="39" hidden="1">{#N/A,#N/A,FALSE,"Assessment";#N/A,#N/A,FALSE,"Staffing";#N/A,#N/A,FALSE,"Hires";#N/A,#N/A,FALSE,"Assumptions"}</definedName>
    <definedName name="________KKK1" localSheetId="32" hidden="1">{#N/A,#N/A,FALSE,"Assessment";#N/A,#N/A,FALSE,"Staffing";#N/A,#N/A,FALSE,"Hires";#N/A,#N/A,FALSE,"Assumptions"}</definedName>
    <definedName name="________KKK1" localSheetId="33" hidden="1">{#N/A,#N/A,FALSE,"Assessment";#N/A,#N/A,FALSE,"Staffing";#N/A,#N/A,FALSE,"Hires";#N/A,#N/A,FALSE,"Assumptions"}</definedName>
    <definedName name="________KKK1" localSheetId="43" hidden="1">{#N/A,#N/A,FALSE,"Assessment";#N/A,#N/A,FALSE,"Staffing";#N/A,#N/A,FALSE,"Hires";#N/A,#N/A,FALSE,"Assumptions"}</definedName>
    <definedName name="________KKK1" localSheetId="48" hidden="1">{#N/A,#N/A,FALSE,"Assessment";#N/A,#N/A,FALSE,"Staffing";#N/A,#N/A,FALSE,"Hires";#N/A,#N/A,FALSE,"Assumptions"}</definedName>
    <definedName name="________KKK1" localSheetId="50" hidden="1">{#N/A,#N/A,FALSE,"Assessment";#N/A,#N/A,FALSE,"Staffing";#N/A,#N/A,FALSE,"Hires";#N/A,#N/A,FALSE,"Assumptions"}</definedName>
    <definedName name="________KKK1" localSheetId="54" hidden="1">{#N/A,#N/A,FALSE,"Assessment";#N/A,#N/A,FALSE,"Staffing";#N/A,#N/A,FALSE,"Hires";#N/A,#N/A,FALSE,"Assumptions"}</definedName>
    <definedName name="________KKK1" localSheetId="55" hidden="1">{#N/A,#N/A,FALSE,"Assessment";#N/A,#N/A,FALSE,"Staffing";#N/A,#N/A,FALSE,"Hires";#N/A,#N/A,FALSE,"Assumptions"}</definedName>
    <definedName name="________KKK1" localSheetId="56" hidden="1">{#N/A,#N/A,FALSE,"Assessment";#N/A,#N/A,FALSE,"Staffing";#N/A,#N/A,FALSE,"Hires";#N/A,#N/A,FALSE,"Assumptions"}</definedName>
    <definedName name="________KKK1" localSheetId="57" hidden="1">{#N/A,#N/A,FALSE,"Assessment";#N/A,#N/A,FALSE,"Staffing";#N/A,#N/A,FALSE,"Hires";#N/A,#N/A,FALSE,"Assumptions"}</definedName>
    <definedName name="________KKK1" localSheetId="58" hidden="1">{#N/A,#N/A,FALSE,"Assessment";#N/A,#N/A,FALSE,"Staffing";#N/A,#N/A,FALSE,"Hires";#N/A,#N/A,FALSE,"Assumptions"}</definedName>
    <definedName name="________KKK1" localSheetId="59" hidden="1">{#N/A,#N/A,FALSE,"Assessment";#N/A,#N/A,FALSE,"Staffing";#N/A,#N/A,FALSE,"Hires";#N/A,#N/A,FALSE,"Assumptions"}</definedName>
    <definedName name="________KKK1" localSheetId="61" hidden="1">{#N/A,#N/A,FALSE,"Assessment";#N/A,#N/A,FALSE,"Staffing";#N/A,#N/A,FALSE,"Hires";#N/A,#N/A,FALSE,"Assumptions"}</definedName>
    <definedName name="________KKK1" localSheetId="62" hidden="1">{#N/A,#N/A,FALSE,"Assessment";#N/A,#N/A,FALSE,"Staffing";#N/A,#N/A,FALSE,"Hires";#N/A,#N/A,FALSE,"Assumptions"}</definedName>
    <definedName name="________KKK1" localSheetId="66" hidden="1">{#N/A,#N/A,FALSE,"Assessment";#N/A,#N/A,FALSE,"Staffing";#N/A,#N/A,FALSE,"Hires";#N/A,#N/A,FALSE,"Assumptions"}</definedName>
    <definedName name="________KKK1" localSheetId="68" hidden="1">{#N/A,#N/A,FALSE,"Assessment";#N/A,#N/A,FALSE,"Staffing";#N/A,#N/A,FALSE,"Hires";#N/A,#N/A,FALSE,"Assumptions"}</definedName>
    <definedName name="________KKK1" localSheetId="69" hidden="1">{#N/A,#N/A,FALSE,"Assessment";#N/A,#N/A,FALSE,"Staffing";#N/A,#N/A,FALSE,"Hires";#N/A,#N/A,FALSE,"Assumptions"}</definedName>
    <definedName name="________KKK1" localSheetId="71" hidden="1">{#N/A,#N/A,FALSE,"Assessment";#N/A,#N/A,FALSE,"Staffing";#N/A,#N/A,FALSE,"Hires";#N/A,#N/A,FALSE,"Assumptions"}</definedName>
    <definedName name="________KKK1" localSheetId="72" hidden="1">{#N/A,#N/A,FALSE,"Assessment";#N/A,#N/A,FALSE,"Staffing";#N/A,#N/A,FALSE,"Hires";#N/A,#N/A,FALSE,"Assumptions"}</definedName>
    <definedName name="________KKK1" localSheetId="77" hidden="1">{#N/A,#N/A,FALSE,"Assessment";#N/A,#N/A,FALSE,"Staffing";#N/A,#N/A,FALSE,"Hires";#N/A,#N/A,FALSE,"Assumptions"}</definedName>
    <definedName name="________KKK1" localSheetId="78" hidden="1">{#N/A,#N/A,FALSE,"Assessment";#N/A,#N/A,FALSE,"Staffing";#N/A,#N/A,FALSE,"Hires";#N/A,#N/A,FALSE,"Assumptions"}</definedName>
    <definedName name="________KKK1" localSheetId="3" hidden="1">{#N/A,#N/A,FALSE,"Assessment";#N/A,#N/A,FALSE,"Staffing";#N/A,#N/A,FALSE,"Hires";#N/A,#N/A,FALSE,"Assumptions"}</definedName>
    <definedName name="________KKK1" localSheetId="4" hidden="1">{#N/A,#N/A,FALSE,"Assessment";#N/A,#N/A,FALSE,"Staffing";#N/A,#N/A,FALSE,"Hires";#N/A,#N/A,FALSE,"Assumptions"}</definedName>
    <definedName name="________KKK1" hidden="1">{#N/A,#N/A,FALSE,"Assessment";#N/A,#N/A,FALSE,"Staffing";#N/A,#N/A,FALSE,"Hires";#N/A,#N/A,FALSE,"Assumptions"}</definedName>
    <definedName name="________w2" localSheetId="6" hidden="1">{"Model Summary",#N/A,FALSE,"Print Chart";"Holdco",#N/A,FALSE,"Print Chart";"Genco",#N/A,FALSE,"Print Chart";"Servco",#N/A,FALSE,"Print Chart";"Genco_Detail",#N/A,FALSE,"Summary Financials";"Servco_Detail",#N/A,FALSE,"Summary Financials"}</definedName>
    <definedName name="________w2" localSheetId="15" hidden="1">{"Model Summary",#N/A,FALSE,"Print Chart";"Holdco",#N/A,FALSE,"Print Chart";"Genco",#N/A,FALSE,"Print Chart";"Servco",#N/A,FALSE,"Print Chart";"Genco_Detail",#N/A,FALSE,"Summary Financials";"Servco_Detail",#N/A,FALSE,"Summary Financials"}</definedName>
    <definedName name="________w2" localSheetId="16" hidden="1">{"Model Summary",#N/A,FALSE,"Print Chart";"Holdco",#N/A,FALSE,"Print Chart";"Genco",#N/A,FALSE,"Print Chart";"Servco",#N/A,FALSE,"Print Chart";"Genco_Detail",#N/A,FALSE,"Summary Financials";"Servco_Detail",#N/A,FALSE,"Summary Financials"}</definedName>
    <definedName name="________w2" localSheetId="17" hidden="1">{"Model Summary",#N/A,FALSE,"Print Chart";"Holdco",#N/A,FALSE,"Print Chart";"Genco",#N/A,FALSE,"Print Chart";"Servco",#N/A,FALSE,"Print Chart";"Genco_Detail",#N/A,FALSE,"Summary Financials";"Servco_Detail",#N/A,FALSE,"Summary Financials"}</definedName>
    <definedName name="________w2" localSheetId="18" hidden="1">{"Model Summary",#N/A,FALSE,"Print Chart";"Holdco",#N/A,FALSE,"Print Chart";"Genco",#N/A,FALSE,"Print Chart";"Servco",#N/A,FALSE,"Print Chart";"Genco_Detail",#N/A,FALSE,"Summary Financials";"Servco_Detail",#N/A,FALSE,"Summary Financials"}</definedName>
    <definedName name="________w2" localSheetId="7" hidden="1">{"Model Summary",#N/A,FALSE,"Print Chart";"Holdco",#N/A,FALSE,"Print Chart";"Genco",#N/A,FALSE,"Print Chart";"Servco",#N/A,FALSE,"Print Chart";"Genco_Detail",#N/A,FALSE,"Summary Financials";"Servco_Detail",#N/A,FALSE,"Summary Financials"}</definedName>
    <definedName name="________w2" localSheetId="8" hidden="1">{"Model Summary",#N/A,FALSE,"Print Chart";"Holdco",#N/A,FALSE,"Print Chart";"Genco",#N/A,FALSE,"Print Chart";"Servco",#N/A,FALSE,"Print Chart";"Genco_Detail",#N/A,FALSE,"Summary Financials";"Servco_Detail",#N/A,FALSE,"Summary Financials"}</definedName>
    <definedName name="________w2" localSheetId="9" hidden="1">{"Model Summary",#N/A,FALSE,"Print Chart";"Holdco",#N/A,FALSE,"Print Chart";"Genco",#N/A,FALSE,"Print Chart";"Servco",#N/A,FALSE,"Print Chart";"Genco_Detail",#N/A,FALSE,"Summary Financials";"Servco_Detail",#N/A,FALSE,"Summary Financials"}</definedName>
    <definedName name="________w2" localSheetId="10" hidden="1">{"Model Summary",#N/A,FALSE,"Print Chart";"Holdco",#N/A,FALSE,"Print Chart";"Genco",#N/A,FALSE,"Print Chart";"Servco",#N/A,FALSE,"Print Chart";"Genco_Detail",#N/A,FALSE,"Summary Financials";"Servco_Detail",#N/A,FALSE,"Summary Financials"}</definedName>
    <definedName name="________w2" localSheetId="11" hidden="1">{"Model Summary",#N/A,FALSE,"Print Chart";"Holdco",#N/A,FALSE,"Print Chart";"Genco",#N/A,FALSE,"Print Chart";"Servco",#N/A,FALSE,"Print Chart";"Genco_Detail",#N/A,FALSE,"Summary Financials";"Servco_Detail",#N/A,FALSE,"Summary Financials"}</definedName>
    <definedName name="________w2" localSheetId="12" hidden="1">{"Model Summary",#N/A,FALSE,"Print Chart";"Holdco",#N/A,FALSE,"Print Chart";"Genco",#N/A,FALSE,"Print Chart";"Servco",#N/A,FALSE,"Print Chart";"Genco_Detail",#N/A,FALSE,"Summary Financials";"Servco_Detail",#N/A,FALSE,"Summary Financials"}</definedName>
    <definedName name="________w2" localSheetId="13" hidden="1">{"Model Summary",#N/A,FALSE,"Print Chart";"Holdco",#N/A,FALSE,"Print Chart";"Genco",#N/A,FALSE,"Print Chart";"Servco",#N/A,FALSE,"Print Chart";"Genco_Detail",#N/A,FALSE,"Summary Financials";"Servco_Detail",#N/A,FALSE,"Summary Financials"}</definedName>
    <definedName name="________w2" localSheetId="14" hidden="1">{"Model Summary",#N/A,FALSE,"Print Chart";"Holdco",#N/A,FALSE,"Print Chart";"Genco",#N/A,FALSE,"Print Chart";"Servco",#N/A,FALSE,"Print Chart";"Genco_Detail",#N/A,FALSE,"Summary Financials";"Servco_Detail",#N/A,FALSE,"Summary Financials"}</definedName>
    <definedName name="________w2" localSheetId="25" hidden="1">{"Model Summary",#N/A,FALSE,"Print Chart";"Holdco",#N/A,FALSE,"Print Chart";"Genco",#N/A,FALSE,"Print Chart";"Servco",#N/A,FALSE,"Print Chart";"Genco_Detail",#N/A,FALSE,"Summary Financials";"Servco_Detail",#N/A,FALSE,"Summary Financials"}</definedName>
    <definedName name="________w2" localSheetId="34" hidden="1">{"Model Summary",#N/A,FALSE,"Print Chart";"Holdco",#N/A,FALSE,"Print Chart";"Genco",#N/A,FALSE,"Print Chart";"Servco",#N/A,FALSE,"Print Chart";"Genco_Detail",#N/A,FALSE,"Summary Financials";"Servco_Detail",#N/A,FALSE,"Summary Financials"}</definedName>
    <definedName name="________w2" localSheetId="36" hidden="1">{"Model Summary",#N/A,FALSE,"Print Chart";"Holdco",#N/A,FALSE,"Print Chart";"Genco",#N/A,FALSE,"Print Chart";"Servco",#N/A,FALSE,"Print Chart";"Genco_Detail",#N/A,FALSE,"Summary Financials";"Servco_Detail",#N/A,FALSE,"Summary Financials"}</definedName>
    <definedName name="________w2" localSheetId="38" hidden="1">{"Model Summary",#N/A,FALSE,"Print Chart";"Holdco",#N/A,FALSE,"Print Chart";"Genco",#N/A,FALSE,"Print Chart";"Servco",#N/A,FALSE,"Print Chart";"Genco_Detail",#N/A,FALSE,"Summary Financials";"Servco_Detail",#N/A,FALSE,"Summary Financials"}</definedName>
    <definedName name="________w2" localSheetId="39" hidden="1">{"Model Summary",#N/A,FALSE,"Print Chart";"Holdco",#N/A,FALSE,"Print Chart";"Genco",#N/A,FALSE,"Print Chart";"Servco",#N/A,FALSE,"Print Chart";"Genco_Detail",#N/A,FALSE,"Summary Financials";"Servco_Detail",#N/A,FALSE,"Summary Financials"}</definedName>
    <definedName name="________w2" localSheetId="32" hidden="1">{"Model Summary",#N/A,FALSE,"Print Chart";"Holdco",#N/A,FALSE,"Print Chart";"Genco",#N/A,FALSE,"Print Chart";"Servco",#N/A,FALSE,"Print Chart";"Genco_Detail",#N/A,FALSE,"Summary Financials";"Servco_Detail",#N/A,FALSE,"Summary Financials"}</definedName>
    <definedName name="________w2" localSheetId="33" hidden="1">{"Model Summary",#N/A,FALSE,"Print Chart";"Holdco",#N/A,FALSE,"Print Chart";"Genco",#N/A,FALSE,"Print Chart";"Servco",#N/A,FALSE,"Print Chart";"Genco_Detail",#N/A,FALSE,"Summary Financials";"Servco_Detail",#N/A,FALSE,"Summary Financials"}</definedName>
    <definedName name="________w2" localSheetId="43" hidden="1">{"Model Summary",#N/A,FALSE,"Print Chart";"Holdco",#N/A,FALSE,"Print Chart";"Genco",#N/A,FALSE,"Print Chart";"Servco",#N/A,FALSE,"Print Chart";"Genco_Detail",#N/A,FALSE,"Summary Financials";"Servco_Detail",#N/A,FALSE,"Summary Financials"}</definedName>
    <definedName name="________w2" localSheetId="48" hidden="1">{"Model Summary",#N/A,FALSE,"Print Chart";"Holdco",#N/A,FALSE,"Print Chart";"Genco",#N/A,FALSE,"Print Chart";"Servco",#N/A,FALSE,"Print Chart";"Genco_Detail",#N/A,FALSE,"Summary Financials";"Servco_Detail",#N/A,FALSE,"Summary Financials"}</definedName>
    <definedName name="________w2" localSheetId="50" hidden="1">{"Model Summary",#N/A,FALSE,"Print Chart";"Holdco",#N/A,FALSE,"Print Chart";"Genco",#N/A,FALSE,"Print Chart";"Servco",#N/A,FALSE,"Print Chart";"Genco_Detail",#N/A,FALSE,"Summary Financials";"Servco_Detail",#N/A,FALSE,"Summary Financials"}</definedName>
    <definedName name="________w2" localSheetId="54" hidden="1">{"Model Summary",#N/A,FALSE,"Print Chart";"Holdco",#N/A,FALSE,"Print Chart";"Genco",#N/A,FALSE,"Print Chart";"Servco",#N/A,FALSE,"Print Chart";"Genco_Detail",#N/A,FALSE,"Summary Financials";"Servco_Detail",#N/A,FALSE,"Summary Financials"}</definedName>
    <definedName name="________w2" localSheetId="55" hidden="1">{"Model Summary",#N/A,FALSE,"Print Chart";"Holdco",#N/A,FALSE,"Print Chart";"Genco",#N/A,FALSE,"Print Chart";"Servco",#N/A,FALSE,"Print Chart";"Genco_Detail",#N/A,FALSE,"Summary Financials";"Servco_Detail",#N/A,FALSE,"Summary Financials"}</definedName>
    <definedName name="________w2" localSheetId="56" hidden="1">{"Model Summary",#N/A,FALSE,"Print Chart";"Holdco",#N/A,FALSE,"Print Chart";"Genco",#N/A,FALSE,"Print Chart";"Servco",#N/A,FALSE,"Print Chart";"Genco_Detail",#N/A,FALSE,"Summary Financials";"Servco_Detail",#N/A,FALSE,"Summary Financials"}</definedName>
    <definedName name="________w2" localSheetId="57" hidden="1">{"Model Summary",#N/A,FALSE,"Print Chart";"Holdco",#N/A,FALSE,"Print Chart";"Genco",#N/A,FALSE,"Print Chart";"Servco",#N/A,FALSE,"Print Chart";"Genco_Detail",#N/A,FALSE,"Summary Financials";"Servco_Detail",#N/A,FALSE,"Summary Financials"}</definedName>
    <definedName name="________w2" localSheetId="58" hidden="1">{"Model Summary",#N/A,FALSE,"Print Chart";"Holdco",#N/A,FALSE,"Print Chart";"Genco",#N/A,FALSE,"Print Chart";"Servco",#N/A,FALSE,"Print Chart";"Genco_Detail",#N/A,FALSE,"Summary Financials";"Servco_Detail",#N/A,FALSE,"Summary Financials"}</definedName>
    <definedName name="________w2" localSheetId="59" hidden="1">{"Model Summary",#N/A,FALSE,"Print Chart";"Holdco",#N/A,FALSE,"Print Chart";"Genco",#N/A,FALSE,"Print Chart";"Servco",#N/A,FALSE,"Print Chart";"Genco_Detail",#N/A,FALSE,"Summary Financials";"Servco_Detail",#N/A,FALSE,"Summary Financials"}</definedName>
    <definedName name="________w2" localSheetId="61" hidden="1">{"Model Summary",#N/A,FALSE,"Print Chart";"Holdco",#N/A,FALSE,"Print Chart";"Genco",#N/A,FALSE,"Print Chart";"Servco",#N/A,FALSE,"Print Chart";"Genco_Detail",#N/A,FALSE,"Summary Financials";"Servco_Detail",#N/A,FALSE,"Summary Financials"}</definedName>
    <definedName name="________w2" localSheetId="62" hidden="1">{"Model Summary",#N/A,FALSE,"Print Chart";"Holdco",#N/A,FALSE,"Print Chart";"Genco",#N/A,FALSE,"Print Chart";"Servco",#N/A,FALSE,"Print Chart";"Genco_Detail",#N/A,FALSE,"Summary Financials";"Servco_Detail",#N/A,FALSE,"Summary Financials"}</definedName>
    <definedName name="________w2" localSheetId="66" hidden="1">{"Model Summary",#N/A,FALSE,"Print Chart";"Holdco",#N/A,FALSE,"Print Chart";"Genco",#N/A,FALSE,"Print Chart";"Servco",#N/A,FALSE,"Print Chart";"Genco_Detail",#N/A,FALSE,"Summary Financials";"Servco_Detail",#N/A,FALSE,"Summary Financials"}</definedName>
    <definedName name="________w2" localSheetId="68" hidden="1">{"Model Summary",#N/A,FALSE,"Print Chart";"Holdco",#N/A,FALSE,"Print Chart";"Genco",#N/A,FALSE,"Print Chart";"Servco",#N/A,FALSE,"Print Chart";"Genco_Detail",#N/A,FALSE,"Summary Financials";"Servco_Detail",#N/A,FALSE,"Summary Financials"}</definedName>
    <definedName name="________w2" localSheetId="69" hidden="1">{"Model Summary",#N/A,FALSE,"Print Chart";"Holdco",#N/A,FALSE,"Print Chart";"Genco",#N/A,FALSE,"Print Chart";"Servco",#N/A,FALSE,"Print Chart";"Genco_Detail",#N/A,FALSE,"Summary Financials";"Servco_Detail",#N/A,FALSE,"Summary Financials"}</definedName>
    <definedName name="________w2" localSheetId="71" hidden="1">{"Model Summary",#N/A,FALSE,"Print Chart";"Holdco",#N/A,FALSE,"Print Chart";"Genco",#N/A,FALSE,"Print Chart";"Servco",#N/A,FALSE,"Print Chart";"Genco_Detail",#N/A,FALSE,"Summary Financials";"Servco_Detail",#N/A,FALSE,"Summary Financials"}</definedName>
    <definedName name="________w2" localSheetId="72" hidden="1">{"Model Summary",#N/A,FALSE,"Print Chart";"Holdco",#N/A,FALSE,"Print Chart";"Genco",#N/A,FALSE,"Print Chart";"Servco",#N/A,FALSE,"Print Chart";"Genco_Detail",#N/A,FALSE,"Summary Financials";"Servco_Detail",#N/A,FALSE,"Summary Financials"}</definedName>
    <definedName name="________w2" localSheetId="77" hidden="1">{"Model Summary",#N/A,FALSE,"Print Chart";"Holdco",#N/A,FALSE,"Print Chart";"Genco",#N/A,FALSE,"Print Chart";"Servco",#N/A,FALSE,"Print Chart";"Genco_Detail",#N/A,FALSE,"Summary Financials";"Servco_Detail",#N/A,FALSE,"Summary Financials"}</definedName>
    <definedName name="________w2" localSheetId="78" hidden="1">{"Model Summary",#N/A,FALSE,"Print Chart";"Holdco",#N/A,FALSE,"Print Chart";"Genco",#N/A,FALSE,"Print Chart";"Servco",#N/A,FALSE,"Print Chart";"Genco_Detail",#N/A,FALSE,"Summary Financials";"Servco_Detail",#N/A,FALSE,"Summary Financials"}</definedName>
    <definedName name="________w2" localSheetId="3" hidden="1">{"Model Summary",#N/A,FALSE,"Print Chart";"Holdco",#N/A,FALSE,"Print Chart";"Genco",#N/A,FALSE,"Print Chart";"Servco",#N/A,FALSE,"Print Chart";"Genco_Detail",#N/A,FALSE,"Summary Financials";"Servco_Detail",#N/A,FALSE,"Summary Financials"}</definedName>
    <definedName name="________w2" localSheetId="4" hidden="1">{"Model Summary",#N/A,FALSE,"Print Chart";"Holdco",#N/A,FALSE,"Print Chart";"Genco",#N/A,FALSE,"Print Chart";"Servco",#N/A,FALSE,"Print Chart";"Genco_Detail",#N/A,FALSE,"Summary Financials";"Servco_Detail",#N/A,FALSE,"Summary Financials"}</definedName>
    <definedName name="________w2" hidden="1">{"Model Summary",#N/A,FALSE,"Print Chart";"Holdco",#N/A,FALSE,"Print Chart";"Genco",#N/A,FALSE,"Print Chart";"Servco",#N/A,FALSE,"Print Chart";"Genco_Detail",#N/A,FALSE,"Summary Financials";"Servco_Detail",#N/A,FALSE,"Summary Financials"}</definedName>
    <definedName name="________wr6" localSheetId="6" hidden="1">{"Model Summary",#N/A,FALSE,"Print Chart";"Holdco",#N/A,FALSE,"Print Chart";"Genco",#N/A,FALSE,"Print Chart";"Servco",#N/A,FALSE,"Print Chart";"Genco_Detail",#N/A,FALSE,"Summary Financials";"Servco_Detail",#N/A,FALSE,"Summary Financials"}</definedName>
    <definedName name="________wr6" localSheetId="15" hidden="1">{"Model Summary",#N/A,FALSE,"Print Chart";"Holdco",#N/A,FALSE,"Print Chart";"Genco",#N/A,FALSE,"Print Chart";"Servco",#N/A,FALSE,"Print Chart";"Genco_Detail",#N/A,FALSE,"Summary Financials";"Servco_Detail",#N/A,FALSE,"Summary Financials"}</definedName>
    <definedName name="________wr6" localSheetId="16" hidden="1">{"Model Summary",#N/A,FALSE,"Print Chart";"Holdco",#N/A,FALSE,"Print Chart";"Genco",#N/A,FALSE,"Print Chart";"Servco",#N/A,FALSE,"Print Chart";"Genco_Detail",#N/A,FALSE,"Summary Financials";"Servco_Detail",#N/A,FALSE,"Summary Financials"}</definedName>
    <definedName name="________wr6" localSheetId="17" hidden="1">{"Model Summary",#N/A,FALSE,"Print Chart";"Holdco",#N/A,FALSE,"Print Chart";"Genco",#N/A,FALSE,"Print Chart";"Servco",#N/A,FALSE,"Print Chart";"Genco_Detail",#N/A,FALSE,"Summary Financials";"Servco_Detail",#N/A,FALSE,"Summary Financials"}</definedName>
    <definedName name="________wr6" localSheetId="18" hidden="1">{"Model Summary",#N/A,FALSE,"Print Chart";"Holdco",#N/A,FALSE,"Print Chart";"Genco",#N/A,FALSE,"Print Chart";"Servco",#N/A,FALSE,"Print Chart";"Genco_Detail",#N/A,FALSE,"Summary Financials";"Servco_Detail",#N/A,FALSE,"Summary Financials"}</definedName>
    <definedName name="________wr6" localSheetId="7" hidden="1">{"Model Summary",#N/A,FALSE,"Print Chart";"Holdco",#N/A,FALSE,"Print Chart";"Genco",#N/A,FALSE,"Print Chart";"Servco",#N/A,FALSE,"Print Chart";"Genco_Detail",#N/A,FALSE,"Summary Financials";"Servco_Detail",#N/A,FALSE,"Summary Financials"}</definedName>
    <definedName name="________wr6" localSheetId="8" hidden="1">{"Model Summary",#N/A,FALSE,"Print Chart";"Holdco",#N/A,FALSE,"Print Chart";"Genco",#N/A,FALSE,"Print Chart";"Servco",#N/A,FALSE,"Print Chart";"Genco_Detail",#N/A,FALSE,"Summary Financials";"Servco_Detail",#N/A,FALSE,"Summary Financials"}</definedName>
    <definedName name="________wr6" localSheetId="9" hidden="1">{"Model Summary",#N/A,FALSE,"Print Chart";"Holdco",#N/A,FALSE,"Print Chart";"Genco",#N/A,FALSE,"Print Chart";"Servco",#N/A,FALSE,"Print Chart";"Genco_Detail",#N/A,FALSE,"Summary Financials";"Servco_Detail",#N/A,FALSE,"Summary Financials"}</definedName>
    <definedName name="________wr6" localSheetId="10" hidden="1">{"Model Summary",#N/A,FALSE,"Print Chart";"Holdco",#N/A,FALSE,"Print Chart";"Genco",#N/A,FALSE,"Print Chart";"Servco",#N/A,FALSE,"Print Chart";"Genco_Detail",#N/A,FALSE,"Summary Financials";"Servco_Detail",#N/A,FALSE,"Summary Financials"}</definedName>
    <definedName name="________wr6" localSheetId="11" hidden="1">{"Model Summary",#N/A,FALSE,"Print Chart";"Holdco",#N/A,FALSE,"Print Chart";"Genco",#N/A,FALSE,"Print Chart";"Servco",#N/A,FALSE,"Print Chart";"Genco_Detail",#N/A,FALSE,"Summary Financials";"Servco_Detail",#N/A,FALSE,"Summary Financials"}</definedName>
    <definedName name="________wr6" localSheetId="12" hidden="1">{"Model Summary",#N/A,FALSE,"Print Chart";"Holdco",#N/A,FALSE,"Print Chart";"Genco",#N/A,FALSE,"Print Chart";"Servco",#N/A,FALSE,"Print Chart";"Genco_Detail",#N/A,FALSE,"Summary Financials";"Servco_Detail",#N/A,FALSE,"Summary Financials"}</definedName>
    <definedName name="________wr6" localSheetId="13" hidden="1">{"Model Summary",#N/A,FALSE,"Print Chart";"Holdco",#N/A,FALSE,"Print Chart";"Genco",#N/A,FALSE,"Print Chart";"Servco",#N/A,FALSE,"Print Chart";"Genco_Detail",#N/A,FALSE,"Summary Financials";"Servco_Detail",#N/A,FALSE,"Summary Financials"}</definedName>
    <definedName name="________wr6" localSheetId="14" hidden="1">{"Model Summary",#N/A,FALSE,"Print Chart";"Holdco",#N/A,FALSE,"Print Chart";"Genco",#N/A,FALSE,"Print Chart";"Servco",#N/A,FALSE,"Print Chart";"Genco_Detail",#N/A,FALSE,"Summary Financials";"Servco_Detail",#N/A,FALSE,"Summary Financials"}</definedName>
    <definedName name="________wr6" localSheetId="25" hidden="1">{"Model Summary",#N/A,FALSE,"Print Chart";"Holdco",#N/A,FALSE,"Print Chart";"Genco",#N/A,FALSE,"Print Chart";"Servco",#N/A,FALSE,"Print Chart";"Genco_Detail",#N/A,FALSE,"Summary Financials";"Servco_Detail",#N/A,FALSE,"Summary Financials"}</definedName>
    <definedName name="________wr6" localSheetId="34" hidden="1">{"Model Summary",#N/A,FALSE,"Print Chart";"Holdco",#N/A,FALSE,"Print Chart";"Genco",#N/A,FALSE,"Print Chart";"Servco",#N/A,FALSE,"Print Chart";"Genco_Detail",#N/A,FALSE,"Summary Financials";"Servco_Detail",#N/A,FALSE,"Summary Financials"}</definedName>
    <definedName name="________wr6" localSheetId="36" hidden="1">{"Model Summary",#N/A,FALSE,"Print Chart";"Holdco",#N/A,FALSE,"Print Chart";"Genco",#N/A,FALSE,"Print Chart";"Servco",#N/A,FALSE,"Print Chart";"Genco_Detail",#N/A,FALSE,"Summary Financials";"Servco_Detail",#N/A,FALSE,"Summary Financials"}</definedName>
    <definedName name="________wr6" localSheetId="38" hidden="1">{"Model Summary",#N/A,FALSE,"Print Chart";"Holdco",#N/A,FALSE,"Print Chart";"Genco",#N/A,FALSE,"Print Chart";"Servco",#N/A,FALSE,"Print Chart";"Genco_Detail",#N/A,FALSE,"Summary Financials";"Servco_Detail",#N/A,FALSE,"Summary Financials"}</definedName>
    <definedName name="________wr6" localSheetId="39" hidden="1">{"Model Summary",#N/A,FALSE,"Print Chart";"Holdco",#N/A,FALSE,"Print Chart";"Genco",#N/A,FALSE,"Print Chart";"Servco",#N/A,FALSE,"Print Chart";"Genco_Detail",#N/A,FALSE,"Summary Financials";"Servco_Detail",#N/A,FALSE,"Summary Financials"}</definedName>
    <definedName name="________wr6" localSheetId="32" hidden="1">{"Model Summary",#N/A,FALSE,"Print Chart";"Holdco",#N/A,FALSE,"Print Chart";"Genco",#N/A,FALSE,"Print Chart";"Servco",#N/A,FALSE,"Print Chart";"Genco_Detail",#N/A,FALSE,"Summary Financials";"Servco_Detail",#N/A,FALSE,"Summary Financials"}</definedName>
    <definedName name="________wr6" localSheetId="33" hidden="1">{"Model Summary",#N/A,FALSE,"Print Chart";"Holdco",#N/A,FALSE,"Print Chart";"Genco",#N/A,FALSE,"Print Chart";"Servco",#N/A,FALSE,"Print Chart";"Genco_Detail",#N/A,FALSE,"Summary Financials";"Servco_Detail",#N/A,FALSE,"Summary Financials"}</definedName>
    <definedName name="________wr6" localSheetId="43" hidden="1">{"Model Summary",#N/A,FALSE,"Print Chart";"Holdco",#N/A,FALSE,"Print Chart";"Genco",#N/A,FALSE,"Print Chart";"Servco",#N/A,FALSE,"Print Chart";"Genco_Detail",#N/A,FALSE,"Summary Financials";"Servco_Detail",#N/A,FALSE,"Summary Financials"}</definedName>
    <definedName name="________wr6" localSheetId="48" hidden="1">{"Model Summary",#N/A,FALSE,"Print Chart";"Holdco",#N/A,FALSE,"Print Chart";"Genco",#N/A,FALSE,"Print Chart";"Servco",#N/A,FALSE,"Print Chart";"Genco_Detail",#N/A,FALSE,"Summary Financials";"Servco_Detail",#N/A,FALSE,"Summary Financials"}</definedName>
    <definedName name="________wr6" localSheetId="50" hidden="1">{"Model Summary",#N/A,FALSE,"Print Chart";"Holdco",#N/A,FALSE,"Print Chart";"Genco",#N/A,FALSE,"Print Chart";"Servco",#N/A,FALSE,"Print Chart";"Genco_Detail",#N/A,FALSE,"Summary Financials";"Servco_Detail",#N/A,FALSE,"Summary Financials"}</definedName>
    <definedName name="________wr6" localSheetId="54" hidden="1">{"Model Summary",#N/A,FALSE,"Print Chart";"Holdco",#N/A,FALSE,"Print Chart";"Genco",#N/A,FALSE,"Print Chart";"Servco",#N/A,FALSE,"Print Chart";"Genco_Detail",#N/A,FALSE,"Summary Financials";"Servco_Detail",#N/A,FALSE,"Summary Financials"}</definedName>
    <definedName name="________wr6" localSheetId="55" hidden="1">{"Model Summary",#N/A,FALSE,"Print Chart";"Holdco",#N/A,FALSE,"Print Chart";"Genco",#N/A,FALSE,"Print Chart";"Servco",#N/A,FALSE,"Print Chart";"Genco_Detail",#N/A,FALSE,"Summary Financials";"Servco_Detail",#N/A,FALSE,"Summary Financials"}</definedName>
    <definedName name="________wr6" localSheetId="56" hidden="1">{"Model Summary",#N/A,FALSE,"Print Chart";"Holdco",#N/A,FALSE,"Print Chart";"Genco",#N/A,FALSE,"Print Chart";"Servco",#N/A,FALSE,"Print Chart";"Genco_Detail",#N/A,FALSE,"Summary Financials";"Servco_Detail",#N/A,FALSE,"Summary Financials"}</definedName>
    <definedName name="________wr6" localSheetId="57" hidden="1">{"Model Summary",#N/A,FALSE,"Print Chart";"Holdco",#N/A,FALSE,"Print Chart";"Genco",#N/A,FALSE,"Print Chart";"Servco",#N/A,FALSE,"Print Chart";"Genco_Detail",#N/A,FALSE,"Summary Financials";"Servco_Detail",#N/A,FALSE,"Summary Financials"}</definedName>
    <definedName name="________wr6" localSheetId="58" hidden="1">{"Model Summary",#N/A,FALSE,"Print Chart";"Holdco",#N/A,FALSE,"Print Chart";"Genco",#N/A,FALSE,"Print Chart";"Servco",#N/A,FALSE,"Print Chart";"Genco_Detail",#N/A,FALSE,"Summary Financials";"Servco_Detail",#N/A,FALSE,"Summary Financials"}</definedName>
    <definedName name="________wr6" localSheetId="59" hidden="1">{"Model Summary",#N/A,FALSE,"Print Chart";"Holdco",#N/A,FALSE,"Print Chart";"Genco",#N/A,FALSE,"Print Chart";"Servco",#N/A,FALSE,"Print Chart";"Genco_Detail",#N/A,FALSE,"Summary Financials";"Servco_Detail",#N/A,FALSE,"Summary Financials"}</definedName>
    <definedName name="________wr6" localSheetId="61" hidden="1">{"Model Summary",#N/A,FALSE,"Print Chart";"Holdco",#N/A,FALSE,"Print Chart";"Genco",#N/A,FALSE,"Print Chart";"Servco",#N/A,FALSE,"Print Chart";"Genco_Detail",#N/A,FALSE,"Summary Financials";"Servco_Detail",#N/A,FALSE,"Summary Financials"}</definedName>
    <definedName name="________wr6" localSheetId="62" hidden="1">{"Model Summary",#N/A,FALSE,"Print Chart";"Holdco",#N/A,FALSE,"Print Chart";"Genco",#N/A,FALSE,"Print Chart";"Servco",#N/A,FALSE,"Print Chart";"Genco_Detail",#N/A,FALSE,"Summary Financials";"Servco_Detail",#N/A,FALSE,"Summary Financials"}</definedName>
    <definedName name="________wr6" localSheetId="66" hidden="1">{"Model Summary",#N/A,FALSE,"Print Chart";"Holdco",#N/A,FALSE,"Print Chart";"Genco",#N/A,FALSE,"Print Chart";"Servco",#N/A,FALSE,"Print Chart";"Genco_Detail",#N/A,FALSE,"Summary Financials";"Servco_Detail",#N/A,FALSE,"Summary Financials"}</definedName>
    <definedName name="________wr6" localSheetId="68" hidden="1">{"Model Summary",#N/A,FALSE,"Print Chart";"Holdco",#N/A,FALSE,"Print Chart";"Genco",#N/A,FALSE,"Print Chart";"Servco",#N/A,FALSE,"Print Chart";"Genco_Detail",#N/A,FALSE,"Summary Financials";"Servco_Detail",#N/A,FALSE,"Summary Financials"}</definedName>
    <definedName name="________wr6" localSheetId="69" hidden="1">{"Model Summary",#N/A,FALSE,"Print Chart";"Holdco",#N/A,FALSE,"Print Chart";"Genco",#N/A,FALSE,"Print Chart";"Servco",#N/A,FALSE,"Print Chart";"Genco_Detail",#N/A,FALSE,"Summary Financials";"Servco_Detail",#N/A,FALSE,"Summary Financials"}</definedName>
    <definedName name="________wr6" localSheetId="71" hidden="1">{"Model Summary",#N/A,FALSE,"Print Chart";"Holdco",#N/A,FALSE,"Print Chart";"Genco",#N/A,FALSE,"Print Chart";"Servco",#N/A,FALSE,"Print Chart";"Genco_Detail",#N/A,FALSE,"Summary Financials";"Servco_Detail",#N/A,FALSE,"Summary Financials"}</definedName>
    <definedName name="________wr6" localSheetId="72" hidden="1">{"Model Summary",#N/A,FALSE,"Print Chart";"Holdco",#N/A,FALSE,"Print Chart";"Genco",#N/A,FALSE,"Print Chart";"Servco",#N/A,FALSE,"Print Chart";"Genco_Detail",#N/A,FALSE,"Summary Financials";"Servco_Detail",#N/A,FALSE,"Summary Financials"}</definedName>
    <definedName name="________wr6" localSheetId="77" hidden="1">{"Model Summary",#N/A,FALSE,"Print Chart";"Holdco",#N/A,FALSE,"Print Chart";"Genco",#N/A,FALSE,"Print Chart";"Servco",#N/A,FALSE,"Print Chart";"Genco_Detail",#N/A,FALSE,"Summary Financials";"Servco_Detail",#N/A,FALSE,"Summary Financials"}</definedName>
    <definedName name="________wr6" localSheetId="78" hidden="1">{"Model Summary",#N/A,FALSE,"Print Chart";"Holdco",#N/A,FALSE,"Print Chart";"Genco",#N/A,FALSE,"Print Chart";"Servco",#N/A,FALSE,"Print Chart";"Genco_Detail",#N/A,FALSE,"Summary Financials";"Servco_Detail",#N/A,FALSE,"Summary Financials"}</definedName>
    <definedName name="________wr6" localSheetId="3" hidden="1">{"Model Summary",#N/A,FALSE,"Print Chart";"Holdco",#N/A,FALSE,"Print Chart";"Genco",#N/A,FALSE,"Print Chart";"Servco",#N/A,FALSE,"Print Chart";"Genco_Detail",#N/A,FALSE,"Summary Financials";"Servco_Detail",#N/A,FALSE,"Summary Financials"}</definedName>
    <definedName name="________wr6" localSheetId="4" hidden="1">{"Model Summary",#N/A,FALSE,"Print Chart";"Holdco",#N/A,FALSE,"Print Chart";"Genco",#N/A,FALSE,"Print Chart";"Servco",#N/A,FALSE,"Print Chart";"Genco_Detail",#N/A,FALSE,"Summary Financials";"Servco_Detail",#N/A,FALSE,"Summary Financials"}</definedName>
    <definedName name="________wr6" hidden="1">{"Model Summary",#N/A,FALSE,"Print Chart";"Holdco",#N/A,FALSE,"Print Chart";"Genco",#N/A,FALSE,"Print Chart";"Servco",#N/A,FALSE,"Print Chart";"Genco_Detail",#N/A,FALSE,"Summary Financials";"Servco_Detail",#N/A,FALSE,"Summary Financials"}</definedName>
    <definedName name="________wr9" localSheetId="6" hidden="1">{"holdco",#N/A,FALSE,"Summary Financials";"holdco",#N/A,FALSE,"Summary Financials"}</definedName>
    <definedName name="________wr9" localSheetId="15" hidden="1">{"holdco",#N/A,FALSE,"Summary Financials";"holdco",#N/A,FALSE,"Summary Financials"}</definedName>
    <definedName name="________wr9" localSheetId="16" hidden="1">{"holdco",#N/A,FALSE,"Summary Financials";"holdco",#N/A,FALSE,"Summary Financials"}</definedName>
    <definedName name="________wr9" localSheetId="17" hidden="1">{"holdco",#N/A,FALSE,"Summary Financials";"holdco",#N/A,FALSE,"Summary Financials"}</definedName>
    <definedName name="________wr9" localSheetId="18" hidden="1">{"holdco",#N/A,FALSE,"Summary Financials";"holdco",#N/A,FALSE,"Summary Financials"}</definedName>
    <definedName name="________wr9" localSheetId="7" hidden="1">{"holdco",#N/A,FALSE,"Summary Financials";"holdco",#N/A,FALSE,"Summary Financials"}</definedName>
    <definedName name="________wr9" localSheetId="8" hidden="1">{"holdco",#N/A,FALSE,"Summary Financials";"holdco",#N/A,FALSE,"Summary Financials"}</definedName>
    <definedName name="________wr9" localSheetId="9" hidden="1">{"holdco",#N/A,FALSE,"Summary Financials";"holdco",#N/A,FALSE,"Summary Financials"}</definedName>
    <definedName name="________wr9" localSheetId="10" hidden="1">{"holdco",#N/A,FALSE,"Summary Financials";"holdco",#N/A,FALSE,"Summary Financials"}</definedName>
    <definedName name="________wr9" localSheetId="11" hidden="1">{"holdco",#N/A,FALSE,"Summary Financials";"holdco",#N/A,FALSE,"Summary Financials"}</definedName>
    <definedName name="________wr9" localSheetId="12" hidden="1">{"holdco",#N/A,FALSE,"Summary Financials";"holdco",#N/A,FALSE,"Summary Financials"}</definedName>
    <definedName name="________wr9" localSheetId="13" hidden="1">{"holdco",#N/A,FALSE,"Summary Financials";"holdco",#N/A,FALSE,"Summary Financials"}</definedName>
    <definedName name="________wr9" localSheetId="14" hidden="1">{"holdco",#N/A,FALSE,"Summary Financials";"holdco",#N/A,FALSE,"Summary Financials"}</definedName>
    <definedName name="________wr9" localSheetId="25" hidden="1">{"holdco",#N/A,FALSE,"Summary Financials";"holdco",#N/A,FALSE,"Summary Financials"}</definedName>
    <definedName name="________wr9" localSheetId="34" hidden="1">{"holdco",#N/A,FALSE,"Summary Financials";"holdco",#N/A,FALSE,"Summary Financials"}</definedName>
    <definedName name="________wr9" localSheetId="36" hidden="1">{"holdco",#N/A,FALSE,"Summary Financials";"holdco",#N/A,FALSE,"Summary Financials"}</definedName>
    <definedName name="________wr9" localSheetId="38" hidden="1">{"holdco",#N/A,FALSE,"Summary Financials";"holdco",#N/A,FALSE,"Summary Financials"}</definedName>
    <definedName name="________wr9" localSheetId="39" hidden="1">{"holdco",#N/A,FALSE,"Summary Financials";"holdco",#N/A,FALSE,"Summary Financials"}</definedName>
    <definedName name="________wr9" localSheetId="32" hidden="1">{"holdco",#N/A,FALSE,"Summary Financials";"holdco",#N/A,FALSE,"Summary Financials"}</definedName>
    <definedName name="________wr9" localSheetId="33" hidden="1">{"holdco",#N/A,FALSE,"Summary Financials";"holdco",#N/A,FALSE,"Summary Financials"}</definedName>
    <definedName name="________wr9" localSheetId="43" hidden="1">{"holdco",#N/A,FALSE,"Summary Financials";"holdco",#N/A,FALSE,"Summary Financials"}</definedName>
    <definedName name="________wr9" localSheetId="48" hidden="1">{"holdco",#N/A,FALSE,"Summary Financials";"holdco",#N/A,FALSE,"Summary Financials"}</definedName>
    <definedName name="________wr9" localSheetId="50" hidden="1">{"holdco",#N/A,FALSE,"Summary Financials";"holdco",#N/A,FALSE,"Summary Financials"}</definedName>
    <definedName name="________wr9" localSheetId="54" hidden="1">{"holdco",#N/A,FALSE,"Summary Financials";"holdco",#N/A,FALSE,"Summary Financials"}</definedName>
    <definedName name="________wr9" localSheetId="55" hidden="1">{"holdco",#N/A,FALSE,"Summary Financials";"holdco",#N/A,FALSE,"Summary Financials"}</definedName>
    <definedName name="________wr9" localSheetId="56" hidden="1">{"holdco",#N/A,FALSE,"Summary Financials";"holdco",#N/A,FALSE,"Summary Financials"}</definedName>
    <definedName name="________wr9" localSheetId="57" hidden="1">{"holdco",#N/A,FALSE,"Summary Financials";"holdco",#N/A,FALSE,"Summary Financials"}</definedName>
    <definedName name="________wr9" localSheetId="58" hidden="1">{"holdco",#N/A,FALSE,"Summary Financials";"holdco",#N/A,FALSE,"Summary Financials"}</definedName>
    <definedName name="________wr9" localSheetId="59" hidden="1">{"holdco",#N/A,FALSE,"Summary Financials";"holdco",#N/A,FALSE,"Summary Financials"}</definedName>
    <definedName name="________wr9" localSheetId="61" hidden="1">{"holdco",#N/A,FALSE,"Summary Financials";"holdco",#N/A,FALSE,"Summary Financials"}</definedName>
    <definedName name="________wr9" localSheetId="62" hidden="1">{"holdco",#N/A,FALSE,"Summary Financials";"holdco",#N/A,FALSE,"Summary Financials"}</definedName>
    <definedName name="________wr9" localSheetId="66" hidden="1">{"holdco",#N/A,FALSE,"Summary Financials";"holdco",#N/A,FALSE,"Summary Financials"}</definedName>
    <definedName name="________wr9" localSheetId="68" hidden="1">{"holdco",#N/A,FALSE,"Summary Financials";"holdco",#N/A,FALSE,"Summary Financials"}</definedName>
    <definedName name="________wr9" localSheetId="69" hidden="1">{"holdco",#N/A,FALSE,"Summary Financials";"holdco",#N/A,FALSE,"Summary Financials"}</definedName>
    <definedName name="________wr9" localSheetId="71" hidden="1">{"holdco",#N/A,FALSE,"Summary Financials";"holdco",#N/A,FALSE,"Summary Financials"}</definedName>
    <definedName name="________wr9" localSheetId="72" hidden="1">{"holdco",#N/A,FALSE,"Summary Financials";"holdco",#N/A,FALSE,"Summary Financials"}</definedName>
    <definedName name="________wr9" localSheetId="77" hidden="1">{"holdco",#N/A,FALSE,"Summary Financials";"holdco",#N/A,FALSE,"Summary Financials"}</definedName>
    <definedName name="________wr9" localSheetId="78" hidden="1">{"holdco",#N/A,FALSE,"Summary Financials";"holdco",#N/A,FALSE,"Summary Financials"}</definedName>
    <definedName name="________wr9" localSheetId="3" hidden="1">{"holdco",#N/A,FALSE,"Summary Financials";"holdco",#N/A,FALSE,"Summary Financials"}</definedName>
    <definedName name="________wr9" localSheetId="4" hidden="1">{"holdco",#N/A,FALSE,"Summary Financials";"holdco",#N/A,FALSE,"Summary Financials"}</definedName>
    <definedName name="________wr9" hidden="1">{"holdco",#N/A,FALSE,"Summary Financials";"holdco",#N/A,FALSE,"Summary Financials"}</definedName>
    <definedName name="________wrn1" localSheetId="6" hidden="1">{"holdco",#N/A,FALSE,"Summary Financials";"holdco",#N/A,FALSE,"Summary Financials"}</definedName>
    <definedName name="________wrn1" localSheetId="15" hidden="1">{"holdco",#N/A,FALSE,"Summary Financials";"holdco",#N/A,FALSE,"Summary Financials"}</definedName>
    <definedName name="________wrn1" localSheetId="16" hidden="1">{"holdco",#N/A,FALSE,"Summary Financials";"holdco",#N/A,FALSE,"Summary Financials"}</definedName>
    <definedName name="________wrn1" localSheetId="17" hidden="1">{"holdco",#N/A,FALSE,"Summary Financials";"holdco",#N/A,FALSE,"Summary Financials"}</definedName>
    <definedName name="________wrn1" localSheetId="18" hidden="1">{"holdco",#N/A,FALSE,"Summary Financials";"holdco",#N/A,FALSE,"Summary Financials"}</definedName>
    <definedName name="________wrn1" localSheetId="7" hidden="1">{"holdco",#N/A,FALSE,"Summary Financials";"holdco",#N/A,FALSE,"Summary Financials"}</definedName>
    <definedName name="________wrn1" localSheetId="8" hidden="1">{"holdco",#N/A,FALSE,"Summary Financials";"holdco",#N/A,FALSE,"Summary Financials"}</definedName>
    <definedName name="________wrn1" localSheetId="9" hidden="1">{"holdco",#N/A,FALSE,"Summary Financials";"holdco",#N/A,FALSE,"Summary Financials"}</definedName>
    <definedName name="________wrn1" localSheetId="10" hidden="1">{"holdco",#N/A,FALSE,"Summary Financials";"holdco",#N/A,FALSE,"Summary Financials"}</definedName>
    <definedName name="________wrn1" localSheetId="11" hidden="1">{"holdco",#N/A,FALSE,"Summary Financials";"holdco",#N/A,FALSE,"Summary Financials"}</definedName>
    <definedName name="________wrn1" localSheetId="12" hidden="1">{"holdco",#N/A,FALSE,"Summary Financials";"holdco",#N/A,FALSE,"Summary Financials"}</definedName>
    <definedName name="________wrn1" localSheetId="13" hidden="1">{"holdco",#N/A,FALSE,"Summary Financials";"holdco",#N/A,FALSE,"Summary Financials"}</definedName>
    <definedName name="________wrn1" localSheetId="14" hidden="1">{"holdco",#N/A,FALSE,"Summary Financials";"holdco",#N/A,FALSE,"Summary Financials"}</definedName>
    <definedName name="________wrn1" localSheetId="25" hidden="1">{"holdco",#N/A,FALSE,"Summary Financials";"holdco",#N/A,FALSE,"Summary Financials"}</definedName>
    <definedName name="________wrn1" localSheetId="34" hidden="1">{"holdco",#N/A,FALSE,"Summary Financials";"holdco",#N/A,FALSE,"Summary Financials"}</definedName>
    <definedName name="________wrn1" localSheetId="36" hidden="1">{"holdco",#N/A,FALSE,"Summary Financials";"holdco",#N/A,FALSE,"Summary Financials"}</definedName>
    <definedName name="________wrn1" localSheetId="38" hidden="1">{"holdco",#N/A,FALSE,"Summary Financials";"holdco",#N/A,FALSE,"Summary Financials"}</definedName>
    <definedName name="________wrn1" localSheetId="39" hidden="1">{"holdco",#N/A,FALSE,"Summary Financials";"holdco",#N/A,FALSE,"Summary Financials"}</definedName>
    <definedName name="________wrn1" localSheetId="32" hidden="1">{"holdco",#N/A,FALSE,"Summary Financials";"holdco",#N/A,FALSE,"Summary Financials"}</definedName>
    <definedName name="________wrn1" localSheetId="33" hidden="1">{"holdco",#N/A,FALSE,"Summary Financials";"holdco",#N/A,FALSE,"Summary Financials"}</definedName>
    <definedName name="________wrn1" localSheetId="43" hidden="1">{"holdco",#N/A,FALSE,"Summary Financials";"holdco",#N/A,FALSE,"Summary Financials"}</definedName>
    <definedName name="________wrn1" localSheetId="48" hidden="1">{"holdco",#N/A,FALSE,"Summary Financials";"holdco",#N/A,FALSE,"Summary Financials"}</definedName>
    <definedName name="________wrn1" localSheetId="50" hidden="1">{"holdco",#N/A,FALSE,"Summary Financials";"holdco",#N/A,FALSE,"Summary Financials"}</definedName>
    <definedName name="________wrn1" localSheetId="54" hidden="1">{"holdco",#N/A,FALSE,"Summary Financials";"holdco",#N/A,FALSE,"Summary Financials"}</definedName>
    <definedName name="________wrn1" localSheetId="55" hidden="1">{"holdco",#N/A,FALSE,"Summary Financials";"holdco",#N/A,FALSE,"Summary Financials"}</definedName>
    <definedName name="________wrn1" localSheetId="56" hidden="1">{"holdco",#N/A,FALSE,"Summary Financials";"holdco",#N/A,FALSE,"Summary Financials"}</definedName>
    <definedName name="________wrn1" localSheetId="57" hidden="1">{"holdco",#N/A,FALSE,"Summary Financials";"holdco",#N/A,FALSE,"Summary Financials"}</definedName>
    <definedName name="________wrn1" localSheetId="58" hidden="1">{"holdco",#N/A,FALSE,"Summary Financials";"holdco",#N/A,FALSE,"Summary Financials"}</definedName>
    <definedName name="________wrn1" localSheetId="59" hidden="1">{"holdco",#N/A,FALSE,"Summary Financials";"holdco",#N/A,FALSE,"Summary Financials"}</definedName>
    <definedName name="________wrn1" localSheetId="61" hidden="1">{"holdco",#N/A,FALSE,"Summary Financials";"holdco",#N/A,FALSE,"Summary Financials"}</definedName>
    <definedName name="________wrn1" localSheetId="62" hidden="1">{"holdco",#N/A,FALSE,"Summary Financials";"holdco",#N/A,FALSE,"Summary Financials"}</definedName>
    <definedName name="________wrn1" localSheetId="66" hidden="1">{"holdco",#N/A,FALSE,"Summary Financials";"holdco",#N/A,FALSE,"Summary Financials"}</definedName>
    <definedName name="________wrn1" localSheetId="68" hidden="1">{"holdco",#N/A,FALSE,"Summary Financials";"holdco",#N/A,FALSE,"Summary Financials"}</definedName>
    <definedName name="________wrn1" localSheetId="69" hidden="1">{"holdco",#N/A,FALSE,"Summary Financials";"holdco",#N/A,FALSE,"Summary Financials"}</definedName>
    <definedName name="________wrn1" localSheetId="71" hidden="1">{"holdco",#N/A,FALSE,"Summary Financials";"holdco",#N/A,FALSE,"Summary Financials"}</definedName>
    <definedName name="________wrn1" localSheetId="72" hidden="1">{"holdco",#N/A,FALSE,"Summary Financials";"holdco",#N/A,FALSE,"Summary Financials"}</definedName>
    <definedName name="________wrn1" localSheetId="77" hidden="1">{"holdco",#N/A,FALSE,"Summary Financials";"holdco",#N/A,FALSE,"Summary Financials"}</definedName>
    <definedName name="________wrn1" localSheetId="78" hidden="1">{"holdco",#N/A,FALSE,"Summary Financials";"holdco",#N/A,FALSE,"Summary Financials"}</definedName>
    <definedName name="________wrn1" localSheetId="3" hidden="1">{"holdco",#N/A,FALSE,"Summary Financials";"holdco",#N/A,FALSE,"Summary Financials"}</definedName>
    <definedName name="________wrn1" localSheetId="4" hidden="1">{"holdco",#N/A,FALSE,"Summary Financials";"holdco",#N/A,FALSE,"Summary Financials"}</definedName>
    <definedName name="________wrn1" hidden="1">{"holdco",#N/A,FALSE,"Summary Financials";"holdco",#N/A,FALSE,"Summary Financials"}</definedName>
    <definedName name="________wrn2" localSheetId="6" hidden="1">{"holdco",#N/A,FALSE,"Summary Financials";"holdco",#N/A,FALSE,"Summary Financials"}</definedName>
    <definedName name="________wrn2" localSheetId="15" hidden="1">{"holdco",#N/A,FALSE,"Summary Financials";"holdco",#N/A,FALSE,"Summary Financials"}</definedName>
    <definedName name="________wrn2" localSheetId="16" hidden="1">{"holdco",#N/A,FALSE,"Summary Financials";"holdco",#N/A,FALSE,"Summary Financials"}</definedName>
    <definedName name="________wrn2" localSheetId="17" hidden="1">{"holdco",#N/A,FALSE,"Summary Financials";"holdco",#N/A,FALSE,"Summary Financials"}</definedName>
    <definedName name="________wrn2" localSheetId="18" hidden="1">{"holdco",#N/A,FALSE,"Summary Financials";"holdco",#N/A,FALSE,"Summary Financials"}</definedName>
    <definedName name="________wrn2" localSheetId="7" hidden="1">{"holdco",#N/A,FALSE,"Summary Financials";"holdco",#N/A,FALSE,"Summary Financials"}</definedName>
    <definedName name="________wrn2" localSheetId="8" hidden="1">{"holdco",#N/A,FALSE,"Summary Financials";"holdco",#N/A,FALSE,"Summary Financials"}</definedName>
    <definedName name="________wrn2" localSheetId="9" hidden="1">{"holdco",#N/A,FALSE,"Summary Financials";"holdco",#N/A,FALSE,"Summary Financials"}</definedName>
    <definedName name="________wrn2" localSheetId="10" hidden="1">{"holdco",#N/A,FALSE,"Summary Financials";"holdco",#N/A,FALSE,"Summary Financials"}</definedName>
    <definedName name="________wrn2" localSheetId="11" hidden="1">{"holdco",#N/A,FALSE,"Summary Financials";"holdco",#N/A,FALSE,"Summary Financials"}</definedName>
    <definedName name="________wrn2" localSheetId="12" hidden="1">{"holdco",#N/A,FALSE,"Summary Financials";"holdco",#N/A,FALSE,"Summary Financials"}</definedName>
    <definedName name="________wrn2" localSheetId="13" hidden="1">{"holdco",#N/A,FALSE,"Summary Financials";"holdco",#N/A,FALSE,"Summary Financials"}</definedName>
    <definedName name="________wrn2" localSheetId="14" hidden="1">{"holdco",#N/A,FALSE,"Summary Financials";"holdco",#N/A,FALSE,"Summary Financials"}</definedName>
    <definedName name="________wrn2" localSheetId="25" hidden="1">{"holdco",#N/A,FALSE,"Summary Financials";"holdco",#N/A,FALSE,"Summary Financials"}</definedName>
    <definedName name="________wrn2" localSheetId="34" hidden="1">{"holdco",#N/A,FALSE,"Summary Financials";"holdco",#N/A,FALSE,"Summary Financials"}</definedName>
    <definedName name="________wrn2" localSheetId="36" hidden="1">{"holdco",#N/A,FALSE,"Summary Financials";"holdco",#N/A,FALSE,"Summary Financials"}</definedName>
    <definedName name="________wrn2" localSheetId="38" hidden="1">{"holdco",#N/A,FALSE,"Summary Financials";"holdco",#N/A,FALSE,"Summary Financials"}</definedName>
    <definedName name="________wrn2" localSheetId="39" hidden="1">{"holdco",#N/A,FALSE,"Summary Financials";"holdco",#N/A,FALSE,"Summary Financials"}</definedName>
    <definedName name="________wrn2" localSheetId="32" hidden="1">{"holdco",#N/A,FALSE,"Summary Financials";"holdco",#N/A,FALSE,"Summary Financials"}</definedName>
    <definedName name="________wrn2" localSheetId="33" hidden="1">{"holdco",#N/A,FALSE,"Summary Financials";"holdco",#N/A,FALSE,"Summary Financials"}</definedName>
    <definedName name="________wrn2" localSheetId="43" hidden="1">{"holdco",#N/A,FALSE,"Summary Financials";"holdco",#N/A,FALSE,"Summary Financials"}</definedName>
    <definedName name="________wrn2" localSheetId="48" hidden="1">{"holdco",#N/A,FALSE,"Summary Financials";"holdco",#N/A,FALSE,"Summary Financials"}</definedName>
    <definedName name="________wrn2" localSheetId="50" hidden="1">{"holdco",#N/A,FALSE,"Summary Financials";"holdco",#N/A,FALSE,"Summary Financials"}</definedName>
    <definedName name="________wrn2" localSheetId="54" hidden="1">{"holdco",#N/A,FALSE,"Summary Financials";"holdco",#N/A,FALSE,"Summary Financials"}</definedName>
    <definedName name="________wrn2" localSheetId="55" hidden="1">{"holdco",#N/A,FALSE,"Summary Financials";"holdco",#N/A,FALSE,"Summary Financials"}</definedName>
    <definedName name="________wrn2" localSheetId="56" hidden="1">{"holdco",#N/A,FALSE,"Summary Financials";"holdco",#N/A,FALSE,"Summary Financials"}</definedName>
    <definedName name="________wrn2" localSheetId="57" hidden="1">{"holdco",#N/A,FALSE,"Summary Financials";"holdco",#N/A,FALSE,"Summary Financials"}</definedName>
    <definedName name="________wrn2" localSheetId="58" hidden="1">{"holdco",#N/A,FALSE,"Summary Financials";"holdco",#N/A,FALSE,"Summary Financials"}</definedName>
    <definedName name="________wrn2" localSheetId="59" hidden="1">{"holdco",#N/A,FALSE,"Summary Financials";"holdco",#N/A,FALSE,"Summary Financials"}</definedName>
    <definedName name="________wrn2" localSheetId="61" hidden="1">{"holdco",#N/A,FALSE,"Summary Financials";"holdco",#N/A,FALSE,"Summary Financials"}</definedName>
    <definedName name="________wrn2" localSheetId="62" hidden="1">{"holdco",#N/A,FALSE,"Summary Financials";"holdco",#N/A,FALSE,"Summary Financials"}</definedName>
    <definedName name="________wrn2" localSheetId="66" hidden="1">{"holdco",#N/A,FALSE,"Summary Financials";"holdco",#N/A,FALSE,"Summary Financials"}</definedName>
    <definedName name="________wrn2" localSheetId="68" hidden="1">{"holdco",#N/A,FALSE,"Summary Financials";"holdco",#N/A,FALSE,"Summary Financials"}</definedName>
    <definedName name="________wrn2" localSheetId="69" hidden="1">{"holdco",#N/A,FALSE,"Summary Financials";"holdco",#N/A,FALSE,"Summary Financials"}</definedName>
    <definedName name="________wrn2" localSheetId="71" hidden="1">{"holdco",#N/A,FALSE,"Summary Financials";"holdco",#N/A,FALSE,"Summary Financials"}</definedName>
    <definedName name="________wrn2" localSheetId="72" hidden="1">{"holdco",#N/A,FALSE,"Summary Financials";"holdco",#N/A,FALSE,"Summary Financials"}</definedName>
    <definedName name="________wrn2" localSheetId="77" hidden="1">{"holdco",#N/A,FALSE,"Summary Financials";"holdco",#N/A,FALSE,"Summary Financials"}</definedName>
    <definedName name="________wrn2" localSheetId="78" hidden="1">{"holdco",#N/A,FALSE,"Summary Financials";"holdco",#N/A,FALSE,"Summary Financials"}</definedName>
    <definedName name="________wrn2" localSheetId="3" hidden="1">{"holdco",#N/A,FALSE,"Summary Financials";"holdco",#N/A,FALSE,"Summary Financials"}</definedName>
    <definedName name="________wrn2" localSheetId="4" hidden="1">{"holdco",#N/A,FALSE,"Summary Financials";"holdco",#N/A,FALSE,"Summary Financials"}</definedName>
    <definedName name="________wrn2" hidden="1">{"holdco",#N/A,FALSE,"Summary Financials";"holdco",#N/A,FALSE,"Summary Financials"}</definedName>
    <definedName name="________wrn3" localSheetId="6" hidden="1">{"holdco",#N/A,FALSE,"Summary Financials";"holdco",#N/A,FALSE,"Summary Financials"}</definedName>
    <definedName name="________wrn3" localSheetId="15" hidden="1">{"holdco",#N/A,FALSE,"Summary Financials";"holdco",#N/A,FALSE,"Summary Financials"}</definedName>
    <definedName name="________wrn3" localSheetId="16" hidden="1">{"holdco",#N/A,FALSE,"Summary Financials";"holdco",#N/A,FALSE,"Summary Financials"}</definedName>
    <definedName name="________wrn3" localSheetId="17" hidden="1">{"holdco",#N/A,FALSE,"Summary Financials";"holdco",#N/A,FALSE,"Summary Financials"}</definedName>
    <definedName name="________wrn3" localSheetId="18" hidden="1">{"holdco",#N/A,FALSE,"Summary Financials";"holdco",#N/A,FALSE,"Summary Financials"}</definedName>
    <definedName name="________wrn3" localSheetId="7" hidden="1">{"holdco",#N/A,FALSE,"Summary Financials";"holdco",#N/A,FALSE,"Summary Financials"}</definedName>
    <definedName name="________wrn3" localSheetId="8" hidden="1">{"holdco",#N/A,FALSE,"Summary Financials";"holdco",#N/A,FALSE,"Summary Financials"}</definedName>
    <definedName name="________wrn3" localSheetId="9" hidden="1">{"holdco",#N/A,FALSE,"Summary Financials";"holdco",#N/A,FALSE,"Summary Financials"}</definedName>
    <definedName name="________wrn3" localSheetId="10" hidden="1">{"holdco",#N/A,FALSE,"Summary Financials";"holdco",#N/A,FALSE,"Summary Financials"}</definedName>
    <definedName name="________wrn3" localSheetId="11" hidden="1">{"holdco",#N/A,FALSE,"Summary Financials";"holdco",#N/A,FALSE,"Summary Financials"}</definedName>
    <definedName name="________wrn3" localSheetId="12" hidden="1">{"holdco",#N/A,FALSE,"Summary Financials";"holdco",#N/A,FALSE,"Summary Financials"}</definedName>
    <definedName name="________wrn3" localSheetId="13" hidden="1">{"holdco",#N/A,FALSE,"Summary Financials";"holdco",#N/A,FALSE,"Summary Financials"}</definedName>
    <definedName name="________wrn3" localSheetId="14" hidden="1">{"holdco",#N/A,FALSE,"Summary Financials";"holdco",#N/A,FALSE,"Summary Financials"}</definedName>
    <definedName name="________wrn3" localSheetId="25" hidden="1">{"holdco",#N/A,FALSE,"Summary Financials";"holdco",#N/A,FALSE,"Summary Financials"}</definedName>
    <definedName name="________wrn3" localSheetId="34" hidden="1">{"holdco",#N/A,FALSE,"Summary Financials";"holdco",#N/A,FALSE,"Summary Financials"}</definedName>
    <definedName name="________wrn3" localSheetId="36" hidden="1">{"holdco",#N/A,FALSE,"Summary Financials";"holdco",#N/A,FALSE,"Summary Financials"}</definedName>
    <definedName name="________wrn3" localSheetId="38" hidden="1">{"holdco",#N/A,FALSE,"Summary Financials";"holdco",#N/A,FALSE,"Summary Financials"}</definedName>
    <definedName name="________wrn3" localSheetId="39" hidden="1">{"holdco",#N/A,FALSE,"Summary Financials";"holdco",#N/A,FALSE,"Summary Financials"}</definedName>
    <definedName name="________wrn3" localSheetId="32" hidden="1">{"holdco",#N/A,FALSE,"Summary Financials";"holdco",#N/A,FALSE,"Summary Financials"}</definedName>
    <definedName name="________wrn3" localSheetId="33" hidden="1">{"holdco",#N/A,FALSE,"Summary Financials";"holdco",#N/A,FALSE,"Summary Financials"}</definedName>
    <definedName name="________wrn3" localSheetId="43" hidden="1">{"holdco",#N/A,FALSE,"Summary Financials";"holdco",#N/A,FALSE,"Summary Financials"}</definedName>
    <definedName name="________wrn3" localSheetId="48" hidden="1">{"holdco",#N/A,FALSE,"Summary Financials";"holdco",#N/A,FALSE,"Summary Financials"}</definedName>
    <definedName name="________wrn3" localSheetId="50" hidden="1">{"holdco",#N/A,FALSE,"Summary Financials";"holdco",#N/A,FALSE,"Summary Financials"}</definedName>
    <definedName name="________wrn3" localSheetId="54" hidden="1">{"holdco",#N/A,FALSE,"Summary Financials";"holdco",#N/A,FALSE,"Summary Financials"}</definedName>
    <definedName name="________wrn3" localSheetId="55" hidden="1">{"holdco",#N/A,FALSE,"Summary Financials";"holdco",#N/A,FALSE,"Summary Financials"}</definedName>
    <definedName name="________wrn3" localSheetId="56" hidden="1">{"holdco",#N/A,FALSE,"Summary Financials";"holdco",#N/A,FALSE,"Summary Financials"}</definedName>
    <definedName name="________wrn3" localSheetId="57" hidden="1">{"holdco",#N/A,FALSE,"Summary Financials";"holdco",#N/A,FALSE,"Summary Financials"}</definedName>
    <definedName name="________wrn3" localSheetId="58" hidden="1">{"holdco",#N/A,FALSE,"Summary Financials";"holdco",#N/A,FALSE,"Summary Financials"}</definedName>
    <definedName name="________wrn3" localSheetId="59" hidden="1">{"holdco",#N/A,FALSE,"Summary Financials";"holdco",#N/A,FALSE,"Summary Financials"}</definedName>
    <definedName name="________wrn3" localSheetId="61" hidden="1">{"holdco",#N/A,FALSE,"Summary Financials";"holdco",#N/A,FALSE,"Summary Financials"}</definedName>
    <definedName name="________wrn3" localSheetId="62" hidden="1">{"holdco",#N/A,FALSE,"Summary Financials";"holdco",#N/A,FALSE,"Summary Financials"}</definedName>
    <definedName name="________wrn3" localSheetId="66" hidden="1">{"holdco",#N/A,FALSE,"Summary Financials";"holdco",#N/A,FALSE,"Summary Financials"}</definedName>
    <definedName name="________wrn3" localSheetId="68" hidden="1">{"holdco",#N/A,FALSE,"Summary Financials";"holdco",#N/A,FALSE,"Summary Financials"}</definedName>
    <definedName name="________wrn3" localSheetId="69" hidden="1">{"holdco",#N/A,FALSE,"Summary Financials";"holdco",#N/A,FALSE,"Summary Financials"}</definedName>
    <definedName name="________wrn3" localSheetId="71" hidden="1">{"holdco",#N/A,FALSE,"Summary Financials";"holdco",#N/A,FALSE,"Summary Financials"}</definedName>
    <definedName name="________wrn3" localSheetId="72" hidden="1">{"holdco",#N/A,FALSE,"Summary Financials";"holdco",#N/A,FALSE,"Summary Financials"}</definedName>
    <definedName name="________wrn3" localSheetId="77" hidden="1">{"holdco",#N/A,FALSE,"Summary Financials";"holdco",#N/A,FALSE,"Summary Financials"}</definedName>
    <definedName name="________wrn3" localSheetId="78" hidden="1">{"holdco",#N/A,FALSE,"Summary Financials";"holdco",#N/A,FALSE,"Summary Financials"}</definedName>
    <definedName name="________wrn3" localSheetId="3" hidden="1">{"holdco",#N/A,FALSE,"Summary Financials";"holdco",#N/A,FALSE,"Summary Financials"}</definedName>
    <definedName name="________wrn3" localSheetId="4" hidden="1">{"holdco",#N/A,FALSE,"Summary Financials";"holdco",#N/A,FALSE,"Summary Financials"}</definedName>
    <definedName name="________wrn3" hidden="1">{"holdco",#N/A,FALSE,"Summary Financials";"holdco",#N/A,FALSE,"Summary Financials"}</definedName>
    <definedName name="________wrn7" localSheetId="6" hidden="1">{"Model Summary",#N/A,FALSE,"Print Chart";"Holdco",#N/A,FALSE,"Print Chart";"Genco",#N/A,FALSE,"Print Chart";"Servco",#N/A,FALSE,"Print Chart";"Genco_Detail",#N/A,FALSE,"Summary Financials";"Servco_Detail",#N/A,FALSE,"Summary Financials"}</definedName>
    <definedName name="________wrn7" localSheetId="15" hidden="1">{"Model Summary",#N/A,FALSE,"Print Chart";"Holdco",#N/A,FALSE,"Print Chart";"Genco",#N/A,FALSE,"Print Chart";"Servco",#N/A,FALSE,"Print Chart";"Genco_Detail",#N/A,FALSE,"Summary Financials";"Servco_Detail",#N/A,FALSE,"Summary Financials"}</definedName>
    <definedName name="________wrn7" localSheetId="16" hidden="1">{"Model Summary",#N/A,FALSE,"Print Chart";"Holdco",#N/A,FALSE,"Print Chart";"Genco",#N/A,FALSE,"Print Chart";"Servco",#N/A,FALSE,"Print Chart";"Genco_Detail",#N/A,FALSE,"Summary Financials";"Servco_Detail",#N/A,FALSE,"Summary Financials"}</definedName>
    <definedName name="________wrn7" localSheetId="17" hidden="1">{"Model Summary",#N/A,FALSE,"Print Chart";"Holdco",#N/A,FALSE,"Print Chart";"Genco",#N/A,FALSE,"Print Chart";"Servco",#N/A,FALSE,"Print Chart";"Genco_Detail",#N/A,FALSE,"Summary Financials";"Servco_Detail",#N/A,FALSE,"Summary Financials"}</definedName>
    <definedName name="________wrn7" localSheetId="18" hidden="1">{"Model Summary",#N/A,FALSE,"Print Chart";"Holdco",#N/A,FALSE,"Print Chart";"Genco",#N/A,FALSE,"Print Chart";"Servco",#N/A,FALSE,"Print Chart";"Genco_Detail",#N/A,FALSE,"Summary Financials";"Servco_Detail",#N/A,FALSE,"Summary Financials"}</definedName>
    <definedName name="________wrn7" localSheetId="7" hidden="1">{"Model Summary",#N/A,FALSE,"Print Chart";"Holdco",#N/A,FALSE,"Print Chart";"Genco",#N/A,FALSE,"Print Chart";"Servco",#N/A,FALSE,"Print Chart";"Genco_Detail",#N/A,FALSE,"Summary Financials";"Servco_Detail",#N/A,FALSE,"Summary Financials"}</definedName>
    <definedName name="________wrn7" localSheetId="8" hidden="1">{"Model Summary",#N/A,FALSE,"Print Chart";"Holdco",#N/A,FALSE,"Print Chart";"Genco",#N/A,FALSE,"Print Chart";"Servco",#N/A,FALSE,"Print Chart";"Genco_Detail",#N/A,FALSE,"Summary Financials";"Servco_Detail",#N/A,FALSE,"Summary Financials"}</definedName>
    <definedName name="________wrn7" localSheetId="9" hidden="1">{"Model Summary",#N/A,FALSE,"Print Chart";"Holdco",#N/A,FALSE,"Print Chart";"Genco",#N/A,FALSE,"Print Chart";"Servco",#N/A,FALSE,"Print Chart";"Genco_Detail",#N/A,FALSE,"Summary Financials";"Servco_Detail",#N/A,FALSE,"Summary Financials"}</definedName>
    <definedName name="________wrn7" localSheetId="10" hidden="1">{"Model Summary",#N/A,FALSE,"Print Chart";"Holdco",#N/A,FALSE,"Print Chart";"Genco",#N/A,FALSE,"Print Chart";"Servco",#N/A,FALSE,"Print Chart";"Genco_Detail",#N/A,FALSE,"Summary Financials";"Servco_Detail",#N/A,FALSE,"Summary Financials"}</definedName>
    <definedName name="________wrn7" localSheetId="11" hidden="1">{"Model Summary",#N/A,FALSE,"Print Chart";"Holdco",#N/A,FALSE,"Print Chart";"Genco",#N/A,FALSE,"Print Chart";"Servco",#N/A,FALSE,"Print Chart";"Genco_Detail",#N/A,FALSE,"Summary Financials";"Servco_Detail",#N/A,FALSE,"Summary Financials"}</definedName>
    <definedName name="________wrn7" localSheetId="12" hidden="1">{"Model Summary",#N/A,FALSE,"Print Chart";"Holdco",#N/A,FALSE,"Print Chart";"Genco",#N/A,FALSE,"Print Chart";"Servco",#N/A,FALSE,"Print Chart";"Genco_Detail",#N/A,FALSE,"Summary Financials";"Servco_Detail",#N/A,FALSE,"Summary Financials"}</definedName>
    <definedName name="________wrn7" localSheetId="13" hidden="1">{"Model Summary",#N/A,FALSE,"Print Chart";"Holdco",#N/A,FALSE,"Print Chart";"Genco",#N/A,FALSE,"Print Chart";"Servco",#N/A,FALSE,"Print Chart";"Genco_Detail",#N/A,FALSE,"Summary Financials";"Servco_Detail",#N/A,FALSE,"Summary Financials"}</definedName>
    <definedName name="________wrn7" localSheetId="14" hidden="1">{"Model Summary",#N/A,FALSE,"Print Chart";"Holdco",#N/A,FALSE,"Print Chart";"Genco",#N/A,FALSE,"Print Chart";"Servco",#N/A,FALSE,"Print Chart";"Genco_Detail",#N/A,FALSE,"Summary Financials";"Servco_Detail",#N/A,FALSE,"Summary Financials"}</definedName>
    <definedName name="________wrn7" localSheetId="25" hidden="1">{"Model Summary",#N/A,FALSE,"Print Chart";"Holdco",#N/A,FALSE,"Print Chart";"Genco",#N/A,FALSE,"Print Chart";"Servco",#N/A,FALSE,"Print Chart";"Genco_Detail",#N/A,FALSE,"Summary Financials";"Servco_Detail",#N/A,FALSE,"Summary Financials"}</definedName>
    <definedName name="________wrn7" localSheetId="34" hidden="1">{"Model Summary",#N/A,FALSE,"Print Chart";"Holdco",#N/A,FALSE,"Print Chart";"Genco",#N/A,FALSE,"Print Chart";"Servco",#N/A,FALSE,"Print Chart";"Genco_Detail",#N/A,FALSE,"Summary Financials";"Servco_Detail",#N/A,FALSE,"Summary Financials"}</definedName>
    <definedName name="________wrn7" localSheetId="36" hidden="1">{"Model Summary",#N/A,FALSE,"Print Chart";"Holdco",#N/A,FALSE,"Print Chart";"Genco",#N/A,FALSE,"Print Chart";"Servco",#N/A,FALSE,"Print Chart";"Genco_Detail",#N/A,FALSE,"Summary Financials";"Servco_Detail",#N/A,FALSE,"Summary Financials"}</definedName>
    <definedName name="________wrn7" localSheetId="38" hidden="1">{"Model Summary",#N/A,FALSE,"Print Chart";"Holdco",#N/A,FALSE,"Print Chart";"Genco",#N/A,FALSE,"Print Chart";"Servco",#N/A,FALSE,"Print Chart";"Genco_Detail",#N/A,FALSE,"Summary Financials";"Servco_Detail",#N/A,FALSE,"Summary Financials"}</definedName>
    <definedName name="________wrn7" localSheetId="39" hidden="1">{"Model Summary",#N/A,FALSE,"Print Chart";"Holdco",#N/A,FALSE,"Print Chart";"Genco",#N/A,FALSE,"Print Chart";"Servco",#N/A,FALSE,"Print Chart";"Genco_Detail",#N/A,FALSE,"Summary Financials";"Servco_Detail",#N/A,FALSE,"Summary Financials"}</definedName>
    <definedName name="________wrn7" localSheetId="32" hidden="1">{"Model Summary",#N/A,FALSE,"Print Chart";"Holdco",#N/A,FALSE,"Print Chart";"Genco",#N/A,FALSE,"Print Chart";"Servco",#N/A,FALSE,"Print Chart";"Genco_Detail",#N/A,FALSE,"Summary Financials";"Servco_Detail",#N/A,FALSE,"Summary Financials"}</definedName>
    <definedName name="________wrn7" localSheetId="33" hidden="1">{"Model Summary",#N/A,FALSE,"Print Chart";"Holdco",#N/A,FALSE,"Print Chart";"Genco",#N/A,FALSE,"Print Chart";"Servco",#N/A,FALSE,"Print Chart";"Genco_Detail",#N/A,FALSE,"Summary Financials";"Servco_Detail",#N/A,FALSE,"Summary Financials"}</definedName>
    <definedName name="________wrn7" localSheetId="43" hidden="1">{"Model Summary",#N/A,FALSE,"Print Chart";"Holdco",#N/A,FALSE,"Print Chart";"Genco",#N/A,FALSE,"Print Chart";"Servco",#N/A,FALSE,"Print Chart";"Genco_Detail",#N/A,FALSE,"Summary Financials";"Servco_Detail",#N/A,FALSE,"Summary Financials"}</definedName>
    <definedName name="________wrn7" localSheetId="48" hidden="1">{"Model Summary",#N/A,FALSE,"Print Chart";"Holdco",#N/A,FALSE,"Print Chart";"Genco",#N/A,FALSE,"Print Chart";"Servco",#N/A,FALSE,"Print Chart";"Genco_Detail",#N/A,FALSE,"Summary Financials";"Servco_Detail",#N/A,FALSE,"Summary Financials"}</definedName>
    <definedName name="________wrn7" localSheetId="50" hidden="1">{"Model Summary",#N/A,FALSE,"Print Chart";"Holdco",#N/A,FALSE,"Print Chart";"Genco",#N/A,FALSE,"Print Chart";"Servco",#N/A,FALSE,"Print Chart";"Genco_Detail",#N/A,FALSE,"Summary Financials";"Servco_Detail",#N/A,FALSE,"Summary Financials"}</definedName>
    <definedName name="________wrn7" localSheetId="54" hidden="1">{"Model Summary",#N/A,FALSE,"Print Chart";"Holdco",#N/A,FALSE,"Print Chart";"Genco",#N/A,FALSE,"Print Chart";"Servco",#N/A,FALSE,"Print Chart";"Genco_Detail",#N/A,FALSE,"Summary Financials";"Servco_Detail",#N/A,FALSE,"Summary Financials"}</definedName>
    <definedName name="________wrn7" localSheetId="55" hidden="1">{"Model Summary",#N/A,FALSE,"Print Chart";"Holdco",#N/A,FALSE,"Print Chart";"Genco",#N/A,FALSE,"Print Chart";"Servco",#N/A,FALSE,"Print Chart";"Genco_Detail",#N/A,FALSE,"Summary Financials";"Servco_Detail",#N/A,FALSE,"Summary Financials"}</definedName>
    <definedName name="________wrn7" localSheetId="56" hidden="1">{"Model Summary",#N/A,FALSE,"Print Chart";"Holdco",#N/A,FALSE,"Print Chart";"Genco",#N/A,FALSE,"Print Chart";"Servco",#N/A,FALSE,"Print Chart";"Genco_Detail",#N/A,FALSE,"Summary Financials";"Servco_Detail",#N/A,FALSE,"Summary Financials"}</definedName>
    <definedName name="________wrn7" localSheetId="57" hidden="1">{"Model Summary",#N/A,FALSE,"Print Chart";"Holdco",#N/A,FALSE,"Print Chart";"Genco",#N/A,FALSE,"Print Chart";"Servco",#N/A,FALSE,"Print Chart";"Genco_Detail",#N/A,FALSE,"Summary Financials";"Servco_Detail",#N/A,FALSE,"Summary Financials"}</definedName>
    <definedName name="________wrn7" localSheetId="58" hidden="1">{"Model Summary",#N/A,FALSE,"Print Chart";"Holdco",#N/A,FALSE,"Print Chart";"Genco",#N/A,FALSE,"Print Chart";"Servco",#N/A,FALSE,"Print Chart";"Genco_Detail",#N/A,FALSE,"Summary Financials";"Servco_Detail",#N/A,FALSE,"Summary Financials"}</definedName>
    <definedName name="________wrn7" localSheetId="59" hidden="1">{"Model Summary",#N/A,FALSE,"Print Chart";"Holdco",#N/A,FALSE,"Print Chart";"Genco",#N/A,FALSE,"Print Chart";"Servco",#N/A,FALSE,"Print Chart";"Genco_Detail",#N/A,FALSE,"Summary Financials";"Servco_Detail",#N/A,FALSE,"Summary Financials"}</definedName>
    <definedName name="________wrn7" localSheetId="61" hidden="1">{"Model Summary",#N/A,FALSE,"Print Chart";"Holdco",#N/A,FALSE,"Print Chart";"Genco",#N/A,FALSE,"Print Chart";"Servco",#N/A,FALSE,"Print Chart";"Genco_Detail",#N/A,FALSE,"Summary Financials";"Servco_Detail",#N/A,FALSE,"Summary Financials"}</definedName>
    <definedName name="________wrn7" localSheetId="62" hidden="1">{"Model Summary",#N/A,FALSE,"Print Chart";"Holdco",#N/A,FALSE,"Print Chart";"Genco",#N/A,FALSE,"Print Chart";"Servco",#N/A,FALSE,"Print Chart";"Genco_Detail",#N/A,FALSE,"Summary Financials";"Servco_Detail",#N/A,FALSE,"Summary Financials"}</definedName>
    <definedName name="________wrn7" localSheetId="66" hidden="1">{"Model Summary",#N/A,FALSE,"Print Chart";"Holdco",#N/A,FALSE,"Print Chart";"Genco",#N/A,FALSE,"Print Chart";"Servco",#N/A,FALSE,"Print Chart";"Genco_Detail",#N/A,FALSE,"Summary Financials";"Servco_Detail",#N/A,FALSE,"Summary Financials"}</definedName>
    <definedName name="________wrn7" localSheetId="68" hidden="1">{"Model Summary",#N/A,FALSE,"Print Chart";"Holdco",#N/A,FALSE,"Print Chart";"Genco",#N/A,FALSE,"Print Chart";"Servco",#N/A,FALSE,"Print Chart";"Genco_Detail",#N/A,FALSE,"Summary Financials";"Servco_Detail",#N/A,FALSE,"Summary Financials"}</definedName>
    <definedName name="________wrn7" localSheetId="69" hidden="1">{"Model Summary",#N/A,FALSE,"Print Chart";"Holdco",#N/A,FALSE,"Print Chart";"Genco",#N/A,FALSE,"Print Chart";"Servco",#N/A,FALSE,"Print Chart";"Genco_Detail",#N/A,FALSE,"Summary Financials";"Servco_Detail",#N/A,FALSE,"Summary Financials"}</definedName>
    <definedName name="________wrn7" localSheetId="71" hidden="1">{"Model Summary",#N/A,FALSE,"Print Chart";"Holdco",#N/A,FALSE,"Print Chart";"Genco",#N/A,FALSE,"Print Chart";"Servco",#N/A,FALSE,"Print Chart";"Genco_Detail",#N/A,FALSE,"Summary Financials";"Servco_Detail",#N/A,FALSE,"Summary Financials"}</definedName>
    <definedName name="________wrn7" localSheetId="72" hidden="1">{"Model Summary",#N/A,FALSE,"Print Chart";"Holdco",#N/A,FALSE,"Print Chart";"Genco",#N/A,FALSE,"Print Chart";"Servco",#N/A,FALSE,"Print Chart";"Genco_Detail",#N/A,FALSE,"Summary Financials";"Servco_Detail",#N/A,FALSE,"Summary Financials"}</definedName>
    <definedName name="________wrn7" localSheetId="77" hidden="1">{"Model Summary",#N/A,FALSE,"Print Chart";"Holdco",#N/A,FALSE,"Print Chart";"Genco",#N/A,FALSE,"Print Chart";"Servco",#N/A,FALSE,"Print Chart";"Genco_Detail",#N/A,FALSE,"Summary Financials";"Servco_Detail",#N/A,FALSE,"Summary Financials"}</definedName>
    <definedName name="________wrn7" localSheetId="78" hidden="1">{"Model Summary",#N/A,FALSE,"Print Chart";"Holdco",#N/A,FALSE,"Print Chart";"Genco",#N/A,FALSE,"Print Chart";"Servco",#N/A,FALSE,"Print Chart";"Genco_Detail",#N/A,FALSE,"Summary Financials";"Servco_Detail",#N/A,FALSE,"Summary Financials"}</definedName>
    <definedName name="________wrn7" localSheetId="3" hidden="1">{"Model Summary",#N/A,FALSE,"Print Chart";"Holdco",#N/A,FALSE,"Print Chart";"Genco",#N/A,FALSE,"Print Chart";"Servco",#N/A,FALSE,"Print Chart";"Genco_Detail",#N/A,FALSE,"Summary Financials";"Servco_Detail",#N/A,FALSE,"Summary Financials"}</definedName>
    <definedName name="________wrn7" localSheetId="4" hidden="1">{"Model Summary",#N/A,FALSE,"Print Chart";"Holdco",#N/A,FALSE,"Print Chart";"Genco",#N/A,FALSE,"Print Chart";"Servco",#N/A,FALSE,"Print Chart";"Genco_Detail",#N/A,FALSE,"Summary Financials";"Servco_Detail",#N/A,FALSE,"Summary Financials"}</definedName>
    <definedName name="________wrn7" hidden="1">{"Model Summary",#N/A,FALSE,"Print Chart";"Holdco",#N/A,FALSE,"Print Chart";"Genco",#N/A,FALSE,"Print Chart";"Servco",#N/A,FALSE,"Print Chart";"Genco_Detail",#N/A,FALSE,"Summary Financials";"Servco_Detail",#N/A,FALSE,"Summary Financials"}</definedName>
    <definedName name="________wrn8" localSheetId="6" hidden="1">{"holdco",#N/A,FALSE,"Summary Financials";"holdco",#N/A,FALSE,"Summary Financials"}</definedName>
    <definedName name="________wrn8" localSheetId="15" hidden="1">{"holdco",#N/A,FALSE,"Summary Financials";"holdco",#N/A,FALSE,"Summary Financials"}</definedName>
    <definedName name="________wrn8" localSheetId="16" hidden="1">{"holdco",#N/A,FALSE,"Summary Financials";"holdco",#N/A,FALSE,"Summary Financials"}</definedName>
    <definedName name="________wrn8" localSheetId="17" hidden="1">{"holdco",#N/A,FALSE,"Summary Financials";"holdco",#N/A,FALSE,"Summary Financials"}</definedName>
    <definedName name="________wrn8" localSheetId="18" hidden="1">{"holdco",#N/A,FALSE,"Summary Financials";"holdco",#N/A,FALSE,"Summary Financials"}</definedName>
    <definedName name="________wrn8" localSheetId="7" hidden="1">{"holdco",#N/A,FALSE,"Summary Financials";"holdco",#N/A,FALSE,"Summary Financials"}</definedName>
    <definedName name="________wrn8" localSheetId="8" hidden="1">{"holdco",#N/A,FALSE,"Summary Financials";"holdco",#N/A,FALSE,"Summary Financials"}</definedName>
    <definedName name="________wrn8" localSheetId="9" hidden="1">{"holdco",#N/A,FALSE,"Summary Financials";"holdco",#N/A,FALSE,"Summary Financials"}</definedName>
    <definedName name="________wrn8" localSheetId="10" hidden="1">{"holdco",#N/A,FALSE,"Summary Financials";"holdco",#N/A,FALSE,"Summary Financials"}</definedName>
    <definedName name="________wrn8" localSheetId="11" hidden="1">{"holdco",#N/A,FALSE,"Summary Financials";"holdco",#N/A,FALSE,"Summary Financials"}</definedName>
    <definedName name="________wrn8" localSheetId="12" hidden="1">{"holdco",#N/A,FALSE,"Summary Financials";"holdco",#N/A,FALSE,"Summary Financials"}</definedName>
    <definedName name="________wrn8" localSheetId="13" hidden="1">{"holdco",#N/A,FALSE,"Summary Financials";"holdco",#N/A,FALSE,"Summary Financials"}</definedName>
    <definedName name="________wrn8" localSheetId="14" hidden="1">{"holdco",#N/A,FALSE,"Summary Financials";"holdco",#N/A,FALSE,"Summary Financials"}</definedName>
    <definedName name="________wrn8" localSheetId="25" hidden="1">{"holdco",#N/A,FALSE,"Summary Financials";"holdco",#N/A,FALSE,"Summary Financials"}</definedName>
    <definedName name="________wrn8" localSheetId="34" hidden="1">{"holdco",#N/A,FALSE,"Summary Financials";"holdco",#N/A,FALSE,"Summary Financials"}</definedName>
    <definedName name="________wrn8" localSheetId="36" hidden="1">{"holdco",#N/A,FALSE,"Summary Financials";"holdco",#N/A,FALSE,"Summary Financials"}</definedName>
    <definedName name="________wrn8" localSheetId="38" hidden="1">{"holdco",#N/A,FALSE,"Summary Financials";"holdco",#N/A,FALSE,"Summary Financials"}</definedName>
    <definedName name="________wrn8" localSheetId="39" hidden="1">{"holdco",#N/A,FALSE,"Summary Financials";"holdco",#N/A,FALSE,"Summary Financials"}</definedName>
    <definedName name="________wrn8" localSheetId="32" hidden="1">{"holdco",#N/A,FALSE,"Summary Financials";"holdco",#N/A,FALSE,"Summary Financials"}</definedName>
    <definedName name="________wrn8" localSheetId="33" hidden="1">{"holdco",#N/A,FALSE,"Summary Financials";"holdco",#N/A,FALSE,"Summary Financials"}</definedName>
    <definedName name="________wrn8" localSheetId="43" hidden="1">{"holdco",#N/A,FALSE,"Summary Financials";"holdco",#N/A,FALSE,"Summary Financials"}</definedName>
    <definedName name="________wrn8" localSheetId="48" hidden="1">{"holdco",#N/A,FALSE,"Summary Financials";"holdco",#N/A,FALSE,"Summary Financials"}</definedName>
    <definedName name="________wrn8" localSheetId="50" hidden="1">{"holdco",#N/A,FALSE,"Summary Financials";"holdco",#N/A,FALSE,"Summary Financials"}</definedName>
    <definedName name="________wrn8" localSheetId="54" hidden="1">{"holdco",#N/A,FALSE,"Summary Financials";"holdco",#N/A,FALSE,"Summary Financials"}</definedName>
    <definedName name="________wrn8" localSheetId="55" hidden="1">{"holdco",#N/A,FALSE,"Summary Financials";"holdco",#N/A,FALSE,"Summary Financials"}</definedName>
    <definedName name="________wrn8" localSheetId="56" hidden="1">{"holdco",#N/A,FALSE,"Summary Financials";"holdco",#N/A,FALSE,"Summary Financials"}</definedName>
    <definedName name="________wrn8" localSheetId="57" hidden="1">{"holdco",#N/A,FALSE,"Summary Financials";"holdco",#N/A,FALSE,"Summary Financials"}</definedName>
    <definedName name="________wrn8" localSheetId="58" hidden="1">{"holdco",#N/A,FALSE,"Summary Financials";"holdco",#N/A,FALSE,"Summary Financials"}</definedName>
    <definedName name="________wrn8" localSheetId="59" hidden="1">{"holdco",#N/A,FALSE,"Summary Financials";"holdco",#N/A,FALSE,"Summary Financials"}</definedName>
    <definedName name="________wrn8" localSheetId="61" hidden="1">{"holdco",#N/A,FALSE,"Summary Financials";"holdco",#N/A,FALSE,"Summary Financials"}</definedName>
    <definedName name="________wrn8" localSheetId="62" hidden="1">{"holdco",#N/A,FALSE,"Summary Financials";"holdco",#N/A,FALSE,"Summary Financials"}</definedName>
    <definedName name="________wrn8" localSheetId="66" hidden="1">{"holdco",#N/A,FALSE,"Summary Financials";"holdco",#N/A,FALSE,"Summary Financials"}</definedName>
    <definedName name="________wrn8" localSheetId="68" hidden="1">{"holdco",#N/A,FALSE,"Summary Financials";"holdco",#N/A,FALSE,"Summary Financials"}</definedName>
    <definedName name="________wrn8" localSheetId="69" hidden="1">{"holdco",#N/A,FALSE,"Summary Financials";"holdco",#N/A,FALSE,"Summary Financials"}</definedName>
    <definedName name="________wrn8" localSheetId="71" hidden="1">{"holdco",#N/A,FALSE,"Summary Financials";"holdco",#N/A,FALSE,"Summary Financials"}</definedName>
    <definedName name="________wrn8" localSheetId="72" hidden="1">{"holdco",#N/A,FALSE,"Summary Financials";"holdco",#N/A,FALSE,"Summary Financials"}</definedName>
    <definedName name="________wrn8" localSheetId="77" hidden="1">{"holdco",#N/A,FALSE,"Summary Financials";"holdco",#N/A,FALSE,"Summary Financials"}</definedName>
    <definedName name="________wrn8" localSheetId="78" hidden="1">{"holdco",#N/A,FALSE,"Summary Financials";"holdco",#N/A,FALSE,"Summary Financials"}</definedName>
    <definedName name="________wrn8" localSheetId="3" hidden="1">{"holdco",#N/A,FALSE,"Summary Financials";"holdco",#N/A,FALSE,"Summary Financials"}</definedName>
    <definedName name="________wrn8" localSheetId="4" hidden="1">{"holdco",#N/A,FALSE,"Summary Financials";"holdco",#N/A,FALSE,"Summary Financials"}</definedName>
    <definedName name="________wrn8" hidden="1">{"holdco",#N/A,FALSE,"Summary Financials";"holdco",#N/A,FALSE,"Summary Financials"}</definedName>
    <definedName name="_______bb2" localSheetId="6" hidden="1">{#N/A,#N/A,FALSE,"PRJCTED MNTHLY QTY's"}</definedName>
    <definedName name="_______bb2" localSheetId="15" hidden="1">{#N/A,#N/A,FALSE,"PRJCTED MNTHLY QTY's"}</definedName>
    <definedName name="_______bb2" localSheetId="16" hidden="1">{#N/A,#N/A,FALSE,"PRJCTED MNTHLY QTY's"}</definedName>
    <definedName name="_______bb2" localSheetId="17" hidden="1">{#N/A,#N/A,FALSE,"PRJCTED MNTHLY QTY's"}</definedName>
    <definedName name="_______bb2" localSheetId="18" hidden="1">{#N/A,#N/A,FALSE,"PRJCTED MNTHLY QTY's"}</definedName>
    <definedName name="_______bb2" localSheetId="7" hidden="1">{#N/A,#N/A,FALSE,"PRJCTED MNTHLY QTY's"}</definedName>
    <definedName name="_______bb2" localSheetId="8" hidden="1">{#N/A,#N/A,FALSE,"PRJCTED MNTHLY QTY's"}</definedName>
    <definedName name="_______bb2" localSheetId="9" hidden="1">{#N/A,#N/A,FALSE,"PRJCTED MNTHLY QTY's"}</definedName>
    <definedName name="_______bb2" localSheetId="10" hidden="1">{#N/A,#N/A,FALSE,"PRJCTED MNTHLY QTY's"}</definedName>
    <definedName name="_______bb2" localSheetId="11" hidden="1">{#N/A,#N/A,FALSE,"PRJCTED MNTHLY QTY's"}</definedName>
    <definedName name="_______bb2" localSheetId="12" hidden="1">{#N/A,#N/A,FALSE,"PRJCTED MNTHLY QTY's"}</definedName>
    <definedName name="_______bb2" localSheetId="13" hidden="1">{#N/A,#N/A,FALSE,"PRJCTED MNTHLY QTY's"}</definedName>
    <definedName name="_______bb2" localSheetId="14" hidden="1">{#N/A,#N/A,FALSE,"PRJCTED MNTHLY QTY's"}</definedName>
    <definedName name="_______bb2" localSheetId="25" hidden="1">{#N/A,#N/A,FALSE,"PRJCTED MNTHLY QTY's"}</definedName>
    <definedName name="_______bb2" localSheetId="34" hidden="1">{#N/A,#N/A,FALSE,"PRJCTED MNTHLY QTY's"}</definedName>
    <definedName name="_______bb2" localSheetId="36" hidden="1">{#N/A,#N/A,FALSE,"PRJCTED MNTHLY QTY's"}</definedName>
    <definedName name="_______bb2" localSheetId="38" hidden="1">{#N/A,#N/A,FALSE,"PRJCTED MNTHLY QTY's"}</definedName>
    <definedName name="_______bb2" localSheetId="39" hidden="1">{#N/A,#N/A,FALSE,"PRJCTED MNTHLY QTY's"}</definedName>
    <definedName name="_______bb2" localSheetId="32" hidden="1">{#N/A,#N/A,FALSE,"PRJCTED MNTHLY QTY's"}</definedName>
    <definedName name="_______bb2" localSheetId="33" hidden="1">{#N/A,#N/A,FALSE,"PRJCTED MNTHLY QTY's"}</definedName>
    <definedName name="_______bb2" localSheetId="43" hidden="1">{#N/A,#N/A,FALSE,"PRJCTED MNTHLY QTY's"}</definedName>
    <definedName name="_______bb2" localSheetId="48" hidden="1">{#N/A,#N/A,FALSE,"PRJCTED MNTHLY QTY's"}</definedName>
    <definedName name="_______bb2" localSheetId="50" hidden="1">{#N/A,#N/A,FALSE,"PRJCTED MNTHLY QTY's"}</definedName>
    <definedName name="_______bb2" localSheetId="54" hidden="1">{#N/A,#N/A,FALSE,"PRJCTED MNTHLY QTY's"}</definedName>
    <definedName name="_______bb2" localSheetId="55" hidden="1">{#N/A,#N/A,FALSE,"PRJCTED MNTHLY QTY's"}</definedName>
    <definedName name="_______bb2" localSheetId="56" hidden="1">{#N/A,#N/A,FALSE,"PRJCTED MNTHLY QTY's"}</definedName>
    <definedName name="_______bb2" localSheetId="57" hidden="1">{#N/A,#N/A,FALSE,"PRJCTED MNTHLY QTY's"}</definedName>
    <definedName name="_______bb2" localSheetId="58" hidden="1">{#N/A,#N/A,FALSE,"PRJCTED MNTHLY QTY's"}</definedName>
    <definedName name="_______bb2" localSheetId="59" hidden="1">{#N/A,#N/A,FALSE,"PRJCTED MNTHLY QTY's"}</definedName>
    <definedName name="_______bb2" localSheetId="61" hidden="1">{#N/A,#N/A,FALSE,"PRJCTED MNTHLY QTY's"}</definedName>
    <definedName name="_______bb2" localSheetId="62" hidden="1">{#N/A,#N/A,FALSE,"PRJCTED MNTHLY QTY's"}</definedName>
    <definedName name="_______bb2" localSheetId="66" hidden="1">{#N/A,#N/A,FALSE,"PRJCTED MNTHLY QTY's"}</definedName>
    <definedName name="_______bb2" localSheetId="68" hidden="1">{#N/A,#N/A,FALSE,"PRJCTED MNTHLY QTY's"}</definedName>
    <definedName name="_______bb2" localSheetId="69" hidden="1">{#N/A,#N/A,FALSE,"PRJCTED MNTHLY QTY's"}</definedName>
    <definedName name="_______bb2" localSheetId="71" hidden="1">{#N/A,#N/A,FALSE,"PRJCTED MNTHLY QTY's"}</definedName>
    <definedName name="_______bb2" localSheetId="72" hidden="1">{#N/A,#N/A,FALSE,"PRJCTED MNTHLY QTY's"}</definedName>
    <definedName name="_______bb2" localSheetId="77" hidden="1">{#N/A,#N/A,FALSE,"PRJCTED MNTHLY QTY's"}</definedName>
    <definedName name="_______bb2" localSheetId="78" hidden="1">{#N/A,#N/A,FALSE,"PRJCTED MNTHLY QTY's"}</definedName>
    <definedName name="_______bb2" localSheetId="3" hidden="1">{#N/A,#N/A,FALSE,"PRJCTED MNTHLY QTY's"}</definedName>
    <definedName name="_______bb2" localSheetId="4" hidden="1">{#N/A,#N/A,FALSE,"PRJCTED MNTHLY QTY's"}</definedName>
    <definedName name="_______bb2" hidden="1">{#N/A,#N/A,FALSE,"PRJCTED MNTHLY QTY's"}</definedName>
    <definedName name="_______Lee5" localSheetId="6" hidden="1">{#VALUE!,#N/A,FALSE,0}</definedName>
    <definedName name="_______Lee5" localSheetId="15" hidden="1">{#VALUE!,#N/A,FALSE,0}</definedName>
    <definedName name="_______Lee5" localSheetId="16" hidden="1">{#VALUE!,#N/A,FALSE,0}</definedName>
    <definedName name="_______Lee5" localSheetId="17" hidden="1">{#VALUE!,#N/A,FALSE,0}</definedName>
    <definedName name="_______Lee5" localSheetId="18" hidden="1">{#VALUE!,#N/A,FALSE,0}</definedName>
    <definedName name="_______Lee5" localSheetId="7" hidden="1">{#VALUE!,#N/A,FALSE,0}</definedName>
    <definedName name="_______Lee5" localSheetId="8" hidden="1">{#VALUE!,#N/A,FALSE,0}</definedName>
    <definedName name="_______Lee5" localSheetId="9" hidden="1">{#VALUE!,#N/A,FALSE,0}</definedName>
    <definedName name="_______Lee5" localSheetId="10" hidden="1">{#VALUE!,#N/A,FALSE,0}</definedName>
    <definedName name="_______Lee5" localSheetId="11" hidden="1">{#VALUE!,#N/A,FALSE,0}</definedName>
    <definedName name="_______Lee5" localSheetId="12" hidden="1">{#VALUE!,#N/A,FALSE,0}</definedName>
    <definedName name="_______Lee5" localSheetId="13" hidden="1">{#VALUE!,#N/A,FALSE,0}</definedName>
    <definedName name="_______Lee5" localSheetId="14" hidden="1">{#VALUE!,#N/A,FALSE,0}</definedName>
    <definedName name="_______Lee5" localSheetId="25" hidden="1">{#VALUE!,#N/A,FALSE,0}</definedName>
    <definedName name="_______Lee5" localSheetId="34" hidden="1">{#VALUE!,#N/A,FALSE,0}</definedName>
    <definedName name="_______Lee5" localSheetId="36" hidden="1">{#VALUE!,#N/A,FALSE,0}</definedName>
    <definedName name="_______Lee5" localSheetId="38" hidden="1">{#VALUE!,#N/A,FALSE,0}</definedName>
    <definedName name="_______Lee5" localSheetId="39" hidden="1">{#VALUE!,#N/A,FALSE,0}</definedName>
    <definedName name="_______Lee5" localSheetId="32" hidden="1">{#VALUE!,#N/A,FALSE,0}</definedName>
    <definedName name="_______Lee5" localSheetId="33" hidden="1">{#VALUE!,#N/A,FALSE,0}</definedName>
    <definedName name="_______Lee5" localSheetId="43" hidden="1">{#VALUE!,#N/A,FALSE,0}</definedName>
    <definedName name="_______Lee5" localSheetId="48" hidden="1">{#VALUE!,#N/A,FALSE,0}</definedName>
    <definedName name="_______Lee5" localSheetId="50" hidden="1">{#VALUE!,#N/A,FALSE,0}</definedName>
    <definedName name="_______Lee5" localSheetId="54" hidden="1">{#VALUE!,#N/A,FALSE,0}</definedName>
    <definedName name="_______Lee5" localSheetId="55" hidden="1">{#VALUE!,#N/A,FALSE,0}</definedName>
    <definedName name="_______Lee5" localSheetId="56" hidden="1">{#VALUE!,#N/A,FALSE,0}</definedName>
    <definedName name="_______Lee5" localSheetId="57" hidden="1">{#VALUE!,#N/A,FALSE,0}</definedName>
    <definedName name="_______Lee5" localSheetId="58" hidden="1">{#VALUE!,#N/A,FALSE,0}</definedName>
    <definedName name="_______Lee5" localSheetId="59" hidden="1">{#VALUE!,#N/A,FALSE,0}</definedName>
    <definedName name="_______Lee5" localSheetId="61" hidden="1">{#VALUE!,#N/A,FALSE,0}</definedName>
    <definedName name="_______Lee5" localSheetId="62" hidden="1">{#VALUE!,#N/A,FALSE,0}</definedName>
    <definedName name="_______Lee5" localSheetId="66" hidden="1">{#VALUE!,#N/A,FALSE,0}</definedName>
    <definedName name="_______Lee5" localSheetId="68" hidden="1">{#VALUE!,#N/A,FALSE,0}</definedName>
    <definedName name="_______Lee5" localSheetId="69" hidden="1">{#VALUE!,#N/A,FALSE,0}</definedName>
    <definedName name="_______Lee5" localSheetId="71" hidden="1">{#VALUE!,#N/A,FALSE,0}</definedName>
    <definedName name="_______Lee5" localSheetId="72" hidden="1">{#VALUE!,#N/A,FALSE,0}</definedName>
    <definedName name="_______Lee5" localSheetId="77" hidden="1">{#VALUE!,#N/A,FALSE,0}</definedName>
    <definedName name="_______Lee5" localSheetId="78" hidden="1">{#VALUE!,#N/A,FALSE,0}</definedName>
    <definedName name="_______Lee5" localSheetId="3" hidden="1">{#VALUE!,#N/A,FALSE,0}</definedName>
    <definedName name="_______Lee5" localSheetId="4" hidden="1">{#VALUE!,#N/A,FALSE,0}</definedName>
    <definedName name="_______Lee5" hidden="1">{#VALUE!,#N/A,FALSE,0}</definedName>
    <definedName name="______hom1" localSheetId="6" hidden="1">{#N/A,#N/A,FALSE,"Assessment";#N/A,#N/A,FALSE,"Staffing";#N/A,#N/A,FALSE,"Hires";#N/A,#N/A,FALSE,"Assumptions"}</definedName>
    <definedName name="______hom1" localSheetId="15" hidden="1">{#N/A,#N/A,FALSE,"Assessment";#N/A,#N/A,FALSE,"Staffing";#N/A,#N/A,FALSE,"Hires";#N/A,#N/A,FALSE,"Assumptions"}</definedName>
    <definedName name="______hom1" localSheetId="16" hidden="1">{#N/A,#N/A,FALSE,"Assessment";#N/A,#N/A,FALSE,"Staffing";#N/A,#N/A,FALSE,"Hires";#N/A,#N/A,FALSE,"Assumptions"}</definedName>
    <definedName name="______hom1" localSheetId="17" hidden="1">{#N/A,#N/A,FALSE,"Assessment";#N/A,#N/A,FALSE,"Staffing";#N/A,#N/A,FALSE,"Hires";#N/A,#N/A,FALSE,"Assumptions"}</definedName>
    <definedName name="______hom1" localSheetId="18" hidden="1">{#N/A,#N/A,FALSE,"Assessment";#N/A,#N/A,FALSE,"Staffing";#N/A,#N/A,FALSE,"Hires";#N/A,#N/A,FALSE,"Assumptions"}</definedName>
    <definedName name="______hom1" localSheetId="7" hidden="1">{#N/A,#N/A,FALSE,"Assessment";#N/A,#N/A,FALSE,"Staffing";#N/A,#N/A,FALSE,"Hires";#N/A,#N/A,FALSE,"Assumptions"}</definedName>
    <definedName name="______hom1" localSheetId="8" hidden="1">{#N/A,#N/A,FALSE,"Assessment";#N/A,#N/A,FALSE,"Staffing";#N/A,#N/A,FALSE,"Hires";#N/A,#N/A,FALSE,"Assumptions"}</definedName>
    <definedName name="______hom1" localSheetId="9" hidden="1">{#N/A,#N/A,FALSE,"Assessment";#N/A,#N/A,FALSE,"Staffing";#N/A,#N/A,FALSE,"Hires";#N/A,#N/A,FALSE,"Assumptions"}</definedName>
    <definedName name="______hom1" localSheetId="10" hidden="1">{#N/A,#N/A,FALSE,"Assessment";#N/A,#N/A,FALSE,"Staffing";#N/A,#N/A,FALSE,"Hires";#N/A,#N/A,FALSE,"Assumptions"}</definedName>
    <definedName name="______hom1" localSheetId="11" hidden="1">{#N/A,#N/A,FALSE,"Assessment";#N/A,#N/A,FALSE,"Staffing";#N/A,#N/A,FALSE,"Hires";#N/A,#N/A,FALSE,"Assumptions"}</definedName>
    <definedName name="______hom1" localSheetId="12" hidden="1">{#N/A,#N/A,FALSE,"Assessment";#N/A,#N/A,FALSE,"Staffing";#N/A,#N/A,FALSE,"Hires";#N/A,#N/A,FALSE,"Assumptions"}</definedName>
    <definedName name="______hom1" localSheetId="13" hidden="1">{#N/A,#N/A,FALSE,"Assessment";#N/A,#N/A,FALSE,"Staffing";#N/A,#N/A,FALSE,"Hires";#N/A,#N/A,FALSE,"Assumptions"}</definedName>
    <definedName name="______hom1" localSheetId="14" hidden="1">{#N/A,#N/A,FALSE,"Assessment";#N/A,#N/A,FALSE,"Staffing";#N/A,#N/A,FALSE,"Hires";#N/A,#N/A,FALSE,"Assumptions"}</definedName>
    <definedName name="______hom1" localSheetId="25" hidden="1">{#N/A,#N/A,FALSE,"Assessment";#N/A,#N/A,FALSE,"Staffing";#N/A,#N/A,FALSE,"Hires";#N/A,#N/A,FALSE,"Assumptions"}</definedName>
    <definedName name="______hom1" localSheetId="34" hidden="1">{#N/A,#N/A,FALSE,"Assessment";#N/A,#N/A,FALSE,"Staffing";#N/A,#N/A,FALSE,"Hires";#N/A,#N/A,FALSE,"Assumptions"}</definedName>
    <definedName name="______hom1" localSheetId="36" hidden="1">{#N/A,#N/A,FALSE,"Assessment";#N/A,#N/A,FALSE,"Staffing";#N/A,#N/A,FALSE,"Hires";#N/A,#N/A,FALSE,"Assumptions"}</definedName>
    <definedName name="______hom1" localSheetId="38" hidden="1">{#N/A,#N/A,FALSE,"Assessment";#N/A,#N/A,FALSE,"Staffing";#N/A,#N/A,FALSE,"Hires";#N/A,#N/A,FALSE,"Assumptions"}</definedName>
    <definedName name="______hom1" localSheetId="39" hidden="1">{#N/A,#N/A,FALSE,"Assessment";#N/A,#N/A,FALSE,"Staffing";#N/A,#N/A,FALSE,"Hires";#N/A,#N/A,FALSE,"Assumptions"}</definedName>
    <definedName name="______hom1" localSheetId="32" hidden="1">{#N/A,#N/A,FALSE,"Assessment";#N/A,#N/A,FALSE,"Staffing";#N/A,#N/A,FALSE,"Hires";#N/A,#N/A,FALSE,"Assumptions"}</definedName>
    <definedName name="______hom1" localSheetId="33" hidden="1">{#N/A,#N/A,FALSE,"Assessment";#N/A,#N/A,FALSE,"Staffing";#N/A,#N/A,FALSE,"Hires";#N/A,#N/A,FALSE,"Assumptions"}</definedName>
    <definedName name="______hom1" localSheetId="43" hidden="1">{#N/A,#N/A,FALSE,"Assessment";#N/A,#N/A,FALSE,"Staffing";#N/A,#N/A,FALSE,"Hires";#N/A,#N/A,FALSE,"Assumptions"}</definedName>
    <definedName name="______hom1" localSheetId="48" hidden="1">{#N/A,#N/A,FALSE,"Assessment";#N/A,#N/A,FALSE,"Staffing";#N/A,#N/A,FALSE,"Hires";#N/A,#N/A,FALSE,"Assumptions"}</definedName>
    <definedName name="______hom1" localSheetId="50" hidden="1">{#N/A,#N/A,FALSE,"Assessment";#N/A,#N/A,FALSE,"Staffing";#N/A,#N/A,FALSE,"Hires";#N/A,#N/A,FALSE,"Assumptions"}</definedName>
    <definedName name="______hom1" localSheetId="54" hidden="1">{#N/A,#N/A,FALSE,"Assessment";#N/A,#N/A,FALSE,"Staffing";#N/A,#N/A,FALSE,"Hires";#N/A,#N/A,FALSE,"Assumptions"}</definedName>
    <definedName name="______hom1" localSheetId="55" hidden="1">{#N/A,#N/A,FALSE,"Assessment";#N/A,#N/A,FALSE,"Staffing";#N/A,#N/A,FALSE,"Hires";#N/A,#N/A,FALSE,"Assumptions"}</definedName>
    <definedName name="______hom1" localSheetId="56" hidden="1">{#N/A,#N/A,FALSE,"Assessment";#N/A,#N/A,FALSE,"Staffing";#N/A,#N/A,FALSE,"Hires";#N/A,#N/A,FALSE,"Assumptions"}</definedName>
    <definedName name="______hom1" localSheetId="57" hidden="1">{#N/A,#N/A,FALSE,"Assessment";#N/A,#N/A,FALSE,"Staffing";#N/A,#N/A,FALSE,"Hires";#N/A,#N/A,FALSE,"Assumptions"}</definedName>
    <definedName name="______hom1" localSheetId="58" hidden="1">{#N/A,#N/A,FALSE,"Assessment";#N/A,#N/A,FALSE,"Staffing";#N/A,#N/A,FALSE,"Hires";#N/A,#N/A,FALSE,"Assumptions"}</definedName>
    <definedName name="______hom1" localSheetId="59" hidden="1">{#N/A,#N/A,FALSE,"Assessment";#N/A,#N/A,FALSE,"Staffing";#N/A,#N/A,FALSE,"Hires";#N/A,#N/A,FALSE,"Assumptions"}</definedName>
    <definedName name="______hom1" localSheetId="61" hidden="1">{#N/A,#N/A,FALSE,"Assessment";#N/A,#N/A,FALSE,"Staffing";#N/A,#N/A,FALSE,"Hires";#N/A,#N/A,FALSE,"Assumptions"}</definedName>
    <definedName name="______hom1" localSheetId="62" hidden="1">{#N/A,#N/A,FALSE,"Assessment";#N/A,#N/A,FALSE,"Staffing";#N/A,#N/A,FALSE,"Hires";#N/A,#N/A,FALSE,"Assumptions"}</definedName>
    <definedName name="______hom1" localSheetId="66" hidden="1">{#N/A,#N/A,FALSE,"Assessment";#N/A,#N/A,FALSE,"Staffing";#N/A,#N/A,FALSE,"Hires";#N/A,#N/A,FALSE,"Assumptions"}</definedName>
    <definedName name="______hom1" localSheetId="68" hidden="1">{#N/A,#N/A,FALSE,"Assessment";#N/A,#N/A,FALSE,"Staffing";#N/A,#N/A,FALSE,"Hires";#N/A,#N/A,FALSE,"Assumptions"}</definedName>
    <definedName name="______hom1" localSheetId="69" hidden="1">{#N/A,#N/A,FALSE,"Assessment";#N/A,#N/A,FALSE,"Staffing";#N/A,#N/A,FALSE,"Hires";#N/A,#N/A,FALSE,"Assumptions"}</definedName>
    <definedName name="______hom1" localSheetId="71" hidden="1">{#N/A,#N/A,FALSE,"Assessment";#N/A,#N/A,FALSE,"Staffing";#N/A,#N/A,FALSE,"Hires";#N/A,#N/A,FALSE,"Assumptions"}</definedName>
    <definedName name="______hom1" localSheetId="72" hidden="1">{#N/A,#N/A,FALSE,"Assessment";#N/A,#N/A,FALSE,"Staffing";#N/A,#N/A,FALSE,"Hires";#N/A,#N/A,FALSE,"Assumptions"}</definedName>
    <definedName name="______hom1" localSheetId="77" hidden="1">{#N/A,#N/A,FALSE,"Assessment";#N/A,#N/A,FALSE,"Staffing";#N/A,#N/A,FALSE,"Hires";#N/A,#N/A,FALSE,"Assumptions"}</definedName>
    <definedName name="______hom1" localSheetId="78" hidden="1">{#N/A,#N/A,FALSE,"Assessment";#N/A,#N/A,FALSE,"Staffing";#N/A,#N/A,FALSE,"Hires";#N/A,#N/A,FALSE,"Assumptions"}</definedName>
    <definedName name="______hom1" localSheetId="3" hidden="1">{#N/A,#N/A,FALSE,"Assessment";#N/A,#N/A,FALSE,"Staffing";#N/A,#N/A,FALSE,"Hires";#N/A,#N/A,FALSE,"Assumptions"}</definedName>
    <definedName name="______hom1" localSheetId="4" hidden="1">{#N/A,#N/A,FALSE,"Assessment";#N/A,#N/A,FALSE,"Staffing";#N/A,#N/A,FALSE,"Hires";#N/A,#N/A,FALSE,"Assumptions"}</definedName>
    <definedName name="______hom1" hidden="1">{#N/A,#N/A,FALSE,"Assessment";#N/A,#N/A,FALSE,"Staffing";#N/A,#N/A,FALSE,"Hires";#N/A,#N/A,FALSE,"Assumptions"}</definedName>
    <definedName name="______k1" localSheetId="6" hidden="1">{#N/A,#N/A,FALSE,"Assessment";#N/A,#N/A,FALSE,"Staffing";#N/A,#N/A,FALSE,"Hires";#N/A,#N/A,FALSE,"Assumptions"}</definedName>
    <definedName name="______k1" localSheetId="15" hidden="1">{#N/A,#N/A,FALSE,"Assessment";#N/A,#N/A,FALSE,"Staffing";#N/A,#N/A,FALSE,"Hires";#N/A,#N/A,FALSE,"Assumptions"}</definedName>
    <definedName name="______k1" localSheetId="16" hidden="1">{#N/A,#N/A,FALSE,"Assessment";#N/A,#N/A,FALSE,"Staffing";#N/A,#N/A,FALSE,"Hires";#N/A,#N/A,FALSE,"Assumptions"}</definedName>
    <definedName name="______k1" localSheetId="17" hidden="1">{#N/A,#N/A,FALSE,"Assessment";#N/A,#N/A,FALSE,"Staffing";#N/A,#N/A,FALSE,"Hires";#N/A,#N/A,FALSE,"Assumptions"}</definedName>
    <definedName name="______k1" localSheetId="18" hidden="1">{#N/A,#N/A,FALSE,"Assessment";#N/A,#N/A,FALSE,"Staffing";#N/A,#N/A,FALSE,"Hires";#N/A,#N/A,FALSE,"Assumptions"}</definedName>
    <definedName name="______k1" localSheetId="7" hidden="1">{#N/A,#N/A,FALSE,"Assessment";#N/A,#N/A,FALSE,"Staffing";#N/A,#N/A,FALSE,"Hires";#N/A,#N/A,FALSE,"Assumptions"}</definedName>
    <definedName name="______k1" localSheetId="8" hidden="1">{#N/A,#N/A,FALSE,"Assessment";#N/A,#N/A,FALSE,"Staffing";#N/A,#N/A,FALSE,"Hires";#N/A,#N/A,FALSE,"Assumptions"}</definedName>
    <definedName name="______k1" localSheetId="9" hidden="1">{#N/A,#N/A,FALSE,"Assessment";#N/A,#N/A,FALSE,"Staffing";#N/A,#N/A,FALSE,"Hires";#N/A,#N/A,FALSE,"Assumptions"}</definedName>
    <definedName name="______k1" localSheetId="10" hidden="1">{#N/A,#N/A,FALSE,"Assessment";#N/A,#N/A,FALSE,"Staffing";#N/A,#N/A,FALSE,"Hires";#N/A,#N/A,FALSE,"Assumptions"}</definedName>
    <definedName name="______k1" localSheetId="11" hidden="1">{#N/A,#N/A,FALSE,"Assessment";#N/A,#N/A,FALSE,"Staffing";#N/A,#N/A,FALSE,"Hires";#N/A,#N/A,FALSE,"Assumptions"}</definedName>
    <definedName name="______k1" localSheetId="12" hidden="1">{#N/A,#N/A,FALSE,"Assessment";#N/A,#N/A,FALSE,"Staffing";#N/A,#N/A,FALSE,"Hires";#N/A,#N/A,FALSE,"Assumptions"}</definedName>
    <definedName name="______k1" localSheetId="13" hidden="1">{#N/A,#N/A,FALSE,"Assessment";#N/A,#N/A,FALSE,"Staffing";#N/A,#N/A,FALSE,"Hires";#N/A,#N/A,FALSE,"Assumptions"}</definedName>
    <definedName name="______k1" localSheetId="14" hidden="1">{#N/A,#N/A,FALSE,"Assessment";#N/A,#N/A,FALSE,"Staffing";#N/A,#N/A,FALSE,"Hires";#N/A,#N/A,FALSE,"Assumptions"}</definedName>
    <definedName name="______k1" localSheetId="25" hidden="1">{#N/A,#N/A,FALSE,"Assessment";#N/A,#N/A,FALSE,"Staffing";#N/A,#N/A,FALSE,"Hires";#N/A,#N/A,FALSE,"Assumptions"}</definedName>
    <definedName name="______k1" localSheetId="34" hidden="1">{#N/A,#N/A,FALSE,"Assessment";#N/A,#N/A,FALSE,"Staffing";#N/A,#N/A,FALSE,"Hires";#N/A,#N/A,FALSE,"Assumptions"}</definedName>
    <definedName name="______k1" localSheetId="36" hidden="1">{#N/A,#N/A,FALSE,"Assessment";#N/A,#N/A,FALSE,"Staffing";#N/A,#N/A,FALSE,"Hires";#N/A,#N/A,FALSE,"Assumptions"}</definedName>
    <definedName name="______k1" localSheetId="38" hidden="1">{#N/A,#N/A,FALSE,"Assessment";#N/A,#N/A,FALSE,"Staffing";#N/A,#N/A,FALSE,"Hires";#N/A,#N/A,FALSE,"Assumptions"}</definedName>
    <definedName name="______k1" localSheetId="39" hidden="1">{#N/A,#N/A,FALSE,"Assessment";#N/A,#N/A,FALSE,"Staffing";#N/A,#N/A,FALSE,"Hires";#N/A,#N/A,FALSE,"Assumptions"}</definedName>
    <definedName name="______k1" localSheetId="32" hidden="1">{#N/A,#N/A,FALSE,"Assessment";#N/A,#N/A,FALSE,"Staffing";#N/A,#N/A,FALSE,"Hires";#N/A,#N/A,FALSE,"Assumptions"}</definedName>
    <definedName name="______k1" localSheetId="33" hidden="1">{#N/A,#N/A,FALSE,"Assessment";#N/A,#N/A,FALSE,"Staffing";#N/A,#N/A,FALSE,"Hires";#N/A,#N/A,FALSE,"Assumptions"}</definedName>
    <definedName name="______k1" localSheetId="43" hidden="1">{#N/A,#N/A,FALSE,"Assessment";#N/A,#N/A,FALSE,"Staffing";#N/A,#N/A,FALSE,"Hires";#N/A,#N/A,FALSE,"Assumptions"}</definedName>
    <definedName name="______k1" localSheetId="48" hidden="1">{#N/A,#N/A,FALSE,"Assessment";#N/A,#N/A,FALSE,"Staffing";#N/A,#N/A,FALSE,"Hires";#N/A,#N/A,FALSE,"Assumptions"}</definedName>
    <definedName name="______k1" localSheetId="50" hidden="1">{#N/A,#N/A,FALSE,"Assessment";#N/A,#N/A,FALSE,"Staffing";#N/A,#N/A,FALSE,"Hires";#N/A,#N/A,FALSE,"Assumptions"}</definedName>
    <definedName name="______k1" localSheetId="54" hidden="1">{#N/A,#N/A,FALSE,"Assessment";#N/A,#N/A,FALSE,"Staffing";#N/A,#N/A,FALSE,"Hires";#N/A,#N/A,FALSE,"Assumptions"}</definedName>
    <definedName name="______k1" localSheetId="55" hidden="1">{#N/A,#N/A,FALSE,"Assessment";#N/A,#N/A,FALSE,"Staffing";#N/A,#N/A,FALSE,"Hires";#N/A,#N/A,FALSE,"Assumptions"}</definedName>
    <definedName name="______k1" localSheetId="56" hidden="1">{#N/A,#N/A,FALSE,"Assessment";#N/A,#N/A,FALSE,"Staffing";#N/A,#N/A,FALSE,"Hires";#N/A,#N/A,FALSE,"Assumptions"}</definedName>
    <definedName name="______k1" localSheetId="57" hidden="1">{#N/A,#N/A,FALSE,"Assessment";#N/A,#N/A,FALSE,"Staffing";#N/A,#N/A,FALSE,"Hires";#N/A,#N/A,FALSE,"Assumptions"}</definedName>
    <definedName name="______k1" localSheetId="58" hidden="1">{#N/A,#N/A,FALSE,"Assessment";#N/A,#N/A,FALSE,"Staffing";#N/A,#N/A,FALSE,"Hires";#N/A,#N/A,FALSE,"Assumptions"}</definedName>
    <definedName name="______k1" localSheetId="59" hidden="1">{#N/A,#N/A,FALSE,"Assessment";#N/A,#N/A,FALSE,"Staffing";#N/A,#N/A,FALSE,"Hires";#N/A,#N/A,FALSE,"Assumptions"}</definedName>
    <definedName name="______k1" localSheetId="61" hidden="1">{#N/A,#N/A,FALSE,"Assessment";#N/A,#N/A,FALSE,"Staffing";#N/A,#N/A,FALSE,"Hires";#N/A,#N/A,FALSE,"Assumptions"}</definedName>
    <definedName name="______k1" localSheetId="62" hidden="1">{#N/A,#N/A,FALSE,"Assessment";#N/A,#N/A,FALSE,"Staffing";#N/A,#N/A,FALSE,"Hires";#N/A,#N/A,FALSE,"Assumptions"}</definedName>
    <definedName name="______k1" localSheetId="66" hidden="1">{#N/A,#N/A,FALSE,"Assessment";#N/A,#N/A,FALSE,"Staffing";#N/A,#N/A,FALSE,"Hires";#N/A,#N/A,FALSE,"Assumptions"}</definedName>
    <definedName name="______k1" localSheetId="68" hidden="1">{#N/A,#N/A,FALSE,"Assessment";#N/A,#N/A,FALSE,"Staffing";#N/A,#N/A,FALSE,"Hires";#N/A,#N/A,FALSE,"Assumptions"}</definedName>
    <definedName name="______k1" localSheetId="69" hidden="1">{#N/A,#N/A,FALSE,"Assessment";#N/A,#N/A,FALSE,"Staffing";#N/A,#N/A,FALSE,"Hires";#N/A,#N/A,FALSE,"Assumptions"}</definedName>
    <definedName name="______k1" localSheetId="71" hidden="1">{#N/A,#N/A,FALSE,"Assessment";#N/A,#N/A,FALSE,"Staffing";#N/A,#N/A,FALSE,"Hires";#N/A,#N/A,FALSE,"Assumptions"}</definedName>
    <definedName name="______k1" localSheetId="72" hidden="1">{#N/A,#N/A,FALSE,"Assessment";#N/A,#N/A,FALSE,"Staffing";#N/A,#N/A,FALSE,"Hires";#N/A,#N/A,FALSE,"Assumptions"}</definedName>
    <definedName name="______k1" localSheetId="77" hidden="1">{#N/A,#N/A,FALSE,"Assessment";#N/A,#N/A,FALSE,"Staffing";#N/A,#N/A,FALSE,"Hires";#N/A,#N/A,FALSE,"Assumptions"}</definedName>
    <definedName name="______k1" localSheetId="78" hidden="1">{#N/A,#N/A,FALSE,"Assessment";#N/A,#N/A,FALSE,"Staffing";#N/A,#N/A,FALSE,"Hires";#N/A,#N/A,FALSE,"Assumptions"}</definedName>
    <definedName name="______k1" localSheetId="3" hidden="1">{#N/A,#N/A,FALSE,"Assessment";#N/A,#N/A,FALSE,"Staffing";#N/A,#N/A,FALSE,"Hires";#N/A,#N/A,FALSE,"Assumptions"}</definedName>
    <definedName name="______k1" localSheetId="4" hidden="1">{#N/A,#N/A,FALSE,"Assessment";#N/A,#N/A,FALSE,"Staffing";#N/A,#N/A,FALSE,"Hires";#N/A,#N/A,FALSE,"Assumptions"}</definedName>
    <definedName name="______k1" hidden="1">{#N/A,#N/A,FALSE,"Assessment";#N/A,#N/A,FALSE,"Staffing";#N/A,#N/A,FALSE,"Hires";#N/A,#N/A,FALSE,"Assumptions"}</definedName>
    <definedName name="______kk1" localSheetId="6" hidden="1">{#N/A,#N/A,FALSE,"Assessment";#N/A,#N/A,FALSE,"Staffing";#N/A,#N/A,FALSE,"Hires";#N/A,#N/A,FALSE,"Assumptions"}</definedName>
    <definedName name="______kk1" localSheetId="15" hidden="1">{#N/A,#N/A,FALSE,"Assessment";#N/A,#N/A,FALSE,"Staffing";#N/A,#N/A,FALSE,"Hires";#N/A,#N/A,FALSE,"Assumptions"}</definedName>
    <definedName name="______kk1" localSheetId="16" hidden="1">{#N/A,#N/A,FALSE,"Assessment";#N/A,#N/A,FALSE,"Staffing";#N/A,#N/A,FALSE,"Hires";#N/A,#N/A,FALSE,"Assumptions"}</definedName>
    <definedName name="______kk1" localSheetId="17" hidden="1">{#N/A,#N/A,FALSE,"Assessment";#N/A,#N/A,FALSE,"Staffing";#N/A,#N/A,FALSE,"Hires";#N/A,#N/A,FALSE,"Assumptions"}</definedName>
    <definedName name="______kk1" localSheetId="18" hidden="1">{#N/A,#N/A,FALSE,"Assessment";#N/A,#N/A,FALSE,"Staffing";#N/A,#N/A,FALSE,"Hires";#N/A,#N/A,FALSE,"Assumptions"}</definedName>
    <definedName name="______kk1" localSheetId="7" hidden="1">{#N/A,#N/A,FALSE,"Assessment";#N/A,#N/A,FALSE,"Staffing";#N/A,#N/A,FALSE,"Hires";#N/A,#N/A,FALSE,"Assumptions"}</definedName>
    <definedName name="______kk1" localSheetId="8" hidden="1">{#N/A,#N/A,FALSE,"Assessment";#N/A,#N/A,FALSE,"Staffing";#N/A,#N/A,FALSE,"Hires";#N/A,#N/A,FALSE,"Assumptions"}</definedName>
    <definedName name="______kk1" localSheetId="9" hidden="1">{#N/A,#N/A,FALSE,"Assessment";#N/A,#N/A,FALSE,"Staffing";#N/A,#N/A,FALSE,"Hires";#N/A,#N/A,FALSE,"Assumptions"}</definedName>
    <definedName name="______kk1" localSheetId="10" hidden="1">{#N/A,#N/A,FALSE,"Assessment";#N/A,#N/A,FALSE,"Staffing";#N/A,#N/A,FALSE,"Hires";#N/A,#N/A,FALSE,"Assumptions"}</definedName>
    <definedName name="______kk1" localSheetId="11" hidden="1">{#N/A,#N/A,FALSE,"Assessment";#N/A,#N/A,FALSE,"Staffing";#N/A,#N/A,FALSE,"Hires";#N/A,#N/A,FALSE,"Assumptions"}</definedName>
    <definedName name="______kk1" localSheetId="12" hidden="1">{#N/A,#N/A,FALSE,"Assessment";#N/A,#N/A,FALSE,"Staffing";#N/A,#N/A,FALSE,"Hires";#N/A,#N/A,FALSE,"Assumptions"}</definedName>
    <definedName name="______kk1" localSheetId="13" hidden="1">{#N/A,#N/A,FALSE,"Assessment";#N/A,#N/A,FALSE,"Staffing";#N/A,#N/A,FALSE,"Hires";#N/A,#N/A,FALSE,"Assumptions"}</definedName>
    <definedName name="______kk1" localSheetId="14" hidden="1">{#N/A,#N/A,FALSE,"Assessment";#N/A,#N/A,FALSE,"Staffing";#N/A,#N/A,FALSE,"Hires";#N/A,#N/A,FALSE,"Assumptions"}</definedName>
    <definedName name="______kk1" localSheetId="25" hidden="1">{#N/A,#N/A,FALSE,"Assessment";#N/A,#N/A,FALSE,"Staffing";#N/A,#N/A,FALSE,"Hires";#N/A,#N/A,FALSE,"Assumptions"}</definedName>
    <definedName name="______kk1" localSheetId="34" hidden="1">{#N/A,#N/A,FALSE,"Assessment";#N/A,#N/A,FALSE,"Staffing";#N/A,#N/A,FALSE,"Hires";#N/A,#N/A,FALSE,"Assumptions"}</definedName>
    <definedName name="______kk1" localSheetId="36" hidden="1">{#N/A,#N/A,FALSE,"Assessment";#N/A,#N/A,FALSE,"Staffing";#N/A,#N/A,FALSE,"Hires";#N/A,#N/A,FALSE,"Assumptions"}</definedName>
    <definedName name="______kk1" localSheetId="38" hidden="1">{#N/A,#N/A,FALSE,"Assessment";#N/A,#N/A,FALSE,"Staffing";#N/A,#N/A,FALSE,"Hires";#N/A,#N/A,FALSE,"Assumptions"}</definedName>
    <definedName name="______kk1" localSheetId="39" hidden="1">{#N/A,#N/A,FALSE,"Assessment";#N/A,#N/A,FALSE,"Staffing";#N/A,#N/A,FALSE,"Hires";#N/A,#N/A,FALSE,"Assumptions"}</definedName>
    <definedName name="______kk1" localSheetId="32" hidden="1">{#N/A,#N/A,FALSE,"Assessment";#N/A,#N/A,FALSE,"Staffing";#N/A,#N/A,FALSE,"Hires";#N/A,#N/A,FALSE,"Assumptions"}</definedName>
    <definedName name="______kk1" localSheetId="33" hidden="1">{#N/A,#N/A,FALSE,"Assessment";#N/A,#N/A,FALSE,"Staffing";#N/A,#N/A,FALSE,"Hires";#N/A,#N/A,FALSE,"Assumptions"}</definedName>
    <definedName name="______kk1" localSheetId="43" hidden="1">{#N/A,#N/A,FALSE,"Assessment";#N/A,#N/A,FALSE,"Staffing";#N/A,#N/A,FALSE,"Hires";#N/A,#N/A,FALSE,"Assumptions"}</definedName>
    <definedName name="______kk1" localSheetId="48" hidden="1">{#N/A,#N/A,FALSE,"Assessment";#N/A,#N/A,FALSE,"Staffing";#N/A,#N/A,FALSE,"Hires";#N/A,#N/A,FALSE,"Assumptions"}</definedName>
    <definedName name="______kk1" localSheetId="50" hidden="1">{#N/A,#N/A,FALSE,"Assessment";#N/A,#N/A,FALSE,"Staffing";#N/A,#N/A,FALSE,"Hires";#N/A,#N/A,FALSE,"Assumptions"}</definedName>
    <definedName name="______kk1" localSheetId="54" hidden="1">{#N/A,#N/A,FALSE,"Assessment";#N/A,#N/A,FALSE,"Staffing";#N/A,#N/A,FALSE,"Hires";#N/A,#N/A,FALSE,"Assumptions"}</definedName>
    <definedName name="______kk1" localSheetId="55" hidden="1">{#N/A,#N/A,FALSE,"Assessment";#N/A,#N/A,FALSE,"Staffing";#N/A,#N/A,FALSE,"Hires";#N/A,#N/A,FALSE,"Assumptions"}</definedName>
    <definedName name="______kk1" localSheetId="56" hidden="1">{#N/A,#N/A,FALSE,"Assessment";#N/A,#N/A,FALSE,"Staffing";#N/A,#N/A,FALSE,"Hires";#N/A,#N/A,FALSE,"Assumptions"}</definedName>
    <definedName name="______kk1" localSheetId="57" hidden="1">{#N/A,#N/A,FALSE,"Assessment";#N/A,#N/A,FALSE,"Staffing";#N/A,#N/A,FALSE,"Hires";#N/A,#N/A,FALSE,"Assumptions"}</definedName>
    <definedName name="______kk1" localSheetId="58" hidden="1">{#N/A,#N/A,FALSE,"Assessment";#N/A,#N/A,FALSE,"Staffing";#N/A,#N/A,FALSE,"Hires";#N/A,#N/A,FALSE,"Assumptions"}</definedName>
    <definedName name="______kk1" localSheetId="59" hidden="1">{#N/A,#N/A,FALSE,"Assessment";#N/A,#N/A,FALSE,"Staffing";#N/A,#N/A,FALSE,"Hires";#N/A,#N/A,FALSE,"Assumptions"}</definedName>
    <definedName name="______kk1" localSheetId="61" hidden="1">{#N/A,#N/A,FALSE,"Assessment";#N/A,#N/A,FALSE,"Staffing";#N/A,#N/A,FALSE,"Hires";#N/A,#N/A,FALSE,"Assumptions"}</definedName>
    <definedName name="______kk1" localSheetId="62" hidden="1">{#N/A,#N/A,FALSE,"Assessment";#N/A,#N/A,FALSE,"Staffing";#N/A,#N/A,FALSE,"Hires";#N/A,#N/A,FALSE,"Assumptions"}</definedName>
    <definedName name="______kk1" localSheetId="66" hidden="1">{#N/A,#N/A,FALSE,"Assessment";#N/A,#N/A,FALSE,"Staffing";#N/A,#N/A,FALSE,"Hires";#N/A,#N/A,FALSE,"Assumptions"}</definedName>
    <definedName name="______kk1" localSheetId="68" hidden="1">{#N/A,#N/A,FALSE,"Assessment";#N/A,#N/A,FALSE,"Staffing";#N/A,#N/A,FALSE,"Hires";#N/A,#N/A,FALSE,"Assumptions"}</definedName>
    <definedName name="______kk1" localSheetId="69" hidden="1">{#N/A,#N/A,FALSE,"Assessment";#N/A,#N/A,FALSE,"Staffing";#N/A,#N/A,FALSE,"Hires";#N/A,#N/A,FALSE,"Assumptions"}</definedName>
    <definedName name="______kk1" localSheetId="71" hidden="1">{#N/A,#N/A,FALSE,"Assessment";#N/A,#N/A,FALSE,"Staffing";#N/A,#N/A,FALSE,"Hires";#N/A,#N/A,FALSE,"Assumptions"}</definedName>
    <definedName name="______kk1" localSheetId="72" hidden="1">{#N/A,#N/A,FALSE,"Assessment";#N/A,#N/A,FALSE,"Staffing";#N/A,#N/A,FALSE,"Hires";#N/A,#N/A,FALSE,"Assumptions"}</definedName>
    <definedName name="______kk1" localSheetId="77" hidden="1">{#N/A,#N/A,FALSE,"Assessment";#N/A,#N/A,FALSE,"Staffing";#N/A,#N/A,FALSE,"Hires";#N/A,#N/A,FALSE,"Assumptions"}</definedName>
    <definedName name="______kk1" localSheetId="78" hidden="1">{#N/A,#N/A,FALSE,"Assessment";#N/A,#N/A,FALSE,"Staffing";#N/A,#N/A,FALSE,"Hires";#N/A,#N/A,FALSE,"Assumptions"}</definedName>
    <definedName name="______kk1" localSheetId="3" hidden="1">{#N/A,#N/A,FALSE,"Assessment";#N/A,#N/A,FALSE,"Staffing";#N/A,#N/A,FALSE,"Hires";#N/A,#N/A,FALSE,"Assumptions"}</definedName>
    <definedName name="______kk1" localSheetId="4" hidden="1">{#N/A,#N/A,FALSE,"Assessment";#N/A,#N/A,FALSE,"Staffing";#N/A,#N/A,FALSE,"Hires";#N/A,#N/A,FALSE,"Assumptions"}</definedName>
    <definedName name="______kk1" hidden="1">{#N/A,#N/A,FALSE,"Assessment";#N/A,#N/A,FALSE,"Staffing";#N/A,#N/A,FALSE,"Hires";#N/A,#N/A,FALSE,"Assumptions"}</definedName>
    <definedName name="______KKK1" localSheetId="6" hidden="1">{#N/A,#N/A,FALSE,"Assessment";#N/A,#N/A,FALSE,"Staffing";#N/A,#N/A,FALSE,"Hires";#N/A,#N/A,FALSE,"Assumptions"}</definedName>
    <definedName name="______KKK1" localSheetId="15" hidden="1">{#N/A,#N/A,FALSE,"Assessment";#N/A,#N/A,FALSE,"Staffing";#N/A,#N/A,FALSE,"Hires";#N/A,#N/A,FALSE,"Assumptions"}</definedName>
    <definedName name="______KKK1" localSheetId="16" hidden="1">{#N/A,#N/A,FALSE,"Assessment";#N/A,#N/A,FALSE,"Staffing";#N/A,#N/A,FALSE,"Hires";#N/A,#N/A,FALSE,"Assumptions"}</definedName>
    <definedName name="______KKK1" localSheetId="17" hidden="1">{#N/A,#N/A,FALSE,"Assessment";#N/A,#N/A,FALSE,"Staffing";#N/A,#N/A,FALSE,"Hires";#N/A,#N/A,FALSE,"Assumptions"}</definedName>
    <definedName name="______KKK1" localSheetId="18" hidden="1">{#N/A,#N/A,FALSE,"Assessment";#N/A,#N/A,FALSE,"Staffing";#N/A,#N/A,FALSE,"Hires";#N/A,#N/A,FALSE,"Assumptions"}</definedName>
    <definedName name="______KKK1" localSheetId="7" hidden="1">{#N/A,#N/A,FALSE,"Assessment";#N/A,#N/A,FALSE,"Staffing";#N/A,#N/A,FALSE,"Hires";#N/A,#N/A,FALSE,"Assumptions"}</definedName>
    <definedName name="______KKK1" localSheetId="8" hidden="1">{#N/A,#N/A,FALSE,"Assessment";#N/A,#N/A,FALSE,"Staffing";#N/A,#N/A,FALSE,"Hires";#N/A,#N/A,FALSE,"Assumptions"}</definedName>
    <definedName name="______KKK1" localSheetId="9" hidden="1">{#N/A,#N/A,FALSE,"Assessment";#N/A,#N/A,FALSE,"Staffing";#N/A,#N/A,FALSE,"Hires";#N/A,#N/A,FALSE,"Assumptions"}</definedName>
    <definedName name="______KKK1" localSheetId="10" hidden="1">{#N/A,#N/A,FALSE,"Assessment";#N/A,#N/A,FALSE,"Staffing";#N/A,#N/A,FALSE,"Hires";#N/A,#N/A,FALSE,"Assumptions"}</definedName>
    <definedName name="______KKK1" localSheetId="11" hidden="1">{#N/A,#N/A,FALSE,"Assessment";#N/A,#N/A,FALSE,"Staffing";#N/A,#N/A,FALSE,"Hires";#N/A,#N/A,FALSE,"Assumptions"}</definedName>
    <definedName name="______KKK1" localSheetId="12" hidden="1">{#N/A,#N/A,FALSE,"Assessment";#N/A,#N/A,FALSE,"Staffing";#N/A,#N/A,FALSE,"Hires";#N/A,#N/A,FALSE,"Assumptions"}</definedName>
    <definedName name="______KKK1" localSheetId="13" hidden="1">{#N/A,#N/A,FALSE,"Assessment";#N/A,#N/A,FALSE,"Staffing";#N/A,#N/A,FALSE,"Hires";#N/A,#N/A,FALSE,"Assumptions"}</definedName>
    <definedName name="______KKK1" localSheetId="14" hidden="1">{#N/A,#N/A,FALSE,"Assessment";#N/A,#N/A,FALSE,"Staffing";#N/A,#N/A,FALSE,"Hires";#N/A,#N/A,FALSE,"Assumptions"}</definedName>
    <definedName name="______KKK1" localSheetId="25" hidden="1">{#N/A,#N/A,FALSE,"Assessment";#N/A,#N/A,FALSE,"Staffing";#N/A,#N/A,FALSE,"Hires";#N/A,#N/A,FALSE,"Assumptions"}</definedName>
    <definedName name="______KKK1" localSheetId="34" hidden="1">{#N/A,#N/A,FALSE,"Assessment";#N/A,#N/A,FALSE,"Staffing";#N/A,#N/A,FALSE,"Hires";#N/A,#N/A,FALSE,"Assumptions"}</definedName>
    <definedName name="______KKK1" localSheetId="36" hidden="1">{#N/A,#N/A,FALSE,"Assessment";#N/A,#N/A,FALSE,"Staffing";#N/A,#N/A,FALSE,"Hires";#N/A,#N/A,FALSE,"Assumptions"}</definedName>
    <definedName name="______KKK1" localSheetId="38" hidden="1">{#N/A,#N/A,FALSE,"Assessment";#N/A,#N/A,FALSE,"Staffing";#N/A,#N/A,FALSE,"Hires";#N/A,#N/A,FALSE,"Assumptions"}</definedName>
    <definedName name="______KKK1" localSheetId="39" hidden="1">{#N/A,#N/A,FALSE,"Assessment";#N/A,#N/A,FALSE,"Staffing";#N/A,#N/A,FALSE,"Hires";#N/A,#N/A,FALSE,"Assumptions"}</definedName>
    <definedName name="______KKK1" localSheetId="32" hidden="1">{#N/A,#N/A,FALSE,"Assessment";#N/A,#N/A,FALSE,"Staffing";#N/A,#N/A,FALSE,"Hires";#N/A,#N/A,FALSE,"Assumptions"}</definedName>
    <definedName name="______KKK1" localSheetId="33" hidden="1">{#N/A,#N/A,FALSE,"Assessment";#N/A,#N/A,FALSE,"Staffing";#N/A,#N/A,FALSE,"Hires";#N/A,#N/A,FALSE,"Assumptions"}</definedName>
    <definedName name="______KKK1" localSheetId="43" hidden="1">{#N/A,#N/A,FALSE,"Assessment";#N/A,#N/A,FALSE,"Staffing";#N/A,#N/A,FALSE,"Hires";#N/A,#N/A,FALSE,"Assumptions"}</definedName>
    <definedName name="______KKK1" localSheetId="48" hidden="1">{#N/A,#N/A,FALSE,"Assessment";#N/A,#N/A,FALSE,"Staffing";#N/A,#N/A,FALSE,"Hires";#N/A,#N/A,FALSE,"Assumptions"}</definedName>
    <definedName name="______KKK1" localSheetId="50" hidden="1">{#N/A,#N/A,FALSE,"Assessment";#N/A,#N/A,FALSE,"Staffing";#N/A,#N/A,FALSE,"Hires";#N/A,#N/A,FALSE,"Assumptions"}</definedName>
    <definedName name="______KKK1" localSheetId="54" hidden="1">{#N/A,#N/A,FALSE,"Assessment";#N/A,#N/A,FALSE,"Staffing";#N/A,#N/A,FALSE,"Hires";#N/A,#N/A,FALSE,"Assumptions"}</definedName>
    <definedName name="______KKK1" localSheetId="55" hidden="1">{#N/A,#N/A,FALSE,"Assessment";#N/A,#N/A,FALSE,"Staffing";#N/A,#N/A,FALSE,"Hires";#N/A,#N/A,FALSE,"Assumptions"}</definedName>
    <definedName name="______KKK1" localSheetId="56" hidden="1">{#N/A,#N/A,FALSE,"Assessment";#N/A,#N/A,FALSE,"Staffing";#N/A,#N/A,FALSE,"Hires";#N/A,#N/A,FALSE,"Assumptions"}</definedName>
    <definedName name="______KKK1" localSheetId="57" hidden="1">{#N/A,#N/A,FALSE,"Assessment";#N/A,#N/A,FALSE,"Staffing";#N/A,#N/A,FALSE,"Hires";#N/A,#N/A,FALSE,"Assumptions"}</definedName>
    <definedName name="______KKK1" localSheetId="58" hidden="1">{#N/A,#N/A,FALSE,"Assessment";#N/A,#N/A,FALSE,"Staffing";#N/A,#N/A,FALSE,"Hires";#N/A,#N/A,FALSE,"Assumptions"}</definedName>
    <definedName name="______KKK1" localSheetId="59" hidden="1">{#N/A,#N/A,FALSE,"Assessment";#N/A,#N/A,FALSE,"Staffing";#N/A,#N/A,FALSE,"Hires";#N/A,#N/A,FALSE,"Assumptions"}</definedName>
    <definedName name="______KKK1" localSheetId="61" hidden="1">{#N/A,#N/A,FALSE,"Assessment";#N/A,#N/A,FALSE,"Staffing";#N/A,#N/A,FALSE,"Hires";#N/A,#N/A,FALSE,"Assumptions"}</definedName>
    <definedName name="______KKK1" localSheetId="62" hidden="1">{#N/A,#N/A,FALSE,"Assessment";#N/A,#N/A,FALSE,"Staffing";#N/A,#N/A,FALSE,"Hires";#N/A,#N/A,FALSE,"Assumptions"}</definedName>
    <definedName name="______KKK1" localSheetId="66" hidden="1">{#N/A,#N/A,FALSE,"Assessment";#N/A,#N/A,FALSE,"Staffing";#N/A,#N/A,FALSE,"Hires";#N/A,#N/A,FALSE,"Assumptions"}</definedName>
    <definedName name="______KKK1" localSheetId="68" hidden="1">{#N/A,#N/A,FALSE,"Assessment";#N/A,#N/A,FALSE,"Staffing";#N/A,#N/A,FALSE,"Hires";#N/A,#N/A,FALSE,"Assumptions"}</definedName>
    <definedName name="______KKK1" localSheetId="69" hidden="1">{#N/A,#N/A,FALSE,"Assessment";#N/A,#N/A,FALSE,"Staffing";#N/A,#N/A,FALSE,"Hires";#N/A,#N/A,FALSE,"Assumptions"}</definedName>
    <definedName name="______KKK1" localSheetId="71" hidden="1">{#N/A,#N/A,FALSE,"Assessment";#N/A,#N/A,FALSE,"Staffing";#N/A,#N/A,FALSE,"Hires";#N/A,#N/A,FALSE,"Assumptions"}</definedName>
    <definedName name="______KKK1" localSheetId="72" hidden="1">{#N/A,#N/A,FALSE,"Assessment";#N/A,#N/A,FALSE,"Staffing";#N/A,#N/A,FALSE,"Hires";#N/A,#N/A,FALSE,"Assumptions"}</definedName>
    <definedName name="______KKK1" localSheetId="77" hidden="1">{#N/A,#N/A,FALSE,"Assessment";#N/A,#N/A,FALSE,"Staffing";#N/A,#N/A,FALSE,"Hires";#N/A,#N/A,FALSE,"Assumptions"}</definedName>
    <definedName name="______KKK1" localSheetId="78" hidden="1">{#N/A,#N/A,FALSE,"Assessment";#N/A,#N/A,FALSE,"Staffing";#N/A,#N/A,FALSE,"Hires";#N/A,#N/A,FALSE,"Assumptions"}</definedName>
    <definedName name="______KKK1" localSheetId="3" hidden="1">{#N/A,#N/A,FALSE,"Assessment";#N/A,#N/A,FALSE,"Staffing";#N/A,#N/A,FALSE,"Hires";#N/A,#N/A,FALSE,"Assumptions"}</definedName>
    <definedName name="______KKK1" localSheetId="4" hidden="1">{#N/A,#N/A,FALSE,"Assessment";#N/A,#N/A,FALSE,"Staffing";#N/A,#N/A,FALSE,"Hires";#N/A,#N/A,FALSE,"Assumptions"}</definedName>
    <definedName name="______KKK1" hidden="1">{#N/A,#N/A,FALSE,"Assessment";#N/A,#N/A,FALSE,"Staffing";#N/A,#N/A,FALSE,"Hires";#N/A,#N/A,FALSE,"Assumptions"}</definedName>
    <definedName name="______w2" localSheetId="6" hidden="1">{"Model Summary",#N/A,FALSE,"Print Chart";"Holdco",#N/A,FALSE,"Print Chart";"Genco",#N/A,FALSE,"Print Chart";"Servco",#N/A,FALSE,"Print Chart";"Genco_Detail",#N/A,FALSE,"Summary Financials";"Servco_Detail",#N/A,FALSE,"Summary Financials"}</definedName>
    <definedName name="______w2" localSheetId="15" hidden="1">{"Model Summary",#N/A,FALSE,"Print Chart";"Holdco",#N/A,FALSE,"Print Chart";"Genco",#N/A,FALSE,"Print Chart";"Servco",#N/A,FALSE,"Print Chart";"Genco_Detail",#N/A,FALSE,"Summary Financials";"Servco_Detail",#N/A,FALSE,"Summary Financials"}</definedName>
    <definedName name="______w2" localSheetId="16" hidden="1">{"Model Summary",#N/A,FALSE,"Print Chart";"Holdco",#N/A,FALSE,"Print Chart";"Genco",#N/A,FALSE,"Print Chart";"Servco",#N/A,FALSE,"Print Chart";"Genco_Detail",#N/A,FALSE,"Summary Financials";"Servco_Detail",#N/A,FALSE,"Summary Financials"}</definedName>
    <definedName name="______w2" localSheetId="17" hidden="1">{"Model Summary",#N/A,FALSE,"Print Chart";"Holdco",#N/A,FALSE,"Print Chart";"Genco",#N/A,FALSE,"Print Chart";"Servco",#N/A,FALSE,"Print Chart";"Genco_Detail",#N/A,FALSE,"Summary Financials";"Servco_Detail",#N/A,FALSE,"Summary Financials"}</definedName>
    <definedName name="______w2" localSheetId="18" hidden="1">{"Model Summary",#N/A,FALSE,"Print Chart";"Holdco",#N/A,FALSE,"Print Chart";"Genco",#N/A,FALSE,"Print Chart";"Servco",#N/A,FALSE,"Print Chart";"Genco_Detail",#N/A,FALSE,"Summary Financials";"Servco_Detail",#N/A,FALSE,"Summary Financials"}</definedName>
    <definedName name="______w2" localSheetId="7" hidden="1">{"Model Summary",#N/A,FALSE,"Print Chart";"Holdco",#N/A,FALSE,"Print Chart";"Genco",#N/A,FALSE,"Print Chart";"Servco",#N/A,FALSE,"Print Chart";"Genco_Detail",#N/A,FALSE,"Summary Financials";"Servco_Detail",#N/A,FALSE,"Summary Financials"}</definedName>
    <definedName name="______w2" localSheetId="8" hidden="1">{"Model Summary",#N/A,FALSE,"Print Chart";"Holdco",#N/A,FALSE,"Print Chart";"Genco",#N/A,FALSE,"Print Chart";"Servco",#N/A,FALSE,"Print Chart";"Genco_Detail",#N/A,FALSE,"Summary Financials";"Servco_Detail",#N/A,FALSE,"Summary Financials"}</definedName>
    <definedName name="______w2" localSheetId="9" hidden="1">{"Model Summary",#N/A,FALSE,"Print Chart";"Holdco",#N/A,FALSE,"Print Chart";"Genco",#N/A,FALSE,"Print Chart";"Servco",#N/A,FALSE,"Print Chart";"Genco_Detail",#N/A,FALSE,"Summary Financials";"Servco_Detail",#N/A,FALSE,"Summary Financials"}</definedName>
    <definedName name="______w2" localSheetId="10" hidden="1">{"Model Summary",#N/A,FALSE,"Print Chart";"Holdco",#N/A,FALSE,"Print Chart";"Genco",#N/A,FALSE,"Print Chart";"Servco",#N/A,FALSE,"Print Chart";"Genco_Detail",#N/A,FALSE,"Summary Financials";"Servco_Detail",#N/A,FALSE,"Summary Financials"}</definedName>
    <definedName name="______w2" localSheetId="11" hidden="1">{"Model Summary",#N/A,FALSE,"Print Chart";"Holdco",#N/A,FALSE,"Print Chart";"Genco",#N/A,FALSE,"Print Chart";"Servco",#N/A,FALSE,"Print Chart";"Genco_Detail",#N/A,FALSE,"Summary Financials";"Servco_Detail",#N/A,FALSE,"Summary Financials"}</definedName>
    <definedName name="______w2" localSheetId="12" hidden="1">{"Model Summary",#N/A,FALSE,"Print Chart";"Holdco",#N/A,FALSE,"Print Chart";"Genco",#N/A,FALSE,"Print Chart";"Servco",#N/A,FALSE,"Print Chart";"Genco_Detail",#N/A,FALSE,"Summary Financials";"Servco_Detail",#N/A,FALSE,"Summary Financials"}</definedName>
    <definedName name="______w2" localSheetId="13" hidden="1">{"Model Summary",#N/A,FALSE,"Print Chart";"Holdco",#N/A,FALSE,"Print Chart";"Genco",#N/A,FALSE,"Print Chart";"Servco",#N/A,FALSE,"Print Chart";"Genco_Detail",#N/A,FALSE,"Summary Financials";"Servco_Detail",#N/A,FALSE,"Summary Financials"}</definedName>
    <definedName name="______w2" localSheetId="14" hidden="1">{"Model Summary",#N/A,FALSE,"Print Chart";"Holdco",#N/A,FALSE,"Print Chart";"Genco",#N/A,FALSE,"Print Chart";"Servco",#N/A,FALSE,"Print Chart";"Genco_Detail",#N/A,FALSE,"Summary Financials";"Servco_Detail",#N/A,FALSE,"Summary Financials"}</definedName>
    <definedName name="______w2" localSheetId="25" hidden="1">{"Model Summary",#N/A,FALSE,"Print Chart";"Holdco",#N/A,FALSE,"Print Chart";"Genco",#N/A,FALSE,"Print Chart";"Servco",#N/A,FALSE,"Print Chart";"Genco_Detail",#N/A,FALSE,"Summary Financials";"Servco_Detail",#N/A,FALSE,"Summary Financials"}</definedName>
    <definedName name="______w2" localSheetId="34" hidden="1">{"Model Summary",#N/A,FALSE,"Print Chart";"Holdco",#N/A,FALSE,"Print Chart";"Genco",#N/A,FALSE,"Print Chart";"Servco",#N/A,FALSE,"Print Chart";"Genco_Detail",#N/A,FALSE,"Summary Financials";"Servco_Detail",#N/A,FALSE,"Summary Financials"}</definedName>
    <definedName name="______w2" localSheetId="36" hidden="1">{"Model Summary",#N/A,FALSE,"Print Chart";"Holdco",#N/A,FALSE,"Print Chart";"Genco",#N/A,FALSE,"Print Chart";"Servco",#N/A,FALSE,"Print Chart";"Genco_Detail",#N/A,FALSE,"Summary Financials";"Servco_Detail",#N/A,FALSE,"Summary Financials"}</definedName>
    <definedName name="______w2" localSheetId="38" hidden="1">{"Model Summary",#N/A,FALSE,"Print Chart";"Holdco",#N/A,FALSE,"Print Chart";"Genco",#N/A,FALSE,"Print Chart";"Servco",#N/A,FALSE,"Print Chart";"Genco_Detail",#N/A,FALSE,"Summary Financials";"Servco_Detail",#N/A,FALSE,"Summary Financials"}</definedName>
    <definedName name="______w2" localSheetId="39" hidden="1">{"Model Summary",#N/A,FALSE,"Print Chart";"Holdco",#N/A,FALSE,"Print Chart";"Genco",#N/A,FALSE,"Print Chart";"Servco",#N/A,FALSE,"Print Chart";"Genco_Detail",#N/A,FALSE,"Summary Financials";"Servco_Detail",#N/A,FALSE,"Summary Financials"}</definedName>
    <definedName name="______w2" localSheetId="32" hidden="1">{"Model Summary",#N/A,FALSE,"Print Chart";"Holdco",#N/A,FALSE,"Print Chart";"Genco",#N/A,FALSE,"Print Chart";"Servco",#N/A,FALSE,"Print Chart";"Genco_Detail",#N/A,FALSE,"Summary Financials";"Servco_Detail",#N/A,FALSE,"Summary Financials"}</definedName>
    <definedName name="______w2" localSheetId="33" hidden="1">{"Model Summary",#N/A,FALSE,"Print Chart";"Holdco",#N/A,FALSE,"Print Chart";"Genco",#N/A,FALSE,"Print Chart";"Servco",#N/A,FALSE,"Print Chart";"Genco_Detail",#N/A,FALSE,"Summary Financials";"Servco_Detail",#N/A,FALSE,"Summary Financials"}</definedName>
    <definedName name="______w2" localSheetId="43" hidden="1">{"Model Summary",#N/A,FALSE,"Print Chart";"Holdco",#N/A,FALSE,"Print Chart";"Genco",#N/A,FALSE,"Print Chart";"Servco",#N/A,FALSE,"Print Chart";"Genco_Detail",#N/A,FALSE,"Summary Financials";"Servco_Detail",#N/A,FALSE,"Summary Financials"}</definedName>
    <definedName name="______w2" localSheetId="48" hidden="1">{"Model Summary",#N/A,FALSE,"Print Chart";"Holdco",#N/A,FALSE,"Print Chart";"Genco",#N/A,FALSE,"Print Chart";"Servco",#N/A,FALSE,"Print Chart";"Genco_Detail",#N/A,FALSE,"Summary Financials";"Servco_Detail",#N/A,FALSE,"Summary Financials"}</definedName>
    <definedName name="______w2" localSheetId="50" hidden="1">{"Model Summary",#N/A,FALSE,"Print Chart";"Holdco",#N/A,FALSE,"Print Chart";"Genco",#N/A,FALSE,"Print Chart";"Servco",#N/A,FALSE,"Print Chart";"Genco_Detail",#N/A,FALSE,"Summary Financials";"Servco_Detail",#N/A,FALSE,"Summary Financials"}</definedName>
    <definedName name="______w2" localSheetId="54" hidden="1">{"Model Summary",#N/A,FALSE,"Print Chart";"Holdco",#N/A,FALSE,"Print Chart";"Genco",#N/A,FALSE,"Print Chart";"Servco",#N/A,FALSE,"Print Chart";"Genco_Detail",#N/A,FALSE,"Summary Financials";"Servco_Detail",#N/A,FALSE,"Summary Financials"}</definedName>
    <definedName name="______w2" localSheetId="55" hidden="1">{"Model Summary",#N/A,FALSE,"Print Chart";"Holdco",#N/A,FALSE,"Print Chart";"Genco",#N/A,FALSE,"Print Chart";"Servco",#N/A,FALSE,"Print Chart";"Genco_Detail",#N/A,FALSE,"Summary Financials";"Servco_Detail",#N/A,FALSE,"Summary Financials"}</definedName>
    <definedName name="______w2" localSheetId="56" hidden="1">{"Model Summary",#N/A,FALSE,"Print Chart";"Holdco",#N/A,FALSE,"Print Chart";"Genco",#N/A,FALSE,"Print Chart";"Servco",#N/A,FALSE,"Print Chart";"Genco_Detail",#N/A,FALSE,"Summary Financials";"Servco_Detail",#N/A,FALSE,"Summary Financials"}</definedName>
    <definedName name="______w2" localSheetId="57" hidden="1">{"Model Summary",#N/A,FALSE,"Print Chart";"Holdco",#N/A,FALSE,"Print Chart";"Genco",#N/A,FALSE,"Print Chart";"Servco",#N/A,FALSE,"Print Chart";"Genco_Detail",#N/A,FALSE,"Summary Financials";"Servco_Detail",#N/A,FALSE,"Summary Financials"}</definedName>
    <definedName name="______w2" localSheetId="58" hidden="1">{"Model Summary",#N/A,FALSE,"Print Chart";"Holdco",#N/A,FALSE,"Print Chart";"Genco",#N/A,FALSE,"Print Chart";"Servco",#N/A,FALSE,"Print Chart";"Genco_Detail",#N/A,FALSE,"Summary Financials";"Servco_Detail",#N/A,FALSE,"Summary Financials"}</definedName>
    <definedName name="______w2" localSheetId="59" hidden="1">{"Model Summary",#N/A,FALSE,"Print Chart";"Holdco",#N/A,FALSE,"Print Chart";"Genco",#N/A,FALSE,"Print Chart";"Servco",#N/A,FALSE,"Print Chart";"Genco_Detail",#N/A,FALSE,"Summary Financials";"Servco_Detail",#N/A,FALSE,"Summary Financials"}</definedName>
    <definedName name="______w2" localSheetId="61" hidden="1">{"Model Summary",#N/A,FALSE,"Print Chart";"Holdco",#N/A,FALSE,"Print Chart";"Genco",#N/A,FALSE,"Print Chart";"Servco",#N/A,FALSE,"Print Chart";"Genco_Detail",#N/A,FALSE,"Summary Financials";"Servco_Detail",#N/A,FALSE,"Summary Financials"}</definedName>
    <definedName name="______w2" localSheetId="62" hidden="1">{"Model Summary",#N/A,FALSE,"Print Chart";"Holdco",#N/A,FALSE,"Print Chart";"Genco",#N/A,FALSE,"Print Chart";"Servco",#N/A,FALSE,"Print Chart";"Genco_Detail",#N/A,FALSE,"Summary Financials";"Servco_Detail",#N/A,FALSE,"Summary Financials"}</definedName>
    <definedName name="______w2" localSheetId="66" hidden="1">{"Model Summary",#N/A,FALSE,"Print Chart";"Holdco",#N/A,FALSE,"Print Chart";"Genco",#N/A,FALSE,"Print Chart";"Servco",#N/A,FALSE,"Print Chart";"Genco_Detail",#N/A,FALSE,"Summary Financials";"Servco_Detail",#N/A,FALSE,"Summary Financials"}</definedName>
    <definedName name="______w2" localSheetId="68" hidden="1">{"Model Summary",#N/A,FALSE,"Print Chart";"Holdco",#N/A,FALSE,"Print Chart";"Genco",#N/A,FALSE,"Print Chart";"Servco",#N/A,FALSE,"Print Chart";"Genco_Detail",#N/A,FALSE,"Summary Financials";"Servco_Detail",#N/A,FALSE,"Summary Financials"}</definedName>
    <definedName name="______w2" localSheetId="69" hidden="1">{"Model Summary",#N/A,FALSE,"Print Chart";"Holdco",#N/A,FALSE,"Print Chart";"Genco",#N/A,FALSE,"Print Chart";"Servco",#N/A,FALSE,"Print Chart";"Genco_Detail",#N/A,FALSE,"Summary Financials";"Servco_Detail",#N/A,FALSE,"Summary Financials"}</definedName>
    <definedName name="______w2" localSheetId="71" hidden="1">{"Model Summary",#N/A,FALSE,"Print Chart";"Holdco",#N/A,FALSE,"Print Chart";"Genco",#N/A,FALSE,"Print Chart";"Servco",#N/A,FALSE,"Print Chart";"Genco_Detail",#N/A,FALSE,"Summary Financials";"Servco_Detail",#N/A,FALSE,"Summary Financials"}</definedName>
    <definedName name="______w2" localSheetId="72" hidden="1">{"Model Summary",#N/A,FALSE,"Print Chart";"Holdco",#N/A,FALSE,"Print Chart";"Genco",#N/A,FALSE,"Print Chart";"Servco",#N/A,FALSE,"Print Chart";"Genco_Detail",#N/A,FALSE,"Summary Financials";"Servco_Detail",#N/A,FALSE,"Summary Financials"}</definedName>
    <definedName name="______w2" localSheetId="77" hidden="1">{"Model Summary",#N/A,FALSE,"Print Chart";"Holdco",#N/A,FALSE,"Print Chart";"Genco",#N/A,FALSE,"Print Chart";"Servco",#N/A,FALSE,"Print Chart";"Genco_Detail",#N/A,FALSE,"Summary Financials";"Servco_Detail",#N/A,FALSE,"Summary Financials"}</definedName>
    <definedName name="______w2" localSheetId="78" hidden="1">{"Model Summary",#N/A,FALSE,"Print Chart";"Holdco",#N/A,FALSE,"Print Chart";"Genco",#N/A,FALSE,"Print Chart";"Servco",#N/A,FALSE,"Print Chart";"Genco_Detail",#N/A,FALSE,"Summary Financials";"Servco_Detail",#N/A,FALSE,"Summary Financials"}</definedName>
    <definedName name="______w2" localSheetId="3" hidden="1">{"Model Summary",#N/A,FALSE,"Print Chart";"Holdco",#N/A,FALSE,"Print Chart";"Genco",#N/A,FALSE,"Print Chart";"Servco",#N/A,FALSE,"Print Chart";"Genco_Detail",#N/A,FALSE,"Summary Financials";"Servco_Detail",#N/A,FALSE,"Summary Financials"}</definedName>
    <definedName name="______w2" localSheetId="4" hidden="1">{"Model Summary",#N/A,FALSE,"Print Chart";"Holdco",#N/A,FALSE,"Print Chart";"Genco",#N/A,FALSE,"Print Chart";"Servco",#N/A,FALSE,"Print Chart";"Genco_Detail",#N/A,FALSE,"Summary Financials";"Servco_Detail",#N/A,FALSE,"Summary Financials"}</definedName>
    <definedName name="______w2" hidden="1">{"Model Summary",#N/A,FALSE,"Print Chart";"Holdco",#N/A,FALSE,"Print Chart";"Genco",#N/A,FALSE,"Print Chart";"Servco",#N/A,FALSE,"Print Chart";"Genco_Detail",#N/A,FALSE,"Summary Financials";"Servco_Detail",#N/A,FALSE,"Summary Financials"}</definedName>
    <definedName name="______wr6" localSheetId="6" hidden="1">{"Model Summary",#N/A,FALSE,"Print Chart";"Holdco",#N/A,FALSE,"Print Chart";"Genco",#N/A,FALSE,"Print Chart";"Servco",#N/A,FALSE,"Print Chart";"Genco_Detail",#N/A,FALSE,"Summary Financials";"Servco_Detail",#N/A,FALSE,"Summary Financials"}</definedName>
    <definedName name="______wr6" localSheetId="15" hidden="1">{"Model Summary",#N/A,FALSE,"Print Chart";"Holdco",#N/A,FALSE,"Print Chart";"Genco",#N/A,FALSE,"Print Chart";"Servco",#N/A,FALSE,"Print Chart";"Genco_Detail",#N/A,FALSE,"Summary Financials";"Servco_Detail",#N/A,FALSE,"Summary Financials"}</definedName>
    <definedName name="______wr6" localSheetId="16" hidden="1">{"Model Summary",#N/A,FALSE,"Print Chart";"Holdco",#N/A,FALSE,"Print Chart";"Genco",#N/A,FALSE,"Print Chart";"Servco",#N/A,FALSE,"Print Chart";"Genco_Detail",#N/A,FALSE,"Summary Financials";"Servco_Detail",#N/A,FALSE,"Summary Financials"}</definedName>
    <definedName name="______wr6" localSheetId="17" hidden="1">{"Model Summary",#N/A,FALSE,"Print Chart";"Holdco",#N/A,FALSE,"Print Chart";"Genco",#N/A,FALSE,"Print Chart";"Servco",#N/A,FALSE,"Print Chart";"Genco_Detail",#N/A,FALSE,"Summary Financials";"Servco_Detail",#N/A,FALSE,"Summary Financials"}</definedName>
    <definedName name="______wr6" localSheetId="18" hidden="1">{"Model Summary",#N/A,FALSE,"Print Chart";"Holdco",#N/A,FALSE,"Print Chart";"Genco",#N/A,FALSE,"Print Chart";"Servco",#N/A,FALSE,"Print Chart";"Genco_Detail",#N/A,FALSE,"Summary Financials";"Servco_Detail",#N/A,FALSE,"Summary Financials"}</definedName>
    <definedName name="______wr6" localSheetId="7" hidden="1">{"Model Summary",#N/A,FALSE,"Print Chart";"Holdco",#N/A,FALSE,"Print Chart";"Genco",#N/A,FALSE,"Print Chart";"Servco",#N/A,FALSE,"Print Chart";"Genco_Detail",#N/A,FALSE,"Summary Financials";"Servco_Detail",#N/A,FALSE,"Summary Financials"}</definedName>
    <definedName name="______wr6" localSheetId="8" hidden="1">{"Model Summary",#N/A,FALSE,"Print Chart";"Holdco",#N/A,FALSE,"Print Chart";"Genco",#N/A,FALSE,"Print Chart";"Servco",#N/A,FALSE,"Print Chart";"Genco_Detail",#N/A,FALSE,"Summary Financials";"Servco_Detail",#N/A,FALSE,"Summary Financials"}</definedName>
    <definedName name="______wr6" localSheetId="9" hidden="1">{"Model Summary",#N/A,FALSE,"Print Chart";"Holdco",#N/A,FALSE,"Print Chart";"Genco",#N/A,FALSE,"Print Chart";"Servco",#N/A,FALSE,"Print Chart";"Genco_Detail",#N/A,FALSE,"Summary Financials";"Servco_Detail",#N/A,FALSE,"Summary Financials"}</definedName>
    <definedName name="______wr6" localSheetId="10" hidden="1">{"Model Summary",#N/A,FALSE,"Print Chart";"Holdco",#N/A,FALSE,"Print Chart";"Genco",#N/A,FALSE,"Print Chart";"Servco",#N/A,FALSE,"Print Chart";"Genco_Detail",#N/A,FALSE,"Summary Financials";"Servco_Detail",#N/A,FALSE,"Summary Financials"}</definedName>
    <definedName name="______wr6" localSheetId="11" hidden="1">{"Model Summary",#N/A,FALSE,"Print Chart";"Holdco",#N/A,FALSE,"Print Chart";"Genco",#N/A,FALSE,"Print Chart";"Servco",#N/A,FALSE,"Print Chart";"Genco_Detail",#N/A,FALSE,"Summary Financials";"Servco_Detail",#N/A,FALSE,"Summary Financials"}</definedName>
    <definedName name="______wr6" localSheetId="12" hidden="1">{"Model Summary",#N/A,FALSE,"Print Chart";"Holdco",#N/A,FALSE,"Print Chart";"Genco",#N/A,FALSE,"Print Chart";"Servco",#N/A,FALSE,"Print Chart";"Genco_Detail",#N/A,FALSE,"Summary Financials";"Servco_Detail",#N/A,FALSE,"Summary Financials"}</definedName>
    <definedName name="______wr6" localSheetId="13" hidden="1">{"Model Summary",#N/A,FALSE,"Print Chart";"Holdco",#N/A,FALSE,"Print Chart";"Genco",#N/A,FALSE,"Print Chart";"Servco",#N/A,FALSE,"Print Chart";"Genco_Detail",#N/A,FALSE,"Summary Financials";"Servco_Detail",#N/A,FALSE,"Summary Financials"}</definedName>
    <definedName name="______wr6" localSheetId="14" hidden="1">{"Model Summary",#N/A,FALSE,"Print Chart";"Holdco",#N/A,FALSE,"Print Chart";"Genco",#N/A,FALSE,"Print Chart";"Servco",#N/A,FALSE,"Print Chart";"Genco_Detail",#N/A,FALSE,"Summary Financials";"Servco_Detail",#N/A,FALSE,"Summary Financials"}</definedName>
    <definedName name="______wr6" localSheetId="25" hidden="1">{"Model Summary",#N/A,FALSE,"Print Chart";"Holdco",#N/A,FALSE,"Print Chart";"Genco",#N/A,FALSE,"Print Chart";"Servco",#N/A,FALSE,"Print Chart";"Genco_Detail",#N/A,FALSE,"Summary Financials";"Servco_Detail",#N/A,FALSE,"Summary Financials"}</definedName>
    <definedName name="______wr6" localSheetId="34" hidden="1">{"Model Summary",#N/A,FALSE,"Print Chart";"Holdco",#N/A,FALSE,"Print Chart";"Genco",#N/A,FALSE,"Print Chart";"Servco",#N/A,FALSE,"Print Chart";"Genco_Detail",#N/A,FALSE,"Summary Financials";"Servco_Detail",#N/A,FALSE,"Summary Financials"}</definedName>
    <definedName name="______wr6" localSheetId="36" hidden="1">{"Model Summary",#N/A,FALSE,"Print Chart";"Holdco",#N/A,FALSE,"Print Chart";"Genco",#N/A,FALSE,"Print Chart";"Servco",#N/A,FALSE,"Print Chart";"Genco_Detail",#N/A,FALSE,"Summary Financials";"Servco_Detail",#N/A,FALSE,"Summary Financials"}</definedName>
    <definedName name="______wr6" localSheetId="38" hidden="1">{"Model Summary",#N/A,FALSE,"Print Chart";"Holdco",#N/A,FALSE,"Print Chart";"Genco",#N/A,FALSE,"Print Chart";"Servco",#N/A,FALSE,"Print Chart";"Genco_Detail",#N/A,FALSE,"Summary Financials";"Servco_Detail",#N/A,FALSE,"Summary Financials"}</definedName>
    <definedName name="______wr6" localSheetId="39" hidden="1">{"Model Summary",#N/A,FALSE,"Print Chart";"Holdco",#N/A,FALSE,"Print Chart";"Genco",#N/A,FALSE,"Print Chart";"Servco",#N/A,FALSE,"Print Chart";"Genco_Detail",#N/A,FALSE,"Summary Financials";"Servco_Detail",#N/A,FALSE,"Summary Financials"}</definedName>
    <definedName name="______wr6" localSheetId="32" hidden="1">{"Model Summary",#N/A,FALSE,"Print Chart";"Holdco",#N/A,FALSE,"Print Chart";"Genco",#N/A,FALSE,"Print Chart";"Servco",#N/A,FALSE,"Print Chart";"Genco_Detail",#N/A,FALSE,"Summary Financials";"Servco_Detail",#N/A,FALSE,"Summary Financials"}</definedName>
    <definedName name="______wr6" localSheetId="33" hidden="1">{"Model Summary",#N/A,FALSE,"Print Chart";"Holdco",#N/A,FALSE,"Print Chart";"Genco",#N/A,FALSE,"Print Chart";"Servco",#N/A,FALSE,"Print Chart";"Genco_Detail",#N/A,FALSE,"Summary Financials";"Servco_Detail",#N/A,FALSE,"Summary Financials"}</definedName>
    <definedName name="______wr6" localSheetId="43" hidden="1">{"Model Summary",#N/A,FALSE,"Print Chart";"Holdco",#N/A,FALSE,"Print Chart";"Genco",#N/A,FALSE,"Print Chart";"Servco",#N/A,FALSE,"Print Chart";"Genco_Detail",#N/A,FALSE,"Summary Financials";"Servco_Detail",#N/A,FALSE,"Summary Financials"}</definedName>
    <definedName name="______wr6" localSheetId="48" hidden="1">{"Model Summary",#N/A,FALSE,"Print Chart";"Holdco",#N/A,FALSE,"Print Chart";"Genco",#N/A,FALSE,"Print Chart";"Servco",#N/A,FALSE,"Print Chart";"Genco_Detail",#N/A,FALSE,"Summary Financials";"Servco_Detail",#N/A,FALSE,"Summary Financials"}</definedName>
    <definedName name="______wr6" localSheetId="50" hidden="1">{"Model Summary",#N/A,FALSE,"Print Chart";"Holdco",#N/A,FALSE,"Print Chart";"Genco",#N/A,FALSE,"Print Chart";"Servco",#N/A,FALSE,"Print Chart";"Genco_Detail",#N/A,FALSE,"Summary Financials";"Servco_Detail",#N/A,FALSE,"Summary Financials"}</definedName>
    <definedName name="______wr6" localSheetId="54" hidden="1">{"Model Summary",#N/A,FALSE,"Print Chart";"Holdco",#N/A,FALSE,"Print Chart";"Genco",#N/A,FALSE,"Print Chart";"Servco",#N/A,FALSE,"Print Chart";"Genco_Detail",#N/A,FALSE,"Summary Financials";"Servco_Detail",#N/A,FALSE,"Summary Financials"}</definedName>
    <definedName name="______wr6" localSheetId="55" hidden="1">{"Model Summary",#N/A,FALSE,"Print Chart";"Holdco",#N/A,FALSE,"Print Chart";"Genco",#N/A,FALSE,"Print Chart";"Servco",#N/A,FALSE,"Print Chart";"Genco_Detail",#N/A,FALSE,"Summary Financials";"Servco_Detail",#N/A,FALSE,"Summary Financials"}</definedName>
    <definedName name="______wr6" localSheetId="56" hidden="1">{"Model Summary",#N/A,FALSE,"Print Chart";"Holdco",#N/A,FALSE,"Print Chart";"Genco",#N/A,FALSE,"Print Chart";"Servco",#N/A,FALSE,"Print Chart";"Genco_Detail",#N/A,FALSE,"Summary Financials";"Servco_Detail",#N/A,FALSE,"Summary Financials"}</definedName>
    <definedName name="______wr6" localSheetId="57" hidden="1">{"Model Summary",#N/A,FALSE,"Print Chart";"Holdco",#N/A,FALSE,"Print Chart";"Genco",#N/A,FALSE,"Print Chart";"Servco",#N/A,FALSE,"Print Chart";"Genco_Detail",#N/A,FALSE,"Summary Financials";"Servco_Detail",#N/A,FALSE,"Summary Financials"}</definedName>
    <definedName name="______wr6" localSheetId="58" hidden="1">{"Model Summary",#N/A,FALSE,"Print Chart";"Holdco",#N/A,FALSE,"Print Chart";"Genco",#N/A,FALSE,"Print Chart";"Servco",#N/A,FALSE,"Print Chart";"Genco_Detail",#N/A,FALSE,"Summary Financials";"Servco_Detail",#N/A,FALSE,"Summary Financials"}</definedName>
    <definedName name="______wr6" localSheetId="59" hidden="1">{"Model Summary",#N/A,FALSE,"Print Chart";"Holdco",#N/A,FALSE,"Print Chart";"Genco",#N/A,FALSE,"Print Chart";"Servco",#N/A,FALSE,"Print Chart";"Genco_Detail",#N/A,FALSE,"Summary Financials";"Servco_Detail",#N/A,FALSE,"Summary Financials"}</definedName>
    <definedName name="______wr6" localSheetId="61" hidden="1">{"Model Summary",#N/A,FALSE,"Print Chart";"Holdco",#N/A,FALSE,"Print Chart";"Genco",#N/A,FALSE,"Print Chart";"Servco",#N/A,FALSE,"Print Chart";"Genco_Detail",#N/A,FALSE,"Summary Financials";"Servco_Detail",#N/A,FALSE,"Summary Financials"}</definedName>
    <definedName name="______wr6" localSheetId="62" hidden="1">{"Model Summary",#N/A,FALSE,"Print Chart";"Holdco",#N/A,FALSE,"Print Chart";"Genco",#N/A,FALSE,"Print Chart";"Servco",#N/A,FALSE,"Print Chart";"Genco_Detail",#N/A,FALSE,"Summary Financials";"Servco_Detail",#N/A,FALSE,"Summary Financials"}</definedName>
    <definedName name="______wr6" localSheetId="66" hidden="1">{"Model Summary",#N/A,FALSE,"Print Chart";"Holdco",#N/A,FALSE,"Print Chart";"Genco",#N/A,FALSE,"Print Chart";"Servco",#N/A,FALSE,"Print Chart";"Genco_Detail",#N/A,FALSE,"Summary Financials";"Servco_Detail",#N/A,FALSE,"Summary Financials"}</definedName>
    <definedName name="______wr6" localSheetId="68" hidden="1">{"Model Summary",#N/A,FALSE,"Print Chart";"Holdco",#N/A,FALSE,"Print Chart";"Genco",#N/A,FALSE,"Print Chart";"Servco",#N/A,FALSE,"Print Chart";"Genco_Detail",#N/A,FALSE,"Summary Financials";"Servco_Detail",#N/A,FALSE,"Summary Financials"}</definedName>
    <definedName name="______wr6" localSheetId="69" hidden="1">{"Model Summary",#N/A,FALSE,"Print Chart";"Holdco",#N/A,FALSE,"Print Chart";"Genco",#N/A,FALSE,"Print Chart";"Servco",#N/A,FALSE,"Print Chart";"Genco_Detail",#N/A,FALSE,"Summary Financials";"Servco_Detail",#N/A,FALSE,"Summary Financials"}</definedName>
    <definedName name="______wr6" localSheetId="71" hidden="1">{"Model Summary",#N/A,FALSE,"Print Chart";"Holdco",#N/A,FALSE,"Print Chart";"Genco",#N/A,FALSE,"Print Chart";"Servco",#N/A,FALSE,"Print Chart";"Genco_Detail",#N/A,FALSE,"Summary Financials";"Servco_Detail",#N/A,FALSE,"Summary Financials"}</definedName>
    <definedName name="______wr6" localSheetId="72" hidden="1">{"Model Summary",#N/A,FALSE,"Print Chart";"Holdco",#N/A,FALSE,"Print Chart";"Genco",#N/A,FALSE,"Print Chart";"Servco",#N/A,FALSE,"Print Chart";"Genco_Detail",#N/A,FALSE,"Summary Financials";"Servco_Detail",#N/A,FALSE,"Summary Financials"}</definedName>
    <definedName name="______wr6" localSheetId="77" hidden="1">{"Model Summary",#N/A,FALSE,"Print Chart";"Holdco",#N/A,FALSE,"Print Chart";"Genco",#N/A,FALSE,"Print Chart";"Servco",#N/A,FALSE,"Print Chart";"Genco_Detail",#N/A,FALSE,"Summary Financials";"Servco_Detail",#N/A,FALSE,"Summary Financials"}</definedName>
    <definedName name="______wr6" localSheetId="78" hidden="1">{"Model Summary",#N/A,FALSE,"Print Chart";"Holdco",#N/A,FALSE,"Print Chart";"Genco",#N/A,FALSE,"Print Chart";"Servco",#N/A,FALSE,"Print Chart";"Genco_Detail",#N/A,FALSE,"Summary Financials";"Servco_Detail",#N/A,FALSE,"Summary Financials"}</definedName>
    <definedName name="______wr6" localSheetId="3" hidden="1">{"Model Summary",#N/A,FALSE,"Print Chart";"Holdco",#N/A,FALSE,"Print Chart";"Genco",#N/A,FALSE,"Print Chart";"Servco",#N/A,FALSE,"Print Chart";"Genco_Detail",#N/A,FALSE,"Summary Financials";"Servco_Detail",#N/A,FALSE,"Summary Financials"}</definedName>
    <definedName name="______wr6" localSheetId="4" hidden="1">{"Model Summary",#N/A,FALSE,"Print Chart";"Holdco",#N/A,FALSE,"Print Chart";"Genco",#N/A,FALSE,"Print Chart";"Servco",#N/A,FALSE,"Print Chart";"Genco_Detail",#N/A,FALSE,"Summary Financials";"Servco_Detail",#N/A,FALSE,"Summary Financials"}</definedName>
    <definedName name="______wr6" hidden="1">{"Model Summary",#N/A,FALSE,"Print Chart";"Holdco",#N/A,FALSE,"Print Chart";"Genco",#N/A,FALSE,"Print Chart";"Servco",#N/A,FALSE,"Print Chart";"Genco_Detail",#N/A,FALSE,"Summary Financials";"Servco_Detail",#N/A,FALSE,"Summary Financials"}</definedName>
    <definedName name="______wr9" localSheetId="6" hidden="1">{"holdco",#N/A,FALSE,"Summary Financials";"holdco",#N/A,FALSE,"Summary Financials"}</definedName>
    <definedName name="______wr9" localSheetId="15" hidden="1">{"holdco",#N/A,FALSE,"Summary Financials";"holdco",#N/A,FALSE,"Summary Financials"}</definedName>
    <definedName name="______wr9" localSheetId="16" hidden="1">{"holdco",#N/A,FALSE,"Summary Financials";"holdco",#N/A,FALSE,"Summary Financials"}</definedName>
    <definedName name="______wr9" localSheetId="17" hidden="1">{"holdco",#N/A,FALSE,"Summary Financials";"holdco",#N/A,FALSE,"Summary Financials"}</definedName>
    <definedName name="______wr9" localSheetId="18" hidden="1">{"holdco",#N/A,FALSE,"Summary Financials";"holdco",#N/A,FALSE,"Summary Financials"}</definedName>
    <definedName name="______wr9" localSheetId="7" hidden="1">{"holdco",#N/A,FALSE,"Summary Financials";"holdco",#N/A,FALSE,"Summary Financials"}</definedName>
    <definedName name="______wr9" localSheetId="8" hidden="1">{"holdco",#N/A,FALSE,"Summary Financials";"holdco",#N/A,FALSE,"Summary Financials"}</definedName>
    <definedName name="______wr9" localSheetId="9" hidden="1">{"holdco",#N/A,FALSE,"Summary Financials";"holdco",#N/A,FALSE,"Summary Financials"}</definedName>
    <definedName name="______wr9" localSheetId="10" hidden="1">{"holdco",#N/A,FALSE,"Summary Financials";"holdco",#N/A,FALSE,"Summary Financials"}</definedName>
    <definedName name="______wr9" localSheetId="11" hidden="1">{"holdco",#N/A,FALSE,"Summary Financials";"holdco",#N/A,FALSE,"Summary Financials"}</definedName>
    <definedName name="______wr9" localSheetId="12" hidden="1">{"holdco",#N/A,FALSE,"Summary Financials";"holdco",#N/A,FALSE,"Summary Financials"}</definedName>
    <definedName name="______wr9" localSheetId="13" hidden="1">{"holdco",#N/A,FALSE,"Summary Financials";"holdco",#N/A,FALSE,"Summary Financials"}</definedName>
    <definedName name="______wr9" localSheetId="14" hidden="1">{"holdco",#N/A,FALSE,"Summary Financials";"holdco",#N/A,FALSE,"Summary Financials"}</definedName>
    <definedName name="______wr9" localSheetId="25" hidden="1">{"holdco",#N/A,FALSE,"Summary Financials";"holdco",#N/A,FALSE,"Summary Financials"}</definedName>
    <definedName name="______wr9" localSheetId="34" hidden="1">{"holdco",#N/A,FALSE,"Summary Financials";"holdco",#N/A,FALSE,"Summary Financials"}</definedName>
    <definedName name="______wr9" localSheetId="36" hidden="1">{"holdco",#N/A,FALSE,"Summary Financials";"holdco",#N/A,FALSE,"Summary Financials"}</definedName>
    <definedName name="______wr9" localSheetId="38" hidden="1">{"holdco",#N/A,FALSE,"Summary Financials";"holdco",#N/A,FALSE,"Summary Financials"}</definedName>
    <definedName name="______wr9" localSheetId="39" hidden="1">{"holdco",#N/A,FALSE,"Summary Financials";"holdco",#N/A,FALSE,"Summary Financials"}</definedName>
    <definedName name="______wr9" localSheetId="32" hidden="1">{"holdco",#N/A,FALSE,"Summary Financials";"holdco",#N/A,FALSE,"Summary Financials"}</definedName>
    <definedName name="______wr9" localSheetId="33" hidden="1">{"holdco",#N/A,FALSE,"Summary Financials";"holdco",#N/A,FALSE,"Summary Financials"}</definedName>
    <definedName name="______wr9" localSheetId="43" hidden="1">{"holdco",#N/A,FALSE,"Summary Financials";"holdco",#N/A,FALSE,"Summary Financials"}</definedName>
    <definedName name="______wr9" localSheetId="48" hidden="1">{"holdco",#N/A,FALSE,"Summary Financials";"holdco",#N/A,FALSE,"Summary Financials"}</definedName>
    <definedName name="______wr9" localSheetId="50" hidden="1">{"holdco",#N/A,FALSE,"Summary Financials";"holdco",#N/A,FALSE,"Summary Financials"}</definedName>
    <definedName name="______wr9" localSheetId="54" hidden="1">{"holdco",#N/A,FALSE,"Summary Financials";"holdco",#N/A,FALSE,"Summary Financials"}</definedName>
    <definedName name="______wr9" localSheetId="55" hidden="1">{"holdco",#N/A,FALSE,"Summary Financials";"holdco",#N/A,FALSE,"Summary Financials"}</definedName>
    <definedName name="______wr9" localSheetId="56" hidden="1">{"holdco",#N/A,FALSE,"Summary Financials";"holdco",#N/A,FALSE,"Summary Financials"}</definedName>
    <definedName name="______wr9" localSheetId="57" hidden="1">{"holdco",#N/A,FALSE,"Summary Financials";"holdco",#N/A,FALSE,"Summary Financials"}</definedName>
    <definedName name="______wr9" localSheetId="58" hidden="1">{"holdco",#N/A,FALSE,"Summary Financials";"holdco",#N/A,FALSE,"Summary Financials"}</definedName>
    <definedName name="______wr9" localSheetId="59" hidden="1">{"holdco",#N/A,FALSE,"Summary Financials";"holdco",#N/A,FALSE,"Summary Financials"}</definedName>
    <definedName name="______wr9" localSheetId="61" hidden="1">{"holdco",#N/A,FALSE,"Summary Financials";"holdco",#N/A,FALSE,"Summary Financials"}</definedName>
    <definedName name="______wr9" localSheetId="62" hidden="1">{"holdco",#N/A,FALSE,"Summary Financials";"holdco",#N/A,FALSE,"Summary Financials"}</definedName>
    <definedName name="______wr9" localSheetId="66" hidden="1">{"holdco",#N/A,FALSE,"Summary Financials";"holdco",#N/A,FALSE,"Summary Financials"}</definedName>
    <definedName name="______wr9" localSheetId="68" hidden="1">{"holdco",#N/A,FALSE,"Summary Financials";"holdco",#N/A,FALSE,"Summary Financials"}</definedName>
    <definedName name="______wr9" localSheetId="69" hidden="1">{"holdco",#N/A,FALSE,"Summary Financials";"holdco",#N/A,FALSE,"Summary Financials"}</definedName>
    <definedName name="______wr9" localSheetId="71" hidden="1">{"holdco",#N/A,FALSE,"Summary Financials";"holdco",#N/A,FALSE,"Summary Financials"}</definedName>
    <definedName name="______wr9" localSheetId="72" hidden="1">{"holdco",#N/A,FALSE,"Summary Financials";"holdco",#N/A,FALSE,"Summary Financials"}</definedName>
    <definedName name="______wr9" localSheetId="77" hidden="1">{"holdco",#N/A,FALSE,"Summary Financials";"holdco",#N/A,FALSE,"Summary Financials"}</definedName>
    <definedName name="______wr9" localSheetId="78" hidden="1">{"holdco",#N/A,FALSE,"Summary Financials";"holdco",#N/A,FALSE,"Summary Financials"}</definedName>
    <definedName name="______wr9" localSheetId="3" hidden="1">{"holdco",#N/A,FALSE,"Summary Financials";"holdco",#N/A,FALSE,"Summary Financials"}</definedName>
    <definedName name="______wr9" localSheetId="4" hidden="1">{"holdco",#N/A,FALSE,"Summary Financials";"holdco",#N/A,FALSE,"Summary Financials"}</definedName>
    <definedName name="______wr9" hidden="1">{"holdco",#N/A,FALSE,"Summary Financials";"holdco",#N/A,FALSE,"Summary Financials"}</definedName>
    <definedName name="______wrn1" localSheetId="6" hidden="1">{"holdco",#N/A,FALSE,"Summary Financials";"holdco",#N/A,FALSE,"Summary Financials"}</definedName>
    <definedName name="______wrn1" localSheetId="15" hidden="1">{"holdco",#N/A,FALSE,"Summary Financials";"holdco",#N/A,FALSE,"Summary Financials"}</definedName>
    <definedName name="______wrn1" localSheetId="16" hidden="1">{"holdco",#N/A,FALSE,"Summary Financials";"holdco",#N/A,FALSE,"Summary Financials"}</definedName>
    <definedName name="______wrn1" localSheetId="17" hidden="1">{"holdco",#N/A,FALSE,"Summary Financials";"holdco",#N/A,FALSE,"Summary Financials"}</definedName>
    <definedName name="______wrn1" localSheetId="18" hidden="1">{"holdco",#N/A,FALSE,"Summary Financials";"holdco",#N/A,FALSE,"Summary Financials"}</definedName>
    <definedName name="______wrn1" localSheetId="7" hidden="1">{"holdco",#N/A,FALSE,"Summary Financials";"holdco",#N/A,FALSE,"Summary Financials"}</definedName>
    <definedName name="______wrn1" localSheetId="8" hidden="1">{"holdco",#N/A,FALSE,"Summary Financials";"holdco",#N/A,FALSE,"Summary Financials"}</definedName>
    <definedName name="______wrn1" localSheetId="9" hidden="1">{"holdco",#N/A,FALSE,"Summary Financials";"holdco",#N/A,FALSE,"Summary Financials"}</definedName>
    <definedName name="______wrn1" localSheetId="10" hidden="1">{"holdco",#N/A,FALSE,"Summary Financials";"holdco",#N/A,FALSE,"Summary Financials"}</definedName>
    <definedName name="______wrn1" localSheetId="11" hidden="1">{"holdco",#N/A,FALSE,"Summary Financials";"holdco",#N/A,FALSE,"Summary Financials"}</definedName>
    <definedName name="______wrn1" localSheetId="12" hidden="1">{"holdco",#N/A,FALSE,"Summary Financials";"holdco",#N/A,FALSE,"Summary Financials"}</definedName>
    <definedName name="______wrn1" localSheetId="13" hidden="1">{"holdco",#N/A,FALSE,"Summary Financials";"holdco",#N/A,FALSE,"Summary Financials"}</definedName>
    <definedName name="______wrn1" localSheetId="14" hidden="1">{"holdco",#N/A,FALSE,"Summary Financials";"holdco",#N/A,FALSE,"Summary Financials"}</definedName>
    <definedName name="______wrn1" localSheetId="25" hidden="1">{"holdco",#N/A,FALSE,"Summary Financials";"holdco",#N/A,FALSE,"Summary Financials"}</definedName>
    <definedName name="______wrn1" localSheetId="34" hidden="1">{"holdco",#N/A,FALSE,"Summary Financials";"holdco",#N/A,FALSE,"Summary Financials"}</definedName>
    <definedName name="______wrn1" localSheetId="36" hidden="1">{"holdco",#N/A,FALSE,"Summary Financials";"holdco",#N/A,FALSE,"Summary Financials"}</definedName>
    <definedName name="______wrn1" localSheetId="38" hidden="1">{"holdco",#N/A,FALSE,"Summary Financials";"holdco",#N/A,FALSE,"Summary Financials"}</definedName>
    <definedName name="______wrn1" localSheetId="39" hidden="1">{"holdco",#N/A,FALSE,"Summary Financials";"holdco",#N/A,FALSE,"Summary Financials"}</definedName>
    <definedName name="______wrn1" localSheetId="32" hidden="1">{"holdco",#N/A,FALSE,"Summary Financials";"holdco",#N/A,FALSE,"Summary Financials"}</definedName>
    <definedName name="______wrn1" localSheetId="33" hidden="1">{"holdco",#N/A,FALSE,"Summary Financials";"holdco",#N/A,FALSE,"Summary Financials"}</definedName>
    <definedName name="______wrn1" localSheetId="43" hidden="1">{"holdco",#N/A,FALSE,"Summary Financials";"holdco",#N/A,FALSE,"Summary Financials"}</definedName>
    <definedName name="______wrn1" localSheetId="48" hidden="1">{"holdco",#N/A,FALSE,"Summary Financials";"holdco",#N/A,FALSE,"Summary Financials"}</definedName>
    <definedName name="______wrn1" localSheetId="50" hidden="1">{"holdco",#N/A,FALSE,"Summary Financials";"holdco",#N/A,FALSE,"Summary Financials"}</definedName>
    <definedName name="______wrn1" localSheetId="54" hidden="1">{"holdco",#N/A,FALSE,"Summary Financials";"holdco",#N/A,FALSE,"Summary Financials"}</definedName>
    <definedName name="______wrn1" localSheetId="55" hidden="1">{"holdco",#N/A,FALSE,"Summary Financials";"holdco",#N/A,FALSE,"Summary Financials"}</definedName>
    <definedName name="______wrn1" localSheetId="56" hidden="1">{"holdco",#N/A,FALSE,"Summary Financials";"holdco",#N/A,FALSE,"Summary Financials"}</definedName>
    <definedName name="______wrn1" localSheetId="57" hidden="1">{"holdco",#N/A,FALSE,"Summary Financials";"holdco",#N/A,FALSE,"Summary Financials"}</definedName>
    <definedName name="______wrn1" localSheetId="58" hidden="1">{"holdco",#N/A,FALSE,"Summary Financials";"holdco",#N/A,FALSE,"Summary Financials"}</definedName>
    <definedName name="______wrn1" localSheetId="59" hidden="1">{"holdco",#N/A,FALSE,"Summary Financials";"holdco",#N/A,FALSE,"Summary Financials"}</definedName>
    <definedName name="______wrn1" localSheetId="61" hidden="1">{"holdco",#N/A,FALSE,"Summary Financials";"holdco",#N/A,FALSE,"Summary Financials"}</definedName>
    <definedName name="______wrn1" localSheetId="62" hidden="1">{"holdco",#N/A,FALSE,"Summary Financials";"holdco",#N/A,FALSE,"Summary Financials"}</definedName>
    <definedName name="______wrn1" localSheetId="66" hidden="1">{"holdco",#N/A,FALSE,"Summary Financials";"holdco",#N/A,FALSE,"Summary Financials"}</definedName>
    <definedName name="______wrn1" localSheetId="68" hidden="1">{"holdco",#N/A,FALSE,"Summary Financials";"holdco",#N/A,FALSE,"Summary Financials"}</definedName>
    <definedName name="______wrn1" localSheetId="69" hidden="1">{"holdco",#N/A,FALSE,"Summary Financials";"holdco",#N/A,FALSE,"Summary Financials"}</definedName>
    <definedName name="______wrn1" localSheetId="71" hidden="1">{"holdco",#N/A,FALSE,"Summary Financials";"holdco",#N/A,FALSE,"Summary Financials"}</definedName>
    <definedName name="______wrn1" localSheetId="72" hidden="1">{"holdco",#N/A,FALSE,"Summary Financials";"holdco",#N/A,FALSE,"Summary Financials"}</definedName>
    <definedName name="______wrn1" localSheetId="77" hidden="1">{"holdco",#N/A,FALSE,"Summary Financials";"holdco",#N/A,FALSE,"Summary Financials"}</definedName>
    <definedName name="______wrn1" localSheetId="78" hidden="1">{"holdco",#N/A,FALSE,"Summary Financials";"holdco",#N/A,FALSE,"Summary Financials"}</definedName>
    <definedName name="______wrn1" localSheetId="3" hidden="1">{"holdco",#N/A,FALSE,"Summary Financials";"holdco",#N/A,FALSE,"Summary Financials"}</definedName>
    <definedName name="______wrn1" localSheetId="4" hidden="1">{"holdco",#N/A,FALSE,"Summary Financials";"holdco",#N/A,FALSE,"Summary Financials"}</definedName>
    <definedName name="______wrn1" hidden="1">{"holdco",#N/A,FALSE,"Summary Financials";"holdco",#N/A,FALSE,"Summary Financials"}</definedName>
    <definedName name="______wrn2" localSheetId="6" hidden="1">{"holdco",#N/A,FALSE,"Summary Financials";"holdco",#N/A,FALSE,"Summary Financials"}</definedName>
    <definedName name="______wrn2" localSheetId="15" hidden="1">{"holdco",#N/A,FALSE,"Summary Financials";"holdco",#N/A,FALSE,"Summary Financials"}</definedName>
    <definedName name="______wrn2" localSheetId="16" hidden="1">{"holdco",#N/A,FALSE,"Summary Financials";"holdco",#N/A,FALSE,"Summary Financials"}</definedName>
    <definedName name="______wrn2" localSheetId="17" hidden="1">{"holdco",#N/A,FALSE,"Summary Financials";"holdco",#N/A,FALSE,"Summary Financials"}</definedName>
    <definedName name="______wrn2" localSheetId="18" hidden="1">{"holdco",#N/A,FALSE,"Summary Financials";"holdco",#N/A,FALSE,"Summary Financials"}</definedName>
    <definedName name="______wrn2" localSheetId="7" hidden="1">{"holdco",#N/A,FALSE,"Summary Financials";"holdco",#N/A,FALSE,"Summary Financials"}</definedName>
    <definedName name="______wrn2" localSheetId="8" hidden="1">{"holdco",#N/A,FALSE,"Summary Financials";"holdco",#N/A,FALSE,"Summary Financials"}</definedName>
    <definedName name="______wrn2" localSheetId="9" hidden="1">{"holdco",#N/A,FALSE,"Summary Financials";"holdco",#N/A,FALSE,"Summary Financials"}</definedName>
    <definedName name="______wrn2" localSheetId="10" hidden="1">{"holdco",#N/A,FALSE,"Summary Financials";"holdco",#N/A,FALSE,"Summary Financials"}</definedName>
    <definedName name="______wrn2" localSheetId="11" hidden="1">{"holdco",#N/A,FALSE,"Summary Financials";"holdco",#N/A,FALSE,"Summary Financials"}</definedName>
    <definedName name="______wrn2" localSheetId="12" hidden="1">{"holdco",#N/A,FALSE,"Summary Financials";"holdco",#N/A,FALSE,"Summary Financials"}</definedName>
    <definedName name="______wrn2" localSheetId="13" hidden="1">{"holdco",#N/A,FALSE,"Summary Financials";"holdco",#N/A,FALSE,"Summary Financials"}</definedName>
    <definedName name="______wrn2" localSheetId="14" hidden="1">{"holdco",#N/A,FALSE,"Summary Financials";"holdco",#N/A,FALSE,"Summary Financials"}</definedName>
    <definedName name="______wrn2" localSheetId="25" hidden="1">{"holdco",#N/A,FALSE,"Summary Financials";"holdco",#N/A,FALSE,"Summary Financials"}</definedName>
    <definedName name="______wrn2" localSheetId="34" hidden="1">{"holdco",#N/A,FALSE,"Summary Financials";"holdco",#N/A,FALSE,"Summary Financials"}</definedName>
    <definedName name="______wrn2" localSheetId="36" hidden="1">{"holdco",#N/A,FALSE,"Summary Financials";"holdco",#N/A,FALSE,"Summary Financials"}</definedName>
    <definedName name="______wrn2" localSheetId="38" hidden="1">{"holdco",#N/A,FALSE,"Summary Financials";"holdco",#N/A,FALSE,"Summary Financials"}</definedName>
    <definedName name="______wrn2" localSheetId="39" hidden="1">{"holdco",#N/A,FALSE,"Summary Financials";"holdco",#N/A,FALSE,"Summary Financials"}</definedName>
    <definedName name="______wrn2" localSheetId="32" hidden="1">{"holdco",#N/A,FALSE,"Summary Financials";"holdco",#N/A,FALSE,"Summary Financials"}</definedName>
    <definedName name="______wrn2" localSheetId="33" hidden="1">{"holdco",#N/A,FALSE,"Summary Financials";"holdco",#N/A,FALSE,"Summary Financials"}</definedName>
    <definedName name="______wrn2" localSheetId="43" hidden="1">{"holdco",#N/A,FALSE,"Summary Financials";"holdco",#N/A,FALSE,"Summary Financials"}</definedName>
    <definedName name="______wrn2" localSheetId="48" hidden="1">{"holdco",#N/A,FALSE,"Summary Financials";"holdco",#N/A,FALSE,"Summary Financials"}</definedName>
    <definedName name="______wrn2" localSheetId="50" hidden="1">{"holdco",#N/A,FALSE,"Summary Financials";"holdco",#N/A,FALSE,"Summary Financials"}</definedName>
    <definedName name="______wrn2" localSheetId="54" hidden="1">{"holdco",#N/A,FALSE,"Summary Financials";"holdco",#N/A,FALSE,"Summary Financials"}</definedName>
    <definedName name="______wrn2" localSheetId="55" hidden="1">{"holdco",#N/A,FALSE,"Summary Financials";"holdco",#N/A,FALSE,"Summary Financials"}</definedName>
    <definedName name="______wrn2" localSheetId="56" hidden="1">{"holdco",#N/A,FALSE,"Summary Financials";"holdco",#N/A,FALSE,"Summary Financials"}</definedName>
    <definedName name="______wrn2" localSheetId="57" hidden="1">{"holdco",#N/A,FALSE,"Summary Financials";"holdco",#N/A,FALSE,"Summary Financials"}</definedName>
    <definedName name="______wrn2" localSheetId="58" hidden="1">{"holdco",#N/A,FALSE,"Summary Financials";"holdco",#N/A,FALSE,"Summary Financials"}</definedName>
    <definedName name="______wrn2" localSheetId="59" hidden="1">{"holdco",#N/A,FALSE,"Summary Financials";"holdco",#N/A,FALSE,"Summary Financials"}</definedName>
    <definedName name="______wrn2" localSheetId="61" hidden="1">{"holdco",#N/A,FALSE,"Summary Financials";"holdco",#N/A,FALSE,"Summary Financials"}</definedName>
    <definedName name="______wrn2" localSheetId="62" hidden="1">{"holdco",#N/A,FALSE,"Summary Financials";"holdco",#N/A,FALSE,"Summary Financials"}</definedName>
    <definedName name="______wrn2" localSheetId="66" hidden="1">{"holdco",#N/A,FALSE,"Summary Financials";"holdco",#N/A,FALSE,"Summary Financials"}</definedName>
    <definedName name="______wrn2" localSheetId="68" hidden="1">{"holdco",#N/A,FALSE,"Summary Financials";"holdco",#N/A,FALSE,"Summary Financials"}</definedName>
    <definedName name="______wrn2" localSheetId="69" hidden="1">{"holdco",#N/A,FALSE,"Summary Financials";"holdco",#N/A,FALSE,"Summary Financials"}</definedName>
    <definedName name="______wrn2" localSheetId="71" hidden="1">{"holdco",#N/A,FALSE,"Summary Financials";"holdco",#N/A,FALSE,"Summary Financials"}</definedName>
    <definedName name="______wrn2" localSheetId="72" hidden="1">{"holdco",#N/A,FALSE,"Summary Financials";"holdco",#N/A,FALSE,"Summary Financials"}</definedName>
    <definedName name="______wrn2" localSheetId="77" hidden="1">{"holdco",#N/A,FALSE,"Summary Financials";"holdco",#N/A,FALSE,"Summary Financials"}</definedName>
    <definedName name="______wrn2" localSheetId="78" hidden="1">{"holdco",#N/A,FALSE,"Summary Financials";"holdco",#N/A,FALSE,"Summary Financials"}</definedName>
    <definedName name="______wrn2" localSheetId="3" hidden="1">{"holdco",#N/A,FALSE,"Summary Financials";"holdco",#N/A,FALSE,"Summary Financials"}</definedName>
    <definedName name="______wrn2" localSheetId="4" hidden="1">{"holdco",#N/A,FALSE,"Summary Financials";"holdco",#N/A,FALSE,"Summary Financials"}</definedName>
    <definedName name="______wrn2" hidden="1">{"holdco",#N/A,FALSE,"Summary Financials";"holdco",#N/A,FALSE,"Summary Financials"}</definedName>
    <definedName name="______wrn3" localSheetId="6" hidden="1">{"holdco",#N/A,FALSE,"Summary Financials";"holdco",#N/A,FALSE,"Summary Financials"}</definedName>
    <definedName name="______wrn3" localSheetId="15" hidden="1">{"holdco",#N/A,FALSE,"Summary Financials";"holdco",#N/A,FALSE,"Summary Financials"}</definedName>
    <definedName name="______wrn3" localSheetId="16" hidden="1">{"holdco",#N/A,FALSE,"Summary Financials";"holdco",#N/A,FALSE,"Summary Financials"}</definedName>
    <definedName name="______wrn3" localSheetId="17" hidden="1">{"holdco",#N/A,FALSE,"Summary Financials";"holdco",#N/A,FALSE,"Summary Financials"}</definedName>
    <definedName name="______wrn3" localSheetId="18" hidden="1">{"holdco",#N/A,FALSE,"Summary Financials";"holdco",#N/A,FALSE,"Summary Financials"}</definedName>
    <definedName name="______wrn3" localSheetId="7" hidden="1">{"holdco",#N/A,FALSE,"Summary Financials";"holdco",#N/A,FALSE,"Summary Financials"}</definedName>
    <definedName name="______wrn3" localSheetId="8" hidden="1">{"holdco",#N/A,FALSE,"Summary Financials";"holdco",#N/A,FALSE,"Summary Financials"}</definedName>
    <definedName name="______wrn3" localSheetId="9" hidden="1">{"holdco",#N/A,FALSE,"Summary Financials";"holdco",#N/A,FALSE,"Summary Financials"}</definedName>
    <definedName name="______wrn3" localSheetId="10" hidden="1">{"holdco",#N/A,FALSE,"Summary Financials";"holdco",#N/A,FALSE,"Summary Financials"}</definedName>
    <definedName name="______wrn3" localSheetId="11" hidden="1">{"holdco",#N/A,FALSE,"Summary Financials";"holdco",#N/A,FALSE,"Summary Financials"}</definedName>
    <definedName name="______wrn3" localSheetId="12" hidden="1">{"holdco",#N/A,FALSE,"Summary Financials";"holdco",#N/A,FALSE,"Summary Financials"}</definedName>
    <definedName name="______wrn3" localSheetId="13" hidden="1">{"holdco",#N/A,FALSE,"Summary Financials";"holdco",#N/A,FALSE,"Summary Financials"}</definedName>
    <definedName name="______wrn3" localSheetId="14" hidden="1">{"holdco",#N/A,FALSE,"Summary Financials";"holdco",#N/A,FALSE,"Summary Financials"}</definedName>
    <definedName name="______wrn3" localSheetId="25" hidden="1">{"holdco",#N/A,FALSE,"Summary Financials";"holdco",#N/A,FALSE,"Summary Financials"}</definedName>
    <definedName name="______wrn3" localSheetId="34" hidden="1">{"holdco",#N/A,FALSE,"Summary Financials";"holdco",#N/A,FALSE,"Summary Financials"}</definedName>
    <definedName name="______wrn3" localSheetId="36" hidden="1">{"holdco",#N/A,FALSE,"Summary Financials";"holdco",#N/A,FALSE,"Summary Financials"}</definedName>
    <definedName name="______wrn3" localSheetId="38" hidden="1">{"holdco",#N/A,FALSE,"Summary Financials";"holdco",#N/A,FALSE,"Summary Financials"}</definedName>
    <definedName name="______wrn3" localSheetId="39" hidden="1">{"holdco",#N/A,FALSE,"Summary Financials";"holdco",#N/A,FALSE,"Summary Financials"}</definedName>
    <definedName name="______wrn3" localSheetId="32" hidden="1">{"holdco",#N/A,FALSE,"Summary Financials";"holdco",#N/A,FALSE,"Summary Financials"}</definedName>
    <definedName name="______wrn3" localSheetId="33" hidden="1">{"holdco",#N/A,FALSE,"Summary Financials";"holdco",#N/A,FALSE,"Summary Financials"}</definedName>
    <definedName name="______wrn3" localSheetId="43" hidden="1">{"holdco",#N/A,FALSE,"Summary Financials";"holdco",#N/A,FALSE,"Summary Financials"}</definedName>
    <definedName name="______wrn3" localSheetId="48" hidden="1">{"holdco",#N/A,FALSE,"Summary Financials";"holdco",#N/A,FALSE,"Summary Financials"}</definedName>
    <definedName name="______wrn3" localSheetId="50" hidden="1">{"holdco",#N/A,FALSE,"Summary Financials";"holdco",#N/A,FALSE,"Summary Financials"}</definedName>
    <definedName name="______wrn3" localSheetId="54" hidden="1">{"holdco",#N/A,FALSE,"Summary Financials";"holdco",#N/A,FALSE,"Summary Financials"}</definedName>
    <definedName name="______wrn3" localSheetId="55" hidden="1">{"holdco",#N/A,FALSE,"Summary Financials";"holdco",#N/A,FALSE,"Summary Financials"}</definedName>
    <definedName name="______wrn3" localSheetId="56" hidden="1">{"holdco",#N/A,FALSE,"Summary Financials";"holdco",#N/A,FALSE,"Summary Financials"}</definedName>
    <definedName name="______wrn3" localSheetId="57" hidden="1">{"holdco",#N/A,FALSE,"Summary Financials";"holdco",#N/A,FALSE,"Summary Financials"}</definedName>
    <definedName name="______wrn3" localSheetId="58" hidden="1">{"holdco",#N/A,FALSE,"Summary Financials";"holdco",#N/A,FALSE,"Summary Financials"}</definedName>
    <definedName name="______wrn3" localSheetId="59" hidden="1">{"holdco",#N/A,FALSE,"Summary Financials";"holdco",#N/A,FALSE,"Summary Financials"}</definedName>
    <definedName name="______wrn3" localSheetId="61" hidden="1">{"holdco",#N/A,FALSE,"Summary Financials";"holdco",#N/A,FALSE,"Summary Financials"}</definedName>
    <definedName name="______wrn3" localSheetId="62" hidden="1">{"holdco",#N/A,FALSE,"Summary Financials";"holdco",#N/A,FALSE,"Summary Financials"}</definedName>
    <definedName name="______wrn3" localSheetId="66" hidden="1">{"holdco",#N/A,FALSE,"Summary Financials";"holdco",#N/A,FALSE,"Summary Financials"}</definedName>
    <definedName name="______wrn3" localSheetId="68" hidden="1">{"holdco",#N/A,FALSE,"Summary Financials";"holdco",#N/A,FALSE,"Summary Financials"}</definedName>
    <definedName name="______wrn3" localSheetId="69" hidden="1">{"holdco",#N/A,FALSE,"Summary Financials";"holdco",#N/A,FALSE,"Summary Financials"}</definedName>
    <definedName name="______wrn3" localSheetId="71" hidden="1">{"holdco",#N/A,FALSE,"Summary Financials";"holdco",#N/A,FALSE,"Summary Financials"}</definedName>
    <definedName name="______wrn3" localSheetId="72" hidden="1">{"holdco",#N/A,FALSE,"Summary Financials";"holdco",#N/A,FALSE,"Summary Financials"}</definedName>
    <definedName name="______wrn3" localSheetId="77" hidden="1">{"holdco",#N/A,FALSE,"Summary Financials";"holdco",#N/A,FALSE,"Summary Financials"}</definedName>
    <definedName name="______wrn3" localSheetId="78" hidden="1">{"holdco",#N/A,FALSE,"Summary Financials";"holdco",#N/A,FALSE,"Summary Financials"}</definedName>
    <definedName name="______wrn3" localSheetId="3" hidden="1">{"holdco",#N/A,FALSE,"Summary Financials";"holdco",#N/A,FALSE,"Summary Financials"}</definedName>
    <definedName name="______wrn3" localSheetId="4" hidden="1">{"holdco",#N/A,FALSE,"Summary Financials";"holdco",#N/A,FALSE,"Summary Financials"}</definedName>
    <definedName name="______wrn3" hidden="1">{"holdco",#N/A,FALSE,"Summary Financials";"holdco",#N/A,FALSE,"Summary Financials"}</definedName>
    <definedName name="______wrn7" localSheetId="6" hidden="1">{"Model Summary",#N/A,FALSE,"Print Chart";"Holdco",#N/A,FALSE,"Print Chart";"Genco",#N/A,FALSE,"Print Chart";"Servco",#N/A,FALSE,"Print Chart";"Genco_Detail",#N/A,FALSE,"Summary Financials";"Servco_Detail",#N/A,FALSE,"Summary Financials"}</definedName>
    <definedName name="______wrn7" localSheetId="15" hidden="1">{"Model Summary",#N/A,FALSE,"Print Chart";"Holdco",#N/A,FALSE,"Print Chart";"Genco",#N/A,FALSE,"Print Chart";"Servco",#N/A,FALSE,"Print Chart";"Genco_Detail",#N/A,FALSE,"Summary Financials";"Servco_Detail",#N/A,FALSE,"Summary Financials"}</definedName>
    <definedName name="______wrn7" localSheetId="16" hidden="1">{"Model Summary",#N/A,FALSE,"Print Chart";"Holdco",#N/A,FALSE,"Print Chart";"Genco",#N/A,FALSE,"Print Chart";"Servco",#N/A,FALSE,"Print Chart";"Genco_Detail",#N/A,FALSE,"Summary Financials";"Servco_Detail",#N/A,FALSE,"Summary Financials"}</definedName>
    <definedName name="______wrn7" localSheetId="17" hidden="1">{"Model Summary",#N/A,FALSE,"Print Chart";"Holdco",#N/A,FALSE,"Print Chart";"Genco",#N/A,FALSE,"Print Chart";"Servco",#N/A,FALSE,"Print Chart";"Genco_Detail",#N/A,FALSE,"Summary Financials";"Servco_Detail",#N/A,FALSE,"Summary Financials"}</definedName>
    <definedName name="______wrn7" localSheetId="18" hidden="1">{"Model Summary",#N/A,FALSE,"Print Chart";"Holdco",#N/A,FALSE,"Print Chart";"Genco",#N/A,FALSE,"Print Chart";"Servco",#N/A,FALSE,"Print Chart";"Genco_Detail",#N/A,FALSE,"Summary Financials";"Servco_Detail",#N/A,FALSE,"Summary Financials"}</definedName>
    <definedName name="______wrn7" localSheetId="7" hidden="1">{"Model Summary",#N/A,FALSE,"Print Chart";"Holdco",#N/A,FALSE,"Print Chart";"Genco",#N/A,FALSE,"Print Chart";"Servco",#N/A,FALSE,"Print Chart";"Genco_Detail",#N/A,FALSE,"Summary Financials";"Servco_Detail",#N/A,FALSE,"Summary Financials"}</definedName>
    <definedName name="______wrn7" localSheetId="8" hidden="1">{"Model Summary",#N/A,FALSE,"Print Chart";"Holdco",#N/A,FALSE,"Print Chart";"Genco",#N/A,FALSE,"Print Chart";"Servco",#N/A,FALSE,"Print Chart";"Genco_Detail",#N/A,FALSE,"Summary Financials";"Servco_Detail",#N/A,FALSE,"Summary Financials"}</definedName>
    <definedName name="______wrn7" localSheetId="9" hidden="1">{"Model Summary",#N/A,FALSE,"Print Chart";"Holdco",#N/A,FALSE,"Print Chart";"Genco",#N/A,FALSE,"Print Chart";"Servco",#N/A,FALSE,"Print Chart";"Genco_Detail",#N/A,FALSE,"Summary Financials";"Servco_Detail",#N/A,FALSE,"Summary Financials"}</definedName>
    <definedName name="______wrn7" localSheetId="10" hidden="1">{"Model Summary",#N/A,FALSE,"Print Chart";"Holdco",#N/A,FALSE,"Print Chart";"Genco",#N/A,FALSE,"Print Chart";"Servco",#N/A,FALSE,"Print Chart";"Genco_Detail",#N/A,FALSE,"Summary Financials";"Servco_Detail",#N/A,FALSE,"Summary Financials"}</definedName>
    <definedName name="______wrn7" localSheetId="11" hidden="1">{"Model Summary",#N/A,FALSE,"Print Chart";"Holdco",#N/A,FALSE,"Print Chart";"Genco",#N/A,FALSE,"Print Chart";"Servco",#N/A,FALSE,"Print Chart";"Genco_Detail",#N/A,FALSE,"Summary Financials";"Servco_Detail",#N/A,FALSE,"Summary Financials"}</definedName>
    <definedName name="______wrn7" localSheetId="12" hidden="1">{"Model Summary",#N/A,FALSE,"Print Chart";"Holdco",#N/A,FALSE,"Print Chart";"Genco",#N/A,FALSE,"Print Chart";"Servco",#N/A,FALSE,"Print Chart";"Genco_Detail",#N/A,FALSE,"Summary Financials";"Servco_Detail",#N/A,FALSE,"Summary Financials"}</definedName>
    <definedName name="______wrn7" localSheetId="13" hidden="1">{"Model Summary",#N/A,FALSE,"Print Chart";"Holdco",#N/A,FALSE,"Print Chart";"Genco",#N/A,FALSE,"Print Chart";"Servco",#N/A,FALSE,"Print Chart";"Genco_Detail",#N/A,FALSE,"Summary Financials";"Servco_Detail",#N/A,FALSE,"Summary Financials"}</definedName>
    <definedName name="______wrn7" localSheetId="14" hidden="1">{"Model Summary",#N/A,FALSE,"Print Chart";"Holdco",#N/A,FALSE,"Print Chart";"Genco",#N/A,FALSE,"Print Chart";"Servco",#N/A,FALSE,"Print Chart";"Genco_Detail",#N/A,FALSE,"Summary Financials";"Servco_Detail",#N/A,FALSE,"Summary Financials"}</definedName>
    <definedName name="______wrn7" localSheetId="25" hidden="1">{"Model Summary",#N/A,FALSE,"Print Chart";"Holdco",#N/A,FALSE,"Print Chart";"Genco",#N/A,FALSE,"Print Chart";"Servco",#N/A,FALSE,"Print Chart";"Genco_Detail",#N/A,FALSE,"Summary Financials";"Servco_Detail",#N/A,FALSE,"Summary Financials"}</definedName>
    <definedName name="______wrn7" localSheetId="34" hidden="1">{"Model Summary",#N/A,FALSE,"Print Chart";"Holdco",#N/A,FALSE,"Print Chart";"Genco",#N/A,FALSE,"Print Chart";"Servco",#N/A,FALSE,"Print Chart";"Genco_Detail",#N/A,FALSE,"Summary Financials";"Servco_Detail",#N/A,FALSE,"Summary Financials"}</definedName>
    <definedName name="______wrn7" localSheetId="36" hidden="1">{"Model Summary",#N/A,FALSE,"Print Chart";"Holdco",#N/A,FALSE,"Print Chart";"Genco",#N/A,FALSE,"Print Chart";"Servco",#N/A,FALSE,"Print Chart";"Genco_Detail",#N/A,FALSE,"Summary Financials";"Servco_Detail",#N/A,FALSE,"Summary Financials"}</definedName>
    <definedName name="______wrn7" localSheetId="38" hidden="1">{"Model Summary",#N/A,FALSE,"Print Chart";"Holdco",#N/A,FALSE,"Print Chart";"Genco",#N/A,FALSE,"Print Chart";"Servco",#N/A,FALSE,"Print Chart";"Genco_Detail",#N/A,FALSE,"Summary Financials";"Servco_Detail",#N/A,FALSE,"Summary Financials"}</definedName>
    <definedName name="______wrn7" localSheetId="39" hidden="1">{"Model Summary",#N/A,FALSE,"Print Chart";"Holdco",#N/A,FALSE,"Print Chart";"Genco",#N/A,FALSE,"Print Chart";"Servco",#N/A,FALSE,"Print Chart";"Genco_Detail",#N/A,FALSE,"Summary Financials";"Servco_Detail",#N/A,FALSE,"Summary Financials"}</definedName>
    <definedName name="______wrn7" localSheetId="32" hidden="1">{"Model Summary",#N/A,FALSE,"Print Chart";"Holdco",#N/A,FALSE,"Print Chart";"Genco",#N/A,FALSE,"Print Chart";"Servco",#N/A,FALSE,"Print Chart";"Genco_Detail",#N/A,FALSE,"Summary Financials";"Servco_Detail",#N/A,FALSE,"Summary Financials"}</definedName>
    <definedName name="______wrn7" localSheetId="33" hidden="1">{"Model Summary",#N/A,FALSE,"Print Chart";"Holdco",#N/A,FALSE,"Print Chart";"Genco",#N/A,FALSE,"Print Chart";"Servco",#N/A,FALSE,"Print Chart";"Genco_Detail",#N/A,FALSE,"Summary Financials";"Servco_Detail",#N/A,FALSE,"Summary Financials"}</definedName>
    <definedName name="______wrn7" localSheetId="43" hidden="1">{"Model Summary",#N/A,FALSE,"Print Chart";"Holdco",#N/A,FALSE,"Print Chart";"Genco",#N/A,FALSE,"Print Chart";"Servco",#N/A,FALSE,"Print Chart";"Genco_Detail",#N/A,FALSE,"Summary Financials";"Servco_Detail",#N/A,FALSE,"Summary Financials"}</definedName>
    <definedName name="______wrn7" localSheetId="48" hidden="1">{"Model Summary",#N/A,FALSE,"Print Chart";"Holdco",#N/A,FALSE,"Print Chart";"Genco",#N/A,FALSE,"Print Chart";"Servco",#N/A,FALSE,"Print Chart";"Genco_Detail",#N/A,FALSE,"Summary Financials";"Servco_Detail",#N/A,FALSE,"Summary Financials"}</definedName>
    <definedName name="______wrn7" localSheetId="50" hidden="1">{"Model Summary",#N/A,FALSE,"Print Chart";"Holdco",#N/A,FALSE,"Print Chart";"Genco",#N/A,FALSE,"Print Chart";"Servco",#N/A,FALSE,"Print Chart";"Genco_Detail",#N/A,FALSE,"Summary Financials";"Servco_Detail",#N/A,FALSE,"Summary Financials"}</definedName>
    <definedName name="______wrn7" localSheetId="54" hidden="1">{"Model Summary",#N/A,FALSE,"Print Chart";"Holdco",#N/A,FALSE,"Print Chart";"Genco",#N/A,FALSE,"Print Chart";"Servco",#N/A,FALSE,"Print Chart";"Genco_Detail",#N/A,FALSE,"Summary Financials";"Servco_Detail",#N/A,FALSE,"Summary Financials"}</definedName>
    <definedName name="______wrn7" localSheetId="55" hidden="1">{"Model Summary",#N/A,FALSE,"Print Chart";"Holdco",#N/A,FALSE,"Print Chart";"Genco",#N/A,FALSE,"Print Chart";"Servco",#N/A,FALSE,"Print Chart";"Genco_Detail",#N/A,FALSE,"Summary Financials";"Servco_Detail",#N/A,FALSE,"Summary Financials"}</definedName>
    <definedName name="______wrn7" localSheetId="56" hidden="1">{"Model Summary",#N/A,FALSE,"Print Chart";"Holdco",#N/A,FALSE,"Print Chart";"Genco",#N/A,FALSE,"Print Chart";"Servco",#N/A,FALSE,"Print Chart";"Genco_Detail",#N/A,FALSE,"Summary Financials";"Servco_Detail",#N/A,FALSE,"Summary Financials"}</definedName>
    <definedName name="______wrn7" localSheetId="57" hidden="1">{"Model Summary",#N/A,FALSE,"Print Chart";"Holdco",#N/A,FALSE,"Print Chart";"Genco",#N/A,FALSE,"Print Chart";"Servco",#N/A,FALSE,"Print Chart";"Genco_Detail",#N/A,FALSE,"Summary Financials";"Servco_Detail",#N/A,FALSE,"Summary Financials"}</definedName>
    <definedName name="______wrn7" localSheetId="58" hidden="1">{"Model Summary",#N/A,FALSE,"Print Chart";"Holdco",#N/A,FALSE,"Print Chart";"Genco",#N/A,FALSE,"Print Chart";"Servco",#N/A,FALSE,"Print Chart";"Genco_Detail",#N/A,FALSE,"Summary Financials";"Servco_Detail",#N/A,FALSE,"Summary Financials"}</definedName>
    <definedName name="______wrn7" localSheetId="59" hidden="1">{"Model Summary",#N/A,FALSE,"Print Chart";"Holdco",#N/A,FALSE,"Print Chart";"Genco",#N/A,FALSE,"Print Chart";"Servco",#N/A,FALSE,"Print Chart";"Genco_Detail",#N/A,FALSE,"Summary Financials";"Servco_Detail",#N/A,FALSE,"Summary Financials"}</definedName>
    <definedName name="______wrn7" localSheetId="61" hidden="1">{"Model Summary",#N/A,FALSE,"Print Chart";"Holdco",#N/A,FALSE,"Print Chart";"Genco",#N/A,FALSE,"Print Chart";"Servco",#N/A,FALSE,"Print Chart";"Genco_Detail",#N/A,FALSE,"Summary Financials";"Servco_Detail",#N/A,FALSE,"Summary Financials"}</definedName>
    <definedName name="______wrn7" localSheetId="62" hidden="1">{"Model Summary",#N/A,FALSE,"Print Chart";"Holdco",#N/A,FALSE,"Print Chart";"Genco",#N/A,FALSE,"Print Chart";"Servco",#N/A,FALSE,"Print Chart";"Genco_Detail",#N/A,FALSE,"Summary Financials";"Servco_Detail",#N/A,FALSE,"Summary Financials"}</definedName>
    <definedName name="______wrn7" localSheetId="66" hidden="1">{"Model Summary",#N/A,FALSE,"Print Chart";"Holdco",#N/A,FALSE,"Print Chart";"Genco",#N/A,FALSE,"Print Chart";"Servco",#N/A,FALSE,"Print Chart";"Genco_Detail",#N/A,FALSE,"Summary Financials";"Servco_Detail",#N/A,FALSE,"Summary Financials"}</definedName>
    <definedName name="______wrn7" localSheetId="68" hidden="1">{"Model Summary",#N/A,FALSE,"Print Chart";"Holdco",#N/A,FALSE,"Print Chart";"Genco",#N/A,FALSE,"Print Chart";"Servco",#N/A,FALSE,"Print Chart";"Genco_Detail",#N/A,FALSE,"Summary Financials";"Servco_Detail",#N/A,FALSE,"Summary Financials"}</definedName>
    <definedName name="______wrn7" localSheetId="69" hidden="1">{"Model Summary",#N/A,FALSE,"Print Chart";"Holdco",#N/A,FALSE,"Print Chart";"Genco",#N/A,FALSE,"Print Chart";"Servco",#N/A,FALSE,"Print Chart";"Genco_Detail",#N/A,FALSE,"Summary Financials";"Servco_Detail",#N/A,FALSE,"Summary Financials"}</definedName>
    <definedName name="______wrn7" localSheetId="71" hidden="1">{"Model Summary",#N/A,FALSE,"Print Chart";"Holdco",#N/A,FALSE,"Print Chart";"Genco",#N/A,FALSE,"Print Chart";"Servco",#N/A,FALSE,"Print Chart";"Genco_Detail",#N/A,FALSE,"Summary Financials";"Servco_Detail",#N/A,FALSE,"Summary Financials"}</definedName>
    <definedName name="______wrn7" localSheetId="72" hidden="1">{"Model Summary",#N/A,FALSE,"Print Chart";"Holdco",#N/A,FALSE,"Print Chart";"Genco",#N/A,FALSE,"Print Chart";"Servco",#N/A,FALSE,"Print Chart";"Genco_Detail",#N/A,FALSE,"Summary Financials";"Servco_Detail",#N/A,FALSE,"Summary Financials"}</definedName>
    <definedName name="______wrn7" localSheetId="77" hidden="1">{"Model Summary",#N/A,FALSE,"Print Chart";"Holdco",#N/A,FALSE,"Print Chart";"Genco",#N/A,FALSE,"Print Chart";"Servco",#N/A,FALSE,"Print Chart";"Genco_Detail",#N/A,FALSE,"Summary Financials";"Servco_Detail",#N/A,FALSE,"Summary Financials"}</definedName>
    <definedName name="______wrn7" localSheetId="78" hidden="1">{"Model Summary",#N/A,FALSE,"Print Chart";"Holdco",#N/A,FALSE,"Print Chart";"Genco",#N/A,FALSE,"Print Chart";"Servco",#N/A,FALSE,"Print Chart";"Genco_Detail",#N/A,FALSE,"Summary Financials";"Servco_Detail",#N/A,FALSE,"Summary Financials"}</definedName>
    <definedName name="______wrn7" localSheetId="3" hidden="1">{"Model Summary",#N/A,FALSE,"Print Chart";"Holdco",#N/A,FALSE,"Print Chart";"Genco",#N/A,FALSE,"Print Chart";"Servco",#N/A,FALSE,"Print Chart";"Genco_Detail",#N/A,FALSE,"Summary Financials";"Servco_Detail",#N/A,FALSE,"Summary Financials"}</definedName>
    <definedName name="______wrn7" localSheetId="4" hidden="1">{"Model Summary",#N/A,FALSE,"Print Chart";"Holdco",#N/A,FALSE,"Print Chart";"Genco",#N/A,FALSE,"Print Chart";"Servco",#N/A,FALSE,"Print Chart";"Genco_Detail",#N/A,FALSE,"Summary Financials";"Servco_Detail",#N/A,FALSE,"Summary Financials"}</definedName>
    <definedName name="______wrn7" hidden="1">{"Model Summary",#N/A,FALSE,"Print Chart";"Holdco",#N/A,FALSE,"Print Chart";"Genco",#N/A,FALSE,"Print Chart";"Servco",#N/A,FALSE,"Print Chart";"Genco_Detail",#N/A,FALSE,"Summary Financials";"Servco_Detail",#N/A,FALSE,"Summary Financials"}</definedName>
    <definedName name="______wrn8" localSheetId="6" hidden="1">{"holdco",#N/A,FALSE,"Summary Financials";"holdco",#N/A,FALSE,"Summary Financials"}</definedName>
    <definedName name="______wrn8" localSheetId="15" hidden="1">{"holdco",#N/A,FALSE,"Summary Financials";"holdco",#N/A,FALSE,"Summary Financials"}</definedName>
    <definedName name="______wrn8" localSheetId="16" hidden="1">{"holdco",#N/A,FALSE,"Summary Financials";"holdco",#N/A,FALSE,"Summary Financials"}</definedName>
    <definedName name="______wrn8" localSheetId="17" hidden="1">{"holdco",#N/A,FALSE,"Summary Financials";"holdco",#N/A,FALSE,"Summary Financials"}</definedName>
    <definedName name="______wrn8" localSheetId="18" hidden="1">{"holdco",#N/A,FALSE,"Summary Financials";"holdco",#N/A,FALSE,"Summary Financials"}</definedName>
    <definedName name="______wrn8" localSheetId="7" hidden="1">{"holdco",#N/A,FALSE,"Summary Financials";"holdco",#N/A,FALSE,"Summary Financials"}</definedName>
    <definedName name="______wrn8" localSheetId="8" hidden="1">{"holdco",#N/A,FALSE,"Summary Financials";"holdco",#N/A,FALSE,"Summary Financials"}</definedName>
    <definedName name="______wrn8" localSheetId="9" hidden="1">{"holdco",#N/A,FALSE,"Summary Financials";"holdco",#N/A,FALSE,"Summary Financials"}</definedName>
    <definedName name="______wrn8" localSheetId="10" hidden="1">{"holdco",#N/A,FALSE,"Summary Financials";"holdco",#N/A,FALSE,"Summary Financials"}</definedName>
    <definedName name="______wrn8" localSheetId="11" hidden="1">{"holdco",#N/A,FALSE,"Summary Financials";"holdco",#N/A,FALSE,"Summary Financials"}</definedName>
    <definedName name="______wrn8" localSheetId="12" hidden="1">{"holdco",#N/A,FALSE,"Summary Financials";"holdco",#N/A,FALSE,"Summary Financials"}</definedName>
    <definedName name="______wrn8" localSheetId="13" hidden="1">{"holdco",#N/A,FALSE,"Summary Financials";"holdco",#N/A,FALSE,"Summary Financials"}</definedName>
    <definedName name="______wrn8" localSheetId="14" hidden="1">{"holdco",#N/A,FALSE,"Summary Financials";"holdco",#N/A,FALSE,"Summary Financials"}</definedName>
    <definedName name="______wrn8" localSheetId="25" hidden="1">{"holdco",#N/A,FALSE,"Summary Financials";"holdco",#N/A,FALSE,"Summary Financials"}</definedName>
    <definedName name="______wrn8" localSheetId="34" hidden="1">{"holdco",#N/A,FALSE,"Summary Financials";"holdco",#N/A,FALSE,"Summary Financials"}</definedName>
    <definedName name="______wrn8" localSheetId="36" hidden="1">{"holdco",#N/A,FALSE,"Summary Financials";"holdco",#N/A,FALSE,"Summary Financials"}</definedName>
    <definedName name="______wrn8" localSheetId="38" hidden="1">{"holdco",#N/A,FALSE,"Summary Financials";"holdco",#N/A,FALSE,"Summary Financials"}</definedName>
    <definedName name="______wrn8" localSheetId="39" hidden="1">{"holdco",#N/A,FALSE,"Summary Financials";"holdco",#N/A,FALSE,"Summary Financials"}</definedName>
    <definedName name="______wrn8" localSheetId="32" hidden="1">{"holdco",#N/A,FALSE,"Summary Financials";"holdco",#N/A,FALSE,"Summary Financials"}</definedName>
    <definedName name="______wrn8" localSheetId="33" hidden="1">{"holdco",#N/A,FALSE,"Summary Financials";"holdco",#N/A,FALSE,"Summary Financials"}</definedName>
    <definedName name="______wrn8" localSheetId="43" hidden="1">{"holdco",#N/A,FALSE,"Summary Financials";"holdco",#N/A,FALSE,"Summary Financials"}</definedName>
    <definedName name="______wrn8" localSheetId="48" hidden="1">{"holdco",#N/A,FALSE,"Summary Financials";"holdco",#N/A,FALSE,"Summary Financials"}</definedName>
    <definedName name="______wrn8" localSheetId="50" hidden="1">{"holdco",#N/A,FALSE,"Summary Financials";"holdco",#N/A,FALSE,"Summary Financials"}</definedName>
    <definedName name="______wrn8" localSheetId="54" hidden="1">{"holdco",#N/A,FALSE,"Summary Financials";"holdco",#N/A,FALSE,"Summary Financials"}</definedName>
    <definedName name="______wrn8" localSheetId="55" hidden="1">{"holdco",#N/A,FALSE,"Summary Financials";"holdco",#N/A,FALSE,"Summary Financials"}</definedName>
    <definedName name="______wrn8" localSheetId="56" hidden="1">{"holdco",#N/A,FALSE,"Summary Financials";"holdco",#N/A,FALSE,"Summary Financials"}</definedName>
    <definedName name="______wrn8" localSheetId="57" hidden="1">{"holdco",#N/A,FALSE,"Summary Financials";"holdco",#N/A,FALSE,"Summary Financials"}</definedName>
    <definedName name="______wrn8" localSheetId="58" hidden="1">{"holdco",#N/A,FALSE,"Summary Financials";"holdco",#N/A,FALSE,"Summary Financials"}</definedName>
    <definedName name="______wrn8" localSheetId="59" hidden="1">{"holdco",#N/A,FALSE,"Summary Financials";"holdco",#N/A,FALSE,"Summary Financials"}</definedName>
    <definedName name="______wrn8" localSheetId="61" hidden="1">{"holdco",#N/A,FALSE,"Summary Financials";"holdco",#N/A,FALSE,"Summary Financials"}</definedName>
    <definedName name="______wrn8" localSheetId="62" hidden="1">{"holdco",#N/A,FALSE,"Summary Financials";"holdco",#N/A,FALSE,"Summary Financials"}</definedName>
    <definedName name="______wrn8" localSheetId="66" hidden="1">{"holdco",#N/A,FALSE,"Summary Financials";"holdco",#N/A,FALSE,"Summary Financials"}</definedName>
    <definedName name="______wrn8" localSheetId="68" hidden="1">{"holdco",#N/A,FALSE,"Summary Financials";"holdco",#N/A,FALSE,"Summary Financials"}</definedName>
    <definedName name="______wrn8" localSheetId="69" hidden="1">{"holdco",#N/A,FALSE,"Summary Financials";"holdco",#N/A,FALSE,"Summary Financials"}</definedName>
    <definedName name="______wrn8" localSheetId="71" hidden="1">{"holdco",#N/A,FALSE,"Summary Financials";"holdco",#N/A,FALSE,"Summary Financials"}</definedName>
    <definedName name="______wrn8" localSheetId="72" hidden="1">{"holdco",#N/A,FALSE,"Summary Financials";"holdco",#N/A,FALSE,"Summary Financials"}</definedName>
    <definedName name="______wrn8" localSheetId="77" hidden="1">{"holdco",#N/A,FALSE,"Summary Financials";"holdco",#N/A,FALSE,"Summary Financials"}</definedName>
    <definedName name="______wrn8" localSheetId="78" hidden="1">{"holdco",#N/A,FALSE,"Summary Financials";"holdco",#N/A,FALSE,"Summary Financials"}</definedName>
    <definedName name="______wrn8" localSheetId="3" hidden="1">{"holdco",#N/A,FALSE,"Summary Financials";"holdco",#N/A,FALSE,"Summary Financials"}</definedName>
    <definedName name="______wrn8" localSheetId="4" hidden="1">{"holdco",#N/A,FALSE,"Summary Financials";"holdco",#N/A,FALSE,"Summary Financials"}</definedName>
    <definedName name="______wrn8" hidden="1">{"holdco",#N/A,FALSE,"Summary Financials";"holdco",#N/A,FALSE,"Summary Financials"}</definedName>
    <definedName name="_____KKK1" localSheetId="6" hidden="1">{#N/A,#N/A,FALSE,"Assessment";#N/A,#N/A,FALSE,"Staffing";#N/A,#N/A,FALSE,"Hires";#N/A,#N/A,FALSE,"Assumptions"}</definedName>
    <definedName name="_____KKK1" localSheetId="15" hidden="1">{#N/A,#N/A,FALSE,"Assessment";#N/A,#N/A,FALSE,"Staffing";#N/A,#N/A,FALSE,"Hires";#N/A,#N/A,FALSE,"Assumptions"}</definedName>
    <definedName name="_____KKK1" localSheetId="16" hidden="1">{#N/A,#N/A,FALSE,"Assessment";#N/A,#N/A,FALSE,"Staffing";#N/A,#N/A,FALSE,"Hires";#N/A,#N/A,FALSE,"Assumptions"}</definedName>
    <definedName name="_____KKK1" localSheetId="17" hidden="1">{#N/A,#N/A,FALSE,"Assessment";#N/A,#N/A,FALSE,"Staffing";#N/A,#N/A,FALSE,"Hires";#N/A,#N/A,FALSE,"Assumptions"}</definedName>
    <definedName name="_____KKK1" localSheetId="18" hidden="1">{#N/A,#N/A,FALSE,"Assessment";#N/A,#N/A,FALSE,"Staffing";#N/A,#N/A,FALSE,"Hires";#N/A,#N/A,FALSE,"Assumptions"}</definedName>
    <definedName name="_____KKK1" localSheetId="7" hidden="1">{#N/A,#N/A,FALSE,"Assessment";#N/A,#N/A,FALSE,"Staffing";#N/A,#N/A,FALSE,"Hires";#N/A,#N/A,FALSE,"Assumptions"}</definedName>
    <definedName name="_____KKK1" localSheetId="8" hidden="1">{#N/A,#N/A,FALSE,"Assessment";#N/A,#N/A,FALSE,"Staffing";#N/A,#N/A,FALSE,"Hires";#N/A,#N/A,FALSE,"Assumptions"}</definedName>
    <definedName name="_____KKK1" localSheetId="9" hidden="1">{#N/A,#N/A,FALSE,"Assessment";#N/A,#N/A,FALSE,"Staffing";#N/A,#N/A,FALSE,"Hires";#N/A,#N/A,FALSE,"Assumptions"}</definedName>
    <definedName name="_____KKK1" localSheetId="10" hidden="1">{#N/A,#N/A,FALSE,"Assessment";#N/A,#N/A,FALSE,"Staffing";#N/A,#N/A,FALSE,"Hires";#N/A,#N/A,FALSE,"Assumptions"}</definedName>
    <definedName name="_____KKK1" localSheetId="11" hidden="1">{#N/A,#N/A,FALSE,"Assessment";#N/A,#N/A,FALSE,"Staffing";#N/A,#N/A,FALSE,"Hires";#N/A,#N/A,FALSE,"Assumptions"}</definedName>
    <definedName name="_____KKK1" localSheetId="12" hidden="1">{#N/A,#N/A,FALSE,"Assessment";#N/A,#N/A,FALSE,"Staffing";#N/A,#N/A,FALSE,"Hires";#N/A,#N/A,FALSE,"Assumptions"}</definedName>
    <definedName name="_____KKK1" localSheetId="13" hidden="1">{#N/A,#N/A,FALSE,"Assessment";#N/A,#N/A,FALSE,"Staffing";#N/A,#N/A,FALSE,"Hires";#N/A,#N/A,FALSE,"Assumptions"}</definedName>
    <definedName name="_____KKK1" localSheetId="14" hidden="1">{#N/A,#N/A,FALSE,"Assessment";#N/A,#N/A,FALSE,"Staffing";#N/A,#N/A,FALSE,"Hires";#N/A,#N/A,FALSE,"Assumptions"}</definedName>
    <definedName name="_____KKK1" localSheetId="25" hidden="1">{#N/A,#N/A,FALSE,"Assessment";#N/A,#N/A,FALSE,"Staffing";#N/A,#N/A,FALSE,"Hires";#N/A,#N/A,FALSE,"Assumptions"}</definedName>
    <definedName name="_____KKK1" localSheetId="34" hidden="1">{#N/A,#N/A,FALSE,"Assessment";#N/A,#N/A,FALSE,"Staffing";#N/A,#N/A,FALSE,"Hires";#N/A,#N/A,FALSE,"Assumptions"}</definedName>
    <definedName name="_____KKK1" localSheetId="36" hidden="1">{#N/A,#N/A,FALSE,"Assessment";#N/A,#N/A,FALSE,"Staffing";#N/A,#N/A,FALSE,"Hires";#N/A,#N/A,FALSE,"Assumptions"}</definedName>
    <definedName name="_____KKK1" localSheetId="38" hidden="1">{#N/A,#N/A,FALSE,"Assessment";#N/A,#N/A,FALSE,"Staffing";#N/A,#N/A,FALSE,"Hires";#N/A,#N/A,FALSE,"Assumptions"}</definedName>
    <definedName name="_____KKK1" localSheetId="39" hidden="1">{#N/A,#N/A,FALSE,"Assessment";#N/A,#N/A,FALSE,"Staffing";#N/A,#N/A,FALSE,"Hires";#N/A,#N/A,FALSE,"Assumptions"}</definedName>
    <definedName name="_____KKK1" localSheetId="32" hidden="1">{#N/A,#N/A,FALSE,"Assessment";#N/A,#N/A,FALSE,"Staffing";#N/A,#N/A,FALSE,"Hires";#N/A,#N/A,FALSE,"Assumptions"}</definedName>
    <definedName name="_____KKK1" localSheetId="33" hidden="1">{#N/A,#N/A,FALSE,"Assessment";#N/A,#N/A,FALSE,"Staffing";#N/A,#N/A,FALSE,"Hires";#N/A,#N/A,FALSE,"Assumptions"}</definedName>
    <definedName name="_____KKK1" localSheetId="43" hidden="1">{#N/A,#N/A,FALSE,"Assessment";#N/A,#N/A,FALSE,"Staffing";#N/A,#N/A,FALSE,"Hires";#N/A,#N/A,FALSE,"Assumptions"}</definedName>
    <definedName name="_____KKK1" localSheetId="48" hidden="1">{#N/A,#N/A,FALSE,"Assessment";#N/A,#N/A,FALSE,"Staffing";#N/A,#N/A,FALSE,"Hires";#N/A,#N/A,FALSE,"Assumptions"}</definedName>
    <definedName name="_____KKK1" localSheetId="50" hidden="1">{#N/A,#N/A,FALSE,"Assessment";#N/A,#N/A,FALSE,"Staffing";#N/A,#N/A,FALSE,"Hires";#N/A,#N/A,FALSE,"Assumptions"}</definedName>
    <definedName name="_____KKK1" localSheetId="54" hidden="1">{#N/A,#N/A,FALSE,"Assessment";#N/A,#N/A,FALSE,"Staffing";#N/A,#N/A,FALSE,"Hires";#N/A,#N/A,FALSE,"Assumptions"}</definedName>
    <definedName name="_____KKK1" localSheetId="55" hidden="1">{#N/A,#N/A,FALSE,"Assessment";#N/A,#N/A,FALSE,"Staffing";#N/A,#N/A,FALSE,"Hires";#N/A,#N/A,FALSE,"Assumptions"}</definedName>
    <definedName name="_____KKK1" localSheetId="56" hidden="1">{#N/A,#N/A,FALSE,"Assessment";#N/A,#N/A,FALSE,"Staffing";#N/A,#N/A,FALSE,"Hires";#N/A,#N/A,FALSE,"Assumptions"}</definedName>
    <definedName name="_____KKK1" localSheetId="57" hidden="1">{#N/A,#N/A,FALSE,"Assessment";#N/A,#N/A,FALSE,"Staffing";#N/A,#N/A,FALSE,"Hires";#N/A,#N/A,FALSE,"Assumptions"}</definedName>
    <definedName name="_____KKK1" localSheetId="58" hidden="1">{#N/A,#N/A,FALSE,"Assessment";#N/A,#N/A,FALSE,"Staffing";#N/A,#N/A,FALSE,"Hires";#N/A,#N/A,FALSE,"Assumptions"}</definedName>
    <definedName name="_____KKK1" localSheetId="59" hidden="1">{#N/A,#N/A,FALSE,"Assessment";#N/A,#N/A,FALSE,"Staffing";#N/A,#N/A,FALSE,"Hires";#N/A,#N/A,FALSE,"Assumptions"}</definedName>
    <definedName name="_____KKK1" localSheetId="61" hidden="1">{#N/A,#N/A,FALSE,"Assessment";#N/A,#N/A,FALSE,"Staffing";#N/A,#N/A,FALSE,"Hires";#N/A,#N/A,FALSE,"Assumptions"}</definedName>
    <definedName name="_____KKK1" localSheetId="62" hidden="1">{#N/A,#N/A,FALSE,"Assessment";#N/A,#N/A,FALSE,"Staffing";#N/A,#N/A,FALSE,"Hires";#N/A,#N/A,FALSE,"Assumptions"}</definedName>
    <definedName name="_____KKK1" localSheetId="66" hidden="1">{#N/A,#N/A,FALSE,"Assessment";#N/A,#N/A,FALSE,"Staffing";#N/A,#N/A,FALSE,"Hires";#N/A,#N/A,FALSE,"Assumptions"}</definedName>
    <definedName name="_____KKK1" localSheetId="68" hidden="1">{#N/A,#N/A,FALSE,"Assessment";#N/A,#N/A,FALSE,"Staffing";#N/A,#N/A,FALSE,"Hires";#N/A,#N/A,FALSE,"Assumptions"}</definedName>
    <definedName name="_____KKK1" localSheetId="69" hidden="1">{#N/A,#N/A,FALSE,"Assessment";#N/A,#N/A,FALSE,"Staffing";#N/A,#N/A,FALSE,"Hires";#N/A,#N/A,FALSE,"Assumptions"}</definedName>
    <definedName name="_____KKK1" localSheetId="71" hidden="1">{#N/A,#N/A,FALSE,"Assessment";#N/A,#N/A,FALSE,"Staffing";#N/A,#N/A,FALSE,"Hires";#N/A,#N/A,FALSE,"Assumptions"}</definedName>
    <definedName name="_____KKK1" localSheetId="72" hidden="1">{#N/A,#N/A,FALSE,"Assessment";#N/A,#N/A,FALSE,"Staffing";#N/A,#N/A,FALSE,"Hires";#N/A,#N/A,FALSE,"Assumptions"}</definedName>
    <definedName name="_____KKK1" localSheetId="77" hidden="1">{#N/A,#N/A,FALSE,"Assessment";#N/A,#N/A,FALSE,"Staffing";#N/A,#N/A,FALSE,"Hires";#N/A,#N/A,FALSE,"Assumptions"}</definedName>
    <definedName name="_____KKK1" localSheetId="78" hidden="1">{#N/A,#N/A,FALSE,"Assessment";#N/A,#N/A,FALSE,"Staffing";#N/A,#N/A,FALSE,"Hires";#N/A,#N/A,FALSE,"Assumptions"}</definedName>
    <definedName name="_____KKK1" localSheetId="3" hidden="1">{#N/A,#N/A,FALSE,"Assessment";#N/A,#N/A,FALSE,"Staffing";#N/A,#N/A,FALSE,"Hires";#N/A,#N/A,FALSE,"Assumptions"}</definedName>
    <definedName name="_____KKK1" localSheetId="4" hidden="1">{#N/A,#N/A,FALSE,"Assessment";#N/A,#N/A,FALSE,"Staffing";#N/A,#N/A,FALSE,"Hires";#N/A,#N/A,FALSE,"Assumptions"}</definedName>
    <definedName name="_____KKK1" hidden="1">{#N/A,#N/A,FALSE,"Assessment";#N/A,#N/A,FALSE,"Staffing";#N/A,#N/A,FALSE,"Hires";#N/A,#N/A,FALSE,"Assumptions"}</definedName>
    <definedName name="_____wrn1" localSheetId="6" hidden="1">{"holdco",#N/A,FALSE,"Summary Financials";"holdco",#N/A,FALSE,"Summary Financials"}</definedName>
    <definedName name="_____wrn1" localSheetId="15" hidden="1">{"holdco",#N/A,FALSE,"Summary Financials";"holdco",#N/A,FALSE,"Summary Financials"}</definedName>
    <definedName name="_____wrn1" localSheetId="16" hidden="1">{"holdco",#N/A,FALSE,"Summary Financials";"holdco",#N/A,FALSE,"Summary Financials"}</definedName>
    <definedName name="_____wrn1" localSheetId="17" hidden="1">{"holdco",#N/A,FALSE,"Summary Financials";"holdco",#N/A,FALSE,"Summary Financials"}</definedName>
    <definedName name="_____wrn1" localSheetId="18" hidden="1">{"holdco",#N/A,FALSE,"Summary Financials";"holdco",#N/A,FALSE,"Summary Financials"}</definedName>
    <definedName name="_____wrn1" localSheetId="7" hidden="1">{"holdco",#N/A,FALSE,"Summary Financials";"holdco",#N/A,FALSE,"Summary Financials"}</definedName>
    <definedName name="_____wrn1" localSheetId="8" hidden="1">{"holdco",#N/A,FALSE,"Summary Financials";"holdco",#N/A,FALSE,"Summary Financials"}</definedName>
    <definedName name="_____wrn1" localSheetId="9" hidden="1">{"holdco",#N/A,FALSE,"Summary Financials";"holdco",#N/A,FALSE,"Summary Financials"}</definedName>
    <definedName name="_____wrn1" localSheetId="10" hidden="1">{"holdco",#N/A,FALSE,"Summary Financials";"holdco",#N/A,FALSE,"Summary Financials"}</definedName>
    <definedName name="_____wrn1" localSheetId="11" hidden="1">{"holdco",#N/A,FALSE,"Summary Financials";"holdco",#N/A,FALSE,"Summary Financials"}</definedName>
    <definedName name="_____wrn1" localSheetId="12" hidden="1">{"holdco",#N/A,FALSE,"Summary Financials";"holdco",#N/A,FALSE,"Summary Financials"}</definedName>
    <definedName name="_____wrn1" localSheetId="13" hidden="1">{"holdco",#N/A,FALSE,"Summary Financials";"holdco",#N/A,FALSE,"Summary Financials"}</definedName>
    <definedName name="_____wrn1" localSheetId="14" hidden="1">{"holdco",#N/A,FALSE,"Summary Financials";"holdco",#N/A,FALSE,"Summary Financials"}</definedName>
    <definedName name="_____wrn1" localSheetId="25" hidden="1">{"holdco",#N/A,FALSE,"Summary Financials";"holdco",#N/A,FALSE,"Summary Financials"}</definedName>
    <definedName name="_____wrn1" localSheetId="34" hidden="1">{"holdco",#N/A,FALSE,"Summary Financials";"holdco",#N/A,FALSE,"Summary Financials"}</definedName>
    <definedName name="_____wrn1" localSheetId="36" hidden="1">{"holdco",#N/A,FALSE,"Summary Financials";"holdco",#N/A,FALSE,"Summary Financials"}</definedName>
    <definedName name="_____wrn1" localSheetId="38" hidden="1">{"holdco",#N/A,FALSE,"Summary Financials";"holdco",#N/A,FALSE,"Summary Financials"}</definedName>
    <definedName name="_____wrn1" localSheetId="39" hidden="1">{"holdco",#N/A,FALSE,"Summary Financials";"holdco",#N/A,FALSE,"Summary Financials"}</definedName>
    <definedName name="_____wrn1" localSheetId="32" hidden="1">{"holdco",#N/A,FALSE,"Summary Financials";"holdco",#N/A,FALSE,"Summary Financials"}</definedName>
    <definedName name="_____wrn1" localSheetId="33" hidden="1">{"holdco",#N/A,FALSE,"Summary Financials";"holdco",#N/A,FALSE,"Summary Financials"}</definedName>
    <definedName name="_____wrn1" localSheetId="43" hidden="1">{"holdco",#N/A,FALSE,"Summary Financials";"holdco",#N/A,FALSE,"Summary Financials"}</definedName>
    <definedName name="_____wrn1" localSheetId="48" hidden="1">{"holdco",#N/A,FALSE,"Summary Financials";"holdco",#N/A,FALSE,"Summary Financials"}</definedName>
    <definedName name="_____wrn1" localSheetId="50" hidden="1">{"holdco",#N/A,FALSE,"Summary Financials";"holdco",#N/A,FALSE,"Summary Financials"}</definedName>
    <definedName name="_____wrn1" localSheetId="54" hidden="1">{"holdco",#N/A,FALSE,"Summary Financials";"holdco",#N/A,FALSE,"Summary Financials"}</definedName>
    <definedName name="_____wrn1" localSheetId="55" hidden="1">{"holdco",#N/A,FALSE,"Summary Financials";"holdco",#N/A,FALSE,"Summary Financials"}</definedName>
    <definedName name="_____wrn1" localSheetId="56" hidden="1">{"holdco",#N/A,FALSE,"Summary Financials";"holdco",#N/A,FALSE,"Summary Financials"}</definedName>
    <definedName name="_____wrn1" localSheetId="57" hidden="1">{"holdco",#N/A,FALSE,"Summary Financials";"holdco",#N/A,FALSE,"Summary Financials"}</definedName>
    <definedName name="_____wrn1" localSheetId="58" hidden="1">{"holdco",#N/A,FALSE,"Summary Financials";"holdco",#N/A,FALSE,"Summary Financials"}</definedName>
    <definedName name="_____wrn1" localSheetId="59" hidden="1">{"holdco",#N/A,FALSE,"Summary Financials";"holdco",#N/A,FALSE,"Summary Financials"}</definedName>
    <definedName name="_____wrn1" localSheetId="61" hidden="1">{"holdco",#N/A,FALSE,"Summary Financials";"holdco",#N/A,FALSE,"Summary Financials"}</definedName>
    <definedName name="_____wrn1" localSheetId="62" hidden="1">{"holdco",#N/A,FALSE,"Summary Financials";"holdco",#N/A,FALSE,"Summary Financials"}</definedName>
    <definedName name="_____wrn1" localSheetId="66" hidden="1">{"holdco",#N/A,FALSE,"Summary Financials";"holdco",#N/A,FALSE,"Summary Financials"}</definedName>
    <definedName name="_____wrn1" localSheetId="68" hidden="1">{"holdco",#N/A,FALSE,"Summary Financials";"holdco",#N/A,FALSE,"Summary Financials"}</definedName>
    <definedName name="_____wrn1" localSheetId="69" hidden="1">{"holdco",#N/A,FALSE,"Summary Financials";"holdco",#N/A,FALSE,"Summary Financials"}</definedName>
    <definedName name="_____wrn1" localSheetId="71" hidden="1">{"holdco",#N/A,FALSE,"Summary Financials";"holdco",#N/A,FALSE,"Summary Financials"}</definedName>
    <definedName name="_____wrn1" localSheetId="72" hidden="1">{"holdco",#N/A,FALSE,"Summary Financials";"holdco",#N/A,FALSE,"Summary Financials"}</definedName>
    <definedName name="_____wrn1" localSheetId="77" hidden="1">{"holdco",#N/A,FALSE,"Summary Financials";"holdco",#N/A,FALSE,"Summary Financials"}</definedName>
    <definedName name="_____wrn1" localSheetId="78" hidden="1">{"holdco",#N/A,FALSE,"Summary Financials";"holdco",#N/A,FALSE,"Summary Financials"}</definedName>
    <definedName name="_____wrn1" localSheetId="3" hidden="1">{"holdco",#N/A,FALSE,"Summary Financials";"holdco",#N/A,FALSE,"Summary Financials"}</definedName>
    <definedName name="_____wrn1" localSheetId="4" hidden="1">{"holdco",#N/A,FALSE,"Summary Financials";"holdco",#N/A,FALSE,"Summary Financials"}</definedName>
    <definedName name="_____wrn1" hidden="1">{"holdco",#N/A,FALSE,"Summary Financials";"holdco",#N/A,FALSE,"Summary Financials"}</definedName>
    <definedName name="_____wrn2" localSheetId="6" hidden="1">{"holdco",#N/A,FALSE,"Summary Financials";"holdco",#N/A,FALSE,"Summary Financials"}</definedName>
    <definedName name="_____wrn2" localSheetId="15" hidden="1">{"holdco",#N/A,FALSE,"Summary Financials";"holdco",#N/A,FALSE,"Summary Financials"}</definedName>
    <definedName name="_____wrn2" localSheetId="16" hidden="1">{"holdco",#N/A,FALSE,"Summary Financials";"holdco",#N/A,FALSE,"Summary Financials"}</definedName>
    <definedName name="_____wrn2" localSheetId="17" hidden="1">{"holdco",#N/A,FALSE,"Summary Financials";"holdco",#N/A,FALSE,"Summary Financials"}</definedName>
    <definedName name="_____wrn2" localSheetId="18" hidden="1">{"holdco",#N/A,FALSE,"Summary Financials";"holdco",#N/A,FALSE,"Summary Financials"}</definedName>
    <definedName name="_____wrn2" localSheetId="7" hidden="1">{"holdco",#N/A,FALSE,"Summary Financials";"holdco",#N/A,FALSE,"Summary Financials"}</definedName>
    <definedName name="_____wrn2" localSheetId="8" hidden="1">{"holdco",#N/A,FALSE,"Summary Financials";"holdco",#N/A,FALSE,"Summary Financials"}</definedName>
    <definedName name="_____wrn2" localSheetId="9" hidden="1">{"holdco",#N/A,FALSE,"Summary Financials";"holdco",#N/A,FALSE,"Summary Financials"}</definedName>
    <definedName name="_____wrn2" localSheetId="10" hidden="1">{"holdco",#N/A,FALSE,"Summary Financials";"holdco",#N/A,FALSE,"Summary Financials"}</definedName>
    <definedName name="_____wrn2" localSheetId="11" hidden="1">{"holdco",#N/A,FALSE,"Summary Financials";"holdco",#N/A,FALSE,"Summary Financials"}</definedName>
    <definedName name="_____wrn2" localSheetId="12" hidden="1">{"holdco",#N/A,FALSE,"Summary Financials";"holdco",#N/A,FALSE,"Summary Financials"}</definedName>
    <definedName name="_____wrn2" localSheetId="13" hidden="1">{"holdco",#N/A,FALSE,"Summary Financials";"holdco",#N/A,FALSE,"Summary Financials"}</definedName>
    <definedName name="_____wrn2" localSheetId="14" hidden="1">{"holdco",#N/A,FALSE,"Summary Financials";"holdco",#N/A,FALSE,"Summary Financials"}</definedName>
    <definedName name="_____wrn2" localSheetId="25" hidden="1">{"holdco",#N/A,FALSE,"Summary Financials";"holdco",#N/A,FALSE,"Summary Financials"}</definedName>
    <definedName name="_____wrn2" localSheetId="34" hidden="1">{"holdco",#N/A,FALSE,"Summary Financials";"holdco",#N/A,FALSE,"Summary Financials"}</definedName>
    <definedName name="_____wrn2" localSheetId="36" hidden="1">{"holdco",#N/A,FALSE,"Summary Financials";"holdco",#N/A,FALSE,"Summary Financials"}</definedName>
    <definedName name="_____wrn2" localSheetId="38" hidden="1">{"holdco",#N/A,FALSE,"Summary Financials";"holdco",#N/A,FALSE,"Summary Financials"}</definedName>
    <definedName name="_____wrn2" localSheetId="39" hidden="1">{"holdco",#N/A,FALSE,"Summary Financials";"holdco",#N/A,FALSE,"Summary Financials"}</definedName>
    <definedName name="_____wrn2" localSheetId="32" hidden="1">{"holdco",#N/A,FALSE,"Summary Financials";"holdco",#N/A,FALSE,"Summary Financials"}</definedName>
    <definedName name="_____wrn2" localSheetId="33" hidden="1">{"holdco",#N/A,FALSE,"Summary Financials";"holdco",#N/A,FALSE,"Summary Financials"}</definedName>
    <definedName name="_____wrn2" localSheetId="43" hidden="1">{"holdco",#N/A,FALSE,"Summary Financials";"holdco",#N/A,FALSE,"Summary Financials"}</definedName>
    <definedName name="_____wrn2" localSheetId="48" hidden="1">{"holdco",#N/A,FALSE,"Summary Financials";"holdco",#N/A,FALSE,"Summary Financials"}</definedName>
    <definedName name="_____wrn2" localSheetId="50" hidden="1">{"holdco",#N/A,FALSE,"Summary Financials";"holdco",#N/A,FALSE,"Summary Financials"}</definedName>
    <definedName name="_____wrn2" localSheetId="54" hidden="1">{"holdco",#N/A,FALSE,"Summary Financials";"holdco",#N/A,FALSE,"Summary Financials"}</definedName>
    <definedName name="_____wrn2" localSheetId="55" hidden="1">{"holdco",#N/A,FALSE,"Summary Financials";"holdco",#N/A,FALSE,"Summary Financials"}</definedName>
    <definedName name="_____wrn2" localSheetId="56" hidden="1">{"holdco",#N/A,FALSE,"Summary Financials";"holdco",#N/A,FALSE,"Summary Financials"}</definedName>
    <definedName name="_____wrn2" localSheetId="57" hidden="1">{"holdco",#N/A,FALSE,"Summary Financials";"holdco",#N/A,FALSE,"Summary Financials"}</definedName>
    <definedName name="_____wrn2" localSheetId="58" hidden="1">{"holdco",#N/A,FALSE,"Summary Financials";"holdco",#N/A,FALSE,"Summary Financials"}</definedName>
    <definedName name="_____wrn2" localSheetId="59" hidden="1">{"holdco",#N/A,FALSE,"Summary Financials";"holdco",#N/A,FALSE,"Summary Financials"}</definedName>
    <definedName name="_____wrn2" localSheetId="61" hidden="1">{"holdco",#N/A,FALSE,"Summary Financials";"holdco",#N/A,FALSE,"Summary Financials"}</definedName>
    <definedName name="_____wrn2" localSheetId="62" hidden="1">{"holdco",#N/A,FALSE,"Summary Financials";"holdco",#N/A,FALSE,"Summary Financials"}</definedName>
    <definedName name="_____wrn2" localSheetId="66" hidden="1">{"holdco",#N/A,FALSE,"Summary Financials";"holdco",#N/A,FALSE,"Summary Financials"}</definedName>
    <definedName name="_____wrn2" localSheetId="68" hidden="1">{"holdco",#N/A,FALSE,"Summary Financials";"holdco",#N/A,FALSE,"Summary Financials"}</definedName>
    <definedName name="_____wrn2" localSheetId="69" hidden="1">{"holdco",#N/A,FALSE,"Summary Financials";"holdco",#N/A,FALSE,"Summary Financials"}</definedName>
    <definedName name="_____wrn2" localSheetId="71" hidden="1">{"holdco",#N/A,FALSE,"Summary Financials";"holdco",#N/A,FALSE,"Summary Financials"}</definedName>
    <definedName name="_____wrn2" localSheetId="72" hidden="1">{"holdco",#N/A,FALSE,"Summary Financials";"holdco",#N/A,FALSE,"Summary Financials"}</definedName>
    <definedName name="_____wrn2" localSheetId="77" hidden="1">{"holdco",#N/A,FALSE,"Summary Financials";"holdco",#N/A,FALSE,"Summary Financials"}</definedName>
    <definedName name="_____wrn2" localSheetId="78" hidden="1">{"holdco",#N/A,FALSE,"Summary Financials";"holdco",#N/A,FALSE,"Summary Financials"}</definedName>
    <definedName name="_____wrn2" localSheetId="3" hidden="1">{"holdco",#N/A,FALSE,"Summary Financials";"holdco",#N/A,FALSE,"Summary Financials"}</definedName>
    <definedName name="_____wrn2" localSheetId="4" hidden="1">{"holdco",#N/A,FALSE,"Summary Financials";"holdco",#N/A,FALSE,"Summary Financials"}</definedName>
    <definedName name="_____wrn2" hidden="1">{"holdco",#N/A,FALSE,"Summary Financials";"holdco",#N/A,FALSE,"Summary Financials"}</definedName>
    <definedName name="_____wrn3" localSheetId="6" hidden="1">{"holdco",#N/A,FALSE,"Summary Financials";"holdco",#N/A,FALSE,"Summary Financials"}</definedName>
    <definedName name="_____wrn3" localSheetId="15" hidden="1">{"holdco",#N/A,FALSE,"Summary Financials";"holdco",#N/A,FALSE,"Summary Financials"}</definedName>
    <definedName name="_____wrn3" localSheetId="16" hidden="1">{"holdco",#N/A,FALSE,"Summary Financials";"holdco",#N/A,FALSE,"Summary Financials"}</definedName>
    <definedName name="_____wrn3" localSheetId="17" hidden="1">{"holdco",#N/A,FALSE,"Summary Financials";"holdco",#N/A,FALSE,"Summary Financials"}</definedName>
    <definedName name="_____wrn3" localSheetId="18" hidden="1">{"holdco",#N/A,FALSE,"Summary Financials";"holdco",#N/A,FALSE,"Summary Financials"}</definedName>
    <definedName name="_____wrn3" localSheetId="7" hidden="1">{"holdco",#N/A,FALSE,"Summary Financials";"holdco",#N/A,FALSE,"Summary Financials"}</definedName>
    <definedName name="_____wrn3" localSheetId="8" hidden="1">{"holdco",#N/A,FALSE,"Summary Financials";"holdco",#N/A,FALSE,"Summary Financials"}</definedName>
    <definedName name="_____wrn3" localSheetId="9" hidden="1">{"holdco",#N/A,FALSE,"Summary Financials";"holdco",#N/A,FALSE,"Summary Financials"}</definedName>
    <definedName name="_____wrn3" localSheetId="10" hidden="1">{"holdco",#N/A,FALSE,"Summary Financials";"holdco",#N/A,FALSE,"Summary Financials"}</definedName>
    <definedName name="_____wrn3" localSheetId="11" hidden="1">{"holdco",#N/A,FALSE,"Summary Financials";"holdco",#N/A,FALSE,"Summary Financials"}</definedName>
    <definedName name="_____wrn3" localSheetId="12" hidden="1">{"holdco",#N/A,FALSE,"Summary Financials";"holdco",#N/A,FALSE,"Summary Financials"}</definedName>
    <definedName name="_____wrn3" localSheetId="13" hidden="1">{"holdco",#N/A,FALSE,"Summary Financials";"holdco",#N/A,FALSE,"Summary Financials"}</definedName>
    <definedName name="_____wrn3" localSheetId="14" hidden="1">{"holdco",#N/A,FALSE,"Summary Financials";"holdco",#N/A,FALSE,"Summary Financials"}</definedName>
    <definedName name="_____wrn3" localSheetId="25" hidden="1">{"holdco",#N/A,FALSE,"Summary Financials";"holdco",#N/A,FALSE,"Summary Financials"}</definedName>
    <definedName name="_____wrn3" localSheetId="34" hidden="1">{"holdco",#N/A,FALSE,"Summary Financials";"holdco",#N/A,FALSE,"Summary Financials"}</definedName>
    <definedName name="_____wrn3" localSheetId="36" hidden="1">{"holdco",#N/A,FALSE,"Summary Financials";"holdco",#N/A,FALSE,"Summary Financials"}</definedName>
    <definedName name="_____wrn3" localSheetId="38" hidden="1">{"holdco",#N/A,FALSE,"Summary Financials";"holdco",#N/A,FALSE,"Summary Financials"}</definedName>
    <definedName name="_____wrn3" localSheetId="39" hidden="1">{"holdco",#N/A,FALSE,"Summary Financials";"holdco",#N/A,FALSE,"Summary Financials"}</definedName>
    <definedName name="_____wrn3" localSheetId="32" hidden="1">{"holdco",#N/A,FALSE,"Summary Financials";"holdco",#N/A,FALSE,"Summary Financials"}</definedName>
    <definedName name="_____wrn3" localSheetId="33" hidden="1">{"holdco",#N/A,FALSE,"Summary Financials";"holdco",#N/A,FALSE,"Summary Financials"}</definedName>
    <definedName name="_____wrn3" localSheetId="43" hidden="1">{"holdco",#N/A,FALSE,"Summary Financials";"holdco",#N/A,FALSE,"Summary Financials"}</definedName>
    <definedName name="_____wrn3" localSheetId="48" hidden="1">{"holdco",#N/A,FALSE,"Summary Financials";"holdco",#N/A,FALSE,"Summary Financials"}</definedName>
    <definedName name="_____wrn3" localSheetId="50" hidden="1">{"holdco",#N/A,FALSE,"Summary Financials";"holdco",#N/A,FALSE,"Summary Financials"}</definedName>
    <definedName name="_____wrn3" localSheetId="54" hidden="1">{"holdco",#N/A,FALSE,"Summary Financials";"holdco",#N/A,FALSE,"Summary Financials"}</definedName>
    <definedName name="_____wrn3" localSheetId="55" hidden="1">{"holdco",#N/A,FALSE,"Summary Financials";"holdco",#N/A,FALSE,"Summary Financials"}</definedName>
    <definedName name="_____wrn3" localSheetId="56" hidden="1">{"holdco",#N/A,FALSE,"Summary Financials";"holdco",#N/A,FALSE,"Summary Financials"}</definedName>
    <definedName name="_____wrn3" localSheetId="57" hidden="1">{"holdco",#N/A,FALSE,"Summary Financials";"holdco",#N/A,FALSE,"Summary Financials"}</definedName>
    <definedName name="_____wrn3" localSheetId="58" hidden="1">{"holdco",#N/A,FALSE,"Summary Financials";"holdco",#N/A,FALSE,"Summary Financials"}</definedName>
    <definedName name="_____wrn3" localSheetId="59" hidden="1">{"holdco",#N/A,FALSE,"Summary Financials";"holdco",#N/A,FALSE,"Summary Financials"}</definedName>
    <definedName name="_____wrn3" localSheetId="61" hidden="1">{"holdco",#N/A,FALSE,"Summary Financials";"holdco",#N/A,FALSE,"Summary Financials"}</definedName>
    <definedName name="_____wrn3" localSheetId="62" hidden="1">{"holdco",#N/A,FALSE,"Summary Financials";"holdco",#N/A,FALSE,"Summary Financials"}</definedName>
    <definedName name="_____wrn3" localSheetId="66" hidden="1">{"holdco",#N/A,FALSE,"Summary Financials";"holdco",#N/A,FALSE,"Summary Financials"}</definedName>
    <definedName name="_____wrn3" localSheetId="68" hidden="1">{"holdco",#N/A,FALSE,"Summary Financials";"holdco",#N/A,FALSE,"Summary Financials"}</definedName>
    <definedName name="_____wrn3" localSheetId="69" hidden="1">{"holdco",#N/A,FALSE,"Summary Financials";"holdco",#N/A,FALSE,"Summary Financials"}</definedName>
    <definedName name="_____wrn3" localSheetId="71" hidden="1">{"holdco",#N/A,FALSE,"Summary Financials";"holdco",#N/A,FALSE,"Summary Financials"}</definedName>
    <definedName name="_____wrn3" localSheetId="72" hidden="1">{"holdco",#N/A,FALSE,"Summary Financials";"holdco",#N/A,FALSE,"Summary Financials"}</definedName>
    <definedName name="_____wrn3" localSheetId="77" hidden="1">{"holdco",#N/A,FALSE,"Summary Financials";"holdco",#N/A,FALSE,"Summary Financials"}</definedName>
    <definedName name="_____wrn3" localSheetId="78" hidden="1">{"holdco",#N/A,FALSE,"Summary Financials";"holdco",#N/A,FALSE,"Summary Financials"}</definedName>
    <definedName name="_____wrn3" localSheetId="3" hidden="1">{"holdco",#N/A,FALSE,"Summary Financials";"holdco",#N/A,FALSE,"Summary Financials"}</definedName>
    <definedName name="_____wrn3" localSheetId="4" hidden="1">{"holdco",#N/A,FALSE,"Summary Financials";"holdco",#N/A,FALSE,"Summary Financials"}</definedName>
    <definedName name="_____wrn3" hidden="1">{"holdco",#N/A,FALSE,"Summary Financials";"holdco",#N/A,FALSE,"Summary Financials"}</definedName>
    <definedName name="_____wrn7" localSheetId="6" hidden="1">{"Model Summary",#N/A,FALSE,"Print Chart";"Holdco",#N/A,FALSE,"Print Chart";"Genco",#N/A,FALSE,"Print Chart";"Servco",#N/A,FALSE,"Print Chart";"Genco_Detail",#N/A,FALSE,"Summary Financials";"Servco_Detail",#N/A,FALSE,"Summary Financials"}</definedName>
    <definedName name="_____wrn7" localSheetId="15" hidden="1">{"Model Summary",#N/A,FALSE,"Print Chart";"Holdco",#N/A,FALSE,"Print Chart";"Genco",#N/A,FALSE,"Print Chart";"Servco",#N/A,FALSE,"Print Chart";"Genco_Detail",#N/A,FALSE,"Summary Financials";"Servco_Detail",#N/A,FALSE,"Summary Financials"}</definedName>
    <definedName name="_____wrn7" localSheetId="16" hidden="1">{"Model Summary",#N/A,FALSE,"Print Chart";"Holdco",#N/A,FALSE,"Print Chart";"Genco",#N/A,FALSE,"Print Chart";"Servco",#N/A,FALSE,"Print Chart";"Genco_Detail",#N/A,FALSE,"Summary Financials";"Servco_Detail",#N/A,FALSE,"Summary Financials"}</definedName>
    <definedName name="_____wrn7" localSheetId="17" hidden="1">{"Model Summary",#N/A,FALSE,"Print Chart";"Holdco",#N/A,FALSE,"Print Chart";"Genco",#N/A,FALSE,"Print Chart";"Servco",#N/A,FALSE,"Print Chart";"Genco_Detail",#N/A,FALSE,"Summary Financials";"Servco_Detail",#N/A,FALSE,"Summary Financials"}</definedName>
    <definedName name="_____wrn7" localSheetId="18" hidden="1">{"Model Summary",#N/A,FALSE,"Print Chart";"Holdco",#N/A,FALSE,"Print Chart";"Genco",#N/A,FALSE,"Print Chart";"Servco",#N/A,FALSE,"Print Chart";"Genco_Detail",#N/A,FALSE,"Summary Financials";"Servco_Detail",#N/A,FALSE,"Summary Financials"}</definedName>
    <definedName name="_____wrn7" localSheetId="7" hidden="1">{"Model Summary",#N/A,FALSE,"Print Chart";"Holdco",#N/A,FALSE,"Print Chart";"Genco",#N/A,FALSE,"Print Chart";"Servco",#N/A,FALSE,"Print Chart";"Genco_Detail",#N/A,FALSE,"Summary Financials";"Servco_Detail",#N/A,FALSE,"Summary Financials"}</definedName>
    <definedName name="_____wrn7" localSheetId="8" hidden="1">{"Model Summary",#N/A,FALSE,"Print Chart";"Holdco",#N/A,FALSE,"Print Chart";"Genco",#N/A,FALSE,"Print Chart";"Servco",#N/A,FALSE,"Print Chart";"Genco_Detail",#N/A,FALSE,"Summary Financials";"Servco_Detail",#N/A,FALSE,"Summary Financials"}</definedName>
    <definedName name="_____wrn7" localSheetId="9" hidden="1">{"Model Summary",#N/A,FALSE,"Print Chart";"Holdco",#N/A,FALSE,"Print Chart";"Genco",#N/A,FALSE,"Print Chart";"Servco",#N/A,FALSE,"Print Chart";"Genco_Detail",#N/A,FALSE,"Summary Financials";"Servco_Detail",#N/A,FALSE,"Summary Financials"}</definedName>
    <definedName name="_____wrn7" localSheetId="10" hidden="1">{"Model Summary",#N/A,FALSE,"Print Chart";"Holdco",#N/A,FALSE,"Print Chart";"Genco",#N/A,FALSE,"Print Chart";"Servco",#N/A,FALSE,"Print Chart";"Genco_Detail",#N/A,FALSE,"Summary Financials";"Servco_Detail",#N/A,FALSE,"Summary Financials"}</definedName>
    <definedName name="_____wrn7" localSheetId="11" hidden="1">{"Model Summary",#N/A,FALSE,"Print Chart";"Holdco",#N/A,FALSE,"Print Chart";"Genco",#N/A,FALSE,"Print Chart";"Servco",#N/A,FALSE,"Print Chart";"Genco_Detail",#N/A,FALSE,"Summary Financials";"Servco_Detail",#N/A,FALSE,"Summary Financials"}</definedName>
    <definedName name="_____wrn7" localSheetId="12" hidden="1">{"Model Summary",#N/A,FALSE,"Print Chart";"Holdco",#N/A,FALSE,"Print Chart";"Genco",#N/A,FALSE,"Print Chart";"Servco",#N/A,FALSE,"Print Chart";"Genco_Detail",#N/A,FALSE,"Summary Financials";"Servco_Detail",#N/A,FALSE,"Summary Financials"}</definedName>
    <definedName name="_____wrn7" localSheetId="13" hidden="1">{"Model Summary",#N/A,FALSE,"Print Chart";"Holdco",#N/A,FALSE,"Print Chart";"Genco",#N/A,FALSE,"Print Chart";"Servco",#N/A,FALSE,"Print Chart";"Genco_Detail",#N/A,FALSE,"Summary Financials";"Servco_Detail",#N/A,FALSE,"Summary Financials"}</definedName>
    <definedName name="_____wrn7" localSheetId="14" hidden="1">{"Model Summary",#N/A,FALSE,"Print Chart";"Holdco",#N/A,FALSE,"Print Chart";"Genco",#N/A,FALSE,"Print Chart";"Servco",#N/A,FALSE,"Print Chart";"Genco_Detail",#N/A,FALSE,"Summary Financials";"Servco_Detail",#N/A,FALSE,"Summary Financials"}</definedName>
    <definedName name="_____wrn7" localSheetId="25" hidden="1">{"Model Summary",#N/A,FALSE,"Print Chart";"Holdco",#N/A,FALSE,"Print Chart";"Genco",#N/A,FALSE,"Print Chart";"Servco",#N/A,FALSE,"Print Chart";"Genco_Detail",#N/A,FALSE,"Summary Financials";"Servco_Detail",#N/A,FALSE,"Summary Financials"}</definedName>
    <definedName name="_____wrn7" localSheetId="34" hidden="1">{"Model Summary",#N/A,FALSE,"Print Chart";"Holdco",#N/A,FALSE,"Print Chart";"Genco",#N/A,FALSE,"Print Chart";"Servco",#N/A,FALSE,"Print Chart";"Genco_Detail",#N/A,FALSE,"Summary Financials";"Servco_Detail",#N/A,FALSE,"Summary Financials"}</definedName>
    <definedName name="_____wrn7" localSheetId="36" hidden="1">{"Model Summary",#N/A,FALSE,"Print Chart";"Holdco",#N/A,FALSE,"Print Chart";"Genco",#N/A,FALSE,"Print Chart";"Servco",#N/A,FALSE,"Print Chart";"Genco_Detail",#N/A,FALSE,"Summary Financials";"Servco_Detail",#N/A,FALSE,"Summary Financials"}</definedName>
    <definedName name="_____wrn7" localSheetId="38" hidden="1">{"Model Summary",#N/A,FALSE,"Print Chart";"Holdco",#N/A,FALSE,"Print Chart";"Genco",#N/A,FALSE,"Print Chart";"Servco",#N/A,FALSE,"Print Chart";"Genco_Detail",#N/A,FALSE,"Summary Financials";"Servco_Detail",#N/A,FALSE,"Summary Financials"}</definedName>
    <definedName name="_____wrn7" localSheetId="39" hidden="1">{"Model Summary",#N/A,FALSE,"Print Chart";"Holdco",#N/A,FALSE,"Print Chart";"Genco",#N/A,FALSE,"Print Chart";"Servco",#N/A,FALSE,"Print Chart";"Genco_Detail",#N/A,FALSE,"Summary Financials";"Servco_Detail",#N/A,FALSE,"Summary Financials"}</definedName>
    <definedName name="_____wrn7" localSheetId="32" hidden="1">{"Model Summary",#N/A,FALSE,"Print Chart";"Holdco",#N/A,FALSE,"Print Chart";"Genco",#N/A,FALSE,"Print Chart";"Servco",#N/A,FALSE,"Print Chart";"Genco_Detail",#N/A,FALSE,"Summary Financials";"Servco_Detail",#N/A,FALSE,"Summary Financials"}</definedName>
    <definedName name="_____wrn7" localSheetId="33" hidden="1">{"Model Summary",#N/A,FALSE,"Print Chart";"Holdco",#N/A,FALSE,"Print Chart";"Genco",#N/A,FALSE,"Print Chart";"Servco",#N/A,FALSE,"Print Chart";"Genco_Detail",#N/A,FALSE,"Summary Financials";"Servco_Detail",#N/A,FALSE,"Summary Financials"}</definedName>
    <definedName name="_____wrn7" localSheetId="43" hidden="1">{"Model Summary",#N/A,FALSE,"Print Chart";"Holdco",#N/A,FALSE,"Print Chart";"Genco",#N/A,FALSE,"Print Chart";"Servco",#N/A,FALSE,"Print Chart";"Genco_Detail",#N/A,FALSE,"Summary Financials";"Servco_Detail",#N/A,FALSE,"Summary Financials"}</definedName>
    <definedName name="_____wrn7" localSheetId="48" hidden="1">{"Model Summary",#N/A,FALSE,"Print Chart";"Holdco",#N/A,FALSE,"Print Chart";"Genco",#N/A,FALSE,"Print Chart";"Servco",#N/A,FALSE,"Print Chart";"Genco_Detail",#N/A,FALSE,"Summary Financials";"Servco_Detail",#N/A,FALSE,"Summary Financials"}</definedName>
    <definedName name="_____wrn7" localSheetId="50" hidden="1">{"Model Summary",#N/A,FALSE,"Print Chart";"Holdco",#N/A,FALSE,"Print Chart";"Genco",#N/A,FALSE,"Print Chart";"Servco",#N/A,FALSE,"Print Chart";"Genco_Detail",#N/A,FALSE,"Summary Financials";"Servco_Detail",#N/A,FALSE,"Summary Financials"}</definedName>
    <definedName name="_____wrn7" localSheetId="54" hidden="1">{"Model Summary",#N/A,FALSE,"Print Chart";"Holdco",#N/A,FALSE,"Print Chart";"Genco",#N/A,FALSE,"Print Chart";"Servco",#N/A,FALSE,"Print Chart";"Genco_Detail",#N/A,FALSE,"Summary Financials";"Servco_Detail",#N/A,FALSE,"Summary Financials"}</definedName>
    <definedName name="_____wrn7" localSheetId="55" hidden="1">{"Model Summary",#N/A,FALSE,"Print Chart";"Holdco",#N/A,FALSE,"Print Chart";"Genco",#N/A,FALSE,"Print Chart";"Servco",#N/A,FALSE,"Print Chart";"Genco_Detail",#N/A,FALSE,"Summary Financials";"Servco_Detail",#N/A,FALSE,"Summary Financials"}</definedName>
    <definedName name="_____wrn7" localSheetId="56" hidden="1">{"Model Summary",#N/A,FALSE,"Print Chart";"Holdco",#N/A,FALSE,"Print Chart";"Genco",#N/A,FALSE,"Print Chart";"Servco",#N/A,FALSE,"Print Chart";"Genco_Detail",#N/A,FALSE,"Summary Financials";"Servco_Detail",#N/A,FALSE,"Summary Financials"}</definedName>
    <definedName name="_____wrn7" localSheetId="57" hidden="1">{"Model Summary",#N/A,FALSE,"Print Chart";"Holdco",#N/A,FALSE,"Print Chart";"Genco",#N/A,FALSE,"Print Chart";"Servco",#N/A,FALSE,"Print Chart";"Genco_Detail",#N/A,FALSE,"Summary Financials";"Servco_Detail",#N/A,FALSE,"Summary Financials"}</definedName>
    <definedName name="_____wrn7" localSheetId="58" hidden="1">{"Model Summary",#N/A,FALSE,"Print Chart";"Holdco",#N/A,FALSE,"Print Chart";"Genco",#N/A,FALSE,"Print Chart";"Servco",#N/A,FALSE,"Print Chart";"Genco_Detail",#N/A,FALSE,"Summary Financials";"Servco_Detail",#N/A,FALSE,"Summary Financials"}</definedName>
    <definedName name="_____wrn7" localSheetId="59" hidden="1">{"Model Summary",#N/A,FALSE,"Print Chart";"Holdco",#N/A,FALSE,"Print Chart";"Genco",#N/A,FALSE,"Print Chart";"Servco",#N/A,FALSE,"Print Chart";"Genco_Detail",#N/A,FALSE,"Summary Financials";"Servco_Detail",#N/A,FALSE,"Summary Financials"}</definedName>
    <definedName name="_____wrn7" localSheetId="61" hidden="1">{"Model Summary",#N/A,FALSE,"Print Chart";"Holdco",#N/A,FALSE,"Print Chart";"Genco",#N/A,FALSE,"Print Chart";"Servco",#N/A,FALSE,"Print Chart";"Genco_Detail",#N/A,FALSE,"Summary Financials";"Servco_Detail",#N/A,FALSE,"Summary Financials"}</definedName>
    <definedName name="_____wrn7" localSheetId="62" hidden="1">{"Model Summary",#N/A,FALSE,"Print Chart";"Holdco",#N/A,FALSE,"Print Chart";"Genco",#N/A,FALSE,"Print Chart";"Servco",#N/A,FALSE,"Print Chart";"Genco_Detail",#N/A,FALSE,"Summary Financials";"Servco_Detail",#N/A,FALSE,"Summary Financials"}</definedName>
    <definedName name="_____wrn7" localSheetId="66" hidden="1">{"Model Summary",#N/A,FALSE,"Print Chart";"Holdco",#N/A,FALSE,"Print Chart";"Genco",#N/A,FALSE,"Print Chart";"Servco",#N/A,FALSE,"Print Chart";"Genco_Detail",#N/A,FALSE,"Summary Financials";"Servco_Detail",#N/A,FALSE,"Summary Financials"}</definedName>
    <definedName name="_____wrn7" localSheetId="68" hidden="1">{"Model Summary",#N/A,FALSE,"Print Chart";"Holdco",#N/A,FALSE,"Print Chart";"Genco",#N/A,FALSE,"Print Chart";"Servco",#N/A,FALSE,"Print Chart";"Genco_Detail",#N/A,FALSE,"Summary Financials";"Servco_Detail",#N/A,FALSE,"Summary Financials"}</definedName>
    <definedName name="_____wrn7" localSheetId="69" hidden="1">{"Model Summary",#N/A,FALSE,"Print Chart";"Holdco",#N/A,FALSE,"Print Chart";"Genco",#N/A,FALSE,"Print Chart";"Servco",#N/A,FALSE,"Print Chart";"Genco_Detail",#N/A,FALSE,"Summary Financials";"Servco_Detail",#N/A,FALSE,"Summary Financials"}</definedName>
    <definedName name="_____wrn7" localSheetId="71" hidden="1">{"Model Summary",#N/A,FALSE,"Print Chart";"Holdco",#N/A,FALSE,"Print Chart";"Genco",#N/A,FALSE,"Print Chart";"Servco",#N/A,FALSE,"Print Chart";"Genco_Detail",#N/A,FALSE,"Summary Financials";"Servco_Detail",#N/A,FALSE,"Summary Financials"}</definedName>
    <definedName name="_____wrn7" localSheetId="72" hidden="1">{"Model Summary",#N/A,FALSE,"Print Chart";"Holdco",#N/A,FALSE,"Print Chart";"Genco",#N/A,FALSE,"Print Chart";"Servco",#N/A,FALSE,"Print Chart";"Genco_Detail",#N/A,FALSE,"Summary Financials";"Servco_Detail",#N/A,FALSE,"Summary Financials"}</definedName>
    <definedName name="_____wrn7" localSheetId="77" hidden="1">{"Model Summary",#N/A,FALSE,"Print Chart";"Holdco",#N/A,FALSE,"Print Chart";"Genco",#N/A,FALSE,"Print Chart";"Servco",#N/A,FALSE,"Print Chart";"Genco_Detail",#N/A,FALSE,"Summary Financials";"Servco_Detail",#N/A,FALSE,"Summary Financials"}</definedName>
    <definedName name="_____wrn7" localSheetId="78" hidden="1">{"Model Summary",#N/A,FALSE,"Print Chart";"Holdco",#N/A,FALSE,"Print Chart";"Genco",#N/A,FALSE,"Print Chart";"Servco",#N/A,FALSE,"Print Chart";"Genco_Detail",#N/A,FALSE,"Summary Financials";"Servco_Detail",#N/A,FALSE,"Summary Financials"}</definedName>
    <definedName name="_____wrn7" localSheetId="3" hidden="1">{"Model Summary",#N/A,FALSE,"Print Chart";"Holdco",#N/A,FALSE,"Print Chart";"Genco",#N/A,FALSE,"Print Chart";"Servco",#N/A,FALSE,"Print Chart";"Genco_Detail",#N/A,FALSE,"Summary Financials";"Servco_Detail",#N/A,FALSE,"Summary Financials"}</definedName>
    <definedName name="_____wrn7" localSheetId="4" hidden="1">{"Model Summary",#N/A,FALSE,"Print Chart";"Holdco",#N/A,FALSE,"Print Chart";"Genco",#N/A,FALSE,"Print Chart";"Servco",#N/A,FALSE,"Print Chart";"Genco_Detail",#N/A,FALSE,"Summary Financials";"Servco_Detail",#N/A,FALSE,"Summary Financials"}</definedName>
    <definedName name="_____wrn7" hidden="1">{"Model Summary",#N/A,FALSE,"Print Chart";"Holdco",#N/A,FALSE,"Print Chart";"Genco",#N/A,FALSE,"Print Chart";"Servco",#N/A,FALSE,"Print Chart";"Genco_Detail",#N/A,FALSE,"Summary Financials";"Servco_Detail",#N/A,FALSE,"Summary Financials"}</definedName>
    <definedName name="_____wrn8" localSheetId="6" hidden="1">{"holdco",#N/A,FALSE,"Summary Financials";"holdco",#N/A,FALSE,"Summary Financials"}</definedName>
    <definedName name="_____wrn8" localSheetId="15" hidden="1">{"holdco",#N/A,FALSE,"Summary Financials";"holdco",#N/A,FALSE,"Summary Financials"}</definedName>
    <definedName name="_____wrn8" localSheetId="16" hidden="1">{"holdco",#N/A,FALSE,"Summary Financials";"holdco",#N/A,FALSE,"Summary Financials"}</definedName>
    <definedName name="_____wrn8" localSheetId="17" hidden="1">{"holdco",#N/A,FALSE,"Summary Financials";"holdco",#N/A,FALSE,"Summary Financials"}</definedName>
    <definedName name="_____wrn8" localSheetId="18" hidden="1">{"holdco",#N/A,FALSE,"Summary Financials";"holdco",#N/A,FALSE,"Summary Financials"}</definedName>
    <definedName name="_____wrn8" localSheetId="7" hidden="1">{"holdco",#N/A,FALSE,"Summary Financials";"holdco",#N/A,FALSE,"Summary Financials"}</definedName>
    <definedName name="_____wrn8" localSheetId="8" hidden="1">{"holdco",#N/A,FALSE,"Summary Financials";"holdco",#N/A,FALSE,"Summary Financials"}</definedName>
    <definedName name="_____wrn8" localSheetId="9" hidden="1">{"holdco",#N/A,FALSE,"Summary Financials";"holdco",#N/A,FALSE,"Summary Financials"}</definedName>
    <definedName name="_____wrn8" localSheetId="10" hidden="1">{"holdco",#N/A,FALSE,"Summary Financials";"holdco",#N/A,FALSE,"Summary Financials"}</definedName>
    <definedName name="_____wrn8" localSheetId="11" hidden="1">{"holdco",#N/A,FALSE,"Summary Financials";"holdco",#N/A,FALSE,"Summary Financials"}</definedName>
    <definedName name="_____wrn8" localSheetId="12" hidden="1">{"holdco",#N/A,FALSE,"Summary Financials";"holdco",#N/A,FALSE,"Summary Financials"}</definedName>
    <definedName name="_____wrn8" localSheetId="13" hidden="1">{"holdco",#N/A,FALSE,"Summary Financials";"holdco",#N/A,FALSE,"Summary Financials"}</definedName>
    <definedName name="_____wrn8" localSheetId="14" hidden="1">{"holdco",#N/A,FALSE,"Summary Financials";"holdco",#N/A,FALSE,"Summary Financials"}</definedName>
    <definedName name="_____wrn8" localSheetId="25" hidden="1">{"holdco",#N/A,FALSE,"Summary Financials";"holdco",#N/A,FALSE,"Summary Financials"}</definedName>
    <definedName name="_____wrn8" localSheetId="34" hidden="1">{"holdco",#N/A,FALSE,"Summary Financials";"holdco",#N/A,FALSE,"Summary Financials"}</definedName>
    <definedName name="_____wrn8" localSheetId="36" hidden="1">{"holdco",#N/A,FALSE,"Summary Financials";"holdco",#N/A,FALSE,"Summary Financials"}</definedName>
    <definedName name="_____wrn8" localSheetId="38" hidden="1">{"holdco",#N/A,FALSE,"Summary Financials";"holdco",#N/A,FALSE,"Summary Financials"}</definedName>
    <definedName name="_____wrn8" localSheetId="39" hidden="1">{"holdco",#N/A,FALSE,"Summary Financials";"holdco",#N/A,FALSE,"Summary Financials"}</definedName>
    <definedName name="_____wrn8" localSheetId="32" hidden="1">{"holdco",#N/A,FALSE,"Summary Financials";"holdco",#N/A,FALSE,"Summary Financials"}</definedName>
    <definedName name="_____wrn8" localSheetId="33" hidden="1">{"holdco",#N/A,FALSE,"Summary Financials";"holdco",#N/A,FALSE,"Summary Financials"}</definedName>
    <definedName name="_____wrn8" localSheetId="43" hidden="1">{"holdco",#N/A,FALSE,"Summary Financials";"holdco",#N/A,FALSE,"Summary Financials"}</definedName>
    <definedName name="_____wrn8" localSheetId="48" hidden="1">{"holdco",#N/A,FALSE,"Summary Financials";"holdco",#N/A,FALSE,"Summary Financials"}</definedName>
    <definedName name="_____wrn8" localSheetId="50" hidden="1">{"holdco",#N/A,FALSE,"Summary Financials";"holdco",#N/A,FALSE,"Summary Financials"}</definedName>
    <definedName name="_____wrn8" localSheetId="54" hidden="1">{"holdco",#N/A,FALSE,"Summary Financials";"holdco",#N/A,FALSE,"Summary Financials"}</definedName>
    <definedName name="_____wrn8" localSheetId="55" hidden="1">{"holdco",#N/A,FALSE,"Summary Financials";"holdco",#N/A,FALSE,"Summary Financials"}</definedName>
    <definedName name="_____wrn8" localSheetId="56" hidden="1">{"holdco",#N/A,FALSE,"Summary Financials";"holdco",#N/A,FALSE,"Summary Financials"}</definedName>
    <definedName name="_____wrn8" localSheetId="57" hidden="1">{"holdco",#N/A,FALSE,"Summary Financials";"holdco",#N/A,FALSE,"Summary Financials"}</definedName>
    <definedName name="_____wrn8" localSheetId="58" hidden="1">{"holdco",#N/A,FALSE,"Summary Financials";"holdco",#N/A,FALSE,"Summary Financials"}</definedName>
    <definedName name="_____wrn8" localSheetId="59" hidden="1">{"holdco",#N/A,FALSE,"Summary Financials";"holdco",#N/A,FALSE,"Summary Financials"}</definedName>
    <definedName name="_____wrn8" localSheetId="61" hidden="1">{"holdco",#N/A,FALSE,"Summary Financials";"holdco",#N/A,FALSE,"Summary Financials"}</definedName>
    <definedName name="_____wrn8" localSheetId="62" hidden="1">{"holdco",#N/A,FALSE,"Summary Financials";"holdco",#N/A,FALSE,"Summary Financials"}</definedName>
    <definedName name="_____wrn8" localSheetId="66" hidden="1">{"holdco",#N/A,FALSE,"Summary Financials";"holdco",#N/A,FALSE,"Summary Financials"}</definedName>
    <definedName name="_____wrn8" localSheetId="68" hidden="1">{"holdco",#N/A,FALSE,"Summary Financials";"holdco",#N/A,FALSE,"Summary Financials"}</definedName>
    <definedName name="_____wrn8" localSheetId="69" hidden="1">{"holdco",#N/A,FALSE,"Summary Financials";"holdco",#N/A,FALSE,"Summary Financials"}</definedName>
    <definedName name="_____wrn8" localSheetId="71" hidden="1">{"holdco",#N/A,FALSE,"Summary Financials";"holdco",#N/A,FALSE,"Summary Financials"}</definedName>
    <definedName name="_____wrn8" localSheetId="72" hidden="1">{"holdco",#N/A,FALSE,"Summary Financials";"holdco",#N/A,FALSE,"Summary Financials"}</definedName>
    <definedName name="_____wrn8" localSheetId="77" hidden="1">{"holdco",#N/A,FALSE,"Summary Financials";"holdco",#N/A,FALSE,"Summary Financials"}</definedName>
    <definedName name="_____wrn8" localSheetId="78" hidden="1">{"holdco",#N/A,FALSE,"Summary Financials";"holdco",#N/A,FALSE,"Summary Financials"}</definedName>
    <definedName name="_____wrn8" localSheetId="3" hidden="1">{"holdco",#N/A,FALSE,"Summary Financials";"holdco",#N/A,FALSE,"Summary Financials"}</definedName>
    <definedName name="_____wrn8" localSheetId="4" hidden="1">{"holdco",#N/A,FALSE,"Summary Financials";"holdco",#N/A,FALSE,"Summary Financials"}</definedName>
    <definedName name="_____wrn8" hidden="1">{"holdco",#N/A,FALSE,"Summary Financials";"holdco",#N/A,FALSE,"Summary Financials"}</definedName>
    <definedName name="__123Graph_B" localSheetId="6" hidden="1">'[1]Universal data'!#REF!</definedName>
    <definedName name="__123Graph_B" localSheetId="7" hidden="1">'[1]Universal data'!#REF!</definedName>
    <definedName name="__123Graph_B" localSheetId="8" hidden="1">'[1]Universal data'!#REF!</definedName>
    <definedName name="__123Graph_B" localSheetId="25" hidden="1">'[1]Universal data'!#REF!</definedName>
    <definedName name="__123Graph_B" localSheetId="36" hidden="1">'[1]Universal data'!#REF!</definedName>
    <definedName name="__123Graph_B" localSheetId="38" hidden="1">'[1]Universal data'!#REF!</definedName>
    <definedName name="__123Graph_B" localSheetId="39" hidden="1">'[1]Universal data'!#REF!</definedName>
    <definedName name="__123Graph_B" localSheetId="29" hidden="1">'[1]Universal data'!#REF!</definedName>
    <definedName name="__123Graph_B" localSheetId="32" hidden="1">'[1]Universal data'!#REF!</definedName>
    <definedName name="__123Graph_B" localSheetId="33" hidden="1">'[1]Universal data'!#REF!</definedName>
    <definedName name="__123Graph_B" localSheetId="48" hidden="1">'[1]Universal data'!#REF!</definedName>
    <definedName name="__123Graph_B" localSheetId="49" hidden="1">'[1]Universal data'!#REF!</definedName>
    <definedName name="__123Graph_B" localSheetId="50" hidden="1">'[1]Universal data'!#REF!</definedName>
    <definedName name="__123Graph_B" localSheetId="51" hidden="1">'[1]Universal data'!#REF!</definedName>
    <definedName name="__123Graph_B" localSheetId="52" hidden="1">'[1]Universal data'!#REF!</definedName>
    <definedName name="__123Graph_B" localSheetId="55" hidden="1">'[1]Universal data'!#REF!</definedName>
    <definedName name="__123Graph_B" localSheetId="56" hidden="1">'[1]Universal data'!#REF!</definedName>
    <definedName name="__123Graph_B" localSheetId="57" hidden="1">'[1]Universal data'!#REF!</definedName>
    <definedName name="__123Graph_B" localSheetId="58" hidden="1">'[2]Universal data'!#REF!</definedName>
    <definedName name="__123Graph_B" localSheetId="61" hidden="1">'[1]Universal data'!#REF!</definedName>
    <definedName name="__123Graph_B" localSheetId="62" hidden="1">'[1]Universal data'!#REF!</definedName>
    <definedName name="__123Graph_B" localSheetId="66" hidden="1">'[1]Universal data'!#REF!</definedName>
    <definedName name="__123Graph_B" localSheetId="68" hidden="1">'[1]Universal data'!#REF!</definedName>
    <definedName name="__123Graph_B" localSheetId="70" hidden="1">'[1]Universal data'!#REF!</definedName>
    <definedName name="__123Graph_B" localSheetId="71" hidden="1">'[1]Universal data'!#REF!</definedName>
    <definedName name="__123Graph_B" localSheetId="72" hidden="1">'[1]Universal data'!#REF!</definedName>
    <definedName name="__123Graph_B" localSheetId="2" hidden="1">'[1]Universal data'!#REF!</definedName>
    <definedName name="__123Graph_B" hidden="1">'[1]Universal data'!#REF!</definedName>
    <definedName name="__123Graph_C" localSheetId="6" hidden="1">'[1]Universal data'!#REF!</definedName>
    <definedName name="__123Graph_C" localSheetId="7" hidden="1">'[1]Universal data'!#REF!</definedName>
    <definedName name="__123Graph_C" localSheetId="8" hidden="1">'[1]Universal data'!#REF!</definedName>
    <definedName name="__123Graph_C" localSheetId="25" hidden="1">'[1]Universal data'!#REF!</definedName>
    <definedName name="__123Graph_C" localSheetId="36" hidden="1">'[1]Universal data'!#REF!</definedName>
    <definedName name="__123Graph_C" localSheetId="38" hidden="1">'[1]Universal data'!#REF!</definedName>
    <definedName name="__123Graph_C" localSheetId="39" hidden="1">'[1]Universal data'!#REF!</definedName>
    <definedName name="__123Graph_C" localSheetId="29" hidden="1">'[1]Universal data'!#REF!</definedName>
    <definedName name="__123Graph_C" localSheetId="32" hidden="1">'[1]Universal data'!#REF!</definedName>
    <definedName name="__123Graph_C" localSheetId="33" hidden="1">'[1]Universal data'!#REF!</definedName>
    <definedName name="__123Graph_C" localSheetId="48" hidden="1">'[1]Universal data'!#REF!</definedName>
    <definedName name="__123Graph_C" localSheetId="49" hidden="1">'[1]Universal data'!#REF!</definedName>
    <definedName name="__123Graph_C" localSheetId="50" hidden="1">'[1]Universal data'!#REF!</definedName>
    <definedName name="__123Graph_C" localSheetId="51" hidden="1">'[1]Universal data'!#REF!</definedName>
    <definedName name="__123Graph_C" localSheetId="52" hidden="1">'[1]Universal data'!#REF!</definedName>
    <definedName name="__123Graph_C" localSheetId="55" hidden="1">'[1]Universal data'!#REF!</definedName>
    <definedName name="__123Graph_C" localSheetId="56" hidden="1">'[1]Universal data'!#REF!</definedName>
    <definedName name="__123Graph_C" localSheetId="57" hidden="1">'[1]Universal data'!#REF!</definedName>
    <definedName name="__123Graph_C" localSheetId="58" hidden="1">'[2]Universal data'!#REF!</definedName>
    <definedName name="__123Graph_C" localSheetId="61" hidden="1">'[1]Universal data'!#REF!</definedName>
    <definedName name="__123Graph_C" localSheetId="62" hidden="1">'[1]Universal data'!#REF!</definedName>
    <definedName name="__123Graph_C" localSheetId="66" hidden="1">'[1]Universal data'!#REF!</definedName>
    <definedName name="__123Graph_C" localSheetId="68" hidden="1">'[1]Universal data'!#REF!</definedName>
    <definedName name="__123Graph_C" localSheetId="70" hidden="1">'[1]Universal data'!#REF!</definedName>
    <definedName name="__123Graph_C" localSheetId="71" hidden="1">'[1]Universal data'!#REF!</definedName>
    <definedName name="__123Graph_C" localSheetId="72" hidden="1">'[1]Universal data'!#REF!</definedName>
    <definedName name="__123Graph_C" localSheetId="2" hidden="1">'[1]Universal data'!#REF!</definedName>
    <definedName name="__123Graph_C" hidden="1">'[1]Universal data'!#REF!</definedName>
    <definedName name="__123Graph_D" localSheetId="6" hidden="1">'[1]Universal data'!#REF!</definedName>
    <definedName name="__123Graph_D" localSheetId="7" hidden="1">'[1]Universal data'!#REF!</definedName>
    <definedName name="__123Graph_D" localSheetId="8" hidden="1">'[1]Universal data'!#REF!</definedName>
    <definedName name="__123Graph_D" localSheetId="25" hidden="1">'[1]Universal data'!#REF!</definedName>
    <definedName name="__123Graph_D" localSheetId="36" hidden="1">'[1]Universal data'!#REF!</definedName>
    <definedName name="__123Graph_D" localSheetId="38" hidden="1">'[1]Universal data'!#REF!</definedName>
    <definedName name="__123Graph_D" localSheetId="39" hidden="1">'[1]Universal data'!#REF!</definedName>
    <definedName name="__123Graph_D" localSheetId="29" hidden="1">'[1]Universal data'!#REF!</definedName>
    <definedName name="__123Graph_D" localSheetId="32" hidden="1">'[1]Universal data'!#REF!</definedName>
    <definedName name="__123Graph_D" localSheetId="33" hidden="1">'[1]Universal data'!#REF!</definedName>
    <definedName name="__123Graph_D" localSheetId="48" hidden="1">'[1]Universal data'!#REF!</definedName>
    <definedName name="__123Graph_D" localSheetId="49" hidden="1">'[1]Universal data'!#REF!</definedName>
    <definedName name="__123Graph_D" localSheetId="50" hidden="1">'[1]Universal data'!#REF!</definedName>
    <definedName name="__123Graph_D" localSheetId="51" hidden="1">'[1]Universal data'!#REF!</definedName>
    <definedName name="__123Graph_D" localSheetId="52" hidden="1">'[1]Universal data'!#REF!</definedName>
    <definedName name="__123Graph_D" localSheetId="55" hidden="1">'[1]Universal data'!#REF!</definedName>
    <definedName name="__123Graph_D" localSheetId="56" hidden="1">'[1]Universal data'!#REF!</definedName>
    <definedName name="__123Graph_D" localSheetId="57" hidden="1">'[1]Universal data'!#REF!</definedName>
    <definedName name="__123Graph_D" localSheetId="58" hidden="1">'[2]Universal data'!#REF!</definedName>
    <definedName name="__123Graph_D" localSheetId="61" hidden="1">'[1]Universal data'!#REF!</definedName>
    <definedName name="__123Graph_D" localSheetId="62" hidden="1">'[1]Universal data'!#REF!</definedName>
    <definedName name="__123Graph_D" localSheetId="68" hidden="1">'[1]Universal data'!#REF!</definedName>
    <definedName name="__123Graph_D" localSheetId="70" hidden="1">'[1]Universal data'!#REF!</definedName>
    <definedName name="__123Graph_D" localSheetId="71" hidden="1">'[1]Universal data'!#REF!</definedName>
    <definedName name="__123Graph_D" localSheetId="72" hidden="1">'[1]Universal data'!#REF!</definedName>
    <definedName name="__123Graph_D" localSheetId="2" hidden="1">'[1]Universal data'!#REF!</definedName>
    <definedName name="__123Graph_D" hidden="1">'[1]Universal data'!#REF!</definedName>
    <definedName name="__123Graph_X" localSheetId="6" hidden="1">'[1]Universal data'!#REF!</definedName>
    <definedName name="__123Graph_X" localSheetId="7" hidden="1">'[1]Universal data'!#REF!</definedName>
    <definedName name="__123Graph_X" localSheetId="8" hidden="1">'[1]Universal data'!#REF!</definedName>
    <definedName name="__123Graph_X" localSheetId="25" hidden="1">'[1]Universal data'!#REF!</definedName>
    <definedName name="__123Graph_X" localSheetId="36" hidden="1">'[1]Universal data'!#REF!</definedName>
    <definedName name="__123Graph_X" localSheetId="38" hidden="1">'[1]Universal data'!#REF!</definedName>
    <definedName name="__123Graph_X" localSheetId="39" hidden="1">'[1]Universal data'!#REF!</definedName>
    <definedName name="__123Graph_X" localSheetId="29" hidden="1">'[1]Universal data'!#REF!</definedName>
    <definedName name="__123Graph_X" localSheetId="32" hidden="1">'[1]Universal data'!#REF!</definedName>
    <definedName name="__123Graph_X" localSheetId="33" hidden="1">'[1]Universal data'!#REF!</definedName>
    <definedName name="__123Graph_X" localSheetId="48" hidden="1">'[1]Universal data'!#REF!</definedName>
    <definedName name="__123Graph_X" localSheetId="49" hidden="1">'[1]Universal data'!#REF!</definedName>
    <definedName name="__123Graph_X" localSheetId="50" hidden="1">'[1]Universal data'!#REF!</definedName>
    <definedName name="__123Graph_X" localSheetId="51" hidden="1">'[1]Universal data'!#REF!</definedName>
    <definedName name="__123Graph_X" localSheetId="52" hidden="1">'[1]Universal data'!#REF!</definedName>
    <definedName name="__123Graph_X" localSheetId="55" hidden="1">'[1]Universal data'!#REF!</definedName>
    <definedName name="__123Graph_X" localSheetId="56" hidden="1">'[1]Universal data'!#REF!</definedName>
    <definedName name="__123Graph_X" localSheetId="57" hidden="1">'[1]Universal data'!#REF!</definedName>
    <definedName name="__123Graph_X" localSheetId="58" hidden="1">'[2]Universal data'!#REF!</definedName>
    <definedName name="__123Graph_X" localSheetId="61" hidden="1">'[1]Universal data'!#REF!</definedName>
    <definedName name="__123Graph_X" localSheetId="62" hidden="1">'[1]Universal data'!#REF!</definedName>
    <definedName name="__123Graph_X" localSheetId="68" hidden="1">'[1]Universal data'!#REF!</definedName>
    <definedName name="__123Graph_X" localSheetId="70" hidden="1">'[1]Universal data'!#REF!</definedName>
    <definedName name="__123Graph_X" localSheetId="71" hidden="1">'[1]Universal data'!#REF!</definedName>
    <definedName name="__123Graph_X" localSheetId="72" hidden="1">'[1]Universal data'!#REF!</definedName>
    <definedName name="__123Graph_X" localSheetId="2" hidden="1">'[1]Universal data'!#REF!</definedName>
    <definedName name="__123Graph_X" hidden="1">'[1]Universal data'!#REF!</definedName>
    <definedName name="__FDS_HYPERLINK_TOGGLE_STATE__" hidden="1">"ON"</definedName>
    <definedName name="__hom1" localSheetId="6" hidden="1">{#N/A,#N/A,FALSE,"Assessment";#N/A,#N/A,FALSE,"Staffing";#N/A,#N/A,FALSE,"Hires";#N/A,#N/A,FALSE,"Assumptions"}</definedName>
    <definedName name="__hom1" localSheetId="15" hidden="1">{#N/A,#N/A,FALSE,"Assessment";#N/A,#N/A,FALSE,"Staffing";#N/A,#N/A,FALSE,"Hires";#N/A,#N/A,FALSE,"Assumptions"}</definedName>
    <definedName name="__hom1" localSheetId="16" hidden="1">{#N/A,#N/A,FALSE,"Assessment";#N/A,#N/A,FALSE,"Staffing";#N/A,#N/A,FALSE,"Hires";#N/A,#N/A,FALSE,"Assumptions"}</definedName>
    <definedName name="__hom1" localSheetId="17" hidden="1">{#N/A,#N/A,FALSE,"Assessment";#N/A,#N/A,FALSE,"Staffing";#N/A,#N/A,FALSE,"Hires";#N/A,#N/A,FALSE,"Assumptions"}</definedName>
    <definedName name="__hom1" localSheetId="18" hidden="1">{#N/A,#N/A,FALSE,"Assessment";#N/A,#N/A,FALSE,"Staffing";#N/A,#N/A,FALSE,"Hires";#N/A,#N/A,FALSE,"Assumptions"}</definedName>
    <definedName name="__hom1" localSheetId="7" hidden="1">{#N/A,#N/A,FALSE,"Assessment";#N/A,#N/A,FALSE,"Staffing";#N/A,#N/A,FALSE,"Hires";#N/A,#N/A,FALSE,"Assumptions"}</definedName>
    <definedName name="__hom1" localSheetId="8" hidden="1">{#N/A,#N/A,FALSE,"Assessment";#N/A,#N/A,FALSE,"Staffing";#N/A,#N/A,FALSE,"Hires";#N/A,#N/A,FALSE,"Assumptions"}</definedName>
    <definedName name="__hom1" localSheetId="9" hidden="1">{#N/A,#N/A,FALSE,"Assessment";#N/A,#N/A,FALSE,"Staffing";#N/A,#N/A,FALSE,"Hires";#N/A,#N/A,FALSE,"Assumptions"}</definedName>
    <definedName name="__hom1" localSheetId="10" hidden="1">{#N/A,#N/A,FALSE,"Assessment";#N/A,#N/A,FALSE,"Staffing";#N/A,#N/A,FALSE,"Hires";#N/A,#N/A,FALSE,"Assumptions"}</definedName>
    <definedName name="__hom1" localSheetId="11" hidden="1">{#N/A,#N/A,FALSE,"Assessment";#N/A,#N/A,FALSE,"Staffing";#N/A,#N/A,FALSE,"Hires";#N/A,#N/A,FALSE,"Assumptions"}</definedName>
    <definedName name="__hom1" localSheetId="12" hidden="1">{#N/A,#N/A,FALSE,"Assessment";#N/A,#N/A,FALSE,"Staffing";#N/A,#N/A,FALSE,"Hires";#N/A,#N/A,FALSE,"Assumptions"}</definedName>
    <definedName name="__hom1" localSheetId="13" hidden="1">{#N/A,#N/A,FALSE,"Assessment";#N/A,#N/A,FALSE,"Staffing";#N/A,#N/A,FALSE,"Hires";#N/A,#N/A,FALSE,"Assumptions"}</definedName>
    <definedName name="__hom1" localSheetId="14" hidden="1">{#N/A,#N/A,FALSE,"Assessment";#N/A,#N/A,FALSE,"Staffing";#N/A,#N/A,FALSE,"Hires";#N/A,#N/A,FALSE,"Assumptions"}</definedName>
    <definedName name="__hom1" localSheetId="25" hidden="1">{#N/A,#N/A,FALSE,"Assessment";#N/A,#N/A,FALSE,"Staffing";#N/A,#N/A,FALSE,"Hires";#N/A,#N/A,FALSE,"Assumptions"}</definedName>
    <definedName name="__hom1" localSheetId="34" hidden="1">{#N/A,#N/A,FALSE,"Assessment";#N/A,#N/A,FALSE,"Staffing";#N/A,#N/A,FALSE,"Hires";#N/A,#N/A,FALSE,"Assumptions"}</definedName>
    <definedName name="__hom1" localSheetId="36" hidden="1">{#N/A,#N/A,FALSE,"Assessment";#N/A,#N/A,FALSE,"Staffing";#N/A,#N/A,FALSE,"Hires";#N/A,#N/A,FALSE,"Assumptions"}</definedName>
    <definedName name="__hom1" localSheetId="38" hidden="1">{#N/A,#N/A,FALSE,"Assessment";#N/A,#N/A,FALSE,"Staffing";#N/A,#N/A,FALSE,"Hires";#N/A,#N/A,FALSE,"Assumptions"}</definedName>
    <definedName name="__hom1" localSheetId="39" hidden="1">{#N/A,#N/A,FALSE,"Assessment";#N/A,#N/A,FALSE,"Staffing";#N/A,#N/A,FALSE,"Hires";#N/A,#N/A,FALSE,"Assumptions"}</definedName>
    <definedName name="__hom1" localSheetId="32" hidden="1">{#N/A,#N/A,FALSE,"Assessment";#N/A,#N/A,FALSE,"Staffing";#N/A,#N/A,FALSE,"Hires";#N/A,#N/A,FALSE,"Assumptions"}</definedName>
    <definedName name="__hom1" localSheetId="33" hidden="1">{#N/A,#N/A,FALSE,"Assessment";#N/A,#N/A,FALSE,"Staffing";#N/A,#N/A,FALSE,"Hires";#N/A,#N/A,FALSE,"Assumptions"}</definedName>
    <definedName name="__hom1" localSheetId="43" hidden="1">{#N/A,#N/A,FALSE,"Assessment";#N/A,#N/A,FALSE,"Staffing";#N/A,#N/A,FALSE,"Hires";#N/A,#N/A,FALSE,"Assumptions"}</definedName>
    <definedName name="__hom1" localSheetId="48" hidden="1">{#N/A,#N/A,FALSE,"Assessment";#N/A,#N/A,FALSE,"Staffing";#N/A,#N/A,FALSE,"Hires";#N/A,#N/A,FALSE,"Assumptions"}</definedName>
    <definedName name="__hom1" localSheetId="50" hidden="1">{#N/A,#N/A,FALSE,"Assessment";#N/A,#N/A,FALSE,"Staffing";#N/A,#N/A,FALSE,"Hires";#N/A,#N/A,FALSE,"Assumptions"}</definedName>
    <definedName name="__hom1" localSheetId="54" hidden="1">{#N/A,#N/A,FALSE,"Assessment";#N/A,#N/A,FALSE,"Staffing";#N/A,#N/A,FALSE,"Hires";#N/A,#N/A,FALSE,"Assumptions"}</definedName>
    <definedName name="__hom1" localSheetId="55" hidden="1">{#N/A,#N/A,FALSE,"Assessment";#N/A,#N/A,FALSE,"Staffing";#N/A,#N/A,FALSE,"Hires";#N/A,#N/A,FALSE,"Assumptions"}</definedName>
    <definedName name="__hom1" localSheetId="56" hidden="1">{#N/A,#N/A,FALSE,"Assessment";#N/A,#N/A,FALSE,"Staffing";#N/A,#N/A,FALSE,"Hires";#N/A,#N/A,FALSE,"Assumptions"}</definedName>
    <definedName name="__hom1" localSheetId="57" hidden="1">{#N/A,#N/A,FALSE,"Assessment";#N/A,#N/A,FALSE,"Staffing";#N/A,#N/A,FALSE,"Hires";#N/A,#N/A,FALSE,"Assumptions"}</definedName>
    <definedName name="__hom1" localSheetId="58" hidden="1">{#N/A,#N/A,FALSE,"Assessment";#N/A,#N/A,FALSE,"Staffing";#N/A,#N/A,FALSE,"Hires";#N/A,#N/A,FALSE,"Assumptions"}</definedName>
    <definedName name="__hom1" localSheetId="59" hidden="1">{#N/A,#N/A,FALSE,"Assessment";#N/A,#N/A,FALSE,"Staffing";#N/A,#N/A,FALSE,"Hires";#N/A,#N/A,FALSE,"Assumptions"}</definedName>
    <definedName name="__hom1" localSheetId="61" hidden="1">{#N/A,#N/A,FALSE,"Assessment";#N/A,#N/A,FALSE,"Staffing";#N/A,#N/A,FALSE,"Hires";#N/A,#N/A,FALSE,"Assumptions"}</definedName>
    <definedName name="__hom1" localSheetId="62" hidden="1">{#N/A,#N/A,FALSE,"Assessment";#N/A,#N/A,FALSE,"Staffing";#N/A,#N/A,FALSE,"Hires";#N/A,#N/A,FALSE,"Assumptions"}</definedName>
    <definedName name="__hom1" localSheetId="66" hidden="1">{#N/A,#N/A,FALSE,"Assessment";#N/A,#N/A,FALSE,"Staffing";#N/A,#N/A,FALSE,"Hires";#N/A,#N/A,FALSE,"Assumptions"}</definedName>
    <definedName name="__hom1" localSheetId="68" hidden="1">{#N/A,#N/A,FALSE,"Assessment";#N/A,#N/A,FALSE,"Staffing";#N/A,#N/A,FALSE,"Hires";#N/A,#N/A,FALSE,"Assumptions"}</definedName>
    <definedName name="__hom1" localSheetId="69" hidden="1">{#N/A,#N/A,FALSE,"Assessment";#N/A,#N/A,FALSE,"Staffing";#N/A,#N/A,FALSE,"Hires";#N/A,#N/A,FALSE,"Assumptions"}</definedName>
    <definedName name="__hom1" localSheetId="71" hidden="1">{#N/A,#N/A,FALSE,"Assessment";#N/A,#N/A,FALSE,"Staffing";#N/A,#N/A,FALSE,"Hires";#N/A,#N/A,FALSE,"Assumptions"}</definedName>
    <definedName name="__hom1" localSheetId="72" hidden="1">{#N/A,#N/A,FALSE,"Assessment";#N/A,#N/A,FALSE,"Staffing";#N/A,#N/A,FALSE,"Hires";#N/A,#N/A,FALSE,"Assumptions"}</definedName>
    <definedName name="__hom1" localSheetId="77" hidden="1">{#N/A,#N/A,FALSE,"Assessment";#N/A,#N/A,FALSE,"Staffing";#N/A,#N/A,FALSE,"Hires";#N/A,#N/A,FALSE,"Assumptions"}</definedName>
    <definedName name="__hom1" localSheetId="78" hidden="1">{#N/A,#N/A,FALSE,"Assessment";#N/A,#N/A,FALSE,"Staffing";#N/A,#N/A,FALSE,"Hires";#N/A,#N/A,FALSE,"Assumptions"}</definedName>
    <definedName name="__hom1" localSheetId="3" hidden="1">{#N/A,#N/A,FALSE,"Assessment";#N/A,#N/A,FALSE,"Staffing";#N/A,#N/A,FALSE,"Hires";#N/A,#N/A,FALSE,"Assumptions"}</definedName>
    <definedName name="__hom1" localSheetId="4" hidden="1">{#N/A,#N/A,FALSE,"Assessment";#N/A,#N/A,FALSE,"Staffing";#N/A,#N/A,FALSE,"Hires";#N/A,#N/A,FALSE,"Assumptions"}</definedName>
    <definedName name="__hom1" hidden="1">{#N/A,#N/A,FALSE,"Assessment";#N/A,#N/A,FALSE,"Staffing";#N/A,#N/A,FALSE,"Hires";#N/A,#N/A,FALSE,"Assumptions"}</definedName>
    <definedName name="__IntlFixup" hidden="1">TRUE</definedName>
    <definedName name="__kk1" localSheetId="6" hidden="1">{#N/A,#N/A,FALSE,"Assessment";#N/A,#N/A,FALSE,"Staffing";#N/A,#N/A,FALSE,"Hires";#N/A,#N/A,FALSE,"Assumptions"}</definedName>
    <definedName name="__kk1" localSheetId="15" hidden="1">{#N/A,#N/A,FALSE,"Assessment";#N/A,#N/A,FALSE,"Staffing";#N/A,#N/A,FALSE,"Hires";#N/A,#N/A,FALSE,"Assumptions"}</definedName>
    <definedName name="__kk1" localSheetId="16" hidden="1">{#N/A,#N/A,FALSE,"Assessment";#N/A,#N/A,FALSE,"Staffing";#N/A,#N/A,FALSE,"Hires";#N/A,#N/A,FALSE,"Assumptions"}</definedName>
    <definedName name="__kk1" localSheetId="17" hidden="1">{#N/A,#N/A,FALSE,"Assessment";#N/A,#N/A,FALSE,"Staffing";#N/A,#N/A,FALSE,"Hires";#N/A,#N/A,FALSE,"Assumptions"}</definedName>
    <definedName name="__kk1" localSheetId="18" hidden="1">{#N/A,#N/A,FALSE,"Assessment";#N/A,#N/A,FALSE,"Staffing";#N/A,#N/A,FALSE,"Hires";#N/A,#N/A,FALSE,"Assumptions"}</definedName>
    <definedName name="__kk1" localSheetId="7" hidden="1">{#N/A,#N/A,FALSE,"Assessment";#N/A,#N/A,FALSE,"Staffing";#N/A,#N/A,FALSE,"Hires";#N/A,#N/A,FALSE,"Assumptions"}</definedName>
    <definedName name="__kk1" localSheetId="8" hidden="1">{#N/A,#N/A,FALSE,"Assessment";#N/A,#N/A,FALSE,"Staffing";#N/A,#N/A,FALSE,"Hires";#N/A,#N/A,FALSE,"Assumptions"}</definedName>
    <definedName name="__kk1" localSheetId="9" hidden="1">{#N/A,#N/A,FALSE,"Assessment";#N/A,#N/A,FALSE,"Staffing";#N/A,#N/A,FALSE,"Hires";#N/A,#N/A,FALSE,"Assumptions"}</definedName>
    <definedName name="__kk1" localSheetId="10" hidden="1">{#N/A,#N/A,FALSE,"Assessment";#N/A,#N/A,FALSE,"Staffing";#N/A,#N/A,FALSE,"Hires";#N/A,#N/A,FALSE,"Assumptions"}</definedName>
    <definedName name="__kk1" localSheetId="11" hidden="1">{#N/A,#N/A,FALSE,"Assessment";#N/A,#N/A,FALSE,"Staffing";#N/A,#N/A,FALSE,"Hires";#N/A,#N/A,FALSE,"Assumptions"}</definedName>
    <definedName name="__kk1" localSheetId="12" hidden="1">{#N/A,#N/A,FALSE,"Assessment";#N/A,#N/A,FALSE,"Staffing";#N/A,#N/A,FALSE,"Hires";#N/A,#N/A,FALSE,"Assumptions"}</definedName>
    <definedName name="__kk1" localSheetId="13" hidden="1">{#N/A,#N/A,FALSE,"Assessment";#N/A,#N/A,FALSE,"Staffing";#N/A,#N/A,FALSE,"Hires";#N/A,#N/A,FALSE,"Assumptions"}</definedName>
    <definedName name="__kk1" localSheetId="14" hidden="1">{#N/A,#N/A,FALSE,"Assessment";#N/A,#N/A,FALSE,"Staffing";#N/A,#N/A,FALSE,"Hires";#N/A,#N/A,FALSE,"Assumptions"}</definedName>
    <definedName name="__kk1" localSheetId="25" hidden="1">{#N/A,#N/A,FALSE,"Assessment";#N/A,#N/A,FALSE,"Staffing";#N/A,#N/A,FALSE,"Hires";#N/A,#N/A,FALSE,"Assumptions"}</definedName>
    <definedName name="__kk1" localSheetId="34" hidden="1">{#N/A,#N/A,FALSE,"Assessment";#N/A,#N/A,FALSE,"Staffing";#N/A,#N/A,FALSE,"Hires";#N/A,#N/A,FALSE,"Assumptions"}</definedName>
    <definedName name="__kk1" localSheetId="36" hidden="1">{#N/A,#N/A,FALSE,"Assessment";#N/A,#N/A,FALSE,"Staffing";#N/A,#N/A,FALSE,"Hires";#N/A,#N/A,FALSE,"Assumptions"}</definedName>
    <definedName name="__kk1" localSheetId="38" hidden="1">{#N/A,#N/A,FALSE,"Assessment";#N/A,#N/A,FALSE,"Staffing";#N/A,#N/A,FALSE,"Hires";#N/A,#N/A,FALSE,"Assumptions"}</definedName>
    <definedName name="__kk1" localSheetId="39" hidden="1">{#N/A,#N/A,FALSE,"Assessment";#N/A,#N/A,FALSE,"Staffing";#N/A,#N/A,FALSE,"Hires";#N/A,#N/A,FALSE,"Assumptions"}</definedName>
    <definedName name="__kk1" localSheetId="32" hidden="1">{#N/A,#N/A,FALSE,"Assessment";#N/A,#N/A,FALSE,"Staffing";#N/A,#N/A,FALSE,"Hires";#N/A,#N/A,FALSE,"Assumptions"}</definedName>
    <definedName name="__kk1" localSheetId="33" hidden="1">{#N/A,#N/A,FALSE,"Assessment";#N/A,#N/A,FALSE,"Staffing";#N/A,#N/A,FALSE,"Hires";#N/A,#N/A,FALSE,"Assumptions"}</definedName>
    <definedName name="__kk1" localSheetId="43" hidden="1">{#N/A,#N/A,FALSE,"Assessment";#N/A,#N/A,FALSE,"Staffing";#N/A,#N/A,FALSE,"Hires";#N/A,#N/A,FALSE,"Assumptions"}</definedName>
    <definedName name="__kk1" localSheetId="48" hidden="1">{#N/A,#N/A,FALSE,"Assessment";#N/A,#N/A,FALSE,"Staffing";#N/A,#N/A,FALSE,"Hires";#N/A,#N/A,FALSE,"Assumptions"}</definedName>
    <definedName name="__kk1" localSheetId="50" hidden="1">{#N/A,#N/A,FALSE,"Assessment";#N/A,#N/A,FALSE,"Staffing";#N/A,#N/A,FALSE,"Hires";#N/A,#N/A,FALSE,"Assumptions"}</definedName>
    <definedName name="__kk1" localSheetId="54" hidden="1">{#N/A,#N/A,FALSE,"Assessment";#N/A,#N/A,FALSE,"Staffing";#N/A,#N/A,FALSE,"Hires";#N/A,#N/A,FALSE,"Assumptions"}</definedName>
    <definedName name="__kk1" localSheetId="55" hidden="1">{#N/A,#N/A,FALSE,"Assessment";#N/A,#N/A,FALSE,"Staffing";#N/A,#N/A,FALSE,"Hires";#N/A,#N/A,FALSE,"Assumptions"}</definedName>
    <definedName name="__kk1" localSheetId="56" hidden="1">{#N/A,#N/A,FALSE,"Assessment";#N/A,#N/A,FALSE,"Staffing";#N/A,#N/A,FALSE,"Hires";#N/A,#N/A,FALSE,"Assumptions"}</definedName>
    <definedName name="__kk1" localSheetId="57" hidden="1">{#N/A,#N/A,FALSE,"Assessment";#N/A,#N/A,FALSE,"Staffing";#N/A,#N/A,FALSE,"Hires";#N/A,#N/A,FALSE,"Assumptions"}</definedName>
    <definedName name="__kk1" localSheetId="58" hidden="1">{#N/A,#N/A,FALSE,"Assessment";#N/A,#N/A,FALSE,"Staffing";#N/A,#N/A,FALSE,"Hires";#N/A,#N/A,FALSE,"Assumptions"}</definedName>
    <definedName name="__kk1" localSheetId="59" hidden="1">{#N/A,#N/A,FALSE,"Assessment";#N/A,#N/A,FALSE,"Staffing";#N/A,#N/A,FALSE,"Hires";#N/A,#N/A,FALSE,"Assumptions"}</definedName>
    <definedName name="__kk1" localSheetId="61" hidden="1">{#N/A,#N/A,FALSE,"Assessment";#N/A,#N/A,FALSE,"Staffing";#N/A,#N/A,FALSE,"Hires";#N/A,#N/A,FALSE,"Assumptions"}</definedName>
    <definedName name="__kk1" localSheetId="62" hidden="1">{#N/A,#N/A,FALSE,"Assessment";#N/A,#N/A,FALSE,"Staffing";#N/A,#N/A,FALSE,"Hires";#N/A,#N/A,FALSE,"Assumptions"}</definedName>
    <definedName name="__kk1" localSheetId="66" hidden="1">{#N/A,#N/A,FALSE,"Assessment";#N/A,#N/A,FALSE,"Staffing";#N/A,#N/A,FALSE,"Hires";#N/A,#N/A,FALSE,"Assumptions"}</definedName>
    <definedName name="__kk1" localSheetId="68" hidden="1">{#N/A,#N/A,FALSE,"Assessment";#N/A,#N/A,FALSE,"Staffing";#N/A,#N/A,FALSE,"Hires";#N/A,#N/A,FALSE,"Assumptions"}</definedName>
    <definedName name="__kk1" localSheetId="69" hidden="1">{#N/A,#N/A,FALSE,"Assessment";#N/A,#N/A,FALSE,"Staffing";#N/A,#N/A,FALSE,"Hires";#N/A,#N/A,FALSE,"Assumptions"}</definedName>
    <definedName name="__kk1" localSheetId="71" hidden="1">{#N/A,#N/A,FALSE,"Assessment";#N/A,#N/A,FALSE,"Staffing";#N/A,#N/A,FALSE,"Hires";#N/A,#N/A,FALSE,"Assumptions"}</definedName>
    <definedName name="__kk1" localSheetId="72" hidden="1">{#N/A,#N/A,FALSE,"Assessment";#N/A,#N/A,FALSE,"Staffing";#N/A,#N/A,FALSE,"Hires";#N/A,#N/A,FALSE,"Assumptions"}</definedName>
    <definedName name="__kk1" localSheetId="77" hidden="1">{#N/A,#N/A,FALSE,"Assessment";#N/A,#N/A,FALSE,"Staffing";#N/A,#N/A,FALSE,"Hires";#N/A,#N/A,FALSE,"Assumptions"}</definedName>
    <definedName name="__kk1" localSheetId="78" hidden="1">{#N/A,#N/A,FALSE,"Assessment";#N/A,#N/A,FALSE,"Staffing";#N/A,#N/A,FALSE,"Hires";#N/A,#N/A,FALSE,"Assumptions"}</definedName>
    <definedName name="__kk1" localSheetId="3" hidden="1">{#N/A,#N/A,FALSE,"Assessment";#N/A,#N/A,FALSE,"Staffing";#N/A,#N/A,FALSE,"Hires";#N/A,#N/A,FALSE,"Assumptions"}</definedName>
    <definedName name="__kk1" localSheetId="4" hidden="1">{#N/A,#N/A,FALSE,"Assessment";#N/A,#N/A,FALSE,"Staffing";#N/A,#N/A,FALSE,"Hires";#N/A,#N/A,FALSE,"Assumptions"}</definedName>
    <definedName name="__kk1" hidden="1">{#N/A,#N/A,FALSE,"Assessment";#N/A,#N/A,FALSE,"Staffing";#N/A,#N/A,FALSE,"Hires";#N/A,#N/A,FALSE,"Assumptions"}</definedName>
    <definedName name="__KKK1" localSheetId="6" hidden="1">{#N/A,#N/A,FALSE,"Assessment";#N/A,#N/A,FALSE,"Staffing";#N/A,#N/A,FALSE,"Hires";#N/A,#N/A,FALSE,"Assumptions"}</definedName>
    <definedName name="__KKK1" localSheetId="15" hidden="1">{#N/A,#N/A,FALSE,"Assessment";#N/A,#N/A,FALSE,"Staffing";#N/A,#N/A,FALSE,"Hires";#N/A,#N/A,FALSE,"Assumptions"}</definedName>
    <definedName name="__KKK1" localSheetId="16" hidden="1">{#N/A,#N/A,FALSE,"Assessment";#N/A,#N/A,FALSE,"Staffing";#N/A,#N/A,FALSE,"Hires";#N/A,#N/A,FALSE,"Assumptions"}</definedName>
    <definedName name="__KKK1" localSheetId="17" hidden="1">{#N/A,#N/A,FALSE,"Assessment";#N/A,#N/A,FALSE,"Staffing";#N/A,#N/A,FALSE,"Hires";#N/A,#N/A,FALSE,"Assumptions"}</definedName>
    <definedName name="__KKK1" localSheetId="18" hidden="1">{#N/A,#N/A,FALSE,"Assessment";#N/A,#N/A,FALSE,"Staffing";#N/A,#N/A,FALSE,"Hires";#N/A,#N/A,FALSE,"Assumptions"}</definedName>
    <definedName name="__KKK1" localSheetId="7" hidden="1">{#N/A,#N/A,FALSE,"Assessment";#N/A,#N/A,FALSE,"Staffing";#N/A,#N/A,FALSE,"Hires";#N/A,#N/A,FALSE,"Assumptions"}</definedName>
    <definedName name="__KKK1" localSheetId="8" hidden="1">{#N/A,#N/A,FALSE,"Assessment";#N/A,#N/A,FALSE,"Staffing";#N/A,#N/A,FALSE,"Hires";#N/A,#N/A,FALSE,"Assumptions"}</definedName>
    <definedName name="__KKK1" localSheetId="9" hidden="1">{#N/A,#N/A,FALSE,"Assessment";#N/A,#N/A,FALSE,"Staffing";#N/A,#N/A,FALSE,"Hires";#N/A,#N/A,FALSE,"Assumptions"}</definedName>
    <definedName name="__KKK1" localSheetId="10" hidden="1">{#N/A,#N/A,FALSE,"Assessment";#N/A,#N/A,FALSE,"Staffing";#N/A,#N/A,FALSE,"Hires";#N/A,#N/A,FALSE,"Assumptions"}</definedName>
    <definedName name="__KKK1" localSheetId="11" hidden="1">{#N/A,#N/A,FALSE,"Assessment";#N/A,#N/A,FALSE,"Staffing";#N/A,#N/A,FALSE,"Hires";#N/A,#N/A,FALSE,"Assumptions"}</definedName>
    <definedName name="__KKK1" localSheetId="12" hidden="1">{#N/A,#N/A,FALSE,"Assessment";#N/A,#N/A,FALSE,"Staffing";#N/A,#N/A,FALSE,"Hires";#N/A,#N/A,FALSE,"Assumptions"}</definedName>
    <definedName name="__KKK1" localSheetId="13" hidden="1">{#N/A,#N/A,FALSE,"Assessment";#N/A,#N/A,FALSE,"Staffing";#N/A,#N/A,FALSE,"Hires";#N/A,#N/A,FALSE,"Assumptions"}</definedName>
    <definedName name="__KKK1" localSheetId="14" hidden="1">{#N/A,#N/A,FALSE,"Assessment";#N/A,#N/A,FALSE,"Staffing";#N/A,#N/A,FALSE,"Hires";#N/A,#N/A,FALSE,"Assumptions"}</definedName>
    <definedName name="__KKK1" localSheetId="25" hidden="1">{#N/A,#N/A,FALSE,"Assessment";#N/A,#N/A,FALSE,"Staffing";#N/A,#N/A,FALSE,"Hires";#N/A,#N/A,FALSE,"Assumptions"}</definedName>
    <definedName name="__KKK1" localSheetId="34" hidden="1">{#N/A,#N/A,FALSE,"Assessment";#N/A,#N/A,FALSE,"Staffing";#N/A,#N/A,FALSE,"Hires";#N/A,#N/A,FALSE,"Assumptions"}</definedName>
    <definedName name="__KKK1" localSheetId="36" hidden="1">{#N/A,#N/A,FALSE,"Assessment";#N/A,#N/A,FALSE,"Staffing";#N/A,#N/A,FALSE,"Hires";#N/A,#N/A,FALSE,"Assumptions"}</definedName>
    <definedName name="__KKK1" localSheetId="38" hidden="1">{#N/A,#N/A,FALSE,"Assessment";#N/A,#N/A,FALSE,"Staffing";#N/A,#N/A,FALSE,"Hires";#N/A,#N/A,FALSE,"Assumptions"}</definedName>
    <definedName name="__KKK1" localSheetId="39" hidden="1">{#N/A,#N/A,FALSE,"Assessment";#N/A,#N/A,FALSE,"Staffing";#N/A,#N/A,FALSE,"Hires";#N/A,#N/A,FALSE,"Assumptions"}</definedName>
    <definedName name="__KKK1" localSheetId="32" hidden="1">{#N/A,#N/A,FALSE,"Assessment";#N/A,#N/A,FALSE,"Staffing";#N/A,#N/A,FALSE,"Hires";#N/A,#N/A,FALSE,"Assumptions"}</definedName>
    <definedName name="__KKK1" localSheetId="33" hidden="1">{#N/A,#N/A,FALSE,"Assessment";#N/A,#N/A,FALSE,"Staffing";#N/A,#N/A,FALSE,"Hires";#N/A,#N/A,FALSE,"Assumptions"}</definedName>
    <definedName name="__KKK1" localSheetId="43" hidden="1">{#N/A,#N/A,FALSE,"Assessment";#N/A,#N/A,FALSE,"Staffing";#N/A,#N/A,FALSE,"Hires";#N/A,#N/A,FALSE,"Assumptions"}</definedName>
    <definedName name="__KKK1" localSheetId="48" hidden="1">{#N/A,#N/A,FALSE,"Assessment";#N/A,#N/A,FALSE,"Staffing";#N/A,#N/A,FALSE,"Hires";#N/A,#N/A,FALSE,"Assumptions"}</definedName>
    <definedName name="__KKK1" localSheetId="50" hidden="1">{#N/A,#N/A,FALSE,"Assessment";#N/A,#N/A,FALSE,"Staffing";#N/A,#N/A,FALSE,"Hires";#N/A,#N/A,FALSE,"Assumptions"}</definedName>
    <definedName name="__KKK1" localSheetId="54" hidden="1">{#N/A,#N/A,FALSE,"Assessment";#N/A,#N/A,FALSE,"Staffing";#N/A,#N/A,FALSE,"Hires";#N/A,#N/A,FALSE,"Assumptions"}</definedName>
    <definedName name="__KKK1" localSheetId="55" hidden="1">{#N/A,#N/A,FALSE,"Assessment";#N/A,#N/A,FALSE,"Staffing";#N/A,#N/A,FALSE,"Hires";#N/A,#N/A,FALSE,"Assumptions"}</definedName>
    <definedName name="__KKK1" localSheetId="56" hidden="1">{#N/A,#N/A,FALSE,"Assessment";#N/A,#N/A,FALSE,"Staffing";#N/A,#N/A,FALSE,"Hires";#N/A,#N/A,FALSE,"Assumptions"}</definedName>
    <definedName name="__KKK1" localSheetId="57" hidden="1">{#N/A,#N/A,FALSE,"Assessment";#N/A,#N/A,FALSE,"Staffing";#N/A,#N/A,FALSE,"Hires";#N/A,#N/A,FALSE,"Assumptions"}</definedName>
    <definedName name="__KKK1" localSheetId="58" hidden="1">{#N/A,#N/A,FALSE,"Assessment";#N/A,#N/A,FALSE,"Staffing";#N/A,#N/A,FALSE,"Hires";#N/A,#N/A,FALSE,"Assumptions"}</definedName>
    <definedName name="__KKK1" localSheetId="59" hidden="1">{#N/A,#N/A,FALSE,"Assessment";#N/A,#N/A,FALSE,"Staffing";#N/A,#N/A,FALSE,"Hires";#N/A,#N/A,FALSE,"Assumptions"}</definedName>
    <definedName name="__KKK1" localSheetId="61" hidden="1">{#N/A,#N/A,FALSE,"Assessment";#N/A,#N/A,FALSE,"Staffing";#N/A,#N/A,FALSE,"Hires";#N/A,#N/A,FALSE,"Assumptions"}</definedName>
    <definedName name="__KKK1" localSheetId="62" hidden="1">{#N/A,#N/A,FALSE,"Assessment";#N/A,#N/A,FALSE,"Staffing";#N/A,#N/A,FALSE,"Hires";#N/A,#N/A,FALSE,"Assumptions"}</definedName>
    <definedName name="__KKK1" localSheetId="66" hidden="1">{#N/A,#N/A,FALSE,"Assessment";#N/A,#N/A,FALSE,"Staffing";#N/A,#N/A,FALSE,"Hires";#N/A,#N/A,FALSE,"Assumptions"}</definedName>
    <definedName name="__KKK1" localSheetId="68" hidden="1">{#N/A,#N/A,FALSE,"Assessment";#N/A,#N/A,FALSE,"Staffing";#N/A,#N/A,FALSE,"Hires";#N/A,#N/A,FALSE,"Assumptions"}</definedName>
    <definedName name="__KKK1" localSheetId="69" hidden="1">{#N/A,#N/A,FALSE,"Assessment";#N/A,#N/A,FALSE,"Staffing";#N/A,#N/A,FALSE,"Hires";#N/A,#N/A,FALSE,"Assumptions"}</definedName>
    <definedName name="__KKK1" localSheetId="71" hidden="1">{#N/A,#N/A,FALSE,"Assessment";#N/A,#N/A,FALSE,"Staffing";#N/A,#N/A,FALSE,"Hires";#N/A,#N/A,FALSE,"Assumptions"}</definedName>
    <definedName name="__KKK1" localSheetId="72" hidden="1">{#N/A,#N/A,FALSE,"Assessment";#N/A,#N/A,FALSE,"Staffing";#N/A,#N/A,FALSE,"Hires";#N/A,#N/A,FALSE,"Assumptions"}</definedName>
    <definedName name="__KKK1" localSheetId="77" hidden="1">{#N/A,#N/A,FALSE,"Assessment";#N/A,#N/A,FALSE,"Staffing";#N/A,#N/A,FALSE,"Hires";#N/A,#N/A,FALSE,"Assumptions"}</definedName>
    <definedName name="__KKK1" localSheetId="78" hidden="1">{#N/A,#N/A,FALSE,"Assessment";#N/A,#N/A,FALSE,"Staffing";#N/A,#N/A,FALSE,"Hires";#N/A,#N/A,FALSE,"Assumptions"}</definedName>
    <definedName name="__KKK1" localSheetId="3" hidden="1">{#N/A,#N/A,FALSE,"Assessment";#N/A,#N/A,FALSE,"Staffing";#N/A,#N/A,FALSE,"Hires";#N/A,#N/A,FALSE,"Assumptions"}</definedName>
    <definedName name="__KKK1" localSheetId="4" hidden="1">{#N/A,#N/A,FALSE,"Assessment";#N/A,#N/A,FALSE,"Staffing";#N/A,#N/A,FALSE,"Hires";#N/A,#N/A,FALSE,"Assumptions"}</definedName>
    <definedName name="__KKK1" hidden="1">{#N/A,#N/A,FALSE,"Assessment";#N/A,#N/A,FALSE,"Staffing";#N/A,#N/A,FALSE,"Hires";#N/A,#N/A,FALSE,"Assumptions"}</definedName>
    <definedName name="__wrn1" localSheetId="6" hidden="1">{"holdco",#N/A,FALSE,"Summary Financials";"holdco",#N/A,FALSE,"Summary Financials"}</definedName>
    <definedName name="__wrn1" localSheetId="15" hidden="1">{"holdco",#N/A,FALSE,"Summary Financials";"holdco",#N/A,FALSE,"Summary Financials"}</definedName>
    <definedName name="__wrn1" localSheetId="16" hidden="1">{"holdco",#N/A,FALSE,"Summary Financials";"holdco",#N/A,FALSE,"Summary Financials"}</definedName>
    <definedName name="__wrn1" localSheetId="17" hidden="1">{"holdco",#N/A,FALSE,"Summary Financials";"holdco",#N/A,FALSE,"Summary Financials"}</definedName>
    <definedName name="__wrn1" localSheetId="18" hidden="1">{"holdco",#N/A,FALSE,"Summary Financials";"holdco",#N/A,FALSE,"Summary Financials"}</definedName>
    <definedName name="__wrn1" localSheetId="7" hidden="1">{"holdco",#N/A,FALSE,"Summary Financials";"holdco",#N/A,FALSE,"Summary Financials"}</definedName>
    <definedName name="__wrn1" localSheetId="8" hidden="1">{"holdco",#N/A,FALSE,"Summary Financials";"holdco",#N/A,FALSE,"Summary Financials"}</definedName>
    <definedName name="__wrn1" localSheetId="9" hidden="1">{"holdco",#N/A,FALSE,"Summary Financials";"holdco",#N/A,FALSE,"Summary Financials"}</definedName>
    <definedName name="__wrn1" localSheetId="10" hidden="1">{"holdco",#N/A,FALSE,"Summary Financials";"holdco",#N/A,FALSE,"Summary Financials"}</definedName>
    <definedName name="__wrn1" localSheetId="11" hidden="1">{"holdco",#N/A,FALSE,"Summary Financials";"holdco",#N/A,FALSE,"Summary Financials"}</definedName>
    <definedName name="__wrn1" localSheetId="12" hidden="1">{"holdco",#N/A,FALSE,"Summary Financials";"holdco",#N/A,FALSE,"Summary Financials"}</definedName>
    <definedName name="__wrn1" localSheetId="13" hidden="1">{"holdco",#N/A,FALSE,"Summary Financials";"holdco",#N/A,FALSE,"Summary Financials"}</definedName>
    <definedName name="__wrn1" localSheetId="14" hidden="1">{"holdco",#N/A,FALSE,"Summary Financials";"holdco",#N/A,FALSE,"Summary Financials"}</definedName>
    <definedName name="__wrn1" localSheetId="25" hidden="1">{"holdco",#N/A,FALSE,"Summary Financials";"holdco",#N/A,FALSE,"Summary Financials"}</definedName>
    <definedName name="__wrn1" localSheetId="34" hidden="1">{"holdco",#N/A,FALSE,"Summary Financials";"holdco",#N/A,FALSE,"Summary Financials"}</definedName>
    <definedName name="__wrn1" localSheetId="36" hidden="1">{"holdco",#N/A,FALSE,"Summary Financials";"holdco",#N/A,FALSE,"Summary Financials"}</definedName>
    <definedName name="__wrn1" localSheetId="38" hidden="1">{"holdco",#N/A,FALSE,"Summary Financials";"holdco",#N/A,FALSE,"Summary Financials"}</definedName>
    <definedName name="__wrn1" localSheetId="39" hidden="1">{"holdco",#N/A,FALSE,"Summary Financials";"holdco",#N/A,FALSE,"Summary Financials"}</definedName>
    <definedName name="__wrn1" localSheetId="32" hidden="1">{"holdco",#N/A,FALSE,"Summary Financials";"holdco",#N/A,FALSE,"Summary Financials"}</definedName>
    <definedName name="__wrn1" localSheetId="33" hidden="1">{"holdco",#N/A,FALSE,"Summary Financials";"holdco",#N/A,FALSE,"Summary Financials"}</definedName>
    <definedName name="__wrn1" localSheetId="43" hidden="1">{"holdco",#N/A,FALSE,"Summary Financials";"holdco",#N/A,FALSE,"Summary Financials"}</definedName>
    <definedName name="__wrn1" localSheetId="48" hidden="1">{"holdco",#N/A,FALSE,"Summary Financials";"holdco",#N/A,FALSE,"Summary Financials"}</definedName>
    <definedName name="__wrn1" localSheetId="50" hidden="1">{"holdco",#N/A,FALSE,"Summary Financials";"holdco",#N/A,FALSE,"Summary Financials"}</definedName>
    <definedName name="__wrn1" localSheetId="54" hidden="1">{"holdco",#N/A,FALSE,"Summary Financials";"holdco",#N/A,FALSE,"Summary Financials"}</definedName>
    <definedName name="__wrn1" localSheetId="55" hidden="1">{"holdco",#N/A,FALSE,"Summary Financials";"holdco",#N/A,FALSE,"Summary Financials"}</definedName>
    <definedName name="__wrn1" localSheetId="56" hidden="1">{"holdco",#N/A,FALSE,"Summary Financials";"holdco",#N/A,FALSE,"Summary Financials"}</definedName>
    <definedName name="__wrn1" localSheetId="57" hidden="1">{"holdco",#N/A,FALSE,"Summary Financials";"holdco",#N/A,FALSE,"Summary Financials"}</definedName>
    <definedName name="__wrn1" localSheetId="58" hidden="1">{"holdco",#N/A,FALSE,"Summary Financials";"holdco",#N/A,FALSE,"Summary Financials"}</definedName>
    <definedName name="__wrn1" localSheetId="59" hidden="1">{"holdco",#N/A,FALSE,"Summary Financials";"holdco",#N/A,FALSE,"Summary Financials"}</definedName>
    <definedName name="__wrn1" localSheetId="61" hidden="1">{"holdco",#N/A,FALSE,"Summary Financials";"holdco",#N/A,FALSE,"Summary Financials"}</definedName>
    <definedName name="__wrn1" localSheetId="62" hidden="1">{"holdco",#N/A,FALSE,"Summary Financials";"holdco",#N/A,FALSE,"Summary Financials"}</definedName>
    <definedName name="__wrn1" localSheetId="66" hidden="1">{"holdco",#N/A,FALSE,"Summary Financials";"holdco",#N/A,FALSE,"Summary Financials"}</definedName>
    <definedName name="__wrn1" localSheetId="68" hidden="1">{"holdco",#N/A,FALSE,"Summary Financials";"holdco",#N/A,FALSE,"Summary Financials"}</definedName>
    <definedName name="__wrn1" localSheetId="69" hidden="1">{"holdco",#N/A,FALSE,"Summary Financials";"holdco",#N/A,FALSE,"Summary Financials"}</definedName>
    <definedName name="__wrn1" localSheetId="71" hidden="1">{"holdco",#N/A,FALSE,"Summary Financials";"holdco",#N/A,FALSE,"Summary Financials"}</definedName>
    <definedName name="__wrn1" localSheetId="72" hidden="1">{"holdco",#N/A,FALSE,"Summary Financials";"holdco",#N/A,FALSE,"Summary Financials"}</definedName>
    <definedName name="__wrn1" localSheetId="77" hidden="1">{"holdco",#N/A,FALSE,"Summary Financials";"holdco",#N/A,FALSE,"Summary Financials"}</definedName>
    <definedName name="__wrn1" localSheetId="78" hidden="1">{"holdco",#N/A,FALSE,"Summary Financials";"holdco",#N/A,FALSE,"Summary Financials"}</definedName>
    <definedName name="__wrn1" localSheetId="3" hidden="1">{"holdco",#N/A,FALSE,"Summary Financials";"holdco",#N/A,FALSE,"Summary Financials"}</definedName>
    <definedName name="__wrn1" localSheetId="4" hidden="1">{"holdco",#N/A,FALSE,"Summary Financials";"holdco",#N/A,FALSE,"Summary Financials"}</definedName>
    <definedName name="__wrn1" hidden="1">{"holdco",#N/A,FALSE,"Summary Financials";"holdco",#N/A,FALSE,"Summary Financials"}</definedName>
    <definedName name="__wrn2" localSheetId="6" hidden="1">{"holdco",#N/A,FALSE,"Summary Financials";"holdco",#N/A,FALSE,"Summary Financials"}</definedName>
    <definedName name="__wrn2" localSheetId="15" hidden="1">{"holdco",#N/A,FALSE,"Summary Financials";"holdco",#N/A,FALSE,"Summary Financials"}</definedName>
    <definedName name="__wrn2" localSheetId="16" hidden="1">{"holdco",#N/A,FALSE,"Summary Financials";"holdco",#N/A,FALSE,"Summary Financials"}</definedName>
    <definedName name="__wrn2" localSheetId="17" hidden="1">{"holdco",#N/A,FALSE,"Summary Financials";"holdco",#N/A,FALSE,"Summary Financials"}</definedName>
    <definedName name="__wrn2" localSheetId="18" hidden="1">{"holdco",#N/A,FALSE,"Summary Financials";"holdco",#N/A,FALSE,"Summary Financials"}</definedName>
    <definedName name="__wrn2" localSheetId="7" hidden="1">{"holdco",#N/A,FALSE,"Summary Financials";"holdco",#N/A,FALSE,"Summary Financials"}</definedName>
    <definedName name="__wrn2" localSheetId="8" hidden="1">{"holdco",#N/A,FALSE,"Summary Financials";"holdco",#N/A,FALSE,"Summary Financials"}</definedName>
    <definedName name="__wrn2" localSheetId="9" hidden="1">{"holdco",#N/A,FALSE,"Summary Financials";"holdco",#N/A,FALSE,"Summary Financials"}</definedName>
    <definedName name="__wrn2" localSheetId="10" hidden="1">{"holdco",#N/A,FALSE,"Summary Financials";"holdco",#N/A,FALSE,"Summary Financials"}</definedName>
    <definedName name="__wrn2" localSheetId="11" hidden="1">{"holdco",#N/A,FALSE,"Summary Financials";"holdco",#N/A,FALSE,"Summary Financials"}</definedName>
    <definedName name="__wrn2" localSheetId="12" hidden="1">{"holdco",#N/A,FALSE,"Summary Financials";"holdco",#N/A,FALSE,"Summary Financials"}</definedName>
    <definedName name="__wrn2" localSheetId="13" hidden="1">{"holdco",#N/A,FALSE,"Summary Financials";"holdco",#N/A,FALSE,"Summary Financials"}</definedName>
    <definedName name="__wrn2" localSheetId="14" hidden="1">{"holdco",#N/A,FALSE,"Summary Financials";"holdco",#N/A,FALSE,"Summary Financials"}</definedName>
    <definedName name="__wrn2" localSheetId="25" hidden="1">{"holdco",#N/A,FALSE,"Summary Financials";"holdco",#N/A,FALSE,"Summary Financials"}</definedName>
    <definedName name="__wrn2" localSheetId="34" hidden="1">{"holdco",#N/A,FALSE,"Summary Financials";"holdco",#N/A,FALSE,"Summary Financials"}</definedName>
    <definedName name="__wrn2" localSheetId="36" hidden="1">{"holdco",#N/A,FALSE,"Summary Financials";"holdco",#N/A,FALSE,"Summary Financials"}</definedName>
    <definedName name="__wrn2" localSheetId="38" hidden="1">{"holdco",#N/A,FALSE,"Summary Financials";"holdco",#N/A,FALSE,"Summary Financials"}</definedName>
    <definedName name="__wrn2" localSheetId="39" hidden="1">{"holdco",#N/A,FALSE,"Summary Financials";"holdco",#N/A,FALSE,"Summary Financials"}</definedName>
    <definedName name="__wrn2" localSheetId="32" hidden="1">{"holdco",#N/A,FALSE,"Summary Financials";"holdco",#N/A,FALSE,"Summary Financials"}</definedName>
    <definedName name="__wrn2" localSheetId="33" hidden="1">{"holdco",#N/A,FALSE,"Summary Financials";"holdco",#N/A,FALSE,"Summary Financials"}</definedName>
    <definedName name="__wrn2" localSheetId="43" hidden="1">{"holdco",#N/A,FALSE,"Summary Financials";"holdco",#N/A,FALSE,"Summary Financials"}</definedName>
    <definedName name="__wrn2" localSheetId="48" hidden="1">{"holdco",#N/A,FALSE,"Summary Financials";"holdco",#N/A,FALSE,"Summary Financials"}</definedName>
    <definedName name="__wrn2" localSheetId="50" hidden="1">{"holdco",#N/A,FALSE,"Summary Financials";"holdco",#N/A,FALSE,"Summary Financials"}</definedName>
    <definedName name="__wrn2" localSheetId="54" hidden="1">{"holdco",#N/A,FALSE,"Summary Financials";"holdco",#N/A,FALSE,"Summary Financials"}</definedName>
    <definedName name="__wrn2" localSheetId="55" hidden="1">{"holdco",#N/A,FALSE,"Summary Financials";"holdco",#N/A,FALSE,"Summary Financials"}</definedName>
    <definedName name="__wrn2" localSheetId="56" hidden="1">{"holdco",#N/A,FALSE,"Summary Financials";"holdco",#N/A,FALSE,"Summary Financials"}</definedName>
    <definedName name="__wrn2" localSheetId="57" hidden="1">{"holdco",#N/A,FALSE,"Summary Financials";"holdco",#N/A,FALSE,"Summary Financials"}</definedName>
    <definedName name="__wrn2" localSheetId="58" hidden="1">{"holdco",#N/A,FALSE,"Summary Financials";"holdco",#N/A,FALSE,"Summary Financials"}</definedName>
    <definedName name="__wrn2" localSheetId="59" hidden="1">{"holdco",#N/A,FALSE,"Summary Financials";"holdco",#N/A,FALSE,"Summary Financials"}</definedName>
    <definedName name="__wrn2" localSheetId="61" hidden="1">{"holdco",#N/A,FALSE,"Summary Financials";"holdco",#N/A,FALSE,"Summary Financials"}</definedName>
    <definedName name="__wrn2" localSheetId="62" hidden="1">{"holdco",#N/A,FALSE,"Summary Financials";"holdco",#N/A,FALSE,"Summary Financials"}</definedName>
    <definedName name="__wrn2" localSheetId="66" hidden="1">{"holdco",#N/A,FALSE,"Summary Financials";"holdco",#N/A,FALSE,"Summary Financials"}</definedName>
    <definedName name="__wrn2" localSheetId="68" hidden="1">{"holdco",#N/A,FALSE,"Summary Financials";"holdco",#N/A,FALSE,"Summary Financials"}</definedName>
    <definedName name="__wrn2" localSheetId="69" hidden="1">{"holdco",#N/A,FALSE,"Summary Financials";"holdco",#N/A,FALSE,"Summary Financials"}</definedName>
    <definedName name="__wrn2" localSheetId="71" hidden="1">{"holdco",#N/A,FALSE,"Summary Financials";"holdco",#N/A,FALSE,"Summary Financials"}</definedName>
    <definedName name="__wrn2" localSheetId="72" hidden="1">{"holdco",#N/A,FALSE,"Summary Financials";"holdco",#N/A,FALSE,"Summary Financials"}</definedName>
    <definedName name="__wrn2" localSheetId="77" hidden="1">{"holdco",#N/A,FALSE,"Summary Financials";"holdco",#N/A,FALSE,"Summary Financials"}</definedName>
    <definedName name="__wrn2" localSheetId="78" hidden="1">{"holdco",#N/A,FALSE,"Summary Financials";"holdco",#N/A,FALSE,"Summary Financials"}</definedName>
    <definedName name="__wrn2" localSheetId="3" hidden="1">{"holdco",#N/A,FALSE,"Summary Financials";"holdco",#N/A,FALSE,"Summary Financials"}</definedName>
    <definedName name="__wrn2" localSheetId="4" hidden="1">{"holdco",#N/A,FALSE,"Summary Financials";"holdco",#N/A,FALSE,"Summary Financials"}</definedName>
    <definedName name="__wrn2" hidden="1">{"holdco",#N/A,FALSE,"Summary Financials";"holdco",#N/A,FALSE,"Summary Financials"}</definedName>
    <definedName name="__wrn3" localSheetId="6" hidden="1">{"holdco",#N/A,FALSE,"Summary Financials";"holdco",#N/A,FALSE,"Summary Financials"}</definedName>
    <definedName name="__wrn3" localSheetId="15" hidden="1">{"holdco",#N/A,FALSE,"Summary Financials";"holdco",#N/A,FALSE,"Summary Financials"}</definedName>
    <definedName name="__wrn3" localSheetId="16" hidden="1">{"holdco",#N/A,FALSE,"Summary Financials";"holdco",#N/A,FALSE,"Summary Financials"}</definedName>
    <definedName name="__wrn3" localSheetId="17" hidden="1">{"holdco",#N/A,FALSE,"Summary Financials";"holdco",#N/A,FALSE,"Summary Financials"}</definedName>
    <definedName name="__wrn3" localSheetId="18" hidden="1">{"holdco",#N/A,FALSE,"Summary Financials";"holdco",#N/A,FALSE,"Summary Financials"}</definedName>
    <definedName name="__wrn3" localSheetId="7" hidden="1">{"holdco",#N/A,FALSE,"Summary Financials";"holdco",#N/A,FALSE,"Summary Financials"}</definedName>
    <definedName name="__wrn3" localSheetId="8" hidden="1">{"holdco",#N/A,FALSE,"Summary Financials";"holdco",#N/A,FALSE,"Summary Financials"}</definedName>
    <definedName name="__wrn3" localSheetId="9" hidden="1">{"holdco",#N/A,FALSE,"Summary Financials";"holdco",#N/A,FALSE,"Summary Financials"}</definedName>
    <definedName name="__wrn3" localSheetId="10" hidden="1">{"holdco",#N/A,FALSE,"Summary Financials";"holdco",#N/A,FALSE,"Summary Financials"}</definedName>
    <definedName name="__wrn3" localSheetId="11" hidden="1">{"holdco",#N/A,FALSE,"Summary Financials";"holdco",#N/A,FALSE,"Summary Financials"}</definedName>
    <definedName name="__wrn3" localSheetId="12" hidden="1">{"holdco",#N/A,FALSE,"Summary Financials";"holdco",#N/A,FALSE,"Summary Financials"}</definedName>
    <definedName name="__wrn3" localSheetId="13" hidden="1">{"holdco",#N/A,FALSE,"Summary Financials";"holdco",#N/A,FALSE,"Summary Financials"}</definedName>
    <definedName name="__wrn3" localSheetId="14" hidden="1">{"holdco",#N/A,FALSE,"Summary Financials";"holdco",#N/A,FALSE,"Summary Financials"}</definedName>
    <definedName name="__wrn3" localSheetId="25" hidden="1">{"holdco",#N/A,FALSE,"Summary Financials";"holdco",#N/A,FALSE,"Summary Financials"}</definedName>
    <definedName name="__wrn3" localSheetId="34" hidden="1">{"holdco",#N/A,FALSE,"Summary Financials";"holdco",#N/A,FALSE,"Summary Financials"}</definedName>
    <definedName name="__wrn3" localSheetId="36" hidden="1">{"holdco",#N/A,FALSE,"Summary Financials";"holdco",#N/A,FALSE,"Summary Financials"}</definedName>
    <definedName name="__wrn3" localSheetId="38" hidden="1">{"holdco",#N/A,FALSE,"Summary Financials";"holdco",#N/A,FALSE,"Summary Financials"}</definedName>
    <definedName name="__wrn3" localSheetId="39" hidden="1">{"holdco",#N/A,FALSE,"Summary Financials";"holdco",#N/A,FALSE,"Summary Financials"}</definedName>
    <definedName name="__wrn3" localSheetId="32" hidden="1">{"holdco",#N/A,FALSE,"Summary Financials";"holdco",#N/A,FALSE,"Summary Financials"}</definedName>
    <definedName name="__wrn3" localSheetId="33" hidden="1">{"holdco",#N/A,FALSE,"Summary Financials";"holdco",#N/A,FALSE,"Summary Financials"}</definedName>
    <definedName name="__wrn3" localSheetId="43" hidden="1">{"holdco",#N/A,FALSE,"Summary Financials";"holdco",#N/A,FALSE,"Summary Financials"}</definedName>
    <definedName name="__wrn3" localSheetId="48" hidden="1">{"holdco",#N/A,FALSE,"Summary Financials";"holdco",#N/A,FALSE,"Summary Financials"}</definedName>
    <definedName name="__wrn3" localSheetId="50" hidden="1">{"holdco",#N/A,FALSE,"Summary Financials";"holdco",#N/A,FALSE,"Summary Financials"}</definedName>
    <definedName name="__wrn3" localSheetId="54" hidden="1">{"holdco",#N/A,FALSE,"Summary Financials";"holdco",#N/A,FALSE,"Summary Financials"}</definedName>
    <definedName name="__wrn3" localSheetId="55" hidden="1">{"holdco",#N/A,FALSE,"Summary Financials";"holdco",#N/A,FALSE,"Summary Financials"}</definedName>
    <definedName name="__wrn3" localSheetId="56" hidden="1">{"holdco",#N/A,FALSE,"Summary Financials";"holdco",#N/A,FALSE,"Summary Financials"}</definedName>
    <definedName name="__wrn3" localSheetId="57" hidden="1">{"holdco",#N/A,FALSE,"Summary Financials";"holdco",#N/A,FALSE,"Summary Financials"}</definedName>
    <definedName name="__wrn3" localSheetId="58" hidden="1">{"holdco",#N/A,FALSE,"Summary Financials";"holdco",#N/A,FALSE,"Summary Financials"}</definedName>
    <definedName name="__wrn3" localSheetId="59" hidden="1">{"holdco",#N/A,FALSE,"Summary Financials";"holdco",#N/A,FALSE,"Summary Financials"}</definedName>
    <definedName name="__wrn3" localSheetId="61" hidden="1">{"holdco",#N/A,FALSE,"Summary Financials";"holdco",#N/A,FALSE,"Summary Financials"}</definedName>
    <definedName name="__wrn3" localSheetId="62" hidden="1">{"holdco",#N/A,FALSE,"Summary Financials";"holdco",#N/A,FALSE,"Summary Financials"}</definedName>
    <definedName name="__wrn3" localSheetId="66" hidden="1">{"holdco",#N/A,FALSE,"Summary Financials";"holdco",#N/A,FALSE,"Summary Financials"}</definedName>
    <definedName name="__wrn3" localSheetId="68" hidden="1">{"holdco",#N/A,FALSE,"Summary Financials";"holdco",#N/A,FALSE,"Summary Financials"}</definedName>
    <definedName name="__wrn3" localSheetId="69" hidden="1">{"holdco",#N/A,FALSE,"Summary Financials";"holdco",#N/A,FALSE,"Summary Financials"}</definedName>
    <definedName name="__wrn3" localSheetId="71" hidden="1">{"holdco",#N/A,FALSE,"Summary Financials";"holdco",#N/A,FALSE,"Summary Financials"}</definedName>
    <definedName name="__wrn3" localSheetId="72" hidden="1">{"holdco",#N/A,FALSE,"Summary Financials";"holdco",#N/A,FALSE,"Summary Financials"}</definedName>
    <definedName name="__wrn3" localSheetId="77" hidden="1">{"holdco",#N/A,FALSE,"Summary Financials";"holdco",#N/A,FALSE,"Summary Financials"}</definedName>
    <definedName name="__wrn3" localSheetId="78" hidden="1">{"holdco",#N/A,FALSE,"Summary Financials";"holdco",#N/A,FALSE,"Summary Financials"}</definedName>
    <definedName name="__wrn3" localSheetId="3" hidden="1">{"holdco",#N/A,FALSE,"Summary Financials";"holdco",#N/A,FALSE,"Summary Financials"}</definedName>
    <definedName name="__wrn3" localSheetId="4" hidden="1">{"holdco",#N/A,FALSE,"Summary Financials";"holdco",#N/A,FALSE,"Summary Financials"}</definedName>
    <definedName name="__wrn3" hidden="1">{"holdco",#N/A,FALSE,"Summary Financials";"holdco",#N/A,FALSE,"Summary Financials"}</definedName>
    <definedName name="__wrn7" localSheetId="6" hidden="1">{"Model Summary",#N/A,FALSE,"Print Chart";"Holdco",#N/A,FALSE,"Print Chart";"Genco",#N/A,FALSE,"Print Chart";"Servco",#N/A,FALSE,"Print Chart";"Genco_Detail",#N/A,FALSE,"Summary Financials";"Servco_Detail",#N/A,FALSE,"Summary Financials"}</definedName>
    <definedName name="__wrn7" localSheetId="15" hidden="1">{"Model Summary",#N/A,FALSE,"Print Chart";"Holdco",#N/A,FALSE,"Print Chart";"Genco",#N/A,FALSE,"Print Chart";"Servco",#N/A,FALSE,"Print Chart";"Genco_Detail",#N/A,FALSE,"Summary Financials";"Servco_Detail",#N/A,FALSE,"Summary Financials"}</definedName>
    <definedName name="__wrn7" localSheetId="16" hidden="1">{"Model Summary",#N/A,FALSE,"Print Chart";"Holdco",#N/A,FALSE,"Print Chart";"Genco",#N/A,FALSE,"Print Chart";"Servco",#N/A,FALSE,"Print Chart";"Genco_Detail",#N/A,FALSE,"Summary Financials";"Servco_Detail",#N/A,FALSE,"Summary Financials"}</definedName>
    <definedName name="__wrn7" localSheetId="17" hidden="1">{"Model Summary",#N/A,FALSE,"Print Chart";"Holdco",#N/A,FALSE,"Print Chart";"Genco",#N/A,FALSE,"Print Chart";"Servco",#N/A,FALSE,"Print Chart";"Genco_Detail",#N/A,FALSE,"Summary Financials";"Servco_Detail",#N/A,FALSE,"Summary Financials"}</definedName>
    <definedName name="__wrn7" localSheetId="18" hidden="1">{"Model Summary",#N/A,FALSE,"Print Chart";"Holdco",#N/A,FALSE,"Print Chart";"Genco",#N/A,FALSE,"Print Chart";"Servco",#N/A,FALSE,"Print Chart";"Genco_Detail",#N/A,FALSE,"Summary Financials";"Servco_Detail",#N/A,FALSE,"Summary Financials"}</definedName>
    <definedName name="__wrn7" localSheetId="7" hidden="1">{"Model Summary",#N/A,FALSE,"Print Chart";"Holdco",#N/A,FALSE,"Print Chart";"Genco",#N/A,FALSE,"Print Chart";"Servco",#N/A,FALSE,"Print Chart";"Genco_Detail",#N/A,FALSE,"Summary Financials";"Servco_Detail",#N/A,FALSE,"Summary Financials"}</definedName>
    <definedName name="__wrn7" localSheetId="8" hidden="1">{"Model Summary",#N/A,FALSE,"Print Chart";"Holdco",#N/A,FALSE,"Print Chart";"Genco",#N/A,FALSE,"Print Chart";"Servco",#N/A,FALSE,"Print Chart";"Genco_Detail",#N/A,FALSE,"Summary Financials";"Servco_Detail",#N/A,FALSE,"Summary Financials"}</definedName>
    <definedName name="__wrn7" localSheetId="9" hidden="1">{"Model Summary",#N/A,FALSE,"Print Chart";"Holdco",#N/A,FALSE,"Print Chart";"Genco",#N/A,FALSE,"Print Chart";"Servco",#N/A,FALSE,"Print Chart";"Genco_Detail",#N/A,FALSE,"Summary Financials";"Servco_Detail",#N/A,FALSE,"Summary Financials"}</definedName>
    <definedName name="__wrn7" localSheetId="10" hidden="1">{"Model Summary",#N/A,FALSE,"Print Chart";"Holdco",#N/A,FALSE,"Print Chart";"Genco",#N/A,FALSE,"Print Chart";"Servco",#N/A,FALSE,"Print Chart";"Genco_Detail",#N/A,FALSE,"Summary Financials";"Servco_Detail",#N/A,FALSE,"Summary Financials"}</definedName>
    <definedName name="__wrn7" localSheetId="11" hidden="1">{"Model Summary",#N/A,FALSE,"Print Chart";"Holdco",#N/A,FALSE,"Print Chart";"Genco",#N/A,FALSE,"Print Chart";"Servco",#N/A,FALSE,"Print Chart";"Genco_Detail",#N/A,FALSE,"Summary Financials";"Servco_Detail",#N/A,FALSE,"Summary Financials"}</definedName>
    <definedName name="__wrn7" localSheetId="12" hidden="1">{"Model Summary",#N/A,FALSE,"Print Chart";"Holdco",#N/A,FALSE,"Print Chart";"Genco",#N/A,FALSE,"Print Chart";"Servco",#N/A,FALSE,"Print Chart";"Genco_Detail",#N/A,FALSE,"Summary Financials";"Servco_Detail",#N/A,FALSE,"Summary Financials"}</definedName>
    <definedName name="__wrn7" localSheetId="13" hidden="1">{"Model Summary",#N/A,FALSE,"Print Chart";"Holdco",#N/A,FALSE,"Print Chart";"Genco",#N/A,FALSE,"Print Chart";"Servco",#N/A,FALSE,"Print Chart";"Genco_Detail",#N/A,FALSE,"Summary Financials";"Servco_Detail",#N/A,FALSE,"Summary Financials"}</definedName>
    <definedName name="__wrn7" localSheetId="14" hidden="1">{"Model Summary",#N/A,FALSE,"Print Chart";"Holdco",#N/A,FALSE,"Print Chart";"Genco",#N/A,FALSE,"Print Chart";"Servco",#N/A,FALSE,"Print Chart";"Genco_Detail",#N/A,FALSE,"Summary Financials";"Servco_Detail",#N/A,FALSE,"Summary Financials"}</definedName>
    <definedName name="__wrn7" localSheetId="25" hidden="1">{"Model Summary",#N/A,FALSE,"Print Chart";"Holdco",#N/A,FALSE,"Print Chart";"Genco",#N/A,FALSE,"Print Chart";"Servco",#N/A,FALSE,"Print Chart";"Genco_Detail",#N/A,FALSE,"Summary Financials";"Servco_Detail",#N/A,FALSE,"Summary Financials"}</definedName>
    <definedName name="__wrn7" localSheetId="34" hidden="1">{"Model Summary",#N/A,FALSE,"Print Chart";"Holdco",#N/A,FALSE,"Print Chart";"Genco",#N/A,FALSE,"Print Chart";"Servco",#N/A,FALSE,"Print Chart";"Genco_Detail",#N/A,FALSE,"Summary Financials";"Servco_Detail",#N/A,FALSE,"Summary Financials"}</definedName>
    <definedName name="__wrn7" localSheetId="36" hidden="1">{"Model Summary",#N/A,FALSE,"Print Chart";"Holdco",#N/A,FALSE,"Print Chart";"Genco",#N/A,FALSE,"Print Chart";"Servco",#N/A,FALSE,"Print Chart";"Genco_Detail",#N/A,FALSE,"Summary Financials";"Servco_Detail",#N/A,FALSE,"Summary Financials"}</definedName>
    <definedName name="__wrn7" localSheetId="38" hidden="1">{"Model Summary",#N/A,FALSE,"Print Chart";"Holdco",#N/A,FALSE,"Print Chart";"Genco",#N/A,FALSE,"Print Chart";"Servco",#N/A,FALSE,"Print Chart";"Genco_Detail",#N/A,FALSE,"Summary Financials";"Servco_Detail",#N/A,FALSE,"Summary Financials"}</definedName>
    <definedName name="__wrn7" localSheetId="39" hidden="1">{"Model Summary",#N/A,FALSE,"Print Chart";"Holdco",#N/A,FALSE,"Print Chart";"Genco",#N/A,FALSE,"Print Chart";"Servco",#N/A,FALSE,"Print Chart";"Genco_Detail",#N/A,FALSE,"Summary Financials";"Servco_Detail",#N/A,FALSE,"Summary Financials"}</definedName>
    <definedName name="__wrn7" localSheetId="32" hidden="1">{"Model Summary",#N/A,FALSE,"Print Chart";"Holdco",#N/A,FALSE,"Print Chart";"Genco",#N/A,FALSE,"Print Chart";"Servco",#N/A,FALSE,"Print Chart";"Genco_Detail",#N/A,FALSE,"Summary Financials";"Servco_Detail",#N/A,FALSE,"Summary Financials"}</definedName>
    <definedName name="__wrn7" localSheetId="33" hidden="1">{"Model Summary",#N/A,FALSE,"Print Chart";"Holdco",#N/A,FALSE,"Print Chart";"Genco",#N/A,FALSE,"Print Chart";"Servco",#N/A,FALSE,"Print Chart";"Genco_Detail",#N/A,FALSE,"Summary Financials";"Servco_Detail",#N/A,FALSE,"Summary Financials"}</definedName>
    <definedName name="__wrn7" localSheetId="43" hidden="1">{"Model Summary",#N/A,FALSE,"Print Chart";"Holdco",#N/A,FALSE,"Print Chart";"Genco",#N/A,FALSE,"Print Chart";"Servco",#N/A,FALSE,"Print Chart";"Genco_Detail",#N/A,FALSE,"Summary Financials";"Servco_Detail",#N/A,FALSE,"Summary Financials"}</definedName>
    <definedName name="__wrn7" localSheetId="48" hidden="1">{"Model Summary",#N/A,FALSE,"Print Chart";"Holdco",#N/A,FALSE,"Print Chart";"Genco",#N/A,FALSE,"Print Chart";"Servco",#N/A,FALSE,"Print Chart";"Genco_Detail",#N/A,FALSE,"Summary Financials";"Servco_Detail",#N/A,FALSE,"Summary Financials"}</definedName>
    <definedName name="__wrn7" localSheetId="50" hidden="1">{"Model Summary",#N/A,FALSE,"Print Chart";"Holdco",#N/A,FALSE,"Print Chart";"Genco",#N/A,FALSE,"Print Chart";"Servco",#N/A,FALSE,"Print Chart";"Genco_Detail",#N/A,FALSE,"Summary Financials";"Servco_Detail",#N/A,FALSE,"Summary Financials"}</definedName>
    <definedName name="__wrn7" localSheetId="54" hidden="1">{"Model Summary",#N/A,FALSE,"Print Chart";"Holdco",#N/A,FALSE,"Print Chart";"Genco",#N/A,FALSE,"Print Chart";"Servco",#N/A,FALSE,"Print Chart";"Genco_Detail",#N/A,FALSE,"Summary Financials";"Servco_Detail",#N/A,FALSE,"Summary Financials"}</definedName>
    <definedName name="__wrn7" localSheetId="55" hidden="1">{"Model Summary",#N/A,FALSE,"Print Chart";"Holdco",#N/A,FALSE,"Print Chart";"Genco",#N/A,FALSE,"Print Chart";"Servco",#N/A,FALSE,"Print Chart";"Genco_Detail",#N/A,FALSE,"Summary Financials";"Servco_Detail",#N/A,FALSE,"Summary Financials"}</definedName>
    <definedName name="__wrn7" localSheetId="56" hidden="1">{"Model Summary",#N/A,FALSE,"Print Chart";"Holdco",#N/A,FALSE,"Print Chart";"Genco",#N/A,FALSE,"Print Chart";"Servco",#N/A,FALSE,"Print Chart";"Genco_Detail",#N/A,FALSE,"Summary Financials";"Servco_Detail",#N/A,FALSE,"Summary Financials"}</definedName>
    <definedName name="__wrn7" localSheetId="57" hidden="1">{"Model Summary",#N/A,FALSE,"Print Chart";"Holdco",#N/A,FALSE,"Print Chart";"Genco",#N/A,FALSE,"Print Chart";"Servco",#N/A,FALSE,"Print Chart";"Genco_Detail",#N/A,FALSE,"Summary Financials";"Servco_Detail",#N/A,FALSE,"Summary Financials"}</definedName>
    <definedName name="__wrn7" localSheetId="58" hidden="1">{"Model Summary",#N/A,FALSE,"Print Chart";"Holdco",#N/A,FALSE,"Print Chart";"Genco",#N/A,FALSE,"Print Chart";"Servco",#N/A,FALSE,"Print Chart";"Genco_Detail",#N/A,FALSE,"Summary Financials";"Servco_Detail",#N/A,FALSE,"Summary Financials"}</definedName>
    <definedName name="__wrn7" localSheetId="59" hidden="1">{"Model Summary",#N/A,FALSE,"Print Chart";"Holdco",#N/A,FALSE,"Print Chart";"Genco",#N/A,FALSE,"Print Chart";"Servco",#N/A,FALSE,"Print Chart";"Genco_Detail",#N/A,FALSE,"Summary Financials";"Servco_Detail",#N/A,FALSE,"Summary Financials"}</definedName>
    <definedName name="__wrn7" localSheetId="61" hidden="1">{"Model Summary",#N/A,FALSE,"Print Chart";"Holdco",#N/A,FALSE,"Print Chart";"Genco",#N/A,FALSE,"Print Chart";"Servco",#N/A,FALSE,"Print Chart";"Genco_Detail",#N/A,FALSE,"Summary Financials";"Servco_Detail",#N/A,FALSE,"Summary Financials"}</definedName>
    <definedName name="__wrn7" localSheetId="62" hidden="1">{"Model Summary",#N/A,FALSE,"Print Chart";"Holdco",#N/A,FALSE,"Print Chart";"Genco",#N/A,FALSE,"Print Chart";"Servco",#N/A,FALSE,"Print Chart";"Genco_Detail",#N/A,FALSE,"Summary Financials";"Servco_Detail",#N/A,FALSE,"Summary Financials"}</definedName>
    <definedName name="__wrn7" localSheetId="66" hidden="1">{"Model Summary",#N/A,FALSE,"Print Chart";"Holdco",#N/A,FALSE,"Print Chart";"Genco",#N/A,FALSE,"Print Chart";"Servco",#N/A,FALSE,"Print Chart";"Genco_Detail",#N/A,FALSE,"Summary Financials";"Servco_Detail",#N/A,FALSE,"Summary Financials"}</definedName>
    <definedName name="__wrn7" localSheetId="68" hidden="1">{"Model Summary",#N/A,FALSE,"Print Chart";"Holdco",#N/A,FALSE,"Print Chart";"Genco",#N/A,FALSE,"Print Chart";"Servco",#N/A,FALSE,"Print Chart";"Genco_Detail",#N/A,FALSE,"Summary Financials";"Servco_Detail",#N/A,FALSE,"Summary Financials"}</definedName>
    <definedName name="__wrn7" localSheetId="69" hidden="1">{"Model Summary",#N/A,FALSE,"Print Chart";"Holdco",#N/A,FALSE,"Print Chart";"Genco",#N/A,FALSE,"Print Chart";"Servco",#N/A,FALSE,"Print Chart";"Genco_Detail",#N/A,FALSE,"Summary Financials";"Servco_Detail",#N/A,FALSE,"Summary Financials"}</definedName>
    <definedName name="__wrn7" localSheetId="71" hidden="1">{"Model Summary",#N/A,FALSE,"Print Chart";"Holdco",#N/A,FALSE,"Print Chart";"Genco",#N/A,FALSE,"Print Chart";"Servco",#N/A,FALSE,"Print Chart";"Genco_Detail",#N/A,FALSE,"Summary Financials";"Servco_Detail",#N/A,FALSE,"Summary Financials"}</definedName>
    <definedName name="__wrn7" localSheetId="72" hidden="1">{"Model Summary",#N/A,FALSE,"Print Chart";"Holdco",#N/A,FALSE,"Print Chart";"Genco",#N/A,FALSE,"Print Chart";"Servco",#N/A,FALSE,"Print Chart";"Genco_Detail",#N/A,FALSE,"Summary Financials";"Servco_Detail",#N/A,FALSE,"Summary Financials"}</definedName>
    <definedName name="__wrn7" localSheetId="77" hidden="1">{"Model Summary",#N/A,FALSE,"Print Chart";"Holdco",#N/A,FALSE,"Print Chart";"Genco",#N/A,FALSE,"Print Chart";"Servco",#N/A,FALSE,"Print Chart";"Genco_Detail",#N/A,FALSE,"Summary Financials";"Servco_Detail",#N/A,FALSE,"Summary Financials"}</definedName>
    <definedName name="__wrn7" localSheetId="78" hidden="1">{"Model Summary",#N/A,FALSE,"Print Chart";"Holdco",#N/A,FALSE,"Print Chart";"Genco",#N/A,FALSE,"Print Chart";"Servco",#N/A,FALSE,"Print Chart";"Genco_Detail",#N/A,FALSE,"Summary Financials";"Servco_Detail",#N/A,FALSE,"Summary Financials"}</definedName>
    <definedName name="__wrn7" localSheetId="3" hidden="1">{"Model Summary",#N/A,FALSE,"Print Chart";"Holdco",#N/A,FALSE,"Print Chart";"Genco",#N/A,FALSE,"Print Chart";"Servco",#N/A,FALSE,"Print Chart";"Genco_Detail",#N/A,FALSE,"Summary Financials";"Servco_Detail",#N/A,FALSE,"Summary Financials"}</definedName>
    <definedName name="__wrn7" localSheetId="4" hidden="1">{"Model Summary",#N/A,FALSE,"Print Chart";"Holdco",#N/A,FALSE,"Print Chart";"Genco",#N/A,FALSE,"Print Chart";"Servco",#N/A,FALSE,"Print Chart";"Genco_Detail",#N/A,FALSE,"Summary Financials";"Servco_Detail",#N/A,FALSE,"Summary Financials"}</definedName>
    <definedName name="__wrn7" hidden="1">{"Model Summary",#N/A,FALSE,"Print Chart";"Holdco",#N/A,FALSE,"Print Chart";"Genco",#N/A,FALSE,"Print Chart";"Servco",#N/A,FALSE,"Print Chart";"Genco_Detail",#N/A,FALSE,"Summary Financials";"Servco_Detail",#N/A,FALSE,"Summary Financials"}</definedName>
    <definedName name="__wrn8" localSheetId="6" hidden="1">{"holdco",#N/A,FALSE,"Summary Financials";"holdco",#N/A,FALSE,"Summary Financials"}</definedName>
    <definedName name="__wrn8" localSheetId="15" hidden="1">{"holdco",#N/A,FALSE,"Summary Financials";"holdco",#N/A,FALSE,"Summary Financials"}</definedName>
    <definedName name="__wrn8" localSheetId="16" hidden="1">{"holdco",#N/A,FALSE,"Summary Financials";"holdco",#N/A,FALSE,"Summary Financials"}</definedName>
    <definedName name="__wrn8" localSheetId="17" hidden="1">{"holdco",#N/A,FALSE,"Summary Financials";"holdco",#N/A,FALSE,"Summary Financials"}</definedName>
    <definedName name="__wrn8" localSheetId="18" hidden="1">{"holdco",#N/A,FALSE,"Summary Financials";"holdco",#N/A,FALSE,"Summary Financials"}</definedName>
    <definedName name="__wrn8" localSheetId="7" hidden="1">{"holdco",#N/A,FALSE,"Summary Financials";"holdco",#N/A,FALSE,"Summary Financials"}</definedName>
    <definedName name="__wrn8" localSheetId="8" hidden="1">{"holdco",#N/A,FALSE,"Summary Financials";"holdco",#N/A,FALSE,"Summary Financials"}</definedName>
    <definedName name="__wrn8" localSheetId="9" hidden="1">{"holdco",#N/A,FALSE,"Summary Financials";"holdco",#N/A,FALSE,"Summary Financials"}</definedName>
    <definedName name="__wrn8" localSheetId="10" hidden="1">{"holdco",#N/A,FALSE,"Summary Financials";"holdco",#N/A,FALSE,"Summary Financials"}</definedName>
    <definedName name="__wrn8" localSheetId="11" hidden="1">{"holdco",#N/A,FALSE,"Summary Financials";"holdco",#N/A,FALSE,"Summary Financials"}</definedName>
    <definedName name="__wrn8" localSheetId="12" hidden="1">{"holdco",#N/A,FALSE,"Summary Financials";"holdco",#N/A,FALSE,"Summary Financials"}</definedName>
    <definedName name="__wrn8" localSheetId="13" hidden="1">{"holdco",#N/A,FALSE,"Summary Financials";"holdco",#N/A,FALSE,"Summary Financials"}</definedName>
    <definedName name="__wrn8" localSheetId="14" hidden="1">{"holdco",#N/A,FALSE,"Summary Financials";"holdco",#N/A,FALSE,"Summary Financials"}</definedName>
    <definedName name="__wrn8" localSheetId="25" hidden="1">{"holdco",#N/A,FALSE,"Summary Financials";"holdco",#N/A,FALSE,"Summary Financials"}</definedName>
    <definedName name="__wrn8" localSheetId="34" hidden="1">{"holdco",#N/A,FALSE,"Summary Financials";"holdco",#N/A,FALSE,"Summary Financials"}</definedName>
    <definedName name="__wrn8" localSheetId="36" hidden="1">{"holdco",#N/A,FALSE,"Summary Financials";"holdco",#N/A,FALSE,"Summary Financials"}</definedName>
    <definedName name="__wrn8" localSheetId="38" hidden="1">{"holdco",#N/A,FALSE,"Summary Financials";"holdco",#N/A,FALSE,"Summary Financials"}</definedName>
    <definedName name="__wrn8" localSheetId="39" hidden="1">{"holdco",#N/A,FALSE,"Summary Financials";"holdco",#N/A,FALSE,"Summary Financials"}</definedName>
    <definedName name="__wrn8" localSheetId="32" hidden="1">{"holdco",#N/A,FALSE,"Summary Financials";"holdco",#N/A,FALSE,"Summary Financials"}</definedName>
    <definedName name="__wrn8" localSheetId="33" hidden="1">{"holdco",#N/A,FALSE,"Summary Financials";"holdco",#N/A,FALSE,"Summary Financials"}</definedName>
    <definedName name="__wrn8" localSheetId="43" hidden="1">{"holdco",#N/A,FALSE,"Summary Financials";"holdco",#N/A,FALSE,"Summary Financials"}</definedName>
    <definedName name="__wrn8" localSheetId="48" hidden="1">{"holdco",#N/A,FALSE,"Summary Financials";"holdco",#N/A,FALSE,"Summary Financials"}</definedName>
    <definedName name="__wrn8" localSheetId="50" hidden="1">{"holdco",#N/A,FALSE,"Summary Financials";"holdco",#N/A,FALSE,"Summary Financials"}</definedName>
    <definedName name="__wrn8" localSheetId="54" hidden="1">{"holdco",#N/A,FALSE,"Summary Financials";"holdco",#N/A,FALSE,"Summary Financials"}</definedName>
    <definedName name="__wrn8" localSheetId="55" hidden="1">{"holdco",#N/A,FALSE,"Summary Financials";"holdco",#N/A,FALSE,"Summary Financials"}</definedName>
    <definedName name="__wrn8" localSheetId="56" hidden="1">{"holdco",#N/A,FALSE,"Summary Financials";"holdco",#N/A,FALSE,"Summary Financials"}</definedName>
    <definedName name="__wrn8" localSheetId="57" hidden="1">{"holdco",#N/A,FALSE,"Summary Financials";"holdco",#N/A,FALSE,"Summary Financials"}</definedName>
    <definedName name="__wrn8" localSheetId="58" hidden="1">{"holdco",#N/A,FALSE,"Summary Financials";"holdco",#N/A,FALSE,"Summary Financials"}</definedName>
    <definedName name="__wrn8" localSheetId="59" hidden="1">{"holdco",#N/A,FALSE,"Summary Financials";"holdco",#N/A,FALSE,"Summary Financials"}</definedName>
    <definedName name="__wrn8" localSheetId="61" hidden="1">{"holdco",#N/A,FALSE,"Summary Financials";"holdco",#N/A,FALSE,"Summary Financials"}</definedName>
    <definedName name="__wrn8" localSheetId="62" hidden="1">{"holdco",#N/A,FALSE,"Summary Financials";"holdco",#N/A,FALSE,"Summary Financials"}</definedName>
    <definedName name="__wrn8" localSheetId="66" hidden="1">{"holdco",#N/A,FALSE,"Summary Financials";"holdco",#N/A,FALSE,"Summary Financials"}</definedName>
    <definedName name="__wrn8" localSheetId="68" hidden="1">{"holdco",#N/A,FALSE,"Summary Financials";"holdco",#N/A,FALSE,"Summary Financials"}</definedName>
    <definedName name="__wrn8" localSheetId="69" hidden="1">{"holdco",#N/A,FALSE,"Summary Financials";"holdco",#N/A,FALSE,"Summary Financials"}</definedName>
    <definedName name="__wrn8" localSheetId="71" hidden="1">{"holdco",#N/A,FALSE,"Summary Financials";"holdco",#N/A,FALSE,"Summary Financials"}</definedName>
    <definedName name="__wrn8" localSheetId="72" hidden="1">{"holdco",#N/A,FALSE,"Summary Financials";"holdco",#N/A,FALSE,"Summary Financials"}</definedName>
    <definedName name="__wrn8" localSheetId="77" hidden="1">{"holdco",#N/A,FALSE,"Summary Financials";"holdco",#N/A,FALSE,"Summary Financials"}</definedName>
    <definedName name="__wrn8" localSheetId="78" hidden="1">{"holdco",#N/A,FALSE,"Summary Financials";"holdco",#N/A,FALSE,"Summary Financials"}</definedName>
    <definedName name="__wrn8" localSheetId="3" hidden="1">{"holdco",#N/A,FALSE,"Summary Financials";"holdco",#N/A,FALSE,"Summary Financials"}</definedName>
    <definedName name="__wrn8" localSheetId="4" hidden="1">{"holdco",#N/A,FALSE,"Summary Financials";"holdco",#N/A,FALSE,"Summary Financials"}</definedName>
    <definedName name="__wrn8" hidden="1">{"holdco",#N/A,FALSE,"Summary Financials";"holdco",#N/A,FALSE,"Summary Financials"}</definedName>
    <definedName name="_139__123Graph_LBL_DCHART_3" hidden="1">[3]Graphs!$D$59:$D$59</definedName>
    <definedName name="_142__123Graph_LBL_FCHART_1" hidden="1">[3]Graphs!$G$59:$G$59</definedName>
    <definedName name="_143__123Graph_LBL_FCHART_3" hidden="1">[3]Graphs!$G$59:$G$59</definedName>
    <definedName name="_33__123Graph_LBL_ECHART_3" hidden="1">[3]Graphs!$F$59:$F$59</definedName>
    <definedName name="_34__123Graph_LBL_FCHART_1" hidden="1">[3]Graphs!$G$59:$G$59</definedName>
    <definedName name="_35__123Graph_LBL_FCHART_3" hidden="1">[3]Graphs!$G$59:$G$59</definedName>
    <definedName name="_49__123Graph_LBL_FCHART_1" hidden="1">[3]Graphs!$G$59:$G$59</definedName>
    <definedName name="_AtRisk_SimSetting_AutomaticallyGenerateReports" hidden="1">FALSE</definedName>
    <definedName name="_AtRisk_SimSetting_AutomaticResultsDisplayMode" localSheetId="10" hidden="1">0</definedName>
    <definedName name="_AtRisk_SimSetting_AutomaticResultsDisplayMode" localSheetId="35" hidden="1">0</definedName>
    <definedName name="_AtRisk_SimSetting_AutomaticResultsDisplayMode" localSheetId="48" hidden="1">0</definedName>
    <definedName name="_AtRisk_SimSetting_AutomaticResultsDisplayMode"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localSheetId="10" hidden="1">0</definedName>
    <definedName name="_AtRisk_SimSetting_RandomNumberGenerator" localSheetId="35" hidden="1">0</definedName>
    <definedName name="_AtRisk_SimSetting_RandomNumberGenerator" localSheetId="48" hidden="1">0</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Fill" localSheetId="6" hidden="1">#REF!</definedName>
    <definedName name="_Fill" localSheetId="7" hidden="1">#REF!</definedName>
    <definedName name="_Fill" localSheetId="8" hidden="1">#REF!</definedName>
    <definedName name="_Fill" localSheetId="34" hidden="1">#REF!</definedName>
    <definedName name="_Fill" localSheetId="36" hidden="1">#REF!</definedName>
    <definedName name="_Fill" localSheetId="39" hidden="1">#REF!</definedName>
    <definedName name="_Fill" localSheetId="29" hidden="1">#REF!</definedName>
    <definedName name="_Fill" localSheetId="33" hidden="1">#REF!</definedName>
    <definedName name="_Fill" localSheetId="48" hidden="1">#REF!</definedName>
    <definedName name="_Fill" localSheetId="49" hidden="1">#REF!</definedName>
    <definedName name="_Fill" localSheetId="50" hidden="1">#REF!</definedName>
    <definedName name="_Fill" localSheetId="51" hidden="1">#REF!</definedName>
    <definedName name="_Fill" localSheetId="52" hidden="1">#REF!</definedName>
    <definedName name="_Fill" localSheetId="54" hidden="1">#REF!</definedName>
    <definedName name="_Fill" localSheetId="55" hidden="1">#REF!</definedName>
    <definedName name="_Fill" localSheetId="56" hidden="1">#REF!</definedName>
    <definedName name="_Fill" localSheetId="57" hidden="1">#REF!</definedName>
    <definedName name="_Fill" localSheetId="62" hidden="1">#REF!</definedName>
    <definedName name="_Fill" localSheetId="69" hidden="1">#REF!</definedName>
    <definedName name="_Fill" localSheetId="70" hidden="1">#REF!</definedName>
    <definedName name="_Fill" localSheetId="71" hidden="1">#REF!</definedName>
    <definedName name="_Fill" localSheetId="2" hidden="1">#REF!</definedName>
    <definedName name="_Fill" hidden="1">#REF!</definedName>
    <definedName name="_xlnm._FilterDatabase" localSheetId="45" hidden="1">'4.5 Governor(Replacement)'!#REF!</definedName>
    <definedName name="_Key1" localSheetId="6" hidden="1">#REF!</definedName>
    <definedName name="_Key1" localSheetId="7" hidden="1">#REF!</definedName>
    <definedName name="_Key1" localSheetId="8" hidden="1">#REF!</definedName>
    <definedName name="_Key1" localSheetId="34" hidden="1">#REF!</definedName>
    <definedName name="_Key1" localSheetId="36" hidden="1">#REF!</definedName>
    <definedName name="_Key1" localSheetId="39" hidden="1">#REF!</definedName>
    <definedName name="_Key1" localSheetId="29" hidden="1">#REF!</definedName>
    <definedName name="_Key1" localSheetId="32" hidden="1">#REF!</definedName>
    <definedName name="_Key1" localSheetId="33" hidden="1">#REF!</definedName>
    <definedName name="_Key1" localSheetId="43" hidden="1">#REF!</definedName>
    <definedName name="_Key1" localSheetId="48" hidden="1">#REF!</definedName>
    <definedName name="_Key1" localSheetId="49" hidden="1">#REF!</definedName>
    <definedName name="_Key1" localSheetId="50" hidden="1">#REF!</definedName>
    <definedName name="_Key1" localSheetId="51" hidden="1">#REF!</definedName>
    <definedName name="_Key1" localSheetId="52" hidden="1">#REF!</definedName>
    <definedName name="_Key1" localSheetId="54" hidden="1">#REF!</definedName>
    <definedName name="_Key1" localSheetId="55" hidden="1">#REF!</definedName>
    <definedName name="_Key1" localSheetId="56" hidden="1">#REF!</definedName>
    <definedName name="_Key1" localSheetId="57" hidden="1">#REF!</definedName>
    <definedName name="_Key1" localSheetId="62" hidden="1">#REF!</definedName>
    <definedName name="_Key1" localSheetId="69" hidden="1">#REF!</definedName>
    <definedName name="_Key1" localSheetId="70" hidden="1">#REF!</definedName>
    <definedName name="_Key1" localSheetId="71" hidden="1">#REF!</definedName>
    <definedName name="_Key1" localSheetId="2" hidden="1">#REF!</definedName>
    <definedName name="_Key1" hidden="1">#REF!</definedName>
    <definedName name="_Key2" localSheetId="6" hidden="1">#REF!</definedName>
    <definedName name="_Key2" localSheetId="7" hidden="1">#REF!</definedName>
    <definedName name="_Key2" localSheetId="8" hidden="1">#REF!</definedName>
    <definedName name="_Key2" localSheetId="34" hidden="1">#REF!</definedName>
    <definedName name="_Key2" localSheetId="36" hidden="1">#REF!</definedName>
    <definedName name="_Key2" localSheetId="29" hidden="1">#REF!</definedName>
    <definedName name="_Key2" localSheetId="32" hidden="1">#REF!</definedName>
    <definedName name="_Key2" localSheetId="33" hidden="1">#REF!</definedName>
    <definedName name="_Key2" localSheetId="48" hidden="1">#REF!</definedName>
    <definedName name="_Key2" localSheetId="49" hidden="1">#REF!</definedName>
    <definedName name="_Key2" localSheetId="50" hidden="1">#REF!</definedName>
    <definedName name="_Key2" localSheetId="51" hidden="1">#REF!</definedName>
    <definedName name="_Key2" localSheetId="52" hidden="1">#REF!</definedName>
    <definedName name="_Key2" localSheetId="54" hidden="1">#REF!</definedName>
    <definedName name="_Key2" localSheetId="55" hidden="1">#REF!</definedName>
    <definedName name="_Key2" localSheetId="56" hidden="1">#REF!</definedName>
    <definedName name="_Key2" localSheetId="57" hidden="1">#REF!</definedName>
    <definedName name="_Key2" localSheetId="62" hidden="1">#REF!</definedName>
    <definedName name="_Key2" localSheetId="69" hidden="1">#REF!</definedName>
    <definedName name="_Key2" localSheetId="70" hidden="1">#REF!</definedName>
    <definedName name="_Key2" localSheetId="71" hidden="1">#REF!</definedName>
    <definedName name="_Key2" localSheetId="2" hidden="1">#REF!</definedName>
    <definedName name="_Key2" hidden="1">#REF!</definedName>
    <definedName name="_Order1" hidden="1">255</definedName>
    <definedName name="_Order2" hidden="1">0</definedName>
    <definedName name="_Sort" localSheetId="6" hidden="1">#REF!</definedName>
    <definedName name="_Sort" localSheetId="15" hidden="1">#REF!</definedName>
    <definedName name="_Sort" localSheetId="16" hidden="1">#REF!</definedName>
    <definedName name="_Sort" localSheetId="17" hidden="1">#REF!</definedName>
    <definedName name="_Sort" localSheetId="18" hidden="1">#REF!</definedName>
    <definedName name="_Sort" localSheetId="7" hidden="1">#REF!</definedName>
    <definedName name="_Sort" localSheetId="8" hidden="1">#REF!</definedName>
    <definedName name="_Sort" localSheetId="9" hidden="1">#REF!</definedName>
    <definedName name="_Sort" localSheetId="10" hidden="1">#REF!</definedName>
    <definedName name="_Sort" localSheetId="11" hidden="1">#REF!</definedName>
    <definedName name="_Sort" localSheetId="12" hidden="1">#REF!</definedName>
    <definedName name="_Sort" localSheetId="13" hidden="1">#REF!</definedName>
    <definedName name="_Sort" localSheetId="14" hidden="1">#REF!</definedName>
    <definedName name="_Sort" localSheetId="25" hidden="1">#REF!</definedName>
    <definedName name="_Sort" localSheetId="34" hidden="1">#REF!</definedName>
    <definedName name="_Sort" localSheetId="36" hidden="1">#REF!</definedName>
    <definedName name="_Sort" localSheetId="39" hidden="1">#REF!</definedName>
    <definedName name="_Sort" localSheetId="29" hidden="1">#REF!</definedName>
    <definedName name="_Sort" localSheetId="32" hidden="1">#REF!</definedName>
    <definedName name="_Sort" localSheetId="33" hidden="1">#REF!</definedName>
    <definedName name="_Sort" localSheetId="48" hidden="1">#REF!</definedName>
    <definedName name="_Sort" localSheetId="49" hidden="1">#REF!</definedName>
    <definedName name="_Sort" localSheetId="50" hidden="1">#REF!</definedName>
    <definedName name="_Sort" localSheetId="51" hidden="1">#REF!</definedName>
    <definedName name="_Sort" localSheetId="52" hidden="1">#REF!</definedName>
    <definedName name="_Sort" localSheetId="54" hidden="1">#REF!</definedName>
    <definedName name="_Sort" localSheetId="55" hidden="1">#REF!</definedName>
    <definedName name="_Sort" localSheetId="56" hidden="1">#REF!</definedName>
    <definedName name="_Sort" localSheetId="57" hidden="1">#REF!</definedName>
    <definedName name="_Sort" localSheetId="61" hidden="1">#REF!</definedName>
    <definedName name="_Sort" localSheetId="62" hidden="1">#REF!</definedName>
    <definedName name="_Sort" localSheetId="66" hidden="1">#REF!</definedName>
    <definedName name="_Sort" localSheetId="68" hidden="1">#REF!</definedName>
    <definedName name="_Sort" localSheetId="69" hidden="1">#REF!</definedName>
    <definedName name="_Sort" localSheetId="70" hidden="1">#REF!</definedName>
    <definedName name="_Sort" localSheetId="71" hidden="1">#REF!</definedName>
    <definedName name="_Sort" localSheetId="72" hidden="1">#REF!</definedName>
    <definedName name="_Sort" localSheetId="2" hidden="1">#REF!</definedName>
    <definedName name="_Sort" hidden="1">#REF!</definedName>
    <definedName name="a" localSheetId="6" hidden="1">#REF!</definedName>
    <definedName name="a" localSheetId="7" hidden="1">#REF!</definedName>
    <definedName name="a" localSheetId="8" hidden="1">#REF!</definedName>
    <definedName name="a" localSheetId="36" hidden="1">#REF!</definedName>
    <definedName name="a" localSheetId="29" hidden="1">#REF!</definedName>
    <definedName name="a" localSheetId="32" hidden="1">#REF!</definedName>
    <definedName name="a" localSheetId="33" hidden="1">#REF!</definedName>
    <definedName name="a" localSheetId="43" hidden="1">#REF!</definedName>
    <definedName name="a" localSheetId="48" hidden="1">#REF!</definedName>
    <definedName name="a" localSheetId="54" hidden="1">#REF!</definedName>
    <definedName name="a" localSheetId="55" hidden="1">#REF!</definedName>
    <definedName name="a" localSheetId="57" hidden="1">#REF!</definedName>
    <definedName name="a" localSheetId="61" hidden="1">#REF!</definedName>
    <definedName name="a" localSheetId="62" hidden="1">#REF!</definedName>
    <definedName name="a" localSheetId="66" hidden="1">#REF!</definedName>
    <definedName name="a" localSheetId="68" hidden="1">#REF!</definedName>
    <definedName name="a" localSheetId="70" hidden="1">#REF!</definedName>
    <definedName name="a" localSheetId="71" hidden="1">#REF!</definedName>
    <definedName name="a" localSheetId="72" hidden="1">#REF!</definedName>
    <definedName name="a" localSheetId="2" hidden="1">#REF!</definedName>
    <definedName name="a" hidden="1">#REF!</definedName>
    <definedName name="AAA_duser" hidden="1">"OFF"</definedName>
    <definedName name="AAB_GSPPG" hidden="1">"AAB_Goldman Sachs PPG Chart Utilities 1.0g"</definedName>
    <definedName name="AccessDatabase" hidden="1">"C:\DATA\KEVIN\MODELS\Model 0218.mdb"</definedName>
    <definedName name="ACwvu.CapersView." localSheetId="6" hidden="1">[4]Sheet1!#REF!</definedName>
    <definedName name="ACwvu.CapersView." localSheetId="15" hidden="1">[4]Sheet1!#REF!</definedName>
    <definedName name="ACwvu.CapersView." localSheetId="16" hidden="1">[4]Sheet1!#REF!</definedName>
    <definedName name="ACwvu.CapersView." localSheetId="17" hidden="1">[4]Sheet1!#REF!</definedName>
    <definedName name="ACwvu.CapersView." localSheetId="18" hidden="1">[4]Sheet1!#REF!</definedName>
    <definedName name="ACwvu.CapersView." localSheetId="7" hidden="1">[4]Sheet1!#REF!</definedName>
    <definedName name="ACwvu.CapersView." localSheetId="8" hidden="1">[4]Sheet1!#REF!</definedName>
    <definedName name="ACwvu.CapersView." localSheetId="9" hidden="1">[4]Sheet1!#REF!</definedName>
    <definedName name="ACwvu.CapersView." localSheetId="10" hidden="1">[4]Sheet1!#REF!</definedName>
    <definedName name="ACwvu.CapersView." localSheetId="11" hidden="1">[4]Sheet1!#REF!</definedName>
    <definedName name="ACwvu.CapersView." localSheetId="12" hidden="1">[4]Sheet1!#REF!</definedName>
    <definedName name="ACwvu.CapersView." localSheetId="13" hidden="1">[4]Sheet1!#REF!</definedName>
    <definedName name="ACwvu.CapersView." localSheetId="14" hidden="1">[4]Sheet1!#REF!</definedName>
    <definedName name="ACwvu.CapersView." localSheetId="25" hidden="1">[4]Sheet1!#REF!</definedName>
    <definedName name="ACwvu.CapersView." localSheetId="34" hidden="1">[4]Sheet1!#REF!</definedName>
    <definedName name="ACwvu.CapersView." localSheetId="36" hidden="1">[4]Sheet1!#REF!</definedName>
    <definedName name="ACwvu.CapersView." localSheetId="39" hidden="1">[4]Sheet1!#REF!</definedName>
    <definedName name="ACwvu.CapersView." localSheetId="29" hidden="1">[4]Sheet1!#REF!</definedName>
    <definedName name="ACwvu.CapersView." localSheetId="32" hidden="1">[4]Sheet1!#REF!</definedName>
    <definedName name="ACwvu.CapersView." localSheetId="33" hidden="1">[4]Sheet1!#REF!</definedName>
    <definedName name="ACwvu.CapersView." localSheetId="48" hidden="1">[4]Sheet1!#REF!</definedName>
    <definedName name="ACwvu.CapersView." localSheetId="49" hidden="1">[4]Sheet1!#REF!</definedName>
    <definedName name="ACwvu.CapersView." localSheetId="50" hidden="1">[4]Sheet1!#REF!</definedName>
    <definedName name="ACwvu.CapersView." localSheetId="51" hidden="1">[4]Sheet1!#REF!</definedName>
    <definedName name="ACwvu.CapersView." localSheetId="52" hidden="1">[4]Sheet1!#REF!</definedName>
    <definedName name="ACwvu.CapersView." localSheetId="55" hidden="1">[4]Sheet1!#REF!</definedName>
    <definedName name="ACwvu.CapersView." localSheetId="56" hidden="1">[4]Sheet1!#REF!</definedName>
    <definedName name="ACwvu.CapersView." localSheetId="57" hidden="1">[4]Sheet1!#REF!</definedName>
    <definedName name="ACwvu.CapersView." localSheetId="61" hidden="1">[4]Sheet1!#REF!</definedName>
    <definedName name="ACwvu.CapersView." localSheetId="62" hidden="1">[4]Sheet1!#REF!</definedName>
    <definedName name="ACwvu.CapersView." localSheetId="66" hidden="1">[4]Sheet1!#REF!</definedName>
    <definedName name="ACwvu.CapersView." localSheetId="68" hidden="1">[4]Sheet1!#REF!</definedName>
    <definedName name="ACwvu.CapersView." localSheetId="69" hidden="1">[4]Sheet1!#REF!</definedName>
    <definedName name="ACwvu.CapersView." localSheetId="70" hidden="1">[4]Sheet1!#REF!</definedName>
    <definedName name="ACwvu.CapersView." localSheetId="71" hidden="1">[4]Sheet1!#REF!</definedName>
    <definedName name="ACwvu.CapersView." localSheetId="72" hidden="1">[4]Sheet1!#REF!</definedName>
    <definedName name="ACwvu.CapersView." localSheetId="2" hidden="1">[4]Sheet1!#REF!</definedName>
    <definedName name="ACwvu.CapersView." hidden="1">[4]Sheet1!#REF!</definedName>
    <definedName name="ACwvu.Japan_Capers_Ed_Pub." localSheetId="6" hidden="1">#REF!</definedName>
    <definedName name="ACwvu.Japan_Capers_Ed_Pub." localSheetId="15" hidden="1">#REF!</definedName>
    <definedName name="ACwvu.Japan_Capers_Ed_Pub." localSheetId="16" hidden="1">#REF!</definedName>
    <definedName name="ACwvu.Japan_Capers_Ed_Pub." localSheetId="17" hidden="1">#REF!</definedName>
    <definedName name="ACwvu.Japan_Capers_Ed_Pub." localSheetId="18" hidden="1">#REF!</definedName>
    <definedName name="ACwvu.Japan_Capers_Ed_Pub." localSheetId="7" hidden="1">#REF!</definedName>
    <definedName name="ACwvu.Japan_Capers_Ed_Pub." localSheetId="8" hidden="1">#REF!</definedName>
    <definedName name="ACwvu.Japan_Capers_Ed_Pub." localSheetId="9" hidden="1">#REF!</definedName>
    <definedName name="ACwvu.Japan_Capers_Ed_Pub." localSheetId="10" hidden="1">#REF!</definedName>
    <definedName name="ACwvu.Japan_Capers_Ed_Pub." localSheetId="11" hidden="1">#REF!</definedName>
    <definedName name="ACwvu.Japan_Capers_Ed_Pub." localSheetId="12" hidden="1">#REF!</definedName>
    <definedName name="ACwvu.Japan_Capers_Ed_Pub." localSheetId="13" hidden="1">#REF!</definedName>
    <definedName name="ACwvu.Japan_Capers_Ed_Pub." localSheetId="14" hidden="1">#REF!</definedName>
    <definedName name="ACwvu.Japan_Capers_Ed_Pub." localSheetId="25" hidden="1">#REF!</definedName>
    <definedName name="ACwvu.Japan_Capers_Ed_Pub." localSheetId="34" hidden="1">#REF!</definedName>
    <definedName name="ACwvu.Japan_Capers_Ed_Pub." localSheetId="36" hidden="1">#REF!</definedName>
    <definedName name="ACwvu.Japan_Capers_Ed_Pub." localSheetId="39" hidden="1">#REF!</definedName>
    <definedName name="ACwvu.Japan_Capers_Ed_Pub." localSheetId="29" hidden="1">#REF!</definedName>
    <definedName name="ACwvu.Japan_Capers_Ed_Pub." localSheetId="32" hidden="1">#REF!</definedName>
    <definedName name="ACwvu.Japan_Capers_Ed_Pub." localSheetId="33" hidden="1">#REF!</definedName>
    <definedName name="ACwvu.Japan_Capers_Ed_Pub." localSheetId="43" hidden="1">#REF!</definedName>
    <definedName name="ACwvu.Japan_Capers_Ed_Pub." localSheetId="48" hidden="1">#REF!</definedName>
    <definedName name="ACwvu.Japan_Capers_Ed_Pub." localSheetId="49" hidden="1">#REF!</definedName>
    <definedName name="ACwvu.Japan_Capers_Ed_Pub." localSheetId="50" hidden="1">#REF!</definedName>
    <definedName name="ACwvu.Japan_Capers_Ed_Pub." localSheetId="51" hidden="1">#REF!</definedName>
    <definedName name="ACwvu.Japan_Capers_Ed_Pub." localSheetId="52" hidden="1">#REF!</definedName>
    <definedName name="ACwvu.Japan_Capers_Ed_Pub." localSheetId="54" hidden="1">#REF!</definedName>
    <definedName name="ACwvu.Japan_Capers_Ed_Pub." localSheetId="55" hidden="1">#REF!</definedName>
    <definedName name="ACwvu.Japan_Capers_Ed_Pub." localSheetId="56" hidden="1">#REF!</definedName>
    <definedName name="ACwvu.Japan_Capers_Ed_Pub." localSheetId="57" hidden="1">#REF!</definedName>
    <definedName name="ACwvu.Japan_Capers_Ed_Pub." localSheetId="61" hidden="1">#REF!</definedName>
    <definedName name="ACwvu.Japan_Capers_Ed_Pub." localSheetId="62" hidden="1">#REF!</definedName>
    <definedName name="ACwvu.Japan_Capers_Ed_Pub." localSheetId="66" hidden="1">#REF!</definedName>
    <definedName name="ACwvu.Japan_Capers_Ed_Pub." localSheetId="68" hidden="1">#REF!</definedName>
    <definedName name="ACwvu.Japan_Capers_Ed_Pub." localSheetId="69" hidden="1">#REF!</definedName>
    <definedName name="ACwvu.Japan_Capers_Ed_Pub." localSheetId="70" hidden="1">#REF!</definedName>
    <definedName name="ACwvu.Japan_Capers_Ed_Pub." localSheetId="71" hidden="1">#REF!</definedName>
    <definedName name="ACwvu.Japan_Capers_Ed_Pub." localSheetId="72" hidden="1">#REF!</definedName>
    <definedName name="ACwvu.Japan_Capers_Ed_Pub." localSheetId="2" hidden="1">#REF!</definedName>
    <definedName name="ACwvu.Japan_Capers_Ed_Pub." hidden="1">#REF!</definedName>
    <definedName name="ACwvu.KJP_CC." localSheetId="6" hidden="1">#REF!</definedName>
    <definedName name="ACwvu.KJP_CC." localSheetId="7" hidden="1">#REF!</definedName>
    <definedName name="ACwvu.KJP_CC." localSheetId="8" hidden="1">#REF!</definedName>
    <definedName name="ACwvu.KJP_CC." localSheetId="25" hidden="1">#REF!</definedName>
    <definedName name="ACwvu.KJP_CC." localSheetId="34" hidden="1">#REF!</definedName>
    <definedName name="ACwvu.KJP_CC." localSheetId="36" hidden="1">#REF!</definedName>
    <definedName name="ACwvu.KJP_CC." localSheetId="29" hidden="1">#REF!</definedName>
    <definedName name="ACwvu.KJP_CC." localSheetId="32" hidden="1">#REF!</definedName>
    <definedName name="ACwvu.KJP_CC." localSheetId="33" hidden="1">#REF!</definedName>
    <definedName name="ACwvu.KJP_CC." localSheetId="48" hidden="1">#REF!</definedName>
    <definedName name="ACwvu.KJP_CC." localSheetId="49" hidden="1">#REF!</definedName>
    <definedName name="ACwvu.KJP_CC." localSheetId="50" hidden="1">#REF!</definedName>
    <definedName name="ACwvu.KJP_CC." localSheetId="51" hidden="1">#REF!</definedName>
    <definedName name="ACwvu.KJP_CC." localSheetId="52" hidden="1">#REF!</definedName>
    <definedName name="ACwvu.KJP_CC." localSheetId="54" hidden="1">#REF!</definedName>
    <definedName name="ACwvu.KJP_CC." localSheetId="55" hidden="1">#REF!</definedName>
    <definedName name="ACwvu.KJP_CC." localSheetId="56" hidden="1">#REF!</definedName>
    <definedName name="ACwvu.KJP_CC." localSheetId="57" hidden="1">#REF!</definedName>
    <definedName name="ACwvu.KJP_CC." localSheetId="61" hidden="1">#REF!</definedName>
    <definedName name="ACwvu.KJP_CC." localSheetId="62" hidden="1">#REF!</definedName>
    <definedName name="ACwvu.KJP_CC." localSheetId="66" hidden="1">#REF!</definedName>
    <definedName name="ACwvu.KJP_CC." localSheetId="68" hidden="1">#REF!</definedName>
    <definedName name="ACwvu.KJP_CC." localSheetId="69" hidden="1">#REF!</definedName>
    <definedName name="ACwvu.KJP_CC." localSheetId="70" hidden="1">#REF!</definedName>
    <definedName name="ACwvu.KJP_CC." localSheetId="71" hidden="1">#REF!</definedName>
    <definedName name="ACwvu.KJP_CC." localSheetId="72" hidden="1">#REF!</definedName>
    <definedName name="ACwvu.KJP_CC." localSheetId="2" hidden="1">#REF!</definedName>
    <definedName name="ACwvu.KJP_CC." hidden="1">#REF!</definedName>
    <definedName name="Baseline_Risk" localSheetId="29">#REF!</definedName>
    <definedName name="Baseline_Risk" localSheetId="58">'5.7 Mains Decommissiond '!#REF!</definedName>
    <definedName name="Baseline_Risk" localSheetId="71">#REF!</definedName>
    <definedName name="Baseline_Risk">#REF!</definedName>
    <definedName name="BExEZ4HBCC06708765M8A06KCR7P" hidden="1">#N/A</definedName>
    <definedName name="BLPH1" localSheetId="6" hidden="1">[5]Sheet2!#REF!</definedName>
    <definedName name="BLPH1" localSheetId="15" hidden="1">[5]Sheet2!#REF!</definedName>
    <definedName name="BLPH1" localSheetId="16" hidden="1">[5]Sheet2!#REF!</definedName>
    <definedName name="BLPH1" localSheetId="17" hidden="1">[5]Sheet2!#REF!</definedName>
    <definedName name="BLPH1" localSheetId="18" hidden="1">[5]Sheet2!#REF!</definedName>
    <definedName name="BLPH1" localSheetId="7" hidden="1">[5]Sheet2!#REF!</definedName>
    <definedName name="BLPH1" localSheetId="8" hidden="1">[5]Sheet2!#REF!</definedName>
    <definedName name="BLPH1" localSheetId="9" hidden="1">[5]Sheet2!#REF!</definedName>
    <definedName name="BLPH1" localSheetId="10" hidden="1">[5]Sheet2!#REF!</definedName>
    <definedName name="BLPH1" localSheetId="11" hidden="1">[5]Sheet2!#REF!</definedName>
    <definedName name="BLPH1" localSheetId="12" hidden="1">[5]Sheet2!#REF!</definedName>
    <definedName name="BLPH1" localSheetId="13" hidden="1">[5]Sheet2!#REF!</definedName>
    <definedName name="BLPH1" localSheetId="14" hidden="1">[5]Sheet2!#REF!</definedName>
    <definedName name="BLPH1" localSheetId="25" hidden="1">[5]Sheet2!#REF!</definedName>
    <definedName name="BLPH1" localSheetId="34" hidden="1">[5]Sheet2!#REF!</definedName>
    <definedName name="BLPH1" localSheetId="36" hidden="1">[5]Sheet2!#REF!</definedName>
    <definedName name="BLPH1" localSheetId="39" hidden="1">[5]Sheet2!#REF!</definedName>
    <definedName name="BLPH1" localSheetId="29" hidden="1">[5]Sheet2!#REF!</definedName>
    <definedName name="BLPH1" localSheetId="32" hidden="1">[5]Sheet2!#REF!</definedName>
    <definedName name="BLPH1" localSheetId="33" hidden="1">[5]Sheet2!#REF!</definedName>
    <definedName name="BLPH1" localSheetId="48" hidden="1">[5]Sheet2!#REF!</definedName>
    <definedName name="BLPH1" localSheetId="49" hidden="1">[5]Sheet2!#REF!</definedName>
    <definedName name="BLPH1" localSheetId="50" hidden="1">[5]Sheet2!#REF!</definedName>
    <definedName name="BLPH1" localSheetId="51" hidden="1">[5]Sheet2!#REF!</definedName>
    <definedName name="BLPH1" localSheetId="52" hidden="1">[5]Sheet2!#REF!</definedName>
    <definedName name="BLPH1" localSheetId="55" hidden="1">[5]Sheet2!#REF!</definedName>
    <definedName name="BLPH1" localSheetId="56" hidden="1">[5]Sheet2!#REF!</definedName>
    <definedName name="BLPH1" localSheetId="57" hidden="1">[5]Sheet2!#REF!</definedName>
    <definedName name="BLPH1" localSheetId="58" hidden="1">[5]Sheet2!#REF!</definedName>
    <definedName name="BLPH1" localSheetId="61" hidden="1">[5]Sheet2!#REF!</definedName>
    <definedName name="BLPH1" localSheetId="62" hidden="1">[5]Sheet2!#REF!</definedName>
    <definedName name="BLPH1" localSheetId="66" hidden="1">[5]Sheet2!#REF!</definedName>
    <definedName name="BLPH1" localSheetId="68" hidden="1">[5]Sheet2!#REF!</definedName>
    <definedName name="BLPH1" localSheetId="69" hidden="1">[5]Sheet2!#REF!</definedName>
    <definedName name="BLPH1" localSheetId="70" hidden="1">[5]Sheet2!#REF!</definedName>
    <definedName name="BLPH1" localSheetId="71" hidden="1">[5]Sheet2!#REF!</definedName>
    <definedName name="BLPH1" localSheetId="72" hidden="1">[5]Sheet2!#REF!</definedName>
    <definedName name="BLPH1" localSheetId="2" hidden="1">[5]Sheet2!#REF!</definedName>
    <definedName name="BLPH1" hidden="1">[5]Sheet2!#REF!</definedName>
    <definedName name="BLPH10" localSheetId="6" hidden="1">#REF!</definedName>
    <definedName name="BLPH10" localSheetId="15" hidden="1">#REF!</definedName>
    <definedName name="BLPH10" localSheetId="16" hidden="1">#REF!</definedName>
    <definedName name="BLPH10" localSheetId="17" hidden="1">#REF!</definedName>
    <definedName name="BLPH10" localSheetId="18" hidden="1">#REF!</definedName>
    <definedName name="BLPH10" localSheetId="7" hidden="1">#REF!</definedName>
    <definedName name="BLPH10" localSheetId="8" hidden="1">#REF!</definedName>
    <definedName name="BLPH10" localSheetId="9" hidden="1">#REF!</definedName>
    <definedName name="BLPH10" localSheetId="10" hidden="1">#REF!</definedName>
    <definedName name="BLPH10" localSheetId="11" hidden="1">#REF!</definedName>
    <definedName name="BLPH10" localSheetId="12" hidden="1">#REF!</definedName>
    <definedName name="BLPH10" localSheetId="13" hidden="1">#REF!</definedName>
    <definedName name="BLPH10" localSheetId="14" hidden="1">#REF!</definedName>
    <definedName name="BLPH10" localSheetId="25" hidden="1">#REF!</definedName>
    <definedName name="BLPH10" localSheetId="34" hidden="1">#REF!</definedName>
    <definedName name="BLPH10" localSheetId="36" hidden="1">#REF!</definedName>
    <definedName name="BLPH10" localSheetId="39" hidden="1">#REF!</definedName>
    <definedName name="BLPH10" localSheetId="29" hidden="1">#REF!</definedName>
    <definedName name="BLPH10" localSheetId="32" hidden="1">#REF!</definedName>
    <definedName name="BLPH10" localSheetId="33" hidden="1">#REF!</definedName>
    <definedName name="BLPH10" localSheetId="43" hidden="1">#REF!</definedName>
    <definedName name="BLPH10" localSheetId="48" hidden="1">#REF!</definedName>
    <definedName name="BLPH10" localSheetId="49" hidden="1">#REF!</definedName>
    <definedName name="BLPH10" localSheetId="50" hidden="1">#REF!</definedName>
    <definedName name="BLPH10" localSheetId="51" hidden="1">#REF!</definedName>
    <definedName name="BLPH10" localSheetId="52" hidden="1">#REF!</definedName>
    <definedName name="BLPH10" localSheetId="54" hidden="1">#REF!</definedName>
    <definedName name="BLPH10" localSheetId="55" hidden="1">#REF!</definedName>
    <definedName name="BLPH10" localSheetId="56" hidden="1">#REF!</definedName>
    <definedName name="BLPH10" localSheetId="57" hidden="1">#REF!</definedName>
    <definedName name="BLPH10" localSheetId="61" hidden="1">#REF!</definedName>
    <definedName name="BLPH10" localSheetId="62" hidden="1">#REF!</definedName>
    <definedName name="BLPH10" localSheetId="66" hidden="1">#REF!</definedName>
    <definedName name="BLPH10" localSheetId="68" hidden="1">#REF!</definedName>
    <definedName name="BLPH10" localSheetId="69" hidden="1">#REF!</definedName>
    <definedName name="BLPH10" localSheetId="70" hidden="1">#REF!</definedName>
    <definedName name="BLPH10" localSheetId="71" hidden="1">#REF!</definedName>
    <definedName name="BLPH10" localSheetId="72" hidden="1">#REF!</definedName>
    <definedName name="BLPH10" localSheetId="2" hidden="1">#REF!</definedName>
    <definedName name="BLPH10" hidden="1">#REF!</definedName>
    <definedName name="BLPH100" localSheetId="6" hidden="1">#REF!</definedName>
    <definedName name="BLPH100" localSheetId="7" hidden="1">#REF!</definedName>
    <definedName name="BLPH100" localSheetId="8" hidden="1">#REF!</definedName>
    <definedName name="BLPH100" localSheetId="25" hidden="1">#REF!</definedName>
    <definedName name="BLPH100" localSheetId="34" hidden="1">#REF!</definedName>
    <definedName name="BLPH100" localSheetId="36" hidden="1">#REF!</definedName>
    <definedName name="BLPH100" localSheetId="29" hidden="1">#REF!</definedName>
    <definedName name="BLPH100" localSheetId="32" hidden="1">#REF!</definedName>
    <definedName name="BLPH100" localSheetId="33" hidden="1">#REF!</definedName>
    <definedName name="BLPH100" localSheetId="48" hidden="1">#REF!</definedName>
    <definedName name="BLPH100" localSheetId="49" hidden="1">#REF!</definedName>
    <definedName name="BLPH100" localSheetId="50" hidden="1">#REF!</definedName>
    <definedName name="BLPH100" localSheetId="51" hidden="1">#REF!</definedName>
    <definedName name="BLPH100" localSheetId="52" hidden="1">#REF!</definedName>
    <definedName name="BLPH100" localSheetId="54" hidden="1">#REF!</definedName>
    <definedName name="BLPH100" localSheetId="55" hidden="1">#REF!</definedName>
    <definedName name="BLPH100" localSheetId="56" hidden="1">#REF!</definedName>
    <definedName name="BLPH100" localSheetId="57" hidden="1">#REF!</definedName>
    <definedName name="BLPH100" localSheetId="61" hidden="1">#REF!</definedName>
    <definedName name="BLPH100" localSheetId="62" hidden="1">#REF!</definedName>
    <definedName name="BLPH100" localSheetId="66" hidden="1">#REF!</definedName>
    <definedName name="BLPH100" localSheetId="68" hidden="1">#REF!</definedName>
    <definedName name="BLPH100" localSheetId="69" hidden="1">#REF!</definedName>
    <definedName name="BLPH100" localSheetId="70" hidden="1">#REF!</definedName>
    <definedName name="BLPH100" localSheetId="71" hidden="1">#REF!</definedName>
    <definedName name="BLPH100" localSheetId="72" hidden="1">#REF!</definedName>
    <definedName name="BLPH100" localSheetId="2" hidden="1">#REF!</definedName>
    <definedName name="BLPH100" hidden="1">#REF!</definedName>
    <definedName name="BLPH101" localSheetId="6" hidden="1">#REF!</definedName>
    <definedName name="BLPH101" localSheetId="7" hidden="1">#REF!</definedName>
    <definedName name="BLPH101" localSheetId="8" hidden="1">#REF!</definedName>
    <definedName name="BLPH101" localSheetId="25" hidden="1">#REF!</definedName>
    <definedName name="BLPH101" localSheetId="34" hidden="1">#REF!</definedName>
    <definedName name="BLPH101" localSheetId="36" hidden="1">#REF!</definedName>
    <definedName name="BLPH101" localSheetId="29" hidden="1">#REF!</definedName>
    <definedName name="BLPH101" localSheetId="32" hidden="1">#REF!</definedName>
    <definedName name="BLPH101" localSheetId="33" hidden="1">#REF!</definedName>
    <definedName name="BLPH101" localSheetId="48" hidden="1">#REF!</definedName>
    <definedName name="BLPH101" localSheetId="49" hidden="1">#REF!</definedName>
    <definedName name="BLPH101" localSheetId="50" hidden="1">#REF!</definedName>
    <definedName name="BLPH101" localSheetId="51" hidden="1">#REF!</definedName>
    <definedName name="BLPH101" localSheetId="52" hidden="1">#REF!</definedName>
    <definedName name="BLPH101" localSheetId="54" hidden="1">#REF!</definedName>
    <definedName name="BLPH101" localSheetId="55" hidden="1">#REF!</definedName>
    <definedName name="BLPH101" localSheetId="56" hidden="1">#REF!</definedName>
    <definedName name="BLPH101" localSheetId="57" hidden="1">#REF!</definedName>
    <definedName name="BLPH101" localSheetId="61" hidden="1">#REF!</definedName>
    <definedName name="BLPH101" localSheetId="62" hidden="1">#REF!</definedName>
    <definedName name="BLPH101" localSheetId="66" hidden="1">#REF!</definedName>
    <definedName name="BLPH101" localSheetId="68" hidden="1">#REF!</definedName>
    <definedName name="BLPH101" localSheetId="69" hidden="1">#REF!</definedName>
    <definedName name="BLPH101" localSheetId="70" hidden="1">#REF!</definedName>
    <definedName name="BLPH101" localSheetId="71" hidden="1">#REF!</definedName>
    <definedName name="BLPH101" localSheetId="72" hidden="1">#REF!</definedName>
    <definedName name="BLPH101" localSheetId="2" hidden="1">#REF!</definedName>
    <definedName name="BLPH101" hidden="1">#REF!</definedName>
    <definedName name="BLPH102" localSheetId="6" hidden="1">#REF!</definedName>
    <definedName name="BLPH102" localSheetId="7" hidden="1">#REF!</definedName>
    <definedName name="BLPH102" localSheetId="8" hidden="1">#REF!</definedName>
    <definedName name="BLPH102" localSheetId="34" hidden="1">#REF!</definedName>
    <definedName name="BLPH102" localSheetId="36" hidden="1">#REF!</definedName>
    <definedName name="BLPH102" localSheetId="29" hidden="1">#REF!</definedName>
    <definedName name="BLPH102" localSheetId="32" hidden="1">#REF!</definedName>
    <definedName name="BLPH102" localSheetId="33" hidden="1">#REF!</definedName>
    <definedName name="BLPH102" localSheetId="48" hidden="1">#REF!</definedName>
    <definedName name="BLPH102" localSheetId="49" hidden="1">#REF!</definedName>
    <definedName name="BLPH102" localSheetId="50" hidden="1">#REF!</definedName>
    <definedName name="BLPH102" localSheetId="51" hidden="1">#REF!</definedName>
    <definedName name="BLPH102" localSheetId="52" hidden="1">#REF!</definedName>
    <definedName name="BLPH102" localSheetId="54" hidden="1">#REF!</definedName>
    <definedName name="BLPH102" localSheetId="55" hidden="1">#REF!</definedName>
    <definedName name="BLPH102" localSheetId="56" hidden="1">#REF!</definedName>
    <definedName name="BLPH102" localSheetId="57" hidden="1">#REF!</definedName>
    <definedName name="BLPH102" localSheetId="62" hidden="1">#REF!</definedName>
    <definedName name="BLPH102" localSheetId="69" hidden="1">#REF!</definedName>
    <definedName name="BLPH102" localSheetId="70" hidden="1">#REF!</definedName>
    <definedName name="BLPH102" localSheetId="71" hidden="1">#REF!</definedName>
    <definedName name="BLPH102" localSheetId="2" hidden="1">#REF!</definedName>
    <definedName name="BLPH102" hidden="1">#REF!</definedName>
    <definedName name="BLPH103" localSheetId="6" hidden="1">#REF!</definedName>
    <definedName name="BLPH103" localSheetId="7" hidden="1">#REF!</definedName>
    <definedName name="BLPH103" localSheetId="8" hidden="1">#REF!</definedName>
    <definedName name="BLPH103" localSheetId="34" hidden="1">#REF!</definedName>
    <definedName name="BLPH103" localSheetId="36" hidden="1">#REF!</definedName>
    <definedName name="BLPH103" localSheetId="29" hidden="1">#REF!</definedName>
    <definedName name="BLPH103" localSheetId="32" hidden="1">#REF!</definedName>
    <definedName name="BLPH103" localSheetId="33" hidden="1">#REF!</definedName>
    <definedName name="BLPH103" localSheetId="48" hidden="1">#REF!</definedName>
    <definedName name="BLPH103" localSheetId="49" hidden="1">#REF!</definedName>
    <definedName name="BLPH103" localSheetId="50" hidden="1">#REF!</definedName>
    <definedName name="BLPH103" localSheetId="51" hidden="1">#REF!</definedName>
    <definedName name="BLPH103" localSheetId="52" hidden="1">#REF!</definedName>
    <definedName name="BLPH103" localSheetId="54" hidden="1">#REF!</definedName>
    <definedName name="BLPH103" localSheetId="55" hidden="1">#REF!</definedName>
    <definedName name="BLPH103" localSheetId="56" hidden="1">#REF!</definedName>
    <definedName name="BLPH103" localSheetId="57" hidden="1">#REF!</definedName>
    <definedName name="BLPH103" localSheetId="62" hidden="1">#REF!</definedName>
    <definedName name="BLPH103" localSheetId="69" hidden="1">#REF!</definedName>
    <definedName name="BLPH103" localSheetId="70" hidden="1">#REF!</definedName>
    <definedName name="BLPH103" localSheetId="71" hidden="1">#REF!</definedName>
    <definedName name="BLPH103" localSheetId="2" hidden="1">#REF!</definedName>
    <definedName name="BLPH103" hidden="1">#REF!</definedName>
    <definedName name="BLPH104" localSheetId="6" hidden="1">#REF!</definedName>
    <definedName name="BLPH104" localSheetId="7" hidden="1">#REF!</definedName>
    <definedName name="BLPH104" localSheetId="8" hidden="1">#REF!</definedName>
    <definedName name="BLPH104" localSheetId="34" hidden="1">#REF!</definedName>
    <definedName name="BLPH104" localSheetId="36" hidden="1">#REF!</definedName>
    <definedName name="BLPH104" localSheetId="29" hidden="1">#REF!</definedName>
    <definedName name="BLPH104" localSheetId="32" hidden="1">#REF!</definedName>
    <definedName name="BLPH104" localSheetId="33" hidden="1">#REF!</definedName>
    <definedName name="BLPH104" localSheetId="48" hidden="1">#REF!</definedName>
    <definedName name="BLPH104" localSheetId="49" hidden="1">#REF!</definedName>
    <definedName name="BLPH104" localSheetId="50" hidden="1">#REF!</definedName>
    <definedName name="BLPH104" localSheetId="51" hidden="1">#REF!</definedName>
    <definedName name="BLPH104" localSheetId="52" hidden="1">#REF!</definedName>
    <definedName name="BLPH104" localSheetId="54" hidden="1">#REF!</definedName>
    <definedName name="BLPH104" localSheetId="55" hidden="1">#REF!</definedName>
    <definedName name="BLPH104" localSheetId="56" hidden="1">#REF!</definedName>
    <definedName name="BLPH104" localSheetId="57" hidden="1">#REF!</definedName>
    <definedName name="BLPH104" localSheetId="62" hidden="1">#REF!</definedName>
    <definedName name="BLPH104" localSheetId="69" hidden="1">#REF!</definedName>
    <definedName name="BLPH104" localSheetId="70" hidden="1">#REF!</definedName>
    <definedName name="BLPH104" localSheetId="71" hidden="1">#REF!</definedName>
    <definedName name="BLPH104" localSheetId="2" hidden="1">#REF!</definedName>
    <definedName name="BLPH104" hidden="1">#REF!</definedName>
    <definedName name="BLPH105" localSheetId="6" hidden="1">#REF!</definedName>
    <definedName name="BLPH105" localSheetId="7" hidden="1">#REF!</definedName>
    <definedName name="BLPH105" localSheetId="8" hidden="1">#REF!</definedName>
    <definedName name="BLPH105" localSheetId="34" hidden="1">#REF!</definedName>
    <definedName name="BLPH105" localSheetId="36" hidden="1">#REF!</definedName>
    <definedName name="BLPH105" localSheetId="29" hidden="1">#REF!</definedName>
    <definedName name="BLPH105" localSheetId="32" hidden="1">#REF!</definedName>
    <definedName name="BLPH105" localSheetId="33" hidden="1">#REF!</definedName>
    <definedName name="BLPH105" localSheetId="48" hidden="1">#REF!</definedName>
    <definedName name="BLPH105" localSheetId="49" hidden="1">#REF!</definedName>
    <definedName name="BLPH105" localSheetId="50" hidden="1">#REF!</definedName>
    <definedName name="BLPH105" localSheetId="51" hidden="1">#REF!</definedName>
    <definedName name="BLPH105" localSheetId="52" hidden="1">#REF!</definedName>
    <definedName name="BLPH105" localSheetId="54" hidden="1">#REF!</definedName>
    <definedName name="BLPH105" localSheetId="55" hidden="1">#REF!</definedName>
    <definedName name="BLPH105" localSheetId="56" hidden="1">#REF!</definedName>
    <definedName name="BLPH105" localSheetId="57" hidden="1">#REF!</definedName>
    <definedName name="BLPH105" localSheetId="62" hidden="1">#REF!</definedName>
    <definedName name="BLPH105" localSheetId="69" hidden="1">#REF!</definedName>
    <definedName name="BLPH105" localSheetId="70" hidden="1">#REF!</definedName>
    <definedName name="BLPH105" localSheetId="71" hidden="1">#REF!</definedName>
    <definedName name="BLPH105" localSheetId="2" hidden="1">#REF!</definedName>
    <definedName name="BLPH105" hidden="1">#REF!</definedName>
    <definedName name="BLPH106" localSheetId="6" hidden="1">#REF!</definedName>
    <definedName name="BLPH106" localSheetId="7" hidden="1">#REF!</definedName>
    <definedName name="BLPH106" localSheetId="8" hidden="1">#REF!</definedName>
    <definedName name="BLPH106" localSheetId="34" hidden="1">#REF!</definedName>
    <definedName name="BLPH106" localSheetId="36" hidden="1">#REF!</definedName>
    <definedName name="BLPH106" localSheetId="29" hidden="1">#REF!</definedName>
    <definedName name="BLPH106" localSheetId="32" hidden="1">#REF!</definedName>
    <definedName name="BLPH106" localSheetId="33" hidden="1">#REF!</definedName>
    <definedName name="BLPH106" localSheetId="48" hidden="1">#REF!</definedName>
    <definedName name="BLPH106" localSheetId="49" hidden="1">#REF!</definedName>
    <definedName name="BLPH106" localSheetId="50" hidden="1">#REF!</definedName>
    <definedName name="BLPH106" localSheetId="51" hidden="1">#REF!</definedName>
    <definedName name="BLPH106" localSheetId="52" hidden="1">#REF!</definedName>
    <definedName name="BLPH106" localSheetId="54" hidden="1">#REF!</definedName>
    <definedName name="BLPH106" localSheetId="55" hidden="1">#REF!</definedName>
    <definedName name="BLPH106" localSheetId="56" hidden="1">#REF!</definedName>
    <definedName name="BLPH106" localSheetId="57" hidden="1">#REF!</definedName>
    <definedName name="BLPH106" localSheetId="62" hidden="1">#REF!</definedName>
    <definedName name="BLPH106" localSheetId="69" hidden="1">#REF!</definedName>
    <definedName name="BLPH106" localSheetId="70" hidden="1">#REF!</definedName>
    <definedName name="BLPH106" localSheetId="71" hidden="1">#REF!</definedName>
    <definedName name="BLPH106" localSheetId="2" hidden="1">#REF!</definedName>
    <definedName name="BLPH106" hidden="1">#REF!</definedName>
    <definedName name="BLPH107" localSheetId="6" hidden="1">#REF!</definedName>
    <definedName name="BLPH107" localSheetId="7" hidden="1">#REF!</definedName>
    <definedName name="BLPH107" localSheetId="8" hidden="1">#REF!</definedName>
    <definedName name="BLPH107" localSheetId="34" hidden="1">#REF!</definedName>
    <definedName name="BLPH107" localSheetId="36" hidden="1">#REF!</definedName>
    <definedName name="BLPH107" localSheetId="29" hidden="1">#REF!</definedName>
    <definedName name="BLPH107" localSheetId="32" hidden="1">#REF!</definedName>
    <definedName name="BLPH107" localSheetId="33" hidden="1">#REF!</definedName>
    <definedName name="BLPH107" localSheetId="48" hidden="1">#REF!</definedName>
    <definedName name="BLPH107" localSheetId="49" hidden="1">#REF!</definedName>
    <definedName name="BLPH107" localSheetId="50" hidden="1">#REF!</definedName>
    <definedName name="BLPH107" localSheetId="51" hidden="1">#REF!</definedName>
    <definedName name="BLPH107" localSheetId="52" hidden="1">#REF!</definedName>
    <definedName name="BLPH107" localSheetId="54" hidden="1">#REF!</definedName>
    <definedName name="BLPH107" localSheetId="55" hidden="1">#REF!</definedName>
    <definedName name="BLPH107" localSheetId="56" hidden="1">#REF!</definedName>
    <definedName name="BLPH107" localSheetId="57" hidden="1">#REF!</definedName>
    <definedName name="BLPH107" localSheetId="62" hidden="1">#REF!</definedName>
    <definedName name="BLPH107" localSheetId="69" hidden="1">#REF!</definedName>
    <definedName name="BLPH107" localSheetId="70" hidden="1">#REF!</definedName>
    <definedName name="BLPH107" localSheetId="71" hidden="1">#REF!</definedName>
    <definedName name="BLPH107" localSheetId="2" hidden="1">#REF!</definedName>
    <definedName name="BLPH107" hidden="1">#REF!</definedName>
    <definedName name="BLPH108" localSheetId="6" hidden="1">#REF!</definedName>
    <definedName name="BLPH108" localSheetId="7" hidden="1">#REF!</definedName>
    <definedName name="BLPH108" localSheetId="8" hidden="1">#REF!</definedName>
    <definedName name="BLPH108" localSheetId="34" hidden="1">#REF!</definedName>
    <definedName name="BLPH108" localSheetId="36" hidden="1">#REF!</definedName>
    <definedName name="BLPH108" localSheetId="29" hidden="1">#REF!</definedName>
    <definedName name="BLPH108" localSheetId="32" hidden="1">#REF!</definedName>
    <definedName name="BLPH108" localSheetId="33" hidden="1">#REF!</definedName>
    <definedName name="BLPH108" localSheetId="48" hidden="1">#REF!</definedName>
    <definedName name="BLPH108" localSheetId="49" hidden="1">#REF!</definedName>
    <definedName name="BLPH108" localSheetId="50" hidden="1">#REF!</definedName>
    <definedName name="BLPH108" localSheetId="51" hidden="1">#REF!</definedName>
    <definedName name="BLPH108" localSheetId="52" hidden="1">#REF!</definedName>
    <definedName name="BLPH108" localSheetId="54" hidden="1">#REF!</definedName>
    <definedName name="BLPH108" localSheetId="55" hidden="1">#REF!</definedName>
    <definedName name="BLPH108" localSheetId="56" hidden="1">#REF!</definedName>
    <definedName name="BLPH108" localSheetId="57" hidden="1">#REF!</definedName>
    <definedName name="BLPH108" localSheetId="62" hidden="1">#REF!</definedName>
    <definedName name="BLPH108" localSheetId="69" hidden="1">#REF!</definedName>
    <definedName name="BLPH108" localSheetId="70" hidden="1">#REF!</definedName>
    <definedName name="BLPH108" localSheetId="71" hidden="1">#REF!</definedName>
    <definedName name="BLPH108" localSheetId="2" hidden="1">#REF!</definedName>
    <definedName name="BLPH108" hidden="1">#REF!</definedName>
    <definedName name="BLPH109" localSheetId="6" hidden="1">#REF!</definedName>
    <definedName name="BLPH109" localSheetId="7" hidden="1">#REF!</definedName>
    <definedName name="BLPH109" localSheetId="8" hidden="1">#REF!</definedName>
    <definedName name="BLPH109" localSheetId="34" hidden="1">#REF!</definedName>
    <definedName name="BLPH109" localSheetId="36" hidden="1">#REF!</definedName>
    <definedName name="BLPH109" localSheetId="29" hidden="1">#REF!</definedName>
    <definedName name="BLPH109" localSheetId="32" hidden="1">#REF!</definedName>
    <definedName name="BLPH109" localSheetId="33" hidden="1">#REF!</definedName>
    <definedName name="BLPH109" localSheetId="48" hidden="1">#REF!</definedName>
    <definedName name="BLPH109" localSheetId="49" hidden="1">#REF!</definedName>
    <definedName name="BLPH109" localSheetId="50" hidden="1">#REF!</definedName>
    <definedName name="BLPH109" localSheetId="51" hidden="1">#REF!</definedName>
    <definedName name="BLPH109" localSheetId="52" hidden="1">#REF!</definedName>
    <definedName name="BLPH109" localSheetId="54" hidden="1">#REF!</definedName>
    <definedName name="BLPH109" localSheetId="55" hidden="1">#REF!</definedName>
    <definedName name="BLPH109" localSheetId="56" hidden="1">#REF!</definedName>
    <definedName name="BLPH109" localSheetId="57" hidden="1">#REF!</definedName>
    <definedName name="BLPH109" localSheetId="62" hidden="1">#REF!</definedName>
    <definedName name="BLPH109" localSheetId="69" hidden="1">#REF!</definedName>
    <definedName name="BLPH109" localSheetId="70" hidden="1">#REF!</definedName>
    <definedName name="BLPH109" localSheetId="71" hidden="1">#REF!</definedName>
    <definedName name="BLPH109" localSheetId="2" hidden="1">#REF!</definedName>
    <definedName name="BLPH109" hidden="1">#REF!</definedName>
    <definedName name="BLPH11" localSheetId="6" hidden="1">#REF!</definedName>
    <definedName name="BLPH11" localSheetId="7" hidden="1">#REF!</definedName>
    <definedName name="BLPH11" localSheetId="8" hidden="1">#REF!</definedName>
    <definedName name="BLPH11" localSheetId="34" hidden="1">#REF!</definedName>
    <definedName name="BLPH11" localSheetId="36" hidden="1">#REF!</definedName>
    <definedName name="BLPH11" localSheetId="29" hidden="1">#REF!</definedName>
    <definedName name="BLPH11" localSheetId="32" hidden="1">#REF!</definedName>
    <definedName name="BLPH11" localSheetId="33" hidden="1">#REF!</definedName>
    <definedName name="BLPH11" localSheetId="48" hidden="1">#REF!</definedName>
    <definedName name="BLPH11" localSheetId="49" hidden="1">#REF!</definedName>
    <definedName name="BLPH11" localSheetId="50" hidden="1">#REF!</definedName>
    <definedName name="BLPH11" localSheetId="51" hidden="1">#REF!</definedName>
    <definedName name="BLPH11" localSheetId="52" hidden="1">#REF!</definedName>
    <definedName name="BLPH11" localSheetId="54" hidden="1">#REF!</definedName>
    <definedName name="BLPH11" localSheetId="55" hidden="1">#REF!</definedName>
    <definedName name="BLPH11" localSheetId="56" hidden="1">#REF!</definedName>
    <definedName name="BLPH11" localSheetId="57" hidden="1">#REF!</definedName>
    <definedName name="BLPH11" localSheetId="62" hidden="1">#REF!</definedName>
    <definedName name="BLPH11" localSheetId="69" hidden="1">#REF!</definedName>
    <definedName name="BLPH11" localSheetId="70" hidden="1">#REF!</definedName>
    <definedName name="BLPH11" localSheetId="71" hidden="1">#REF!</definedName>
    <definedName name="BLPH11" localSheetId="2" hidden="1">#REF!</definedName>
    <definedName name="BLPH11" hidden="1">#REF!</definedName>
    <definedName name="BLPH110" localSheetId="6" hidden="1">#REF!</definedName>
    <definedName name="BLPH110" localSheetId="7" hidden="1">#REF!</definedName>
    <definedName name="BLPH110" localSheetId="8" hidden="1">#REF!</definedName>
    <definedName name="BLPH110" localSheetId="34" hidden="1">#REF!</definedName>
    <definedName name="BLPH110" localSheetId="36" hidden="1">#REF!</definedName>
    <definedName name="BLPH110" localSheetId="29" hidden="1">#REF!</definedName>
    <definedName name="BLPH110" localSheetId="32" hidden="1">#REF!</definedName>
    <definedName name="BLPH110" localSheetId="33" hidden="1">#REF!</definedName>
    <definedName name="BLPH110" localSheetId="48" hidden="1">#REF!</definedName>
    <definedName name="BLPH110" localSheetId="49" hidden="1">#REF!</definedName>
    <definedName name="BLPH110" localSheetId="50" hidden="1">#REF!</definedName>
    <definedName name="BLPH110" localSheetId="51" hidden="1">#REF!</definedName>
    <definedName name="BLPH110" localSheetId="52" hidden="1">#REF!</definedName>
    <definedName name="BLPH110" localSheetId="54" hidden="1">#REF!</definedName>
    <definedName name="BLPH110" localSheetId="55" hidden="1">#REF!</definedName>
    <definedName name="BLPH110" localSheetId="56" hidden="1">#REF!</definedName>
    <definedName name="BLPH110" localSheetId="57" hidden="1">#REF!</definedName>
    <definedName name="BLPH110" localSheetId="62" hidden="1">#REF!</definedName>
    <definedName name="BLPH110" localSheetId="69" hidden="1">#REF!</definedName>
    <definedName name="BLPH110" localSheetId="70" hidden="1">#REF!</definedName>
    <definedName name="BLPH110" localSheetId="71" hidden="1">#REF!</definedName>
    <definedName name="BLPH110" localSheetId="2" hidden="1">#REF!</definedName>
    <definedName name="BLPH110" hidden="1">#REF!</definedName>
    <definedName name="BLPH111" localSheetId="6" hidden="1">#REF!</definedName>
    <definedName name="BLPH111" localSheetId="7" hidden="1">#REF!</definedName>
    <definedName name="BLPH111" localSheetId="8" hidden="1">#REF!</definedName>
    <definedName name="BLPH111" localSheetId="34" hidden="1">#REF!</definedName>
    <definedName name="BLPH111" localSheetId="36" hidden="1">#REF!</definedName>
    <definedName name="BLPH111" localSheetId="29" hidden="1">#REF!</definedName>
    <definedName name="BLPH111" localSheetId="32" hidden="1">#REF!</definedName>
    <definedName name="BLPH111" localSheetId="33" hidden="1">#REF!</definedName>
    <definedName name="BLPH111" localSheetId="48" hidden="1">#REF!</definedName>
    <definedName name="BLPH111" localSheetId="49" hidden="1">#REF!</definedName>
    <definedName name="BLPH111" localSheetId="50" hidden="1">#REF!</definedName>
    <definedName name="BLPH111" localSheetId="51" hidden="1">#REF!</definedName>
    <definedName name="BLPH111" localSheetId="52" hidden="1">#REF!</definedName>
    <definedName name="BLPH111" localSheetId="54" hidden="1">#REF!</definedName>
    <definedName name="BLPH111" localSheetId="55" hidden="1">#REF!</definedName>
    <definedName name="BLPH111" localSheetId="56" hidden="1">#REF!</definedName>
    <definedName name="BLPH111" localSheetId="57" hidden="1">#REF!</definedName>
    <definedName name="BLPH111" localSheetId="62" hidden="1">#REF!</definedName>
    <definedName name="BLPH111" localSheetId="69" hidden="1">#REF!</definedName>
    <definedName name="BLPH111" localSheetId="70" hidden="1">#REF!</definedName>
    <definedName name="BLPH111" localSheetId="71" hidden="1">#REF!</definedName>
    <definedName name="BLPH111" localSheetId="2" hidden="1">#REF!</definedName>
    <definedName name="BLPH111" hidden="1">#REF!</definedName>
    <definedName name="BLPH112" localSheetId="6" hidden="1">#REF!</definedName>
    <definedName name="BLPH112" localSheetId="7" hidden="1">#REF!</definedName>
    <definedName name="BLPH112" localSheetId="8" hidden="1">#REF!</definedName>
    <definedName name="BLPH112" localSheetId="34" hidden="1">#REF!</definedName>
    <definedName name="BLPH112" localSheetId="36" hidden="1">#REF!</definedName>
    <definedName name="BLPH112" localSheetId="29" hidden="1">#REF!</definedName>
    <definedName name="BLPH112" localSheetId="32" hidden="1">#REF!</definedName>
    <definedName name="BLPH112" localSheetId="33" hidden="1">#REF!</definedName>
    <definedName name="BLPH112" localSheetId="48" hidden="1">#REF!</definedName>
    <definedName name="BLPH112" localSheetId="49" hidden="1">#REF!</definedName>
    <definedName name="BLPH112" localSheetId="50" hidden="1">#REF!</definedName>
    <definedName name="BLPH112" localSheetId="51" hidden="1">#REF!</definedName>
    <definedName name="BLPH112" localSheetId="52" hidden="1">#REF!</definedName>
    <definedName name="BLPH112" localSheetId="54" hidden="1">#REF!</definedName>
    <definedName name="BLPH112" localSheetId="55" hidden="1">#REF!</definedName>
    <definedName name="BLPH112" localSheetId="56" hidden="1">#REF!</definedName>
    <definedName name="BLPH112" localSheetId="57" hidden="1">#REF!</definedName>
    <definedName name="BLPH112" localSheetId="62" hidden="1">#REF!</definedName>
    <definedName name="BLPH112" localSheetId="69" hidden="1">#REF!</definedName>
    <definedName name="BLPH112" localSheetId="70" hidden="1">#REF!</definedName>
    <definedName name="BLPH112" localSheetId="71" hidden="1">#REF!</definedName>
    <definedName name="BLPH112" localSheetId="2" hidden="1">#REF!</definedName>
    <definedName name="BLPH112" hidden="1">#REF!</definedName>
    <definedName name="BLPH113" localSheetId="6" hidden="1">#REF!</definedName>
    <definedName name="BLPH113" localSheetId="7" hidden="1">#REF!</definedName>
    <definedName name="BLPH113" localSheetId="8" hidden="1">#REF!</definedName>
    <definedName name="BLPH113" localSheetId="34" hidden="1">#REF!</definedName>
    <definedName name="BLPH113" localSheetId="36" hidden="1">#REF!</definedName>
    <definedName name="BLPH113" localSheetId="29" hidden="1">#REF!</definedName>
    <definedName name="BLPH113" localSheetId="32" hidden="1">#REF!</definedName>
    <definedName name="BLPH113" localSheetId="33" hidden="1">#REF!</definedName>
    <definedName name="BLPH113" localSheetId="48" hidden="1">#REF!</definedName>
    <definedName name="BLPH113" localSheetId="49" hidden="1">#REF!</definedName>
    <definedName name="BLPH113" localSheetId="50" hidden="1">#REF!</definedName>
    <definedName name="BLPH113" localSheetId="51" hidden="1">#REF!</definedName>
    <definedName name="BLPH113" localSheetId="52" hidden="1">#REF!</definedName>
    <definedName name="BLPH113" localSheetId="54" hidden="1">#REF!</definedName>
    <definedName name="BLPH113" localSheetId="55" hidden="1">#REF!</definedName>
    <definedName name="BLPH113" localSheetId="56" hidden="1">#REF!</definedName>
    <definedName name="BLPH113" localSheetId="57" hidden="1">#REF!</definedName>
    <definedName name="BLPH113" localSheetId="62" hidden="1">#REF!</definedName>
    <definedName name="BLPH113" localSheetId="69" hidden="1">#REF!</definedName>
    <definedName name="BLPH113" localSheetId="70" hidden="1">#REF!</definedName>
    <definedName name="BLPH113" localSheetId="71" hidden="1">#REF!</definedName>
    <definedName name="BLPH113" localSheetId="2" hidden="1">#REF!</definedName>
    <definedName name="BLPH113" hidden="1">#REF!</definedName>
    <definedName name="BLPH114" localSheetId="6" hidden="1">#REF!</definedName>
    <definedName name="BLPH114" localSheetId="7" hidden="1">#REF!</definedName>
    <definedName name="BLPH114" localSheetId="8" hidden="1">#REF!</definedName>
    <definedName name="BLPH114" localSheetId="34" hidden="1">#REF!</definedName>
    <definedName name="BLPH114" localSheetId="36" hidden="1">#REF!</definedName>
    <definedName name="BLPH114" localSheetId="29" hidden="1">#REF!</definedName>
    <definedName name="BLPH114" localSheetId="32" hidden="1">#REF!</definedName>
    <definedName name="BLPH114" localSheetId="33" hidden="1">#REF!</definedName>
    <definedName name="BLPH114" localSheetId="48" hidden="1">#REF!</definedName>
    <definedName name="BLPH114" localSheetId="49" hidden="1">#REF!</definedName>
    <definedName name="BLPH114" localSheetId="50" hidden="1">#REF!</definedName>
    <definedName name="BLPH114" localSheetId="51" hidden="1">#REF!</definedName>
    <definedName name="BLPH114" localSheetId="52" hidden="1">#REF!</definedName>
    <definedName name="BLPH114" localSheetId="54" hidden="1">#REF!</definedName>
    <definedName name="BLPH114" localSheetId="55" hidden="1">#REF!</definedName>
    <definedName name="BLPH114" localSheetId="56" hidden="1">#REF!</definedName>
    <definedName name="BLPH114" localSheetId="57" hidden="1">#REF!</definedName>
    <definedName name="BLPH114" localSheetId="62" hidden="1">#REF!</definedName>
    <definedName name="BLPH114" localSheetId="69" hidden="1">#REF!</definedName>
    <definedName name="BLPH114" localSheetId="70" hidden="1">#REF!</definedName>
    <definedName name="BLPH114" localSheetId="71" hidden="1">#REF!</definedName>
    <definedName name="BLPH114" localSheetId="2" hidden="1">#REF!</definedName>
    <definedName name="BLPH114" hidden="1">#REF!</definedName>
    <definedName name="BLPH115" localSheetId="6" hidden="1">#REF!</definedName>
    <definedName name="BLPH115" localSheetId="7" hidden="1">#REF!</definedName>
    <definedName name="BLPH115" localSheetId="8" hidden="1">#REF!</definedName>
    <definedName name="BLPH115" localSheetId="34" hidden="1">#REF!</definedName>
    <definedName name="BLPH115" localSheetId="36" hidden="1">#REF!</definedName>
    <definedName name="BLPH115" localSheetId="29" hidden="1">#REF!</definedName>
    <definedName name="BLPH115" localSheetId="32" hidden="1">#REF!</definedName>
    <definedName name="BLPH115" localSheetId="33" hidden="1">#REF!</definedName>
    <definedName name="BLPH115" localSheetId="48" hidden="1">#REF!</definedName>
    <definedName name="BLPH115" localSheetId="49" hidden="1">#REF!</definedName>
    <definedName name="BLPH115" localSheetId="50" hidden="1">#REF!</definedName>
    <definedName name="BLPH115" localSheetId="51" hidden="1">#REF!</definedName>
    <definedName name="BLPH115" localSheetId="52" hidden="1">#REF!</definedName>
    <definedName name="BLPH115" localSheetId="54" hidden="1">#REF!</definedName>
    <definedName name="BLPH115" localSheetId="55" hidden="1">#REF!</definedName>
    <definedName name="BLPH115" localSheetId="56" hidden="1">#REF!</definedName>
    <definedName name="BLPH115" localSheetId="57" hidden="1">#REF!</definedName>
    <definedName name="BLPH115" localSheetId="62" hidden="1">#REF!</definedName>
    <definedName name="BLPH115" localSheetId="69" hidden="1">#REF!</definedName>
    <definedName name="BLPH115" localSheetId="70" hidden="1">#REF!</definedName>
    <definedName name="BLPH115" localSheetId="71" hidden="1">#REF!</definedName>
    <definedName name="BLPH115" localSheetId="2" hidden="1">#REF!</definedName>
    <definedName name="BLPH115" hidden="1">#REF!</definedName>
    <definedName name="BLPH116" localSheetId="6" hidden="1">#REF!</definedName>
    <definedName name="BLPH116" localSheetId="7" hidden="1">#REF!</definedName>
    <definedName name="BLPH116" localSheetId="8" hidden="1">#REF!</definedName>
    <definedName name="BLPH116" localSheetId="34" hidden="1">#REF!</definedName>
    <definedName name="BLPH116" localSheetId="36" hidden="1">#REF!</definedName>
    <definedName name="BLPH116" localSheetId="29" hidden="1">#REF!</definedName>
    <definedName name="BLPH116" localSheetId="32" hidden="1">#REF!</definedName>
    <definedName name="BLPH116" localSheetId="33" hidden="1">#REF!</definedName>
    <definedName name="BLPH116" localSheetId="48" hidden="1">#REF!</definedName>
    <definedName name="BLPH116" localSheetId="49" hidden="1">#REF!</definedName>
    <definedName name="BLPH116" localSheetId="50" hidden="1">#REF!</definedName>
    <definedName name="BLPH116" localSheetId="51" hidden="1">#REF!</definedName>
    <definedName name="BLPH116" localSheetId="52" hidden="1">#REF!</definedName>
    <definedName name="BLPH116" localSheetId="54" hidden="1">#REF!</definedName>
    <definedName name="BLPH116" localSheetId="55" hidden="1">#REF!</definedName>
    <definedName name="BLPH116" localSheetId="56" hidden="1">#REF!</definedName>
    <definedName name="BLPH116" localSheetId="57" hidden="1">#REF!</definedName>
    <definedName name="BLPH116" localSheetId="62" hidden="1">#REF!</definedName>
    <definedName name="BLPH116" localSheetId="69" hidden="1">#REF!</definedName>
    <definedName name="BLPH116" localSheetId="70" hidden="1">#REF!</definedName>
    <definedName name="BLPH116" localSheetId="71" hidden="1">#REF!</definedName>
    <definedName name="BLPH116" localSheetId="2" hidden="1">#REF!</definedName>
    <definedName name="BLPH116" hidden="1">#REF!</definedName>
    <definedName name="BLPH117" localSheetId="6" hidden="1">#REF!</definedName>
    <definedName name="BLPH117" localSheetId="7" hidden="1">#REF!</definedName>
    <definedName name="BLPH117" localSheetId="8" hidden="1">#REF!</definedName>
    <definedName name="BLPH117" localSheetId="34" hidden="1">#REF!</definedName>
    <definedName name="BLPH117" localSheetId="36" hidden="1">#REF!</definedName>
    <definedName name="BLPH117" localSheetId="29" hidden="1">#REF!</definedName>
    <definedName name="BLPH117" localSheetId="32" hidden="1">#REF!</definedName>
    <definedName name="BLPH117" localSheetId="33" hidden="1">#REF!</definedName>
    <definedName name="BLPH117" localSheetId="48" hidden="1">#REF!</definedName>
    <definedName name="BLPH117" localSheetId="49" hidden="1">#REF!</definedName>
    <definedName name="BLPH117" localSheetId="50" hidden="1">#REF!</definedName>
    <definedName name="BLPH117" localSheetId="51" hidden="1">#REF!</definedName>
    <definedName name="BLPH117" localSheetId="52" hidden="1">#REF!</definedName>
    <definedName name="BLPH117" localSheetId="54" hidden="1">#REF!</definedName>
    <definedName name="BLPH117" localSheetId="55" hidden="1">#REF!</definedName>
    <definedName name="BLPH117" localSheetId="56" hidden="1">#REF!</definedName>
    <definedName name="BLPH117" localSheetId="57" hidden="1">#REF!</definedName>
    <definedName name="BLPH117" localSheetId="62" hidden="1">#REF!</definedName>
    <definedName name="BLPH117" localSheetId="69" hidden="1">#REF!</definedName>
    <definedName name="BLPH117" localSheetId="70" hidden="1">#REF!</definedName>
    <definedName name="BLPH117" localSheetId="71" hidden="1">#REF!</definedName>
    <definedName name="BLPH117" localSheetId="2" hidden="1">#REF!</definedName>
    <definedName name="BLPH117" hidden="1">#REF!</definedName>
    <definedName name="BLPH118" localSheetId="6" hidden="1">#REF!</definedName>
    <definedName name="BLPH118" localSheetId="7" hidden="1">#REF!</definedName>
    <definedName name="BLPH118" localSheetId="8" hidden="1">#REF!</definedName>
    <definedName name="BLPH118" localSheetId="34" hidden="1">#REF!</definedName>
    <definedName name="BLPH118" localSheetId="36" hidden="1">#REF!</definedName>
    <definedName name="BLPH118" localSheetId="29" hidden="1">#REF!</definedName>
    <definedName name="BLPH118" localSheetId="32" hidden="1">#REF!</definedName>
    <definedName name="BLPH118" localSheetId="33" hidden="1">#REF!</definedName>
    <definedName name="BLPH118" localSheetId="48" hidden="1">#REF!</definedName>
    <definedName name="BLPH118" localSheetId="49" hidden="1">#REF!</definedName>
    <definedName name="BLPH118" localSheetId="50" hidden="1">#REF!</definedName>
    <definedName name="BLPH118" localSheetId="51" hidden="1">#REF!</definedName>
    <definedName name="BLPH118" localSheetId="52" hidden="1">#REF!</definedName>
    <definedName name="BLPH118" localSheetId="54" hidden="1">#REF!</definedName>
    <definedName name="BLPH118" localSheetId="55" hidden="1">#REF!</definedName>
    <definedName name="BLPH118" localSheetId="56" hidden="1">#REF!</definedName>
    <definedName name="BLPH118" localSheetId="57" hidden="1">#REF!</definedName>
    <definedName name="BLPH118" localSheetId="62" hidden="1">#REF!</definedName>
    <definedName name="BLPH118" localSheetId="69" hidden="1">#REF!</definedName>
    <definedName name="BLPH118" localSheetId="70" hidden="1">#REF!</definedName>
    <definedName name="BLPH118" localSheetId="71" hidden="1">#REF!</definedName>
    <definedName name="BLPH118" localSheetId="2" hidden="1">#REF!</definedName>
    <definedName name="BLPH118" hidden="1">#REF!</definedName>
    <definedName name="BLPH119" localSheetId="6" hidden="1">#REF!</definedName>
    <definedName name="BLPH119" localSheetId="7" hidden="1">#REF!</definedName>
    <definedName name="BLPH119" localSheetId="8" hidden="1">#REF!</definedName>
    <definedName name="BLPH119" localSheetId="34" hidden="1">#REF!</definedName>
    <definedName name="BLPH119" localSheetId="36" hidden="1">#REF!</definedName>
    <definedName name="BLPH119" localSheetId="29" hidden="1">#REF!</definedName>
    <definedName name="BLPH119" localSheetId="32" hidden="1">#REF!</definedName>
    <definedName name="BLPH119" localSheetId="33" hidden="1">#REF!</definedName>
    <definedName name="BLPH119" localSheetId="48" hidden="1">#REF!</definedName>
    <definedName name="BLPH119" localSheetId="49" hidden="1">#REF!</definedName>
    <definedName name="BLPH119" localSheetId="50" hidden="1">#REF!</definedName>
    <definedName name="BLPH119" localSheetId="51" hidden="1">#REF!</definedName>
    <definedName name="BLPH119" localSheetId="52" hidden="1">#REF!</definedName>
    <definedName name="BLPH119" localSheetId="54" hidden="1">#REF!</definedName>
    <definedName name="BLPH119" localSheetId="55" hidden="1">#REF!</definedName>
    <definedName name="BLPH119" localSheetId="56" hidden="1">#REF!</definedName>
    <definedName name="BLPH119" localSheetId="57" hidden="1">#REF!</definedName>
    <definedName name="BLPH119" localSheetId="62" hidden="1">#REF!</definedName>
    <definedName name="BLPH119" localSheetId="69" hidden="1">#REF!</definedName>
    <definedName name="BLPH119" localSheetId="70" hidden="1">#REF!</definedName>
    <definedName name="BLPH119" localSheetId="71" hidden="1">#REF!</definedName>
    <definedName name="BLPH119" localSheetId="2" hidden="1">#REF!</definedName>
    <definedName name="BLPH119" hidden="1">#REF!</definedName>
    <definedName name="BLPH12" localSheetId="6" hidden="1">#REF!</definedName>
    <definedName name="BLPH12" localSheetId="7" hidden="1">#REF!</definedName>
    <definedName name="BLPH12" localSheetId="8" hidden="1">#REF!</definedName>
    <definedName name="BLPH12" localSheetId="34" hidden="1">#REF!</definedName>
    <definedName name="BLPH12" localSheetId="36" hidden="1">#REF!</definedName>
    <definedName name="BLPH12" localSheetId="29" hidden="1">#REF!</definedName>
    <definedName name="BLPH12" localSheetId="32" hidden="1">#REF!</definedName>
    <definedName name="BLPH12" localSheetId="33" hidden="1">#REF!</definedName>
    <definedName name="BLPH12" localSheetId="48" hidden="1">#REF!</definedName>
    <definedName name="BLPH12" localSheetId="49" hidden="1">#REF!</definedName>
    <definedName name="BLPH12" localSheetId="50" hidden="1">#REF!</definedName>
    <definedName name="BLPH12" localSheetId="51" hidden="1">#REF!</definedName>
    <definedName name="BLPH12" localSheetId="52" hidden="1">#REF!</definedName>
    <definedName name="BLPH12" localSheetId="54" hidden="1">#REF!</definedName>
    <definedName name="BLPH12" localSheetId="55" hidden="1">#REF!</definedName>
    <definedName name="BLPH12" localSheetId="56" hidden="1">#REF!</definedName>
    <definedName name="BLPH12" localSheetId="57" hidden="1">#REF!</definedName>
    <definedName name="BLPH12" localSheetId="62" hidden="1">#REF!</definedName>
    <definedName name="BLPH12" localSheetId="69" hidden="1">#REF!</definedName>
    <definedName name="BLPH12" localSheetId="70" hidden="1">#REF!</definedName>
    <definedName name="BLPH12" localSheetId="71" hidden="1">#REF!</definedName>
    <definedName name="BLPH12" localSheetId="2" hidden="1">#REF!</definedName>
    <definedName name="BLPH12" hidden="1">#REF!</definedName>
    <definedName name="BLPH120" localSheetId="6" hidden="1">#REF!</definedName>
    <definedName name="BLPH120" localSheetId="7" hidden="1">#REF!</definedName>
    <definedName name="BLPH120" localSheetId="8" hidden="1">#REF!</definedName>
    <definedName name="BLPH120" localSheetId="34" hidden="1">#REF!</definedName>
    <definedName name="BLPH120" localSheetId="36" hidden="1">#REF!</definedName>
    <definedName name="BLPH120" localSheetId="29" hidden="1">#REF!</definedName>
    <definedName name="BLPH120" localSheetId="32" hidden="1">#REF!</definedName>
    <definedName name="BLPH120" localSheetId="33" hidden="1">#REF!</definedName>
    <definedName name="BLPH120" localSheetId="48" hidden="1">#REF!</definedName>
    <definedName name="BLPH120" localSheetId="49" hidden="1">#REF!</definedName>
    <definedName name="BLPH120" localSheetId="50" hidden="1">#REF!</definedName>
    <definedName name="BLPH120" localSheetId="51" hidden="1">#REF!</definedName>
    <definedName name="BLPH120" localSheetId="52" hidden="1">#REF!</definedName>
    <definedName name="BLPH120" localSheetId="54" hidden="1">#REF!</definedName>
    <definedName name="BLPH120" localSheetId="55" hidden="1">#REF!</definedName>
    <definedName name="BLPH120" localSheetId="56" hidden="1">#REF!</definedName>
    <definedName name="BLPH120" localSheetId="57" hidden="1">#REF!</definedName>
    <definedName name="BLPH120" localSheetId="62" hidden="1">#REF!</definedName>
    <definedName name="BLPH120" localSheetId="69" hidden="1">#REF!</definedName>
    <definedName name="BLPH120" localSheetId="70" hidden="1">#REF!</definedName>
    <definedName name="BLPH120" localSheetId="71" hidden="1">#REF!</definedName>
    <definedName name="BLPH120" localSheetId="2" hidden="1">#REF!</definedName>
    <definedName name="BLPH120" hidden="1">#REF!</definedName>
    <definedName name="BLPH121" localSheetId="6" hidden="1">#REF!</definedName>
    <definedName name="BLPH121" localSheetId="7" hidden="1">#REF!</definedName>
    <definedName name="BLPH121" localSheetId="8" hidden="1">#REF!</definedName>
    <definedName name="BLPH121" localSheetId="34" hidden="1">#REF!</definedName>
    <definedName name="BLPH121" localSheetId="36" hidden="1">#REF!</definedName>
    <definedName name="BLPH121" localSheetId="29" hidden="1">#REF!</definedName>
    <definedName name="BLPH121" localSheetId="32" hidden="1">#REF!</definedName>
    <definedName name="BLPH121" localSheetId="33" hidden="1">#REF!</definedName>
    <definedName name="BLPH121" localSheetId="48" hidden="1">#REF!</definedName>
    <definedName name="BLPH121" localSheetId="49" hidden="1">#REF!</definedName>
    <definedName name="BLPH121" localSheetId="50" hidden="1">#REF!</definedName>
    <definedName name="BLPH121" localSheetId="51" hidden="1">#REF!</definedName>
    <definedName name="BLPH121" localSheetId="52" hidden="1">#REF!</definedName>
    <definedName name="BLPH121" localSheetId="54" hidden="1">#REF!</definedName>
    <definedName name="BLPH121" localSheetId="55" hidden="1">#REF!</definedName>
    <definedName name="BLPH121" localSheetId="56" hidden="1">#REF!</definedName>
    <definedName name="BLPH121" localSheetId="57" hidden="1">#REF!</definedName>
    <definedName name="BLPH121" localSheetId="62" hidden="1">#REF!</definedName>
    <definedName name="BLPH121" localSheetId="69" hidden="1">#REF!</definedName>
    <definedName name="BLPH121" localSheetId="70" hidden="1">#REF!</definedName>
    <definedName name="BLPH121" localSheetId="71" hidden="1">#REF!</definedName>
    <definedName name="BLPH121" localSheetId="2" hidden="1">#REF!</definedName>
    <definedName name="BLPH121" hidden="1">#REF!</definedName>
    <definedName name="BLPH122" localSheetId="6" hidden="1">#REF!</definedName>
    <definedName name="BLPH122" localSheetId="7" hidden="1">#REF!</definedName>
    <definedName name="BLPH122" localSheetId="8" hidden="1">#REF!</definedName>
    <definedName name="BLPH122" localSheetId="34" hidden="1">#REF!</definedName>
    <definedName name="BLPH122" localSheetId="36" hidden="1">#REF!</definedName>
    <definedName name="BLPH122" localSheetId="29" hidden="1">#REF!</definedName>
    <definedName name="BLPH122" localSheetId="32" hidden="1">#REF!</definedName>
    <definedName name="BLPH122" localSheetId="33" hidden="1">#REF!</definedName>
    <definedName name="BLPH122" localSheetId="48" hidden="1">#REF!</definedName>
    <definedName name="BLPH122" localSheetId="49" hidden="1">#REF!</definedName>
    <definedName name="BLPH122" localSheetId="50" hidden="1">#REF!</definedName>
    <definedName name="BLPH122" localSheetId="51" hidden="1">#REF!</definedName>
    <definedName name="BLPH122" localSheetId="52" hidden="1">#REF!</definedName>
    <definedName name="BLPH122" localSheetId="54" hidden="1">#REF!</definedName>
    <definedName name="BLPH122" localSheetId="55" hidden="1">#REF!</definedName>
    <definedName name="BLPH122" localSheetId="56" hidden="1">#REF!</definedName>
    <definedName name="BLPH122" localSheetId="57" hidden="1">#REF!</definedName>
    <definedName name="BLPH122" localSheetId="62" hidden="1">#REF!</definedName>
    <definedName name="BLPH122" localSheetId="69" hidden="1">#REF!</definedName>
    <definedName name="BLPH122" localSheetId="70" hidden="1">#REF!</definedName>
    <definedName name="BLPH122" localSheetId="71" hidden="1">#REF!</definedName>
    <definedName name="BLPH122" localSheetId="2" hidden="1">#REF!</definedName>
    <definedName name="BLPH122" hidden="1">#REF!</definedName>
    <definedName name="BLPH123" localSheetId="6" hidden="1">#REF!</definedName>
    <definedName name="BLPH123" localSheetId="7" hidden="1">#REF!</definedName>
    <definedName name="BLPH123" localSheetId="8" hidden="1">#REF!</definedName>
    <definedName name="BLPH123" localSheetId="34" hidden="1">#REF!</definedName>
    <definedName name="BLPH123" localSheetId="36" hidden="1">#REF!</definedName>
    <definedName name="BLPH123" localSheetId="29" hidden="1">#REF!</definedName>
    <definedName name="BLPH123" localSheetId="32" hidden="1">#REF!</definedName>
    <definedName name="BLPH123" localSheetId="33" hidden="1">#REF!</definedName>
    <definedName name="BLPH123" localSheetId="48" hidden="1">#REF!</definedName>
    <definedName name="BLPH123" localSheetId="49" hidden="1">#REF!</definedName>
    <definedName name="BLPH123" localSheetId="50" hidden="1">#REF!</definedName>
    <definedName name="BLPH123" localSheetId="51" hidden="1">#REF!</definedName>
    <definedName name="BLPH123" localSheetId="52" hidden="1">#REF!</definedName>
    <definedName name="BLPH123" localSheetId="54" hidden="1">#REF!</definedName>
    <definedName name="BLPH123" localSheetId="55" hidden="1">#REF!</definedName>
    <definedName name="BLPH123" localSheetId="56" hidden="1">#REF!</definedName>
    <definedName name="BLPH123" localSheetId="57" hidden="1">#REF!</definedName>
    <definedName name="BLPH123" localSheetId="62" hidden="1">#REF!</definedName>
    <definedName name="BLPH123" localSheetId="69" hidden="1">#REF!</definedName>
    <definedName name="BLPH123" localSheetId="70" hidden="1">#REF!</definedName>
    <definedName name="BLPH123" localSheetId="71" hidden="1">#REF!</definedName>
    <definedName name="BLPH123" localSheetId="2" hidden="1">#REF!</definedName>
    <definedName name="BLPH123" hidden="1">#REF!</definedName>
    <definedName name="BLPH124" localSheetId="6" hidden="1">#REF!</definedName>
    <definedName name="BLPH124" localSheetId="7" hidden="1">#REF!</definedName>
    <definedName name="BLPH124" localSheetId="8" hidden="1">#REF!</definedName>
    <definedName name="BLPH124" localSheetId="34" hidden="1">#REF!</definedName>
    <definedName name="BLPH124" localSheetId="36" hidden="1">#REF!</definedName>
    <definedName name="BLPH124" localSheetId="29" hidden="1">#REF!</definedName>
    <definedName name="BLPH124" localSheetId="32" hidden="1">#REF!</definedName>
    <definedName name="BLPH124" localSheetId="33" hidden="1">#REF!</definedName>
    <definedName name="BLPH124" localSheetId="48" hidden="1">#REF!</definedName>
    <definedName name="BLPH124" localSheetId="49" hidden="1">#REF!</definedName>
    <definedName name="BLPH124" localSheetId="50" hidden="1">#REF!</definedName>
    <definedName name="BLPH124" localSheetId="51" hidden="1">#REF!</definedName>
    <definedName name="BLPH124" localSheetId="52" hidden="1">#REF!</definedName>
    <definedName name="BLPH124" localSheetId="54" hidden="1">#REF!</definedName>
    <definedName name="BLPH124" localSheetId="55" hidden="1">#REF!</definedName>
    <definedName name="BLPH124" localSheetId="56" hidden="1">#REF!</definedName>
    <definedName name="BLPH124" localSheetId="57" hidden="1">#REF!</definedName>
    <definedName name="BLPH124" localSheetId="62" hidden="1">#REF!</definedName>
    <definedName name="BLPH124" localSheetId="69" hidden="1">#REF!</definedName>
    <definedName name="BLPH124" localSheetId="70" hidden="1">#REF!</definedName>
    <definedName name="BLPH124" localSheetId="71" hidden="1">#REF!</definedName>
    <definedName name="BLPH124" localSheetId="2" hidden="1">#REF!</definedName>
    <definedName name="BLPH124" hidden="1">#REF!</definedName>
    <definedName name="BLPH125" localSheetId="6" hidden="1">#REF!</definedName>
    <definedName name="BLPH125" localSheetId="7" hidden="1">#REF!</definedName>
    <definedName name="BLPH125" localSheetId="8" hidden="1">#REF!</definedName>
    <definedName name="BLPH125" localSheetId="34" hidden="1">#REF!</definedName>
    <definedName name="BLPH125" localSheetId="36" hidden="1">#REF!</definedName>
    <definedName name="BLPH125" localSheetId="29" hidden="1">#REF!</definedName>
    <definedName name="BLPH125" localSheetId="32" hidden="1">#REF!</definedName>
    <definedName name="BLPH125" localSheetId="33" hidden="1">#REF!</definedName>
    <definedName name="BLPH125" localSheetId="48" hidden="1">#REF!</definedName>
    <definedName name="BLPH125" localSheetId="49" hidden="1">#REF!</definedName>
    <definedName name="BLPH125" localSheetId="50" hidden="1">#REF!</definedName>
    <definedName name="BLPH125" localSheetId="51" hidden="1">#REF!</definedName>
    <definedName name="BLPH125" localSheetId="52" hidden="1">#REF!</definedName>
    <definedName name="BLPH125" localSheetId="54" hidden="1">#REF!</definedName>
    <definedName name="BLPH125" localSheetId="55" hidden="1">#REF!</definedName>
    <definedName name="BLPH125" localSheetId="56" hidden="1">#REF!</definedName>
    <definedName name="BLPH125" localSheetId="57" hidden="1">#REF!</definedName>
    <definedName name="BLPH125" localSheetId="62" hidden="1">#REF!</definedName>
    <definedName name="BLPH125" localSheetId="69" hidden="1">#REF!</definedName>
    <definedName name="BLPH125" localSheetId="70" hidden="1">#REF!</definedName>
    <definedName name="BLPH125" localSheetId="71" hidden="1">#REF!</definedName>
    <definedName name="BLPH125" localSheetId="2" hidden="1">#REF!</definedName>
    <definedName name="BLPH125" hidden="1">#REF!</definedName>
    <definedName name="BLPH126" localSheetId="6" hidden="1">#REF!</definedName>
    <definedName name="BLPH126" localSheetId="7" hidden="1">#REF!</definedName>
    <definedName name="BLPH126" localSheetId="8" hidden="1">#REF!</definedName>
    <definedName name="BLPH126" localSheetId="34" hidden="1">#REF!</definedName>
    <definedName name="BLPH126" localSheetId="36" hidden="1">#REF!</definedName>
    <definedName name="BLPH126" localSheetId="29" hidden="1">#REF!</definedName>
    <definedName name="BLPH126" localSheetId="32" hidden="1">#REF!</definedName>
    <definedName name="BLPH126" localSheetId="33" hidden="1">#REF!</definedName>
    <definedName name="BLPH126" localSheetId="48" hidden="1">#REF!</definedName>
    <definedName name="BLPH126" localSheetId="49" hidden="1">#REF!</definedName>
    <definedName name="BLPH126" localSheetId="50" hidden="1">#REF!</definedName>
    <definedName name="BLPH126" localSheetId="51" hidden="1">#REF!</definedName>
    <definedName name="BLPH126" localSheetId="52" hidden="1">#REF!</definedName>
    <definedName name="BLPH126" localSheetId="54" hidden="1">#REF!</definedName>
    <definedName name="BLPH126" localSheetId="55" hidden="1">#REF!</definedName>
    <definedName name="BLPH126" localSheetId="56" hidden="1">#REF!</definedName>
    <definedName name="BLPH126" localSheetId="57" hidden="1">#REF!</definedName>
    <definedName name="BLPH126" localSheetId="62" hidden="1">#REF!</definedName>
    <definedName name="BLPH126" localSheetId="69" hidden="1">#REF!</definedName>
    <definedName name="BLPH126" localSheetId="70" hidden="1">#REF!</definedName>
    <definedName name="BLPH126" localSheetId="71" hidden="1">#REF!</definedName>
    <definedName name="BLPH126" localSheetId="2" hidden="1">#REF!</definedName>
    <definedName name="BLPH126" hidden="1">#REF!</definedName>
    <definedName name="BLPH127" localSheetId="6" hidden="1">#REF!</definedName>
    <definedName name="BLPH127" localSheetId="7" hidden="1">#REF!</definedName>
    <definedName name="BLPH127" localSheetId="8" hidden="1">#REF!</definedName>
    <definedName name="BLPH127" localSheetId="34" hidden="1">#REF!</definedName>
    <definedName name="BLPH127" localSheetId="36" hidden="1">#REF!</definedName>
    <definedName name="BLPH127" localSheetId="29" hidden="1">#REF!</definedName>
    <definedName name="BLPH127" localSheetId="32" hidden="1">#REF!</definedName>
    <definedName name="BLPH127" localSheetId="33" hidden="1">#REF!</definedName>
    <definedName name="BLPH127" localSheetId="48" hidden="1">#REF!</definedName>
    <definedName name="BLPH127" localSheetId="49" hidden="1">#REF!</definedName>
    <definedName name="BLPH127" localSheetId="50" hidden="1">#REF!</definedName>
    <definedName name="BLPH127" localSheetId="51" hidden="1">#REF!</definedName>
    <definedName name="BLPH127" localSheetId="52" hidden="1">#REF!</definedName>
    <definedName name="BLPH127" localSheetId="54" hidden="1">#REF!</definedName>
    <definedName name="BLPH127" localSheetId="55" hidden="1">#REF!</definedName>
    <definedName name="BLPH127" localSheetId="56" hidden="1">#REF!</definedName>
    <definedName name="BLPH127" localSheetId="57" hidden="1">#REF!</definedName>
    <definedName name="BLPH127" localSheetId="62" hidden="1">#REF!</definedName>
    <definedName name="BLPH127" localSheetId="69" hidden="1">#REF!</definedName>
    <definedName name="BLPH127" localSheetId="70" hidden="1">#REF!</definedName>
    <definedName name="BLPH127" localSheetId="71" hidden="1">#REF!</definedName>
    <definedName name="BLPH127" localSheetId="2" hidden="1">#REF!</definedName>
    <definedName name="BLPH127" hidden="1">#REF!</definedName>
    <definedName name="BLPH128" localSheetId="6" hidden="1">#REF!</definedName>
    <definedName name="BLPH128" localSheetId="7" hidden="1">#REF!</definedName>
    <definedName name="BLPH128" localSheetId="8" hidden="1">#REF!</definedName>
    <definedName name="BLPH128" localSheetId="34" hidden="1">#REF!</definedName>
    <definedName name="BLPH128" localSheetId="36" hidden="1">#REF!</definedName>
    <definedName name="BLPH128" localSheetId="29" hidden="1">#REF!</definedName>
    <definedName name="BLPH128" localSheetId="32" hidden="1">#REF!</definedName>
    <definedName name="BLPH128" localSheetId="33" hidden="1">#REF!</definedName>
    <definedName name="BLPH128" localSheetId="48" hidden="1">#REF!</definedName>
    <definedName name="BLPH128" localSheetId="49" hidden="1">#REF!</definedName>
    <definedName name="BLPH128" localSheetId="50" hidden="1">#REF!</definedName>
    <definedName name="BLPH128" localSheetId="51" hidden="1">#REF!</definedName>
    <definedName name="BLPH128" localSheetId="52" hidden="1">#REF!</definedName>
    <definedName name="BLPH128" localSheetId="54" hidden="1">#REF!</definedName>
    <definedName name="BLPH128" localSheetId="55" hidden="1">#REF!</definedName>
    <definedName name="BLPH128" localSheetId="56" hidden="1">#REF!</definedName>
    <definedName name="BLPH128" localSheetId="57" hidden="1">#REF!</definedName>
    <definedName name="BLPH128" localSheetId="62" hidden="1">#REF!</definedName>
    <definedName name="BLPH128" localSheetId="69" hidden="1">#REF!</definedName>
    <definedName name="BLPH128" localSheetId="70" hidden="1">#REF!</definedName>
    <definedName name="BLPH128" localSheetId="71" hidden="1">#REF!</definedName>
    <definedName name="BLPH128" localSheetId="2" hidden="1">#REF!</definedName>
    <definedName name="BLPH128" hidden="1">#REF!</definedName>
    <definedName name="BLPH129" localSheetId="6" hidden="1">#REF!</definedName>
    <definedName name="BLPH129" localSheetId="7" hidden="1">#REF!</definedName>
    <definedName name="BLPH129" localSheetId="8" hidden="1">#REF!</definedName>
    <definedName name="BLPH129" localSheetId="34" hidden="1">#REF!</definedName>
    <definedName name="BLPH129" localSheetId="36" hidden="1">#REF!</definedName>
    <definedName name="BLPH129" localSheetId="29" hidden="1">#REF!</definedName>
    <definedName name="BLPH129" localSheetId="32" hidden="1">#REF!</definedName>
    <definedName name="BLPH129" localSheetId="33" hidden="1">#REF!</definedName>
    <definedName name="BLPH129" localSheetId="48" hidden="1">#REF!</definedName>
    <definedName name="BLPH129" localSheetId="49" hidden="1">#REF!</definedName>
    <definedName name="BLPH129" localSheetId="50" hidden="1">#REF!</definedName>
    <definedName name="BLPH129" localSheetId="51" hidden="1">#REF!</definedName>
    <definedName name="BLPH129" localSheetId="52" hidden="1">#REF!</definedName>
    <definedName name="BLPH129" localSheetId="54" hidden="1">#REF!</definedName>
    <definedName name="BLPH129" localSheetId="55" hidden="1">#REF!</definedName>
    <definedName name="BLPH129" localSheetId="56" hidden="1">#REF!</definedName>
    <definedName name="BLPH129" localSheetId="57" hidden="1">#REF!</definedName>
    <definedName name="BLPH129" localSheetId="62" hidden="1">#REF!</definedName>
    <definedName name="BLPH129" localSheetId="69" hidden="1">#REF!</definedName>
    <definedName name="BLPH129" localSheetId="70" hidden="1">#REF!</definedName>
    <definedName name="BLPH129" localSheetId="71" hidden="1">#REF!</definedName>
    <definedName name="BLPH129" localSheetId="2" hidden="1">#REF!</definedName>
    <definedName name="BLPH129" hidden="1">#REF!</definedName>
    <definedName name="BLPH13" localSheetId="6" hidden="1">#REF!</definedName>
    <definedName name="BLPH13" localSheetId="7" hidden="1">#REF!</definedName>
    <definedName name="BLPH13" localSheetId="8" hidden="1">#REF!</definedName>
    <definedName name="BLPH13" localSheetId="34" hidden="1">#REF!</definedName>
    <definedName name="BLPH13" localSheetId="36" hidden="1">#REF!</definedName>
    <definedName name="BLPH13" localSheetId="29" hidden="1">#REF!</definedName>
    <definedName name="BLPH13" localSheetId="32" hidden="1">#REF!</definedName>
    <definedName name="BLPH13" localSheetId="33" hidden="1">#REF!</definedName>
    <definedName name="BLPH13" localSheetId="48" hidden="1">#REF!</definedName>
    <definedName name="BLPH13" localSheetId="49" hidden="1">#REF!</definedName>
    <definedName name="BLPH13" localSheetId="50" hidden="1">#REF!</definedName>
    <definedName name="BLPH13" localSheetId="51" hidden="1">#REF!</definedName>
    <definedName name="BLPH13" localSheetId="52" hidden="1">#REF!</definedName>
    <definedName name="BLPH13" localSheetId="54" hidden="1">#REF!</definedName>
    <definedName name="BLPH13" localSheetId="55" hidden="1">#REF!</definedName>
    <definedName name="BLPH13" localSheetId="56" hidden="1">#REF!</definedName>
    <definedName name="BLPH13" localSheetId="57" hidden="1">#REF!</definedName>
    <definedName name="BLPH13" localSheetId="62" hidden="1">#REF!</definedName>
    <definedName name="BLPH13" localSheetId="69" hidden="1">#REF!</definedName>
    <definedName name="BLPH13" localSheetId="70" hidden="1">#REF!</definedName>
    <definedName name="BLPH13" localSheetId="71" hidden="1">#REF!</definedName>
    <definedName name="BLPH13" localSheetId="2" hidden="1">#REF!</definedName>
    <definedName name="BLPH13" hidden="1">#REF!</definedName>
    <definedName name="BLPH130" localSheetId="6" hidden="1">#REF!</definedName>
    <definedName name="BLPH130" localSheetId="7" hidden="1">#REF!</definedName>
    <definedName name="BLPH130" localSheetId="8" hidden="1">#REF!</definedName>
    <definedName name="BLPH130" localSheetId="34" hidden="1">#REF!</definedName>
    <definedName name="BLPH130" localSheetId="36" hidden="1">#REF!</definedName>
    <definedName name="BLPH130" localSheetId="29" hidden="1">#REF!</definedName>
    <definedName name="BLPH130" localSheetId="32" hidden="1">#REF!</definedName>
    <definedName name="BLPH130" localSheetId="33" hidden="1">#REF!</definedName>
    <definedName name="BLPH130" localSheetId="48" hidden="1">#REF!</definedName>
    <definedName name="BLPH130" localSheetId="49" hidden="1">#REF!</definedName>
    <definedName name="BLPH130" localSheetId="50" hidden="1">#REF!</definedName>
    <definedName name="BLPH130" localSheetId="51" hidden="1">#REF!</definedName>
    <definedName name="BLPH130" localSheetId="52" hidden="1">#REF!</definedName>
    <definedName name="BLPH130" localSheetId="54" hidden="1">#REF!</definedName>
    <definedName name="BLPH130" localSheetId="55" hidden="1">#REF!</definedName>
    <definedName name="BLPH130" localSheetId="56" hidden="1">#REF!</definedName>
    <definedName name="BLPH130" localSheetId="57" hidden="1">#REF!</definedName>
    <definedName name="BLPH130" localSheetId="62" hidden="1">#REF!</definedName>
    <definedName name="BLPH130" localSheetId="69" hidden="1">#REF!</definedName>
    <definedName name="BLPH130" localSheetId="70" hidden="1">#REF!</definedName>
    <definedName name="BLPH130" localSheetId="71" hidden="1">#REF!</definedName>
    <definedName name="BLPH130" localSheetId="2" hidden="1">#REF!</definedName>
    <definedName name="BLPH130" hidden="1">#REF!</definedName>
    <definedName name="BLPH131" localSheetId="6" hidden="1">#REF!</definedName>
    <definedName name="BLPH131" localSheetId="7" hidden="1">#REF!</definedName>
    <definedName name="BLPH131" localSheetId="8" hidden="1">#REF!</definedName>
    <definedName name="BLPH131" localSheetId="34" hidden="1">#REF!</definedName>
    <definedName name="BLPH131" localSheetId="36" hidden="1">#REF!</definedName>
    <definedName name="BLPH131" localSheetId="29" hidden="1">#REF!</definedName>
    <definedName name="BLPH131" localSheetId="32" hidden="1">#REF!</definedName>
    <definedName name="BLPH131" localSheetId="33" hidden="1">#REF!</definedName>
    <definedName name="BLPH131" localSheetId="48" hidden="1">#REF!</definedName>
    <definedName name="BLPH131" localSheetId="49" hidden="1">#REF!</definedName>
    <definedName name="BLPH131" localSheetId="50" hidden="1">#REF!</definedName>
    <definedName name="BLPH131" localSheetId="51" hidden="1">#REF!</definedName>
    <definedName name="BLPH131" localSheetId="52" hidden="1">#REF!</definedName>
    <definedName name="BLPH131" localSheetId="54" hidden="1">#REF!</definedName>
    <definedName name="BLPH131" localSheetId="55" hidden="1">#REF!</definedName>
    <definedName name="BLPH131" localSheetId="56" hidden="1">#REF!</definedName>
    <definedName name="BLPH131" localSheetId="57" hidden="1">#REF!</definedName>
    <definedName name="BLPH131" localSheetId="62" hidden="1">#REF!</definedName>
    <definedName name="BLPH131" localSheetId="69" hidden="1">#REF!</definedName>
    <definedName name="BLPH131" localSheetId="70" hidden="1">#REF!</definedName>
    <definedName name="BLPH131" localSheetId="71" hidden="1">#REF!</definedName>
    <definedName name="BLPH131" localSheetId="2" hidden="1">#REF!</definedName>
    <definedName name="BLPH131" hidden="1">#REF!</definedName>
    <definedName name="BLPH132" localSheetId="6" hidden="1">#REF!</definedName>
    <definedName name="BLPH132" localSheetId="7" hidden="1">#REF!</definedName>
    <definedName name="BLPH132" localSheetId="8" hidden="1">#REF!</definedName>
    <definedName name="BLPH132" localSheetId="34" hidden="1">#REF!</definedName>
    <definedName name="BLPH132" localSheetId="36" hidden="1">#REF!</definedName>
    <definedName name="BLPH132" localSheetId="29" hidden="1">#REF!</definedName>
    <definedName name="BLPH132" localSheetId="32" hidden="1">#REF!</definedName>
    <definedName name="BLPH132" localSheetId="33" hidden="1">#REF!</definedName>
    <definedName name="BLPH132" localSheetId="48" hidden="1">#REF!</definedName>
    <definedName name="BLPH132" localSheetId="49" hidden="1">#REF!</definedName>
    <definedName name="BLPH132" localSheetId="50" hidden="1">#REF!</definedName>
    <definedName name="BLPH132" localSheetId="51" hidden="1">#REF!</definedName>
    <definedName name="BLPH132" localSheetId="52" hidden="1">#REF!</definedName>
    <definedName name="BLPH132" localSheetId="54" hidden="1">#REF!</definedName>
    <definedName name="BLPH132" localSheetId="55" hidden="1">#REF!</definedName>
    <definedName name="BLPH132" localSheetId="56" hidden="1">#REF!</definedName>
    <definedName name="BLPH132" localSheetId="57" hidden="1">#REF!</definedName>
    <definedName name="BLPH132" localSheetId="62" hidden="1">#REF!</definedName>
    <definedName name="BLPH132" localSheetId="69" hidden="1">#REF!</definedName>
    <definedName name="BLPH132" localSheetId="70" hidden="1">#REF!</definedName>
    <definedName name="BLPH132" localSheetId="71" hidden="1">#REF!</definedName>
    <definedName name="BLPH132" localSheetId="2" hidden="1">#REF!</definedName>
    <definedName name="BLPH132" hidden="1">#REF!</definedName>
    <definedName name="BLPH133" localSheetId="6" hidden="1">#REF!</definedName>
    <definedName name="BLPH133" localSheetId="7" hidden="1">#REF!</definedName>
    <definedName name="BLPH133" localSheetId="8" hidden="1">#REF!</definedName>
    <definedName name="BLPH133" localSheetId="34" hidden="1">#REF!</definedName>
    <definedName name="BLPH133" localSheetId="36" hidden="1">#REF!</definedName>
    <definedName name="BLPH133" localSheetId="29" hidden="1">#REF!</definedName>
    <definedName name="BLPH133" localSheetId="32" hidden="1">#REF!</definedName>
    <definedName name="BLPH133" localSheetId="33" hidden="1">#REF!</definedName>
    <definedName name="BLPH133" localSheetId="48" hidden="1">#REF!</definedName>
    <definedName name="BLPH133" localSheetId="49" hidden="1">#REF!</definedName>
    <definedName name="BLPH133" localSheetId="50" hidden="1">#REF!</definedName>
    <definedName name="BLPH133" localSheetId="51" hidden="1">#REF!</definedName>
    <definedName name="BLPH133" localSheetId="52" hidden="1">#REF!</definedName>
    <definedName name="BLPH133" localSheetId="54" hidden="1">#REF!</definedName>
    <definedName name="BLPH133" localSheetId="55" hidden="1">#REF!</definedName>
    <definedName name="BLPH133" localSheetId="56" hidden="1">#REF!</definedName>
    <definedName name="BLPH133" localSheetId="57" hidden="1">#REF!</definedName>
    <definedName name="BLPH133" localSheetId="62" hidden="1">#REF!</definedName>
    <definedName name="BLPH133" localSheetId="69" hidden="1">#REF!</definedName>
    <definedName name="BLPH133" localSheetId="70" hidden="1">#REF!</definedName>
    <definedName name="BLPH133" localSheetId="71" hidden="1">#REF!</definedName>
    <definedName name="BLPH133" localSheetId="2" hidden="1">#REF!</definedName>
    <definedName name="BLPH133" hidden="1">#REF!</definedName>
    <definedName name="BLPH134" localSheetId="6" hidden="1">#REF!</definedName>
    <definedName name="BLPH134" localSheetId="7" hidden="1">#REF!</definedName>
    <definedName name="BLPH134" localSheetId="8" hidden="1">#REF!</definedName>
    <definedName name="BLPH134" localSheetId="34" hidden="1">#REF!</definedName>
    <definedName name="BLPH134" localSheetId="36" hidden="1">#REF!</definedName>
    <definedName name="BLPH134" localSheetId="29" hidden="1">#REF!</definedName>
    <definedName name="BLPH134" localSheetId="32" hidden="1">#REF!</definedName>
    <definedName name="BLPH134" localSheetId="33" hidden="1">#REF!</definedName>
    <definedName name="BLPH134" localSheetId="48" hidden="1">#REF!</definedName>
    <definedName name="BLPH134" localSheetId="49" hidden="1">#REF!</definedName>
    <definedName name="BLPH134" localSheetId="50" hidden="1">#REF!</definedName>
    <definedName name="BLPH134" localSheetId="51" hidden="1">#REF!</definedName>
    <definedName name="BLPH134" localSheetId="52" hidden="1">#REF!</definedName>
    <definedName name="BLPH134" localSheetId="54" hidden="1">#REF!</definedName>
    <definedName name="BLPH134" localSheetId="55" hidden="1">#REF!</definedName>
    <definedName name="BLPH134" localSheetId="56" hidden="1">#REF!</definedName>
    <definedName name="BLPH134" localSheetId="57" hidden="1">#REF!</definedName>
    <definedName name="BLPH134" localSheetId="62" hidden="1">#REF!</definedName>
    <definedName name="BLPH134" localSheetId="69" hidden="1">#REF!</definedName>
    <definedName name="BLPH134" localSheetId="70" hidden="1">#REF!</definedName>
    <definedName name="BLPH134" localSheetId="71" hidden="1">#REF!</definedName>
    <definedName name="BLPH134" localSheetId="2" hidden="1">#REF!</definedName>
    <definedName name="BLPH134" hidden="1">#REF!</definedName>
    <definedName name="BLPH135" localSheetId="6" hidden="1">#REF!</definedName>
    <definedName name="BLPH135" localSheetId="7" hidden="1">#REF!</definedName>
    <definedName name="BLPH135" localSheetId="8" hidden="1">#REF!</definedName>
    <definedName name="BLPH135" localSheetId="34" hidden="1">#REF!</definedName>
    <definedName name="BLPH135" localSheetId="36" hidden="1">#REF!</definedName>
    <definedName name="BLPH135" localSheetId="29" hidden="1">#REF!</definedName>
    <definedName name="BLPH135" localSheetId="32" hidden="1">#REF!</definedName>
    <definedName name="BLPH135" localSheetId="33" hidden="1">#REF!</definedName>
    <definedName name="BLPH135" localSheetId="48" hidden="1">#REF!</definedName>
    <definedName name="BLPH135" localSheetId="49" hidden="1">#REF!</definedName>
    <definedName name="BLPH135" localSheetId="50" hidden="1">#REF!</definedName>
    <definedName name="BLPH135" localSheetId="51" hidden="1">#REF!</definedName>
    <definedName name="BLPH135" localSheetId="52" hidden="1">#REF!</definedName>
    <definedName name="BLPH135" localSheetId="54" hidden="1">#REF!</definedName>
    <definedName name="BLPH135" localSheetId="55" hidden="1">#REF!</definedName>
    <definedName name="BLPH135" localSheetId="56" hidden="1">#REF!</definedName>
    <definedName name="BLPH135" localSheetId="57" hidden="1">#REF!</definedName>
    <definedName name="BLPH135" localSheetId="62" hidden="1">#REF!</definedName>
    <definedName name="BLPH135" localSheetId="69" hidden="1">#REF!</definedName>
    <definedName name="BLPH135" localSheetId="70" hidden="1">#REF!</definedName>
    <definedName name="BLPH135" localSheetId="71" hidden="1">#REF!</definedName>
    <definedName name="BLPH135" localSheetId="2" hidden="1">#REF!</definedName>
    <definedName name="BLPH135" hidden="1">#REF!</definedName>
    <definedName name="BLPH136" localSheetId="6" hidden="1">#REF!</definedName>
    <definedName name="BLPH136" localSheetId="7" hidden="1">#REF!</definedName>
    <definedName name="BLPH136" localSheetId="8" hidden="1">#REF!</definedName>
    <definedName name="BLPH136" localSheetId="34" hidden="1">#REF!</definedName>
    <definedName name="BLPH136" localSheetId="36" hidden="1">#REF!</definedName>
    <definedName name="BLPH136" localSheetId="29" hidden="1">#REF!</definedName>
    <definedName name="BLPH136" localSheetId="32" hidden="1">#REF!</definedName>
    <definedName name="BLPH136" localSheetId="33" hidden="1">#REF!</definedName>
    <definedName name="BLPH136" localSheetId="48" hidden="1">#REF!</definedName>
    <definedName name="BLPH136" localSheetId="49" hidden="1">#REF!</definedName>
    <definedName name="BLPH136" localSheetId="50" hidden="1">#REF!</definedName>
    <definedName name="BLPH136" localSheetId="51" hidden="1">#REF!</definedName>
    <definedName name="BLPH136" localSheetId="52" hidden="1">#REF!</definedName>
    <definedName name="BLPH136" localSheetId="54" hidden="1">#REF!</definedName>
    <definedName name="BLPH136" localSheetId="55" hidden="1">#REF!</definedName>
    <definedName name="BLPH136" localSheetId="56" hidden="1">#REF!</definedName>
    <definedName name="BLPH136" localSheetId="57" hidden="1">#REF!</definedName>
    <definedName name="BLPH136" localSheetId="62" hidden="1">#REF!</definedName>
    <definedName name="BLPH136" localSheetId="69" hidden="1">#REF!</definedName>
    <definedName name="BLPH136" localSheetId="70" hidden="1">#REF!</definedName>
    <definedName name="BLPH136" localSheetId="71" hidden="1">#REF!</definedName>
    <definedName name="BLPH136" localSheetId="2" hidden="1">#REF!</definedName>
    <definedName name="BLPH136" hidden="1">#REF!</definedName>
    <definedName name="BLPH137" localSheetId="6" hidden="1">#REF!</definedName>
    <definedName name="BLPH137" localSheetId="7" hidden="1">#REF!</definedName>
    <definedName name="BLPH137" localSheetId="8" hidden="1">#REF!</definedName>
    <definedName name="BLPH137" localSheetId="34" hidden="1">#REF!</definedName>
    <definedName name="BLPH137" localSheetId="36" hidden="1">#REF!</definedName>
    <definedName name="BLPH137" localSheetId="29" hidden="1">#REF!</definedName>
    <definedName name="BLPH137" localSheetId="32" hidden="1">#REF!</definedName>
    <definedName name="BLPH137" localSheetId="33" hidden="1">#REF!</definedName>
    <definedName name="BLPH137" localSheetId="48" hidden="1">#REF!</definedName>
    <definedName name="BLPH137" localSheetId="49" hidden="1">#REF!</definedName>
    <definedName name="BLPH137" localSheetId="50" hidden="1">#REF!</definedName>
    <definedName name="BLPH137" localSheetId="51" hidden="1">#REF!</definedName>
    <definedName name="BLPH137" localSheetId="52" hidden="1">#REF!</definedName>
    <definedName name="BLPH137" localSheetId="54" hidden="1">#REF!</definedName>
    <definedName name="BLPH137" localSheetId="55" hidden="1">#REF!</definedName>
    <definedName name="BLPH137" localSheetId="56" hidden="1">#REF!</definedName>
    <definedName name="BLPH137" localSheetId="57" hidden="1">#REF!</definedName>
    <definedName name="BLPH137" localSheetId="62" hidden="1">#REF!</definedName>
    <definedName name="BLPH137" localSheetId="69" hidden="1">#REF!</definedName>
    <definedName name="BLPH137" localSheetId="70" hidden="1">#REF!</definedName>
    <definedName name="BLPH137" localSheetId="71" hidden="1">#REF!</definedName>
    <definedName name="BLPH137" localSheetId="2" hidden="1">#REF!</definedName>
    <definedName name="BLPH137" hidden="1">#REF!</definedName>
    <definedName name="BLPH138" localSheetId="6" hidden="1">#REF!</definedName>
    <definedName name="BLPH138" localSheetId="7" hidden="1">#REF!</definedName>
    <definedName name="BLPH138" localSheetId="8" hidden="1">#REF!</definedName>
    <definedName name="BLPH138" localSheetId="34" hidden="1">#REF!</definedName>
    <definedName name="BLPH138" localSheetId="36" hidden="1">#REF!</definedName>
    <definedName name="BLPH138" localSheetId="29" hidden="1">#REF!</definedName>
    <definedName name="BLPH138" localSheetId="32" hidden="1">#REF!</definedName>
    <definedName name="BLPH138" localSheetId="33" hidden="1">#REF!</definedName>
    <definedName name="BLPH138" localSheetId="48" hidden="1">#REF!</definedName>
    <definedName name="BLPH138" localSheetId="49" hidden="1">#REF!</definedName>
    <definedName name="BLPH138" localSheetId="50" hidden="1">#REF!</definedName>
    <definedName name="BLPH138" localSheetId="51" hidden="1">#REF!</definedName>
    <definedName name="BLPH138" localSheetId="52" hidden="1">#REF!</definedName>
    <definedName name="BLPH138" localSheetId="54" hidden="1">#REF!</definedName>
    <definedName name="BLPH138" localSheetId="55" hidden="1">#REF!</definedName>
    <definedName name="BLPH138" localSheetId="56" hidden="1">#REF!</definedName>
    <definedName name="BLPH138" localSheetId="57" hidden="1">#REF!</definedName>
    <definedName name="BLPH138" localSheetId="62" hidden="1">#REF!</definedName>
    <definedName name="BLPH138" localSheetId="69" hidden="1">#REF!</definedName>
    <definedName name="BLPH138" localSheetId="70" hidden="1">#REF!</definedName>
    <definedName name="BLPH138" localSheetId="71" hidden="1">#REF!</definedName>
    <definedName name="BLPH138" localSheetId="2" hidden="1">#REF!</definedName>
    <definedName name="BLPH138" hidden="1">#REF!</definedName>
    <definedName name="BLPH139" localSheetId="6" hidden="1">#REF!</definedName>
    <definedName name="BLPH139" localSheetId="7" hidden="1">#REF!</definedName>
    <definedName name="BLPH139" localSheetId="8" hidden="1">#REF!</definedName>
    <definedName name="BLPH139" localSheetId="34" hidden="1">#REF!</definedName>
    <definedName name="BLPH139" localSheetId="36" hidden="1">#REF!</definedName>
    <definedName name="BLPH139" localSheetId="29" hidden="1">#REF!</definedName>
    <definedName name="BLPH139" localSheetId="32" hidden="1">#REF!</definedName>
    <definedName name="BLPH139" localSheetId="33" hidden="1">#REF!</definedName>
    <definedName name="BLPH139" localSheetId="48" hidden="1">#REF!</definedName>
    <definedName name="BLPH139" localSheetId="49" hidden="1">#REF!</definedName>
    <definedName name="BLPH139" localSheetId="50" hidden="1">#REF!</definedName>
    <definedName name="BLPH139" localSheetId="51" hidden="1">#REF!</definedName>
    <definedName name="BLPH139" localSheetId="52" hidden="1">#REF!</definedName>
    <definedName name="BLPH139" localSheetId="54" hidden="1">#REF!</definedName>
    <definedName name="BLPH139" localSheetId="55" hidden="1">#REF!</definedName>
    <definedName name="BLPH139" localSheetId="56" hidden="1">#REF!</definedName>
    <definedName name="BLPH139" localSheetId="57" hidden="1">#REF!</definedName>
    <definedName name="BLPH139" localSheetId="62" hidden="1">#REF!</definedName>
    <definedName name="BLPH139" localSheetId="69" hidden="1">#REF!</definedName>
    <definedName name="BLPH139" localSheetId="70" hidden="1">#REF!</definedName>
    <definedName name="BLPH139" localSheetId="71" hidden="1">#REF!</definedName>
    <definedName name="BLPH139" localSheetId="2" hidden="1">#REF!</definedName>
    <definedName name="BLPH139" hidden="1">#REF!</definedName>
    <definedName name="BLPH14" localSheetId="6" hidden="1">#REF!</definedName>
    <definedName name="BLPH14" localSheetId="7" hidden="1">#REF!</definedName>
    <definedName name="BLPH14" localSheetId="8" hidden="1">#REF!</definedName>
    <definedName name="BLPH14" localSheetId="34" hidden="1">#REF!</definedName>
    <definedName name="BLPH14" localSheetId="36" hidden="1">#REF!</definedName>
    <definedName name="BLPH14" localSheetId="29" hidden="1">#REF!</definedName>
    <definedName name="BLPH14" localSheetId="32" hidden="1">#REF!</definedName>
    <definedName name="BLPH14" localSheetId="33" hidden="1">#REF!</definedName>
    <definedName name="BLPH14" localSheetId="48" hidden="1">#REF!</definedName>
    <definedName name="BLPH14" localSheetId="49" hidden="1">#REF!</definedName>
    <definedName name="BLPH14" localSheetId="50" hidden="1">#REF!</definedName>
    <definedName name="BLPH14" localSheetId="51" hidden="1">#REF!</definedName>
    <definedName name="BLPH14" localSheetId="52" hidden="1">#REF!</definedName>
    <definedName name="BLPH14" localSheetId="54" hidden="1">#REF!</definedName>
    <definedName name="BLPH14" localSheetId="55" hidden="1">#REF!</definedName>
    <definedName name="BLPH14" localSheetId="56" hidden="1">#REF!</definedName>
    <definedName name="BLPH14" localSheetId="57" hidden="1">#REF!</definedName>
    <definedName name="BLPH14" localSheetId="62" hidden="1">#REF!</definedName>
    <definedName name="BLPH14" localSheetId="69" hidden="1">#REF!</definedName>
    <definedName name="BLPH14" localSheetId="70" hidden="1">#REF!</definedName>
    <definedName name="BLPH14" localSheetId="71" hidden="1">#REF!</definedName>
    <definedName name="BLPH14" localSheetId="2" hidden="1">#REF!</definedName>
    <definedName name="BLPH14" hidden="1">#REF!</definedName>
    <definedName name="BLPH140" localSheetId="6" hidden="1">#REF!</definedName>
    <definedName name="BLPH140" localSheetId="7" hidden="1">#REF!</definedName>
    <definedName name="BLPH140" localSheetId="8" hidden="1">#REF!</definedName>
    <definedName name="BLPH140" localSheetId="34" hidden="1">#REF!</definedName>
    <definedName name="BLPH140" localSheetId="36" hidden="1">#REF!</definedName>
    <definedName name="BLPH140" localSheetId="29" hidden="1">#REF!</definedName>
    <definedName name="BLPH140" localSheetId="32" hidden="1">#REF!</definedName>
    <definedName name="BLPH140" localSheetId="33" hidden="1">#REF!</definedName>
    <definedName name="BLPH140" localSheetId="48" hidden="1">#REF!</definedName>
    <definedName name="BLPH140" localSheetId="49" hidden="1">#REF!</definedName>
    <definedName name="BLPH140" localSheetId="50" hidden="1">#REF!</definedName>
    <definedName name="BLPH140" localSheetId="51" hidden="1">#REF!</definedName>
    <definedName name="BLPH140" localSheetId="52" hidden="1">#REF!</definedName>
    <definedName name="BLPH140" localSheetId="54" hidden="1">#REF!</definedName>
    <definedName name="BLPH140" localSheetId="55" hidden="1">#REF!</definedName>
    <definedName name="BLPH140" localSheetId="56" hidden="1">#REF!</definedName>
    <definedName name="BLPH140" localSheetId="57" hidden="1">#REF!</definedName>
    <definedName name="BLPH140" localSheetId="62" hidden="1">#REF!</definedName>
    <definedName name="BLPH140" localSheetId="69" hidden="1">#REF!</definedName>
    <definedName name="BLPH140" localSheetId="70" hidden="1">#REF!</definedName>
    <definedName name="BLPH140" localSheetId="71" hidden="1">#REF!</definedName>
    <definedName name="BLPH140" localSheetId="2" hidden="1">#REF!</definedName>
    <definedName name="BLPH140" hidden="1">#REF!</definedName>
    <definedName name="BLPH141" localSheetId="6" hidden="1">#REF!</definedName>
    <definedName name="BLPH141" localSheetId="7" hidden="1">#REF!</definedName>
    <definedName name="BLPH141" localSheetId="8" hidden="1">#REF!</definedName>
    <definedName name="BLPH141" localSheetId="34" hidden="1">#REF!</definedName>
    <definedName name="BLPH141" localSheetId="36" hidden="1">#REF!</definedName>
    <definedName name="BLPH141" localSheetId="29" hidden="1">#REF!</definedName>
    <definedName name="BLPH141" localSheetId="32" hidden="1">#REF!</definedName>
    <definedName name="BLPH141" localSheetId="33" hidden="1">#REF!</definedName>
    <definedName name="BLPH141" localSheetId="48" hidden="1">#REF!</definedName>
    <definedName name="BLPH141" localSheetId="49" hidden="1">#REF!</definedName>
    <definedName name="BLPH141" localSheetId="50" hidden="1">#REF!</definedName>
    <definedName name="BLPH141" localSheetId="51" hidden="1">#REF!</definedName>
    <definedName name="BLPH141" localSheetId="52" hidden="1">#REF!</definedName>
    <definedName name="BLPH141" localSheetId="54" hidden="1">#REF!</definedName>
    <definedName name="BLPH141" localSheetId="55" hidden="1">#REF!</definedName>
    <definedName name="BLPH141" localSheetId="56" hidden="1">#REF!</definedName>
    <definedName name="BLPH141" localSheetId="57" hidden="1">#REF!</definedName>
    <definedName name="BLPH141" localSheetId="62" hidden="1">#REF!</definedName>
    <definedName name="BLPH141" localSheetId="69" hidden="1">#REF!</definedName>
    <definedName name="BLPH141" localSheetId="70" hidden="1">#REF!</definedName>
    <definedName name="BLPH141" localSheetId="71" hidden="1">#REF!</definedName>
    <definedName name="BLPH141" localSheetId="2" hidden="1">#REF!</definedName>
    <definedName name="BLPH141" hidden="1">#REF!</definedName>
    <definedName name="BLPH142" localSheetId="6" hidden="1">#REF!</definedName>
    <definedName name="BLPH142" localSheetId="7" hidden="1">#REF!</definedName>
    <definedName name="BLPH142" localSheetId="8" hidden="1">#REF!</definedName>
    <definedName name="BLPH142" localSheetId="34" hidden="1">#REF!</definedName>
    <definedName name="BLPH142" localSheetId="36" hidden="1">#REF!</definedName>
    <definedName name="BLPH142" localSheetId="29" hidden="1">#REF!</definedName>
    <definedName name="BLPH142" localSheetId="32" hidden="1">#REF!</definedName>
    <definedName name="BLPH142" localSheetId="33" hidden="1">#REF!</definedName>
    <definedName name="BLPH142" localSheetId="48" hidden="1">#REF!</definedName>
    <definedName name="BLPH142" localSheetId="49" hidden="1">#REF!</definedName>
    <definedName name="BLPH142" localSheetId="50" hidden="1">#REF!</definedName>
    <definedName name="BLPH142" localSheetId="51" hidden="1">#REF!</definedName>
    <definedName name="BLPH142" localSheetId="52" hidden="1">#REF!</definedName>
    <definedName name="BLPH142" localSheetId="54" hidden="1">#REF!</definedName>
    <definedName name="BLPH142" localSheetId="55" hidden="1">#REF!</definedName>
    <definedName name="BLPH142" localSheetId="56" hidden="1">#REF!</definedName>
    <definedName name="BLPH142" localSheetId="57" hidden="1">#REF!</definedName>
    <definedName name="BLPH142" localSheetId="62" hidden="1">#REF!</definedName>
    <definedName name="BLPH142" localSheetId="69" hidden="1">#REF!</definedName>
    <definedName name="BLPH142" localSheetId="70" hidden="1">#REF!</definedName>
    <definedName name="BLPH142" localSheetId="71" hidden="1">#REF!</definedName>
    <definedName name="BLPH142" localSheetId="2" hidden="1">#REF!</definedName>
    <definedName name="BLPH142" hidden="1">#REF!</definedName>
    <definedName name="BLPH143" localSheetId="6" hidden="1">#REF!</definedName>
    <definedName name="BLPH143" localSheetId="7" hidden="1">#REF!</definedName>
    <definedName name="BLPH143" localSheetId="8" hidden="1">#REF!</definedName>
    <definedName name="BLPH143" localSheetId="34" hidden="1">#REF!</definedName>
    <definedName name="BLPH143" localSheetId="36" hidden="1">#REF!</definedName>
    <definedName name="BLPH143" localSheetId="29" hidden="1">#REF!</definedName>
    <definedName name="BLPH143" localSheetId="32" hidden="1">#REF!</definedName>
    <definedName name="BLPH143" localSheetId="33" hidden="1">#REF!</definedName>
    <definedName name="BLPH143" localSheetId="48" hidden="1">#REF!</definedName>
    <definedName name="BLPH143" localSheetId="49" hidden="1">#REF!</definedName>
    <definedName name="BLPH143" localSheetId="50" hidden="1">#REF!</definedName>
    <definedName name="BLPH143" localSheetId="51" hidden="1">#REF!</definedName>
    <definedName name="BLPH143" localSheetId="52" hidden="1">#REF!</definedName>
    <definedName name="BLPH143" localSheetId="54" hidden="1">#REF!</definedName>
    <definedName name="BLPH143" localSheetId="55" hidden="1">#REF!</definedName>
    <definedName name="BLPH143" localSheetId="56" hidden="1">#REF!</definedName>
    <definedName name="BLPH143" localSheetId="57" hidden="1">#REF!</definedName>
    <definedName name="BLPH143" localSheetId="62" hidden="1">#REF!</definedName>
    <definedName name="BLPH143" localSheetId="69" hidden="1">#REF!</definedName>
    <definedName name="BLPH143" localSheetId="70" hidden="1">#REF!</definedName>
    <definedName name="BLPH143" localSheetId="71" hidden="1">#REF!</definedName>
    <definedName name="BLPH143" localSheetId="2" hidden="1">#REF!</definedName>
    <definedName name="BLPH143" hidden="1">#REF!</definedName>
    <definedName name="BLPH144" localSheetId="6" hidden="1">#REF!</definedName>
    <definedName name="BLPH144" localSheetId="7" hidden="1">#REF!</definedName>
    <definedName name="BLPH144" localSheetId="8" hidden="1">#REF!</definedName>
    <definedName name="BLPH144" localSheetId="34" hidden="1">#REF!</definedName>
    <definedName name="BLPH144" localSheetId="36" hidden="1">#REF!</definedName>
    <definedName name="BLPH144" localSheetId="29" hidden="1">#REF!</definedName>
    <definedName name="BLPH144" localSheetId="32" hidden="1">#REF!</definedName>
    <definedName name="BLPH144" localSheetId="33" hidden="1">#REF!</definedName>
    <definedName name="BLPH144" localSheetId="48" hidden="1">#REF!</definedName>
    <definedName name="BLPH144" localSheetId="49" hidden="1">#REF!</definedName>
    <definedName name="BLPH144" localSheetId="50" hidden="1">#REF!</definedName>
    <definedName name="BLPH144" localSheetId="51" hidden="1">#REF!</definedName>
    <definedName name="BLPH144" localSheetId="52" hidden="1">#REF!</definedName>
    <definedName name="BLPH144" localSheetId="54" hidden="1">#REF!</definedName>
    <definedName name="BLPH144" localSheetId="55" hidden="1">#REF!</definedName>
    <definedName name="BLPH144" localSheetId="56" hidden="1">#REF!</definedName>
    <definedName name="BLPH144" localSheetId="57" hidden="1">#REF!</definedName>
    <definedName name="BLPH144" localSheetId="62" hidden="1">#REF!</definedName>
    <definedName name="BLPH144" localSheetId="69" hidden="1">#REF!</definedName>
    <definedName name="BLPH144" localSheetId="70" hidden="1">#REF!</definedName>
    <definedName name="BLPH144" localSheetId="71" hidden="1">#REF!</definedName>
    <definedName name="BLPH144" localSheetId="2" hidden="1">#REF!</definedName>
    <definedName name="BLPH144" hidden="1">#REF!</definedName>
    <definedName name="BLPH145" localSheetId="6" hidden="1">#REF!</definedName>
    <definedName name="BLPH145" localSheetId="7" hidden="1">#REF!</definedName>
    <definedName name="BLPH145" localSheetId="8" hidden="1">#REF!</definedName>
    <definedName name="BLPH145" localSheetId="34" hidden="1">#REF!</definedName>
    <definedName name="BLPH145" localSheetId="36" hidden="1">#REF!</definedName>
    <definedName name="BLPH145" localSheetId="29" hidden="1">#REF!</definedName>
    <definedName name="BLPH145" localSheetId="32" hidden="1">#REF!</definedName>
    <definedName name="BLPH145" localSheetId="33" hidden="1">#REF!</definedName>
    <definedName name="BLPH145" localSheetId="48" hidden="1">#REF!</definedName>
    <definedName name="BLPH145" localSheetId="49" hidden="1">#REF!</definedName>
    <definedName name="BLPH145" localSheetId="50" hidden="1">#REF!</definedName>
    <definedName name="BLPH145" localSheetId="51" hidden="1">#REF!</definedName>
    <definedName name="BLPH145" localSheetId="52" hidden="1">#REF!</definedName>
    <definedName name="BLPH145" localSheetId="54" hidden="1">#REF!</definedName>
    <definedName name="BLPH145" localSheetId="55" hidden="1">#REF!</definedName>
    <definedName name="BLPH145" localSheetId="56" hidden="1">#REF!</definedName>
    <definedName name="BLPH145" localSheetId="57" hidden="1">#REF!</definedName>
    <definedName name="BLPH145" localSheetId="62" hidden="1">#REF!</definedName>
    <definedName name="BLPH145" localSheetId="69" hidden="1">#REF!</definedName>
    <definedName name="BLPH145" localSheetId="70" hidden="1">#REF!</definedName>
    <definedName name="BLPH145" localSheetId="71" hidden="1">#REF!</definedName>
    <definedName name="BLPH145" localSheetId="2" hidden="1">#REF!</definedName>
    <definedName name="BLPH145" hidden="1">#REF!</definedName>
    <definedName name="BLPH146" localSheetId="6" hidden="1">#REF!</definedName>
    <definedName name="BLPH146" localSheetId="7" hidden="1">#REF!</definedName>
    <definedName name="BLPH146" localSheetId="8" hidden="1">#REF!</definedName>
    <definedName name="BLPH146" localSheetId="34" hidden="1">#REF!</definedName>
    <definedName name="BLPH146" localSheetId="36" hidden="1">#REF!</definedName>
    <definedName name="BLPH146" localSheetId="29" hidden="1">#REF!</definedName>
    <definedName name="BLPH146" localSheetId="32" hidden="1">#REF!</definedName>
    <definedName name="BLPH146" localSheetId="33" hidden="1">#REF!</definedName>
    <definedName name="BLPH146" localSheetId="48" hidden="1">#REF!</definedName>
    <definedName name="BLPH146" localSheetId="49" hidden="1">#REF!</definedName>
    <definedName name="BLPH146" localSheetId="50" hidden="1">#REF!</definedName>
    <definedName name="BLPH146" localSheetId="51" hidden="1">#REF!</definedName>
    <definedName name="BLPH146" localSheetId="52" hidden="1">#REF!</definedName>
    <definedName name="BLPH146" localSheetId="54" hidden="1">#REF!</definedName>
    <definedName name="BLPH146" localSheetId="55" hidden="1">#REF!</definedName>
    <definedName name="BLPH146" localSheetId="56" hidden="1">#REF!</definedName>
    <definedName name="BLPH146" localSheetId="57" hidden="1">#REF!</definedName>
    <definedName name="BLPH146" localSheetId="62" hidden="1">#REF!</definedName>
    <definedName name="BLPH146" localSheetId="69" hidden="1">#REF!</definedName>
    <definedName name="BLPH146" localSheetId="70" hidden="1">#REF!</definedName>
    <definedName name="BLPH146" localSheetId="71" hidden="1">#REF!</definedName>
    <definedName name="BLPH146" localSheetId="2" hidden="1">#REF!</definedName>
    <definedName name="BLPH146" hidden="1">#REF!</definedName>
    <definedName name="BLPH147" localSheetId="6" hidden="1">#REF!</definedName>
    <definedName name="BLPH147" localSheetId="7" hidden="1">#REF!</definedName>
    <definedName name="BLPH147" localSheetId="8" hidden="1">#REF!</definedName>
    <definedName name="BLPH147" localSheetId="34" hidden="1">#REF!</definedName>
    <definedName name="BLPH147" localSheetId="36" hidden="1">#REF!</definedName>
    <definedName name="BLPH147" localSheetId="29" hidden="1">#REF!</definedName>
    <definedName name="BLPH147" localSheetId="32" hidden="1">#REF!</definedName>
    <definedName name="BLPH147" localSheetId="33" hidden="1">#REF!</definedName>
    <definedName name="BLPH147" localSheetId="48" hidden="1">#REF!</definedName>
    <definedName name="BLPH147" localSheetId="49" hidden="1">#REF!</definedName>
    <definedName name="BLPH147" localSheetId="50" hidden="1">#REF!</definedName>
    <definedName name="BLPH147" localSheetId="51" hidden="1">#REF!</definedName>
    <definedName name="BLPH147" localSheetId="52" hidden="1">#REF!</definedName>
    <definedName name="BLPH147" localSheetId="54" hidden="1">#REF!</definedName>
    <definedName name="BLPH147" localSheetId="55" hidden="1">#REF!</definedName>
    <definedName name="BLPH147" localSheetId="56" hidden="1">#REF!</definedName>
    <definedName name="BLPH147" localSheetId="57" hidden="1">#REF!</definedName>
    <definedName name="BLPH147" localSheetId="62" hidden="1">#REF!</definedName>
    <definedName name="BLPH147" localSheetId="69" hidden="1">#REF!</definedName>
    <definedName name="BLPH147" localSheetId="70" hidden="1">#REF!</definedName>
    <definedName name="BLPH147" localSheetId="71" hidden="1">#REF!</definedName>
    <definedName name="BLPH147" localSheetId="2" hidden="1">#REF!</definedName>
    <definedName name="BLPH147" hidden="1">#REF!</definedName>
    <definedName name="BLPH148" localSheetId="6" hidden="1">#REF!</definedName>
    <definedName name="BLPH148" localSheetId="7" hidden="1">#REF!</definedName>
    <definedName name="BLPH148" localSheetId="8" hidden="1">#REF!</definedName>
    <definedName name="BLPH148" localSheetId="34" hidden="1">#REF!</definedName>
    <definedName name="BLPH148" localSheetId="36" hidden="1">#REF!</definedName>
    <definedName name="BLPH148" localSheetId="29" hidden="1">#REF!</definedName>
    <definedName name="BLPH148" localSheetId="32" hidden="1">#REF!</definedName>
    <definedName name="BLPH148" localSheetId="33" hidden="1">#REF!</definedName>
    <definedName name="BLPH148" localSheetId="48" hidden="1">#REF!</definedName>
    <definedName name="BLPH148" localSheetId="49" hidden="1">#REF!</definedName>
    <definedName name="BLPH148" localSheetId="50" hidden="1">#REF!</definedName>
    <definedName name="BLPH148" localSheetId="51" hidden="1">#REF!</definedName>
    <definedName name="BLPH148" localSheetId="52" hidden="1">#REF!</definedName>
    <definedName name="BLPH148" localSheetId="54" hidden="1">#REF!</definedName>
    <definedName name="BLPH148" localSheetId="55" hidden="1">#REF!</definedName>
    <definedName name="BLPH148" localSheetId="56" hidden="1">#REF!</definedName>
    <definedName name="BLPH148" localSheetId="57" hidden="1">#REF!</definedName>
    <definedName name="BLPH148" localSheetId="62" hidden="1">#REF!</definedName>
    <definedName name="BLPH148" localSheetId="69" hidden="1">#REF!</definedName>
    <definedName name="BLPH148" localSheetId="70" hidden="1">#REF!</definedName>
    <definedName name="BLPH148" localSheetId="71" hidden="1">#REF!</definedName>
    <definedName name="BLPH148" localSheetId="2" hidden="1">#REF!</definedName>
    <definedName name="BLPH148" hidden="1">#REF!</definedName>
    <definedName name="BLPH149" localSheetId="6" hidden="1">#REF!</definedName>
    <definedName name="BLPH149" localSheetId="7" hidden="1">#REF!</definedName>
    <definedName name="BLPH149" localSheetId="8" hidden="1">#REF!</definedName>
    <definedName name="BLPH149" localSheetId="34" hidden="1">#REF!</definedName>
    <definedName name="BLPH149" localSheetId="36" hidden="1">#REF!</definedName>
    <definedName name="BLPH149" localSheetId="29" hidden="1">#REF!</definedName>
    <definedName name="BLPH149" localSheetId="32" hidden="1">#REF!</definedName>
    <definedName name="BLPH149" localSheetId="33" hidden="1">#REF!</definedName>
    <definedName name="BLPH149" localSheetId="48" hidden="1">#REF!</definedName>
    <definedName name="BLPH149" localSheetId="49" hidden="1">#REF!</definedName>
    <definedName name="BLPH149" localSheetId="50" hidden="1">#REF!</definedName>
    <definedName name="BLPH149" localSheetId="51" hidden="1">#REF!</definedName>
    <definedName name="BLPH149" localSheetId="52" hidden="1">#REF!</definedName>
    <definedName name="BLPH149" localSheetId="54" hidden="1">#REF!</definedName>
    <definedName name="BLPH149" localSheetId="55" hidden="1">#REF!</definedName>
    <definedName name="BLPH149" localSheetId="56" hidden="1">#REF!</definedName>
    <definedName name="BLPH149" localSheetId="57" hidden="1">#REF!</definedName>
    <definedName name="BLPH149" localSheetId="62" hidden="1">#REF!</definedName>
    <definedName name="BLPH149" localSheetId="69" hidden="1">#REF!</definedName>
    <definedName name="BLPH149" localSheetId="70" hidden="1">#REF!</definedName>
    <definedName name="BLPH149" localSheetId="71" hidden="1">#REF!</definedName>
    <definedName name="BLPH149" localSheetId="2" hidden="1">#REF!</definedName>
    <definedName name="BLPH149" hidden="1">#REF!</definedName>
    <definedName name="BLPH15" localSheetId="6" hidden="1">#REF!</definedName>
    <definedName name="BLPH15" localSheetId="7" hidden="1">#REF!</definedName>
    <definedName name="BLPH15" localSheetId="8" hidden="1">#REF!</definedName>
    <definedName name="BLPH15" localSheetId="34" hidden="1">#REF!</definedName>
    <definedName name="BLPH15" localSheetId="36" hidden="1">#REF!</definedName>
    <definedName name="BLPH15" localSheetId="29" hidden="1">#REF!</definedName>
    <definedName name="BLPH15" localSheetId="32" hidden="1">#REF!</definedName>
    <definedName name="BLPH15" localSheetId="33" hidden="1">#REF!</definedName>
    <definedName name="BLPH15" localSheetId="48" hidden="1">#REF!</definedName>
    <definedName name="BLPH15" localSheetId="49" hidden="1">#REF!</definedName>
    <definedName name="BLPH15" localSheetId="50" hidden="1">#REF!</definedName>
    <definedName name="BLPH15" localSheetId="51" hidden="1">#REF!</definedName>
    <definedName name="BLPH15" localSheetId="52" hidden="1">#REF!</definedName>
    <definedName name="BLPH15" localSheetId="54" hidden="1">#REF!</definedName>
    <definedName name="BLPH15" localSheetId="55" hidden="1">#REF!</definedName>
    <definedName name="BLPH15" localSheetId="56" hidden="1">#REF!</definedName>
    <definedName name="BLPH15" localSheetId="57" hidden="1">#REF!</definedName>
    <definedName name="BLPH15" localSheetId="62" hidden="1">#REF!</definedName>
    <definedName name="BLPH15" localSheetId="69" hidden="1">#REF!</definedName>
    <definedName name="BLPH15" localSheetId="70" hidden="1">#REF!</definedName>
    <definedName name="BLPH15" localSheetId="71" hidden="1">#REF!</definedName>
    <definedName name="BLPH15" localSheetId="2" hidden="1">#REF!</definedName>
    <definedName name="BLPH15" hidden="1">#REF!</definedName>
    <definedName name="BLPH150" localSheetId="6" hidden="1">#REF!</definedName>
    <definedName name="BLPH150" localSheetId="7" hidden="1">#REF!</definedName>
    <definedName name="BLPH150" localSheetId="8" hidden="1">#REF!</definedName>
    <definedName name="BLPH150" localSheetId="34" hidden="1">#REF!</definedName>
    <definedName name="BLPH150" localSheetId="36" hidden="1">#REF!</definedName>
    <definedName name="BLPH150" localSheetId="29" hidden="1">#REF!</definedName>
    <definedName name="BLPH150" localSheetId="32" hidden="1">#REF!</definedName>
    <definedName name="BLPH150" localSheetId="33" hidden="1">#REF!</definedName>
    <definedName name="BLPH150" localSheetId="48" hidden="1">#REF!</definedName>
    <definedName name="BLPH150" localSheetId="49" hidden="1">#REF!</definedName>
    <definedName name="BLPH150" localSheetId="50" hidden="1">#REF!</definedName>
    <definedName name="BLPH150" localSheetId="51" hidden="1">#REF!</definedName>
    <definedName name="BLPH150" localSheetId="52" hidden="1">#REF!</definedName>
    <definedName name="BLPH150" localSheetId="54" hidden="1">#REF!</definedName>
    <definedName name="BLPH150" localSheetId="55" hidden="1">#REF!</definedName>
    <definedName name="BLPH150" localSheetId="56" hidden="1">#REF!</definedName>
    <definedName name="BLPH150" localSheetId="57" hidden="1">#REF!</definedName>
    <definedName name="BLPH150" localSheetId="62" hidden="1">#REF!</definedName>
    <definedName name="BLPH150" localSheetId="69" hidden="1">#REF!</definedName>
    <definedName name="BLPH150" localSheetId="70" hidden="1">#REF!</definedName>
    <definedName name="BLPH150" localSheetId="71" hidden="1">#REF!</definedName>
    <definedName name="BLPH150" localSheetId="2" hidden="1">#REF!</definedName>
    <definedName name="BLPH150" hidden="1">#REF!</definedName>
    <definedName name="BLPH151" localSheetId="6" hidden="1">#REF!</definedName>
    <definedName name="BLPH151" localSheetId="7" hidden="1">#REF!</definedName>
    <definedName name="BLPH151" localSheetId="8" hidden="1">#REF!</definedName>
    <definedName name="BLPH151" localSheetId="34" hidden="1">#REF!</definedName>
    <definedName name="BLPH151" localSheetId="36" hidden="1">#REF!</definedName>
    <definedName name="BLPH151" localSheetId="29" hidden="1">#REF!</definedName>
    <definedName name="BLPH151" localSheetId="32" hidden="1">#REF!</definedName>
    <definedName name="BLPH151" localSheetId="33" hidden="1">#REF!</definedName>
    <definedName name="BLPH151" localSheetId="48" hidden="1">#REF!</definedName>
    <definedName name="BLPH151" localSheetId="49" hidden="1">#REF!</definedName>
    <definedName name="BLPH151" localSheetId="50" hidden="1">#REF!</definedName>
    <definedName name="BLPH151" localSheetId="51" hidden="1">#REF!</definedName>
    <definedName name="BLPH151" localSheetId="52" hidden="1">#REF!</definedName>
    <definedName name="BLPH151" localSheetId="54" hidden="1">#REF!</definedName>
    <definedName name="BLPH151" localSheetId="55" hidden="1">#REF!</definedName>
    <definedName name="BLPH151" localSheetId="56" hidden="1">#REF!</definedName>
    <definedName name="BLPH151" localSheetId="57" hidden="1">#REF!</definedName>
    <definedName name="BLPH151" localSheetId="62" hidden="1">#REF!</definedName>
    <definedName name="BLPH151" localSheetId="69" hidden="1">#REF!</definedName>
    <definedName name="BLPH151" localSheetId="70" hidden="1">#REF!</definedName>
    <definedName name="BLPH151" localSheetId="71" hidden="1">#REF!</definedName>
    <definedName name="BLPH151" localSheetId="2" hidden="1">#REF!</definedName>
    <definedName name="BLPH151" hidden="1">#REF!</definedName>
    <definedName name="BLPH152" localSheetId="6" hidden="1">#REF!</definedName>
    <definedName name="BLPH152" localSheetId="7" hidden="1">#REF!</definedName>
    <definedName name="BLPH152" localSheetId="8" hidden="1">#REF!</definedName>
    <definedName name="BLPH152" localSheetId="34" hidden="1">#REF!</definedName>
    <definedName name="BLPH152" localSheetId="36" hidden="1">#REF!</definedName>
    <definedName name="BLPH152" localSheetId="29" hidden="1">#REF!</definedName>
    <definedName name="BLPH152" localSheetId="32" hidden="1">#REF!</definedName>
    <definedName name="BLPH152" localSheetId="33" hidden="1">#REF!</definedName>
    <definedName name="BLPH152" localSheetId="48" hidden="1">#REF!</definedName>
    <definedName name="BLPH152" localSheetId="49" hidden="1">#REF!</definedName>
    <definedName name="BLPH152" localSheetId="50" hidden="1">#REF!</definedName>
    <definedName name="BLPH152" localSheetId="51" hidden="1">#REF!</definedName>
    <definedName name="BLPH152" localSheetId="52" hidden="1">#REF!</definedName>
    <definedName name="BLPH152" localSheetId="54" hidden="1">#REF!</definedName>
    <definedName name="BLPH152" localSheetId="55" hidden="1">#REF!</definedName>
    <definedName name="BLPH152" localSheetId="56" hidden="1">#REF!</definedName>
    <definedName name="BLPH152" localSheetId="57" hidden="1">#REF!</definedName>
    <definedName name="BLPH152" localSheetId="62" hidden="1">#REF!</definedName>
    <definedName name="BLPH152" localSheetId="69" hidden="1">#REF!</definedName>
    <definedName name="BLPH152" localSheetId="70" hidden="1">#REF!</definedName>
    <definedName name="BLPH152" localSheetId="71" hidden="1">#REF!</definedName>
    <definedName name="BLPH152" localSheetId="2" hidden="1">#REF!</definedName>
    <definedName name="BLPH152" hidden="1">#REF!</definedName>
    <definedName name="BLPH153" localSheetId="6" hidden="1">#REF!</definedName>
    <definedName name="BLPH153" localSheetId="7" hidden="1">#REF!</definedName>
    <definedName name="BLPH153" localSheetId="8" hidden="1">#REF!</definedName>
    <definedName name="BLPH153" localSheetId="34" hidden="1">#REF!</definedName>
    <definedName name="BLPH153" localSheetId="36" hidden="1">#REF!</definedName>
    <definedName name="BLPH153" localSheetId="29" hidden="1">#REF!</definedName>
    <definedName name="BLPH153" localSheetId="32" hidden="1">#REF!</definedName>
    <definedName name="BLPH153" localSheetId="33" hidden="1">#REF!</definedName>
    <definedName name="BLPH153" localSheetId="48" hidden="1">#REF!</definedName>
    <definedName name="BLPH153" localSheetId="49" hidden="1">#REF!</definedName>
    <definedName name="BLPH153" localSheetId="50" hidden="1">#REF!</definedName>
    <definedName name="BLPH153" localSheetId="51" hidden="1">#REF!</definedName>
    <definedName name="BLPH153" localSheetId="52" hidden="1">#REF!</definedName>
    <definedName name="BLPH153" localSheetId="54" hidden="1">#REF!</definedName>
    <definedName name="BLPH153" localSheetId="55" hidden="1">#REF!</definedName>
    <definedName name="BLPH153" localSheetId="56" hidden="1">#REF!</definedName>
    <definedName name="BLPH153" localSheetId="57" hidden="1">#REF!</definedName>
    <definedName name="BLPH153" localSheetId="62" hidden="1">#REF!</definedName>
    <definedName name="BLPH153" localSheetId="69" hidden="1">#REF!</definedName>
    <definedName name="BLPH153" localSheetId="70" hidden="1">#REF!</definedName>
    <definedName name="BLPH153" localSheetId="71" hidden="1">#REF!</definedName>
    <definedName name="BLPH153" localSheetId="2" hidden="1">#REF!</definedName>
    <definedName name="BLPH153" hidden="1">#REF!</definedName>
    <definedName name="BLPH154" localSheetId="6" hidden="1">#REF!</definedName>
    <definedName name="BLPH154" localSheetId="7" hidden="1">#REF!</definedName>
    <definedName name="BLPH154" localSheetId="8" hidden="1">#REF!</definedName>
    <definedName name="BLPH154" localSheetId="34" hidden="1">#REF!</definedName>
    <definedName name="BLPH154" localSheetId="36" hidden="1">#REF!</definedName>
    <definedName name="BLPH154" localSheetId="29" hidden="1">#REF!</definedName>
    <definedName name="BLPH154" localSheetId="32" hidden="1">#REF!</definedName>
    <definedName name="BLPH154" localSheetId="33" hidden="1">#REF!</definedName>
    <definedName name="BLPH154" localSheetId="48" hidden="1">#REF!</definedName>
    <definedName name="BLPH154" localSheetId="49" hidden="1">#REF!</definedName>
    <definedName name="BLPH154" localSheetId="50" hidden="1">#REF!</definedName>
    <definedName name="BLPH154" localSheetId="51" hidden="1">#REF!</definedName>
    <definedName name="BLPH154" localSheetId="52" hidden="1">#REF!</definedName>
    <definedName name="BLPH154" localSheetId="54" hidden="1">#REF!</definedName>
    <definedName name="BLPH154" localSheetId="55" hidden="1">#REF!</definedName>
    <definedName name="BLPH154" localSheetId="56" hidden="1">#REF!</definedName>
    <definedName name="BLPH154" localSheetId="57" hidden="1">#REF!</definedName>
    <definedName name="BLPH154" localSheetId="62" hidden="1">#REF!</definedName>
    <definedName name="BLPH154" localSheetId="69" hidden="1">#REF!</definedName>
    <definedName name="BLPH154" localSheetId="70" hidden="1">#REF!</definedName>
    <definedName name="BLPH154" localSheetId="71" hidden="1">#REF!</definedName>
    <definedName name="BLPH154" localSheetId="2" hidden="1">#REF!</definedName>
    <definedName name="BLPH154" hidden="1">#REF!</definedName>
    <definedName name="BLPH155" localSheetId="6" hidden="1">#REF!</definedName>
    <definedName name="BLPH155" localSheetId="7" hidden="1">#REF!</definedName>
    <definedName name="BLPH155" localSheetId="8" hidden="1">#REF!</definedName>
    <definedName name="BLPH155" localSheetId="34" hidden="1">#REF!</definedName>
    <definedName name="BLPH155" localSheetId="36" hidden="1">#REF!</definedName>
    <definedName name="BLPH155" localSheetId="29" hidden="1">#REF!</definedName>
    <definedName name="BLPH155" localSheetId="32" hidden="1">#REF!</definedName>
    <definedName name="BLPH155" localSheetId="33" hidden="1">#REF!</definedName>
    <definedName name="BLPH155" localSheetId="48" hidden="1">#REF!</definedName>
    <definedName name="BLPH155" localSheetId="49" hidden="1">#REF!</definedName>
    <definedName name="BLPH155" localSheetId="50" hidden="1">#REF!</definedName>
    <definedName name="BLPH155" localSheetId="51" hidden="1">#REF!</definedName>
    <definedName name="BLPH155" localSheetId="52" hidden="1">#REF!</definedName>
    <definedName name="BLPH155" localSheetId="54" hidden="1">#REF!</definedName>
    <definedName name="BLPH155" localSheetId="55" hidden="1">#REF!</definedName>
    <definedName name="BLPH155" localSheetId="56" hidden="1">#REF!</definedName>
    <definedName name="BLPH155" localSheetId="57" hidden="1">#REF!</definedName>
    <definedName name="BLPH155" localSheetId="62" hidden="1">#REF!</definedName>
    <definedName name="BLPH155" localSheetId="69" hidden="1">#REF!</definedName>
    <definedName name="BLPH155" localSheetId="70" hidden="1">#REF!</definedName>
    <definedName name="BLPH155" localSheetId="71" hidden="1">#REF!</definedName>
    <definedName name="BLPH155" localSheetId="2" hidden="1">#REF!</definedName>
    <definedName name="BLPH155" hidden="1">#REF!</definedName>
    <definedName name="BLPH156" localSheetId="6" hidden="1">#REF!</definedName>
    <definedName name="BLPH156" localSheetId="7" hidden="1">#REF!</definedName>
    <definedName name="BLPH156" localSheetId="8" hidden="1">#REF!</definedName>
    <definedName name="BLPH156" localSheetId="34" hidden="1">#REF!</definedName>
    <definedName name="BLPH156" localSheetId="36" hidden="1">#REF!</definedName>
    <definedName name="BLPH156" localSheetId="29" hidden="1">#REF!</definedName>
    <definedName name="BLPH156" localSheetId="32" hidden="1">#REF!</definedName>
    <definedName name="BLPH156" localSheetId="33" hidden="1">#REF!</definedName>
    <definedName name="BLPH156" localSheetId="48" hidden="1">#REF!</definedName>
    <definedName name="BLPH156" localSheetId="49" hidden="1">#REF!</definedName>
    <definedName name="BLPH156" localSheetId="50" hidden="1">#REF!</definedName>
    <definedName name="BLPH156" localSheetId="51" hidden="1">#REF!</definedName>
    <definedName name="BLPH156" localSheetId="52" hidden="1">#REF!</definedName>
    <definedName name="BLPH156" localSheetId="54" hidden="1">#REF!</definedName>
    <definedName name="BLPH156" localSheetId="55" hidden="1">#REF!</definedName>
    <definedName name="BLPH156" localSheetId="56" hidden="1">#REF!</definedName>
    <definedName name="BLPH156" localSheetId="57" hidden="1">#REF!</definedName>
    <definedName name="BLPH156" localSheetId="62" hidden="1">#REF!</definedName>
    <definedName name="BLPH156" localSheetId="69" hidden="1">#REF!</definedName>
    <definedName name="BLPH156" localSheetId="70" hidden="1">#REF!</definedName>
    <definedName name="BLPH156" localSheetId="71" hidden="1">#REF!</definedName>
    <definedName name="BLPH156" localSheetId="2" hidden="1">#REF!</definedName>
    <definedName name="BLPH156" hidden="1">#REF!</definedName>
    <definedName name="BLPH157" localSheetId="6" hidden="1">#REF!</definedName>
    <definedName name="BLPH157" localSheetId="7" hidden="1">#REF!</definedName>
    <definedName name="BLPH157" localSheetId="8" hidden="1">#REF!</definedName>
    <definedName name="BLPH157" localSheetId="34" hidden="1">#REF!</definedName>
    <definedName name="BLPH157" localSheetId="36" hidden="1">#REF!</definedName>
    <definedName name="BLPH157" localSheetId="29" hidden="1">#REF!</definedName>
    <definedName name="BLPH157" localSheetId="32" hidden="1">#REF!</definedName>
    <definedName name="BLPH157" localSheetId="33" hidden="1">#REF!</definedName>
    <definedName name="BLPH157" localSheetId="48" hidden="1">#REF!</definedName>
    <definedName name="BLPH157" localSheetId="49" hidden="1">#REF!</definedName>
    <definedName name="BLPH157" localSheetId="50" hidden="1">#REF!</definedName>
    <definedName name="BLPH157" localSheetId="51" hidden="1">#REF!</definedName>
    <definedName name="BLPH157" localSheetId="52" hidden="1">#REF!</definedName>
    <definedName name="BLPH157" localSheetId="54" hidden="1">#REF!</definedName>
    <definedName name="BLPH157" localSheetId="55" hidden="1">#REF!</definedName>
    <definedName name="BLPH157" localSheetId="56" hidden="1">#REF!</definedName>
    <definedName name="BLPH157" localSheetId="57" hidden="1">#REF!</definedName>
    <definedName name="BLPH157" localSheetId="62" hidden="1">#REF!</definedName>
    <definedName name="BLPH157" localSheetId="69" hidden="1">#REF!</definedName>
    <definedName name="BLPH157" localSheetId="70" hidden="1">#REF!</definedName>
    <definedName name="BLPH157" localSheetId="71" hidden="1">#REF!</definedName>
    <definedName name="BLPH157" localSheetId="2" hidden="1">#REF!</definedName>
    <definedName name="BLPH157" hidden="1">#REF!</definedName>
    <definedName name="BLPH158" localSheetId="6" hidden="1">#REF!</definedName>
    <definedName name="BLPH158" localSheetId="7" hidden="1">#REF!</definedName>
    <definedName name="BLPH158" localSheetId="8" hidden="1">#REF!</definedName>
    <definedName name="BLPH158" localSheetId="34" hidden="1">#REF!</definedName>
    <definedName name="BLPH158" localSheetId="36" hidden="1">#REF!</definedName>
    <definedName name="BLPH158" localSheetId="29" hidden="1">#REF!</definedName>
    <definedName name="BLPH158" localSheetId="32" hidden="1">#REF!</definedName>
    <definedName name="BLPH158" localSheetId="33" hidden="1">#REF!</definedName>
    <definedName name="BLPH158" localSheetId="48" hidden="1">#REF!</definedName>
    <definedName name="BLPH158" localSheetId="49" hidden="1">#REF!</definedName>
    <definedName name="BLPH158" localSheetId="50" hidden="1">#REF!</definedName>
    <definedName name="BLPH158" localSheetId="51" hidden="1">#REF!</definedName>
    <definedName name="BLPH158" localSheetId="52" hidden="1">#REF!</definedName>
    <definedName name="BLPH158" localSheetId="54" hidden="1">#REF!</definedName>
    <definedName name="BLPH158" localSheetId="55" hidden="1">#REF!</definedName>
    <definedName name="BLPH158" localSheetId="56" hidden="1">#REF!</definedName>
    <definedName name="BLPH158" localSheetId="57" hidden="1">#REF!</definedName>
    <definedName name="BLPH158" localSheetId="62" hidden="1">#REF!</definedName>
    <definedName name="BLPH158" localSheetId="69" hidden="1">#REF!</definedName>
    <definedName name="BLPH158" localSheetId="70" hidden="1">#REF!</definedName>
    <definedName name="BLPH158" localSheetId="71" hidden="1">#REF!</definedName>
    <definedName name="BLPH158" localSheetId="2" hidden="1">#REF!</definedName>
    <definedName name="BLPH158" hidden="1">#REF!</definedName>
    <definedName name="BLPH159" localSheetId="6" hidden="1">#REF!</definedName>
    <definedName name="BLPH159" localSheetId="7" hidden="1">#REF!</definedName>
    <definedName name="BLPH159" localSheetId="8" hidden="1">#REF!</definedName>
    <definedName name="BLPH159" localSheetId="34" hidden="1">#REF!</definedName>
    <definedName name="BLPH159" localSheetId="36" hidden="1">#REF!</definedName>
    <definedName name="BLPH159" localSheetId="29" hidden="1">#REF!</definedName>
    <definedName name="BLPH159" localSheetId="32" hidden="1">#REF!</definedName>
    <definedName name="BLPH159" localSheetId="33" hidden="1">#REF!</definedName>
    <definedName name="BLPH159" localSheetId="48" hidden="1">#REF!</definedName>
    <definedName name="BLPH159" localSheetId="49" hidden="1">#REF!</definedName>
    <definedName name="BLPH159" localSheetId="50" hidden="1">#REF!</definedName>
    <definedName name="BLPH159" localSheetId="51" hidden="1">#REF!</definedName>
    <definedName name="BLPH159" localSheetId="52" hidden="1">#REF!</definedName>
    <definedName name="BLPH159" localSheetId="54" hidden="1">#REF!</definedName>
    <definedName name="BLPH159" localSheetId="55" hidden="1">#REF!</definedName>
    <definedName name="BLPH159" localSheetId="56" hidden="1">#REF!</definedName>
    <definedName name="BLPH159" localSheetId="57" hidden="1">#REF!</definedName>
    <definedName name="BLPH159" localSheetId="62" hidden="1">#REF!</definedName>
    <definedName name="BLPH159" localSheetId="69" hidden="1">#REF!</definedName>
    <definedName name="BLPH159" localSheetId="70" hidden="1">#REF!</definedName>
    <definedName name="BLPH159" localSheetId="71" hidden="1">#REF!</definedName>
    <definedName name="BLPH159" localSheetId="2" hidden="1">#REF!</definedName>
    <definedName name="BLPH159" hidden="1">#REF!</definedName>
    <definedName name="BLPH16" localSheetId="6" hidden="1">#REF!</definedName>
    <definedName name="BLPH16" localSheetId="7" hidden="1">#REF!</definedName>
    <definedName name="BLPH16" localSheetId="8" hidden="1">#REF!</definedName>
    <definedName name="BLPH16" localSheetId="34" hidden="1">#REF!</definedName>
    <definedName name="BLPH16" localSheetId="36" hidden="1">#REF!</definedName>
    <definedName name="BLPH16" localSheetId="29" hidden="1">#REF!</definedName>
    <definedName name="BLPH16" localSheetId="32" hidden="1">#REF!</definedName>
    <definedName name="BLPH16" localSheetId="33" hidden="1">#REF!</definedName>
    <definedName name="BLPH16" localSheetId="48" hidden="1">#REF!</definedName>
    <definedName name="BLPH16" localSheetId="49" hidden="1">#REF!</definedName>
    <definedName name="BLPH16" localSheetId="50" hidden="1">#REF!</definedName>
    <definedName name="BLPH16" localSheetId="51" hidden="1">#REF!</definedName>
    <definedName name="BLPH16" localSheetId="52" hidden="1">#REF!</definedName>
    <definedName name="BLPH16" localSheetId="54" hidden="1">#REF!</definedName>
    <definedName name="BLPH16" localSheetId="55" hidden="1">#REF!</definedName>
    <definedName name="BLPH16" localSheetId="56" hidden="1">#REF!</definedName>
    <definedName name="BLPH16" localSheetId="57" hidden="1">#REF!</definedName>
    <definedName name="BLPH16" localSheetId="62" hidden="1">#REF!</definedName>
    <definedName name="BLPH16" localSheetId="69" hidden="1">#REF!</definedName>
    <definedName name="BLPH16" localSheetId="70" hidden="1">#REF!</definedName>
    <definedName name="BLPH16" localSheetId="71" hidden="1">#REF!</definedName>
    <definedName name="BLPH16" localSheetId="2" hidden="1">#REF!</definedName>
    <definedName name="BLPH16" hidden="1">#REF!</definedName>
    <definedName name="BLPH160" localSheetId="6" hidden="1">#REF!</definedName>
    <definedName name="BLPH160" localSheetId="7" hidden="1">#REF!</definedName>
    <definedName name="BLPH160" localSheetId="8" hidden="1">#REF!</definedName>
    <definedName name="BLPH160" localSheetId="34" hidden="1">#REF!</definedName>
    <definedName name="BLPH160" localSheetId="36" hidden="1">#REF!</definedName>
    <definedName name="BLPH160" localSheetId="29" hidden="1">#REF!</definedName>
    <definedName name="BLPH160" localSheetId="32" hidden="1">#REF!</definedName>
    <definedName name="BLPH160" localSheetId="33" hidden="1">#REF!</definedName>
    <definedName name="BLPH160" localSheetId="48" hidden="1">#REF!</definedName>
    <definedName name="BLPH160" localSheetId="49" hidden="1">#REF!</definedName>
    <definedName name="BLPH160" localSheetId="50" hidden="1">#REF!</definedName>
    <definedName name="BLPH160" localSheetId="51" hidden="1">#REF!</definedName>
    <definedName name="BLPH160" localSheetId="52" hidden="1">#REF!</definedName>
    <definedName name="BLPH160" localSheetId="54" hidden="1">#REF!</definedName>
    <definedName name="BLPH160" localSheetId="55" hidden="1">#REF!</definedName>
    <definedName name="BLPH160" localSheetId="56" hidden="1">#REF!</definedName>
    <definedName name="BLPH160" localSheetId="57" hidden="1">#REF!</definedName>
    <definedName name="BLPH160" localSheetId="62" hidden="1">#REF!</definedName>
    <definedName name="BLPH160" localSheetId="69" hidden="1">#REF!</definedName>
    <definedName name="BLPH160" localSheetId="70" hidden="1">#REF!</definedName>
    <definedName name="BLPH160" localSheetId="71" hidden="1">#REF!</definedName>
    <definedName name="BLPH160" localSheetId="2" hidden="1">#REF!</definedName>
    <definedName name="BLPH160" hidden="1">#REF!</definedName>
    <definedName name="BLPH161" localSheetId="6" hidden="1">#REF!</definedName>
    <definedName name="BLPH161" localSheetId="7" hidden="1">#REF!</definedName>
    <definedName name="BLPH161" localSheetId="8" hidden="1">#REF!</definedName>
    <definedName name="BLPH161" localSheetId="34" hidden="1">#REF!</definedName>
    <definedName name="BLPH161" localSheetId="36" hidden="1">#REF!</definedName>
    <definedName name="BLPH161" localSheetId="29" hidden="1">#REF!</definedName>
    <definedName name="BLPH161" localSheetId="32" hidden="1">#REF!</definedName>
    <definedName name="BLPH161" localSheetId="33" hidden="1">#REF!</definedName>
    <definedName name="BLPH161" localSheetId="48" hidden="1">#REF!</definedName>
    <definedName name="BLPH161" localSheetId="49" hidden="1">#REF!</definedName>
    <definedName name="BLPH161" localSheetId="50" hidden="1">#REF!</definedName>
    <definedName name="BLPH161" localSheetId="51" hidden="1">#REF!</definedName>
    <definedName name="BLPH161" localSheetId="52" hidden="1">#REF!</definedName>
    <definedName name="BLPH161" localSheetId="54" hidden="1">#REF!</definedName>
    <definedName name="BLPH161" localSheetId="55" hidden="1">#REF!</definedName>
    <definedName name="BLPH161" localSheetId="56" hidden="1">#REF!</definedName>
    <definedName name="BLPH161" localSheetId="57" hidden="1">#REF!</definedName>
    <definedName name="BLPH161" localSheetId="62" hidden="1">#REF!</definedName>
    <definedName name="BLPH161" localSheetId="69" hidden="1">#REF!</definedName>
    <definedName name="BLPH161" localSheetId="70" hidden="1">#REF!</definedName>
    <definedName name="BLPH161" localSheetId="71" hidden="1">#REF!</definedName>
    <definedName name="BLPH161" localSheetId="2" hidden="1">#REF!</definedName>
    <definedName name="BLPH161" hidden="1">#REF!</definedName>
    <definedName name="BLPH162" localSheetId="6" hidden="1">#REF!</definedName>
    <definedName name="BLPH162" localSheetId="7" hidden="1">#REF!</definedName>
    <definedName name="BLPH162" localSheetId="8" hidden="1">#REF!</definedName>
    <definedName name="BLPH162" localSheetId="34" hidden="1">#REF!</definedName>
    <definedName name="BLPH162" localSheetId="36" hidden="1">#REF!</definedName>
    <definedName name="BLPH162" localSheetId="29" hidden="1">#REF!</definedName>
    <definedName name="BLPH162" localSheetId="32" hidden="1">#REF!</definedName>
    <definedName name="BLPH162" localSheetId="33" hidden="1">#REF!</definedName>
    <definedName name="BLPH162" localSheetId="48" hidden="1">#REF!</definedName>
    <definedName name="BLPH162" localSheetId="49" hidden="1">#REF!</definedName>
    <definedName name="BLPH162" localSheetId="50" hidden="1">#REF!</definedName>
    <definedName name="BLPH162" localSheetId="51" hidden="1">#REF!</definedName>
    <definedName name="BLPH162" localSheetId="52" hidden="1">#REF!</definedName>
    <definedName name="BLPH162" localSheetId="54" hidden="1">#REF!</definedName>
    <definedName name="BLPH162" localSheetId="55" hidden="1">#REF!</definedName>
    <definedName name="BLPH162" localSheetId="56" hidden="1">#REF!</definedName>
    <definedName name="BLPH162" localSheetId="57" hidden="1">#REF!</definedName>
    <definedName name="BLPH162" localSheetId="62" hidden="1">#REF!</definedName>
    <definedName name="BLPH162" localSheetId="69" hidden="1">#REF!</definedName>
    <definedName name="BLPH162" localSheetId="70" hidden="1">#REF!</definedName>
    <definedName name="BLPH162" localSheetId="71" hidden="1">#REF!</definedName>
    <definedName name="BLPH162" localSheetId="2" hidden="1">#REF!</definedName>
    <definedName name="BLPH162" hidden="1">#REF!</definedName>
    <definedName name="BLPH163" localSheetId="6" hidden="1">#REF!</definedName>
    <definedName name="BLPH163" localSheetId="7" hidden="1">#REF!</definedName>
    <definedName name="BLPH163" localSheetId="8" hidden="1">#REF!</definedName>
    <definedName name="BLPH163" localSheetId="34" hidden="1">#REF!</definedName>
    <definedName name="BLPH163" localSheetId="36" hidden="1">#REF!</definedName>
    <definedName name="BLPH163" localSheetId="29" hidden="1">#REF!</definedName>
    <definedName name="BLPH163" localSheetId="32" hidden="1">#REF!</definedName>
    <definedName name="BLPH163" localSheetId="33" hidden="1">#REF!</definedName>
    <definedName name="BLPH163" localSheetId="48" hidden="1">#REF!</definedName>
    <definedName name="BLPH163" localSheetId="49" hidden="1">#REF!</definedName>
    <definedName name="BLPH163" localSheetId="50" hidden="1">#REF!</definedName>
    <definedName name="BLPH163" localSheetId="51" hidden="1">#REF!</definedName>
    <definedName name="BLPH163" localSheetId="52" hidden="1">#REF!</definedName>
    <definedName name="BLPH163" localSheetId="54" hidden="1">#REF!</definedName>
    <definedName name="BLPH163" localSheetId="55" hidden="1">#REF!</definedName>
    <definedName name="BLPH163" localSheetId="56" hidden="1">#REF!</definedName>
    <definedName name="BLPH163" localSheetId="57" hidden="1">#REF!</definedName>
    <definedName name="BLPH163" localSheetId="62" hidden="1">#REF!</definedName>
    <definedName name="BLPH163" localSheetId="69" hidden="1">#REF!</definedName>
    <definedName name="BLPH163" localSheetId="70" hidden="1">#REF!</definedName>
    <definedName name="BLPH163" localSheetId="71" hidden="1">#REF!</definedName>
    <definedName name="BLPH163" localSheetId="2" hidden="1">#REF!</definedName>
    <definedName name="BLPH163" hidden="1">#REF!</definedName>
    <definedName name="BLPH164" localSheetId="6" hidden="1">#REF!</definedName>
    <definedName name="BLPH164" localSheetId="7" hidden="1">#REF!</definedName>
    <definedName name="BLPH164" localSheetId="8" hidden="1">#REF!</definedName>
    <definedName name="BLPH164" localSheetId="34" hidden="1">#REF!</definedName>
    <definedName name="BLPH164" localSheetId="36" hidden="1">#REF!</definedName>
    <definedName name="BLPH164" localSheetId="29" hidden="1">#REF!</definedName>
    <definedName name="BLPH164" localSheetId="32" hidden="1">#REF!</definedName>
    <definedName name="BLPH164" localSheetId="33" hidden="1">#REF!</definedName>
    <definedName name="BLPH164" localSheetId="48" hidden="1">#REF!</definedName>
    <definedName name="BLPH164" localSheetId="49" hidden="1">#REF!</definedName>
    <definedName name="BLPH164" localSheetId="50" hidden="1">#REF!</definedName>
    <definedName name="BLPH164" localSheetId="51" hidden="1">#REF!</definedName>
    <definedName name="BLPH164" localSheetId="52" hidden="1">#REF!</definedName>
    <definedName name="BLPH164" localSheetId="54" hidden="1">#REF!</definedName>
    <definedName name="BLPH164" localSheetId="55" hidden="1">#REF!</definedName>
    <definedName name="BLPH164" localSheetId="56" hidden="1">#REF!</definedName>
    <definedName name="BLPH164" localSheetId="57" hidden="1">#REF!</definedName>
    <definedName name="BLPH164" localSheetId="62" hidden="1">#REF!</definedName>
    <definedName name="BLPH164" localSheetId="69" hidden="1">#REF!</definedName>
    <definedName name="BLPH164" localSheetId="70" hidden="1">#REF!</definedName>
    <definedName name="BLPH164" localSheetId="71" hidden="1">#REF!</definedName>
    <definedName name="BLPH164" localSheetId="2" hidden="1">#REF!</definedName>
    <definedName name="BLPH164" hidden="1">#REF!</definedName>
    <definedName name="BLPH165" localSheetId="6" hidden="1">#REF!</definedName>
    <definedName name="BLPH165" localSheetId="7" hidden="1">#REF!</definedName>
    <definedName name="BLPH165" localSheetId="8" hidden="1">#REF!</definedName>
    <definedName name="BLPH165" localSheetId="34" hidden="1">#REF!</definedName>
    <definedName name="BLPH165" localSheetId="36" hidden="1">#REF!</definedName>
    <definedName name="BLPH165" localSheetId="29" hidden="1">#REF!</definedName>
    <definedName name="BLPH165" localSheetId="32" hidden="1">#REF!</definedName>
    <definedName name="BLPH165" localSheetId="33" hidden="1">#REF!</definedName>
    <definedName name="BLPH165" localSheetId="48" hidden="1">#REF!</definedName>
    <definedName name="BLPH165" localSheetId="49" hidden="1">#REF!</definedName>
    <definedName name="BLPH165" localSheetId="50" hidden="1">#REF!</definedName>
    <definedName name="BLPH165" localSheetId="51" hidden="1">#REF!</definedName>
    <definedName name="BLPH165" localSheetId="52" hidden="1">#REF!</definedName>
    <definedName name="BLPH165" localSheetId="54" hidden="1">#REF!</definedName>
    <definedName name="BLPH165" localSheetId="55" hidden="1">#REF!</definedName>
    <definedName name="BLPH165" localSheetId="56" hidden="1">#REF!</definedName>
    <definedName name="BLPH165" localSheetId="57" hidden="1">#REF!</definedName>
    <definedName name="BLPH165" localSheetId="62" hidden="1">#REF!</definedName>
    <definedName name="BLPH165" localSheetId="69" hidden="1">#REF!</definedName>
    <definedName name="BLPH165" localSheetId="70" hidden="1">#REF!</definedName>
    <definedName name="BLPH165" localSheetId="71" hidden="1">#REF!</definedName>
    <definedName name="BLPH165" localSheetId="2" hidden="1">#REF!</definedName>
    <definedName name="BLPH165" hidden="1">#REF!</definedName>
    <definedName name="BLPH166" localSheetId="6" hidden="1">#REF!</definedName>
    <definedName name="BLPH166" localSheetId="7" hidden="1">#REF!</definedName>
    <definedName name="BLPH166" localSheetId="8" hidden="1">#REF!</definedName>
    <definedName name="BLPH166" localSheetId="34" hidden="1">#REF!</definedName>
    <definedName name="BLPH166" localSheetId="36" hidden="1">#REF!</definedName>
    <definedName name="BLPH166" localSheetId="29" hidden="1">#REF!</definedName>
    <definedName name="BLPH166" localSheetId="32" hidden="1">#REF!</definedName>
    <definedName name="BLPH166" localSheetId="33" hidden="1">#REF!</definedName>
    <definedName name="BLPH166" localSheetId="48" hidden="1">#REF!</definedName>
    <definedName name="BLPH166" localSheetId="49" hidden="1">#REF!</definedName>
    <definedName name="BLPH166" localSheetId="50" hidden="1">#REF!</definedName>
    <definedName name="BLPH166" localSheetId="51" hidden="1">#REF!</definedName>
    <definedName name="BLPH166" localSheetId="52" hidden="1">#REF!</definedName>
    <definedName name="BLPH166" localSheetId="54" hidden="1">#REF!</definedName>
    <definedName name="BLPH166" localSheetId="55" hidden="1">#REF!</definedName>
    <definedName name="BLPH166" localSheetId="56" hidden="1">#REF!</definedName>
    <definedName name="BLPH166" localSheetId="57" hidden="1">#REF!</definedName>
    <definedName name="BLPH166" localSheetId="62" hidden="1">#REF!</definedName>
    <definedName name="BLPH166" localSheetId="69" hidden="1">#REF!</definedName>
    <definedName name="BLPH166" localSheetId="70" hidden="1">#REF!</definedName>
    <definedName name="BLPH166" localSheetId="71" hidden="1">#REF!</definedName>
    <definedName name="BLPH166" localSheetId="2" hidden="1">#REF!</definedName>
    <definedName name="BLPH166" hidden="1">#REF!</definedName>
    <definedName name="BLPH167" localSheetId="6" hidden="1">#REF!</definedName>
    <definedName name="BLPH167" localSheetId="7" hidden="1">#REF!</definedName>
    <definedName name="BLPH167" localSheetId="8" hidden="1">#REF!</definedName>
    <definedName name="BLPH167" localSheetId="34" hidden="1">#REF!</definedName>
    <definedName name="BLPH167" localSheetId="36" hidden="1">#REF!</definedName>
    <definedName name="BLPH167" localSheetId="29" hidden="1">#REF!</definedName>
    <definedName name="BLPH167" localSheetId="32" hidden="1">#REF!</definedName>
    <definedName name="BLPH167" localSheetId="33" hidden="1">#REF!</definedName>
    <definedName name="BLPH167" localSheetId="48" hidden="1">#REF!</definedName>
    <definedName name="BLPH167" localSheetId="49" hidden="1">#REF!</definedName>
    <definedName name="BLPH167" localSheetId="50" hidden="1">#REF!</definedName>
    <definedName name="BLPH167" localSheetId="51" hidden="1">#REF!</definedName>
    <definedName name="BLPH167" localSheetId="52" hidden="1">#REF!</definedName>
    <definedName name="BLPH167" localSheetId="54" hidden="1">#REF!</definedName>
    <definedName name="BLPH167" localSheetId="55" hidden="1">#REF!</definedName>
    <definedName name="BLPH167" localSheetId="56" hidden="1">#REF!</definedName>
    <definedName name="BLPH167" localSheetId="57" hidden="1">#REF!</definedName>
    <definedName name="BLPH167" localSheetId="62" hidden="1">#REF!</definedName>
    <definedName name="BLPH167" localSheetId="69" hidden="1">#REF!</definedName>
    <definedName name="BLPH167" localSheetId="70" hidden="1">#REF!</definedName>
    <definedName name="BLPH167" localSheetId="71" hidden="1">#REF!</definedName>
    <definedName name="BLPH167" localSheetId="2" hidden="1">#REF!</definedName>
    <definedName name="BLPH167" hidden="1">#REF!</definedName>
    <definedName name="BLPH168" localSheetId="6" hidden="1">#REF!</definedName>
    <definedName name="BLPH168" localSheetId="7" hidden="1">#REF!</definedName>
    <definedName name="BLPH168" localSheetId="8" hidden="1">#REF!</definedName>
    <definedName name="BLPH168" localSheetId="34" hidden="1">#REF!</definedName>
    <definedName name="BLPH168" localSheetId="36" hidden="1">#REF!</definedName>
    <definedName name="BLPH168" localSheetId="29" hidden="1">#REF!</definedName>
    <definedName name="BLPH168" localSheetId="32" hidden="1">#REF!</definedName>
    <definedName name="BLPH168" localSheetId="33" hidden="1">#REF!</definedName>
    <definedName name="BLPH168" localSheetId="48" hidden="1">#REF!</definedName>
    <definedName name="BLPH168" localSheetId="49" hidden="1">#REF!</definedName>
    <definedName name="BLPH168" localSheetId="50" hidden="1">#REF!</definedName>
    <definedName name="BLPH168" localSheetId="51" hidden="1">#REF!</definedName>
    <definedName name="BLPH168" localSheetId="52" hidden="1">#REF!</definedName>
    <definedName name="BLPH168" localSheetId="54" hidden="1">#REF!</definedName>
    <definedName name="BLPH168" localSheetId="55" hidden="1">#REF!</definedName>
    <definedName name="BLPH168" localSheetId="56" hidden="1">#REF!</definedName>
    <definedName name="BLPH168" localSheetId="57" hidden="1">#REF!</definedName>
    <definedName name="BLPH168" localSheetId="62" hidden="1">#REF!</definedName>
    <definedName name="BLPH168" localSheetId="69" hidden="1">#REF!</definedName>
    <definedName name="BLPH168" localSheetId="70" hidden="1">#REF!</definedName>
    <definedName name="BLPH168" localSheetId="71" hidden="1">#REF!</definedName>
    <definedName name="BLPH168" localSheetId="2" hidden="1">#REF!</definedName>
    <definedName name="BLPH168" hidden="1">#REF!</definedName>
    <definedName name="BLPH169" localSheetId="6" hidden="1">#REF!</definedName>
    <definedName name="BLPH169" localSheetId="7" hidden="1">#REF!</definedName>
    <definedName name="BLPH169" localSheetId="8" hidden="1">#REF!</definedName>
    <definedName name="BLPH169" localSheetId="34" hidden="1">#REF!</definedName>
    <definedName name="BLPH169" localSheetId="36" hidden="1">#REF!</definedName>
    <definedName name="BLPH169" localSheetId="29" hidden="1">#REF!</definedName>
    <definedName name="BLPH169" localSheetId="32" hidden="1">#REF!</definedName>
    <definedName name="BLPH169" localSheetId="33" hidden="1">#REF!</definedName>
    <definedName name="BLPH169" localSheetId="48" hidden="1">#REF!</definedName>
    <definedName name="BLPH169" localSheetId="49" hidden="1">#REF!</definedName>
    <definedName name="BLPH169" localSheetId="50" hidden="1">#REF!</definedName>
    <definedName name="BLPH169" localSheetId="51" hidden="1">#REF!</definedName>
    <definedName name="BLPH169" localSheetId="52" hidden="1">#REF!</definedName>
    <definedName name="BLPH169" localSheetId="54" hidden="1">#REF!</definedName>
    <definedName name="BLPH169" localSheetId="55" hidden="1">#REF!</definedName>
    <definedName name="BLPH169" localSheetId="56" hidden="1">#REF!</definedName>
    <definedName name="BLPH169" localSheetId="57" hidden="1">#REF!</definedName>
    <definedName name="BLPH169" localSheetId="62" hidden="1">#REF!</definedName>
    <definedName name="BLPH169" localSheetId="69" hidden="1">#REF!</definedName>
    <definedName name="BLPH169" localSheetId="70" hidden="1">#REF!</definedName>
    <definedName name="BLPH169" localSheetId="71" hidden="1">#REF!</definedName>
    <definedName name="BLPH169" localSheetId="2" hidden="1">#REF!</definedName>
    <definedName name="BLPH169" hidden="1">#REF!</definedName>
    <definedName name="BLPH17" localSheetId="6" hidden="1">#REF!</definedName>
    <definedName name="BLPH17" localSheetId="7" hidden="1">#REF!</definedName>
    <definedName name="BLPH17" localSheetId="8" hidden="1">#REF!</definedName>
    <definedName name="BLPH17" localSheetId="34" hidden="1">#REF!</definedName>
    <definedName name="BLPH17" localSheetId="36" hidden="1">#REF!</definedName>
    <definedName name="BLPH17" localSheetId="29" hidden="1">#REF!</definedName>
    <definedName name="BLPH17" localSheetId="32" hidden="1">#REF!</definedName>
    <definedName name="BLPH17" localSheetId="33" hidden="1">#REF!</definedName>
    <definedName name="BLPH17" localSheetId="48" hidden="1">#REF!</definedName>
    <definedName name="BLPH17" localSheetId="49" hidden="1">#REF!</definedName>
    <definedName name="BLPH17" localSheetId="50" hidden="1">#REF!</definedName>
    <definedName name="BLPH17" localSheetId="51" hidden="1">#REF!</definedName>
    <definedName name="BLPH17" localSheetId="52" hidden="1">#REF!</definedName>
    <definedName name="BLPH17" localSheetId="54" hidden="1">#REF!</definedName>
    <definedName name="BLPH17" localSheetId="55" hidden="1">#REF!</definedName>
    <definedName name="BLPH17" localSheetId="56" hidden="1">#REF!</definedName>
    <definedName name="BLPH17" localSheetId="57" hidden="1">#REF!</definedName>
    <definedName name="BLPH17" localSheetId="62" hidden="1">#REF!</definedName>
    <definedName name="BLPH17" localSheetId="69" hidden="1">#REF!</definedName>
    <definedName name="BLPH17" localSheetId="70" hidden="1">#REF!</definedName>
    <definedName name="BLPH17" localSheetId="71" hidden="1">#REF!</definedName>
    <definedName name="BLPH17" localSheetId="2" hidden="1">#REF!</definedName>
    <definedName name="BLPH17" hidden="1">#REF!</definedName>
    <definedName name="BLPH170" localSheetId="6" hidden="1">#REF!</definedName>
    <definedName name="BLPH170" localSheetId="7" hidden="1">#REF!</definedName>
    <definedName name="BLPH170" localSheetId="8" hidden="1">#REF!</definedName>
    <definedName name="BLPH170" localSheetId="34" hidden="1">#REF!</definedName>
    <definedName name="BLPH170" localSheetId="36" hidden="1">#REF!</definedName>
    <definedName name="BLPH170" localSheetId="29" hidden="1">#REF!</definedName>
    <definedName name="BLPH170" localSheetId="32" hidden="1">#REF!</definedName>
    <definedName name="BLPH170" localSheetId="33" hidden="1">#REF!</definedName>
    <definedName name="BLPH170" localSheetId="48" hidden="1">#REF!</definedName>
    <definedName name="BLPH170" localSheetId="49" hidden="1">#REF!</definedName>
    <definedName name="BLPH170" localSheetId="50" hidden="1">#REF!</definedName>
    <definedName name="BLPH170" localSheetId="51" hidden="1">#REF!</definedName>
    <definedName name="BLPH170" localSheetId="52" hidden="1">#REF!</definedName>
    <definedName name="BLPH170" localSheetId="54" hidden="1">#REF!</definedName>
    <definedName name="BLPH170" localSheetId="55" hidden="1">#REF!</definedName>
    <definedName name="BLPH170" localSheetId="56" hidden="1">#REF!</definedName>
    <definedName name="BLPH170" localSheetId="57" hidden="1">#REF!</definedName>
    <definedName name="BLPH170" localSheetId="62" hidden="1">#REF!</definedName>
    <definedName name="BLPH170" localSheetId="69" hidden="1">#REF!</definedName>
    <definedName name="BLPH170" localSheetId="70" hidden="1">#REF!</definedName>
    <definedName name="BLPH170" localSheetId="71" hidden="1">#REF!</definedName>
    <definedName name="BLPH170" localSheetId="2" hidden="1">#REF!</definedName>
    <definedName name="BLPH170" hidden="1">#REF!</definedName>
    <definedName name="BLPH171" localSheetId="6" hidden="1">#REF!</definedName>
    <definedName name="BLPH171" localSheetId="7" hidden="1">#REF!</definedName>
    <definedName name="BLPH171" localSheetId="8" hidden="1">#REF!</definedName>
    <definedName name="BLPH171" localSheetId="34" hidden="1">#REF!</definedName>
    <definedName name="BLPH171" localSheetId="36" hidden="1">#REF!</definedName>
    <definedName name="BLPH171" localSheetId="29" hidden="1">#REF!</definedName>
    <definedName name="BLPH171" localSheetId="32" hidden="1">#REF!</definedName>
    <definedName name="BLPH171" localSheetId="33" hidden="1">#REF!</definedName>
    <definedName name="BLPH171" localSheetId="48" hidden="1">#REF!</definedName>
    <definedName name="BLPH171" localSheetId="49" hidden="1">#REF!</definedName>
    <definedName name="BLPH171" localSheetId="50" hidden="1">#REF!</definedName>
    <definedName name="BLPH171" localSheetId="51" hidden="1">#REF!</definedName>
    <definedName name="BLPH171" localSheetId="52" hidden="1">#REF!</definedName>
    <definedName name="BLPH171" localSheetId="54" hidden="1">#REF!</definedName>
    <definedName name="BLPH171" localSheetId="55" hidden="1">#REF!</definedName>
    <definedName name="BLPH171" localSheetId="56" hidden="1">#REF!</definedName>
    <definedName name="BLPH171" localSheetId="57" hidden="1">#REF!</definedName>
    <definedName name="BLPH171" localSheetId="62" hidden="1">#REF!</definedName>
    <definedName name="BLPH171" localSheetId="69" hidden="1">#REF!</definedName>
    <definedName name="BLPH171" localSheetId="70" hidden="1">#REF!</definedName>
    <definedName name="BLPH171" localSheetId="71" hidden="1">#REF!</definedName>
    <definedName name="BLPH171" localSheetId="2" hidden="1">#REF!</definedName>
    <definedName name="BLPH171" hidden="1">#REF!</definedName>
    <definedName name="BLPH172" localSheetId="6" hidden="1">#REF!</definedName>
    <definedName name="BLPH172" localSheetId="7" hidden="1">#REF!</definedName>
    <definedName name="BLPH172" localSheetId="8" hidden="1">#REF!</definedName>
    <definedName name="BLPH172" localSheetId="34" hidden="1">#REF!</definedName>
    <definedName name="BLPH172" localSheetId="36" hidden="1">#REF!</definedName>
    <definedName name="BLPH172" localSheetId="29" hidden="1">#REF!</definedName>
    <definedName name="BLPH172" localSheetId="32" hidden="1">#REF!</definedName>
    <definedName name="BLPH172" localSheetId="33" hidden="1">#REF!</definedName>
    <definedName name="BLPH172" localSheetId="48" hidden="1">#REF!</definedName>
    <definedName name="BLPH172" localSheetId="49" hidden="1">#REF!</definedName>
    <definedName name="BLPH172" localSheetId="50" hidden="1">#REF!</definedName>
    <definedName name="BLPH172" localSheetId="51" hidden="1">#REF!</definedName>
    <definedName name="BLPH172" localSheetId="52" hidden="1">#REF!</definedName>
    <definedName name="BLPH172" localSheetId="54" hidden="1">#REF!</definedName>
    <definedName name="BLPH172" localSheetId="55" hidden="1">#REF!</definedName>
    <definedName name="BLPH172" localSheetId="56" hidden="1">#REF!</definedName>
    <definedName name="BLPH172" localSheetId="57" hidden="1">#REF!</definedName>
    <definedName name="BLPH172" localSheetId="62" hidden="1">#REF!</definedName>
    <definedName name="BLPH172" localSheetId="69" hidden="1">#REF!</definedName>
    <definedName name="BLPH172" localSheetId="70" hidden="1">#REF!</definedName>
    <definedName name="BLPH172" localSheetId="71" hidden="1">#REF!</definedName>
    <definedName name="BLPH172" localSheetId="2" hidden="1">#REF!</definedName>
    <definedName name="BLPH172" hidden="1">#REF!</definedName>
    <definedName name="BLPH173" localSheetId="6" hidden="1">#REF!</definedName>
    <definedName name="BLPH173" localSheetId="7" hidden="1">#REF!</definedName>
    <definedName name="BLPH173" localSheetId="8" hidden="1">#REF!</definedName>
    <definedName name="BLPH173" localSheetId="34" hidden="1">#REF!</definedName>
    <definedName name="BLPH173" localSheetId="36" hidden="1">#REF!</definedName>
    <definedName name="BLPH173" localSheetId="29" hidden="1">#REF!</definedName>
    <definedName name="BLPH173" localSheetId="32" hidden="1">#REF!</definedName>
    <definedName name="BLPH173" localSheetId="33" hidden="1">#REF!</definedName>
    <definedName name="BLPH173" localSheetId="48" hidden="1">#REF!</definedName>
    <definedName name="BLPH173" localSheetId="49" hidden="1">#REF!</definedName>
    <definedName name="BLPH173" localSheetId="50" hidden="1">#REF!</definedName>
    <definedName name="BLPH173" localSheetId="51" hidden="1">#REF!</definedName>
    <definedName name="BLPH173" localSheetId="52" hidden="1">#REF!</definedName>
    <definedName name="BLPH173" localSheetId="54" hidden="1">#REF!</definedName>
    <definedName name="BLPH173" localSheetId="55" hidden="1">#REF!</definedName>
    <definedName name="BLPH173" localSheetId="56" hidden="1">#REF!</definedName>
    <definedName name="BLPH173" localSheetId="57" hidden="1">#REF!</definedName>
    <definedName name="BLPH173" localSheetId="62" hidden="1">#REF!</definedName>
    <definedName name="BLPH173" localSheetId="69" hidden="1">#REF!</definedName>
    <definedName name="BLPH173" localSheetId="70" hidden="1">#REF!</definedName>
    <definedName name="BLPH173" localSheetId="71" hidden="1">#REF!</definedName>
    <definedName name="BLPH173" localSheetId="2" hidden="1">#REF!</definedName>
    <definedName name="BLPH173" hidden="1">#REF!</definedName>
    <definedName name="BLPH174" localSheetId="6" hidden="1">#REF!</definedName>
    <definedName name="BLPH174" localSheetId="7" hidden="1">#REF!</definedName>
    <definedName name="BLPH174" localSheetId="8" hidden="1">#REF!</definedName>
    <definedName name="BLPH174" localSheetId="34" hidden="1">#REF!</definedName>
    <definedName name="BLPH174" localSheetId="36" hidden="1">#REF!</definedName>
    <definedName name="BLPH174" localSheetId="29" hidden="1">#REF!</definedName>
    <definedName name="BLPH174" localSheetId="32" hidden="1">#REF!</definedName>
    <definedName name="BLPH174" localSheetId="33" hidden="1">#REF!</definedName>
    <definedName name="BLPH174" localSheetId="48" hidden="1">#REF!</definedName>
    <definedName name="BLPH174" localSheetId="49" hidden="1">#REF!</definedName>
    <definedName name="BLPH174" localSheetId="50" hidden="1">#REF!</definedName>
    <definedName name="BLPH174" localSheetId="51" hidden="1">#REF!</definedName>
    <definedName name="BLPH174" localSheetId="52" hidden="1">#REF!</definedName>
    <definedName name="BLPH174" localSheetId="54" hidden="1">#REF!</definedName>
    <definedName name="BLPH174" localSheetId="55" hidden="1">#REF!</definedName>
    <definedName name="BLPH174" localSheetId="56" hidden="1">#REF!</definedName>
    <definedName name="BLPH174" localSheetId="57" hidden="1">#REF!</definedName>
    <definedName name="BLPH174" localSheetId="62" hidden="1">#REF!</definedName>
    <definedName name="BLPH174" localSheetId="69" hidden="1">#REF!</definedName>
    <definedName name="BLPH174" localSheetId="70" hidden="1">#REF!</definedName>
    <definedName name="BLPH174" localSheetId="71" hidden="1">#REF!</definedName>
    <definedName name="BLPH174" localSheetId="2" hidden="1">#REF!</definedName>
    <definedName name="BLPH174" hidden="1">#REF!</definedName>
    <definedName name="BLPH175" localSheetId="6" hidden="1">#REF!</definedName>
    <definedName name="BLPH175" localSheetId="7" hidden="1">#REF!</definedName>
    <definedName name="BLPH175" localSheetId="8" hidden="1">#REF!</definedName>
    <definedName name="BLPH175" localSheetId="34" hidden="1">#REF!</definedName>
    <definedName name="BLPH175" localSheetId="36" hidden="1">#REF!</definedName>
    <definedName name="BLPH175" localSheetId="29" hidden="1">#REF!</definedName>
    <definedName name="BLPH175" localSheetId="32" hidden="1">#REF!</definedName>
    <definedName name="BLPH175" localSheetId="33" hidden="1">#REF!</definedName>
    <definedName name="BLPH175" localSheetId="48" hidden="1">#REF!</definedName>
    <definedName name="BLPH175" localSheetId="49" hidden="1">#REF!</definedName>
    <definedName name="BLPH175" localSheetId="50" hidden="1">#REF!</definedName>
    <definedName name="BLPH175" localSheetId="51" hidden="1">#REF!</definedName>
    <definedName name="BLPH175" localSheetId="52" hidden="1">#REF!</definedName>
    <definedName name="BLPH175" localSheetId="54" hidden="1">#REF!</definedName>
    <definedName name="BLPH175" localSheetId="55" hidden="1">#REF!</definedName>
    <definedName name="BLPH175" localSheetId="56" hidden="1">#REF!</definedName>
    <definedName name="BLPH175" localSheetId="57" hidden="1">#REF!</definedName>
    <definedName name="BLPH175" localSheetId="62" hidden="1">#REF!</definedName>
    <definedName name="BLPH175" localSheetId="69" hidden="1">#REF!</definedName>
    <definedName name="BLPH175" localSheetId="70" hidden="1">#REF!</definedName>
    <definedName name="BLPH175" localSheetId="71" hidden="1">#REF!</definedName>
    <definedName name="BLPH175" localSheetId="2" hidden="1">#REF!</definedName>
    <definedName name="BLPH175" hidden="1">#REF!</definedName>
    <definedName name="BLPH176" localSheetId="6" hidden="1">#REF!</definedName>
    <definedName name="BLPH176" localSheetId="7" hidden="1">#REF!</definedName>
    <definedName name="BLPH176" localSheetId="8" hidden="1">#REF!</definedName>
    <definedName name="BLPH176" localSheetId="34" hidden="1">#REF!</definedName>
    <definedName name="BLPH176" localSheetId="36" hidden="1">#REF!</definedName>
    <definedName name="BLPH176" localSheetId="29" hidden="1">#REF!</definedName>
    <definedName name="BLPH176" localSheetId="32" hidden="1">#REF!</definedName>
    <definedName name="BLPH176" localSheetId="33" hidden="1">#REF!</definedName>
    <definedName name="BLPH176" localSheetId="48" hidden="1">#REF!</definedName>
    <definedName name="BLPH176" localSheetId="49" hidden="1">#REF!</definedName>
    <definedName name="BLPH176" localSheetId="50" hidden="1">#REF!</definedName>
    <definedName name="BLPH176" localSheetId="51" hidden="1">#REF!</definedName>
    <definedName name="BLPH176" localSheetId="52" hidden="1">#REF!</definedName>
    <definedName name="BLPH176" localSheetId="54" hidden="1">#REF!</definedName>
    <definedName name="BLPH176" localSheetId="55" hidden="1">#REF!</definedName>
    <definedName name="BLPH176" localSheetId="56" hidden="1">#REF!</definedName>
    <definedName name="BLPH176" localSheetId="57" hidden="1">#REF!</definedName>
    <definedName name="BLPH176" localSheetId="62" hidden="1">#REF!</definedName>
    <definedName name="BLPH176" localSheetId="69" hidden="1">#REF!</definedName>
    <definedName name="BLPH176" localSheetId="70" hidden="1">#REF!</definedName>
    <definedName name="BLPH176" localSheetId="71" hidden="1">#REF!</definedName>
    <definedName name="BLPH176" localSheetId="2" hidden="1">#REF!</definedName>
    <definedName name="BLPH176" hidden="1">#REF!</definedName>
    <definedName name="BLPH177" localSheetId="6" hidden="1">#REF!</definedName>
    <definedName name="BLPH177" localSheetId="7" hidden="1">#REF!</definedName>
    <definedName name="BLPH177" localSheetId="8" hidden="1">#REF!</definedName>
    <definedName name="BLPH177" localSheetId="34" hidden="1">#REF!</definedName>
    <definedName name="BLPH177" localSheetId="36" hidden="1">#REF!</definedName>
    <definedName name="BLPH177" localSheetId="29" hidden="1">#REF!</definedName>
    <definedName name="BLPH177" localSheetId="32" hidden="1">#REF!</definedName>
    <definedName name="BLPH177" localSheetId="33" hidden="1">#REF!</definedName>
    <definedName name="BLPH177" localSheetId="48" hidden="1">#REF!</definedName>
    <definedName name="BLPH177" localSheetId="49" hidden="1">#REF!</definedName>
    <definedName name="BLPH177" localSheetId="50" hidden="1">#REF!</definedName>
    <definedName name="BLPH177" localSheetId="51" hidden="1">#REF!</definedName>
    <definedName name="BLPH177" localSheetId="52" hidden="1">#REF!</definedName>
    <definedName name="BLPH177" localSheetId="54" hidden="1">#REF!</definedName>
    <definedName name="BLPH177" localSheetId="55" hidden="1">#REF!</definedName>
    <definedName name="BLPH177" localSheetId="56" hidden="1">#REF!</definedName>
    <definedName name="BLPH177" localSheetId="57" hidden="1">#REF!</definedName>
    <definedName name="BLPH177" localSheetId="62" hidden="1">#REF!</definedName>
    <definedName name="BLPH177" localSheetId="69" hidden="1">#REF!</definedName>
    <definedName name="BLPH177" localSheetId="70" hidden="1">#REF!</definedName>
    <definedName name="BLPH177" localSheetId="71" hidden="1">#REF!</definedName>
    <definedName name="BLPH177" localSheetId="2" hidden="1">#REF!</definedName>
    <definedName name="BLPH177" hidden="1">#REF!</definedName>
    <definedName name="BLPH178" localSheetId="6" hidden="1">#REF!</definedName>
    <definedName name="BLPH178" localSheetId="7" hidden="1">#REF!</definedName>
    <definedName name="BLPH178" localSheetId="8" hidden="1">#REF!</definedName>
    <definedName name="BLPH178" localSheetId="34" hidden="1">#REF!</definedName>
    <definedName name="BLPH178" localSheetId="36" hidden="1">#REF!</definedName>
    <definedName name="BLPH178" localSheetId="29" hidden="1">#REF!</definedName>
    <definedName name="BLPH178" localSheetId="32" hidden="1">#REF!</definedName>
    <definedName name="BLPH178" localSheetId="33" hidden="1">#REF!</definedName>
    <definedName name="BLPH178" localSheetId="48" hidden="1">#REF!</definedName>
    <definedName name="BLPH178" localSheetId="49" hidden="1">#REF!</definedName>
    <definedName name="BLPH178" localSheetId="50" hidden="1">#REF!</definedName>
    <definedName name="BLPH178" localSheetId="51" hidden="1">#REF!</definedName>
    <definedName name="BLPH178" localSheetId="52" hidden="1">#REF!</definedName>
    <definedName name="BLPH178" localSheetId="54" hidden="1">#REF!</definedName>
    <definedName name="BLPH178" localSheetId="55" hidden="1">#REF!</definedName>
    <definedName name="BLPH178" localSheetId="56" hidden="1">#REF!</definedName>
    <definedName name="BLPH178" localSheetId="57" hidden="1">#REF!</definedName>
    <definedName name="BLPH178" localSheetId="62" hidden="1">#REF!</definedName>
    <definedName name="BLPH178" localSheetId="69" hidden="1">#REF!</definedName>
    <definedName name="BLPH178" localSheetId="70" hidden="1">#REF!</definedName>
    <definedName name="BLPH178" localSheetId="71" hidden="1">#REF!</definedName>
    <definedName name="BLPH178" localSheetId="2" hidden="1">#REF!</definedName>
    <definedName name="BLPH178" hidden="1">#REF!</definedName>
    <definedName name="BLPH179" localSheetId="6" hidden="1">#REF!</definedName>
    <definedName name="BLPH179" localSheetId="7" hidden="1">#REF!</definedName>
    <definedName name="BLPH179" localSheetId="8" hidden="1">#REF!</definedName>
    <definedName name="BLPH179" localSheetId="34" hidden="1">#REF!</definedName>
    <definedName name="BLPH179" localSheetId="36" hidden="1">#REF!</definedName>
    <definedName name="BLPH179" localSheetId="29" hidden="1">#REF!</definedName>
    <definedName name="BLPH179" localSheetId="32" hidden="1">#REF!</definedName>
    <definedName name="BLPH179" localSheetId="33" hidden="1">#REF!</definedName>
    <definedName name="BLPH179" localSheetId="48" hidden="1">#REF!</definedName>
    <definedName name="BLPH179" localSheetId="49" hidden="1">#REF!</definedName>
    <definedName name="BLPH179" localSheetId="50" hidden="1">#REF!</definedName>
    <definedName name="BLPH179" localSheetId="51" hidden="1">#REF!</definedName>
    <definedName name="BLPH179" localSheetId="52" hidden="1">#REF!</definedName>
    <definedName name="BLPH179" localSheetId="54" hidden="1">#REF!</definedName>
    <definedName name="BLPH179" localSheetId="55" hidden="1">#REF!</definedName>
    <definedName name="BLPH179" localSheetId="56" hidden="1">#REF!</definedName>
    <definedName name="BLPH179" localSheetId="57" hidden="1">#REF!</definedName>
    <definedName name="BLPH179" localSheetId="62" hidden="1">#REF!</definedName>
    <definedName name="BLPH179" localSheetId="69" hidden="1">#REF!</definedName>
    <definedName name="BLPH179" localSheetId="70" hidden="1">#REF!</definedName>
    <definedName name="BLPH179" localSheetId="71" hidden="1">#REF!</definedName>
    <definedName name="BLPH179" localSheetId="2" hidden="1">#REF!</definedName>
    <definedName name="BLPH179" hidden="1">#REF!</definedName>
    <definedName name="BLPH18" localSheetId="6" hidden="1">#REF!</definedName>
    <definedName name="BLPH18" localSheetId="7" hidden="1">#REF!</definedName>
    <definedName name="BLPH18" localSheetId="8" hidden="1">#REF!</definedName>
    <definedName name="BLPH18" localSheetId="34" hidden="1">#REF!</definedName>
    <definedName name="BLPH18" localSheetId="36" hidden="1">#REF!</definedName>
    <definedName name="BLPH18" localSheetId="29" hidden="1">#REF!</definedName>
    <definedName name="BLPH18" localSheetId="32" hidden="1">#REF!</definedName>
    <definedName name="BLPH18" localSheetId="33" hidden="1">#REF!</definedName>
    <definedName name="BLPH18" localSheetId="48" hidden="1">#REF!</definedName>
    <definedName name="BLPH18" localSheetId="49" hidden="1">#REF!</definedName>
    <definedName name="BLPH18" localSheetId="50" hidden="1">#REF!</definedName>
    <definedName name="BLPH18" localSheetId="51" hidden="1">#REF!</definedName>
    <definedName name="BLPH18" localSheetId="52" hidden="1">#REF!</definedName>
    <definedName name="BLPH18" localSheetId="54" hidden="1">#REF!</definedName>
    <definedName name="BLPH18" localSheetId="55" hidden="1">#REF!</definedName>
    <definedName name="BLPH18" localSheetId="56" hidden="1">#REF!</definedName>
    <definedName name="BLPH18" localSheetId="57" hidden="1">#REF!</definedName>
    <definedName name="BLPH18" localSheetId="62" hidden="1">#REF!</definedName>
    <definedName name="BLPH18" localSheetId="69" hidden="1">#REF!</definedName>
    <definedName name="BLPH18" localSheetId="70" hidden="1">#REF!</definedName>
    <definedName name="BLPH18" localSheetId="71" hidden="1">#REF!</definedName>
    <definedName name="BLPH18" localSheetId="2" hidden="1">#REF!</definedName>
    <definedName name="BLPH18" hidden="1">#REF!</definedName>
    <definedName name="BLPH180" localSheetId="6" hidden="1">#REF!</definedName>
    <definedName name="BLPH180" localSheetId="7" hidden="1">#REF!</definedName>
    <definedName name="BLPH180" localSheetId="8" hidden="1">#REF!</definedName>
    <definedName name="BLPH180" localSheetId="34" hidden="1">#REF!</definedName>
    <definedName name="BLPH180" localSheetId="36" hidden="1">#REF!</definedName>
    <definedName name="BLPH180" localSheetId="29" hidden="1">#REF!</definedName>
    <definedName name="BLPH180" localSheetId="32" hidden="1">#REF!</definedName>
    <definedName name="BLPH180" localSheetId="33" hidden="1">#REF!</definedName>
    <definedName name="BLPH180" localSheetId="48" hidden="1">#REF!</definedName>
    <definedName name="BLPH180" localSheetId="49" hidden="1">#REF!</definedName>
    <definedName name="BLPH180" localSheetId="50" hidden="1">#REF!</definedName>
    <definedName name="BLPH180" localSheetId="51" hidden="1">#REF!</definedName>
    <definedName name="BLPH180" localSheetId="52" hidden="1">#REF!</definedName>
    <definedName name="BLPH180" localSheetId="54" hidden="1">#REF!</definedName>
    <definedName name="BLPH180" localSheetId="55" hidden="1">#REF!</definedName>
    <definedName name="BLPH180" localSheetId="56" hidden="1">#REF!</definedName>
    <definedName name="BLPH180" localSheetId="57" hidden="1">#REF!</definedName>
    <definedName name="BLPH180" localSheetId="62" hidden="1">#REF!</definedName>
    <definedName name="BLPH180" localSheetId="69" hidden="1">#REF!</definedName>
    <definedName name="BLPH180" localSheetId="70" hidden="1">#REF!</definedName>
    <definedName name="BLPH180" localSheetId="71" hidden="1">#REF!</definedName>
    <definedName name="BLPH180" localSheetId="2" hidden="1">#REF!</definedName>
    <definedName name="BLPH180" hidden="1">#REF!</definedName>
    <definedName name="BLPH181" localSheetId="6" hidden="1">#REF!</definedName>
    <definedName name="BLPH181" localSheetId="7" hidden="1">#REF!</definedName>
    <definedName name="BLPH181" localSheetId="8" hidden="1">#REF!</definedName>
    <definedName name="BLPH181" localSheetId="34" hidden="1">#REF!</definedName>
    <definedName name="BLPH181" localSheetId="36" hidden="1">#REF!</definedName>
    <definedName name="BLPH181" localSheetId="29" hidden="1">#REF!</definedName>
    <definedName name="BLPH181" localSheetId="32" hidden="1">#REF!</definedName>
    <definedName name="BLPH181" localSheetId="33" hidden="1">#REF!</definedName>
    <definedName name="BLPH181" localSheetId="48" hidden="1">#REF!</definedName>
    <definedName name="BLPH181" localSheetId="49" hidden="1">#REF!</definedName>
    <definedName name="BLPH181" localSheetId="50" hidden="1">#REF!</definedName>
    <definedName name="BLPH181" localSheetId="51" hidden="1">#REF!</definedName>
    <definedName name="BLPH181" localSheetId="52" hidden="1">#REF!</definedName>
    <definedName name="BLPH181" localSheetId="54" hidden="1">#REF!</definedName>
    <definedName name="BLPH181" localSheetId="55" hidden="1">#REF!</definedName>
    <definedName name="BLPH181" localSheetId="56" hidden="1">#REF!</definedName>
    <definedName name="BLPH181" localSheetId="57" hidden="1">#REF!</definedName>
    <definedName name="BLPH181" localSheetId="62" hidden="1">#REF!</definedName>
    <definedName name="BLPH181" localSheetId="69" hidden="1">#REF!</definedName>
    <definedName name="BLPH181" localSheetId="70" hidden="1">#REF!</definedName>
    <definedName name="BLPH181" localSheetId="71" hidden="1">#REF!</definedName>
    <definedName name="BLPH181" localSheetId="2" hidden="1">#REF!</definedName>
    <definedName name="BLPH181" hidden="1">#REF!</definedName>
    <definedName name="BLPH182" localSheetId="6" hidden="1">#REF!</definedName>
    <definedName name="BLPH182" localSheetId="7" hidden="1">#REF!</definedName>
    <definedName name="BLPH182" localSheetId="8" hidden="1">#REF!</definedName>
    <definedName name="BLPH182" localSheetId="34" hidden="1">#REF!</definedName>
    <definedName name="BLPH182" localSheetId="36" hidden="1">#REF!</definedName>
    <definedName name="BLPH182" localSheetId="29" hidden="1">#REF!</definedName>
    <definedName name="BLPH182" localSheetId="32" hidden="1">#REF!</definedName>
    <definedName name="BLPH182" localSheetId="33" hidden="1">#REF!</definedName>
    <definedName name="BLPH182" localSheetId="48" hidden="1">#REF!</definedName>
    <definedName name="BLPH182" localSheetId="49" hidden="1">#REF!</definedName>
    <definedName name="BLPH182" localSheetId="50" hidden="1">#REF!</definedName>
    <definedName name="BLPH182" localSheetId="51" hidden="1">#REF!</definedName>
    <definedName name="BLPH182" localSheetId="52" hidden="1">#REF!</definedName>
    <definedName name="BLPH182" localSheetId="54" hidden="1">#REF!</definedName>
    <definedName name="BLPH182" localSheetId="55" hidden="1">#REF!</definedName>
    <definedName name="BLPH182" localSheetId="56" hidden="1">#REF!</definedName>
    <definedName name="BLPH182" localSheetId="57" hidden="1">#REF!</definedName>
    <definedName name="BLPH182" localSheetId="62" hidden="1">#REF!</definedName>
    <definedName name="BLPH182" localSheetId="69" hidden="1">#REF!</definedName>
    <definedName name="BLPH182" localSheetId="70" hidden="1">#REF!</definedName>
    <definedName name="BLPH182" localSheetId="71" hidden="1">#REF!</definedName>
    <definedName name="BLPH182" localSheetId="2" hidden="1">#REF!</definedName>
    <definedName name="BLPH182" hidden="1">#REF!</definedName>
    <definedName name="BLPH183" localSheetId="6" hidden="1">#REF!</definedName>
    <definedName name="BLPH183" localSheetId="7" hidden="1">#REF!</definedName>
    <definedName name="BLPH183" localSheetId="8" hidden="1">#REF!</definedName>
    <definedName name="BLPH183" localSheetId="34" hidden="1">#REF!</definedName>
    <definedName name="BLPH183" localSheetId="36" hidden="1">#REF!</definedName>
    <definedName name="BLPH183" localSheetId="29" hidden="1">#REF!</definedName>
    <definedName name="BLPH183" localSheetId="32" hidden="1">#REF!</definedName>
    <definedName name="BLPH183" localSheetId="33" hidden="1">#REF!</definedName>
    <definedName name="BLPH183" localSheetId="48" hidden="1">#REF!</definedName>
    <definedName name="BLPH183" localSheetId="49" hidden="1">#REF!</definedName>
    <definedName name="BLPH183" localSheetId="50" hidden="1">#REF!</definedName>
    <definedName name="BLPH183" localSheetId="51" hidden="1">#REF!</definedName>
    <definedName name="BLPH183" localSheetId="52" hidden="1">#REF!</definedName>
    <definedName name="BLPH183" localSheetId="54" hidden="1">#REF!</definedName>
    <definedName name="BLPH183" localSheetId="55" hidden="1">#REF!</definedName>
    <definedName name="BLPH183" localSheetId="56" hidden="1">#REF!</definedName>
    <definedName name="BLPH183" localSheetId="57" hidden="1">#REF!</definedName>
    <definedName name="BLPH183" localSheetId="62" hidden="1">#REF!</definedName>
    <definedName name="BLPH183" localSheetId="69" hidden="1">#REF!</definedName>
    <definedName name="BLPH183" localSheetId="70" hidden="1">#REF!</definedName>
    <definedName name="BLPH183" localSheetId="71" hidden="1">#REF!</definedName>
    <definedName name="BLPH183" localSheetId="2" hidden="1">#REF!</definedName>
    <definedName name="BLPH183" hidden="1">#REF!</definedName>
    <definedName name="BLPH184" localSheetId="6" hidden="1">#REF!</definedName>
    <definedName name="BLPH184" localSheetId="7" hidden="1">#REF!</definedName>
    <definedName name="BLPH184" localSheetId="8" hidden="1">#REF!</definedName>
    <definedName name="BLPH184" localSheetId="34" hidden="1">#REF!</definedName>
    <definedName name="BLPH184" localSheetId="36" hidden="1">#REF!</definedName>
    <definedName name="BLPH184" localSheetId="29" hidden="1">#REF!</definedName>
    <definedName name="BLPH184" localSheetId="32" hidden="1">#REF!</definedName>
    <definedName name="BLPH184" localSheetId="33" hidden="1">#REF!</definedName>
    <definedName name="BLPH184" localSheetId="48" hidden="1">#REF!</definedName>
    <definedName name="BLPH184" localSheetId="49" hidden="1">#REF!</definedName>
    <definedName name="BLPH184" localSheetId="50" hidden="1">#REF!</definedName>
    <definedName name="BLPH184" localSheetId="51" hidden="1">#REF!</definedName>
    <definedName name="BLPH184" localSheetId="52" hidden="1">#REF!</definedName>
    <definedName name="BLPH184" localSheetId="54" hidden="1">#REF!</definedName>
    <definedName name="BLPH184" localSheetId="55" hidden="1">#REF!</definedName>
    <definedName name="BLPH184" localSheetId="56" hidden="1">#REF!</definedName>
    <definedName name="BLPH184" localSheetId="57" hidden="1">#REF!</definedName>
    <definedName name="BLPH184" localSheetId="62" hidden="1">#REF!</definedName>
    <definedName name="BLPH184" localSheetId="69" hidden="1">#REF!</definedName>
    <definedName name="BLPH184" localSheetId="70" hidden="1">#REF!</definedName>
    <definedName name="BLPH184" localSheetId="71" hidden="1">#REF!</definedName>
    <definedName name="BLPH184" localSheetId="2" hidden="1">#REF!</definedName>
    <definedName name="BLPH184" hidden="1">#REF!</definedName>
    <definedName name="BLPH185" localSheetId="6" hidden="1">#REF!</definedName>
    <definedName name="BLPH185" localSheetId="7" hidden="1">#REF!</definedName>
    <definedName name="BLPH185" localSheetId="8" hidden="1">#REF!</definedName>
    <definedName name="BLPH185" localSheetId="34" hidden="1">#REF!</definedName>
    <definedName name="BLPH185" localSheetId="36" hidden="1">#REF!</definedName>
    <definedName name="BLPH185" localSheetId="29" hidden="1">#REF!</definedName>
    <definedName name="BLPH185" localSheetId="32" hidden="1">#REF!</definedName>
    <definedName name="BLPH185" localSheetId="33" hidden="1">#REF!</definedName>
    <definedName name="BLPH185" localSheetId="48" hidden="1">#REF!</definedName>
    <definedName name="BLPH185" localSheetId="49" hidden="1">#REF!</definedName>
    <definedName name="BLPH185" localSheetId="50" hidden="1">#REF!</definedName>
    <definedName name="BLPH185" localSheetId="51" hidden="1">#REF!</definedName>
    <definedName name="BLPH185" localSheetId="52" hidden="1">#REF!</definedName>
    <definedName name="BLPH185" localSheetId="54" hidden="1">#REF!</definedName>
    <definedName name="BLPH185" localSheetId="55" hidden="1">#REF!</definedName>
    <definedName name="BLPH185" localSheetId="56" hidden="1">#REF!</definedName>
    <definedName name="BLPH185" localSheetId="57" hidden="1">#REF!</definedName>
    <definedName name="BLPH185" localSheetId="62" hidden="1">#REF!</definedName>
    <definedName name="BLPH185" localSheetId="69" hidden="1">#REF!</definedName>
    <definedName name="BLPH185" localSheetId="70" hidden="1">#REF!</definedName>
    <definedName name="BLPH185" localSheetId="71" hidden="1">#REF!</definedName>
    <definedName name="BLPH185" localSheetId="2" hidden="1">#REF!</definedName>
    <definedName name="BLPH185" hidden="1">#REF!</definedName>
    <definedName name="BLPH186" localSheetId="6" hidden="1">#REF!</definedName>
    <definedName name="BLPH186" localSheetId="7" hidden="1">#REF!</definedName>
    <definedName name="BLPH186" localSheetId="8" hidden="1">#REF!</definedName>
    <definedName name="BLPH186" localSheetId="34" hidden="1">#REF!</definedName>
    <definedName name="BLPH186" localSheetId="36" hidden="1">#REF!</definedName>
    <definedName name="BLPH186" localSheetId="29" hidden="1">#REF!</definedName>
    <definedName name="BLPH186" localSheetId="32" hidden="1">#REF!</definedName>
    <definedName name="BLPH186" localSheetId="33" hidden="1">#REF!</definedName>
    <definedName name="BLPH186" localSheetId="48" hidden="1">#REF!</definedName>
    <definedName name="BLPH186" localSheetId="49" hidden="1">#REF!</definedName>
    <definedName name="BLPH186" localSheetId="50" hidden="1">#REF!</definedName>
    <definedName name="BLPH186" localSheetId="51" hidden="1">#REF!</definedName>
    <definedName name="BLPH186" localSheetId="52" hidden="1">#REF!</definedName>
    <definedName name="BLPH186" localSheetId="54" hidden="1">#REF!</definedName>
    <definedName name="BLPH186" localSheetId="55" hidden="1">#REF!</definedName>
    <definedName name="BLPH186" localSheetId="56" hidden="1">#REF!</definedName>
    <definedName name="BLPH186" localSheetId="57" hidden="1">#REF!</definedName>
    <definedName name="BLPH186" localSheetId="62" hidden="1">#REF!</definedName>
    <definedName name="BLPH186" localSheetId="69" hidden="1">#REF!</definedName>
    <definedName name="BLPH186" localSheetId="70" hidden="1">#REF!</definedName>
    <definedName name="BLPH186" localSheetId="71" hidden="1">#REF!</definedName>
    <definedName name="BLPH186" localSheetId="2" hidden="1">#REF!</definedName>
    <definedName name="BLPH186" hidden="1">#REF!</definedName>
    <definedName name="BLPH187" localSheetId="6" hidden="1">#REF!</definedName>
    <definedName name="BLPH187" localSheetId="7" hidden="1">#REF!</definedName>
    <definedName name="BLPH187" localSheetId="8" hidden="1">#REF!</definedName>
    <definedName name="BLPH187" localSheetId="34" hidden="1">#REF!</definedName>
    <definedName name="BLPH187" localSheetId="36" hidden="1">#REF!</definedName>
    <definedName name="BLPH187" localSheetId="29" hidden="1">#REF!</definedName>
    <definedName name="BLPH187" localSheetId="32" hidden="1">#REF!</definedName>
    <definedName name="BLPH187" localSheetId="33" hidden="1">#REF!</definedName>
    <definedName name="BLPH187" localSheetId="48" hidden="1">#REF!</definedName>
    <definedName name="BLPH187" localSheetId="49" hidden="1">#REF!</definedName>
    <definedName name="BLPH187" localSheetId="50" hidden="1">#REF!</definedName>
    <definedName name="BLPH187" localSheetId="51" hidden="1">#REF!</definedName>
    <definedName name="BLPH187" localSheetId="52" hidden="1">#REF!</definedName>
    <definedName name="BLPH187" localSheetId="54" hidden="1">#REF!</definedName>
    <definedName name="BLPH187" localSheetId="55" hidden="1">#REF!</definedName>
    <definedName name="BLPH187" localSheetId="56" hidden="1">#REF!</definedName>
    <definedName name="BLPH187" localSheetId="57" hidden="1">#REF!</definedName>
    <definedName name="BLPH187" localSheetId="62" hidden="1">#REF!</definedName>
    <definedName name="BLPH187" localSheetId="69" hidden="1">#REF!</definedName>
    <definedName name="BLPH187" localSheetId="70" hidden="1">#REF!</definedName>
    <definedName name="BLPH187" localSheetId="71" hidden="1">#REF!</definedName>
    <definedName name="BLPH187" localSheetId="2" hidden="1">#REF!</definedName>
    <definedName name="BLPH187" hidden="1">#REF!</definedName>
    <definedName name="BLPH188" localSheetId="6" hidden="1">#REF!</definedName>
    <definedName name="BLPH188" localSheetId="7" hidden="1">#REF!</definedName>
    <definedName name="BLPH188" localSheetId="8" hidden="1">#REF!</definedName>
    <definedName name="BLPH188" localSheetId="34" hidden="1">#REF!</definedName>
    <definedName name="BLPH188" localSheetId="36" hidden="1">#REF!</definedName>
    <definedName name="BLPH188" localSheetId="29" hidden="1">#REF!</definedName>
    <definedName name="BLPH188" localSheetId="32" hidden="1">#REF!</definedName>
    <definedName name="BLPH188" localSheetId="33" hidden="1">#REF!</definedName>
    <definedName name="BLPH188" localSheetId="48" hidden="1">#REF!</definedName>
    <definedName name="BLPH188" localSheetId="49" hidden="1">#REF!</definedName>
    <definedName name="BLPH188" localSheetId="50" hidden="1">#REF!</definedName>
    <definedName name="BLPH188" localSheetId="51" hidden="1">#REF!</definedName>
    <definedName name="BLPH188" localSheetId="52" hidden="1">#REF!</definedName>
    <definedName name="BLPH188" localSheetId="54" hidden="1">#REF!</definedName>
    <definedName name="BLPH188" localSheetId="55" hidden="1">#REF!</definedName>
    <definedName name="BLPH188" localSheetId="56" hidden="1">#REF!</definedName>
    <definedName name="BLPH188" localSheetId="57" hidden="1">#REF!</definedName>
    <definedName name="BLPH188" localSheetId="62" hidden="1">#REF!</definedName>
    <definedName name="BLPH188" localSheetId="69" hidden="1">#REF!</definedName>
    <definedName name="BLPH188" localSheetId="70" hidden="1">#REF!</definedName>
    <definedName name="BLPH188" localSheetId="71" hidden="1">#REF!</definedName>
    <definedName name="BLPH188" localSheetId="2" hidden="1">#REF!</definedName>
    <definedName name="BLPH188" hidden="1">#REF!</definedName>
    <definedName name="BLPH189" localSheetId="6" hidden="1">#REF!</definedName>
    <definedName name="BLPH189" localSheetId="7" hidden="1">#REF!</definedName>
    <definedName name="BLPH189" localSheetId="8" hidden="1">#REF!</definedName>
    <definedName name="BLPH189" localSheetId="34" hidden="1">#REF!</definedName>
    <definedName name="BLPH189" localSheetId="36" hidden="1">#REF!</definedName>
    <definedName name="BLPH189" localSheetId="29" hidden="1">#REF!</definedName>
    <definedName name="BLPH189" localSheetId="32" hidden="1">#REF!</definedName>
    <definedName name="BLPH189" localSheetId="33" hidden="1">#REF!</definedName>
    <definedName name="BLPH189" localSheetId="48" hidden="1">#REF!</definedName>
    <definedName name="BLPH189" localSheetId="49" hidden="1">#REF!</definedName>
    <definedName name="BLPH189" localSheetId="50" hidden="1">#REF!</definedName>
    <definedName name="BLPH189" localSheetId="51" hidden="1">#REF!</definedName>
    <definedName name="BLPH189" localSheetId="52" hidden="1">#REF!</definedName>
    <definedName name="BLPH189" localSheetId="54" hidden="1">#REF!</definedName>
    <definedName name="BLPH189" localSheetId="55" hidden="1">#REF!</definedName>
    <definedName name="BLPH189" localSheetId="56" hidden="1">#REF!</definedName>
    <definedName name="BLPH189" localSheetId="57" hidden="1">#REF!</definedName>
    <definedName name="BLPH189" localSheetId="62" hidden="1">#REF!</definedName>
    <definedName name="BLPH189" localSheetId="69" hidden="1">#REF!</definedName>
    <definedName name="BLPH189" localSheetId="70" hidden="1">#REF!</definedName>
    <definedName name="BLPH189" localSheetId="71" hidden="1">#REF!</definedName>
    <definedName name="BLPH189" localSheetId="2" hidden="1">#REF!</definedName>
    <definedName name="BLPH189" hidden="1">#REF!</definedName>
    <definedName name="BLPH19" localSheetId="6" hidden="1">#REF!</definedName>
    <definedName name="BLPH19" localSheetId="7" hidden="1">#REF!</definedName>
    <definedName name="BLPH19" localSheetId="8" hidden="1">#REF!</definedName>
    <definedName name="BLPH19" localSheetId="34" hidden="1">#REF!</definedName>
    <definedName name="BLPH19" localSheetId="36" hidden="1">#REF!</definedName>
    <definedName name="BLPH19" localSheetId="29" hidden="1">#REF!</definedName>
    <definedName name="BLPH19" localSheetId="32" hidden="1">#REF!</definedName>
    <definedName name="BLPH19" localSheetId="33" hidden="1">#REF!</definedName>
    <definedName name="BLPH19" localSheetId="48" hidden="1">#REF!</definedName>
    <definedName name="BLPH19" localSheetId="49" hidden="1">#REF!</definedName>
    <definedName name="BLPH19" localSheetId="50" hidden="1">#REF!</definedName>
    <definedName name="BLPH19" localSheetId="51" hidden="1">#REF!</definedName>
    <definedName name="BLPH19" localSheetId="52" hidden="1">#REF!</definedName>
    <definedName name="BLPH19" localSheetId="54" hidden="1">#REF!</definedName>
    <definedName name="BLPH19" localSheetId="55" hidden="1">#REF!</definedName>
    <definedName name="BLPH19" localSheetId="56" hidden="1">#REF!</definedName>
    <definedName name="BLPH19" localSheetId="57" hidden="1">#REF!</definedName>
    <definedName name="BLPH19" localSheetId="62" hidden="1">#REF!</definedName>
    <definedName name="BLPH19" localSheetId="69" hidden="1">#REF!</definedName>
    <definedName name="BLPH19" localSheetId="70" hidden="1">#REF!</definedName>
    <definedName name="BLPH19" localSheetId="71" hidden="1">#REF!</definedName>
    <definedName name="BLPH19" localSheetId="2" hidden="1">#REF!</definedName>
    <definedName name="BLPH19" hidden="1">#REF!</definedName>
    <definedName name="BLPH190" localSheetId="6" hidden="1">#REF!</definedName>
    <definedName name="BLPH190" localSheetId="7" hidden="1">#REF!</definedName>
    <definedName name="BLPH190" localSheetId="8" hidden="1">#REF!</definedName>
    <definedName name="BLPH190" localSheetId="34" hidden="1">#REF!</definedName>
    <definedName name="BLPH190" localSheetId="36" hidden="1">#REF!</definedName>
    <definedName name="BLPH190" localSheetId="29" hidden="1">#REF!</definedName>
    <definedName name="BLPH190" localSheetId="32" hidden="1">#REF!</definedName>
    <definedName name="BLPH190" localSheetId="33" hidden="1">#REF!</definedName>
    <definedName name="BLPH190" localSheetId="48" hidden="1">#REF!</definedName>
    <definedName name="BLPH190" localSheetId="49" hidden="1">#REF!</definedName>
    <definedName name="BLPH190" localSheetId="50" hidden="1">#REF!</definedName>
    <definedName name="BLPH190" localSheetId="51" hidden="1">#REF!</definedName>
    <definedName name="BLPH190" localSheetId="52" hidden="1">#REF!</definedName>
    <definedName name="BLPH190" localSheetId="54" hidden="1">#REF!</definedName>
    <definedName name="BLPH190" localSheetId="55" hidden="1">#REF!</definedName>
    <definedName name="BLPH190" localSheetId="56" hidden="1">#REF!</definedName>
    <definedName name="BLPH190" localSheetId="57" hidden="1">#REF!</definedName>
    <definedName name="BLPH190" localSheetId="62" hidden="1">#REF!</definedName>
    <definedName name="BLPH190" localSheetId="69" hidden="1">#REF!</definedName>
    <definedName name="BLPH190" localSheetId="70" hidden="1">#REF!</definedName>
    <definedName name="BLPH190" localSheetId="71" hidden="1">#REF!</definedName>
    <definedName name="BLPH190" localSheetId="2" hidden="1">#REF!</definedName>
    <definedName name="BLPH190" hidden="1">#REF!</definedName>
    <definedName name="BLPH191" localSheetId="6" hidden="1">#REF!</definedName>
    <definedName name="BLPH191" localSheetId="7" hidden="1">#REF!</definedName>
    <definedName name="BLPH191" localSheetId="8" hidden="1">#REF!</definedName>
    <definedName name="BLPH191" localSheetId="34" hidden="1">#REF!</definedName>
    <definedName name="BLPH191" localSheetId="36" hidden="1">#REF!</definedName>
    <definedName name="BLPH191" localSheetId="29" hidden="1">#REF!</definedName>
    <definedName name="BLPH191" localSheetId="32" hidden="1">#REF!</definedName>
    <definedName name="BLPH191" localSheetId="33" hidden="1">#REF!</definedName>
    <definedName name="BLPH191" localSheetId="48" hidden="1">#REF!</definedName>
    <definedName name="BLPH191" localSheetId="49" hidden="1">#REF!</definedName>
    <definedName name="BLPH191" localSheetId="50" hidden="1">#REF!</definedName>
    <definedName name="BLPH191" localSheetId="51" hidden="1">#REF!</definedName>
    <definedName name="BLPH191" localSheetId="52" hidden="1">#REF!</definedName>
    <definedName name="BLPH191" localSheetId="54" hidden="1">#REF!</definedName>
    <definedName name="BLPH191" localSheetId="55" hidden="1">#REF!</definedName>
    <definedName name="BLPH191" localSheetId="56" hidden="1">#REF!</definedName>
    <definedName name="BLPH191" localSheetId="57" hidden="1">#REF!</definedName>
    <definedName name="BLPH191" localSheetId="62" hidden="1">#REF!</definedName>
    <definedName name="BLPH191" localSheetId="69" hidden="1">#REF!</definedName>
    <definedName name="BLPH191" localSheetId="70" hidden="1">#REF!</definedName>
    <definedName name="BLPH191" localSheetId="71" hidden="1">#REF!</definedName>
    <definedName name="BLPH191" localSheetId="2" hidden="1">#REF!</definedName>
    <definedName name="BLPH191" hidden="1">#REF!</definedName>
    <definedName name="BLPH192" localSheetId="6" hidden="1">#REF!</definedName>
    <definedName name="BLPH192" localSheetId="7" hidden="1">#REF!</definedName>
    <definedName name="BLPH192" localSheetId="8" hidden="1">#REF!</definedName>
    <definedName name="BLPH192" localSheetId="34" hidden="1">#REF!</definedName>
    <definedName name="BLPH192" localSheetId="36" hidden="1">#REF!</definedName>
    <definedName name="BLPH192" localSheetId="29" hidden="1">#REF!</definedName>
    <definedName name="BLPH192" localSheetId="32" hidden="1">#REF!</definedName>
    <definedName name="BLPH192" localSheetId="33" hidden="1">#REF!</definedName>
    <definedName name="BLPH192" localSheetId="48" hidden="1">#REF!</definedName>
    <definedName name="BLPH192" localSheetId="49" hidden="1">#REF!</definedName>
    <definedName name="BLPH192" localSheetId="50" hidden="1">#REF!</definedName>
    <definedName name="BLPH192" localSheetId="51" hidden="1">#REF!</definedName>
    <definedName name="BLPH192" localSheetId="52" hidden="1">#REF!</definedName>
    <definedName name="BLPH192" localSheetId="54" hidden="1">#REF!</definedName>
    <definedName name="BLPH192" localSheetId="55" hidden="1">#REF!</definedName>
    <definedName name="BLPH192" localSheetId="56" hidden="1">#REF!</definedName>
    <definedName name="BLPH192" localSheetId="57" hidden="1">#REF!</definedName>
    <definedName name="BLPH192" localSheetId="62" hidden="1">#REF!</definedName>
    <definedName name="BLPH192" localSheetId="69" hidden="1">#REF!</definedName>
    <definedName name="BLPH192" localSheetId="70" hidden="1">#REF!</definedName>
    <definedName name="BLPH192" localSheetId="71" hidden="1">#REF!</definedName>
    <definedName name="BLPH192" localSheetId="2" hidden="1">#REF!</definedName>
    <definedName name="BLPH192" hidden="1">#REF!</definedName>
    <definedName name="BLPH193" localSheetId="6" hidden="1">#REF!</definedName>
    <definedName name="BLPH193" localSheetId="7" hidden="1">#REF!</definedName>
    <definedName name="BLPH193" localSheetId="8" hidden="1">#REF!</definedName>
    <definedName name="BLPH193" localSheetId="34" hidden="1">#REF!</definedName>
    <definedName name="BLPH193" localSheetId="36" hidden="1">#REF!</definedName>
    <definedName name="BLPH193" localSheetId="29" hidden="1">#REF!</definedName>
    <definedName name="BLPH193" localSheetId="32" hidden="1">#REF!</definedName>
    <definedName name="BLPH193" localSheetId="33" hidden="1">#REF!</definedName>
    <definedName name="BLPH193" localSheetId="48" hidden="1">#REF!</definedName>
    <definedName name="BLPH193" localSheetId="49" hidden="1">#REF!</definedName>
    <definedName name="BLPH193" localSheetId="50" hidden="1">#REF!</definedName>
    <definedName name="BLPH193" localSheetId="51" hidden="1">#REF!</definedName>
    <definedName name="BLPH193" localSheetId="52" hidden="1">#REF!</definedName>
    <definedName name="BLPH193" localSheetId="54" hidden="1">#REF!</definedName>
    <definedName name="BLPH193" localSheetId="55" hidden="1">#REF!</definedName>
    <definedName name="BLPH193" localSheetId="56" hidden="1">#REF!</definedName>
    <definedName name="BLPH193" localSheetId="57" hidden="1">#REF!</definedName>
    <definedName name="BLPH193" localSheetId="62" hidden="1">#REF!</definedName>
    <definedName name="BLPH193" localSheetId="69" hidden="1">#REF!</definedName>
    <definedName name="BLPH193" localSheetId="70" hidden="1">#REF!</definedName>
    <definedName name="BLPH193" localSheetId="71" hidden="1">#REF!</definedName>
    <definedName name="BLPH193" localSheetId="2" hidden="1">#REF!</definedName>
    <definedName name="BLPH193" hidden="1">#REF!</definedName>
    <definedName name="BLPH194" localSheetId="6" hidden="1">#REF!</definedName>
    <definedName name="BLPH194" localSheetId="7" hidden="1">#REF!</definedName>
    <definedName name="BLPH194" localSheetId="8" hidden="1">#REF!</definedName>
    <definedName name="BLPH194" localSheetId="34" hidden="1">#REF!</definedName>
    <definedName name="BLPH194" localSheetId="36" hidden="1">#REF!</definedName>
    <definedName name="BLPH194" localSheetId="29" hidden="1">#REF!</definedName>
    <definedName name="BLPH194" localSheetId="32" hidden="1">#REF!</definedName>
    <definedName name="BLPH194" localSheetId="33" hidden="1">#REF!</definedName>
    <definedName name="BLPH194" localSheetId="48" hidden="1">#REF!</definedName>
    <definedName name="BLPH194" localSheetId="49" hidden="1">#REF!</definedName>
    <definedName name="BLPH194" localSheetId="50" hidden="1">#REF!</definedName>
    <definedName name="BLPH194" localSheetId="51" hidden="1">#REF!</definedName>
    <definedName name="BLPH194" localSheetId="52" hidden="1">#REF!</definedName>
    <definedName name="BLPH194" localSheetId="54" hidden="1">#REF!</definedName>
    <definedName name="BLPH194" localSheetId="55" hidden="1">#REF!</definedName>
    <definedName name="BLPH194" localSheetId="56" hidden="1">#REF!</definedName>
    <definedName name="BLPH194" localSheetId="57" hidden="1">#REF!</definedName>
    <definedName name="BLPH194" localSheetId="62" hidden="1">#REF!</definedName>
    <definedName name="BLPH194" localSheetId="69" hidden="1">#REF!</definedName>
    <definedName name="BLPH194" localSheetId="70" hidden="1">#REF!</definedName>
    <definedName name="BLPH194" localSheetId="71" hidden="1">#REF!</definedName>
    <definedName name="BLPH194" localSheetId="2" hidden="1">#REF!</definedName>
    <definedName name="BLPH194" hidden="1">#REF!</definedName>
    <definedName name="BLPH195" localSheetId="6" hidden="1">#REF!</definedName>
    <definedName name="BLPH195" localSheetId="7" hidden="1">#REF!</definedName>
    <definedName name="BLPH195" localSheetId="8" hidden="1">#REF!</definedName>
    <definedName name="BLPH195" localSheetId="34" hidden="1">#REF!</definedName>
    <definedName name="BLPH195" localSheetId="36" hidden="1">#REF!</definedName>
    <definedName name="BLPH195" localSheetId="29" hidden="1">#REF!</definedName>
    <definedName name="BLPH195" localSheetId="32" hidden="1">#REF!</definedName>
    <definedName name="BLPH195" localSheetId="33" hidden="1">#REF!</definedName>
    <definedName name="BLPH195" localSheetId="48" hidden="1">#REF!</definedName>
    <definedName name="BLPH195" localSheetId="49" hidden="1">#REF!</definedName>
    <definedName name="BLPH195" localSheetId="50" hidden="1">#REF!</definedName>
    <definedName name="BLPH195" localSheetId="51" hidden="1">#REF!</definedName>
    <definedName name="BLPH195" localSheetId="52" hidden="1">#REF!</definedName>
    <definedName name="BLPH195" localSheetId="54" hidden="1">#REF!</definedName>
    <definedName name="BLPH195" localSheetId="55" hidden="1">#REF!</definedName>
    <definedName name="BLPH195" localSheetId="56" hidden="1">#REF!</definedName>
    <definedName name="BLPH195" localSheetId="57" hidden="1">#REF!</definedName>
    <definedName name="BLPH195" localSheetId="62" hidden="1">#REF!</definedName>
    <definedName name="BLPH195" localSheetId="69" hidden="1">#REF!</definedName>
    <definedName name="BLPH195" localSheetId="70" hidden="1">#REF!</definedName>
    <definedName name="BLPH195" localSheetId="71" hidden="1">#REF!</definedName>
    <definedName name="BLPH195" localSheetId="2" hidden="1">#REF!</definedName>
    <definedName name="BLPH195" hidden="1">#REF!</definedName>
    <definedName name="BLPH196" localSheetId="6" hidden="1">#REF!</definedName>
    <definedName name="BLPH196" localSheetId="7" hidden="1">#REF!</definedName>
    <definedName name="BLPH196" localSheetId="8" hidden="1">#REF!</definedName>
    <definedName name="BLPH196" localSheetId="34" hidden="1">#REF!</definedName>
    <definedName name="BLPH196" localSheetId="36" hidden="1">#REF!</definedName>
    <definedName name="BLPH196" localSheetId="29" hidden="1">#REF!</definedName>
    <definedName name="BLPH196" localSheetId="32" hidden="1">#REF!</definedName>
    <definedName name="BLPH196" localSheetId="33" hidden="1">#REF!</definedName>
    <definedName name="BLPH196" localSheetId="48" hidden="1">#REF!</definedName>
    <definedName name="BLPH196" localSheetId="49" hidden="1">#REF!</definedName>
    <definedName name="BLPH196" localSheetId="50" hidden="1">#REF!</definedName>
    <definedName name="BLPH196" localSheetId="51" hidden="1">#REF!</definedName>
    <definedName name="BLPH196" localSheetId="52" hidden="1">#REF!</definedName>
    <definedName name="BLPH196" localSheetId="54" hidden="1">#REF!</definedName>
    <definedName name="BLPH196" localSheetId="55" hidden="1">#REF!</definedName>
    <definedName name="BLPH196" localSheetId="56" hidden="1">#REF!</definedName>
    <definedName name="BLPH196" localSheetId="57" hidden="1">#REF!</definedName>
    <definedName name="BLPH196" localSheetId="62" hidden="1">#REF!</definedName>
    <definedName name="BLPH196" localSheetId="69" hidden="1">#REF!</definedName>
    <definedName name="BLPH196" localSheetId="70" hidden="1">#REF!</definedName>
    <definedName name="BLPH196" localSheetId="71" hidden="1">#REF!</definedName>
    <definedName name="BLPH196" localSheetId="2" hidden="1">#REF!</definedName>
    <definedName name="BLPH196" hidden="1">#REF!</definedName>
    <definedName name="BLPH197" localSheetId="6" hidden="1">#REF!</definedName>
    <definedName name="BLPH197" localSheetId="7" hidden="1">#REF!</definedName>
    <definedName name="BLPH197" localSheetId="8" hidden="1">#REF!</definedName>
    <definedName name="BLPH197" localSheetId="34" hidden="1">#REF!</definedName>
    <definedName name="BLPH197" localSheetId="36" hidden="1">#REF!</definedName>
    <definedName name="BLPH197" localSheetId="29" hidden="1">#REF!</definedName>
    <definedName name="BLPH197" localSheetId="32" hidden="1">#REF!</definedName>
    <definedName name="BLPH197" localSheetId="33" hidden="1">#REF!</definedName>
    <definedName name="BLPH197" localSheetId="48" hidden="1">#REF!</definedName>
    <definedName name="BLPH197" localSheetId="49" hidden="1">#REF!</definedName>
    <definedName name="BLPH197" localSheetId="50" hidden="1">#REF!</definedName>
    <definedName name="BLPH197" localSheetId="51" hidden="1">#REF!</definedName>
    <definedName name="BLPH197" localSheetId="52" hidden="1">#REF!</definedName>
    <definedName name="BLPH197" localSheetId="54" hidden="1">#REF!</definedName>
    <definedName name="BLPH197" localSheetId="55" hidden="1">#REF!</definedName>
    <definedName name="BLPH197" localSheetId="56" hidden="1">#REF!</definedName>
    <definedName name="BLPH197" localSheetId="57" hidden="1">#REF!</definedName>
    <definedName name="BLPH197" localSheetId="62" hidden="1">#REF!</definedName>
    <definedName name="BLPH197" localSheetId="69" hidden="1">#REF!</definedName>
    <definedName name="BLPH197" localSheetId="70" hidden="1">#REF!</definedName>
    <definedName name="BLPH197" localSheetId="71" hidden="1">#REF!</definedName>
    <definedName name="BLPH197" localSheetId="2" hidden="1">#REF!</definedName>
    <definedName name="BLPH197" hidden="1">#REF!</definedName>
    <definedName name="BLPH198" localSheetId="6" hidden="1">#REF!</definedName>
    <definedName name="BLPH198" localSheetId="7" hidden="1">#REF!</definedName>
    <definedName name="BLPH198" localSheetId="8" hidden="1">#REF!</definedName>
    <definedName name="BLPH198" localSheetId="34" hidden="1">#REF!</definedName>
    <definedName name="BLPH198" localSheetId="36" hidden="1">#REF!</definedName>
    <definedName name="BLPH198" localSheetId="29" hidden="1">#REF!</definedName>
    <definedName name="BLPH198" localSheetId="32" hidden="1">#REF!</definedName>
    <definedName name="BLPH198" localSheetId="33" hidden="1">#REF!</definedName>
    <definedName name="BLPH198" localSheetId="48" hidden="1">#REF!</definedName>
    <definedName name="BLPH198" localSheetId="49" hidden="1">#REF!</definedName>
    <definedName name="BLPH198" localSheetId="50" hidden="1">#REF!</definedName>
    <definedName name="BLPH198" localSheetId="51" hidden="1">#REF!</definedName>
    <definedName name="BLPH198" localSheetId="52" hidden="1">#REF!</definedName>
    <definedName name="BLPH198" localSheetId="54" hidden="1">#REF!</definedName>
    <definedName name="BLPH198" localSheetId="55" hidden="1">#REF!</definedName>
    <definedName name="BLPH198" localSheetId="56" hidden="1">#REF!</definedName>
    <definedName name="BLPH198" localSheetId="57" hidden="1">#REF!</definedName>
    <definedName name="BLPH198" localSheetId="62" hidden="1">#REF!</definedName>
    <definedName name="BLPH198" localSheetId="69" hidden="1">#REF!</definedName>
    <definedName name="BLPH198" localSheetId="70" hidden="1">#REF!</definedName>
    <definedName name="BLPH198" localSheetId="71" hidden="1">#REF!</definedName>
    <definedName name="BLPH198" localSheetId="2" hidden="1">#REF!</definedName>
    <definedName name="BLPH198" hidden="1">#REF!</definedName>
    <definedName name="BLPH199" localSheetId="6" hidden="1">#REF!</definedName>
    <definedName name="BLPH199" localSheetId="7" hidden="1">#REF!</definedName>
    <definedName name="BLPH199" localSheetId="8" hidden="1">#REF!</definedName>
    <definedName name="BLPH199" localSheetId="34" hidden="1">#REF!</definedName>
    <definedName name="BLPH199" localSheetId="36" hidden="1">#REF!</definedName>
    <definedName name="BLPH199" localSheetId="29" hidden="1">#REF!</definedName>
    <definedName name="BLPH199" localSheetId="32" hidden="1">#REF!</definedName>
    <definedName name="BLPH199" localSheetId="33" hidden="1">#REF!</definedName>
    <definedName name="BLPH199" localSheetId="48" hidden="1">#REF!</definedName>
    <definedName name="BLPH199" localSheetId="49" hidden="1">#REF!</definedName>
    <definedName name="BLPH199" localSheetId="50" hidden="1">#REF!</definedName>
    <definedName name="BLPH199" localSheetId="51" hidden="1">#REF!</definedName>
    <definedName name="BLPH199" localSheetId="52" hidden="1">#REF!</definedName>
    <definedName name="BLPH199" localSheetId="54" hidden="1">#REF!</definedName>
    <definedName name="BLPH199" localSheetId="55" hidden="1">#REF!</definedName>
    <definedName name="BLPH199" localSheetId="56" hidden="1">#REF!</definedName>
    <definedName name="BLPH199" localSheetId="57" hidden="1">#REF!</definedName>
    <definedName name="BLPH199" localSheetId="62" hidden="1">#REF!</definedName>
    <definedName name="BLPH199" localSheetId="69" hidden="1">#REF!</definedName>
    <definedName name="BLPH199" localSheetId="70" hidden="1">#REF!</definedName>
    <definedName name="BLPH199" localSheetId="71" hidden="1">#REF!</definedName>
    <definedName name="BLPH199" localSheetId="2" hidden="1">#REF!</definedName>
    <definedName name="BLPH199" hidden="1">#REF!</definedName>
    <definedName name="BLPH2" localSheetId="6" hidden="1">[5]Sheet2!#REF!</definedName>
    <definedName name="BLPH2" localSheetId="7" hidden="1">[5]Sheet2!#REF!</definedName>
    <definedName name="BLPH2" localSheetId="8" hidden="1">[5]Sheet2!#REF!</definedName>
    <definedName name="BLPH2" localSheetId="34" hidden="1">[5]Sheet2!#REF!</definedName>
    <definedName name="BLPH2" localSheetId="36" hidden="1">[5]Sheet2!#REF!</definedName>
    <definedName name="BLPH2" localSheetId="39" hidden="1">[5]Sheet2!#REF!</definedName>
    <definedName name="BLPH2" localSheetId="29" hidden="1">[5]Sheet2!#REF!</definedName>
    <definedName name="BLPH2" localSheetId="32" hidden="1">[5]Sheet2!#REF!</definedName>
    <definedName name="BLPH2" localSheetId="33" hidden="1">[5]Sheet2!#REF!</definedName>
    <definedName name="BLPH2" localSheetId="48" hidden="1">[5]Sheet2!#REF!</definedName>
    <definedName name="BLPH2" localSheetId="49" hidden="1">[5]Sheet2!#REF!</definedName>
    <definedName name="BLPH2" localSheetId="50" hidden="1">[5]Sheet2!#REF!</definedName>
    <definedName name="BLPH2" localSheetId="51" hidden="1">[5]Sheet2!#REF!</definedName>
    <definedName name="BLPH2" localSheetId="52" hidden="1">[5]Sheet2!#REF!</definedName>
    <definedName name="BLPH2" localSheetId="55" hidden="1">[5]Sheet2!#REF!</definedName>
    <definedName name="BLPH2" localSheetId="56" hidden="1">[5]Sheet2!#REF!</definedName>
    <definedName name="BLPH2" localSheetId="58" hidden="1">[5]Sheet2!#REF!</definedName>
    <definedName name="BLPH2" localSheetId="62" hidden="1">[5]Sheet2!#REF!</definedName>
    <definedName name="BLPH2" localSheetId="69" hidden="1">[5]Sheet2!#REF!</definedName>
    <definedName name="BLPH2" localSheetId="70" hidden="1">[5]Sheet2!#REF!</definedName>
    <definedName name="BLPH2" localSheetId="2" hidden="1">[5]Sheet2!#REF!</definedName>
    <definedName name="BLPH2" hidden="1">[5]Sheet2!#REF!</definedName>
    <definedName name="BLPH20" localSheetId="6" hidden="1">#REF!</definedName>
    <definedName name="BLPH20" localSheetId="15" hidden="1">#REF!</definedName>
    <definedName name="BLPH20" localSheetId="16" hidden="1">#REF!</definedName>
    <definedName name="BLPH20" localSheetId="17" hidden="1">#REF!</definedName>
    <definedName name="BLPH20" localSheetId="18" hidden="1">#REF!</definedName>
    <definedName name="BLPH20" localSheetId="7" hidden="1">#REF!</definedName>
    <definedName name="BLPH20" localSheetId="8" hidden="1">#REF!</definedName>
    <definedName name="BLPH20" localSheetId="9" hidden="1">#REF!</definedName>
    <definedName name="BLPH20" localSheetId="10" hidden="1">#REF!</definedName>
    <definedName name="BLPH20" localSheetId="11" hidden="1">#REF!</definedName>
    <definedName name="BLPH20" localSheetId="12" hidden="1">#REF!</definedName>
    <definedName name="BLPH20" localSheetId="13" hidden="1">#REF!</definedName>
    <definedName name="BLPH20" localSheetId="14" hidden="1">#REF!</definedName>
    <definedName name="BLPH20" localSheetId="25" hidden="1">#REF!</definedName>
    <definedName name="BLPH20" localSheetId="34" hidden="1">#REF!</definedName>
    <definedName name="BLPH20" localSheetId="36" hidden="1">#REF!</definedName>
    <definedName name="BLPH20" localSheetId="39" hidden="1">#REF!</definedName>
    <definedName name="BLPH20" localSheetId="29" hidden="1">#REF!</definedName>
    <definedName name="BLPH20" localSheetId="32" hidden="1">#REF!</definedName>
    <definedName name="BLPH20" localSheetId="33" hidden="1">#REF!</definedName>
    <definedName name="BLPH20" localSheetId="43" hidden="1">#REF!</definedName>
    <definedName name="BLPH20" localSheetId="48" hidden="1">#REF!</definedName>
    <definedName name="BLPH20" localSheetId="49" hidden="1">#REF!</definedName>
    <definedName name="BLPH20" localSheetId="50" hidden="1">#REF!</definedName>
    <definedName name="BLPH20" localSheetId="51" hidden="1">#REF!</definedName>
    <definedName name="BLPH20" localSheetId="52" hidden="1">#REF!</definedName>
    <definedName name="BLPH20" localSheetId="54" hidden="1">#REF!</definedName>
    <definedName name="BLPH20" localSheetId="55" hidden="1">#REF!</definedName>
    <definedName name="BLPH20" localSheetId="56" hidden="1">#REF!</definedName>
    <definedName name="BLPH20" localSheetId="57" hidden="1">#REF!</definedName>
    <definedName name="BLPH20" localSheetId="61" hidden="1">#REF!</definedName>
    <definedName name="BLPH20" localSheetId="62" hidden="1">#REF!</definedName>
    <definedName name="BLPH20" localSheetId="66" hidden="1">#REF!</definedName>
    <definedName name="BLPH20" localSheetId="68" hidden="1">#REF!</definedName>
    <definedName name="BLPH20" localSheetId="69" hidden="1">#REF!</definedName>
    <definedName name="BLPH20" localSheetId="70" hidden="1">#REF!</definedName>
    <definedName name="BLPH20" localSheetId="71" hidden="1">#REF!</definedName>
    <definedName name="BLPH20" localSheetId="72" hidden="1">#REF!</definedName>
    <definedName name="BLPH20" localSheetId="2" hidden="1">#REF!</definedName>
    <definedName name="BLPH20" hidden="1">#REF!</definedName>
    <definedName name="BLPH200" localSheetId="6" hidden="1">#REF!</definedName>
    <definedName name="BLPH200" localSheetId="7" hidden="1">#REF!</definedName>
    <definedName name="BLPH200" localSheetId="8" hidden="1">#REF!</definedName>
    <definedName name="BLPH200" localSheetId="25" hidden="1">#REF!</definedName>
    <definedName name="BLPH200" localSheetId="34" hidden="1">#REF!</definedName>
    <definedName name="BLPH200" localSheetId="36" hidden="1">#REF!</definedName>
    <definedName name="BLPH200" localSheetId="29" hidden="1">#REF!</definedName>
    <definedName name="BLPH200" localSheetId="32" hidden="1">#REF!</definedName>
    <definedName name="BLPH200" localSheetId="33" hidden="1">#REF!</definedName>
    <definedName name="BLPH200" localSheetId="48" hidden="1">#REF!</definedName>
    <definedName name="BLPH200" localSheetId="49" hidden="1">#REF!</definedName>
    <definedName name="BLPH200" localSheetId="50" hidden="1">#REF!</definedName>
    <definedName name="BLPH200" localSheetId="51" hidden="1">#REF!</definedName>
    <definedName name="BLPH200" localSheetId="52" hidden="1">#REF!</definedName>
    <definedName name="BLPH200" localSheetId="54" hidden="1">#REF!</definedName>
    <definedName name="BLPH200" localSheetId="55" hidden="1">#REF!</definedName>
    <definedName name="BLPH200" localSheetId="56" hidden="1">#REF!</definedName>
    <definedName name="BLPH200" localSheetId="57" hidden="1">#REF!</definedName>
    <definedName name="BLPH200" localSheetId="61" hidden="1">#REF!</definedName>
    <definedName name="BLPH200" localSheetId="62" hidden="1">#REF!</definedName>
    <definedName name="BLPH200" localSheetId="66" hidden="1">#REF!</definedName>
    <definedName name="BLPH200" localSheetId="68" hidden="1">#REF!</definedName>
    <definedName name="BLPH200" localSheetId="69" hidden="1">#REF!</definedName>
    <definedName name="BLPH200" localSheetId="70" hidden="1">#REF!</definedName>
    <definedName name="BLPH200" localSheetId="71" hidden="1">#REF!</definedName>
    <definedName name="BLPH200" localSheetId="72" hidden="1">#REF!</definedName>
    <definedName name="BLPH200" localSheetId="2" hidden="1">#REF!</definedName>
    <definedName name="BLPH200" hidden="1">#REF!</definedName>
    <definedName name="BLPH201" localSheetId="6" hidden="1">#REF!</definedName>
    <definedName name="BLPH201" localSheetId="7" hidden="1">#REF!</definedName>
    <definedName name="BLPH201" localSheetId="8" hidden="1">#REF!</definedName>
    <definedName name="BLPH201" localSheetId="25" hidden="1">#REF!</definedName>
    <definedName name="BLPH201" localSheetId="34" hidden="1">#REF!</definedName>
    <definedName name="BLPH201" localSheetId="36" hidden="1">#REF!</definedName>
    <definedName name="BLPH201" localSheetId="29" hidden="1">#REF!</definedName>
    <definedName name="BLPH201" localSheetId="32" hidden="1">#REF!</definedName>
    <definedName name="BLPH201" localSheetId="33" hidden="1">#REF!</definedName>
    <definedName name="BLPH201" localSheetId="48" hidden="1">#REF!</definedName>
    <definedName name="BLPH201" localSheetId="49" hidden="1">#REF!</definedName>
    <definedName name="BLPH201" localSheetId="50" hidden="1">#REF!</definedName>
    <definedName name="BLPH201" localSheetId="51" hidden="1">#REF!</definedName>
    <definedName name="BLPH201" localSheetId="52" hidden="1">#REF!</definedName>
    <definedName name="BLPH201" localSheetId="54" hidden="1">#REF!</definedName>
    <definedName name="BLPH201" localSheetId="55" hidden="1">#REF!</definedName>
    <definedName name="BLPH201" localSheetId="56" hidden="1">#REF!</definedName>
    <definedName name="BLPH201" localSheetId="57" hidden="1">#REF!</definedName>
    <definedName name="BLPH201" localSheetId="61" hidden="1">#REF!</definedName>
    <definedName name="BLPH201" localSheetId="62" hidden="1">#REF!</definedName>
    <definedName name="BLPH201" localSheetId="66" hidden="1">#REF!</definedName>
    <definedName name="BLPH201" localSheetId="68" hidden="1">#REF!</definedName>
    <definedName name="BLPH201" localSheetId="69" hidden="1">#REF!</definedName>
    <definedName name="BLPH201" localSheetId="70" hidden="1">#REF!</definedName>
    <definedName name="BLPH201" localSheetId="71" hidden="1">#REF!</definedName>
    <definedName name="BLPH201" localSheetId="72" hidden="1">#REF!</definedName>
    <definedName name="BLPH201" localSheetId="2" hidden="1">#REF!</definedName>
    <definedName name="BLPH201" hidden="1">#REF!</definedName>
    <definedName name="BLPH202" localSheetId="6" hidden="1">#REF!</definedName>
    <definedName name="BLPH202" localSheetId="7" hidden="1">#REF!</definedName>
    <definedName name="BLPH202" localSheetId="8" hidden="1">#REF!</definedName>
    <definedName name="BLPH202" localSheetId="34" hidden="1">#REF!</definedName>
    <definedName name="BLPH202" localSheetId="36" hidden="1">#REF!</definedName>
    <definedName name="BLPH202" localSheetId="29" hidden="1">#REF!</definedName>
    <definedName name="BLPH202" localSheetId="32" hidden="1">#REF!</definedName>
    <definedName name="BLPH202" localSheetId="33" hidden="1">#REF!</definedName>
    <definedName name="BLPH202" localSheetId="48" hidden="1">#REF!</definedName>
    <definedName name="BLPH202" localSheetId="49" hidden="1">#REF!</definedName>
    <definedName name="BLPH202" localSheetId="50" hidden="1">#REF!</definedName>
    <definedName name="BLPH202" localSheetId="51" hidden="1">#REF!</definedName>
    <definedName name="BLPH202" localSheetId="52" hidden="1">#REF!</definedName>
    <definedName name="BLPH202" localSheetId="54" hidden="1">#REF!</definedName>
    <definedName name="BLPH202" localSheetId="55" hidden="1">#REF!</definedName>
    <definedName name="BLPH202" localSheetId="56" hidden="1">#REF!</definedName>
    <definedName name="BLPH202" localSheetId="57" hidden="1">#REF!</definedName>
    <definedName name="BLPH202" localSheetId="62" hidden="1">#REF!</definedName>
    <definedName name="BLPH202" localSheetId="69" hidden="1">#REF!</definedName>
    <definedName name="BLPH202" localSheetId="70" hidden="1">#REF!</definedName>
    <definedName name="BLPH202" localSheetId="71" hidden="1">#REF!</definedName>
    <definedName name="BLPH202" localSheetId="2" hidden="1">#REF!</definedName>
    <definedName name="BLPH202" hidden="1">#REF!</definedName>
    <definedName name="BLPH203" localSheetId="6" hidden="1">#REF!</definedName>
    <definedName name="BLPH203" localSheetId="7" hidden="1">#REF!</definedName>
    <definedName name="BLPH203" localSheetId="8" hidden="1">#REF!</definedName>
    <definedName name="BLPH203" localSheetId="34" hidden="1">#REF!</definedName>
    <definedName name="BLPH203" localSheetId="36" hidden="1">#REF!</definedName>
    <definedName name="BLPH203" localSheetId="29" hidden="1">#REF!</definedName>
    <definedName name="BLPH203" localSheetId="32" hidden="1">#REF!</definedName>
    <definedName name="BLPH203" localSheetId="33" hidden="1">#REF!</definedName>
    <definedName name="BLPH203" localSheetId="48" hidden="1">#REF!</definedName>
    <definedName name="BLPH203" localSheetId="49" hidden="1">#REF!</definedName>
    <definedName name="BLPH203" localSheetId="50" hidden="1">#REF!</definedName>
    <definedName name="BLPH203" localSheetId="51" hidden="1">#REF!</definedName>
    <definedName name="BLPH203" localSheetId="52" hidden="1">#REF!</definedName>
    <definedName name="BLPH203" localSheetId="54" hidden="1">#REF!</definedName>
    <definedName name="BLPH203" localSheetId="55" hidden="1">#REF!</definedName>
    <definedName name="BLPH203" localSheetId="56" hidden="1">#REF!</definedName>
    <definedName name="BLPH203" localSheetId="57" hidden="1">#REF!</definedName>
    <definedName name="BLPH203" localSheetId="62" hidden="1">#REF!</definedName>
    <definedName name="BLPH203" localSheetId="69" hidden="1">#REF!</definedName>
    <definedName name="BLPH203" localSheetId="70" hidden="1">#REF!</definedName>
    <definedName name="BLPH203" localSheetId="71" hidden="1">#REF!</definedName>
    <definedName name="BLPH203" localSheetId="2" hidden="1">#REF!</definedName>
    <definedName name="BLPH203" hidden="1">#REF!</definedName>
    <definedName name="BLPH204" localSheetId="6" hidden="1">#REF!</definedName>
    <definedName name="BLPH204" localSheetId="7" hidden="1">#REF!</definedName>
    <definedName name="BLPH204" localSheetId="8" hidden="1">#REF!</definedName>
    <definedName name="BLPH204" localSheetId="34" hidden="1">#REF!</definedName>
    <definedName name="BLPH204" localSheetId="36" hidden="1">#REF!</definedName>
    <definedName name="BLPH204" localSheetId="29" hidden="1">#REF!</definedName>
    <definedName name="BLPH204" localSheetId="32" hidden="1">#REF!</definedName>
    <definedName name="BLPH204" localSheetId="33" hidden="1">#REF!</definedName>
    <definedName name="BLPH204" localSheetId="48" hidden="1">#REF!</definedName>
    <definedName name="BLPH204" localSheetId="49" hidden="1">#REF!</definedName>
    <definedName name="BLPH204" localSheetId="50" hidden="1">#REF!</definedName>
    <definedName name="BLPH204" localSheetId="51" hidden="1">#REF!</definedName>
    <definedName name="BLPH204" localSheetId="52" hidden="1">#REF!</definedName>
    <definedName name="BLPH204" localSheetId="54" hidden="1">#REF!</definedName>
    <definedName name="BLPH204" localSheetId="55" hidden="1">#REF!</definedName>
    <definedName name="BLPH204" localSheetId="56" hidden="1">#REF!</definedName>
    <definedName name="BLPH204" localSheetId="57" hidden="1">#REF!</definedName>
    <definedName name="BLPH204" localSheetId="62" hidden="1">#REF!</definedName>
    <definedName name="BLPH204" localSheetId="69" hidden="1">#REF!</definedName>
    <definedName name="BLPH204" localSheetId="70" hidden="1">#REF!</definedName>
    <definedName name="BLPH204" localSheetId="71" hidden="1">#REF!</definedName>
    <definedName name="BLPH204" localSheetId="2" hidden="1">#REF!</definedName>
    <definedName name="BLPH204" hidden="1">#REF!</definedName>
    <definedName name="BLPH205" localSheetId="6" hidden="1">#REF!</definedName>
    <definedName name="BLPH205" localSheetId="7" hidden="1">#REF!</definedName>
    <definedName name="BLPH205" localSheetId="8" hidden="1">#REF!</definedName>
    <definedName name="BLPH205" localSheetId="34" hidden="1">#REF!</definedName>
    <definedName name="BLPH205" localSheetId="36" hidden="1">#REF!</definedName>
    <definedName name="BLPH205" localSheetId="29" hidden="1">#REF!</definedName>
    <definedName name="BLPH205" localSheetId="32" hidden="1">#REF!</definedName>
    <definedName name="BLPH205" localSheetId="33" hidden="1">#REF!</definedName>
    <definedName name="BLPH205" localSheetId="48" hidden="1">#REF!</definedName>
    <definedName name="BLPH205" localSheetId="49" hidden="1">#REF!</definedName>
    <definedName name="BLPH205" localSheetId="50" hidden="1">#REF!</definedName>
    <definedName name="BLPH205" localSheetId="51" hidden="1">#REF!</definedName>
    <definedName name="BLPH205" localSheetId="52" hidden="1">#REF!</definedName>
    <definedName name="BLPH205" localSheetId="54" hidden="1">#REF!</definedName>
    <definedName name="BLPH205" localSheetId="55" hidden="1">#REF!</definedName>
    <definedName name="BLPH205" localSheetId="56" hidden="1">#REF!</definedName>
    <definedName name="BLPH205" localSheetId="57" hidden="1">#REF!</definedName>
    <definedName name="BLPH205" localSheetId="62" hidden="1">#REF!</definedName>
    <definedName name="BLPH205" localSheetId="69" hidden="1">#REF!</definedName>
    <definedName name="BLPH205" localSheetId="70" hidden="1">#REF!</definedName>
    <definedName name="BLPH205" localSheetId="71" hidden="1">#REF!</definedName>
    <definedName name="BLPH205" localSheetId="2" hidden="1">#REF!</definedName>
    <definedName name="BLPH205" hidden="1">#REF!</definedName>
    <definedName name="BLPH206" localSheetId="6" hidden="1">#REF!</definedName>
    <definedName name="BLPH206" localSheetId="7" hidden="1">#REF!</definedName>
    <definedName name="BLPH206" localSheetId="8" hidden="1">#REF!</definedName>
    <definedName name="BLPH206" localSheetId="34" hidden="1">#REF!</definedName>
    <definedName name="BLPH206" localSheetId="36" hidden="1">#REF!</definedName>
    <definedName name="BLPH206" localSheetId="29" hidden="1">#REF!</definedName>
    <definedName name="BLPH206" localSheetId="32" hidden="1">#REF!</definedName>
    <definedName name="BLPH206" localSheetId="33" hidden="1">#REF!</definedName>
    <definedName name="BLPH206" localSheetId="48" hidden="1">#REF!</definedName>
    <definedName name="BLPH206" localSheetId="49" hidden="1">#REF!</definedName>
    <definedName name="BLPH206" localSheetId="50" hidden="1">#REF!</definedName>
    <definedName name="BLPH206" localSheetId="51" hidden="1">#REF!</definedName>
    <definedName name="BLPH206" localSheetId="52" hidden="1">#REF!</definedName>
    <definedName name="BLPH206" localSheetId="54" hidden="1">#REF!</definedName>
    <definedName name="BLPH206" localSheetId="55" hidden="1">#REF!</definedName>
    <definedName name="BLPH206" localSheetId="56" hidden="1">#REF!</definedName>
    <definedName name="BLPH206" localSheetId="57" hidden="1">#REF!</definedName>
    <definedName name="BLPH206" localSheetId="62" hidden="1">#REF!</definedName>
    <definedName name="BLPH206" localSheetId="69" hidden="1">#REF!</definedName>
    <definedName name="BLPH206" localSheetId="70" hidden="1">#REF!</definedName>
    <definedName name="BLPH206" localSheetId="71" hidden="1">#REF!</definedName>
    <definedName name="BLPH206" localSheetId="2" hidden="1">#REF!</definedName>
    <definedName name="BLPH206" hidden="1">#REF!</definedName>
    <definedName name="BLPH207" localSheetId="6" hidden="1">#REF!</definedName>
    <definedName name="BLPH207" localSheetId="7" hidden="1">#REF!</definedName>
    <definedName name="BLPH207" localSheetId="8" hidden="1">#REF!</definedName>
    <definedName name="BLPH207" localSheetId="34" hidden="1">#REF!</definedName>
    <definedName name="BLPH207" localSheetId="36" hidden="1">#REF!</definedName>
    <definedName name="BLPH207" localSheetId="29" hidden="1">#REF!</definedName>
    <definedName name="BLPH207" localSheetId="32" hidden="1">#REF!</definedName>
    <definedName name="BLPH207" localSheetId="33" hidden="1">#REF!</definedName>
    <definedName name="BLPH207" localSheetId="48" hidden="1">#REF!</definedName>
    <definedName name="BLPH207" localSheetId="49" hidden="1">#REF!</definedName>
    <definedName name="BLPH207" localSheetId="50" hidden="1">#REF!</definedName>
    <definedName name="BLPH207" localSheetId="51" hidden="1">#REF!</definedName>
    <definedName name="BLPH207" localSheetId="52" hidden="1">#REF!</definedName>
    <definedName name="BLPH207" localSheetId="54" hidden="1">#REF!</definedName>
    <definedName name="BLPH207" localSheetId="55" hidden="1">#REF!</definedName>
    <definedName name="BLPH207" localSheetId="56" hidden="1">#REF!</definedName>
    <definedName name="BLPH207" localSheetId="57" hidden="1">#REF!</definedName>
    <definedName name="BLPH207" localSheetId="62" hidden="1">#REF!</definedName>
    <definedName name="BLPH207" localSheetId="69" hidden="1">#REF!</definedName>
    <definedName name="BLPH207" localSheetId="70" hidden="1">#REF!</definedName>
    <definedName name="BLPH207" localSheetId="71" hidden="1">#REF!</definedName>
    <definedName name="BLPH207" localSheetId="2" hidden="1">#REF!</definedName>
    <definedName name="BLPH207" hidden="1">#REF!</definedName>
    <definedName name="BLPH208" localSheetId="6" hidden="1">#REF!</definedName>
    <definedName name="BLPH208" localSheetId="7" hidden="1">#REF!</definedName>
    <definedName name="BLPH208" localSheetId="8" hidden="1">#REF!</definedName>
    <definedName name="BLPH208" localSheetId="34" hidden="1">#REF!</definedName>
    <definedName name="BLPH208" localSheetId="36" hidden="1">#REF!</definedName>
    <definedName name="BLPH208" localSheetId="29" hidden="1">#REF!</definedName>
    <definedName name="BLPH208" localSheetId="32" hidden="1">#REF!</definedName>
    <definedName name="BLPH208" localSheetId="33" hidden="1">#REF!</definedName>
    <definedName name="BLPH208" localSheetId="48" hidden="1">#REF!</definedName>
    <definedName name="BLPH208" localSheetId="49" hidden="1">#REF!</definedName>
    <definedName name="BLPH208" localSheetId="50" hidden="1">#REF!</definedName>
    <definedName name="BLPH208" localSheetId="51" hidden="1">#REF!</definedName>
    <definedName name="BLPH208" localSheetId="52" hidden="1">#REF!</definedName>
    <definedName name="BLPH208" localSheetId="54" hidden="1">#REF!</definedName>
    <definedName name="BLPH208" localSheetId="55" hidden="1">#REF!</definedName>
    <definedName name="BLPH208" localSheetId="56" hidden="1">#REF!</definedName>
    <definedName name="BLPH208" localSheetId="57" hidden="1">#REF!</definedName>
    <definedName name="BLPH208" localSheetId="62" hidden="1">#REF!</definedName>
    <definedName name="BLPH208" localSheetId="69" hidden="1">#REF!</definedName>
    <definedName name="BLPH208" localSheetId="70" hidden="1">#REF!</definedName>
    <definedName name="BLPH208" localSheetId="71" hidden="1">#REF!</definedName>
    <definedName name="BLPH208" localSheetId="2" hidden="1">#REF!</definedName>
    <definedName name="BLPH208" hidden="1">#REF!</definedName>
    <definedName name="BLPH209" localSheetId="6" hidden="1">#REF!</definedName>
    <definedName name="BLPH209" localSheetId="7" hidden="1">#REF!</definedName>
    <definedName name="BLPH209" localSheetId="8" hidden="1">#REF!</definedName>
    <definedName name="BLPH209" localSheetId="34" hidden="1">#REF!</definedName>
    <definedName name="BLPH209" localSheetId="36" hidden="1">#REF!</definedName>
    <definedName name="BLPH209" localSheetId="29" hidden="1">#REF!</definedName>
    <definedName name="BLPH209" localSheetId="32" hidden="1">#REF!</definedName>
    <definedName name="BLPH209" localSheetId="33" hidden="1">#REF!</definedName>
    <definedName name="BLPH209" localSheetId="48" hidden="1">#REF!</definedName>
    <definedName name="BLPH209" localSheetId="49" hidden="1">#REF!</definedName>
    <definedName name="BLPH209" localSheetId="50" hidden="1">#REF!</definedName>
    <definedName name="BLPH209" localSheetId="51" hidden="1">#REF!</definedName>
    <definedName name="BLPH209" localSheetId="52" hidden="1">#REF!</definedName>
    <definedName name="BLPH209" localSheetId="54" hidden="1">#REF!</definedName>
    <definedName name="BLPH209" localSheetId="55" hidden="1">#REF!</definedName>
    <definedName name="BLPH209" localSheetId="56" hidden="1">#REF!</definedName>
    <definedName name="BLPH209" localSheetId="57" hidden="1">#REF!</definedName>
    <definedName name="BLPH209" localSheetId="62" hidden="1">#REF!</definedName>
    <definedName name="BLPH209" localSheetId="69" hidden="1">#REF!</definedName>
    <definedName name="BLPH209" localSheetId="70" hidden="1">#REF!</definedName>
    <definedName name="BLPH209" localSheetId="71" hidden="1">#REF!</definedName>
    <definedName name="BLPH209" localSheetId="2" hidden="1">#REF!</definedName>
    <definedName name="BLPH209" hidden="1">#REF!</definedName>
    <definedName name="BLPH21" hidden="1">'[6]Risk-Free Rate'!$AQ$15</definedName>
    <definedName name="BLPH210" localSheetId="6" hidden="1">#REF!</definedName>
    <definedName name="BLPH210" localSheetId="15" hidden="1">#REF!</definedName>
    <definedName name="BLPH210" localSheetId="16" hidden="1">#REF!</definedName>
    <definedName name="BLPH210" localSheetId="17" hidden="1">#REF!</definedName>
    <definedName name="BLPH210" localSheetId="18" hidden="1">#REF!</definedName>
    <definedName name="BLPH210" localSheetId="7" hidden="1">#REF!</definedName>
    <definedName name="BLPH210" localSheetId="8" hidden="1">#REF!</definedName>
    <definedName name="BLPH210" localSheetId="9" hidden="1">#REF!</definedName>
    <definedName name="BLPH210" localSheetId="10" hidden="1">#REF!</definedName>
    <definedName name="BLPH210" localSheetId="11" hidden="1">#REF!</definedName>
    <definedName name="BLPH210" localSheetId="12" hidden="1">#REF!</definedName>
    <definedName name="BLPH210" localSheetId="13" hidden="1">#REF!</definedName>
    <definedName name="BLPH210" localSheetId="14" hidden="1">#REF!</definedName>
    <definedName name="BLPH210" localSheetId="25" hidden="1">#REF!</definedName>
    <definedName name="BLPH210" localSheetId="34" hidden="1">#REF!</definedName>
    <definedName name="BLPH210" localSheetId="36" hidden="1">#REF!</definedName>
    <definedName name="BLPH210" localSheetId="39" hidden="1">#REF!</definedName>
    <definedName name="BLPH210" localSheetId="29" hidden="1">#REF!</definedName>
    <definedName name="BLPH210" localSheetId="32" hidden="1">#REF!</definedName>
    <definedName name="BLPH210" localSheetId="33" hidden="1">#REF!</definedName>
    <definedName name="BLPH210" localSheetId="43" hidden="1">#REF!</definedName>
    <definedName name="BLPH210" localSheetId="48" hidden="1">#REF!</definedName>
    <definedName name="BLPH210" localSheetId="49" hidden="1">#REF!</definedName>
    <definedName name="BLPH210" localSheetId="50" hidden="1">#REF!</definedName>
    <definedName name="BLPH210" localSheetId="51" hidden="1">#REF!</definedName>
    <definedName name="BLPH210" localSheetId="52" hidden="1">#REF!</definedName>
    <definedName name="BLPH210" localSheetId="54" hidden="1">#REF!</definedName>
    <definedName name="BLPH210" localSheetId="55" hidden="1">#REF!</definedName>
    <definedName name="BLPH210" localSheetId="56" hidden="1">#REF!</definedName>
    <definedName name="BLPH210" localSheetId="57" hidden="1">#REF!</definedName>
    <definedName name="BLPH210" localSheetId="61" hidden="1">#REF!</definedName>
    <definedName name="BLPH210" localSheetId="62" hidden="1">#REF!</definedName>
    <definedName name="BLPH210" localSheetId="66" hidden="1">#REF!</definedName>
    <definedName name="BLPH210" localSheetId="68" hidden="1">#REF!</definedName>
    <definedName name="BLPH210" localSheetId="69" hidden="1">#REF!</definedName>
    <definedName name="BLPH210" localSheetId="70" hidden="1">#REF!</definedName>
    <definedName name="BLPH210" localSheetId="71" hidden="1">#REF!</definedName>
    <definedName name="BLPH210" localSheetId="72" hidden="1">#REF!</definedName>
    <definedName name="BLPH210" localSheetId="2" hidden="1">#REF!</definedName>
    <definedName name="BLPH210" hidden="1">#REF!</definedName>
    <definedName name="BLPH211" localSheetId="6" hidden="1">#REF!</definedName>
    <definedName name="BLPH211" localSheetId="7" hidden="1">#REF!</definedName>
    <definedName name="BLPH211" localSheetId="8" hidden="1">#REF!</definedName>
    <definedName name="BLPH211" localSheetId="25" hidden="1">#REF!</definedName>
    <definedName name="BLPH211" localSheetId="34" hidden="1">#REF!</definedName>
    <definedName name="BLPH211" localSheetId="36" hidden="1">#REF!</definedName>
    <definedName name="BLPH211" localSheetId="29" hidden="1">#REF!</definedName>
    <definedName name="BLPH211" localSheetId="32" hidden="1">#REF!</definedName>
    <definedName name="BLPH211" localSheetId="33" hidden="1">#REF!</definedName>
    <definedName name="BLPH211" localSheetId="48" hidden="1">#REF!</definedName>
    <definedName name="BLPH211" localSheetId="49" hidden="1">#REF!</definedName>
    <definedName name="BLPH211" localSheetId="50" hidden="1">#REF!</definedName>
    <definedName name="BLPH211" localSheetId="51" hidden="1">#REF!</definedName>
    <definedName name="BLPH211" localSheetId="52" hidden="1">#REF!</definedName>
    <definedName name="BLPH211" localSheetId="54" hidden="1">#REF!</definedName>
    <definedName name="BLPH211" localSheetId="55" hidden="1">#REF!</definedName>
    <definedName name="BLPH211" localSheetId="56" hidden="1">#REF!</definedName>
    <definedName name="BLPH211" localSheetId="57" hidden="1">#REF!</definedName>
    <definedName name="BLPH211" localSheetId="61" hidden="1">#REF!</definedName>
    <definedName name="BLPH211" localSheetId="62" hidden="1">#REF!</definedName>
    <definedName name="BLPH211" localSheetId="66" hidden="1">#REF!</definedName>
    <definedName name="BLPH211" localSheetId="68" hidden="1">#REF!</definedName>
    <definedName name="BLPH211" localSheetId="69" hidden="1">#REF!</definedName>
    <definedName name="BLPH211" localSheetId="70" hidden="1">#REF!</definedName>
    <definedName name="BLPH211" localSheetId="71" hidden="1">#REF!</definedName>
    <definedName name="BLPH211" localSheetId="72" hidden="1">#REF!</definedName>
    <definedName name="BLPH211" localSheetId="2" hidden="1">#REF!</definedName>
    <definedName name="BLPH211" hidden="1">#REF!</definedName>
    <definedName name="BLPH212" localSheetId="6" hidden="1">#REF!</definedName>
    <definedName name="BLPH212" localSheetId="7" hidden="1">#REF!</definedName>
    <definedName name="BLPH212" localSheetId="8" hidden="1">#REF!</definedName>
    <definedName name="BLPH212" localSheetId="25" hidden="1">#REF!</definedName>
    <definedName name="BLPH212" localSheetId="34" hidden="1">#REF!</definedName>
    <definedName name="BLPH212" localSheetId="36" hidden="1">#REF!</definedName>
    <definedName name="BLPH212" localSheetId="29" hidden="1">#REF!</definedName>
    <definedName name="BLPH212" localSheetId="32" hidden="1">#REF!</definedName>
    <definedName name="BLPH212" localSheetId="33" hidden="1">#REF!</definedName>
    <definedName name="BLPH212" localSheetId="48" hidden="1">#REF!</definedName>
    <definedName name="BLPH212" localSheetId="49" hidden="1">#REF!</definedName>
    <definedName name="BLPH212" localSheetId="50" hidden="1">#REF!</definedName>
    <definedName name="BLPH212" localSheetId="51" hidden="1">#REF!</definedName>
    <definedName name="BLPH212" localSheetId="52" hidden="1">#REF!</definedName>
    <definedName name="BLPH212" localSheetId="54" hidden="1">#REF!</definedName>
    <definedName name="BLPH212" localSheetId="55" hidden="1">#REF!</definedName>
    <definedName name="BLPH212" localSheetId="56" hidden="1">#REF!</definedName>
    <definedName name="BLPH212" localSheetId="57" hidden="1">#REF!</definedName>
    <definedName name="BLPH212" localSheetId="61" hidden="1">#REF!</definedName>
    <definedName name="BLPH212" localSheetId="62" hidden="1">#REF!</definedName>
    <definedName name="BLPH212" localSheetId="66" hidden="1">#REF!</definedName>
    <definedName name="BLPH212" localSheetId="68" hidden="1">#REF!</definedName>
    <definedName name="BLPH212" localSheetId="69" hidden="1">#REF!</definedName>
    <definedName name="BLPH212" localSheetId="70" hidden="1">#REF!</definedName>
    <definedName name="BLPH212" localSheetId="71" hidden="1">#REF!</definedName>
    <definedName name="BLPH212" localSheetId="72" hidden="1">#REF!</definedName>
    <definedName name="BLPH212" localSheetId="2" hidden="1">#REF!</definedName>
    <definedName name="BLPH212" hidden="1">#REF!</definedName>
    <definedName name="BLPH213" localSheetId="6" hidden="1">#REF!</definedName>
    <definedName name="BLPH213" localSheetId="7" hidden="1">#REF!</definedName>
    <definedName name="BLPH213" localSheetId="8" hidden="1">#REF!</definedName>
    <definedName name="BLPH213" localSheetId="34" hidden="1">#REF!</definedName>
    <definedName name="BLPH213" localSheetId="36" hidden="1">#REF!</definedName>
    <definedName name="BLPH213" localSheetId="29" hidden="1">#REF!</definedName>
    <definedName name="BLPH213" localSheetId="32" hidden="1">#REF!</definedName>
    <definedName name="BLPH213" localSheetId="33" hidden="1">#REF!</definedName>
    <definedName name="BLPH213" localSheetId="48" hidden="1">#REF!</definedName>
    <definedName name="BLPH213" localSheetId="49" hidden="1">#REF!</definedName>
    <definedName name="BLPH213" localSheetId="50" hidden="1">#REF!</definedName>
    <definedName name="BLPH213" localSheetId="51" hidden="1">#REF!</definedName>
    <definedName name="BLPH213" localSheetId="52" hidden="1">#REF!</definedName>
    <definedName name="BLPH213" localSheetId="54" hidden="1">#REF!</definedName>
    <definedName name="BLPH213" localSheetId="55" hidden="1">#REF!</definedName>
    <definedName name="BLPH213" localSheetId="56" hidden="1">#REF!</definedName>
    <definedName name="BLPH213" localSheetId="57" hidden="1">#REF!</definedName>
    <definedName name="BLPH213" localSheetId="62" hidden="1">#REF!</definedName>
    <definedName name="BLPH213" localSheetId="69" hidden="1">#REF!</definedName>
    <definedName name="BLPH213" localSheetId="70" hidden="1">#REF!</definedName>
    <definedName name="BLPH213" localSheetId="71" hidden="1">#REF!</definedName>
    <definedName name="BLPH213" localSheetId="2" hidden="1">#REF!</definedName>
    <definedName name="BLPH213" hidden="1">#REF!</definedName>
    <definedName name="BLPH214" localSheetId="6" hidden="1">#REF!</definedName>
    <definedName name="BLPH214" localSheetId="7" hidden="1">#REF!</definedName>
    <definedName name="BLPH214" localSheetId="8" hidden="1">#REF!</definedName>
    <definedName name="BLPH214" localSheetId="34" hidden="1">#REF!</definedName>
    <definedName name="BLPH214" localSheetId="36" hidden="1">#REF!</definedName>
    <definedName name="BLPH214" localSheetId="29" hidden="1">#REF!</definedName>
    <definedName name="BLPH214" localSheetId="32" hidden="1">#REF!</definedName>
    <definedName name="BLPH214" localSheetId="33" hidden="1">#REF!</definedName>
    <definedName name="BLPH214" localSheetId="48" hidden="1">#REF!</definedName>
    <definedName name="BLPH214" localSheetId="49" hidden="1">#REF!</definedName>
    <definedName name="BLPH214" localSheetId="50" hidden="1">#REF!</definedName>
    <definedName name="BLPH214" localSheetId="51" hidden="1">#REF!</definedName>
    <definedName name="BLPH214" localSheetId="52" hidden="1">#REF!</definedName>
    <definedName name="BLPH214" localSheetId="54" hidden="1">#REF!</definedName>
    <definedName name="BLPH214" localSheetId="55" hidden="1">#REF!</definedName>
    <definedName name="BLPH214" localSheetId="56" hidden="1">#REF!</definedName>
    <definedName name="BLPH214" localSheetId="57" hidden="1">#REF!</definedName>
    <definedName name="BLPH214" localSheetId="62" hidden="1">#REF!</definedName>
    <definedName name="BLPH214" localSheetId="69" hidden="1">#REF!</definedName>
    <definedName name="BLPH214" localSheetId="70" hidden="1">#REF!</definedName>
    <definedName name="BLPH214" localSheetId="71" hidden="1">#REF!</definedName>
    <definedName name="BLPH214" localSheetId="2" hidden="1">#REF!</definedName>
    <definedName name="BLPH214" hidden="1">#REF!</definedName>
    <definedName name="BLPH215" localSheetId="6" hidden="1">#REF!</definedName>
    <definedName name="BLPH215" localSheetId="7" hidden="1">#REF!</definedName>
    <definedName name="BLPH215" localSheetId="8" hidden="1">#REF!</definedName>
    <definedName name="BLPH215" localSheetId="34" hidden="1">#REF!</definedName>
    <definedName name="BLPH215" localSheetId="36" hidden="1">#REF!</definedName>
    <definedName name="BLPH215" localSheetId="29" hidden="1">#REF!</definedName>
    <definedName name="BLPH215" localSheetId="32" hidden="1">#REF!</definedName>
    <definedName name="BLPH215" localSheetId="33" hidden="1">#REF!</definedName>
    <definedName name="BLPH215" localSheetId="48" hidden="1">#REF!</definedName>
    <definedName name="BLPH215" localSheetId="49" hidden="1">#REF!</definedName>
    <definedName name="BLPH215" localSheetId="50" hidden="1">#REF!</definedName>
    <definedName name="BLPH215" localSheetId="51" hidden="1">#REF!</definedName>
    <definedName name="BLPH215" localSheetId="52" hidden="1">#REF!</definedName>
    <definedName name="BLPH215" localSheetId="54" hidden="1">#REF!</definedName>
    <definedName name="BLPH215" localSheetId="55" hidden="1">#REF!</definedName>
    <definedName name="BLPH215" localSheetId="56" hidden="1">#REF!</definedName>
    <definedName name="BLPH215" localSheetId="57" hidden="1">#REF!</definedName>
    <definedName name="BLPH215" localSheetId="62" hidden="1">#REF!</definedName>
    <definedName name="BLPH215" localSheetId="69" hidden="1">#REF!</definedName>
    <definedName name="BLPH215" localSheetId="70" hidden="1">#REF!</definedName>
    <definedName name="BLPH215" localSheetId="71" hidden="1">#REF!</definedName>
    <definedName name="BLPH215" localSheetId="2" hidden="1">#REF!</definedName>
    <definedName name="BLPH215" hidden="1">#REF!</definedName>
    <definedName name="BLPH216" localSheetId="6" hidden="1">#REF!</definedName>
    <definedName name="BLPH216" localSheetId="7" hidden="1">#REF!</definedName>
    <definedName name="BLPH216" localSheetId="8" hidden="1">#REF!</definedName>
    <definedName name="BLPH216" localSheetId="34" hidden="1">#REF!</definedName>
    <definedName name="BLPH216" localSheetId="36" hidden="1">#REF!</definedName>
    <definedName name="BLPH216" localSheetId="29" hidden="1">#REF!</definedName>
    <definedName name="BLPH216" localSheetId="32" hidden="1">#REF!</definedName>
    <definedName name="BLPH216" localSheetId="33" hidden="1">#REF!</definedName>
    <definedName name="BLPH216" localSheetId="48" hidden="1">#REF!</definedName>
    <definedName name="BLPH216" localSheetId="49" hidden="1">#REF!</definedName>
    <definedName name="BLPH216" localSheetId="50" hidden="1">#REF!</definedName>
    <definedName name="BLPH216" localSheetId="51" hidden="1">#REF!</definedName>
    <definedName name="BLPH216" localSheetId="52" hidden="1">#REF!</definedName>
    <definedName name="BLPH216" localSheetId="54" hidden="1">#REF!</definedName>
    <definedName name="BLPH216" localSheetId="55" hidden="1">#REF!</definedName>
    <definedName name="BLPH216" localSheetId="56" hidden="1">#REF!</definedName>
    <definedName name="BLPH216" localSheetId="57" hidden="1">#REF!</definedName>
    <definedName name="BLPH216" localSheetId="62" hidden="1">#REF!</definedName>
    <definedName name="BLPH216" localSheetId="69" hidden="1">#REF!</definedName>
    <definedName name="BLPH216" localSheetId="70" hidden="1">#REF!</definedName>
    <definedName name="BLPH216" localSheetId="71" hidden="1">#REF!</definedName>
    <definedName name="BLPH216" localSheetId="2" hidden="1">#REF!</definedName>
    <definedName name="BLPH216" hidden="1">#REF!</definedName>
    <definedName name="BLPH217" localSheetId="6" hidden="1">#REF!</definedName>
    <definedName name="BLPH217" localSheetId="7" hidden="1">#REF!</definedName>
    <definedName name="BLPH217" localSheetId="8" hidden="1">#REF!</definedName>
    <definedName name="BLPH217" localSheetId="34" hidden="1">#REF!</definedName>
    <definedName name="BLPH217" localSheetId="36" hidden="1">#REF!</definedName>
    <definedName name="BLPH217" localSheetId="29" hidden="1">#REF!</definedName>
    <definedName name="BLPH217" localSheetId="32" hidden="1">#REF!</definedName>
    <definedName name="BLPH217" localSheetId="33" hidden="1">#REF!</definedName>
    <definedName name="BLPH217" localSheetId="48" hidden="1">#REF!</definedName>
    <definedName name="BLPH217" localSheetId="49" hidden="1">#REF!</definedName>
    <definedName name="BLPH217" localSheetId="50" hidden="1">#REF!</definedName>
    <definedName name="BLPH217" localSheetId="51" hidden="1">#REF!</definedName>
    <definedName name="BLPH217" localSheetId="52" hidden="1">#REF!</definedName>
    <definedName name="BLPH217" localSheetId="54" hidden="1">#REF!</definedName>
    <definedName name="BLPH217" localSheetId="55" hidden="1">#REF!</definedName>
    <definedName name="BLPH217" localSheetId="56" hidden="1">#REF!</definedName>
    <definedName name="BLPH217" localSheetId="57" hidden="1">#REF!</definedName>
    <definedName name="BLPH217" localSheetId="62" hidden="1">#REF!</definedName>
    <definedName name="BLPH217" localSheetId="69" hidden="1">#REF!</definedName>
    <definedName name="BLPH217" localSheetId="70" hidden="1">#REF!</definedName>
    <definedName name="BLPH217" localSheetId="71" hidden="1">#REF!</definedName>
    <definedName name="BLPH217" localSheetId="2" hidden="1">#REF!</definedName>
    <definedName name="BLPH217" hidden="1">#REF!</definedName>
    <definedName name="BLPH218" localSheetId="6" hidden="1">#REF!</definedName>
    <definedName name="BLPH218" localSheetId="7" hidden="1">#REF!</definedName>
    <definedName name="BLPH218" localSheetId="8" hidden="1">#REF!</definedName>
    <definedName name="BLPH218" localSheetId="34" hidden="1">#REF!</definedName>
    <definedName name="BLPH218" localSheetId="36" hidden="1">#REF!</definedName>
    <definedName name="BLPH218" localSheetId="29" hidden="1">#REF!</definedName>
    <definedName name="BLPH218" localSheetId="32" hidden="1">#REF!</definedName>
    <definedName name="BLPH218" localSheetId="33" hidden="1">#REF!</definedName>
    <definedName name="BLPH218" localSheetId="48" hidden="1">#REF!</definedName>
    <definedName name="BLPH218" localSheetId="49" hidden="1">#REF!</definedName>
    <definedName name="BLPH218" localSheetId="50" hidden="1">#REF!</definedName>
    <definedName name="BLPH218" localSheetId="51" hidden="1">#REF!</definedName>
    <definedName name="BLPH218" localSheetId="52" hidden="1">#REF!</definedName>
    <definedName name="BLPH218" localSheetId="54" hidden="1">#REF!</definedName>
    <definedName name="BLPH218" localSheetId="55" hidden="1">#REF!</definedName>
    <definedName name="BLPH218" localSheetId="56" hidden="1">#REF!</definedName>
    <definedName name="BLPH218" localSheetId="57" hidden="1">#REF!</definedName>
    <definedName name="BLPH218" localSheetId="62" hidden="1">#REF!</definedName>
    <definedName name="BLPH218" localSheetId="69" hidden="1">#REF!</definedName>
    <definedName name="BLPH218" localSheetId="70" hidden="1">#REF!</definedName>
    <definedName name="BLPH218" localSheetId="71" hidden="1">#REF!</definedName>
    <definedName name="BLPH218" localSheetId="2" hidden="1">#REF!</definedName>
    <definedName name="BLPH218" hidden="1">#REF!</definedName>
    <definedName name="BLPH219" localSheetId="6" hidden="1">#REF!</definedName>
    <definedName name="BLPH219" localSheetId="7" hidden="1">#REF!</definedName>
    <definedName name="BLPH219" localSheetId="8" hidden="1">#REF!</definedName>
    <definedName name="BLPH219" localSheetId="34" hidden="1">#REF!</definedName>
    <definedName name="BLPH219" localSheetId="36" hidden="1">#REF!</definedName>
    <definedName name="BLPH219" localSheetId="29" hidden="1">#REF!</definedName>
    <definedName name="BLPH219" localSheetId="32" hidden="1">#REF!</definedName>
    <definedName name="BLPH219" localSheetId="33" hidden="1">#REF!</definedName>
    <definedName name="BLPH219" localSheetId="48" hidden="1">#REF!</definedName>
    <definedName name="BLPH219" localSheetId="49" hidden="1">#REF!</definedName>
    <definedName name="BLPH219" localSheetId="50" hidden="1">#REF!</definedName>
    <definedName name="BLPH219" localSheetId="51" hidden="1">#REF!</definedName>
    <definedName name="BLPH219" localSheetId="52" hidden="1">#REF!</definedName>
    <definedName name="BLPH219" localSheetId="54" hidden="1">#REF!</definedName>
    <definedName name="BLPH219" localSheetId="55" hidden="1">#REF!</definedName>
    <definedName name="BLPH219" localSheetId="56" hidden="1">#REF!</definedName>
    <definedName name="BLPH219" localSheetId="57" hidden="1">#REF!</definedName>
    <definedName name="BLPH219" localSheetId="62" hidden="1">#REF!</definedName>
    <definedName name="BLPH219" localSheetId="69" hidden="1">#REF!</definedName>
    <definedName name="BLPH219" localSheetId="70" hidden="1">#REF!</definedName>
    <definedName name="BLPH219" localSheetId="71" hidden="1">#REF!</definedName>
    <definedName name="BLPH219" localSheetId="2" hidden="1">#REF!</definedName>
    <definedName name="BLPH219" hidden="1">#REF!</definedName>
    <definedName name="BLPH22" hidden="1">'[6]Risk-Free Rate'!$AN$15</definedName>
    <definedName name="BLPH220" localSheetId="6" hidden="1">#REF!</definedName>
    <definedName name="BLPH220" localSheetId="15" hidden="1">#REF!</definedName>
    <definedName name="BLPH220" localSheetId="16" hidden="1">#REF!</definedName>
    <definedName name="BLPH220" localSheetId="17" hidden="1">#REF!</definedName>
    <definedName name="BLPH220" localSheetId="18" hidden="1">#REF!</definedName>
    <definedName name="BLPH220" localSheetId="7" hidden="1">#REF!</definedName>
    <definedName name="BLPH220" localSheetId="8" hidden="1">#REF!</definedName>
    <definedName name="BLPH220" localSheetId="9" hidden="1">#REF!</definedName>
    <definedName name="BLPH220" localSheetId="10" hidden="1">#REF!</definedName>
    <definedName name="BLPH220" localSheetId="11" hidden="1">#REF!</definedName>
    <definedName name="BLPH220" localSheetId="12" hidden="1">#REF!</definedName>
    <definedName name="BLPH220" localSheetId="13" hidden="1">#REF!</definedName>
    <definedName name="BLPH220" localSheetId="14" hidden="1">#REF!</definedName>
    <definedName name="BLPH220" localSheetId="25" hidden="1">#REF!</definedName>
    <definedName name="BLPH220" localSheetId="34" hidden="1">#REF!</definedName>
    <definedName name="BLPH220" localSheetId="36" hidden="1">#REF!</definedName>
    <definedName name="BLPH220" localSheetId="39" hidden="1">#REF!</definedName>
    <definedName name="BLPH220" localSheetId="29" hidden="1">#REF!</definedName>
    <definedName name="BLPH220" localSheetId="32" hidden="1">#REF!</definedName>
    <definedName name="BLPH220" localSheetId="33" hidden="1">#REF!</definedName>
    <definedName name="BLPH220" localSheetId="43" hidden="1">#REF!</definedName>
    <definedName name="BLPH220" localSheetId="48" hidden="1">#REF!</definedName>
    <definedName name="BLPH220" localSheetId="49" hidden="1">#REF!</definedName>
    <definedName name="BLPH220" localSheetId="50" hidden="1">#REF!</definedName>
    <definedName name="BLPH220" localSheetId="51" hidden="1">#REF!</definedName>
    <definedName name="BLPH220" localSheetId="52" hidden="1">#REF!</definedName>
    <definedName name="BLPH220" localSheetId="54" hidden="1">#REF!</definedName>
    <definedName name="BLPH220" localSheetId="55" hidden="1">#REF!</definedName>
    <definedName name="BLPH220" localSheetId="56" hidden="1">#REF!</definedName>
    <definedName name="BLPH220" localSheetId="57" hidden="1">#REF!</definedName>
    <definedName name="BLPH220" localSheetId="61" hidden="1">#REF!</definedName>
    <definedName name="BLPH220" localSheetId="62" hidden="1">#REF!</definedName>
    <definedName name="BLPH220" localSheetId="66" hidden="1">#REF!</definedName>
    <definedName name="BLPH220" localSheetId="68" hidden="1">#REF!</definedName>
    <definedName name="BLPH220" localSheetId="69" hidden="1">#REF!</definedName>
    <definedName name="BLPH220" localSheetId="70" hidden="1">#REF!</definedName>
    <definedName name="BLPH220" localSheetId="71" hidden="1">#REF!</definedName>
    <definedName name="BLPH220" localSheetId="72" hidden="1">#REF!</definedName>
    <definedName name="BLPH220" localSheetId="2" hidden="1">#REF!</definedName>
    <definedName name="BLPH220" hidden="1">#REF!</definedName>
    <definedName name="BLPH221" localSheetId="6" hidden="1">#REF!</definedName>
    <definedName name="BLPH221" localSheetId="7" hidden="1">#REF!</definedName>
    <definedName name="BLPH221" localSheetId="8" hidden="1">#REF!</definedName>
    <definedName name="BLPH221" localSheetId="25" hidden="1">#REF!</definedName>
    <definedName name="BLPH221" localSheetId="34" hidden="1">#REF!</definedName>
    <definedName name="BLPH221" localSheetId="36" hidden="1">#REF!</definedName>
    <definedName name="BLPH221" localSheetId="29" hidden="1">#REF!</definedName>
    <definedName name="BLPH221" localSheetId="32" hidden="1">#REF!</definedName>
    <definedName name="BLPH221" localSheetId="33" hidden="1">#REF!</definedName>
    <definedName name="BLPH221" localSheetId="48" hidden="1">#REF!</definedName>
    <definedName name="BLPH221" localSheetId="49" hidden="1">#REF!</definedName>
    <definedName name="BLPH221" localSheetId="50" hidden="1">#REF!</definedName>
    <definedName name="BLPH221" localSheetId="51" hidden="1">#REF!</definedName>
    <definedName name="BLPH221" localSheetId="52" hidden="1">#REF!</definedName>
    <definedName name="BLPH221" localSheetId="54" hidden="1">#REF!</definedName>
    <definedName name="BLPH221" localSheetId="55" hidden="1">#REF!</definedName>
    <definedName name="BLPH221" localSheetId="56" hidden="1">#REF!</definedName>
    <definedName name="BLPH221" localSheetId="57" hidden="1">#REF!</definedName>
    <definedName name="BLPH221" localSheetId="61" hidden="1">#REF!</definedName>
    <definedName name="BLPH221" localSheetId="62" hidden="1">#REF!</definedName>
    <definedName name="BLPH221" localSheetId="66" hidden="1">#REF!</definedName>
    <definedName name="BLPH221" localSheetId="68" hidden="1">#REF!</definedName>
    <definedName name="BLPH221" localSheetId="69" hidden="1">#REF!</definedName>
    <definedName name="BLPH221" localSheetId="70" hidden="1">#REF!</definedName>
    <definedName name="BLPH221" localSheetId="71" hidden="1">#REF!</definedName>
    <definedName name="BLPH221" localSheetId="72" hidden="1">#REF!</definedName>
    <definedName name="BLPH221" localSheetId="2" hidden="1">#REF!</definedName>
    <definedName name="BLPH221" hidden="1">#REF!</definedName>
    <definedName name="BLPH222" localSheetId="6" hidden="1">#REF!</definedName>
    <definedName name="BLPH222" localSheetId="7" hidden="1">#REF!</definedName>
    <definedName name="BLPH222" localSheetId="8" hidden="1">#REF!</definedName>
    <definedName name="BLPH222" localSheetId="25" hidden="1">#REF!</definedName>
    <definedName name="BLPH222" localSheetId="34" hidden="1">#REF!</definedName>
    <definedName name="BLPH222" localSheetId="36" hidden="1">#REF!</definedName>
    <definedName name="BLPH222" localSheetId="29" hidden="1">#REF!</definedName>
    <definedName name="BLPH222" localSheetId="32" hidden="1">#REF!</definedName>
    <definedName name="BLPH222" localSheetId="33" hidden="1">#REF!</definedName>
    <definedName name="BLPH222" localSheetId="48" hidden="1">#REF!</definedName>
    <definedName name="BLPH222" localSheetId="49" hidden="1">#REF!</definedName>
    <definedName name="BLPH222" localSheetId="50" hidden="1">#REF!</definedName>
    <definedName name="BLPH222" localSheetId="51" hidden="1">#REF!</definedName>
    <definedName name="BLPH222" localSheetId="52" hidden="1">#REF!</definedName>
    <definedName name="BLPH222" localSheetId="54" hidden="1">#REF!</definedName>
    <definedName name="BLPH222" localSheetId="55" hidden="1">#REF!</definedName>
    <definedName name="BLPH222" localSheetId="56" hidden="1">#REF!</definedName>
    <definedName name="BLPH222" localSheetId="57" hidden="1">#REF!</definedName>
    <definedName name="BLPH222" localSheetId="61" hidden="1">#REF!</definedName>
    <definedName name="BLPH222" localSheetId="62" hidden="1">#REF!</definedName>
    <definedName name="BLPH222" localSheetId="66" hidden="1">#REF!</definedName>
    <definedName name="BLPH222" localSheetId="68" hidden="1">#REF!</definedName>
    <definedName name="BLPH222" localSheetId="69" hidden="1">#REF!</definedName>
    <definedName name="BLPH222" localSheetId="70" hidden="1">#REF!</definedName>
    <definedName name="BLPH222" localSheetId="71" hidden="1">#REF!</definedName>
    <definedName name="BLPH222" localSheetId="72" hidden="1">#REF!</definedName>
    <definedName name="BLPH222" localSheetId="2" hidden="1">#REF!</definedName>
    <definedName name="BLPH222" hidden="1">#REF!</definedName>
    <definedName name="BLPH223" localSheetId="6" hidden="1">#REF!</definedName>
    <definedName name="BLPH223" localSheetId="7" hidden="1">#REF!</definedName>
    <definedName name="BLPH223" localSheetId="8" hidden="1">#REF!</definedName>
    <definedName name="BLPH223" localSheetId="34" hidden="1">#REF!</definedName>
    <definedName name="BLPH223" localSheetId="36" hidden="1">#REF!</definedName>
    <definedName name="BLPH223" localSheetId="29" hidden="1">#REF!</definedName>
    <definedName name="BLPH223" localSheetId="32" hidden="1">#REF!</definedName>
    <definedName name="BLPH223" localSheetId="33" hidden="1">#REF!</definedName>
    <definedName name="BLPH223" localSheetId="48" hidden="1">#REF!</definedName>
    <definedName name="BLPH223" localSheetId="49" hidden="1">#REF!</definedName>
    <definedName name="BLPH223" localSheetId="50" hidden="1">#REF!</definedName>
    <definedName name="BLPH223" localSheetId="51" hidden="1">#REF!</definedName>
    <definedName name="BLPH223" localSheetId="52" hidden="1">#REF!</definedName>
    <definedName name="BLPH223" localSheetId="54" hidden="1">#REF!</definedName>
    <definedName name="BLPH223" localSheetId="55" hidden="1">#REF!</definedName>
    <definedName name="BLPH223" localSheetId="56" hidden="1">#REF!</definedName>
    <definedName name="BLPH223" localSheetId="57" hidden="1">#REF!</definedName>
    <definedName name="BLPH223" localSheetId="62" hidden="1">#REF!</definedName>
    <definedName name="BLPH223" localSheetId="69" hidden="1">#REF!</definedName>
    <definedName name="BLPH223" localSheetId="70" hidden="1">#REF!</definedName>
    <definedName name="BLPH223" localSheetId="71" hidden="1">#REF!</definedName>
    <definedName name="BLPH223" localSheetId="2" hidden="1">#REF!</definedName>
    <definedName name="BLPH223" hidden="1">#REF!</definedName>
    <definedName name="BLPH224" localSheetId="6" hidden="1">#REF!</definedName>
    <definedName name="BLPH224" localSheetId="7" hidden="1">#REF!</definedName>
    <definedName name="BLPH224" localSheetId="8" hidden="1">#REF!</definedName>
    <definedName name="BLPH224" localSheetId="34" hidden="1">#REF!</definedName>
    <definedName name="BLPH224" localSheetId="36" hidden="1">#REF!</definedName>
    <definedName name="BLPH224" localSheetId="29" hidden="1">#REF!</definedName>
    <definedName name="BLPH224" localSheetId="32" hidden="1">#REF!</definedName>
    <definedName name="BLPH224" localSheetId="33" hidden="1">#REF!</definedName>
    <definedName name="BLPH224" localSheetId="48" hidden="1">#REF!</definedName>
    <definedName name="BLPH224" localSheetId="49" hidden="1">#REF!</definedName>
    <definedName name="BLPH224" localSheetId="50" hidden="1">#REF!</definedName>
    <definedName name="BLPH224" localSheetId="51" hidden="1">#REF!</definedName>
    <definedName name="BLPH224" localSheetId="52" hidden="1">#REF!</definedName>
    <definedName name="BLPH224" localSheetId="54" hidden="1">#REF!</definedName>
    <definedName name="BLPH224" localSheetId="55" hidden="1">#REF!</definedName>
    <definedName name="BLPH224" localSheetId="56" hidden="1">#REF!</definedName>
    <definedName name="BLPH224" localSheetId="57" hidden="1">#REF!</definedName>
    <definedName name="BLPH224" localSheetId="62" hidden="1">#REF!</definedName>
    <definedName name="BLPH224" localSheetId="69" hidden="1">#REF!</definedName>
    <definedName name="BLPH224" localSheetId="70" hidden="1">#REF!</definedName>
    <definedName name="BLPH224" localSheetId="71" hidden="1">#REF!</definedName>
    <definedName name="BLPH224" localSheetId="2" hidden="1">#REF!</definedName>
    <definedName name="BLPH224" hidden="1">#REF!</definedName>
    <definedName name="BLPH225" localSheetId="6" hidden="1">#REF!</definedName>
    <definedName name="BLPH225" localSheetId="7" hidden="1">#REF!</definedName>
    <definedName name="BLPH225" localSheetId="8" hidden="1">#REF!</definedName>
    <definedName name="BLPH225" localSheetId="34" hidden="1">#REF!</definedName>
    <definedName name="BLPH225" localSheetId="36" hidden="1">#REF!</definedName>
    <definedName name="BLPH225" localSheetId="29" hidden="1">#REF!</definedName>
    <definedName name="BLPH225" localSheetId="32" hidden="1">#REF!</definedName>
    <definedName name="BLPH225" localSheetId="33" hidden="1">#REF!</definedName>
    <definedName name="BLPH225" localSheetId="48" hidden="1">#REF!</definedName>
    <definedName name="BLPH225" localSheetId="49" hidden="1">#REF!</definedName>
    <definedName name="BLPH225" localSheetId="50" hidden="1">#REF!</definedName>
    <definedName name="BLPH225" localSheetId="51" hidden="1">#REF!</definedName>
    <definedName name="BLPH225" localSheetId="52" hidden="1">#REF!</definedName>
    <definedName name="BLPH225" localSheetId="54" hidden="1">#REF!</definedName>
    <definedName name="BLPH225" localSheetId="55" hidden="1">#REF!</definedName>
    <definedName name="BLPH225" localSheetId="56" hidden="1">#REF!</definedName>
    <definedName name="BLPH225" localSheetId="57" hidden="1">#REF!</definedName>
    <definedName name="BLPH225" localSheetId="62" hidden="1">#REF!</definedName>
    <definedName name="BLPH225" localSheetId="69" hidden="1">#REF!</definedName>
    <definedName name="BLPH225" localSheetId="70" hidden="1">#REF!</definedName>
    <definedName name="BLPH225" localSheetId="71" hidden="1">#REF!</definedName>
    <definedName name="BLPH225" localSheetId="2" hidden="1">#REF!</definedName>
    <definedName name="BLPH225" hidden="1">#REF!</definedName>
    <definedName name="BLPH226" localSheetId="6" hidden="1">#REF!</definedName>
    <definedName name="BLPH226" localSheetId="7" hidden="1">#REF!</definedName>
    <definedName name="BLPH226" localSheetId="8" hidden="1">#REF!</definedName>
    <definedName name="BLPH226" localSheetId="34" hidden="1">#REF!</definedName>
    <definedName name="BLPH226" localSheetId="36" hidden="1">#REF!</definedName>
    <definedName name="BLPH226" localSheetId="29" hidden="1">#REF!</definedName>
    <definedName name="BLPH226" localSheetId="32" hidden="1">#REF!</definedName>
    <definedName name="BLPH226" localSheetId="33" hidden="1">#REF!</definedName>
    <definedName name="BLPH226" localSheetId="48" hidden="1">#REF!</definedName>
    <definedName name="BLPH226" localSheetId="49" hidden="1">#REF!</definedName>
    <definedName name="BLPH226" localSheetId="50" hidden="1">#REF!</definedName>
    <definedName name="BLPH226" localSheetId="51" hidden="1">#REF!</definedName>
    <definedName name="BLPH226" localSheetId="52" hidden="1">#REF!</definedName>
    <definedName name="BLPH226" localSheetId="54" hidden="1">#REF!</definedName>
    <definedName name="BLPH226" localSheetId="55" hidden="1">#REF!</definedName>
    <definedName name="BLPH226" localSheetId="56" hidden="1">#REF!</definedName>
    <definedName name="BLPH226" localSheetId="57" hidden="1">#REF!</definedName>
    <definedName name="BLPH226" localSheetId="62" hidden="1">#REF!</definedName>
    <definedName name="BLPH226" localSheetId="69" hidden="1">#REF!</definedName>
    <definedName name="BLPH226" localSheetId="70" hidden="1">#REF!</definedName>
    <definedName name="BLPH226" localSheetId="71" hidden="1">#REF!</definedName>
    <definedName name="BLPH226" localSheetId="2" hidden="1">#REF!</definedName>
    <definedName name="BLPH226" hidden="1">#REF!</definedName>
    <definedName name="BLPH227" localSheetId="6" hidden="1">#REF!</definedName>
    <definedName name="BLPH227" localSheetId="7" hidden="1">#REF!</definedName>
    <definedName name="BLPH227" localSheetId="8" hidden="1">#REF!</definedName>
    <definedName name="BLPH227" localSheetId="34" hidden="1">#REF!</definedName>
    <definedName name="BLPH227" localSheetId="36" hidden="1">#REF!</definedName>
    <definedName name="BLPH227" localSheetId="29" hidden="1">#REF!</definedName>
    <definedName name="BLPH227" localSheetId="32" hidden="1">#REF!</definedName>
    <definedName name="BLPH227" localSheetId="33" hidden="1">#REF!</definedName>
    <definedName name="BLPH227" localSheetId="48" hidden="1">#REF!</definedName>
    <definedName name="BLPH227" localSheetId="49" hidden="1">#REF!</definedName>
    <definedName name="BLPH227" localSheetId="50" hidden="1">#REF!</definedName>
    <definedName name="BLPH227" localSheetId="51" hidden="1">#REF!</definedName>
    <definedName name="BLPH227" localSheetId="52" hidden="1">#REF!</definedName>
    <definedName name="BLPH227" localSheetId="54" hidden="1">#REF!</definedName>
    <definedName name="BLPH227" localSheetId="55" hidden="1">#REF!</definedName>
    <definedName name="BLPH227" localSheetId="56" hidden="1">#REF!</definedName>
    <definedName name="BLPH227" localSheetId="57" hidden="1">#REF!</definedName>
    <definedName name="BLPH227" localSheetId="62" hidden="1">#REF!</definedName>
    <definedName name="BLPH227" localSheetId="69" hidden="1">#REF!</definedName>
    <definedName name="BLPH227" localSheetId="70" hidden="1">#REF!</definedName>
    <definedName name="BLPH227" localSheetId="71" hidden="1">#REF!</definedName>
    <definedName name="BLPH227" localSheetId="2" hidden="1">#REF!</definedName>
    <definedName name="BLPH227" hidden="1">#REF!</definedName>
    <definedName name="BLPH228" localSheetId="6" hidden="1">#REF!</definedName>
    <definedName name="BLPH228" localSheetId="7" hidden="1">#REF!</definedName>
    <definedName name="BLPH228" localSheetId="8" hidden="1">#REF!</definedName>
    <definedName name="BLPH228" localSheetId="34" hidden="1">#REF!</definedName>
    <definedName name="BLPH228" localSheetId="36" hidden="1">#REF!</definedName>
    <definedName name="BLPH228" localSheetId="29" hidden="1">#REF!</definedName>
    <definedName name="BLPH228" localSheetId="32" hidden="1">#REF!</definedName>
    <definedName name="BLPH228" localSheetId="33" hidden="1">#REF!</definedName>
    <definedName name="BLPH228" localSheetId="48" hidden="1">#REF!</definedName>
    <definedName name="BLPH228" localSheetId="49" hidden="1">#REF!</definedName>
    <definedName name="BLPH228" localSheetId="50" hidden="1">#REF!</definedName>
    <definedName name="BLPH228" localSheetId="51" hidden="1">#REF!</definedName>
    <definedName name="BLPH228" localSheetId="52" hidden="1">#REF!</definedName>
    <definedName name="BLPH228" localSheetId="54" hidden="1">#REF!</definedName>
    <definedName name="BLPH228" localSheetId="55" hidden="1">#REF!</definedName>
    <definedName name="BLPH228" localSheetId="56" hidden="1">#REF!</definedName>
    <definedName name="BLPH228" localSheetId="57" hidden="1">#REF!</definedName>
    <definedName name="BLPH228" localSheetId="62" hidden="1">#REF!</definedName>
    <definedName name="BLPH228" localSheetId="69" hidden="1">#REF!</definedName>
    <definedName name="BLPH228" localSheetId="70" hidden="1">#REF!</definedName>
    <definedName name="BLPH228" localSheetId="71" hidden="1">#REF!</definedName>
    <definedName name="BLPH228" localSheetId="2" hidden="1">#REF!</definedName>
    <definedName name="BLPH228" hidden="1">#REF!</definedName>
    <definedName name="BLPH229" localSheetId="6" hidden="1">#REF!</definedName>
    <definedName name="BLPH229" localSheetId="7" hidden="1">#REF!</definedName>
    <definedName name="BLPH229" localSheetId="8" hidden="1">#REF!</definedName>
    <definedName name="BLPH229" localSheetId="34" hidden="1">#REF!</definedName>
    <definedName name="BLPH229" localSheetId="36" hidden="1">#REF!</definedName>
    <definedName name="BLPH229" localSheetId="29" hidden="1">#REF!</definedName>
    <definedName name="BLPH229" localSheetId="32" hidden="1">#REF!</definedName>
    <definedName name="BLPH229" localSheetId="33" hidden="1">#REF!</definedName>
    <definedName name="BLPH229" localSheetId="48" hidden="1">#REF!</definedName>
    <definedName name="BLPH229" localSheetId="49" hidden="1">#REF!</definedName>
    <definedName name="BLPH229" localSheetId="50" hidden="1">#REF!</definedName>
    <definedName name="BLPH229" localSheetId="51" hidden="1">#REF!</definedName>
    <definedName name="BLPH229" localSheetId="52" hidden="1">#REF!</definedName>
    <definedName name="BLPH229" localSheetId="54" hidden="1">#REF!</definedName>
    <definedName name="BLPH229" localSheetId="55" hidden="1">#REF!</definedName>
    <definedName name="BLPH229" localSheetId="56" hidden="1">#REF!</definedName>
    <definedName name="BLPH229" localSheetId="57" hidden="1">#REF!</definedName>
    <definedName name="BLPH229" localSheetId="62" hidden="1">#REF!</definedName>
    <definedName name="BLPH229" localSheetId="69" hidden="1">#REF!</definedName>
    <definedName name="BLPH229" localSheetId="70" hidden="1">#REF!</definedName>
    <definedName name="BLPH229" localSheetId="71" hidden="1">#REF!</definedName>
    <definedName name="BLPH229" localSheetId="2" hidden="1">#REF!</definedName>
    <definedName name="BLPH229" hidden="1">#REF!</definedName>
    <definedName name="BLPH23" hidden="1">'[6]Risk-Free Rate'!$AK$15</definedName>
    <definedName name="BLPH230" localSheetId="6" hidden="1">#REF!</definedName>
    <definedName name="BLPH230" localSheetId="15" hidden="1">#REF!</definedName>
    <definedName name="BLPH230" localSheetId="16" hidden="1">#REF!</definedName>
    <definedName name="BLPH230" localSheetId="17" hidden="1">#REF!</definedName>
    <definedName name="BLPH230" localSheetId="18" hidden="1">#REF!</definedName>
    <definedName name="BLPH230" localSheetId="7" hidden="1">#REF!</definedName>
    <definedName name="BLPH230" localSheetId="8" hidden="1">#REF!</definedName>
    <definedName name="BLPH230" localSheetId="9" hidden="1">#REF!</definedName>
    <definedName name="BLPH230" localSheetId="10" hidden="1">#REF!</definedName>
    <definedName name="BLPH230" localSheetId="11" hidden="1">#REF!</definedName>
    <definedName name="BLPH230" localSheetId="12" hidden="1">#REF!</definedName>
    <definedName name="BLPH230" localSheetId="13" hidden="1">#REF!</definedName>
    <definedName name="BLPH230" localSheetId="14" hidden="1">#REF!</definedName>
    <definedName name="BLPH230" localSheetId="25" hidden="1">#REF!</definedName>
    <definedName name="BLPH230" localSheetId="34" hidden="1">#REF!</definedName>
    <definedName name="BLPH230" localSheetId="36" hidden="1">#REF!</definedName>
    <definedName name="BLPH230" localSheetId="39" hidden="1">#REF!</definedName>
    <definedName name="BLPH230" localSheetId="29" hidden="1">#REF!</definedName>
    <definedName name="BLPH230" localSheetId="32" hidden="1">#REF!</definedName>
    <definedName name="BLPH230" localSheetId="33" hidden="1">#REF!</definedName>
    <definedName name="BLPH230" localSheetId="43" hidden="1">#REF!</definedName>
    <definedName name="BLPH230" localSheetId="48" hidden="1">#REF!</definedName>
    <definedName name="BLPH230" localSheetId="49" hidden="1">#REF!</definedName>
    <definedName name="BLPH230" localSheetId="50" hidden="1">#REF!</definedName>
    <definedName name="BLPH230" localSheetId="51" hidden="1">#REF!</definedName>
    <definedName name="BLPH230" localSheetId="52" hidden="1">#REF!</definedName>
    <definedName name="BLPH230" localSheetId="54" hidden="1">#REF!</definedName>
    <definedName name="BLPH230" localSheetId="55" hidden="1">#REF!</definedName>
    <definedName name="BLPH230" localSheetId="56" hidden="1">#REF!</definedName>
    <definedName name="BLPH230" localSheetId="57" hidden="1">#REF!</definedName>
    <definedName name="BLPH230" localSheetId="61" hidden="1">#REF!</definedName>
    <definedName name="BLPH230" localSheetId="62" hidden="1">#REF!</definedName>
    <definedName name="BLPH230" localSheetId="66" hidden="1">#REF!</definedName>
    <definedName name="BLPH230" localSheetId="68" hidden="1">#REF!</definedName>
    <definedName name="BLPH230" localSheetId="69" hidden="1">#REF!</definedName>
    <definedName name="BLPH230" localSheetId="70" hidden="1">#REF!</definedName>
    <definedName name="BLPH230" localSheetId="71" hidden="1">#REF!</definedName>
    <definedName name="BLPH230" localSheetId="72" hidden="1">#REF!</definedName>
    <definedName name="BLPH230" localSheetId="2" hidden="1">#REF!</definedName>
    <definedName name="BLPH230" hidden="1">#REF!</definedName>
    <definedName name="BLPH231" localSheetId="6" hidden="1">#REF!</definedName>
    <definedName name="BLPH231" localSheetId="7" hidden="1">#REF!</definedName>
    <definedName name="BLPH231" localSheetId="8" hidden="1">#REF!</definedName>
    <definedName name="BLPH231" localSheetId="25" hidden="1">#REF!</definedName>
    <definedName name="BLPH231" localSheetId="34" hidden="1">#REF!</definedName>
    <definedName name="BLPH231" localSheetId="36" hidden="1">#REF!</definedName>
    <definedName name="BLPH231" localSheetId="29" hidden="1">#REF!</definedName>
    <definedName name="BLPH231" localSheetId="32" hidden="1">#REF!</definedName>
    <definedName name="BLPH231" localSheetId="33" hidden="1">#REF!</definedName>
    <definedName name="BLPH231" localSheetId="48" hidden="1">#REF!</definedName>
    <definedName name="BLPH231" localSheetId="49" hidden="1">#REF!</definedName>
    <definedName name="BLPH231" localSheetId="50" hidden="1">#REF!</definedName>
    <definedName name="BLPH231" localSheetId="51" hidden="1">#REF!</definedName>
    <definedName name="BLPH231" localSheetId="52" hidden="1">#REF!</definedName>
    <definedName name="BLPH231" localSheetId="54" hidden="1">#REF!</definedName>
    <definedName name="BLPH231" localSheetId="55" hidden="1">#REF!</definedName>
    <definedName name="BLPH231" localSheetId="56" hidden="1">#REF!</definedName>
    <definedName name="BLPH231" localSheetId="57" hidden="1">#REF!</definedName>
    <definedName name="BLPH231" localSheetId="61" hidden="1">#REF!</definedName>
    <definedName name="BLPH231" localSheetId="62" hidden="1">#REF!</definedName>
    <definedName name="BLPH231" localSheetId="66" hidden="1">#REF!</definedName>
    <definedName name="BLPH231" localSheetId="68" hidden="1">#REF!</definedName>
    <definedName name="BLPH231" localSheetId="69" hidden="1">#REF!</definedName>
    <definedName name="BLPH231" localSheetId="70" hidden="1">#REF!</definedName>
    <definedName name="BLPH231" localSheetId="71" hidden="1">#REF!</definedName>
    <definedName name="BLPH231" localSheetId="72" hidden="1">#REF!</definedName>
    <definedName name="BLPH231" localSheetId="2" hidden="1">#REF!</definedName>
    <definedName name="BLPH231" hidden="1">#REF!</definedName>
    <definedName name="BLPH232" localSheetId="6" hidden="1">#REF!</definedName>
    <definedName name="BLPH232" localSheetId="7" hidden="1">#REF!</definedName>
    <definedName name="BLPH232" localSheetId="8" hidden="1">#REF!</definedName>
    <definedName name="BLPH232" localSheetId="25" hidden="1">#REF!</definedName>
    <definedName name="BLPH232" localSheetId="34" hidden="1">#REF!</definedName>
    <definedName name="BLPH232" localSheetId="36" hidden="1">#REF!</definedName>
    <definedName name="BLPH232" localSheetId="29" hidden="1">#REF!</definedName>
    <definedName name="BLPH232" localSheetId="32" hidden="1">#REF!</definedName>
    <definedName name="BLPH232" localSheetId="33" hidden="1">#REF!</definedName>
    <definedName name="BLPH232" localSheetId="48" hidden="1">#REF!</definedName>
    <definedName name="BLPH232" localSheetId="49" hidden="1">#REF!</definedName>
    <definedName name="BLPH232" localSheetId="50" hidden="1">#REF!</definedName>
    <definedName name="BLPH232" localSheetId="51" hidden="1">#REF!</definedName>
    <definedName name="BLPH232" localSheetId="52" hidden="1">#REF!</definedName>
    <definedName name="BLPH232" localSheetId="54" hidden="1">#REF!</definedName>
    <definedName name="BLPH232" localSheetId="55" hidden="1">#REF!</definedName>
    <definedName name="BLPH232" localSheetId="56" hidden="1">#REF!</definedName>
    <definedName name="BLPH232" localSheetId="57" hidden="1">#REF!</definedName>
    <definedName name="BLPH232" localSheetId="61" hidden="1">#REF!</definedName>
    <definedName name="BLPH232" localSheetId="62" hidden="1">#REF!</definedName>
    <definedName name="BLPH232" localSheetId="66" hidden="1">#REF!</definedName>
    <definedName name="BLPH232" localSheetId="68" hidden="1">#REF!</definedName>
    <definedName name="BLPH232" localSheetId="69" hidden="1">#REF!</definedName>
    <definedName name="BLPH232" localSheetId="70" hidden="1">#REF!</definedName>
    <definedName name="BLPH232" localSheetId="71" hidden="1">#REF!</definedName>
    <definedName name="BLPH232" localSheetId="72" hidden="1">#REF!</definedName>
    <definedName name="BLPH232" localSheetId="2" hidden="1">#REF!</definedName>
    <definedName name="BLPH232" hidden="1">#REF!</definedName>
    <definedName name="BLPH233" localSheetId="6" hidden="1">#REF!</definedName>
    <definedName name="BLPH233" localSheetId="7" hidden="1">#REF!</definedName>
    <definedName name="BLPH233" localSheetId="8" hidden="1">#REF!</definedName>
    <definedName name="BLPH233" localSheetId="34" hidden="1">#REF!</definedName>
    <definedName name="BLPH233" localSheetId="36" hidden="1">#REF!</definedName>
    <definedName name="BLPH233" localSheetId="29" hidden="1">#REF!</definedName>
    <definedName name="BLPH233" localSheetId="32" hidden="1">#REF!</definedName>
    <definedName name="BLPH233" localSheetId="33" hidden="1">#REF!</definedName>
    <definedName name="BLPH233" localSheetId="48" hidden="1">#REF!</definedName>
    <definedName name="BLPH233" localSheetId="49" hidden="1">#REF!</definedName>
    <definedName name="BLPH233" localSheetId="50" hidden="1">#REF!</definedName>
    <definedName name="BLPH233" localSheetId="51" hidden="1">#REF!</definedName>
    <definedName name="BLPH233" localSheetId="52" hidden="1">#REF!</definedName>
    <definedName name="BLPH233" localSheetId="54" hidden="1">#REF!</definedName>
    <definedName name="BLPH233" localSheetId="55" hidden="1">#REF!</definedName>
    <definedName name="BLPH233" localSheetId="56" hidden="1">#REF!</definedName>
    <definedName name="BLPH233" localSheetId="57" hidden="1">#REF!</definedName>
    <definedName name="BLPH233" localSheetId="62" hidden="1">#REF!</definedName>
    <definedName name="BLPH233" localSheetId="69" hidden="1">#REF!</definedName>
    <definedName name="BLPH233" localSheetId="70" hidden="1">#REF!</definedName>
    <definedName name="BLPH233" localSheetId="71" hidden="1">#REF!</definedName>
    <definedName name="BLPH233" localSheetId="2" hidden="1">#REF!</definedName>
    <definedName name="BLPH233" hidden="1">#REF!</definedName>
    <definedName name="BLPH234" localSheetId="6" hidden="1">#REF!</definedName>
    <definedName name="BLPH234" localSheetId="7" hidden="1">#REF!</definedName>
    <definedName name="BLPH234" localSheetId="8" hidden="1">#REF!</definedName>
    <definedName name="BLPH234" localSheetId="34" hidden="1">#REF!</definedName>
    <definedName name="BLPH234" localSheetId="36" hidden="1">#REF!</definedName>
    <definedName name="BLPH234" localSheetId="29" hidden="1">#REF!</definedName>
    <definedName name="BLPH234" localSheetId="32" hidden="1">#REF!</definedName>
    <definedName name="BLPH234" localSheetId="33" hidden="1">#REF!</definedName>
    <definedName name="BLPH234" localSheetId="48" hidden="1">#REF!</definedName>
    <definedName name="BLPH234" localSheetId="49" hidden="1">#REF!</definedName>
    <definedName name="BLPH234" localSheetId="50" hidden="1">#REF!</definedName>
    <definedName name="BLPH234" localSheetId="51" hidden="1">#REF!</definedName>
    <definedName name="BLPH234" localSheetId="52" hidden="1">#REF!</definedName>
    <definedName name="BLPH234" localSheetId="54" hidden="1">#REF!</definedName>
    <definedName name="BLPH234" localSheetId="55" hidden="1">#REF!</definedName>
    <definedName name="BLPH234" localSheetId="56" hidden="1">#REF!</definedName>
    <definedName name="BLPH234" localSheetId="57" hidden="1">#REF!</definedName>
    <definedName name="BLPH234" localSheetId="62" hidden="1">#REF!</definedName>
    <definedName name="BLPH234" localSheetId="69" hidden="1">#REF!</definedName>
    <definedName name="BLPH234" localSheetId="70" hidden="1">#REF!</definedName>
    <definedName name="BLPH234" localSheetId="71" hidden="1">#REF!</definedName>
    <definedName name="BLPH234" localSheetId="2" hidden="1">#REF!</definedName>
    <definedName name="BLPH234" hidden="1">#REF!</definedName>
    <definedName name="BLPH235" localSheetId="6" hidden="1">#REF!</definedName>
    <definedName name="BLPH235" localSheetId="7" hidden="1">#REF!</definedName>
    <definedName name="BLPH235" localSheetId="8" hidden="1">#REF!</definedName>
    <definedName name="BLPH235" localSheetId="34" hidden="1">#REF!</definedName>
    <definedName name="BLPH235" localSheetId="36" hidden="1">#REF!</definedName>
    <definedName name="BLPH235" localSheetId="29" hidden="1">#REF!</definedName>
    <definedName name="BLPH235" localSheetId="32" hidden="1">#REF!</definedName>
    <definedName name="BLPH235" localSheetId="33" hidden="1">#REF!</definedName>
    <definedName name="BLPH235" localSheetId="48" hidden="1">#REF!</definedName>
    <definedName name="BLPH235" localSheetId="49" hidden="1">#REF!</definedName>
    <definedName name="BLPH235" localSheetId="50" hidden="1">#REF!</definedName>
    <definedName name="BLPH235" localSheetId="51" hidden="1">#REF!</definedName>
    <definedName name="BLPH235" localSheetId="52" hidden="1">#REF!</definedName>
    <definedName name="BLPH235" localSheetId="54" hidden="1">#REF!</definedName>
    <definedName name="BLPH235" localSheetId="55" hidden="1">#REF!</definedName>
    <definedName name="BLPH235" localSheetId="56" hidden="1">#REF!</definedName>
    <definedName name="BLPH235" localSheetId="57" hidden="1">#REF!</definedName>
    <definedName name="BLPH235" localSheetId="62" hidden="1">#REF!</definedName>
    <definedName name="BLPH235" localSheetId="69" hidden="1">#REF!</definedName>
    <definedName name="BLPH235" localSheetId="70" hidden="1">#REF!</definedName>
    <definedName name="BLPH235" localSheetId="71" hidden="1">#REF!</definedName>
    <definedName name="BLPH235" localSheetId="2" hidden="1">#REF!</definedName>
    <definedName name="BLPH235" hidden="1">#REF!</definedName>
    <definedName name="BLPH236" localSheetId="6" hidden="1">#REF!</definedName>
    <definedName name="BLPH236" localSheetId="7" hidden="1">#REF!</definedName>
    <definedName name="BLPH236" localSheetId="8" hidden="1">#REF!</definedName>
    <definedName name="BLPH236" localSheetId="34" hidden="1">#REF!</definedName>
    <definedName name="BLPH236" localSheetId="36" hidden="1">#REF!</definedName>
    <definedName name="BLPH236" localSheetId="29" hidden="1">#REF!</definedName>
    <definedName name="BLPH236" localSheetId="32" hidden="1">#REF!</definedName>
    <definedName name="BLPH236" localSheetId="33" hidden="1">#REF!</definedName>
    <definedName name="BLPH236" localSheetId="48" hidden="1">#REF!</definedName>
    <definedName name="BLPH236" localSheetId="49" hidden="1">#REF!</definedName>
    <definedName name="BLPH236" localSheetId="50" hidden="1">#REF!</definedName>
    <definedName name="BLPH236" localSheetId="51" hidden="1">#REF!</definedName>
    <definedName name="BLPH236" localSheetId="52" hidden="1">#REF!</definedName>
    <definedName name="BLPH236" localSheetId="54" hidden="1">#REF!</definedName>
    <definedName name="BLPH236" localSheetId="55" hidden="1">#REF!</definedName>
    <definedName name="BLPH236" localSheetId="56" hidden="1">#REF!</definedName>
    <definedName name="BLPH236" localSheetId="57" hidden="1">#REF!</definedName>
    <definedName name="BLPH236" localSheetId="62" hidden="1">#REF!</definedName>
    <definedName name="BLPH236" localSheetId="69" hidden="1">#REF!</definedName>
    <definedName name="BLPH236" localSheetId="70" hidden="1">#REF!</definedName>
    <definedName name="BLPH236" localSheetId="71" hidden="1">#REF!</definedName>
    <definedName name="BLPH236" localSheetId="2" hidden="1">#REF!</definedName>
    <definedName name="BLPH236" hidden="1">#REF!</definedName>
    <definedName name="BLPH237" localSheetId="6" hidden="1">#REF!</definedName>
    <definedName name="BLPH237" localSheetId="7" hidden="1">#REF!</definedName>
    <definedName name="BLPH237" localSheetId="8" hidden="1">#REF!</definedName>
    <definedName name="BLPH237" localSheetId="34" hidden="1">#REF!</definedName>
    <definedName name="BLPH237" localSheetId="36" hidden="1">#REF!</definedName>
    <definedName name="BLPH237" localSheetId="29" hidden="1">#REF!</definedName>
    <definedName name="BLPH237" localSheetId="32" hidden="1">#REF!</definedName>
    <definedName name="BLPH237" localSheetId="33" hidden="1">#REF!</definedName>
    <definedName name="BLPH237" localSheetId="48" hidden="1">#REF!</definedName>
    <definedName name="BLPH237" localSheetId="49" hidden="1">#REF!</definedName>
    <definedName name="BLPH237" localSheetId="50" hidden="1">#REF!</definedName>
    <definedName name="BLPH237" localSheetId="51" hidden="1">#REF!</definedName>
    <definedName name="BLPH237" localSheetId="52" hidden="1">#REF!</definedName>
    <definedName name="BLPH237" localSheetId="54" hidden="1">#REF!</definedName>
    <definedName name="BLPH237" localSheetId="55" hidden="1">#REF!</definedName>
    <definedName name="BLPH237" localSheetId="56" hidden="1">#REF!</definedName>
    <definedName name="BLPH237" localSheetId="57" hidden="1">#REF!</definedName>
    <definedName name="BLPH237" localSheetId="62" hidden="1">#REF!</definedName>
    <definedName name="BLPH237" localSheetId="69" hidden="1">#REF!</definedName>
    <definedName name="BLPH237" localSheetId="70" hidden="1">#REF!</definedName>
    <definedName name="BLPH237" localSheetId="71" hidden="1">#REF!</definedName>
    <definedName name="BLPH237" localSheetId="2" hidden="1">#REF!</definedName>
    <definedName name="BLPH237" hidden="1">#REF!</definedName>
    <definedName name="BLPH238" localSheetId="6" hidden="1">#REF!</definedName>
    <definedName name="BLPH238" localSheetId="7" hidden="1">#REF!</definedName>
    <definedName name="BLPH238" localSheetId="8" hidden="1">#REF!</definedName>
    <definedName name="BLPH238" localSheetId="34" hidden="1">#REF!</definedName>
    <definedName name="BLPH238" localSheetId="36" hidden="1">#REF!</definedName>
    <definedName name="BLPH238" localSheetId="29" hidden="1">#REF!</definedName>
    <definedName name="BLPH238" localSheetId="32" hidden="1">#REF!</definedName>
    <definedName name="BLPH238" localSheetId="33" hidden="1">#REF!</definedName>
    <definedName name="BLPH238" localSheetId="48" hidden="1">#REF!</definedName>
    <definedName name="BLPH238" localSheetId="49" hidden="1">#REF!</definedName>
    <definedName name="BLPH238" localSheetId="50" hidden="1">#REF!</definedName>
    <definedName name="BLPH238" localSheetId="51" hidden="1">#REF!</definedName>
    <definedName name="BLPH238" localSheetId="52" hidden="1">#REF!</definedName>
    <definedName name="BLPH238" localSheetId="54" hidden="1">#REF!</definedName>
    <definedName name="BLPH238" localSheetId="55" hidden="1">#REF!</definedName>
    <definedName name="BLPH238" localSheetId="56" hidden="1">#REF!</definedName>
    <definedName name="BLPH238" localSheetId="57" hidden="1">#REF!</definedName>
    <definedName name="BLPH238" localSheetId="62" hidden="1">#REF!</definedName>
    <definedName name="BLPH238" localSheetId="69" hidden="1">#REF!</definedName>
    <definedName name="BLPH238" localSheetId="70" hidden="1">#REF!</definedName>
    <definedName name="BLPH238" localSheetId="71" hidden="1">#REF!</definedName>
    <definedName name="BLPH238" localSheetId="2" hidden="1">#REF!</definedName>
    <definedName name="BLPH238" hidden="1">#REF!</definedName>
    <definedName name="BLPH239" localSheetId="6" hidden="1">#REF!</definedName>
    <definedName name="BLPH239" localSheetId="7" hidden="1">#REF!</definedName>
    <definedName name="BLPH239" localSheetId="8" hidden="1">#REF!</definedName>
    <definedName name="BLPH239" localSheetId="34" hidden="1">#REF!</definedName>
    <definedName name="BLPH239" localSheetId="36" hidden="1">#REF!</definedName>
    <definedName name="BLPH239" localSheetId="29" hidden="1">#REF!</definedName>
    <definedName name="BLPH239" localSheetId="32" hidden="1">#REF!</definedName>
    <definedName name="BLPH239" localSheetId="33" hidden="1">#REF!</definedName>
    <definedName name="BLPH239" localSheetId="48" hidden="1">#REF!</definedName>
    <definedName name="BLPH239" localSheetId="49" hidden="1">#REF!</definedName>
    <definedName name="BLPH239" localSheetId="50" hidden="1">#REF!</definedName>
    <definedName name="BLPH239" localSheetId="51" hidden="1">#REF!</definedName>
    <definedName name="BLPH239" localSheetId="52" hidden="1">#REF!</definedName>
    <definedName name="BLPH239" localSheetId="54" hidden="1">#REF!</definedName>
    <definedName name="BLPH239" localSheetId="55" hidden="1">#REF!</definedName>
    <definedName name="BLPH239" localSheetId="56" hidden="1">#REF!</definedName>
    <definedName name="BLPH239" localSheetId="57" hidden="1">#REF!</definedName>
    <definedName name="BLPH239" localSheetId="62" hidden="1">#REF!</definedName>
    <definedName name="BLPH239" localSheetId="69" hidden="1">#REF!</definedName>
    <definedName name="BLPH239" localSheetId="70" hidden="1">#REF!</definedName>
    <definedName name="BLPH239" localSheetId="71" hidden="1">#REF!</definedName>
    <definedName name="BLPH239" localSheetId="2" hidden="1">#REF!</definedName>
    <definedName name="BLPH239" hidden="1">#REF!</definedName>
    <definedName name="BLPH24" hidden="1">'[6]Risk-Free Rate'!$AH$15</definedName>
    <definedName name="BLPH240" localSheetId="6" hidden="1">#REF!</definedName>
    <definedName name="BLPH240" localSheetId="15" hidden="1">#REF!</definedName>
    <definedName name="BLPH240" localSheetId="16" hidden="1">#REF!</definedName>
    <definedName name="BLPH240" localSheetId="17" hidden="1">#REF!</definedName>
    <definedName name="BLPH240" localSheetId="18" hidden="1">#REF!</definedName>
    <definedName name="BLPH240" localSheetId="7" hidden="1">#REF!</definedName>
    <definedName name="BLPH240" localSheetId="8" hidden="1">#REF!</definedName>
    <definedName name="BLPH240" localSheetId="9" hidden="1">#REF!</definedName>
    <definedName name="BLPH240" localSheetId="10" hidden="1">#REF!</definedName>
    <definedName name="BLPH240" localSheetId="11" hidden="1">#REF!</definedName>
    <definedName name="BLPH240" localSheetId="12" hidden="1">#REF!</definedName>
    <definedName name="BLPH240" localSheetId="13" hidden="1">#REF!</definedName>
    <definedName name="BLPH240" localSheetId="14" hidden="1">#REF!</definedName>
    <definedName name="BLPH240" localSheetId="25" hidden="1">#REF!</definedName>
    <definedName name="BLPH240" localSheetId="34" hidden="1">#REF!</definedName>
    <definedName name="BLPH240" localSheetId="36" hidden="1">#REF!</definedName>
    <definedName name="BLPH240" localSheetId="39" hidden="1">#REF!</definedName>
    <definedName name="BLPH240" localSheetId="29" hidden="1">#REF!</definedName>
    <definedName name="BLPH240" localSheetId="32" hidden="1">#REF!</definedName>
    <definedName name="BLPH240" localSheetId="33" hidden="1">#REF!</definedName>
    <definedName name="BLPH240" localSheetId="43" hidden="1">#REF!</definedName>
    <definedName name="BLPH240" localSheetId="48" hidden="1">#REF!</definedName>
    <definedName name="BLPH240" localSheetId="49" hidden="1">#REF!</definedName>
    <definedName name="BLPH240" localSheetId="50" hidden="1">#REF!</definedName>
    <definedName name="BLPH240" localSheetId="51" hidden="1">#REF!</definedName>
    <definedName name="BLPH240" localSheetId="52" hidden="1">#REF!</definedName>
    <definedName name="BLPH240" localSheetId="54" hidden="1">#REF!</definedName>
    <definedName name="BLPH240" localSheetId="55" hidden="1">#REF!</definedName>
    <definedName name="BLPH240" localSheetId="56" hidden="1">#REF!</definedName>
    <definedName name="BLPH240" localSheetId="57" hidden="1">#REF!</definedName>
    <definedName name="BLPH240" localSheetId="61" hidden="1">#REF!</definedName>
    <definedName name="BLPH240" localSheetId="62" hidden="1">#REF!</definedName>
    <definedName name="BLPH240" localSheetId="66" hidden="1">#REF!</definedName>
    <definedName name="BLPH240" localSheetId="68" hidden="1">#REF!</definedName>
    <definedName name="BLPH240" localSheetId="69" hidden="1">#REF!</definedName>
    <definedName name="BLPH240" localSheetId="70" hidden="1">#REF!</definedName>
    <definedName name="BLPH240" localSheetId="71" hidden="1">#REF!</definedName>
    <definedName name="BLPH240" localSheetId="72" hidden="1">#REF!</definedName>
    <definedName name="BLPH240" localSheetId="2" hidden="1">#REF!</definedName>
    <definedName name="BLPH240" hidden="1">#REF!</definedName>
    <definedName name="BLPH241" localSheetId="6" hidden="1">#REF!</definedName>
    <definedName name="BLPH241" localSheetId="7" hidden="1">#REF!</definedName>
    <definedName name="BLPH241" localSheetId="8" hidden="1">#REF!</definedName>
    <definedName name="BLPH241" localSheetId="25" hidden="1">#REF!</definedName>
    <definedName name="BLPH241" localSheetId="34" hidden="1">#REF!</definedName>
    <definedName name="BLPH241" localSheetId="36" hidden="1">#REF!</definedName>
    <definedName name="BLPH241" localSheetId="29" hidden="1">#REF!</definedName>
    <definedName name="BLPH241" localSheetId="32" hidden="1">#REF!</definedName>
    <definedName name="BLPH241" localSheetId="33" hidden="1">#REF!</definedName>
    <definedName name="BLPH241" localSheetId="48" hidden="1">#REF!</definedName>
    <definedName name="BLPH241" localSheetId="49" hidden="1">#REF!</definedName>
    <definedName name="BLPH241" localSheetId="50" hidden="1">#REF!</definedName>
    <definedName name="BLPH241" localSheetId="51" hidden="1">#REF!</definedName>
    <definedName name="BLPH241" localSheetId="52" hidden="1">#REF!</definedName>
    <definedName name="BLPH241" localSheetId="54" hidden="1">#REF!</definedName>
    <definedName name="BLPH241" localSheetId="55" hidden="1">#REF!</definedName>
    <definedName name="BLPH241" localSheetId="56" hidden="1">#REF!</definedName>
    <definedName name="BLPH241" localSheetId="57" hidden="1">#REF!</definedName>
    <definedName name="BLPH241" localSheetId="61" hidden="1">#REF!</definedName>
    <definedName name="BLPH241" localSheetId="62" hidden="1">#REF!</definedName>
    <definedName name="BLPH241" localSheetId="66" hidden="1">#REF!</definedName>
    <definedName name="BLPH241" localSheetId="68" hidden="1">#REF!</definedName>
    <definedName name="BLPH241" localSheetId="69" hidden="1">#REF!</definedName>
    <definedName name="BLPH241" localSheetId="70" hidden="1">#REF!</definedName>
    <definedName name="BLPH241" localSheetId="71" hidden="1">#REF!</definedName>
    <definedName name="BLPH241" localSheetId="72" hidden="1">#REF!</definedName>
    <definedName name="BLPH241" localSheetId="2" hidden="1">#REF!</definedName>
    <definedName name="BLPH241" hidden="1">#REF!</definedName>
    <definedName name="BLPH242" localSheetId="6" hidden="1">#REF!</definedName>
    <definedName name="BLPH242" localSheetId="7" hidden="1">#REF!</definedName>
    <definedName name="BLPH242" localSheetId="8" hidden="1">#REF!</definedName>
    <definedName name="BLPH242" localSheetId="25" hidden="1">#REF!</definedName>
    <definedName name="BLPH242" localSheetId="34" hidden="1">#REF!</definedName>
    <definedName name="BLPH242" localSheetId="36" hidden="1">#REF!</definedName>
    <definedName name="BLPH242" localSheetId="29" hidden="1">#REF!</definedName>
    <definedName name="BLPH242" localSheetId="32" hidden="1">#REF!</definedName>
    <definedName name="BLPH242" localSheetId="33" hidden="1">#REF!</definedName>
    <definedName name="BLPH242" localSheetId="48" hidden="1">#REF!</definedName>
    <definedName name="BLPH242" localSheetId="49" hidden="1">#REF!</definedName>
    <definedName name="BLPH242" localSheetId="50" hidden="1">#REF!</definedName>
    <definedName name="BLPH242" localSheetId="51" hidden="1">#REF!</definedName>
    <definedName name="BLPH242" localSheetId="52" hidden="1">#REF!</definedName>
    <definedName name="BLPH242" localSheetId="54" hidden="1">#REF!</definedName>
    <definedName name="BLPH242" localSheetId="55" hidden="1">#REF!</definedName>
    <definedName name="BLPH242" localSheetId="56" hidden="1">#REF!</definedName>
    <definedName name="BLPH242" localSheetId="57" hidden="1">#REF!</definedName>
    <definedName name="BLPH242" localSheetId="61" hidden="1">#REF!</definedName>
    <definedName name="BLPH242" localSheetId="62" hidden="1">#REF!</definedName>
    <definedName name="BLPH242" localSheetId="66" hidden="1">#REF!</definedName>
    <definedName name="BLPH242" localSheetId="68" hidden="1">#REF!</definedName>
    <definedName name="BLPH242" localSheetId="69" hidden="1">#REF!</definedName>
    <definedName name="BLPH242" localSheetId="70" hidden="1">#REF!</definedName>
    <definedName name="BLPH242" localSheetId="71" hidden="1">#REF!</definedName>
    <definedName name="BLPH242" localSheetId="72" hidden="1">#REF!</definedName>
    <definedName name="BLPH242" localSheetId="2" hidden="1">#REF!</definedName>
    <definedName name="BLPH242" hidden="1">#REF!</definedName>
    <definedName name="BLPH243" localSheetId="6" hidden="1">#REF!</definedName>
    <definedName name="BLPH243" localSheetId="7" hidden="1">#REF!</definedName>
    <definedName name="BLPH243" localSheetId="8" hidden="1">#REF!</definedName>
    <definedName name="BLPH243" localSheetId="34" hidden="1">#REF!</definedName>
    <definedName name="BLPH243" localSheetId="36" hidden="1">#REF!</definedName>
    <definedName name="BLPH243" localSheetId="29" hidden="1">#REF!</definedName>
    <definedName name="BLPH243" localSheetId="32" hidden="1">#REF!</definedName>
    <definedName name="BLPH243" localSheetId="33" hidden="1">#REF!</definedName>
    <definedName name="BLPH243" localSheetId="48" hidden="1">#REF!</definedName>
    <definedName name="BLPH243" localSheetId="49" hidden="1">#REF!</definedName>
    <definedName name="BLPH243" localSheetId="50" hidden="1">#REF!</definedName>
    <definedName name="BLPH243" localSheetId="51" hidden="1">#REF!</definedName>
    <definedName name="BLPH243" localSheetId="52" hidden="1">#REF!</definedName>
    <definedName name="BLPH243" localSheetId="54" hidden="1">#REF!</definedName>
    <definedName name="BLPH243" localSheetId="55" hidden="1">#REF!</definedName>
    <definedName name="BLPH243" localSheetId="56" hidden="1">#REF!</definedName>
    <definedName name="BLPH243" localSheetId="57" hidden="1">#REF!</definedName>
    <definedName name="BLPH243" localSheetId="62" hidden="1">#REF!</definedName>
    <definedName name="BLPH243" localSheetId="69" hidden="1">#REF!</definedName>
    <definedName name="BLPH243" localSheetId="70" hidden="1">#REF!</definedName>
    <definedName name="BLPH243" localSheetId="71" hidden="1">#REF!</definedName>
    <definedName name="BLPH243" localSheetId="2" hidden="1">#REF!</definedName>
    <definedName name="BLPH243" hidden="1">#REF!</definedName>
    <definedName name="BLPH244" localSheetId="6" hidden="1">#REF!</definedName>
    <definedName name="BLPH244" localSheetId="7" hidden="1">#REF!</definedName>
    <definedName name="BLPH244" localSheetId="8" hidden="1">#REF!</definedName>
    <definedName name="BLPH244" localSheetId="34" hidden="1">#REF!</definedName>
    <definedName name="BLPH244" localSheetId="36" hidden="1">#REF!</definedName>
    <definedName name="BLPH244" localSheetId="29" hidden="1">#REF!</definedName>
    <definedName name="BLPH244" localSheetId="32" hidden="1">#REF!</definedName>
    <definedName name="BLPH244" localSheetId="33" hidden="1">#REF!</definedName>
    <definedName name="BLPH244" localSheetId="48" hidden="1">#REF!</definedName>
    <definedName name="BLPH244" localSheetId="49" hidden="1">#REF!</definedName>
    <definedName name="BLPH244" localSheetId="50" hidden="1">#REF!</definedName>
    <definedName name="BLPH244" localSheetId="51" hidden="1">#REF!</definedName>
    <definedName name="BLPH244" localSheetId="52" hidden="1">#REF!</definedName>
    <definedName name="BLPH244" localSheetId="54" hidden="1">#REF!</definedName>
    <definedName name="BLPH244" localSheetId="55" hidden="1">#REF!</definedName>
    <definedName name="BLPH244" localSheetId="56" hidden="1">#REF!</definedName>
    <definedName name="BLPH244" localSheetId="57" hidden="1">#REF!</definedName>
    <definedName name="BLPH244" localSheetId="62" hidden="1">#REF!</definedName>
    <definedName name="BLPH244" localSheetId="69" hidden="1">#REF!</definedName>
    <definedName name="BLPH244" localSheetId="70" hidden="1">#REF!</definedName>
    <definedName name="BLPH244" localSheetId="71" hidden="1">#REF!</definedName>
    <definedName name="BLPH244" localSheetId="2" hidden="1">#REF!</definedName>
    <definedName name="BLPH244" hidden="1">#REF!</definedName>
    <definedName name="BLPH245" localSheetId="6" hidden="1">#REF!</definedName>
    <definedName name="BLPH245" localSheetId="7" hidden="1">#REF!</definedName>
    <definedName name="BLPH245" localSheetId="8" hidden="1">#REF!</definedName>
    <definedName name="BLPH245" localSheetId="34" hidden="1">#REF!</definedName>
    <definedName name="BLPH245" localSheetId="36" hidden="1">#REF!</definedName>
    <definedName name="BLPH245" localSheetId="29" hidden="1">#REF!</definedName>
    <definedName name="BLPH245" localSheetId="32" hidden="1">#REF!</definedName>
    <definedName name="BLPH245" localSheetId="33" hidden="1">#REF!</definedName>
    <definedName name="BLPH245" localSheetId="48" hidden="1">#REF!</definedName>
    <definedName name="BLPH245" localSheetId="49" hidden="1">#REF!</definedName>
    <definedName name="BLPH245" localSheetId="50" hidden="1">#REF!</definedName>
    <definedName name="BLPH245" localSheetId="51" hidden="1">#REF!</definedName>
    <definedName name="BLPH245" localSheetId="52" hidden="1">#REF!</definedName>
    <definedName name="BLPH245" localSheetId="54" hidden="1">#REF!</definedName>
    <definedName name="BLPH245" localSheetId="55" hidden="1">#REF!</definedName>
    <definedName name="BLPH245" localSheetId="56" hidden="1">#REF!</definedName>
    <definedName name="BLPH245" localSheetId="57" hidden="1">#REF!</definedName>
    <definedName name="BLPH245" localSheetId="62" hidden="1">#REF!</definedName>
    <definedName name="BLPH245" localSheetId="69" hidden="1">#REF!</definedName>
    <definedName name="BLPH245" localSheetId="70" hidden="1">#REF!</definedName>
    <definedName name="BLPH245" localSheetId="71" hidden="1">#REF!</definedName>
    <definedName name="BLPH245" localSheetId="2" hidden="1">#REF!</definedName>
    <definedName name="BLPH245" hidden="1">#REF!</definedName>
    <definedName name="BLPH246" localSheetId="6" hidden="1">#REF!</definedName>
    <definedName name="BLPH246" localSheetId="7" hidden="1">#REF!</definedName>
    <definedName name="BLPH246" localSheetId="8" hidden="1">#REF!</definedName>
    <definedName name="BLPH246" localSheetId="34" hidden="1">#REF!</definedName>
    <definedName name="BLPH246" localSheetId="36" hidden="1">#REF!</definedName>
    <definedName name="BLPH246" localSheetId="29" hidden="1">#REF!</definedName>
    <definedName name="BLPH246" localSheetId="32" hidden="1">#REF!</definedName>
    <definedName name="BLPH246" localSheetId="33" hidden="1">#REF!</definedName>
    <definedName name="BLPH246" localSheetId="48" hidden="1">#REF!</definedName>
    <definedName name="BLPH246" localSheetId="49" hidden="1">#REF!</definedName>
    <definedName name="BLPH246" localSheetId="50" hidden="1">#REF!</definedName>
    <definedName name="BLPH246" localSheetId="51" hidden="1">#REF!</definedName>
    <definedName name="BLPH246" localSheetId="52" hidden="1">#REF!</definedName>
    <definedName name="BLPH246" localSheetId="54" hidden="1">#REF!</definedName>
    <definedName name="BLPH246" localSheetId="55" hidden="1">#REF!</definedName>
    <definedName name="BLPH246" localSheetId="56" hidden="1">#REF!</definedName>
    <definedName name="BLPH246" localSheetId="57" hidden="1">#REF!</definedName>
    <definedName name="BLPH246" localSheetId="62" hidden="1">#REF!</definedName>
    <definedName name="BLPH246" localSheetId="69" hidden="1">#REF!</definedName>
    <definedName name="BLPH246" localSheetId="70" hidden="1">#REF!</definedName>
    <definedName name="BLPH246" localSheetId="71" hidden="1">#REF!</definedName>
    <definedName name="BLPH246" localSheetId="2" hidden="1">#REF!</definedName>
    <definedName name="BLPH246" hidden="1">#REF!</definedName>
    <definedName name="BLPH247" localSheetId="6" hidden="1">#REF!</definedName>
    <definedName name="BLPH247" localSheetId="7" hidden="1">#REF!</definedName>
    <definedName name="BLPH247" localSheetId="8" hidden="1">#REF!</definedName>
    <definedName name="BLPH247" localSheetId="34" hidden="1">#REF!</definedName>
    <definedName name="BLPH247" localSheetId="36" hidden="1">#REF!</definedName>
    <definedName name="BLPH247" localSheetId="29" hidden="1">#REF!</definedName>
    <definedName name="BLPH247" localSheetId="32" hidden="1">#REF!</definedName>
    <definedName name="BLPH247" localSheetId="33" hidden="1">#REF!</definedName>
    <definedName name="BLPH247" localSheetId="48" hidden="1">#REF!</definedName>
    <definedName name="BLPH247" localSheetId="49" hidden="1">#REF!</definedName>
    <definedName name="BLPH247" localSheetId="50" hidden="1">#REF!</definedName>
    <definedName name="BLPH247" localSheetId="51" hidden="1">#REF!</definedName>
    <definedName name="BLPH247" localSheetId="52" hidden="1">#REF!</definedName>
    <definedName name="BLPH247" localSheetId="54" hidden="1">#REF!</definedName>
    <definedName name="BLPH247" localSheetId="55" hidden="1">#REF!</definedName>
    <definedName name="BLPH247" localSheetId="56" hidden="1">#REF!</definedName>
    <definedName name="BLPH247" localSheetId="57" hidden="1">#REF!</definedName>
    <definedName name="BLPH247" localSheetId="62" hidden="1">#REF!</definedName>
    <definedName name="BLPH247" localSheetId="69" hidden="1">#REF!</definedName>
    <definedName name="BLPH247" localSheetId="70" hidden="1">#REF!</definedName>
    <definedName name="BLPH247" localSheetId="71" hidden="1">#REF!</definedName>
    <definedName name="BLPH247" localSheetId="2" hidden="1">#REF!</definedName>
    <definedName name="BLPH247" hidden="1">#REF!</definedName>
    <definedName name="BLPH248" localSheetId="6" hidden="1">#REF!</definedName>
    <definedName name="BLPH248" localSheetId="7" hidden="1">#REF!</definedName>
    <definedName name="BLPH248" localSheetId="8" hidden="1">#REF!</definedName>
    <definedName name="BLPH248" localSheetId="34" hidden="1">#REF!</definedName>
    <definedName name="BLPH248" localSheetId="36" hidden="1">#REF!</definedName>
    <definedName name="BLPH248" localSheetId="29" hidden="1">#REF!</definedName>
    <definedName name="BLPH248" localSheetId="32" hidden="1">#REF!</definedName>
    <definedName name="BLPH248" localSheetId="33" hidden="1">#REF!</definedName>
    <definedName name="BLPH248" localSheetId="48" hidden="1">#REF!</definedName>
    <definedName name="BLPH248" localSheetId="49" hidden="1">#REF!</definedName>
    <definedName name="BLPH248" localSheetId="50" hidden="1">#REF!</definedName>
    <definedName name="BLPH248" localSheetId="51" hidden="1">#REF!</definedName>
    <definedName name="BLPH248" localSheetId="52" hidden="1">#REF!</definedName>
    <definedName name="BLPH248" localSheetId="54" hidden="1">#REF!</definedName>
    <definedName name="BLPH248" localSheetId="55" hidden="1">#REF!</definedName>
    <definedName name="BLPH248" localSheetId="56" hidden="1">#REF!</definedName>
    <definedName name="BLPH248" localSheetId="57" hidden="1">#REF!</definedName>
    <definedName name="BLPH248" localSheetId="62" hidden="1">#REF!</definedName>
    <definedName name="BLPH248" localSheetId="69" hidden="1">#REF!</definedName>
    <definedName name="BLPH248" localSheetId="70" hidden="1">#REF!</definedName>
    <definedName name="BLPH248" localSheetId="71" hidden="1">#REF!</definedName>
    <definedName name="BLPH248" localSheetId="2" hidden="1">#REF!</definedName>
    <definedName name="BLPH248" hidden="1">#REF!</definedName>
    <definedName name="BLPH249" localSheetId="6" hidden="1">#REF!</definedName>
    <definedName name="BLPH249" localSheetId="7" hidden="1">#REF!</definedName>
    <definedName name="BLPH249" localSheetId="8" hidden="1">#REF!</definedName>
    <definedName name="BLPH249" localSheetId="34" hidden="1">#REF!</definedName>
    <definedName name="BLPH249" localSheetId="36" hidden="1">#REF!</definedName>
    <definedName name="BLPH249" localSheetId="29" hidden="1">#REF!</definedName>
    <definedName name="BLPH249" localSheetId="32" hidden="1">#REF!</definedName>
    <definedName name="BLPH249" localSheetId="33" hidden="1">#REF!</definedName>
    <definedName name="BLPH249" localSheetId="48" hidden="1">#REF!</definedName>
    <definedName name="BLPH249" localSheetId="49" hidden="1">#REF!</definedName>
    <definedName name="BLPH249" localSheetId="50" hidden="1">#REF!</definedName>
    <definedName name="BLPH249" localSheetId="51" hidden="1">#REF!</definedName>
    <definedName name="BLPH249" localSheetId="52" hidden="1">#REF!</definedName>
    <definedName name="BLPH249" localSheetId="54" hidden="1">#REF!</definedName>
    <definedName name="BLPH249" localSheetId="55" hidden="1">#REF!</definedName>
    <definedName name="BLPH249" localSheetId="56" hidden="1">#REF!</definedName>
    <definedName name="BLPH249" localSheetId="57" hidden="1">#REF!</definedName>
    <definedName name="BLPH249" localSheetId="62" hidden="1">#REF!</definedName>
    <definedName name="BLPH249" localSheetId="69" hidden="1">#REF!</definedName>
    <definedName name="BLPH249" localSheetId="70" hidden="1">#REF!</definedName>
    <definedName name="BLPH249" localSheetId="71" hidden="1">#REF!</definedName>
    <definedName name="BLPH249" localSheetId="2" hidden="1">#REF!</definedName>
    <definedName name="BLPH249" hidden="1">#REF!</definedName>
    <definedName name="BLPH25" hidden="1">'[6]Risk-Free Rate'!$AE$15</definedName>
    <definedName name="BLPH250" localSheetId="6" hidden="1">#REF!</definedName>
    <definedName name="BLPH250" localSheetId="15" hidden="1">#REF!</definedName>
    <definedName name="BLPH250" localSheetId="16" hidden="1">#REF!</definedName>
    <definedName name="BLPH250" localSheetId="17" hidden="1">#REF!</definedName>
    <definedName name="BLPH250" localSheetId="18" hidden="1">#REF!</definedName>
    <definedName name="BLPH250" localSheetId="7" hidden="1">#REF!</definedName>
    <definedName name="BLPH250" localSheetId="8" hidden="1">#REF!</definedName>
    <definedName name="BLPH250" localSheetId="9" hidden="1">#REF!</definedName>
    <definedName name="BLPH250" localSheetId="10" hidden="1">#REF!</definedName>
    <definedName name="BLPH250" localSheetId="11" hidden="1">#REF!</definedName>
    <definedName name="BLPH250" localSheetId="12" hidden="1">#REF!</definedName>
    <definedName name="BLPH250" localSheetId="13" hidden="1">#REF!</definedName>
    <definedName name="BLPH250" localSheetId="14" hidden="1">#REF!</definedName>
    <definedName name="BLPH250" localSheetId="25" hidden="1">#REF!</definedName>
    <definedName name="BLPH250" localSheetId="34" hidden="1">#REF!</definedName>
    <definedName name="BLPH250" localSheetId="36" hidden="1">#REF!</definedName>
    <definedName name="BLPH250" localSheetId="39" hidden="1">#REF!</definedName>
    <definedName name="BLPH250" localSheetId="29" hidden="1">#REF!</definedName>
    <definedName name="BLPH250" localSheetId="32" hidden="1">#REF!</definedName>
    <definedName name="BLPH250" localSheetId="33" hidden="1">#REF!</definedName>
    <definedName name="BLPH250" localSheetId="43" hidden="1">#REF!</definedName>
    <definedName name="BLPH250" localSheetId="48" hidden="1">#REF!</definedName>
    <definedName name="BLPH250" localSheetId="49" hidden="1">#REF!</definedName>
    <definedName name="BLPH250" localSheetId="50" hidden="1">#REF!</definedName>
    <definedName name="BLPH250" localSheetId="51" hidden="1">#REF!</definedName>
    <definedName name="BLPH250" localSheetId="52" hidden="1">#REF!</definedName>
    <definedName name="BLPH250" localSheetId="54" hidden="1">#REF!</definedName>
    <definedName name="BLPH250" localSheetId="55" hidden="1">#REF!</definedName>
    <definedName name="BLPH250" localSheetId="56" hidden="1">#REF!</definedName>
    <definedName name="BLPH250" localSheetId="57" hidden="1">#REF!</definedName>
    <definedName name="BLPH250" localSheetId="61" hidden="1">#REF!</definedName>
    <definedName name="BLPH250" localSheetId="62" hidden="1">#REF!</definedName>
    <definedName name="BLPH250" localSheetId="66" hidden="1">#REF!</definedName>
    <definedName name="BLPH250" localSheetId="68" hidden="1">#REF!</definedName>
    <definedName name="BLPH250" localSheetId="69" hidden="1">#REF!</definedName>
    <definedName name="BLPH250" localSheetId="70" hidden="1">#REF!</definedName>
    <definedName name="BLPH250" localSheetId="71" hidden="1">#REF!</definedName>
    <definedName name="BLPH250" localSheetId="72" hidden="1">#REF!</definedName>
    <definedName name="BLPH250" localSheetId="2" hidden="1">#REF!</definedName>
    <definedName name="BLPH250" hidden="1">#REF!</definedName>
    <definedName name="BLPH251" localSheetId="6" hidden="1">#REF!</definedName>
    <definedName name="BLPH251" localSheetId="7" hidden="1">#REF!</definedName>
    <definedName name="BLPH251" localSheetId="8" hidden="1">#REF!</definedName>
    <definedName name="BLPH251" localSheetId="25" hidden="1">#REF!</definedName>
    <definedName name="BLPH251" localSheetId="34" hidden="1">#REF!</definedName>
    <definedName name="BLPH251" localSheetId="36" hidden="1">#REF!</definedName>
    <definedName name="BLPH251" localSheetId="29" hidden="1">#REF!</definedName>
    <definedName name="BLPH251" localSheetId="32" hidden="1">#REF!</definedName>
    <definedName name="BLPH251" localSheetId="33" hidden="1">#REF!</definedName>
    <definedName name="BLPH251" localSheetId="48" hidden="1">#REF!</definedName>
    <definedName name="BLPH251" localSheetId="49" hidden="1">#REF!</definedName>
    <definedName name="BLPH251" localSheetId="50" hidden="1">#REF!</definedName>
    <definedName name="BLPH251" localSheetId="51" hidden="1">#REF!</definedName>
    <definedName name="BLPH251" localSheetId="52" hidden="1">#REF!</definedName>
    <definedName name="BLPH251" localSheetId="54" hidden="1">#REF!</definedName>
    <definedName name="BLPH251" localSheetId="55" hidden="1">#REF!</definedName>
    <definedName name="BLPH251" localSheetId="56" hidden="1">#REF!</definedName>
    <definedName name="BLPH251" localSheetId="57" hidden="1">#REF!</definedName>
    <definedName name="BLPH251" localSheetId="61" hidden="1">#REF!</definedName>
    <definedName name="BLPH251" localSheetId="62" hidden="1">#REF!</definedName>
    <definedName name="BLPH251" localSheetId="66" hidden="1">#REF!</definedName>
    <definedName name="BLPH251" localSheetId="68" hidden="1">#REF!</definedName>
    <definedName name="BLPH251" localSheetId="69" hidden="1">#REF!</definedName>
    <definedName name="BLPH251" localSheetId="70" hidden="1">#REF!</definedName>
    <definedName name="BLPH251" localSheetId="71" hidden="1">#REF!</definedName>
    <definedName name="BLPH251" localSheetId="72" hidden="1">#REF!</definedName>
    <definedName name="BLPH251" localSheetId="2" hidden="1">#REF!</definedName>
    <definedName name="BLPH251" hidden="1">#REF!</definedName>
    <definedName name="BLPH252" localSheetId="6" hidden="1">#REF!</definedName>
    <definedName name="BLPH252" localSheetId="7" hidden="1">#REF!</definedName>
    <definedName name="BLPH252" localSheetId="8" hidden="1">#REF!</definedName>
    <definedName name="BLPH252" localSheetId="25" hidden="1">#REF!</definedName>
    <definedName name="BLPH252" localSheetId="34" hidden="1">#REF!</definedName>
    <definedName name="BLPH252" localSheetId="36" hidden="1">#REF!</definedName>
    <definedName name="BLPH252" localSheetId="29" hidden="1">#REF!</definedName>
    <definedName name="BLPH252" localSheetId="32" hidden="1">#REF!</definedName>
    <definedName name="BLPH252" localSheetId="33" hidden="1">#REF!</definedName>
    <definedName name="BLPH252" localSheetId="48" hidden="1">#REF!</definedName>
    <definedName name="BLPH252" localSheetId="49" hidden="1">#REF!</definedName>
    <definedName name="BLPH252" localSheetId="50" hidden="1">#REF!</definedName>
    <definedName name="BLPH252" localSheetId="51" hidden="1">#REF!</definedName>
    <definedName name="BLPH252" localSheetId="52" hidden="1">#REF!</definedName>
    <definedName name="BLPH252" localSheetId="54" hidden="1">#REF!</definedName>
    <definedName name="BLPH252" localSheetId="55" hidden="1">#REF!</definedName>
    <definedName name="BLPH252" localSheetId="56" hidden="1">#REF!</definedName>
    <definedName name="BLPH252" localSheetId="57" hidden="1">#REF!</definedName>
    <definedName name="BLPH252" localSheetId="61" hidden="1">#REF!</definedName>
    <definedName name="BLPH252" localSheetId="62" hidden="1">#REF!</definedName>
    <definedName name="BLPH252" localSheetId="66" hidden="1">#REF!</definedName>
    <definedName name="BLPH252" localSheetId="68" hidden="1">#REF!</definedName>
    <definedName name="BLPH252" localSheetId="69" hidden="1">#REF!</definedName>
    <definedName name="BLPH252" localSheetId="70" hidden="1">#REF!</definedName>
    <definedName name="BLPH252" localSheetId="71" hidden="1">#REF!</definedName>
    <definedName name="BLPH252" localSheetId="72" hidden="1">#REF!</definedName>
    <definedName name="BLPH252" localSheetId="2" hidden="1">#REF!</definedName>
    <definedName name="BLPH252" hidden="1">#REF!</definedName>
    <definedName name="BLPH253" localSheetId="6" hidden="1">#REF!</definedName>
    <definedName name="BLPH253" localSheetId="7" hidden="1">#REF!</definedName>
    <definedName name="BLPH253" localSheetId="8" hidden="1">#REF!</definedName>
    <definedName name="BLPH253" localSheetId="34" hidden="1">#REF!</definedName>
    <definedName name="BLPH253" localSheetId="36" hidden="1">#REF!</definedName>
    <definedName name="BLPH253" localSheetId="29" hidden="1">#REF!</definedName>
    <definedName name="BLPH253" localSheetId="32" hidden="1">#REF!</definedName>
    <definedName name="BLPH253" localSheetId="33" hidden="1">#REF!</definedName>
    <definedName name="BLPH253" localSheetId="48" hidden="1">#REF!</definedName>
    <definedName name="BLPH253" localSheetId="49" hidden="1">#REF!</definedName>
    <definedName name="BLPH253" localSheetId="50" hidden="1">#REF!</definedName>
    <definedName name="BLPH253" localSheetId="51" hidden="1">#REF!</definedName>
    <definedName name="BLPH253" localSheetId="52" hidden="1">#REF!</definedName>
    <definedName name="BLPH253" localSheetId="54" hidden="1">#REF!</definedName>
    <definedName name="BLPH253" localSheetId="55" hidden="1">#REF!</definedName>
    <definedName name="BLPH253" localSheetId="56" hidden="1">#REF!</definedName>
    <definedName name="BLPH253" localSheetId="57" hidden="1">#REF!</definedName>
    <definedName name="BLPH253" localSheetId="62" hidden="1">#REF!</definedName>
    <definedName name="BLPH253" localSheetId="69" hidden="1">#REF!</definedName>
    <definedName name="BLPH253" localSheetId="70" hidden="1">#REF!</definedName>
    <definedName name="BLPH253" localSheetId="71" hidden="1">#REF!</definedName>
    <definedName name="BLPH253" localSheetId="2" hidden="1">#REF!</definedName>
    <definedName name="BLPH253" hidden="1">#REF!</definedName>
    <definedName name="BLPH254" localSheetId="6" hidden="1">#REF!</definedName>
    <definedName name="BLPH254" localSheetId="7" hidden="1">#REF!</definedName>
    <definedName name="BLPH254" localSheetId="8" hidden="1">#REF!</definedName>
    <definedName name="BLPH254" localSheetId="34" hidden="1">#REF!</definedName>
    <definedName name="BLPH254" localSheetId="36" hidden="1">#REF!</definedName>
    <definedName name="BLPH254" localSheetId="29" hidden="1">#REF!</definedName>
    <definedName name="BLPH254" localSheetId="32" hidden="1">#REF!</definedName>
    <definedName name="BLPH254" localSheetId="33" hidden="1">#REF!</definedName>
    <definedName name="BLPH254" localSheetId="48" hidden="1">#REF!</definedName>
    <definedName name="BLPH254" localSheetId="49" hidden="1">#REF!</definedName>
    <definedName name="BLPH254" localSheetId="50" hidden="1">#REF!</definedName>
    <definedName name="BLPH254" localSheetId="51" hidden="1">#REF!</definedName>
    <definedName name="BLPH254" localSheetId="52" hidden="1">#REF!</definedName>
    <definedName name="BLPH254" localSheetId="54" hidden="1">#REF!</definedName>
    <definedName name="BLPH254" localSheetId="55" hidden="1">#REF!</definedName>
    <definedName name="BLPH254" localSheetId="56" hidden="1">#REF!</definedName>
    <definedName name="BLPH254" localSheetId="57" hidden="1">#REF!</definedName>
    <definedName name="BLPH254" localSheetId="62" hidden="1">#REF!</definedName>
    <definedName name="BLPH254" localSheetId="69" hidden="1">#REF!</definedName>
    <definedName name="BLPH254" localSheetId="70" hidden="1">#REF!</definedName>
    <definedName name="BLPH254" localSheetId="71" hidden="1">#REF!</definedName>
    <definedName name="BLPH254" localSheetId="2" hidden="1">#REF!</definedName>
    <definedName name="BLPH254" hidden="1">#REF!</definedName>
    <definedName name="BLPH255" localSheetId="6" hidden="1">#REF!</definedName>
    <definedName name="BLPH255" localSheetId="7" hidden="1">#REF!</definedName>
    <definedName name="BLPH255" localSheetId="8" hidden="1">#REF!</definedName>
    <definedName name="BLPH255" localSheetId="34" hidden="1">#REF!</definedName>
    <definedName name="BLPH255" localSheetId="36" hidden="1">#REF!</definedName>
    <definedName name="BLPH255" localSheetId="29" hidden="1">#REF!</definedName>
    <definedName name="BLPH255" localSheetId="32" hidden="1">#REF!</definedName>
    <definedName name="BLPH255" localSheetId="33" hidden="1">#REF!</definedName>
    <definedName name="BLPH255" localSheetId="48" hidden="1">#REF!</definedName>
    <definedName name="BLPH255" localSheetId="49" hidden="1">#REF!</definedName>
    <definedName name="BLPH255" localSheetId="50" hidden="1">#REF!</definedName>
    <definedName name="BLPH255" localSheetId="51" hidden="1">#REF!</definedName>
    <definedName name="BLPH255" localSheetId="52" hidden="1">#REF!</definedName>
    <definedName name="BLPH255" localSheetId="54" hidden="1">#REF!</definedName>
    <definedName name="BLPH255" localSheetId="55" hidden="1">#REF!</definedName>
    <definedName name="BLPH255" localSheetId="56" hidden="1">#REF!</definedName>
    <definedName name="BLPH255" localSheetId="57" hidden="1">#REF!</definedName>
    <definedName name="BLPH255" localSheetId="62" hidden="1">#REF!</definedName>
    <definedName name="BLPH255" localSheetId="69" hidden="1">#REF!</definedName>
    <definedName name="BLPH255" localSheetId="70" hidden="1">#REF!</definedName>
    <definedName name="BLPH255" localSheetId="71" hidden="1">#REF!</definedName>
    <definedName name="BLPH255" localSheetId="2" hidden="1">#REF!</definedName>
    <definedName name="BLPH255" hidden="1">#REF!</definedName>
    <definedName name="BLPH256" localSheetId="6" hidden="1">#REF!</definedName>
    <definedName name="BLPH256" localSheetId="7" hidden="1">#REF!</definedName>
    <definedName name="BLPH256" localSheetId="8" hidden="1">#REF!</definedName>
    <definedName name="BLPH256" localSheetId="34" hidden="1">#REF!</definedName>
    <definedName name="BLPH256" localSheetId="36" hidden="1">#REF!</definedName>
    <definedName name="BLPH256" localSheetId="29" hidden="1">#REF!</definedName>
    <definedName name="BLPH256" localSheetId="32" hidden="1">#REF!</definedName>
    <definedName name="BLPH256" localSheetId="33" hidden="1">#REF!</definedName>
    <definedName name="BLPH256" localSheetId="48" hidden="1">#REF!</definedName>
    <definedName name="BLPH256" localSheetId="49" hidden="1">#REF!</definedName>
    <definedName name="BLPH256" localSheetId="50" hidden="1">#REF!</definedName>
    <definedName name="BLPH256" localSheetId="51" hidden="1">#REF!</definedName>
    <definedName name="BLPH256" localSheetId="52" hidden="1">#REF!</definedName>
    <definedName name="BLPH256" localSheetId="54" hidden="1">#REF!</definedName>
    <definedName name="BLPH256" localSheetId="55" hidden="1">#REF!</definedName>
    <definedName name="BLPH256" localSheetId="56" hidden="1">#REF!</definedName>
    <definedName name="BLPH256" localSheetId="57" hidden="1">#REF!</definedName>
    <definedName name="BLPH256" localSheetId="62" hidden="1">#REF!</definedName>
    <definedName name="BLPH256" localSheetId="69" hidden="1">#REF!</definedName>
    <definedName name="BLPH256" localSheetId="70" hidden="1">#REF!</definedName>
    <definedName name="BLPH256" localSheetId="71" hidden="1">#REF!</definedName>
    <definedName name="BLPH256" localSheetId="2" hidden="1">#REF!</definedName>
    <definedName name="BLPH256" hidden="1">#REF!</definedName>
    <definedName name="BLPH257" localSheetId="6" hidden="1">#REF!</definedName>
    <definedName name="BLPH257" localSheetId="7" hidden="1">#REF!</definedName>
    <definedName name="BLPH257" localSheetId="8" hidden="1">#REF!</definedName>
    <definedName name="BLPH257" localSheetId="34" hidden="1">#REF!</definedName>
    <definedName name="BLPH257" localSheetId="36" hidden="1">#REF!</definedName>
    <definedName name="BLPH257" localSheetId="29" hidden="1">#REF!</definedName>
    <definedName name="BLPH257" localSheetId="32" hidden="1">#REF!</definedName>
    <definedName name="BLPH257" localSheetId="33" hidden="1">#REF!</definedName>
    <definedName name="BLPH257" localSheetId="48" hidden="1">#REF!</definedName>
    <definedName name="BLPH257" localSheetId="49" hidden="1">#REF!</definedName>
    <definedName name="BLPH257" localSheetId="50" hidden="1">#REF!</definedName>
    <definedName name="BLPH257" localSheetId="51" hidden="1">#REF!</definedName>
    <definedName name="BLPH257" localSheetId="52" hidden="1">#REF!</definedName>
    <definedName name="BLPH257" localSheetId="54" hidden="1">#REF!</definedName>
    <definedName name="BLPH257" localSheetId="55" hidden="1">#REF!</definedName>
    <definedName name="BLPH257" localSheetId="56" hidden="1">#REF!</definedName>
    <definedName name="BLPH257" localSheetId="57" hidden="1">#REF!</definedName>
    <definedName name="BLPH257" localSheetId="62" hidden="1">#REF!</definedName>
    <definedName name="BLPH257" localSheetId="69" hidden="1">#REF!</definedName>
    <definedName name="BLPH257" localSheetId="70" hidden="1">#REF!</definedName>
    <definedName name="BLPH257" localSheetId="71" hidden="1">#REF!</definedName>
    <definedName name="BLPH257" localSheetId="2" hidden="1">#REF!</definedName>
    <definedName name="BLPH257" hidden="1">#REF!</definedName>
    <definedName name="BLPH258" localSheetId="6" hidden="1">#REF!</definedName>
    <definedName name="BLPH258" localSheetId="7" hidden="1">#REF!</definedName>
    <definedName name="BLPH258" localSheetId="8" hidden="1">#REF!</definedName>
    <definedName name="BLPH258" localSheetId="34" hidden="1">#REF!</definedName>
    <definedName name="BLPH258" localSheetId="36" hidden="1">#REF!</definedName>
    <definedName name="BLPH258" localSheetId="29" hidden="1">#REF!</definedName>
    <definedName name="BLPH258" localSheetId="32" hidden="1">#REF!</definedName>
    <definedName name="BLPH258" localSheetId="33" hidden="1">#REF!</definedName>
    <definedName name="BLPH258" localSheetId="48" hidden="1">#REF!</definedName>
    <definedName name="BLPH258" localSheetId="49" hidden="1">#REF!</definedName>
    <definedName name="BLPH258" localSheetId="50" hidden="1">#REF!</definedName>
    <definedName name="BLPH258" localSheetId="51" hidden="1">#REF!</definedName>
    <definedName name="BLPH258" localSheetId="52" hidden="1">#REF!</definedName>
    <definedName name="BLPH258" localSheetId="54" hidden="1">#REF!</definedName>
    <definedName name="BLPH258" localSheetId="55" hidden="1">#REF!</definedName>
    <definedName name="BLPH258" localSheetId="56" hidden="1">#REF!</definedName>
    <definedName name="BLPH258" localSheetId="57" hidden="1">#REF!</definedName>
    <definedName name="BLPH258" localSheetId="62" hidden="1">#REF!</definedName>
    <definedName name="BLPH258" localSheetId="69" hidden="1">#REF!</definedName>
    <definedName name="BLPH258" localSheetId="70" hidden="1">#REF!</definedName>
    <definedName name="BLPH258" localSheetId="71" hidden="1">#REF!</definedName>
    <definedName name="BLPH258" localSheetId="2" hidden="1">#REF!</definedName>
    <definedName name="BLPH258" hidden="1">#REF!</definedName>
    <definedName name="BLPH259" localSheetId="6" hidden="1">#REF!</definedName>
    <definedName name="BLPH259" localSheetId="7" hidden="1">#REF!</definedName>
    <definedName name="BLPH259" localSheetId="8" hidden="1">#REF!</definedName>
    <definedName name="BLPH259" localSheetId="34" hidden="1">#REF!</definedName>
    <definedName name="BLPH259" localSheetId="36" hidden="1">#REF!</definedName>
    <definedName name="BLPH259" localSheetId="29" hidden="1">#REF!</definedName>
    <definedName name="BLPH259" localSheetId="32" hidden="1">#REF!</definedName>
    <definedName name="BLPH259" localSheetId="33" hidden="1">#REF!</definedName>
    <definedName name="BLPH259" localSheetId="48" hidden="1">#REF!</definedName>
    <definedName name="BLPH259" localSheetId="49" hidden="1">#REF!</definedName>
    <definedName name="BLPH259" localSheetId="50" hidden="1">#REF!</definedName>
    <definedName name="BLPH259" localSheetId="51" hidden="1">#REF!</definedName>
    <definedName name="BLPH259" localSheetId="52" hidden="1">#REF!</definedName>
    <definedName name="BLPH259" localSheetId="54" hidden="1">#REF!</definedName>
    <definedName name="BLPH259" localSheetId="55" hidden="1">#REF!</definedName>
    <definedName name="BLPH259" localSheetId="56" hidden="1">#REF!</definedName>
    <definedName name="BLPH259" localSheetId="57" hidden="1">#REF!</definedName>
    <definedName name="BLPH259" localSheetId="62" hidden="1">#REF!</definedName>
    <definedName name="BLPH259" localSheetId="69" hidden="1">#REF!</definedName>
    <definedName name="BLPH259" localSheetId="70" hidden="1">#REF!</definedName>
    <definedName name="BLPH259" localSheetId="71" hidden="1">#REF!</definedName>
    <definedName name="BLPH259" localSheetId="2" hidden="1">#REF!</definedName>
    <definedName name="BLPH259" hidden="1">#REF!</definedName>
    <definedName name="BLPH26" hidden="1">'[6]Risk-Free Rate'!$AB$15</definedName>
    <definedName name="BLPH260" localSheetId="6" hidden="1">#REF!</definedName>
    <definedName name="BLPH260" localSheetId="15" hidden="1">#REF!</definedName>
    <definedName name="BLPH260" localSheetId="16" hidden="1">#REF!</definedName>
    <definedName name="BLPH260" localSheetId="17" hidden="1">#REF!</definedName>
    <definedName name="BLPH260" localSheetId="18" hidden="1">#REF!</definedName>
    <definedName name="BLPH260" localSheetId="7" hidden="1">#REF!</definedName>
    <definedName name="BLPH260" localSheetId="8" hidden="1">#REF!</definedName>
    <definedName name="BLPH260" localSheetId="9" hidden="1">#REF!</definedName>
    <definedName name="BLPH260" localSheetId="10" hidden="1">#REF!</definedName>
    <definedName name="BLPH260" localSheetId="11" hidden="1">#REF!</definedName>
    <definedName name="BLPH260" localSheetId="12" hidden="1">#REF!</definedName>
    <definedName name="BLPH260" localSheetId="13" hidden="1">#REF!</definedName>
    <definedName name="BLPH260" localSheetId="14" hidden="1">#REF!</definedName>
    <definedName name="BLPH260" localSheetId="25" hidden="1">#REF!</definedName>
    <definedName name="BLPH260" localSheetId="34" hidden="1">#REF!</definedName>
    <definedName name="BLPH260" localSheetId="36" hidden="1">#REF!</definedName>
    <definedName name="BLPH260" localSheetId="39" hidden="1">#REF!</definedName>
    <definedName name="BLPH260" localSheetId="29" hidden="1">#REF!</definedName>
    <definedName name="BLPH260" localSheetId="32" hidden="1">#REF!</definedName>
    <definedName name="BLPH260" localSheetId="33" hidden="1">#REF!</definedName>
    <definedName name="BLPH260" localSheetId="43" hidden="1">#REF!</definedName>
    <definedName name="BLPH260" localSheetId="48" hidden="1">#REF!</definedName>
    <definedName name="BLPH260" localSheetId="49" hidden="1">#REF!</definedName>
    <definedName name="BLPH260" localSheetId="50" hidden="1">#REF!</definedName>
    <definedName name="BLPH260" localSheetId="51" hidden="1">#REF!</definedName>
    <definedName name="BLPH260" localSheetId="52" hidden="1">#REF!</definedName>
    <definedName name="BLPH260" localSheetId="54" hidden="1">#REF!</definedName>
    <definedName name="BLPH260" localSheetId="55" hidden="1">#REF!</definedName>
    <definedName name="BLPH260" localSheetId="56" hidden="1">#REF!</definedName>
    <definedName name="BLPH260" localSheetId="57" hidden="1">#REF!</definedName>
    <definedName name="BLPH260" localSheetId="61" hidden="1">#REF!</definedName>
    <definedName name="BLPH260" localSheetId="62" hidden="1">#REF!</definedName>
    <definedName name="BLPH260" localSheetId="66" hidden="1">#REF!</definedName>
    <definedName name="BLPH260" localSheetId="68" hidden="1">#REF!</definedName>
    <definedName name="BLPH260" localSheetId="69" hidden="1">#REF!</definedName>
    <definedName name="BLPH260" localSheetId="70" hidden="1">#REF!</definedName>
    <definedName name="BLPH260" localSheetId="71" hidden="1">#REF!</definedName>
    <definedName name="BLPH260" localSheetId="72" hidden="1">#REF!</definedName>
    <definedName name="BLPH260" localSheetId="2" hidden="1">#REF!</definedName>
    <definedName name="BLPH260" hidden="1">#REF!</definedName>
    <definedName name="BLPH261" localSheetId="6" hidden="1">#REF!</definedName>
    <definedName name="BLPH261" localSheetId="7" hidden="1">#REF!</definedName>
    <definedName name="BLPH261" localSheetId="8" hidden="1">#REF!</definedName>
    <definedName name="BLPH261" localSheetId="25" hidden="1">#REF!</definedName>
    <definedName name="BLPH261" localSheetId="34" hidden="1">#REF!</definedName>
    <definedName name="BLPH261" localSheetId="36" hidden="1">#REF!</definedName>
    <definedName name="BLPH261" localSheetId="29" hidden="1">#REF!</definedName>
    <definedName name="BLPH261" localSheetId="32" hidden="1">#REF!</definedName>
    <definedName name="BLPH261" localSheetId="33" hidden="1">#REF!</definedName>
    <definedName name="BLPH261" localSheetId="48" hidden="1">#REF!</definedName>
    <definedName name="BLPH261" localSheetId="49" hidden="1">#REF!</definedName>
    <definedName name="BLPH261" localSheetId="50" hidden="1">#REF!</definedName>
    <definedName name="BLPH261" localSheetId="51" hidden="1">#REF!</definedName>
    <definedName name="BLPH261" localSheetId="52" hidden="1">#REF!</definedName>
    <definedName name="BLPH261" localSheetId="54" hidden="1">#REF!</definedName>
    <definedName name="BLPH261" localSheetId="55" hidden="1">#REF!</definedName>
    <definedName name="BLPH261" localSheetId="56" hidden="1">#REF!</definedName>
    <definedName name="BLPH261" localSheetId="57" hidden="1">#REF!</definedName>
    <definedName name="BLPH261" localSheetId="61" hidden="1">#REF!</definedName>
    <definedName name="BLPH261" localSheetId="62" hidden="1">#REF!</definedName>
    <definedName name="BLPH261" localSheetId="66" hidden="1">#REF!</definedName>
    <definedName name="BLPH261" localSheetId="68" hidden="1">#REF!</definedName>
    <definedName name="BLPH261" localSheetId="69" hidden="1">#REF!</definedName>
    <definedName name="BLPH261" localSheetId="70" hidden="1">#REF!</definedName>
    <definedName name="BLPH261" localSheetId="71" hidden="1">#REF!</definedName>
    <definedName name="BLPH261" localSheetId="72" hidden="1">#REF!</definedName>
    <definedName name="BLPH261" localSheetId="2" hidden="1">#REF!</definedName>
    <definedName name="BLPH261" hidden="1">#REF!</definedName>
    <definedName name="BLPH262" localSheetId="6" hidden="1">#REF!</definedName>
    <definedName name="BLPH262" localSheetId="7" hidden="1">#REF!</definedName>
    <definedName name="BLPH262" localSheetId="8" hidden="1">#REF!</definedName>
    <definedName name="BLPH262" localSheetId="25" hidden="1">#REF!</definedName>
    <definedName name="BLPH262" localSheetId="34" hidden="1">#REF!</definedName>
    <definedName name="BLPH262" localSheetId="36" hidden="1">#REF!</definedName>
    <definedName name="BLPH262" localSheetId="29" hidden="1">#REF!</definedName>
    <definedName name="BLPH262" localSheetId="32" hidden="1">#REF!</definedName>
    <definedName name="BLPH262" localSheetId="33" hidden="1">#REF!</definedName>
    <definedName name="BLPH262" localSheetId="48" hidden="1">#REF!</definedName>
    <definedName name="BLPH262" localSheetId="49" hidden="1">#REF!</definedName>
    <definedName name="BLPH262" localSheetId="50" hidden="1">#REF!</definedName>
    <definedName name="BLPH262" localSheetId="51" hidden="1">#REF!</definedName>
    <definedName name="BLPH262" localSheetId="52" hidden="1">#REF!</definedName>
    <definedName name="BLPH262" localSheetId="54" hidden="1">#REF!</definedName>
    <definedName name="BLPH262" localSheetId="55" hidden="1">#REF!</definedName>
    <definedName name="BLPH262" localSheetId="56" hidden="1">#REF!</definedName>
    <definedName name="BLPH262" localSheetId="57" hidden="1">#REF!</definedName>
    <definedName name="BLPH262" localSheetId="61" hidden="1">#REF!</definedName>
    <definedName name="BLPH262" localSheetId="62" hidden="1">#REF!</definedName>
    <definedName name="BLPH262" localSheetId="66" hidden="1">#REF!</definedName>
    <definedName name="BLPH262" localSheetId="68" hidden="1">#REF!</definedName>
    <definedName name="BLPH262" localSheetId="69" hidden="1">#REF!</definedName>
    <definedName name="BLPH262" localSheetId="70" hidden="1">#REF!</definedName>
    <definedName name="BLPH262" localSheetId="71" hidden="1">#REF!</definedName>
    <definedName name="BLPH262" localSheetId="72" hidden="1">#REF!</definedName>
    <definedName name="BLPH262" localSheetId="2" hidden="1">#REF!</definedName>
    <definedName name="BLPH262" hidden="1">#REF!</definedName>
    <definedName name="BLPH263" localSheetId="6" hidden="1">#REF!</definedName>
    <definedName name="BLPH263" localSheetId="7" hidden="1">#REF!</definedName>
    <definedName name="BLPH263" localSheetId="8" hidden="1">#REF!</definedName>
    <definedName name="BLPH263" localSheetId="34" hidden="1">#REF!</definedName>
    <definedName name="BLPH263" localSheetId="36" hidden="1">#REF!</definedName>
    <definedName name="BLPH263" localSheetId="29" hidden="1">#REF!</definedName>
    <definedName name="BLPH263" localSheetId="32" hidden="1">#REF!</definedName>
    <definedName name="BLPH263" localSheetId="33" hidden="1">#REF!</definedName>
    <definedName name="BLPH263" localSheetId="48" hidden="1">#REF!</definedName>
    <definedName name="BLPH263" localSheetId="49" hidden="1">#REF!</definedName>
    <definedName name="BLPH263" localSheetId="50" hidden="1">#REF!</definedName>
    <definedName name="BLPH263" localSheetId="51" hidden="1">#REF!</definedName>
    <definedName name="BLPH263" localSheetId="52" hidden="1">#REF!</definedName>
    <definedName name="BLPH263" localSheetId="54" hidden="1">#REF!</definedName>
    <definedName name="BLPH263" localSheetId="55" hidden="1">#REF!</definedName>
    <definedName name="BLPH263" localSheetId="56" hidden="1">#REF!</definedName>
    <definedName name="BLPH263" localSheetId="57" hidden="1">#REF!</definedName>
    <definedName name="BLPH263" localSheetId="62" hidden="1">#REF!</definedName>
    <definedName name="BLPH263" localSheetId="69" hidden="1">#REF!</definedName>
    <definedName name="BLPH263" localSheetId="70" hidden="1">#REF!</definedName>
    <definedName name="BLPH263" localSheetId="71" hidden="1">#REF!</definedName>
    <definedName name="BLPH263" localSheetId="2" hidden="1">#REF!</definedName>
    <definedName name="BLPH263" hidden="1">#REF!</definedName>
    <definedName name="BLPH264" localSheetId="6" hidden="1">#REF!</definedName>
    <definedName name="BLPH264" localSheetId="7" hidden="1">#REF!</definedName>
    <definedName name="BLPH264" localSheetId="8" hidden="1">#REF!</definedName>
    <definedName name="BLPH264" localSheetId="34" hidden="1">#REF!</definedName>
    <definedName name="BLPH264" localSheetId="36" hidden="1">#REF!</definedName>
    <definedName name="BLPH264" localSheetId="29" hidden="1">#REF!</definedName>
    <definedName name="BLPH264" localSheetId="32" hidden="1">#REF!</definedName>
    <definedName name="BLPH264" localSheetId="33" hidden="1">#REF!</definedName>
    <definedName name="BLPH264" localSheetId="48" hidden="1">#REF!</definedName>
    <definedName name="BLPH264" localSheetId="49" hidden="1">#REF!</definedName>
    <definedName name="BLPH264" localSheetId="50" hidden="1">#REF!</definedName>
    <definedName name="BLPH264" localSheetId="51" hidden="1">#REF!</definedName>
    <definedName name="BLPH264" localSheetId="52" hidden="1">#REF!</definedName>
    <definedName name="BLPH264" localSheetId="54" hidden="1">#REF!</definedName>
    <definedName name="BLPH264" localSheetId="55" hidden="1">#REF!</definedName>
    <definedName name="BLPH264" localSheetId="56" hidden="1">#REF!</definedName>
    <definedName name="BLPH264" localSheetId="57" hidden="1">#REF!</definedName>
    <definedName name="BLPH264" localSheetId="62" hidden="1">#REF!</definedName>
    <definedName name="BLPH264" localSheetId="69" hidden="1">#REF!</definedName>
    <definedName name="BLPH264" localSheetId="70" hidden="1">#REF!</definedName>
    <definedName name="BLPH264" localSheetId="71" hidden="1">#REF!</definedName>
    <definedName name="BLPH264" localSheetId="2" hidden="1">#REF!</definedName>
    <definedName name="BLPH264" hidden="1">#REF!</definedName>
    <definedName name="BLPH265" localSheetId="6" hidden="1">#REF!</definedName>
    <definedName name="BLPH265" localSheetId="7" hidden="1">#REF!</definedName>
    <definedName name="BLPH265" localSheetId="8" hidden="1">#REF!</definedName>
    <definedName name="BLPH265" localSheetId="34" hidden="1">#REF!</definedName>
    <definedName name="BLPH265" localSheetId="36" hidden="1">#REF!</definedName>
    <definedName name="BLPH265" localSheetId="29" hidden="1">#REF!</definedName>
    <definedName name="BLPH265" localSheetId="32" hidden="1">#REF!</definedName>
    <definedName name="BLPH265" localSheetId="33" hidden="1">#REF!</definedName>
    <definedName name="BLPH265" localSheetId="48" hidden="1">#REF!</definedName>
    <definedName name="BLPH265" localSheetId="49" hidden="1">#REF!</definedName>
    <definedName name="BLPH265" localSheetId="50" hidden="1">#REF!</definedName>
    <definedName name="BLPH265" localSheetId="51" hidden="1">#REF!</definedName>
    <definedName name="BLPH265" localSheetId="52" hidden="1">#REF!</definedName>
    <definedName name="BLPH265" localSheetId="54" hidden="1">#REF!</definedName>
    <definedName name="BLPH265" localSheetId="55" hidden="1">#REF!</definedName>
    <definedName name="BLPH265" localSheetId="56" hidden="1">#REF!</definedName>
    <definedName name="BLPH265" localSheetId="57" hidden="1">#REF!</definedName>
    <definedName name="BLPH265" localSheetId="62" hidden="1">#REF!</definedName>
    <definedName name="BLPH265" localSheetId="69" hidden="1">#REF!</definedName>
    <definedName name="BLPH265" localSheetId="70" hidden="1">#REF!</definedName>
    <definedName name="BLPH265" localSheetId="71" hidden="1">#REF!</definedName>
    <definedName name="BLPH265" localSheetId="2" hidden="1">#REF!</definedName>
    <definedName name="BLPH265" hidden="1">#REF!</definedName>
    <definedName name="BLPH266" localSheetId="6" hidden="1">#REF!</definedName>
    <definedName name="BLPH266" localSheetId="7" hidden="1">#REF!</definedName>
    <definedName name="BLPH266" localSheetId="8" hidden="1">#REF!</definedName>
    <definedName name="BLPH266" localSheetId="34" hidden="1">#REF!</definedName>
    <definedName name="BLPH266" localSheetId="36" hidden="1">#REF!</definedName>
    <definedName name="BLPH266" localSheetId="29" hidden="1">#REF!</definedName>
    <definedName name="BLPH266" localSheetId="32" hidden="1">#REF!</definedName>
    <definedName name="BLPH266" localSheetId="33" hidden="1">#REF!</definedName>
    <definedName name="BLPH266" localSheetId="48" hidden="1">#REF!</definedName>
    <definedName name="BLPH266" localSheetId="49" hidden="1">#REF!</definedName>
    <definedName name="BLPH266" localSheetId="50" hidden="1">#REF!</definedName>
    <definedName name="BLPH266" localSheetId="51" hidden="1">#REF!</definedName>
    <definedName name="BLPH266" localSheetId="52" hidden="1">#REF!</definedName>
    <definedName name="BLPH266" localSheetId="54" hidden="1">#REF!</definedName>
    <definedName name="BLPH266" localSheetId="55" hidden="1">#REF!</definedName>
    <definedName name="BLPH266" localSheetId="56" hidden="1">#REF!</definedName>
    <definedName name="BLPH266" localSheetId="57" hidden="1">#REF!</definedName>
    <definedName name="BLPH266" localSheetId="62" hidden="1">#REF!</definedName>
    <definedName name="BLPH266" localSheetId="69" hidden="1">#REF!</definedName>
    <definedName name="BLPH266" localSheetId="70" hidden="1">#REF!</definedName>
    <definedName name="BLPH266" localSheetId="71" hidden="1">#REF!</definedName>
    <definedName name="BLPH266" localSheetId="2" hidden="1">#REF!</definedName>
    <definedName name="BLPH266" hidden="1">#REF!</definedName>
    <definedName name="BLPH267" localSheetId="6" hidden="1">#REF!</definedName>
    <definedName name="BLPH267" localSheetId="7" hidden="1">#REF!</definedName>
    <definedName name="BLPH267" localSheetId="8" hidden="1">#REF!</definedName>
    <definedName name="BLPH267" localSheetId="34" hidden="1">#REF!</definedName>
    <definedName name="BLPH267" localSheetId="36" hidden="1">#REF!</definedName>
    <definedName name="BLPH267" localSheetId="29" hidden="1">#REF!</definedName>
    <definedName name="BLPH267" localSheetId="32" hidden="1">#REF!</definedName>
    <definedName name="BLPH267" localSheetId="33" hidden="1">#REF!</definedName>
    <definedName name="BLPH267" localSheetId="48" hidden="1">#REF!</definedName>
    <definedName name="BLPH267" localSheetId="49" hidden="1">#REF!</definedName>
    <definedName name="BLPH267" localSheetId="50" hidden="1">#REF!</definedName>
    <definedName name="BLPH267" localSheetId="51" hidden="1">#REF!</definedName>
    <definedName name="BLPH267" localSheetId="52" hidden="1">#REF!</definedName>
    <definedName name="BLPH267" localSheetId="54" hidden="1">#REF!</definedName>
    <definedName name="BLPH267" localSheetId="55" hidden="1">#REF!</definedName>
    <definedName name="BLPH267" localSheetId="56" hidden="1">#REF!</definedName>
    <definedName name="BLPH267" localSheetId="57" hidden="1">#REF!</definedName>
    <definedName name="BLPH267" localSheetId="62" hidden="1">#REF!</definedName>
    <definedName name="BLPH267" localSheetId="69" hidden="1">#REF!</definedName>
    <definedName name="BLPH267" localSheetId="70" hidden="1">#REF!</definedName>
    <definedName name="BLPH267" localSheetId="71" hidden="1">#REF!</definedName>
    <definedName name="BLPH267" localSheetId="2" hidden="1">#REF!</definedName>
    <definedName name="BLPH267" hidden="1">#REF!</definedName>
    <definedName name="BLPH268" localSheetId="6" hidden="1">#REF!</definedName>
    <definedName name="BLPH268" localSheetId="7" hidden="1">#REF!</definedName>
    <definedName name="BLPH268" localSheetId="8" hidden="1">#REF!</definedName>
    <definedName name="BLPH268" localSheetId="34" hidden="1">#REF!</definedName>
    <definedName name="BLPH268" localSheetId="36" hidden="1">#REF!</definedName>
    <definedName name="BLPH268" localSheetId="29" hidden="1">#REF!</definedName>
    <definedName name="BLPH268" localSheetId="32" hidden="1">#REF!</definedName>
    <definedName name="BLPH268" localSheetId="33" hidden="1">#REF!</definedName>
    <definedName name="BLPH268" localSheetId="48" hidden="1">#REF!</definedName>
    <definedName name="BLPH268" localSheetId="49" hidden="1">#REF!</definedName>
    <definedName name="BLPH268" localSheetId="50" hidden="1">#REF!</definedName>
    <definedName name="BLPH268" localSheetId="51" hidden="1">#REF!</definedName>
    <definedName name="BLPH268" localSheetId="52" hidden="1">#REF!</definedName>
    <definedName name="BLPH268" localSheetId="54" hidden="1">#REF!</definedName>
    <definedName name="BLPH268" localSheetId="55" hidden="1">#REF!</definedName>
    <definedName name="BLPH268" localSheetId="56" hidden="1">#REF!</definedName>
    <definedName name="BLPH268" localSheetId="57" hidden="1">#REF!</definedName>
    <definedName name="BLPH268" localSheetId="62" hidden="1">#REF!</definedName>
    <definedName name="BLPH268" localSheetId="69" hidden="1">#REF!</definedName>
    <definedName name="BLPH268" localSheetId="70" hidden="1">#REF!</definedName>
    <definedName name="BLPH268" localSheetId="71" hidden="1">#REF!</definedName>
    <definedName name="BLPH268" localSheetId="2" hidden="1">#REF!</definedName>
    <definedName name="BLPH268" hidden="1">#REF!</definedName>
    <definedName name="BLPH269" localSheetId="6" hidden="1">#REF!</definedName>
    <definedName name="BLPH269" localSheetId="7" hidden="1">#REF!</definedName>
    <definedName name="BLPH269" localSheetId="8" hidden="1">#REF!</definedName>
    <definedName name="BLPH269" localSheetId="34" hidden="1">#REF!</definedName>
    <definedName name="BLPH269" localSheetId="36" hidden="1">#REF!</definedName>
    <definedName name="BLPH269" localSheetId="29" hidden="1">#REF!</definedName>
    <definedName name="BLPH269" localSheetId="32" hidden="1">#REF!</definedName>
    <definedName name="BLPH269" localSheetId="33" hidden="1">#REF!</definedName>
    <definedName name="BLPH269" localSheetId="48" hidden="1">#REF!</definedName>
    <definedName name="BLPH269" localSheetId="49" hidden="1">#REF!</definedName>
    <definedName name="BLPH269" localSheetId="50" hidden="1">#REF!</definedName>
    <definedName name="BLPH269" localSheetId="51" hidden="1">#REF!</definedName>
    <definedName name="BLPH269" localSheetId="52" hidden="1">#REF!</definedName>
    <definedName name="BLPH269" localSheetId="54" hidden="1">#REF!</definedName>
    <definedName name="BLPH269" localSheetId="55" hidden="1">#REF!</definedName>
    <definedName name="BLPH269" localSheetId="56" hidden="1">#REF!</definedName>
    <definedName name="BLPH269" localSheetId="57" hidden="1">#REF!</definedName>
    <definedName name="BLPH269" localSheetId="62" hidden="1">#REF!</definedName>
    <definedName name="BLPH269" localSheetId="69" hidden="1">#REF!</definedName>
    <definedName name="BLPH269" localSheetId="70" hidden="1">#REF!</definedName>
    <definedName name="BLPH269" localSheetId="71" hidden="1">#REF!</definedName>
    <definedName name="BLPH269" localSheetId="2" hidden="1">#REF!</definedName>
    <definedName name="BLPH269" hidden="1">#REF!</definedName>
    <definedName name="BLPH27" hidden="1">'[6]Risk-Free Rate'!$Y$15</definedName>
    <definedName name="BLPH270" localSheetId="6" hidden="1">#REF!</definedName>
    <definedName name="BLPH270" localSheetId="15" hidden="1">#REF!</definedName>
    <definedName name="BLPH270" localSheetId="16" hidden="1">#REF!</definedName>
    <definedName name="BLPH270" localSheetId="17" hidden="1">#REF!</definedName>
    <definedName name="BLPH270" localSheetId="18" hidden="1">#REF!</definedName>
    <definedName name="BLPH270" localSheetId="7" hidden="1">#REF!</definedName>
    <definedName name="BLPH270" localSheetId="8" hidden="1">#REF!</definedName>
    <definedName name="BLPH270" localSheetId="9" hidden="1">#REF!</definedName>
    <definedName name="BLPH270" localSheetId="10" hidden="1">#REF!</definedName>
    <definedName name="BLPH270" localSheetId="11" hidden="1">#REF!</definedName>
    <definedName name="BLPH270" localSheetId="12" hidden="1">#REF!</definedName>
    <definedName name="BLPH270" localSheetId="13" hidden="1">#REF!</definedName>
    <definedName name="BLPH270" localSheetId="14" hidden="1">#REF!</definedName>
    <definedName name="BLPH270" localSheetId="25" hidden="1">#REF!</definedName>
    <definedName name="BLPH270" localSheetId="34" hidden="1">#REF!</definedName>
    <definedName name="BLPH270" localSheetId="36" hidden="1">#REF!</definedName>
    <definedName name="BLPH270" localSheetId="39" hidden="1">#REF!</definedName>
    <definedName name="BLPH270" localSheetId="29" hidden="1">#REF!</definedName>
    <definedName name="BLPH270" localSheetId="32" hidden="1">#REF!</definedName>
    <definedName name="BLPH270" localSheetId="33" hidden="1">#REF!</definedName>
    <definedName name="BLPH270" localSheetId="43" hidden="1">#REF!</definedName>
    <definedName name="BLPH270" localSheetId="48" hidden="1">#REF!</definedName>
    <definedName name="BLPH270" localSheetId="49" hidden="1">#REF!</definedName>
    <definedName name="BLPH270" localSheetId="50" hidden="1">#REF!</definedName>
    <definedName name="BLPH270" localSheetId="51" hidden="1">#REF!</definedName>
    <definedName name="BLPH270" localSheetId="52" hidden="1">#REF!</definedName>
    <definedName name="BLPH270" localSheetId="54" hidden="1">#REF!</definedName>
    <definedName name="BLPH270" localSheetId="55" hidden="1">#REF!</definedName>
    <definedName name="BLPH270" localSheetId="56" hidden="1">#REF!</definedName>
    <definedName name="BLPH270" localSheetId="57" hidden="1">#REF!</definedName>
    <definedName name="BLPH270" localSheetId="61" hidden="1">#REF!</definedName>
    <definedName name="BLPH270" localSheetId="62" hidden="1">#REF!</definedName>
    <definedName name="BLPH270" localSheetId="66" hidden="1">#REF!</definedName>
    <definedName name="BLPH270" localSheetId="68" hidden="1">#REF!</definedName>
    <definedName name="BLPH270" localSheetId="69" hidden="1">#REF!</definedName>
    <definedName name="BLPH270" localSheetId="70" hidden="1">#REF!</definedName>
    <definedName name="BLPH270" localSheetId="71" hidden="1">#REF!</definedName>
    <definedName name="BLPH270" localSheetId="72" hidden="1">#REF!</definedName>
    <definedName name="BLPH270" localSheetId="2" hidden="1">#REF!</definedName>
    <definedName name="BLPH270" hidden="1">#REF!</definedName>
    <definedName name="BLPH271" localSheetId="6" hidden="1">#REF!</definedName>
    <definedName name="BLPH271" localSheetId="7" hidden="1">#REF!</definedName>
    <definedName name="BLPH271" localSheetId="8" hidden="1">#REF!</definedName>
    <definedName name="BLPH271" localSheetId="25" hidden="1">#REF!</definedName>
    <definedName name="BLPH271" localSheetId="34" hidden="1">#REF!</definedName>
    <definedName name="BLPH271" localSheetId="36" hidden="1">#REF!</definedName>
    <definedName name="BLPH271" localSheetId="29" hidden="1">#REF!</definedName>
    <definedName name="BLPH271" localSheetId="32" hidden="1">#REF!</definedName>
    <definedName name="BLPH271" localSheetId="33" hidden="1">#REF!</definedName>
    <definedName name="BLPH271" localSheetId="48" hidden="1">#REF!</definedName>
    <definedName name="BLPH271" localSheetId="49" hidden="1">#REF!</definedName>
    <definedName name="BLPH271" localSheetId="50" hidden="1">#REF!</definedName>
    <definedName name="BLPH271" localSheetId="51" hidden="1">#REF!</definedName>
    <definedName name="BLPH271" localSheetId="52" hidden="1">#REF!</definedName>
    <definedName name="BLPH271" localSheetId="54" hidden="1">#REF!</definedName>
    <definedName name="BLPH271" localSheetId="55" hidden="1">#REF!</definedName>
    <definedName name="BLPH271" localSheetId="56" hidden="1">#REF!</definedName>
    <definedName name="BLPH271" localSheetId="57" hidden="1">#REF!</definedName>
    <definedName name="BLPH271" localSheetId="61" hidden="1">#REF!</definedName>
    <definedName name="BLPH271" localSheetId="62" hidden="1">#REF!</definedName>
    <definedName name="BLPH271" localSheetId="66" hidden="1">#REF!</definedName>
    <definedName name="BLPH271" localSheetId="68" hidden="1">#REF!</definedName>
    <definedName name="BLPH271" localSheetId="69" hidden="1">#REF!</definedName>
    <definedName name="BLPH271" localSheetId="70" hidden="1">#REF!</definedName>
    <definedName name="BLPH271" localSheetId="71" hidden="1">#REF!</definedName>
    <definedName name="BLPH271" localSheetId="72" hidden="1">#REF!</definedName>
    <definedName name="BLPH271" localSheetId="2" hidden="1">#REF!</definedName>
    <definedName name="BLPH271" hidden="1">#REF!</definedName>
    <definedName name="BLPH272" localSheetId="6" hidden="1">#REF!</definedName>
    <definedName name="BLPH272" localSheetId="7" hidden="1">#REF!</definedName>
    <definedName name="BLPH272" localSheetId="8" hidden="1">#REF!</definedName>
    <definedName name="BLPH272" localSheetId="25" hidden="1">#REF!</definedName>
    <definedName name="BLPH272" localSheetId="34" hidden="1">#REF!</definedName>
    <definedName name="BLPH272" localSheetId="36" hidden="1">#REF!</definedName>
    <definedName name="BLPH272" localSheetId="29" hidden="1">#REF!</definedName>
    <definedName name="BLPH272" localSheetId="32" hidden="1">#REF!</definedName>
    <definedName name="BLPH272" localSheetId="33" hidden="1">#REF!</definedName>
    <definedName name="BLPH272" localSheetId="48" hidden="1">#REF!</definedName>
    <definedName name="BLPH272" localSheetId="49" hidden="1">#REF!</definedName>
    <definedName name="BLPH272" localSheetId="50" hidden="1">#REF!</definedName>
    <definedName name="BLPH272" localSheetId="51" hidden="1">#REF!</definedName>
    <definedName name="BLPH272" localSheetId="52" hidden="1">#REF!</definedName>
    <definedName name="BLPH272" localSheetId="54" hidden="1">#REF!</definedName>
    <definedName name="BLPH272" localSheetId="55" hidden="1">#REF!</definedName>
    <definedName name="BLPH272" localSheetId="56" hidden="1">#REF!</definedName>
    <definedName name="BLPH272" localSheetId="57" hidden="1">#REF!</definedName>
    <definedName name="BLPH272" localSheetId="61" hidden="1">#REF!</definedName>
    <definedName name="BLPH272" localSheetId="62" hidden="1">#REF!</definedName>
    <definedName name="BLPH272" localSheetId="66" hidden="1">#REF!</definedName>
    <definedName name="BLPH272" localSheetId="68" hidden="1">#REF!</definedName>
    <definedName name="BLPH272" localSheetId="69" hidden="1">#REF!</definedName>
    <definedName name="BLPH272" localSheetId="70" hidden="1">#REF!</definedName>
    <definedName name="BLPH272" localSheetId="71" hidden="1">#REF!</definedName>
    <definedName name="BLPH272" localSheetId="72" hidden="1">#REF!</definedName>
    <definedName name="BLPH272" localSheetId="2" hidden="1">#REF!</definedName>
    <definedName name="BLPH272" hidden="1">#REF!</definedName>
    <definedName name="BLPH273" localSheetId="6" hidden="1">#REF!</definedName>
    <definedName name="BLPH273" localSheetId="7" hidden="1">#REF!</definedName>
    <definedName name="BLPH273" localSheetId="8" hidden="1">#REF!</definedName>
    <definedName name="BLPH273" localSheetId="34" hidden="1">#REF!</definedName>
    <definedName name="BLPH273" localSheetId="36" hidden="1">#REF!</definedName>
    <definedName name="BLPH273" localSheetId="29" hidden="1">#REF!</definedName>
    <definedName name="BLPH273" localSheetId="32" hidden="1">#REF!</definedName>
    <definedName name="BLPH273" localSheetId="33" hidden="1">#REF!</definedName>
    <definedName name="BLPH273" localSheetId="48" hidden="1">#REF!</definedName>
    <definedName name="BLPH273" localSheetId="49" hidden="1">#REF!</definedName>
    <definedName name="BLPH273" localSheetId="50" hidden="1">#REF!</definedName>
    <definedName name="BLPH273" localSheetId="51" hidden="1">#REF!</definedName>
    <definedName name="BLPH273" localSheetId="52" hidden="1">#REF!</definedName>
    <definedName name="BLPH273" localSheetId="54" hidden="1">#REF!</definedName>
    <definedName name="BLPH273" localSheetId="55" hidden="1">#REF!</definedName>
    <definedName name="BLPH273" localSheetId="56" hidden="1">#REF!</definedName>
    <definedName name="BLPH273" localSheetId="57" hidden="1">#REF!</definedName>
    <definedName name="BLPH273" localSheetId="62" hidden="1">#REF!</definedName>
    <definedName name="BLPH273" localSheetId="69" hidden="1">#REF!</definedName>
    <definedName name="BLPH273" localSheetId="70" hidden="1">#REF!</definedName>
    <definedName name="BLPH273" localSheetId="71" hidden="1">#REF!</definedName>
    <definedName name="BLPH273" localSheetId="2" hidden="1">#REF!</definedName>
    <definedName name="BLPH273" hidden="1">#REF!</definedName>
    <definedName name="BLPH274" localSheetId="6" hidden="1">#REF!</definedName>
    <definedName name="BLPH274" localSheetId="7" hidden="1">#REF!</definedName>
    <definedName name="BLPH274" localSheetId="8" hidden="1">#REF!</definedName>
    <definedName name="BLPH274" localSheetId="34" hidden="1">#REF!</definedName>
    <definedName name="BLPH274" localSheetId="36" hidden="1">#REF!</definedName>
    <definedName name="BLPH274" localSheetId="29" hidden="1">#REF!</definedName>
    <definedName name="BLPH274" localSheetId="32" hidden="1">#REF!</definedName>
    <definedName name="BLPH274" localSheetId="33" hidden="1">#REF!</definedName>
    <definedName name="BLPH274" localSheetId="48" hidden="1">#REF!</definedName>
    <definedName name="BLPH274" localSheetId="49" hidden="1">#REF!</definedName>
    <definedName name="BLPH274" localSheetId="50" hidden="1">#REF!</definedName>
    <definedName name="BLPH274" localSheetId="51" hidden="1">#REF!</definedName>
    <definedName name="BLPH274" localSheetId="52" hidden="1">#REF!</definedName>
    <definedName name="BLPH274" localSheetId="54" hidden="1">#REF!</definedName>
    <definedName name="BLPH274" localSheetId="55" hidden="1">#REF!</definedName>
    <definedName name="BLPH274" localSheetId="56" hidden="1">#REF!</definedName>
    <definedName name="BLPH274" localSheetId="57" hidden="1">#REF!</definedName>
    <definedName name="BLPH274" localSheetId="62" hidden="1">#REF!</definedName>
    <definedName name="BLPH274" localSheetId="69" hidden="1">#REF!</definedName>
    <definedName name="BLPH274" localSheetId="70" hidden="1">#REF!</definedName>
    <definedName name="BLPH274" localSheetId="71" hidden="1">#REF!</definedName>
    <definedName name="BLPH274" localSheetId="2" hidden="1">#REF!</definedName>
    <definedName name="BLPH274" hidden="1">#REF!</definedName>
    <definedName name="BLPH275" localSheetId="6" hidden="1">#REF!</definedName>
    <definedName name="BLPH275" localSheetId="7" hidden="1">#REF!</definedName>
    <definedName name="BLPH275" localSheetId="8" hidden="1">#REF!</definedName>
    <definedName name="BLPH275" localSheetId="34" hidden="1">#REF!</definedName>
    <definedName name="BLPH275" localSheetId="36" hidden="1">#REF!</definedName>
    <definedName name="BLPH275" localSheetId="29" hidden="1">#REF!</definedName>
    <definedName name="BLPH275" localSheetId="32" hidden="1">#REF!</definedName>
    <definedName name="BLPH275" localSheetId="33" hidden="1">#REF!</definedName>
    <definedName name="BLPH275" localSheetId="48" hidden="1">#REF!</definedName>
    <definedName name="BLPH275" localSheetId="49" hidden="1">#REF!</definedName>
    <definedName name="BLPH275" localSheetId="50" hidden="1">#REF!</definedName>
    <definedName name="BLPH275" localSheetId="51" hidden="1">#REF!</definedName>
    <definedName name="BLPH275" localSheetId="52" hidden="1">#REF!</definedName>
    <definedName name="BLPH275" localSheetId="54" hidden="1">#REF!</definedName>
    <definedName name="BLPH275" localSheetId="55" hidden="1">#REF!</definedName>
    <definedName name="BLPH275" localSheetId="56" hidden="1">#REF!</definedName>
    <definedName name="BLPH275" localSheetId="57" hidden="1">#REF!</definedName>
    <definedName name="BLPH275" localSheetId="62" hidden="1">#REF!</definedName>
    <definedName name="BLPH275" localSheetId="69" hidden="1">#REF!</definedName>
    <definedName name="BLPH275" localSheetId="70" hidden="1">#REF!</definedName>
    <definedName name="BLPH275" localSheetId="71" hidden="1">#REF!</definedName>
    <definedName name="BLPH275" localSheetId="2" hidden="1">#REF!</definedName>
    <definedName name="BLPH275" hidden="1">#REF!</definedName>
    <definedName name="BLPH276" localSheetId="6" hidden="1">#REF!</definedName>
    <definedName name="BLPH276" localSheetId="7" hidden="1">#REF!</definedName>
    <definedName name="BLPH276" localSheetId="8" hidden="1">#REF!</definedName>
    <definedName name="BLPH276" localSheetId="34" hidden="1">#REF!</definedName>
    <definedName name="BLPH276" localSheetId="36" hidden="1">#REF!</definedName>
    <definedName name="BLPH276" localSheetId="29" hidden="1">#REF!</definedName>
    <definedName name="BLPH276" localSheetId="32" hidden="1">#REF!</definedName>
    <definedName name="BLPH276" localSheetId="33" hidden="1">#REF!</definedName>
    <definedName name="BLPH276" localSheetId="48" hidden="1">#REF!</definedName>
    <definedName name="BLPH276" localSheetId="49" hidden="1">#REF!</definedName>
    <definedName name="BLPH276" localSheetId="50" hidden="1">#REF!</definedName>
    <definedName name="BLPH276" localSheetId="51" hidden="1">#REF!</definedName>
    <definedName name="BLPH276" localSheetId="52" hidden="1">#REF!</definedName>
    <definedName name="BLPH276" localSheetId="54" hidden="1">#REF!</definedName>
    <definedName name="BLPH276" localSheetId="55" hidden="1">#REF!</definedName>
    <definedName name="BLPH276" localSheetId="56" hidden="1">#REF!</definedName>
    <definedName name="BLPH276" localSheetId="57" hidden="1">#REF!</definedName>
    <definedName name="BLPH276" localSheetId="62" hidden="1">#REF!</definedName>
    <definedName name="BLPH276" localSheetId="69" hidden="1">#REF!</definedName>
    <definedName name="BLPH276" localSheetId="70" hidden="1">#REF!</definedName>
    <definedName name="BLPH276" localSheetId="71" hidden="1">#REF!</definedName>
    <definedName name="BLPH276" localSheetId="2" hidden="1">#REF!</definedName>
    <definedName name="BLPH276" hidden="1">#REF!</definedName>
    <definedName name="BLPH277" localSheetId="6" hidden="1">#REF!</definedName>
    <definedName name="BLPH277" localSheetId="7" hidden="1">#REF!</definedName>
    <definedName name="BLPH277" localSheetId="8" hidden="1">#REF!</definedName>
    <definedName name="BLPH277" localSheetId="34" hidden="1">#REF!</definedName>
    <definedName name="BLPH277" localSheetId="36" hidden="1">#REF!</definedName>
    <definedName name="BLPH277" localSheetId="29" hidden="1">#REF!</definedName>
    <definedName name="BLPH277" localSheetId="32" hidden="1">#REF!</definedName>
    <definedName name="BLPH277" localSheetId="33" hidden="1">#REF!</definedName>
    <definedName name="BLPH277" localSheetId="48" hidden="1">#REF!</definedName>
    <definedName name="BLPH277" localSheetId="49" hidden="1">#REF!</definedName>
    <definedName name="BLPH277" localSheetId="50" hidden="1">#REF!</definedName>
    <definedName name="BLPH277" localSheetId="51" hidden="1">#REF!</definedName>
    <definedName name="BLPH277" localSheetId="52" hidden="1">#REF!</definedName>
    <definedName name="BLPH277" localSheetId="54" hidden="1">#REF!</definedName>
    <definedName name="BLPH277" localSheetId="55" hidden="1">#REF!</definedName>
    <definedName name="BLPH277" localSheetId="56" hidden="1">#REF!</definedName>
    <definedName name="BLPH277" localSheetId="57" hidden="1">#REF!</definedName>
    <definedName name="BLPH277" localSheetId="62" hidden="1">#REF!</definedName>
    <definedName name="BLPH277" localSheetId="69" hidden="1">#REF!</definedName>
    <definedName name="BLPH277" localSheetId="70" hidden="1">#REF!</definedName>
    <definedName name="BLPH277" localSheetId="71" hidden="1">#REF!</definedName>
    <definedName name="BLPH277" localSheetId="2" hidden="1">#REF!</definedName>
    <definedName name="BLPH277" hidden="1">#REF!</definedName>
    <definedName name="BLPH278" localSheetId="6" hidden="1">#REF!</definedName>
    <definedName name="BLPH278" localSheetId="7" hidden="1">#REF!</definedName>
    <definedName name="BLPH278" localSheetId="8" hidden="1">#REF!</definedName>
    <definedName name="BLPH278" localSheetId="34" hidden="1">#REF!</definedName>
    <definedName name="BLPH278" localSheetId="36" hidden="1">#REF!</definedName>
    <definedName name="BLPH278" localSheetId="29" hidden="1">#REF!</definedName>
    <definedName name="BLPH278" localSheetId="32" hidden="1">#REF!</definedName>
    <definedName name="BLPH278" localSheetId="33" hidden="1">#REF!</definedName>
    <definedName name="BLPH278" localSheetId="48" hidden="1">#REF!</definedName>
    <definedName name="BLPH278" localSheetId="49" hidden="1">#REF!</definedName>
    <definedName name="BLPH278" localSheetId="50" hidden="1">#REF!</definedName>
    <definedName name="BLPH278" localSheetId="51" hidden="1">#REF!</definedName>
    <definedName name="BLPH278" localSheetId="52" hidden="1">#REF!</definedName>
    <definedName name="BLPH278" localSheetId="54" hidden="1">#REF!</definedName>
    <definedName name="BLPH278" localSheetId="55" hidden="1">#REF!</definedName>
    <definedName name="BLPH278" localSheetId="56" hidden="1">#REF!</definedName>
    <definedName name="BLPH278" localSheetId="57" hidden="1">#REF!</definedName>
    <definedName name="BLPH278" localSheetId="62" hidden="1">#REF!</definedName>
    <definedName name="BLPH278" localSheetId="69" hidden="1">#REF!</definedName>
    <definedName name="BLPH278" localSheetId="70" hidden="1">#REF!</definedName>
    <definedName name="BLPH278" localSheetId="71" hidden="1">#REF!</definedName>
    <definedName name="BLPH278" localSheetId="2" hidden="1">#REF!</definedName>
    <definedName name="BLPH278" hidden="1">#REF!</definedName>
    <definedName name="BLPH279" localSheetId="6" hidden="1">#REF!</definedName>
    <definedName name="BLPH279" localSheetId="7" hidden="1">#REF!</definedName>
    <definedName name="BLPH279" localSheetId="8" hidden="1">#REF!</definedName>
    <definedName name="BLPH279" localSheetId="34" hidden="1">#REF!</definedName>
    <definedName name="BLPH279" localSheetId="36" hidden="1">#REF!</definedName>
    <definedName name="BLPH279" localSheetId="29" hidden="1">#REF!</definedName>
    <definedName name="BLPH279" localSheetId="32" hidden="1">#REF!</definedName>
    <definedName name="BLPH279" localSheetId="33" hidden="1">#REF!</definedName>
    <definedName name="BLPH279" localSheetId="48" hidden="1">#REF!</definedName>
    <definedName name="BLPH279" localSheetId="49" hidden="1">#REF!</definedName>
    <definedName name="BLPH279" localSheetId="50" hidden="1">#REF!</definedName>
    <definedName name="BLPH279" localSheetId="51" hidden="1">#REF!</definedName>
    <definedName name="BLPH279" localSheetId="52" hidden="1">#REF!</definedName>
    <definedName name="BLPH279" localSheetId="54" hidden="1">#REF!</definedName>
    <definedName name="BLPH279" localSheetId="55" hidden="1">#REF!</definedName>
    <definedName name="BLPH279" localSheetId="56" hidden="1">#REF!</definedName>
    <definedName name="BLPH279" localSheetId="57" hidden="1">#REF!</definedName>
    <definedName name="BLPH279" localSheetId="62" hidden="1">#REF!</definedName>
    <definedName name="BLPH279" localSheetId="69" hidden="1">#REF!</definedName>
    <definedName name="BLPH279" localSheetId="70" hidden="1">#REF!</definedName>
    <definedName name="BLPH279" localSheetId="71" hidden="1">#REF!</definedName>
    <definedName name="BLPH279" localSheetId="2" hidden="1">#REF!</definedName>
    <definedName name="BLPH279" hidden="1">#REF!</definedName>
    <definedName name="BLPH28" hidden="1">'[6]Risk-Free Rate'!$V$15</definedName>
    <definedName name="BLPH280" localSheetId="6" hidden="1">#REF!</definedName>
    <definedName name="BLPH280" localSheetId="15" hidden="1">#REF!</definedName>
    <definedName name="BLPH280" localSheetId="16" hidden="1">#REF!</definedName>
    <definedName name="BLPH280" localSheetId="17" hidden="1">#REF!</definedName>
    <definedName name="BLPH280" localSheetId="18" hidden="1">#REF!</definedName>
    <definedName name="BLPH280" localSheetId="7" hidden="1">#REF!</definedName>
    <definedName name="BLPH280" localSheetId="8" hidden="1">#REF!</definedName>
    <definedName name="BLPH280" localSheetId="9" hidden="1">#REF!</definedName>
    <definedName name="BLPH280" localSheetId="10" hidden="1">#REF!</definedName>
    <definedName name="BLPH280" localSheetId="11" hidden="1">#REF!</definedName>
    <definedName name="BLPH280" localSheetId="12" hidden="1">#REF!</definedName>
    <definedName name="BLPH280" localSheetId="13" hidden="1">#REF!</definedName>
    <definedName name="BLPH280" localSheetId="14" hidden="1">#REF!</definedName>
    <definedName name="BLPH280" localSheetId="25" hidden="1">#REF!</definedName>
    <definedName name="BLPH280" localSheetId="34" hidden="1">#REF!</definedName>
    <definedName name="BLPH280" localSheetId="36" hidden="1">#REF!</definedName>
    <definedName name="BLPH280" localSheetId="39" hidden="1">#REF!</definedName>
    <definedName name="BLPH280" localSheetId="29" hidden="1">#REF!</definedName>
    <definedName name="BLPH280" localSheetId="32" hidden="1">#REF!</definedName>
    <definedName name="BLPH280" localSheetId="33" hidden="1">#REF!</definedName>
    <definedName name="BLPH280" localSheetId="43" hidden="1">#REF!</definedName>
    <definedName name="BLPH280" localSheetId="48" hidden="1">#REF!</definedName>
    <definedName name="BLPH280" localSheetId="49" hidden="1">#REF!</definedName>
    <definedName name="BLPH280" localSheetId="50" hidden="1">#REF!</definedName>
    <definedName name="BLPH280" localSheetId="51" hidden="1">#REF!</definedName>
    <definedName name="BLPH280" localSheetId="52" hidden="1">#REF!</definedName>
    <definedName name="BLPH280" localSheetId="54" hidden="1">#REF!</definedName>
    <definedName name="BLPH280" localSheetId="55" hidden="1">#REF!</definedName>
    <definedName name="BLPH280" localSheetId="56" hidden="1">#REF!</definedName>
    <definedName name="BLPH280" localSheetId="57" hidden="1">#REF!</definedName>
    <definedName name="BLPH280" localSheetId="61" hidden="1">#REF!</definedName>
    <definedName name="BLPH280" localSheetId="62" hidden="1">#REF!</definedName>
    <definedName name="BLPH280" localSheetId="66" hidden="1">#REF!</definedName>
    <definedName name="BLPH280" localSheetId="68" hidden="1">#REF!</definedName>
    <definedName name="BLPH280" localSheetId="69" hidden="1">#REF!</definedName>
    <definedName name="BLPH280" localSheetId="70" hidden="1">#REF!</definedName>
    <definedName name="BLPH280" localSheetId="71" hidden="1">#REF!</definedName>
    <definedName name="BLPH280" localSheetId="72" hidden="1">#REF!</definedName>
    <definedName name="BLPH280" localSheetId="2" hidden="1">#REF!</definedName>
    <definedName name="BLPH280" hidden="1">#REF!</definedName>
    <definedName name="BLPH281" localSheetId="6" hidden="1">#REF!</definedName>
    <definedName name="BLPH281" localSheetId="7" hidden="1">#REF!</definedName>
    <definedName name="BLPH281" localSheetId="8" hidden="1">#REF!</definedName>
    <definedName name="BLPH281" localSheetId="25" hidden="1">#REF!</definedName>
    <definedName name="BLPH281" localSheetId="34" hidden="1">#REF!</definedName>
    <definedName name="BLPH281" localSheetId="36" hidden="1">#REF!</definedName>
    <definedName name="BLPH281" localSheetId="29" hidden="1">#REF!</definedName>
    <definedName name="BLPH281" localSheetId="32" hidden="1">#REF!</definedName>
    <definedName name="BLPH281" localSheetId="33" hidden="1">#REF!</definedName>
    <definedName name="BLPH281" localSheetId="48" hidden="1">#REF!</definedName>
    <definedName name="BLPH281" localSheetId="49" hidden="1">#REF!</definedName>
    <definedName name="BLPH281" localSheetId="50" hidden="1">#REF!</definedName>
    <definedName name="BLPH281" localSheetId="51" hidden="1">#REF!</definedName>
    <definedName name="BLPH281" localSheetId="52" hidden="1">#REF!</definedName>
    <definedName name="BLPH281" localSheetId="54" hidden="1">#REF!</definedName>
    <definedName name="BLPH281" localSheetId="55" hidden="1">#REF!</definedName>
    <definedName name="BLPH281" localSheetId="56" hidden="1">#REF!</definedName>
    <definedName name="BLPH281" localSheetId="57" hidden="1">#REF!</definedName>
    <definedName name="BLPH281" localSheetId="61" hidden="1">#REF!</definedName>
    <definedName name="BLPH281" localSheetId="62" hidden="1">#REF!</definedName>
    <definedName name="BLPH281" localSheetId="66" hidden="1">#REF!</definedName>
    <definedName name="BLPH281" localSheetId="68" hidden="1">#REF!</definedName>
    <definedName name="BLPH281" localSheetId="69" hidden="1">#REF!</definedName>
    <definedName name="BLPH281" localSheetId="70" hidden="1">#REF!</definedName>
    <definedName name="BLPH281" localSheetId="71" hidden="1">#REF!</definedName>
    <definedName name="BLPH281" localSheetId="72" hidden="1">#REF!</definedName>
    <definedName name="BLPH281" localSheetId="2" hidden="1">#REF!</definedName>
    <definedName name="BLPH281" hidden="1">#REF!</definedName>
    <definedName name="BLPH282" localSheetId="6" hidden="1">#REF!</definedName>
    <definedName name="BLPH282" localSheetId="7" hidden="1">#REF!</definedName>
    <definedName name="BLPH282" localSheetId="8" hidden="1">#REF!</definedName>
    <definedName name="BLPH282" localSheetId="25" hidden="1">#REF!</definedName>
    <definedName name="BLPH282" localSheetId="34" hidden="1">#REF!</definedName>
    <definedName name="BLPH282" localSheetId="36" hidden="1">#REF!</definedName>
    <definedName name="BLPH282" localSheetId="29" hidden="1">#REF!</definedName>
    <definedName name="BLPH282" localSheetId="32" hidden="1">#REF!</definedName>
    <definedName name="BLPH282" localSheetId="33" hidden="1">#REF!</definedName>
    <definedName name="BLPH282" localSheetId="48" hidden="1">#REF!</definedName>
    <definedName name="BLPH282" localSheetId="49" hidden="1">#REF!</definedName>
    <definedName name="BLPH282" localSheetId="50" hidden="1">#REF!</definedName>
    <definedName name="BLPH282" localSheetId="51" hidden="1">#REF!</definedName>
    <definedName name="BLPH282" localSheetId="52" hidden="1">#REF!</definedName>
    <definedName name="BLPH282" localSheetId="54" hidden="1">#REF!</definedName>
    <definedName name="BLPH282" localSheetId="55" hidden="1">#REF!</definedName>
    <definedName name="BLPH282" localSheetId="56" hidden="1">#REF!</definedName>
    <definedName name="BLPH282" localSheetId="57" hidden="1">#REF!</definedName>
    <definedName name="BLPH282" localSheetId="61" hidden="1">#REF!</definedName>
    <definedName name="BLPH282" localSheetId="62" hidden="1">#REF!</definedName>
    <definedName name="BLPH282" localSheetId="66" hidden="1">#REF!</definedName>
    <definedName name="BLPH282" localSheetId="68" hidden="1">#REF!</definedName>
    <definedName name="BLPH282" localSheetId="69" hidden="1">#REF!</definedName>
    <definedName name="BLPH282" localSheetId="70" hidden="1">#REF!</definedName>
    <definedName name="BLPH282" localSheetId="71" hidden="1">#REF!</definedName>
    <definedName name="BLPH282" localSheetId="72" hidden="1">#REF!</definedName>
    <definedName name="BLPH282" localSheetId="2" hidden="1">#REF!</definedName>
    <definedName name="BLPH282" hidden="1">#REF!</definedName>
    <definedName name="BLPH283" localSheetId="6" hidden="1">#REF!</definedName>
    <definedName name="BLPH283" localSheetId="7" hidden="1">#REF!</definedName>
    <definedName name="BLPH283" localSheetId="8" hidden="1">#REF!</definedName>
    <definedName name="BLPH283" localSheetId="34" hidden="1">#REF!</definedName>
    <definedName name="BLPH283" localSheetId="36" hidden="1">#REF!</definedName>
    <definedName name="BLPH283" localSheetId="29" hidden="1">#REF!</definedName>
    <definedName name="BLPH283" localSheetId="32" hidden="1">#REF!</definedName>
    <definedName name="BLPH283" localSheetId="33" hidden="1">#REF!</definedName>
    <definedName name="BLPH283" localSheetId="48" hidden="1">#REF!</definedName>
    <definedName name="BLPH283" localSheetId="49" hidden="1">#REF!</definedName>
    <definedName name="BLPH283" localSheetId="50" hidden="1">#REF!</definedName>
    <definedName name="BLPH283" localSheetId="51" hidden="1">#REF!</definedName>
    <definedName name="BLPH283" localSheetId="52" hidden="1">#REF!</definedName>
    <definedName name="BLPH283" localSheetId="54" hidden="1">#REF!</definedName>
    <definedName name="BLPH283" localSheetId="55" hidden="1">#REF!</definedName>
    <definedName name="BLPH283" localSheetId="56" hidden="1">#REF!</definedName>
    <definedName name="BLPH283" localSheetId="57" hidden="1">#REF!</definedName>
    <definedName name="BLPH283" localSheetId="62" hidden="1">#REF!</definedName>
    <definedName name="BLPH283" localSheetId="69" hidden="1">#REF!</definedName>
    <definedName name="BLPH283" localSheetId="70" hidden="1">#REF!</definedName>
    <definedName name="BLPH283" localSheetId="71" hidden="1">#REF!</definedName>
    <definedName name="BLPH283" localSheetId="2" hidden="1">#REF!</definedName>
    <definedName name="BLPH283" hidden="1">#REF!</definedName>
    <definedName name="BLPH284" localSheetId="6" hidden="1">#REF!</definedName>
    <definedName name="BLPH284" localSheetId="7" hidden="1">#REF!</definedName>
    <definedName name="BLPH284" localSheetId="8" hidden="1">#REF!</definedName>
    <definedName name="BLPH284" localSheetId="34" hidden="1">#REF!</definedName>
    <definedName name="BLPH284" localSheetId="36" hidden="1">#REF!</definedName>
    <definedName name="BLPH284" localSheetId="29" hidden="1">#REF!</definedName>
    <definedName name="BLPH284" localSheetId="32" hidden="1">#REF!</definedName>
    <definedName name="BLPH284" localSheetId="33" hidden="1">#REF!</definedName>
    <definedName name="BLPH284" localSheetId="48" hidden="1">#REF!</definedName>
    <definedName name="BLPH284" localSheetId="49" hidden="1">#REF!</definedName>
    <definedName name="BLPH284" localSheetId="50" hidden="1">#REF!</definedName>
    <definedName name="BLPH284" localSheetId="51" hidden="1">#REF!</definedName>
    <definedName name="BLPH284" localSheetId="52" hidden="1">#REF!</definedName>
    <definedName name="BLPH284" localSheetId="54" hidden="1">#REF!</definedName>
    <definedName name="BLPH284" localSheetId="55" hidden="1">#REF!</definedName>
    <definedName name="BLPH284" localSheetId="56" hidden="1">#REF!</definedName>
    <definedName name="BLPH284" localSheetId="57" hidden="1">#REF!</definedName>
    <definedName name="BLPH284" localSheetId="62" hidden="1">#REF!</definedName>
    <definedName name="BLPH284" localSheetId="69" hidden="1">#REF!</definedName>
    <definedName name="BLPH284" localSheetId="70" hidden="1">#REF!</definedName>
    <definedName name="BLPH284" localSheetId="71" hidden="1">#REF!</definedName>
    <definedName name="BLPH284" localSheetId="2" hidden="1">#REF!</definedName>
    <definedName name="BLPH284" hidden="1">#REF!</definedName>
    <definedName name="BLPH285" localSheetId="6" hidden="1">#REF!</definedName>
    <definedName name="BLPH285" localSheetId="7" hidden="1">#REF!</definedName>
    <definedName name="BLPH285" localSheetId="8" hidden="1">#REF!</definedName>
    <definedName name="BLPH285" localSheetId="34" hidden="1">#REF!</definedName>
    <definedName name="BLPH285" localSheetId="36" hidden="1">#REF!</definedName>
    <definedName name="BLPH285" localSheetId="29" hidden="1">#REF!</definedName>
    <definedName name="BLPH285" localSheetId="32" hidden="1">#REF!</definedName>
    <definedName name="BLPH285" localSheetId="33" hidden="1">#REF!</definedName>
    <definedName name="BLPH285" localSheetId="48" hidden="1">#REF!</definedName>
    <definedName name="BLPH285" localSheetId="49" hidden="1">#REF!</definedName>
    <definedName name="BLPH285" localSheetId="50" hidden="1">#REF!</definedName>
    <definedName name="BLPH285" localSheetId="51" hidden="1">#REF!</definedName>
    <definedName name="BLPH285" localSheetId="52" hidden="1">#REF!</definedName>
    <definedName name="BLPH285" localSheetId="54" hidden="1">#REF!</definedName>
    <definedName name="BLPH285" localSheetId="55" hidden="1">#REF!</definedName>
    <definedName name="BLPH285" localSheetId="56" hidden="1">#REF!</definedName>
    <definedName name="BLPH285" localSheetId="57" hidden="1">#REF!</definedName>
    <definedName name="BLPH285" localSheetId="62" hidden="1">#REF!</definedName>
    <definedName name="BLPH285" localSheetId="69" hidden="1">#REF!</definedName>
    <definedName name="BLPH285" localSheetId="70" hidden="1">#REF!</definedName>
    <definedName name="BLPH285" localSheetId="71" hidden="1">#REF!</definedName>
    <definedName name="BLPH285" localSheetId="2" hidden="1">#REF!</definedName>
    <definedName name="BLPH285" hidden="1">#REF!</definedName>
    <definedName name="BLPH286" localSheetId="6" hidden="1">#REF!</definedName>
    <definedName name="BLPH286" localSheetId="7" hidden="1">#REF!</definedName>
    <definedName name="BLPH286" localSheetId="8" hidden="1">#REF!</definedName>
    <definedName name="BLPH286" localSheetId="34" hidden="1">#REF!</definedName>
    <definedName name="BLPH286" localSheetId="36" hidden="1">#REF!</definedName>
    <definedName name="BLPH286" localSheetId="29" hidden="1">#REF!</definedName>
    <definedName name="BLPH286" localSheetId="32" hidden="1">#REF!</definedName>
    <definedName name="BLPH286" localSheetId="33" hidden="1">#REF!</definedName>
    <definedName name="BLPH286" localSheetId="48" hidden="1">#REF!</definedName>
    <definedName name="BLPH286" localSheetId="49" hidden="1">#REF!</definedName>
    <definedName name="BLPH286" localSheetId="50" hidden="1">#REF!</definedName>
    <definedName name="BLPH286" localSheetId="51" hidden="1">#REF!</definedName>
    <definedName name="BLPH286" localSheetId="52" hidden="1">#REF!</definedName>
    <definedName name="BLPH286" localSheetId="54" hidden="1">#REF!</definedName>
    <definedName name="BLPH286" localSheetId="55" hidden="1">#REF!</definedName>
    <definedName name="BLPH286" localSheetId="56" hidden="1">#REF!</definedName>
    <definedName name="BLPH286" localSheetId="57" hidden="1">#REF!</definedName>
    <definedName name="BLPH286" localSheetId="62" hidden="1">#REF!</definedName>
    <definedName name="BLPH286" localSheetId="69" hidden="1">#REF!</definedName>
    <definedName name="BLPH286" localSheetId="70" hidden="1">#REF!</definedName>
    <definedName name="BLPH286" localSheetId="71" hidden="1">#REF!</definedName>
    <definedName name="BLPH286" localSheetId="2" hidden="1">#REF!</definedName>
    <definedName name="BLPH286" hidden="1">#REF!</definedName>
    <definedName name="BLPH287" localSheetId="6" hidden="1">#REF!</definedName>
    <definedName name="BLPH287" localSheetId="7" hidden="1">#REF!</definedName>
    <definedName name="BLPH287" localSheetId="8" hidden="1">#REF!</definedName>
    <definedName name="BLPH287" localSheetId="34" hidden="1">#REF!</definedName>
    <definedName name="BLPH287" localSheetId="36" hidden="1">#REF!</definedName>
    <definedName name="BLPH287" localSheetId="29" hidden="1">#REF!</definedName>
    <definedName name="BLPH287" localSheetId="32" hidden="1">#REF!</definedName>
    <definedName name="BLPH287" localSheetId="33" hidden="1">#REF!</definedName>
    <definedName name="BLPH287" localSheetId="48" hidden="1">#REF!</definedName>
    <definedName name="BLPH287" localSheetId="49" hidden="1">#REF!</definedName>
    <definedName name="BLPH287" localSheetId="50" hidden="1">#REF!</definedName>
    <definedName name="BLPH287" localSheetId="51" hidden="1">#REF!</definedName>
    <definedName name="BLPH287" localSheetId="52" hidden="1">#REF!</definedName>
    <definedName name="BLPH287" localSheetId="54" hidden="1">#REF!</definedName>
    <definedName name="BLPH287" localSheetId="55" hidden="1">#REF!</definedName>
    <definedName name="BLPH287" localSheetId="56" hidden="1">#REF!</definedName>
    <definedName name="BLPH287" localSheetId="57" hidden="1">#REF!</definedName>
    <definedName name="BLPH287" localSheetId="62" hidden="1">#REF!</definedName>
    <definedName name="BLPH287" localSheetId="69" hidden="1">#REF!</definedName>
    <definedName name="BLPH287" localSheetId="70" hidden="1">#REF!</definedName>
    <definedName name="BLPH287" localSheetId="71" hidden="1">#REF!</definedName>
    <definedName name="BLPH287" localSheetId="2" hidden="1">#REF!</definedName>
    <definedName name="BLPH287" hidden="1">#REF!</definedName>
    <definedName name="BLPH288" localSheetId="6" hidden="1">#REF!</definedName>
    <definedName name="BLPH288" localSheetId="7" hidden="1">#REF!</definedName>
    <definedName name="BLPH288" localSheetId="8" hidden="1">#REF!</definedName>
    <definedName name="BLPH288" localSheetId="34" hidden="1">#REF!</definedName>
    <definedName name="BLPH288" localSheetId="36" hidden="1">#REF!</definedName>
    <definedName name="BLPH288" localSheetId="29" hidden="1">#REF!</definedName>
    <definedName name="BLPH288" localSheetId="32" hidden="1">#REF!</definedName>
    <definedName name="BLPH288" localSheetId="33" hidden="1">#REF!</definedName>
    <definedName name="BLPH288" localSheetId="48" hidden="1">#REF!</definedName>
    <definedName name="BLPH288" localSheetId="49" hidden="1">#REF!</definedName>
    <definedName name="BLPH288" localSheetId="50" hidden="1">#REF!</definedName>
    <definedName name="BLPH288" localSheetId="51" hidden="1">#REF!</definedName>
    <definedName name="BLPH288" localSheetId="52" hidden="1">#REF!</definedName>
    <definedName name="BLPH288" localSheetId="54" hidden="1">#REF!</definedName>
    <definedName name="BLPH288" localSheetId="55" hidden="1">#REF!</definedName>
    <definedName name="BLPH288" localSheetId="56" hidden="1">#REF!</definedName>
    <definedName name="BLPH288" localSheetId="57" hidden="1">#REF!</definedName>
    <definedName name="BLPH288" localSheetId="62" hidden="1">#REF!</definedName>
    <definedName name="BLPH288" localSheetId="69" hidden="1">#REF!</definedName>
    <definedName name="BLPH288" localSheetId="70" hidden="1">#REF!</definedName>
    <definedName name="BLPH288" localSheetId="71" hidden="1">#REF!</definedName>
    <definedName name="BLPH288" localSheetId="2" hidden="1">#REF!</definedName>
    <definedName name="BLPH288" hidden="1">#REF!</definedName>
    <definedName name="BLPH289" localSheetId="6" hidden="1">#REF!</definedName>
    <definedName name="BLPH289" localSheetId="7" hidden="1">#REF!</definedName>
    <definedName name="BLPH289" localSheetId="8" hidden="1">#REF!</definedName>
    <definedName name="BLPH289" localSheetId="34" hidden="1">#REF!</definedName>
    <definedName name="BLPH289" localSheetId="36" hidden="1">#REF!</definedName>
    <definedName name="BLPH289" localSheetId="29" hidden="1">#REF!</definedName>
    <definedName name="BLPH289" localSheetId="32" hidden="1">#REF!</definedName>
    <definedName name="BLPH289" localSheetId="33" hidden="1">#REF!</definedName>
    <definedName name="BLPH289" localSheetId="48" hidden="1">#REF!</definedName>
    <definedName name="BLPH289" localSheetId="49" hidden="1">#REF!</definedName>
    <definedName name="BLPH289" localSheetId="50" hidden="1">#REF!</definedName>
    <definedName name="BLPH289" localSheetId="51" hidden="1">#REF!</definedName>
    <definedName name="BLPH289" localSheetId="52" hidden="1">#REF!</definedName>
    <definedName name="BLPH289" localSheetId="54" hidden="1">#REF!</definedName>
    <definedName name="BLPH289" localSheetId="55" hidden="1">#REF!</definedName>
    <definedName name="BLPH289" localSheetId="56" hidden="1">#REF!</definedName>
    <definedName name="BLPH289" localSheetId="57" hidden="1">#REF!</definedName>
    <definedName name="BLPH289" localSheetId="62" hidden="1">#REF!</definedName>
    <definedName name="BLPH289" localSheetId="69" hidden="1">#REF!</definedName>
    <definedName name="BLPH289" localSheetId="70" hidden="1">#REF!</definedName>
    <definedName name="BLPH289" localSheetId="71" hidden="1">#REF!</definedName>
    <definedName name="BLPH289" localSheetId="2" hidden="1">#REF!</definedName>
    <definedName name="BLPH289" hidden="1">#REF!</definedName>
    <definedName name="BLPH29" hidden="1">'[6]Risk-Free Rate'!$S$15</definedName>
    <definedName name="BLPH290" localSheetId="6" hidden="1">#REF!</definedName>
    <definedName name="BLPH290" localSheetId="15" hidden="1">#REF!</definedName>
    <definedName name="BLPH290" localSheetId="16" hidden="1">#REF!</definedName>
    <definedName name="BLPH290" localSheetId="17" hidden="1">#REF!</definedName>
    <definedName name="BLPH290" localSheetId="18" hidden="1">#REF!</definedName>
    <definedName name="BLPH290" localSheetId="7" hidden="1">#REF!</definedName>
    <definedName name="BLPH290" localSheetId="8" hidden="1">#REF!</definedName>
    <definedName name="BLPH290" localSheetId="9" hidden="1">#REF!</definedName>
    <definedName name="BLPH290" localSheetId="10" hidden="1">#REF!</definedName>
    <definedName name="BLPH290" localSheetId="11" hidden="1">#REF!</definedName>
    <definedName name="BLPH290" localSheetId="12" hidden="1">#REF!</definedName>
    <definedName name="BLPH290" localSheetId="13" hidden="1">#REF!</definedName>
    <definedName name="BLPH290" localSheetId="14" hidden="1">#REF!</definedName>
    <definedName name="BLPH290" localSheetId="25" hidden="1">#REF!</definedName>
    <definedName name="BLPH290" localSheetId="34" hidden="1">#REF!</definedName>
    <definedName name="BLPH290" localSheetId="36" hidden="1">#REF!</definedName>
    <definedName name="BLPH290" localSheetId="39" hidden="1">#REF!</definedName>
    <definedName name="BLPH290" localSheetId="29" hidden="1">#REF!</definedName>
    <definedName name="BLPH290" localSheetId="32" hidden="1">#REF!</definedName>
    <definedName name="BLPH290" localSheetId="33" hidden="1">#REF!</definedName>
    <definedName name="BLPH290" localSheetId="43" hidden="1">#REF!</definedName>
    <definedName name="BLPH290" localSheetId="48" hidden="1">#REF!</definedName>
    <definedName name="BLPH290" localSheetId="49" hidden="1">#REF!</definedName>
    <definedName name="BLPH290" localSheetId="50" hidden="1">#REF!</definedName>
    <definedName name="BLPH290" localSheetId="51" hidden="1">#REF!</definedName>
    <definedName name="BLPH290" localSheetId="52" hidden="1">#REF!</definedName>
    <definedName name="BLPH290" localSheetId="54" hidden="1">#REF!</definedName>
    <definedName name="BLPH290" localSheetId="55" hidden="1">#REF!</definedName>
    <definedName name="BLPH290" localSheetId="56" hidden="1">#REF!</definedName>
    <definedName name="BLPH290" localSheetId="57" hidden="1">#REF!</definedName>
    <definedName name="BLPH290" localSheetId="61" hidden="1">#REF!</definedName>
    <definedName name="BLPH290" localSheetId="62" hidden="1">#REF!</definedName>
    <definedName name="BLPH290" localSheetId="66" hidden="1">#REF!</definedName>
    <definedName name="BLPH290" localSheetId="68" hidden="1">#REF!</definedName>
    <definedName name="BLPH290" localSheetId="69" hidden="1">#REF!</definedName>
    <definedName name="BLPH290" localSheetId="70" hidden="1">#REF!</definedName>
    <definedName name="BLPH290" localSheetId="71" hidden="1">#REF!</definedName>
    <definedName name="BLPH290" localSheetId="72" hidden="1">#REF!</definedName>
    <definedName name="BLPH290" localSheetId="2" hidden="1">#REF!</definedName>
    <definedName name="BLPH290" hidden="1">#REF!</definedName>
    <definedName name="BLPH291" localSheetId="6" hidden="1">#REF!</definedName>
    <definedName name="BLPH291" localSheetId="7" hidden="1">#REF!</definedName>
    <definedName name="BLPH291" localSheetId="8" hidden="1">#REF!</definedName>
    <definedName name="BLPH291" localSheetId="25" hidden="1">#REF!</definedName>
    <definedName name="BLPH291" localSheetId="34" hidden="1">#REF!</definedName>
    <definedName name="BLPH291" localSheetId="36" hidden="1">#REF!</definedName>
    <definedName name="BLPH291" localSheetId="29" hidden="1">#REF!</definedName>
    <definedName name="BLPH291" localSheetId="32" hidden="1">#REF!</definedName>
    <definedName name="BLPH291" localSheetId="33" hidden="1">#REF!</definedName>
    <definedName name="BLPH291" localSheetId="48" hidden="1">#REF!</definedName>
    <definedName name="BLPH291" localSheetId="49" hidden="1">#REF!</definedName>
    <definedName name="BLPH291" localSheetId="50" hidden="1">#REF!</definedName>
    <definedName name="BLPH291" localSheetId="51" hidden="1">#REF!</definedName>
    <definedName name="BLPH291" localSheetId="52" hidden="1">#REF!</definedName>
    <definedName name="BLPH291" localSheetId="54" hidden="1">#REF!</definedName>
    <definedName name="BLPH291" localSheetId="55" hidden="1">#REF!</definedName>
    <definedName name="BLPH291" localSheetId="56" hidden="1">#REF!</definedName>
    <definedName name="BLPH291" localSheetId="57" hidden="1">#REF!</definedName>
    <definedName name="BLPH291" localSheetId="61" hidden="1">#REF!</definedName>
    <definedName name="BLPH291" localSheetId="62" hidden="1">#REF!</definedName>
    <definedName name="BLPH291" localSheetId="66" hidden="1">#REF!</definedName>
    <definedName name="BLPH291" localSheetId="68" hidden="1">#REF!</definedName>
    <definedName name="BLPH291" localSheetId="69" hidden="1">#REF!</definedName>
    <definedName name="BLPH291" localSheetId="70" hidden="1">#REF!</definedName>
    <definedName name="BLPH291" localSheetId="71" hidden="1">#REF!</definedName>
    <definedName name="BLPH291" localSheetId="72" hidden="1">#REF!</definedName>
    <definedName name="BLPH291" localSheetId="2" hidden="1">#REF!</definedName>
    <definedName name="BLPH291" hidden="1">#REF!</definedName>
    <definedName name="BLPH292" localSheetId="6" hidden="1">#REF!</definedName>
    <definedName name="BLPH292" localSheetId="7" hidden="1">#REF!</definedName>
    <definedName name="BLPH292" localSheetId="8" hidden="1">#REF!</definedName>
    <definedName name="BLPH292" localSheetId="25" hidden="1">#REF!</definedName>
    <definedName name="BLPH292" localSheetId="34" hidden="1">#REF!</definedName>
    <definedName name="BLPH292" localSheetId="36" hidden="1">#REF!</definedName>
    <definedName name="BLPH292" localSheetId="29" hidden="1">#REF!</definedName>
    <definedName name="BLPH292" localSheetId="32" hidden="1">#REF!</definedName>
    <definedName name="BLPH292" localSheetId="33" hidden="1">#REF!</definedName>
    <definedName name="BLPH292" localSheetId="48" hidden="1">#REF!</definedName>
    <definedName name="BLPH292" localSheetId="49" hidden="1">#REF!</definedName>
    <definedName name="BLPH292" localSheetId="50" hidden="1">#REF!</definedName>
    <definedName name="BLPH292" localSheetId="51" hidden="1">#REF!</definedName>
    <definedName name="BLPH292" localSheetId="52" hidden="1">#REF!</definedName>
    <definedName name="BLPH292" localSheetId="54" hidden="1">#REF!</definedName>
    <definedName name="BLPH292" localSheetId="55" hidden="1">#REF!</definedName>
    <definedName name="BLPH292" localSheetId="56" hidden="1">#REF!</definedName>
    <definedName name="BLPH292" localSheetId="57" hidden="1">#REF!</definedName>
    <definedName name="BLPH292" localSheetId="61" hidden="1">#REF!</definedName>
    <definedName name="BLPH292" localSheetId="62" hidden="1">#REF!</definedName>
    <definedName name="BLPH292" localSheetId="66" hidden="1">#REF!</definedName>
    <definedName name="BLPH292" localSheetId="68" hidden="1">#REF!</definedName>
    <definedName name="BLPH292" localSheetId="69" hidden="1">#REF!</definedName>
    <definedName name="BLPH292" localSheetId="70" hidden="1">#REF!</definedName>
    <definedName name="BLPH292" localSheetId="71" hidden="1">#REF!</definedName>
    <definedName name="BLPH292" localSheetId="72" hidden="1">#REF!</definedName>
    <definedName name="BLPH292" localSheetId="2" hidden="1">#REF!</definedName>
    <definedName name="BLPH292" hidden="1">#REF!</definedName>
    <definedName name="BLPH293" localSheetId="6" hidden="1">#REF!</definedName>
    <definedName name="BLPH293" localSheetId="7" hidden="1">#REF!</definedName>
    <definedName name="BLPH293" localSheetId="8" hidden="1">#REF!</definedName>
    <definedName name="BLPH293" localSheetId="34" hidden="1">#REF!</definedName>
    <definedName name="BLPH293" localSheetId="36" hidden="1">#REF!</definedName>
    <definedName name="BLPH293" localSheetId="29" hidden="1">#REF!</definedName>
    <definedName name="BLPH293" localSheetId="32" hidden="1">#REF!</definedName>
    <definedName name="BLPH293" localSheetId="33" hidden="1">#REF!</definedName>
    <definedName name="BLPH293" localSheetId="48" hidden="1">#REF!</definedName>
    <definedName name="BLPH293" localSheetId="49" hidden="1">#REF!</definedName>
    <definedName name="BLPH293" localSheetId="50" hidden="1">#REF!</definedName>
    <definedName name="BLPH293" localSheetId="51" hidden="1">#REF!</definedName>
    <definedName name="BLPH293" localSheetId="52" hidden="1">#REF!</definedName>
    <definedName name="BLPH293" localSheetId="54" hidden="1">#REF!</definedName>
    <definedName name="BLPH293" localSheetId="55" hidden="1">#REF!</definedName>
    <definedName name="BLPH293" localSheetId="56" hidden="1">#REF!</definedName>
    <definedName name="BLPH293" localSheetId="57" hidden="1">#REF!</definedName>
    <definedName name="BLPH293" localSheetId="62" hidden="1">#REF!</definedName>
    <definedName name="BLPH293" localSheetId="69" hidden="1">#REF!</definedName>
    <definedName name="BLPH293" localSheetId="70" hidden="1">#REF!</definedName>
    <definedName name="BLPH293" localSheetId="71" hidden="1">#REF!</definedName>
    <definedName name="BLPH293" localSheetId="2" hidden="1">#REF!</definedName>
    <definedName name="BLPH293" hidden="1">#REF!</definedName>
    <definedName name="BLPH294" localSheetId="6" hidden="1">#REF!</definedName>
    <definedName name="BLPH294" localSheetId="7" hidden="1">#REF!</definedName>
    <definedName name="BLPH294" localSheetId="8" hidden="1">#REF!</definedName>
    <definedName name="BLPH294" localSheetId="34" hidden="1">#REF!</definedName>
    <definedName name="BLPH294" localSheetId="36" hidden="1">#REF!</definedName>
    <definedName name="BLPH294" localSheetId="29" hidden="1">#REF!</definedName>
    <definedName name="BLPH294" localSheetId="32" hidden="1">#REF!</definedName>
    <definedName name="BLPH294" localSheetId="33" hidden="1">#REF!</definedName>
    <definedName name="BLPH294" localSheetId="48" hidden="1">#REF!</definedName>
    <definedName name="BLPH294" localSheetId="49" hidden="1">#REF!</definedName>
    <definedName name="BLPH294" localSheetId="50" hidden="1">#REF!</definedName>
    <definedName name="BLPH294" localSheetId="51" hidden="1">#REF!</definedName>
    <definedName name="BLPH294" localSheetId="52" hidden="1">#REF!</definedName>
    <definedName name="BLPH294" localSheetId="54" hidden="1">#REF!</definedName>
    <definedName name="BLPH294" localSheetId="55" hidden="1">#REF!</definedName>
    <definedName name="BLPH294" localSheetId="56" hidden="1">#REF!</definedName>
    <definedName name="BLPH294" localSheetId="57" hidden="1">#REF!</definedName>
    <definedName name="BLPH294" localSheetId="62" hidden="1">#REF!</definedName>
    <definedName name="BLPH294" localSheetId="69" hidden="1">#REF!</definedName>
    <definedName name="BLPH294" localSheetId="70" hidden="1">#REF!</definedName>
    <definedName name="BLPH294" localSheetId="71" hidden="1">#REF!</definedName>
    <definedName name="BLPH294" localSheetId="2" hidden="1">#REF!</definedName>
    <definedName name="BLPH294" hidden="1">#REF!</definedName>
    <definedName name="BLPH295" localSheetId="6" hidden="1">#REF!</definedName>
    <definedName name="BLPH295" localSheetId="7" hidden="1">#REF!</definedName>
    <definedName name="BLPH295" localSheetId="8" hidden="1">#REF!</definedName>
    <definedName name="BLPH295" localSheetId="34" hidden="1">#REF!</definedName>
    <definedName name="BLPH295" localSheetId="36" hidden="1">#REF!</definedName>
    <definedName name="BLPH295" localSheetId="29" hidden="1">#REF!</definedName>
    <definedName name="BLPH295" localSheetId="32" hidden="1">#REF!</definedName>
    <definedName name="BLPH295" localSheetId="33" hidden="1">#REF!</definedName>
    <definedName name="BLPH295" localSheetId="48" hidden="1">#REF!</definedName>
    <definedName name="BLPH295" localSheetId="49" hidden="1">#REF!</definedName>
    <definedName name="BLPH295" localSheetId="50" hidden="1">#REF!</definedName>
    <definedName name="BLPH295" localSheetId="51" hidden="1">#REF!</definedName>
    <definedName name="BLPH295" localSheetId="52" hidden="1">#REF!</definedName>
    <definedName name="BLPH295" localSheetId="54" hidden="1">#REF!</definedName>
    <definedName name="BLPH295" localSheetId="55" hidden="1">#REF!</definedName>
    <definedName name="BLPH295" localSheetId="56" hidden="1">#REF!</definedName>
    <definedName name="BLPH295" localSheetId="57" hidden="1">#REF!</definedName>
    <definedName name="BLPH295" localSheetId="62" hidden="1">#REF!</definedName>
    <definedName name="BLPH295" localSheetId="69" hidden="1">#REF!</definedName>
    <definedName name="BLPH295" localSheetId="70" hidden="1">#REF!</definedName>
    <definedName name="BLPH295" localSheetId="71" hidden="1">#REF!</definedName>
    <definedName name="BLPH295" localSheetId="2" hidden="1">#REF!</definedName>
    <definedName name="BLPH295" hidden="1">#REF!</definedName>
    <definedName name="BLPH296" localSheetId="6" hidden="1">#REF!</definedName>
    <definedName name="BLPH296" localSheetId="7" hidden="1">#REF!</definedName>
    <definedName name="BLPH296" localSheetId="8" hidden="1">#REF!</definedName>
    <definedName name="BLPH296" localSheetId="34" hidden="1">#REF!</definedName>
    <definedName name="BLPH296" localSheetId="36" hidden="1">#REF!</definedName>
    <definedName name="BLPH296" localSheetId="29" hidden="1">#REF!</definedName>
    <definedName name="BLPH296" localSheetId="32" hidden="1">#REF!</definedName>
    <definedName name="BLPH296" localSheetId="33" hidden="1">#REF!</definedName>
    <definedName name="BLPH296" localSheetId="48" hidden="1">#REF!</definedName>
    <definedName name="BLPH296" localSheetId="49" hidden="1">#REF!</definedName>
    <definedName name="BLPH296" localSheetId="50" hidden="1">#REF!</definedName>
    <definedName name="BLPH296" localSheetId="51" hidden="1">#REF!</definedName>
    <definedName name="BLPH296" localSheetId="52" hidden="1">#REF!</definedName>
    <definedName name="BLPH296" localSheetId="54" hidden="1">#REF!</definedName>
    <definedName name="BLPH296" localSheetId="55" hidden="1">#REF!</definedName>
    <definedName name="BLPH296" localSheetId="56" hidden="1">#REF!</definedName>
    <definedName name="BLPH296" localSheetId="57" hidden="1">#REF!</definedName>
    <definedName name="BLPH296" localSheetId="62" hidden="1">#REF!</definedName>
    <definedName name="BLPH296" localSheetId="69" hidden="1">#REF!</definedName>
    <definedName name="BLPH296" localSheetId="70" hidden="1">#REF!</definedName>
    <definedName name="BLPH296" localSheetId="71" hidden="1">#REF!</definedName>
    <definedName name="BLPH296" localSheetId="2" hidden="1">#REF!</definedName>
    <definedName name="BLPH296" hidden="1">#REF!</definedName>
    <definedName name="BLPH297" localSheetId="6" hidden="1">#REF!</definedName>
    <definedName name="BLPH297" localSheetId="7" hidden="1">#REF!</definedName>
    <definedName name="BLPH297" localSheetId="8" hidden="1">#REF!</definedName>
    <definedName name="BLPH297" localSheetId="34" hidden="1">#REF!</definedName>
    <definedName name="BLPH297" localSheetId="36" hidden="1">#REF!</definedName>
    <definedName name="BLPH297" localSheetId="29" hidden="1">#REF!</definedName>
    <definedName name="BLPH297" localSheetId="32" hidden="1">#REF!</definedName>
    <definedName name="BLPH297" localSheetId="33" hidden="1">#REF!</definedName>
    <definedName name="BLPH297" localSheetId="48" hidden="1">#REF!</definedName>
    <definedName name="BLPH297" localSheetId="49" hidden="1">#REF!</definedName>
    <definedName name="BLPH297" localSheetId="50" hidden="1">#REF!</definedName>
    <definedName name="BLPH297" localSheetId="51" hidden="1">#REF!</definedName>
    <definedName name="BLPH297" localSheetId="52" hidden="1">#REF!</definedName>
    <definedName name="BLPH297" localSheetId="54" hidden="1">#REF!</definedName>
    <definedName name="BLPH297" localSheetId="55" hidden="1">#REF!</definedName>
    <definedName name="BLPH297" localSheetId="56" hidden="1">#REF!</definedName>
    <definedName name="BLPH297" localSheetId="57" hidden="1">#REF!</definedName>
    <definedName name="BLPH297" localSheetId="62" hidden="1">#REF!</definedName>
    <definedName name="BLPH297" localSheetId="69" hidden="1">#REF!</definedName>
    <definedName name="BLPH297" localSheetId="70" hidden="1">#REF!</definedName>
    <definedName name="BLPH297" localSheetId="71" hidden="1">#REF!</definedName>
    <definedName name="BLPH297" localSheetId="2" hidden="1">#REF!</definedName>
    <definedName name="BLPH297" hidden="1">#REF!</definedName>
    <definedName name="BLPH298" localSheetId="6" hidden="1">#REF!</definedName>
    <definedName name="BLPH298" localSheetId="7" hidden="1">#REF!</definedName>
    <definedName name="BLPH298" localSheetId="8" hidden="1">#REF!</definedName>
    <definedName name="BLPH298" localSheetId="34" hidden="1">#REF!</definedName>
    <definedName name="BLPH298" localSheetId="36" hidden="1">#REF!</definedName>
    <definedName name="BLPH298" localSheetId="29" hidden="1">#REF!</definedName>
    <definedName name="BLPH298" localSheetId="32" hidden="1">#REF!</definedName>
    <definedName name="BLPH298" localSheetId="33" hidden="1">#REF!</definedName>
    <definedName name="BLPH298" localSheetId="48" hidden="1">#REF!</definedName>
    <definedName name="BLPH298" localSheetId="49" hidden="1">#REF!</definedName>
    <definedName name="BLPH298" localSheetId="50" hidden="1">#REF!</definedName>
    <definedName name="BLPH298" localSheetId="51" hidden="1">#REF!</definedName>
    <definedName name="BLPH298" localSheetId="52" hidden="1">#REF!</definedName>
    <definedName name="BLPH298" localSheetId="54" hidden="1">#REF!</definedName>
    <definedName name="BLPH298" localSheetId="55" hidden="1">#REF!</definedName>
    <definedName name="BLPH298" localSheetId="56" hidden="1">#REF!</definedName>
    <definedName name="BLPH298" localSheetId="57" hidden="1">#REF!</definedName>
    <definedName name="BLPH298" localSheetId="62" hidden="1">#REF!</definedName>
    <definedName name="BLPH298" localSheetId="69" hidden="1">#REF!</definedName>
    <definedName name="BLPH298" localSheetId="70" hidden="1">#REF!</definedName>
    <definedName name="BLPH298" localSheetId="71" hidden="1">#REF!</definedName>
    <definedName name="BLPH298" localSheetId="2" hidden="1">#REF!</definedName>
    <definedName name="BLPH298" hidden="1">#REF!</definedName>
    <definedName name="BLPH299" localSheetId="6" hidden="1">#REF!</definedName>
    <definedName name="BLPH299" localSheetId="7" hidden="1">#REF!</definedName>
    <definedName name="BLPH299" localSheetId="8" hidden="1">#REF!</definedName>
    <definedName name="BLPH299" localSheetId="34" hidden="1">#REF!</definedName>
    <definedName name="BLPH299" localSheetId="36" hidden="1">#REF!</definedName>
    <definedName name="BLPH299" localSheetId="29" hidden="1">#REF!</definedName>
    <definedName name="BLPH299" localSheetId="32" hidden="1">#REF!</definedName>
    <definedName name="BLPH299" localSheetId="33" hidden="1">#REF!</definedName>
    <definedName name="BLPH299" localSheetId="48" hidden="1">#REF!</definedName>
    <definedName name="BLPH299" localSheetId="49" hidden="1">#REF!</definedName>
    <definedName name="BLPH299" localSheetId="50" hidden="1">#REF!</definedName>
    <definedName name="BLPH299" localSheetId="51" hidden="1">#REF!</definedName>
    <definedName name="BLPH299" localSheetId="52" hidden="1">#REF!</definedName>
    <definedName name="BLPH299" localSheetId="54" hidden="1">#REF!</definedName>
    <definedName name="BLPH299" localSheetId="55" hidden="1">#REF!</definedName>
    <definedName name="BLPH299" localSheetId="56" hidden="1">#REF!</definedName>
    <definedName name="BLPH299" localSheetId="57" hidden="1">#REF!</definedName>
    <definedName name="BLPH299" localSheetId="62" hidden="1">#REF!</definedName>
    <definedName name="BLPH299" localSheetId="69" hidden="1">#REF!</definedName>
    <definedName name="BLPH299" localSheetId="70" hidden="1">#REF!</definedName>
    <definedName name="BLPH299" localSheetId="71" hidden="1">#REF!</definedName>
    <definedName name="BLPH299" localSheetId="2" hidden="1">#REF!</definedName>
    <definedName name="BLPH299" hidden="1">#REF!</definedName>
    <definedName name="BLPH3" localSheetId="6" hidden="1">#REF!</definedName>
    <definedName name="BLPH3" localSheetId="7" hidden="1">#REF!</definedName>
    <definedName name="BLPH3" localSheetId="8" hidden="1">#REF!</definedName>
    <definedName name="BLPH3" localSheetId="34" hidden="1">#REF!</definedName>
    <definedName name="BLPH3" localSheetId="36" hidden="1">#REF!</definedName>
    <definedName name="BLPH3" localSheetId="29" hidden="1">#REF!</definedName>
    <definedName name="BLPH3" localSheetId="32" hidden="1">#REF!</definedName>
    <definedName name="BLPH3" localSheetId="33" hidden="1">#REF!</definedName>
    <definedName name="BLPH3" localSheetId="48" hidden="1">#REF!</definedName>
    <definedName name="BLPH3" localSheetId="49" hidden="1">#REF!</definedName>
    <definedName name="BLPH3" localSheetId="50" hidden="1">#REF!</definedName>
    <definedName name="BLPH3" localSheetId="51" hidden="1">#REF!</definedName>
    <definedName name="BLPH3" localSheetId="52" hidden="1">#REF!</definedName>
    <definedName name="BLPH3" localSheetId="54" hidden="1">#REF!</definedName>
    <definedName name="BLPH3" localSheetId="55" hidden="1">#REF!</definedName>
    <definedName name="BLPH3" localSheetId="56" hidden="1">#REF!</definedName>
    <definedName name="BLPH3" localSheetId="57" hidden="1">#REF!</definedName>
    <definedName name="BLPH3" localSheetId="62" hidden="1">#REF!</definedName>
    <definedName name="BLPH3" localSheetId="69" hidden="1">#REF!</definedName>
    <definedName name="BLPH3" localSheetId="70" hidden="1">#REF!</definedName>
    <definedName name="BLPH3" localSheetId="71" hidden="1">#REF!</definedName>
    <definedName name="BLPH3" localSheetId="2" hidden="1">#REF!</definedName>
    <definedName name="BLPH3" hidden="1">#REF!</definedName>
    <definedName name="BLPH30" hidden="1">'[6]Risk-Free Rate'!$P$15</definedName>
    <definedName name="BLPH300" localSheetId="6" hidden="1">#REF!</definedName>
    <definedName name="BLPH300" localSheetId="15" hidden="1">#REF!</definedName>
    <definedName name="BLPH300" localSheetId="16" hidden="1">#REF!</definedName>
    <definedName name="BLPH300" localSheetId="17" hidden="1">#REF!</definedName>
    <definedName name="BLPH300" localSheetId="18" hidden="1">#REF!</definedName>
    <definedName name="BLPH300" localSheetId="7" hidden="1">#REF!</definedName>
    <definedName name="BLPH300" localSheetId="8" hidden="1">#REF!</definedName>
    <definedName name="BLPH300" localSheetId="9" hidden="1">#REF!</definedName>
    <definedName name="BLPH300" localSheetId="10" hidden="1">#REF!</definedName>
    <definedName name="BLPH300" localSheetId="11" hidden="1">#REF!</definedName>
    <definedName name="BLPH300" localSheetId="12" hidden="1">#REF!</definedName>
    <definedName name="BLPH300" localSheetId="13" hidden="1">#REF!</definedName>
    <definedName name="BLPH300" localSheetId="14" hidden="1">#REF!</definedName>
    <definedName name="BLPH300" localSheetId="25" hidden="1">#REF!</definedName>
    <definedName name="BLPH300" localSheetId="34" hidden="1">#REF!</definedName>
    <definedName name="BLPH300" localSheetId="36" hidden="1">#REF!</definedName>
    <definedName name="BLPH300" localSheetId="39" hidden="1">#REF!</definedName>
    <definedName name="BLPH300" localSheetId="29" hidden="1">#REF!</definedName>
    <definedName name="BLPH300" localSheetId="32" hidden="1">#REF!</definedName>
    <definedName name="BLPH300" localSheetId="33" hidden="1">#REF!</definedName>
    <definedName name="BLPH300" localSheetId="43" hidden="1">#REF!</definedName>
    <definedName name="BLPH300" localSheetId="48" hidden="1">#REF!</definedName>
    <definedName name="BLPH300" localSheetId="49" hidden="1">#REF!</definedName>
    <definedName name="BLPH300" localSheetId="50" hidden="1">#REF!</definedName>
    <definedName name="BLPH300" localSheetId="51" hidden="1">#REF!</definedName>
    <definedName name="BLPH300" localSheetId="52" hidden="1">#REF!</definedName>
    <definedName name="BLPH300" localSheetId="54" hidden="1">#REF!</definedName>
    <definedName name="BLPH300" localSheetId="55" hidden="1">#REF!</definedName>
    <definedName name="BLPH300" localSheetId="56" hidden="1">#REF!</definedName>
    <definedName name="BLPH300" localSheetId="57" hidden="1">#REF!</definedName>
    <definedName name="BLPH300" localSheetId="61" hidden="1">#REF!</definedName>
    <definedName name="BLPH300" localSheetId="62" hidden="1">#REF!</definedName>
    <definedName name="BLPH300" localSheetId="66" hidden="1">#REF!</definedName>
    <definedName name="BLPH300" localSheetId="68" hidden="1">#REF!</definedName>
    <definedName name="BLPH300" localSheetId="69" hidden="1">#REF!</definedName>
    <definedName name="BLPH300" localSheetId="70" hidden="1">#REF!</definedName>
    <definedName name="BLPH300" localSheetId="71" hidden="1">#REF!</definedName>
    <definedName name="BLPH300" localSheetId="72" hidden="1">#REF!</definedName>
    <definedName name="BLPH300" localSheetId="2" hidden="1">#REF!</definedName>
    <definedName name="BLPH300" hidden="1">#REF!</definedName>
    <definedName name="BLPH301" localSheetId="6" hidden="1">#REF!</definedName>
    <definedName name="BLPH301" localSheetId="7" hidden="1">#REF!</definedName>
    <definedName name="BLPH301" localSheetId="8" hidden="1">#REF!</definedName>
    <definedName name="BLPH301" localSheetId="25" hidden="1">#REF!</definedName>
    <definedName name="BLPH301" localSheetId="34" hidden="1">#REF!</definedName>
    <definedName name="BLPH301" localSheetId="36" hidden="1">#REF!</definedName>
    <definedName name="BLPH301" localSheetId="29" hidden="1">#REF!</definedName>
    <definedName name="BLPH301" localSheetId="32" hidden="1">#REF!</definedName>
    <definedName name="BLPH301" localSheetId="33" hidden="1">#REF!</definedName>
    <definedName name="BLPH301" localSheetId="48" hidden="1">#REF!</definedName>
    <definedName name="BLPH301" localSheetId="49" hidden="1">#REF!</definedName>
    <definedName name="BLPH301" localSheetId="50" hidden="1">#REF!</definedName>
    <definedName name="BLPH301" localSheetId="51" hidden="1">#REF!</definedName>
    <definedName name="BLPH301" localSheetId="52" hidden="1">#REF!</definedName>
    <definedName name="BLPH301" localSheetId="54" hidden="1">#REF!</definedName>
    <definedName name="BLPH301" localSheetId="55" hidden="1">#REF!</definedName>
    <definedName name="BLPH301" localSheetId="56" hidden="1">#REF!</definedName>
    <definedName name="BLPH301" localSheetId="57" hidden="1">#REF!</definedName>
    <definedName name="BLPH301" localSheetId="61" hidden="1">#REF!</definedName>
    <definedName name="BLPH301" localSheetId="62" hidden="1">#REF!</definedName>
    <definedName name="BLPH301" localSheetId="66" hidden="1">#REF!</definedName>
    <definedName name="BLPH301" localSheetId="68" hidden="1">#REF!</definedName>
    <definedName name="BLPH301" localSheetId="69" hidden="1">#REF!</definedName>
    <definedName name="BLPH301" localSheetId="70" hidden="1">#REF!</definedName>
    <definedName name="BLPH301" localSheetId="71" hidden="1">#REF!</definedName>
    <definedName name="BLPH301" localSheetId="72" hidden="1">#REF!</definedName>
    <definedName name="BLPH301" localSheetId="2" hidden="1">#REF!</definedName>
    <definedName name="BLPH301" hidden="1">#REF!</definedName>
    <definedName name="BLPH302" localSheetId="6" hidden="1">#REF!</definedName>
    <definedName name="BLPH302" localSheetId="7" hidden="1">#REF!</definedName>
    <definedName name="BLPH302" localSheetId="8" hidden="1">#REF!</definedName>
    <definedName name="BLPH302" localSheetId="25" hidden="1">#REF!</definedName>
    <definedName name="BLPH302" localSheetId="34" hidden="1">#REF!</definedName>
    <definedName name="BLPH302" localSheetId="36" hidden="1">#REF!</definedName>
    <definedName name="BLPH302" localSheetId="29" hidden="1">#REF!</definedName>
    <definedName name="BLPH302" localSheetId="32" hidden="1">#REF!</definedName>
    <definedName name="BLPH302" localSheetId="33" hidden="1">#REF!</definedName>
    <definedName name="BLPH302" localSheetId="48" hidden="1">#REF!</definedName>
    <definedName name="BLPH302" localSheetId="49" hidden="1">#REF!</definedName>
    <definedName name="BLPH302" localSheetId="50" hidden="1">#REF!</definedName>
    <definedName name="BLPH302" localSheetId="51" hidden="1">#REF!</definedName>
    <definedName name="BLPH302" localSheetId="52" hidden="1">#REF!</definedName>
    <definedName name="BLPH302" localSheetId="54" hidden="1">#REF!</definedName>
    <definedName name="BLPH302" localSheetId="55" hidden="1">#REF!</definedName>
    <definedName name="BLPH302" localSheetId="56" hidden="1">#REF!</definedName>
    <definedName name="BLPH302" localSheetId="57" hidden="1">#REF!</definedName>
    <definedName name="BLPH302" localSheetId="61" hidden="1">#REF!</definedName>
    <definedName name="BLPH302" localSheetId="62" hidden="1">#REF!</definedName>
    <definedName name="BLPH302" localSheetId="66" hidden="1">#REF!</definedName>
    <definedName name="BLPH302" localSheetId="68" hidden="1">#REF!</definedName>
    <definedName name="BLPH302" localSheetId="69" hidden="1">#REF!</definedName>
    <definedName name="BLPH302" localSheetId="70" hidden="1">#REF!</definedName>
    <definedName name="BLPH302" localSheetId="71" hidden="1">#REF!</definedName>
    <definedName name="BLPH302" localSheetId="72" hidden="1">#REF!</definedName>
    <definedName name="BLPH302" localSheetId="2" hidden="1">#REF!</definedName>
    <definedName name="BLPH302" hidden="1">#REF!</definedName>
    <definedName name="BLPH303" localSheetId="6" hidden="1">#REF!</definedName>
    <definedName name="BLPH303" localSheetId="7" hidden="1">#REF!</definedName>
    <definedName name="BLPH303" localSheetId="8" hidden="1">#REF!</definedName>
    <definedName name="BLPH303" localSheetId="34" hidden="1">#REF!</definedName>
    <definedName name="BLPH303" localSheetId="36" hidden="1">#REF!</definedName>
    <definedName name="BLPH303" localSheetId="29" hidden="1">#REF!</definedName>
    <definedName name="BLPH303" localSheetId="32" hidden="1">#REF!</definedName>
    <definedName name="BLPH303" localSheetId="33" hidden="1">#REF!</definedName>
    <definedName name="BLPH303" localSheetId="48" hidden="1">#REF!</definedName>
    <definedName name="BLPH303" localSheetId="49" hidden="1">#REF!</definedName>
    <definedName name="BLPH303" localSheetId="50" hidden="1">#REF!</definedName>
    <definedName name="BLPH303" localSheetId="51" hidden="1">#REF!</definedName>
    <definedName name="BLPH303" localSheetId="52" hidden="1">#REF!</definedName>
    <definedName name="BLPH303" localSheetId="54" hidden="1">#REF!</definedName>
    <definedName name="BLPH303" localSheetId="55" hidden="1">#REF!</definedName>
    <definedName name="BLPH303" localSheetId="56" hidden="1">#REF!</definedName>
    <definedName name="BLPH303" localSheetId="57" hidden="1">#REF!</definedName>
    <definedName name="BLPH303" localSheetId="62" hidden="1">#REF!</definedName>
    <definedName name="BLPH303" localSheetId="69" hidden="1">#REF!</definedName>
    <definedName name="BLPH303" localSheetId="70" hidden="1">#REF!</definedName>
    <definedName name="BLPH303" localSheetId="71" hidden="1">#REF!</definedName>
    <definedName name="BLPH303" localSheetId="2" hidden="1">#REF!</definedName>
    <definedName name="BLPH303" hidden="1">#REF!</definedName>
    <definedName name="BLPH304" localSheetId="6" hidden="1">#REF!</definedName>
    <definedName name="BLPH304" localSheetId="7" hidden="1">#REF!</definedName>
    <definedName name="BLPH304" localSheetId="8" hidden="1">#REF!</definedName>
    <definedName name="BLPH304" localSheetId="34" hidden="1">#REF!</definedName>
    <definedName name="BLPH304" localSheetId="36" hidden="1">#REF!</definedName>
    <definedName name="BLPH304" localSheetId="29" hidden="1">#REF!</definedName>
    <definedName name="BLPH304" localSheetId="32" hidden="1">#REF!</definedName>
    <definedName name="BLPH304" localSheetId="33" hidden="1">#REF!</definedName>
    <definedName name="BLPH304" localSheetId="48" hidden="1">#REF!</definedName>
    <definedName name="BLPH304" localSheetId="49" hidden="1">#REF!</definedName>
    <definedName name="BLPH304" localSheetId="50" hidden="1">#REF!</definedName>
    <definedName name="BLPH304" localSheetId="51" hidden="1">#REF!</definedName>
    <definedName name="BLPH304" localSheetId="52" hidden="1">#REF!</definedName>
    <definedName name="BLPH304" localSheetId="54" hidden="1">#REF!</definedName>
    <definedName name="BLPH304" localSheetId="55" hidden="1">#REF!</definedName>
    <definedName name="BLPH304" localSheetId="56" hidden="1">#REF!</definedName>
    <definedName name="BLPH304" localSheetId="57" hidden="1">#REF!</definedName>
    <definedName name="BLPH304" localSheetId="62" hidden="1">#REF!</definedName>
    <definedName name="BLPH304" localSheetId="69" hidden="1">#REF!</definedName>
    <definedName name="BLPH304" localSheetId="70" hidden="1">#REF!</definedName>
    <definedName name="BLPH304" localSheetId="71" hidden="1">#REF!</definedName>
    <definedName name="BLPH304" localSheetId="2" hidden="1">#REF!</definedName>
    <definedName name="BLPH304" hidden="1">#REF!</definedName>
    <definedName name="BLPH305" localSheetId="6" hidden="1">#REF!</definedName>
    <definedName name="BLPH305" localSheetId="7" hidden="1">#REF!</definedName>
    <definedName name="BLPH305" localSheetId="8" hidden="1">#REF!</definedName>
    <definedName name="BLPH305" localSheetId="34" hidden="1">#REF!</definedName>
    <definedName name="BLPH305" localSheetId="36" hidden="1">#REF!</definedName>
    <definedName name="BLPH305" localSheetId="29" hidden="1">#REF!</definedName>
    <definedName name="BLPH305" localSheetId="32" hidden="1">#REF!</definedName>
    <definedName name="BLPH305" localSheetId="33" hidden="1">#REF!</definedName>
    <definedName name="BLPH305" localSheetId="48" hidden="1">#REF!</definedName>
    <definedName name="BLPH305" localSheetId="49" hidden="1">#REF!</definedName>
    <definedName name="BLPH305" localSheetId="50" hidden="1">#REF!</definedName>
    <definedName name="BLPH305" localSheetId="51" hidden="1">#REF!</definedName>
    <definedName name="BLPH305" localSheetId="52" hidden="1">#REF!</definedName>
    <definedName name="BLPH305" localSheetId="54" hidden="1">#REF!</definedName>
    <definedName name="BLPH305" localSheetId="55" hidden="1">#REF!</definedName>
    <definedName name="BLPH305" localSheetId="56" hidden="1">#REF!</definedName>
    <definedName name="BLPH305" localSheetId="57" hidden="1">#REF!</definedName>
    <definedName name="BLPH305" localSheetId="62" hidden="1">#REF!</definedName>
    <definedName name="BLPH305" localSheetId="69" hidden="1">#REF!</definedName>
    <definedName name="BLPH305" localSheetId="70" hidden="1">#REF!</definedName>
    <definedName name="BLPH305" localSheetId="71" hidden="1">#REF!</definedName>
    <definedName name="BLPH305" localSheetId="2" hidden="1">#REF!</definedName>
    <definedName name="BLPH305" hidden="1">#REF!</definedName>
    <definedName name="BLPH306" localSheetId="6" hidden="1">#REF!</definedName>
    <definedName name="BLPH306" localSheetId="7" hidden="1">#REF!</definedName>
    <definedName name="BLPH306" localSheetId="8" hidden="1">#REF!</definedName>
    <definedName name="BLPH306" localSheetId="34" hidden="1">#REF!</definedName>
    <definedName name="BLPH306" localSheetId="36" hidden="1">#REF!</definedName>
    <definedName name="BLPH306" localSheetId="29" hidden="1">#REF!</definedName>
    <definedName name="BLPH306" localSheetId="32" hidden="1">#REF!</definedName>
    <definedName name="BLPH306" localSheetId="33" hidden="1">#REF!</definedName>
    <definedName name="BLPH306" localSheetId="48" hidden="1">#REF!</definedName>
    <definedName name="BLPH306" localSheetId="49" hidden="1">#REF!</definedName>
    <definedName name="BLPH306" localSheetId="50" hidden="1">#REF!</definedName>
    <definedName name="BLPH306" localSheetId="51" hidden="1">#REF!</definedName>
    <definedName name="BLPH306" localSheetId="52" hidden="1">#REF!</definedName>
    <definedName name="BLPH306" localSheetId="54" hidden="1">#REF!</definedName>
    <definedName name="BLPH306" localSheetId="55" hidden="1">#REF!</definedName>
    <definedName name="BLPH306" localSheetId="56" hidden="1">#REF!</definedName>
    <definedName name="BLPH306" localSheetId="57" hidden="1">#REF!</definedName>
    <definedName name="BLPH306" localSheetId="62" hidden="1">#REF!</definedName>
    <definedName name="BLPH306" localSheetId="69" hidden="1">#REF!</definedName>
    <definedName name="BLPH306" localSheetId="70" hidden="1">#REF!</definedName>
    <definedName name="BLPH306" localSheetId="71" hidden="1">#REF!</definedName>
    <definedName name="BLPH306" localSheetId="2" hidden="1">#REF!</definedName>
    <definedName name="BLPH306" hidden="1">#REF!</definedName>
    <definedName name="BLPH307" localSheetId="6" hidden="1">#REF!</definedName>
    <definedName name="BLPH307" localSheetId="7" hidden="1">#REF!</definedName>
    <definedName name="BLPH307" localSheetId="8" hidden="1">#REF!</definedName>
    <definedName name="BLPH307" localSheetId="34" hidden="1">#REF!</definedName>
    <definedName name="BLPH307" localSheetId="36" hidden="1">#REF!</definedName>
    <definedName name="BLPH307" localSheetId="29" hidden="1">#REF!</definedName>
    <definedName name="BLPH307" localSheetId="32" hidden="1">#REF!</definedName>
    <definedName name="BLPH307" localSheetId="33" hidden="1">#REF!</definedName>
    <definedName name="BLPH307" localSheetId="48" hidden="1">#REF!</definedName>
    <definedName name="BLPH307" localSheetId="49" hidden="1">#REF!</definedName>
    <definedName name="BLPH307" localSheetId="50" hidden="1">#REF!</definedName>
    <definedName name="BLPH307" localSheetId="51" hidden="1">#REF!</definedName>
    <definedName name="BLPH307" localSheetId="52" hidden="1">#REF!</definedName>
    <definedName name="BLPH307" localSheetId="54" hidden="1">#REF!</definedName>
    <definedName name="BLPH307" localSheetId="55" hidden="1">#REF!</definedName>
    <definedName name="BLPH307" localSheetId="56" hidden="1">#REF!</definedName>
    <definedName name="BLPH307" localSheetId="57" hidden="1">#REF!</definedName>
    <definedName name="BLPH307" localSheetId="62" hidden="1">#REF!</definedName>
    <definedName name="BLPH307" localSheetId="69" hidden="1">#REF!</definedName>
    <definedName name="BLPH307" localSheetId="70" hidden="1">#REF!</definedName>
    <definedName name="BLPH307" localSheetId="71" hidden="1">#REF!</definedName>
    <definedName name="BLPH307" localSheetId="2" hidden="1">#REF!</definedName>
    <definedName name="BLPH307" hidden="1">#REF!</definedName>
    <definedName name="BLPH308" localSheetId="6" hidden="1">#REF!</definedName>
    <definedName name="BLPH308" localSheetId="7" hidden="1">#REF!</definedName>
    <definedName name="BLPH308" localSheetId="8" hidden="1">#REF!</definedName>
    <definedName name="BLPH308" localSheetId="34" hidden="1">#REF!</definedName>
    <definedName name="BLPH308" localSheetId="36" hidden="1">#REF!</definedName>
    <definedName name="BLPH308" localSheetId="29" hidden="1">#REF!</definedName>
    <definedName name="BLPH308" localSheetId="32" hidden="1">#REF!</definedName>
    <definedName name="BLPH308" localSheetId="33" hidden="1">#REF!</definedName>
    <definedName name="BLPH308" localSheetId="48" hidden="1">#REF!</definedName>
    <definedName name="BLPH308" localSheetId="49" hidden="1">#REF!</definedName>
    <definedName name="BLPH308" localSheetId="50" hidden="1">#REF!</definedName>
    <definedName name="BLPH308" localSheetId="51" hidden="1">#REF!</definedName>
    <definedName name="BLPH308" localSheetId="52" hidden="1">#REF!</definedName>
    <definedName name="BLPH308" localSheetId="54" hidden="1">#REF!</definedName>
    <definedName name="BLPH308" localSheetId="55" hidden="1">#REF!</definedName>
    <definedName name="BLPH308" localSheetId="56" hidden="1">#REF!</definedName>
    <definedName name="BLPH308" localSheetId="57" hidden="1">#REF!</definedName>
    <definedName name="BLPH308" localSheetId="62" hidden="1">#REF!</definedName>
    <definedName name="BLPH308" localSheetId="69" hidden="1">#REF!</definedName>
    <definedName name="BLPH308" localSheetId="70" hidden="1">#REF!</definedName>
    <definedName name="BLPH308" localSheetId="71" hidden="1">#REF!</definedName>
    <definedName name="BLPH308" localSheetId="2" hidden="1">#REF!</definedName>
    <definedName name="BLPH308" hidden="1">#REF!</definedName>
    <definedName name="BLPH309" localSheetId="6" hidden="1">#REF!</definedName>
    <definedName name="BLPH309" localSheetId="7" hidden="1">#REF!</definedName>
    <definedName name="BLPH309" localSheetId="8" hidden="1">#REF!</definedName>
    <definedName name="BLPH309" localSheetId="34" hidden="1">#REF!</definedName>
    <definedName name="BLPH309" localSheetId="36" hidden="1">#REF!</definedName>
    <definedName name="BLPH309" localSheetId="29" hidden="1">#REF!</definedName>
    <definedName name="BLPH309" localSheetId="32" hidden="1">#REF!</definedName>
    <definedName name="BLPH309" localSheetId="33" hidden="1">#REF!</definedName>
    <definedName name="BLPH309" localSheetId="48" hidden="1">#REF!</definedName>
    <definedName name="BLPH309" localSheetId="49" hidden="1">#REF!</definedName>
    <definedName name="BLPH309" localSheetId="50" hidden="1">#REF!</definedName>
    <definedName name="BLPH309" localSheetId="51" hidden="1">#REF!</definedName>
    <definedName name="BLPH309" localSheetId="52" hidden="1">#REF!</definedName>
    <definedName name="BLPH309" localSheetId="54" hidden="1">#REF!</definedName>
    <definedName name="BLPH309" localSheetId="55" hidden="1">#REF!</definedName>
    <definedName name="BLPH309" localSheetId="56" hidden="1">#REF!</definedName>
    <definedName name="BLPH309" localSheetId="57" hidden="1">#REF!</definedName>
    <definedName name="BLPH309" localSheetId="62" hidden="1">#REF!</definedName>
    <definedName name="BLPH309" localSheetId="69" hidden="1">#REF!</definedName>
    <definedName name="BLPH309" localSheetId="70" hidden="1">#REF!</definedName>
    <definedName name="BLPH309" localSheetId="71" hidden="1">#REF!</definedName>
    <definedName name="BLPH309" localSheetId="2" hidden="1">#REF!</definedName>
    <definedName name="BLPH309" hidden="1">#REF!</definedName>
    <definedName name="BLPH31" hidden="1">'[6]Risk-Free Rate'!$M$15</definedName>
    <definedName name="BLPH310" localSheetId="6" hidden="1">#REF!</definedName>
    <definedName name="BLPH310" localSheetId="15" hidden="1">#REF!</definedName>
    <definedName name="BLPH310" localSheetId="16" hidden="1">#REF!</definedName>
    <definedName name="BLPH310" localSheetId="17" hidden="1">#REF!</definedName>
    <definedName name="BLPH310" localSheetId="18" hidden="1">#REF!</definedName>
    <definedName name="BLPH310" localSheetId="7" hidden="1">#REF!</definedName>
    <definedName name="BLPH310" localSheetId="8" hidden="1">#REF!</definedName>
    <definedName name="BLPH310" localSheetId="9" hidden="1">#REF!</definedName>
    <definedName name="BLPH310" localSheetId="10" hidden="1">#REF!</definedName>
    <definedName name="BLPH310" localSheetId="11" hidden="1">#REF!</definedName>
    <definedName name="BLPH310" localSheetId="12" hidden="1">#REF!</definedName>
    <definedName name="BLPH310" localSheetId="13" hidden="1">#REF!</definedName>
    <definedName name="BLPH310" localSheetId="14" hidden="1">#REF!</definedName>
    <definedName name="BLPH310" localSheetId="25" hidden="1">#REF!</definedName>
    <definedName name="BLPH310" localSheetId="34" hidden="1">#REF!</definedName>
    <definedName name="BLPH310" localSheetId="36" hidden="1">#REF!</definedName>
    <definedName name="BLPH310" localSheetId="39" hidden="1">#REF!</definedName>
    <definedName name="BLPH310" localSheetId="29" hidden="1">#REF!</definedName>
    <definedName name="BLPH310" localSheetId="32" hidden="1">#REF!</definedName>
    <definedName name="BLPH310" localSheetId="33" hidden="1">#REF!</definedName>
    <definedName name="BLPH310" localSheetId="43" hidden="1">#REF!</definedName>
    <definedName name="BLPH310" localSheetId="48" hidden="1">#REF!</definedName>
    <definedName name="BLPH310" localSheetId="49" hidden="1">#REF!</definedName>
    <definedName name="BLPH310" localSheetId="50" hidden="1">#REF!</definedName>
    <definedName name="BLPH310" localSheetId="51" hidden="1">#REF!</definedName>
    <definedName name="BLPH310" localSheetId="52" hidden="1">#REF!</definedName>
    <definedName name="BLPH310" localSheetId="54" hidden="1">#REF!</definedName>
    <definedName name="BLPH310" localSheetId="55" hidden="1">#REF!</definedName>
    <definedName name="BLPH310" localSheetId="56" hidden="1">#REF!</definedName>
    <definedName name="BLPH310" localSheetId="57" hidden="1">#REF!</definedName>
    <definedName name="BLPH310" localSheetId="61" hidden="1">#REF!</definedName>
    <definedName name="BLPH310" localSheetId="62" hidden="1">#REF!</definedName>
    <definedName name="BLPH310" localSheetId="66" hidden="1">#REF!</definedName>
    <definedName name="BLPH310" localSheetId="68" hidden="1">#REF!</definedName>
    <definedName name="BLPH310" localSheetId="69" hidden="1">#REF!</definedName>
    <definedName name="BLPH310" localSheetId="70" hidden="1">#REF!</definedName>
    <definedName name="BLPH310" localSheetId="71" hidden="1">#REF!</definedName>
    <definedName name="BLPH310" localSheetId="72" hidden="1">#REF!</definedName>
    <definedName name="BLPH310" localSheetId="2" hidden="1">#REF!</definedName>
    <definedName name="BLPH310" hidden="1">#REF!</definedName>
    <definedName name="BLPH311" localSheetId="6" hidden="1">#REF!</definedName>
    <definedName name="BLPH311" localSheetId="7" hidden="1">#REF!</definedName>
    <definedName name="BLPH311" localSheetId="8" hidden="1">#REF!</definedName>
    <definedName name="BLPH311" localSheetId="25" hidden="1">#REF!</definedName>
    <definedName name="BLPH311" localSheetId="34" hidden="1">#REF!</definedName>
    <definedName name="BLPH311" localSheetId="36" hidden="1">#REF!</definedName>
    <definedName name="BLPH311" localSheetId="29" hidden="1">#REF!</definedName>
    <definedName name="BLPH311" localSheetId="32" hidden="1">#REF!</definedName>
    <definedName name="BLPH311" localSheetId="33" hidden="1">#REF!</definedName>
    <definedName name="BLPH311" localSheetId="48" hidden="1">#REF!</definedName>
    <definedName name="BLPH311" localSheetId="49" hidden="1">#REF!</definedName>
    <definedName name="BLPH311" localSheetId="50" hidden="1">#REF!</definedName>
    <definedName name="BLPH311" localSheetId="51" hidden="1">#REF!</definedName>
    <definedName name="BLPH311" localSheetId="52" hidden="1">#REF!</definedName>
    <definedName name="BLPH311" localSheetId="54" hidden="1">#REF!</definedName>
    <definedName name="BLPH311" localSheetId="55" hidden="1">#REF!</definedName>
    <definedName name="BLPH311" localSheetId="56" hidden="1">#REF!</definedName>
    <definedName name="BLPH311" localSheetId="57" hidden="1">#REF!</definedName>
    <definedName name="BLPH311" localSheetId="61" hidden="1">#REF!</definedName>
    <definedName name="BLPH311" localSheetId="62" hidden="1">#REF!</definedName>
    <definedName name="BLPH311" localSheetId="66" hidden="1">#REF!</definedName>
    <definedName name="BLPH311" localSheetId="68" hidden="1">#REF!</definedName>
    <definedName name="BLPH311" localSheetId="69" hidden="1">#REF!</definedName>
    <definedName name="BLPH311" localSheetId="70" hidden="1">#REF!</definedName>
    <definedName name="BLPH311" localSheetId="71" hidden="1">#REF!</definedName>
    <definedName name="BLPH311" localSheetId="72" hidden="1">#REF!</definedName>
    <definedName name="BLPH311" localSheetId="2" hidden="1">#REF!</definedName>
    <definedName name="BLPH311" hidden="1">#REF!</definedName>
    <definedName name="BLPH312" localSheetId="6" hidden="1">#REF!</definedName>
    <definedName name="BLPH312" localSheetId="7" hidden="1">#REF!</definedName>
    <definedName name="BLPH312" localSheetId="8" hidden="1">#REF!</definedName>
    <definedName name="BLPH312" localSheetId="25" hidden="1">#REF!</definedName>
    <definedName name="BLPH312" localSheetId="34" hidden="1">#REF!</definedName>
    <definedName name="BLPH312" localSheetId="36" hidden="1">#REF!</definedName>
    <definedName name="BLPH312" localSheetId="29" hidden="1">#REF!</definedName>
    <definedName name="BLPH312" localSheetId="32" hidden="1">#REF!</definedName>
    <definedName name="BLPH312" localSheetId="33" hidden="1">#REF!</definedName>
    <definedName name="BLPH312" localSheetId="48" hidden="1">#REF!</definedName>
    <definedName name="BLPH312" localSheetId="49" hidden="1">#REF!</definedName>
    <definedName name="BLPH312" localSheetId="50" hidden="1">#REF!</definedName>
    <definedName name="BLPH312" localSheetId="51" hidden="1">#REF!</definedName>
    <definedName name="BLPH312" localSheetId="52" hidden="1">#REF!</definedName>
    <definedName name="BLPH312" localSheetId="54" hidden="1">#REF!</definedName>
    <definedName name="BLPH312" localSheetId="55" hidden="1">#REF!</definedName>
    <definedName name="BLPH312" localSheetId="56" hidden="1">#REF!</definedName>
    <definedName name="BLPH312" localSheetId="57" hidden="1">#REF!</definedName>
    <definedName name="BLPH312" localSheetId="61" hidden="1">#REF!</definedName>
    <definedName name="BLPH312" localSheetId="62" hidden="1">#REF!</definedName>
    <definedName name="BLPH312" localSheetId="66" hidden="1">#REF!</definedName>
    <definedName name="BLPH312" localSheetId="68" hidden="1">#REF!</definedName>
    <definedName name="BLPH312" localSheetId="69" hidden="1">#REF!</definedName>
    <definedName name="BLPH312" localSheetId="70" hidden="1">#REF!</definedName>
    <definedName name="BLPH312" localSheetId="71" hidden="1">#REF!</definedName>
    <definedName name="BLPH312" localSheetId="72" hidden="1">#REF!</definedName>
    <definedName name="BLPH312" localSheetId="2" hidden="1">#REF!</definedName>
    <definedName name="BLPH312" hidden="1">#REF!</definedName>
    <definedName name="BLPH313" localSheetId="6" hidden="1">#REF!</definedName>
    <definedName name="BLPH313" localSheetId="7" hidden="1">#REF!</definedName>
    <definedName name="BLPH313" localSheetId="8" hidden="1">#REF!</definedName>
    <definedName name="BLPH313" localSheetId="34" hidden="1">#REF!</definedName>
    <definedName name="BLPH313" localSheetId="36" hidden="1">#REF!</definedName>
    <definedName name="BLPH313" localSheetId="29" hidden="1">#REF!</definedName>
    <definedName name="BLPH313" localSheetId="32" hidden="1">#REF!</definedName>
    <definedName name="BLPH313" localSheetId="33" hidden="1">#REF!</definedName>
    <definedName name="BLPH313" localSheetId="48" hidden="1">#REF!</definedName>
    <definedName name="BLPH313" localSheetId="49" hidden="1">#REF!</definedName>
    <definedName name="BLPH313" localSheetId="50" hidden="1">#REF!</definedName>
    <definedName name="BLPH313" localSheetId="51" hidden="1">#REF!</definedName>
    <definedName name="BLPH313" localSheetId="52" hidden="1">#REF!</definedName>
    <definedName name="BLPH313" localSheetId="54" hidden="1">#REF!</definedName>
    <definedName name="BLPH313" localSheetId="55" hidden="1">#REF!</definedName>
    <definedName name="BLPH313" localSheetId="56" hidden="1">#REF!</definedName>
    <definedName name="BLPH313" localSheetId="57" hidden="1">#REF!</definedName>
    <definedName name="BLPH313" localSheetId="62" hidden="1">#REF!</definedName>
    <definedName name="BLPH313" localSheetId="69" hidden="1">#REF!</definedName>
    <definedName name="BLPH313" localSheetId="70" hidden="1">#REF!</definedName>
    <definedName name="BLPH313" localSheetId="71" hidden="1">#REF!</definedName>
    <definedName name="BLPH313" localSheetId="2" hidden="1">#REF!</definedName>
    <definedName name="BLPH313" hidden="1">#REF!</definedName>
    <definedName name="BLPH314" localSheetId="6" hidden="1">#REF!</definedName>
    <definedName name="BLPH314" localSheetId="7" hidden="1">#REF!</definedName>
    <definedName name="BLPH314" localSheetId="8" hidden="1">#REF!</definedName>
    <definedName name="BLPH314" localSheetId="34" hidden="1">#REF!</definedName>
    <definedName name="BLPH314" localSheetId="36" hidden="1">#REF!</definedName>
    <definedName name="BLPH314" localSheetId="29" hidden="1">#REF!</definedName>
    <definedName name="BLPH314" localSheetId="32" hidden="1">#REF!</definedName>
    <definedName name="BLPH314" localSheetId="33" hidden="1">#REF!</definedName>
    <definedName name="BLPH314" localSheetId="48" hidden="1">#REF!</definedName>
    <definedName name="BLPH314" localSheetId="49" hidden="1">#REF!</definedName>
    <definedName name="BLPH314" localSheetId="50" hidden="1">#REF!</definedName>
    <definedName name="BLPH314" localSheetId="51" hidden="1">#REF!</definedName>
    <definedName name="BLPH314" localSheetId="52" hidden="1">#REF!</definedName>
    <definedName name="BLPH314" localSheetId="54" hidden="1">#REF!</definedName>
    <definedName name="BLPH314" localSheetId="55" hidden="1">#REF!</definedName>
    <definedName name="BLPH314" localSheetId="56" hidden="1">#REF!</definedName>
    <definedName name="BLPH314" localSheetId="57" hidden="1">#REF!</definedName>
    <definedName name="BLPH314" localSheetId="62" hidden="1">#REF!</definedName>
    <definedName name="BLPH314" localSheetId="69" hidden="1">#REF!</definedName>
    <definedName name="BLPH314" localSheetId="70" hidden="1">#REF!</definedName>
    <definedName name="BLPH314" localSheetId="71" hidden="1">#REF!</definedName>
    <definedName name="BLPH314" localSheetId="2" hidden="1">#REF!</definedName>
    <definedName name="BLPH314" hidden="1">#REF!</definedName>
    <definedName name="BLPH315" localSheetId="6" hidden="1">#REF!</definedName>
    <definedName name="BLPH315" localSheetId="7" hidden="1">#REF!</definedName>
    <definedName name="BLPH315" localSheetId="8" hidden="1">#REF!</definedName>
    <definedName name="BLPH315" localSheetId="34" hidden="1">#REF!</definedName>
    <definedName name="BLPH315" localSheetId="36" hidden="1">#REF!</definedName>
    <definedName name="BLPH315" localSheetId="29" hidden="1">#REF!</definedName>
    <definedName name="BLPH315" localSheetId="32" hidden="1">#REF!</definedName>
    <definedName name="BLPH315" localSheetId="33" hidden="1">#REF!</definedName>
    <definedName name="BLPH315" localSheetId="48" hidden="1">#REF!</definedName>
    <definedName name="BLPH315" localSheetId="49" hidden="1">#REF!</definedName>
    <definedName name="BLPH315" localSheetId="50" hidden="1">#REF!</definedName>
    <definedName name="BLPH315" localSheetId="51" hidden="1">#REF!</definedName>
    <definedName name="BLPH315" localSheetId="52" hidden="1">#REF!</definedName>
    <definedName name="BLPH315" localSheetId="54" hidden="1">#REF!</definedName>
    <definedName name="BLPH315" localSheetId="55" hidden="1">#REF!</definedName>
    <definedName name="BLPH315" localSheetId="56" hidden="1">#REF!</definedName>
    <definedName name="BLPH315" localSheetId="57" hidden="1">#REF!</definedName>
    <definedName name="BLPH315" localSheetId="62" hidden="1">#REF!</definedName>
    <definedName name="BLPH315" localSheetId="69" hidden="1">#REF!</definedName>
    <definedName name="BLPH315" localSheetId="70" hidden="1">#REF!</definedName>
    <definedName name="BLPH315" localSheetId="71" hidden="1">#REF!</definedName>
    <definedName name="BLPH315" localSheetId="2" hidden="1">#REF!</definedName>
    <definedName name="BLPH315" hidden="1">#REF!</definedName>
    <definedName name="BLPH316" localSheetId="6" hidden="1">#REF!</definedName>
    <definedName name="BLPH316" localSheetId="7" hidden="1">#REF!</definedName>
    <definedName name="BLPH316" localSheetId="8" hidden="1">#REF!</definedName>
    <definedName name="BLPH316" localSheetId="34" hidden="1">#REF!</definedName>
    <definedName name="BLPH316" localSheetId="36" hidden="1">#REF!</definedName>
    <definedName name="BLPH316" localSheetId="29" hidden="1">#REF!</definedName>
    <definedName name="BLPH316" localSheetId="32" hidden="1">#REF!</definedName>
    <definedName name="BLPH316" localSheetId="33" hidden="1">#REF!</definedName>
    <definedName name="BLPH316" localSheetId="48" hidden="1">#REF!</definedName>
    <definedName name="BLPH316" localSheetId="49" hidden="1">#REF!</definedName>
    <definedName name="BLPH316" localSheetId="50" hidden="1">#REF!</definedName>
    <definedName name="BLPH316" localSheetId="51" hidden="1">#REF!</definedName>
    <definedName name="BLPH316" localSheetId="52" hidden="1">#REF!</definedName>
    <definedName name="BLPH316" localSheetId="54" hidden="1">#REF!</definedName>
    <definedName name="BLPH316" localSheetId="55" hidden="1">#REF!</definedName>
    <definedName name="BLPH316" localSheetId="56" hidden="1">#REF!</definedName>
    <definedName name="BLPH316" localSheetId="57" hidden="1">#REF!</definedName>
    <definedName name="BLPH316" localSheetId="62" hidden="1">#REF!</definedName>
    <definedName name="BLPH316" localSheetId="69" hidden="1">#REF!</definedName>
    <definedName name="BLPH316" localSheetId="70" hidden="1">#REF!</definedName>
    <definedName name="BLPH316" localSheetId="71" hidden="1">#REF!</definedName>
    <definedName name="BLPH316" localSheetId="2" hidden="1">#REF!</definedName>
    <definedName name="BLPH316" hidden="1">#REF!</definedName>
    <definedName name="BLPH317" localSheetId="6" hidden="1">#REF!</definedName>
    <definedName name="BLPH317" localSheetId="7" hidden="1">#REF!</definedName>
    <definedName name="BLPH317" localSheetId="8" hidden="1">#REF!</definedName>
    <definedName name="BLPH317" localSheetId="34" hidden="1">#REF!</definedName>
    <definedName name="BLPH317" localSheetId="36" hidden="1">#REF!</definedName>
    <definedName name="BLPH317" localSheetId="29" hidden="1">#REF!</definedName>
    <definedName name="BLPH317" localSheetId="32" hidden="1">#REF!</definedName>
    <definedName name="BLPH317" localSheetId="33" hidden="1">#REF!</definedName>
    <definedName name="BLPH317" localSheetId="48" hidden="1">#REF!</definedName>
    <definedName name="BLPH317" localSheetId="49" hidden="1">#REF!</definedName>
    <definedName name="BLPH317" localSheetId="50" hidden="1">#REF!</definedName>
    <definedName name="BLPH317" localSheetId="51" hidden="1">#REF!</definedName>
    <definedName name="BLPH317" localSheetId="52" hidden="1">#REF!</definedName>
    <definedName name="BLPH317" localSheetId="54" hidden="1">#REF!</definedName>
    <definedName name="BLPH317" localSheetId="55" hidden="1">#REF!</definedName>
    <definedName name="BLPH317" localSheetId="56" hidden="1">#REF!</definedName>
    <definedName name="BLPH317" localSheetId="57" hidden="1">#REF!</definedName>
    <definedName name="BLPH317" localSheetId="62" hidden="1">#REF!</definedName>
    <definedName name="BLPH317" localSheetId="69" hidden="1">#REF!</definedName>
    <definedName name="BLPH317" localSheetId="70" hidden="1">#REF!</definedName>
    <definedName name="BLPH317" localSheetId="71" hidden="1">#REF!</definedName>
    <definedName name="BLPH317" localSheetId="2" hidden="1">#REF!</definedName>
    <definedName name="BLPH317" hidden="1">#REF!</definedName>
    <definedName name="BLPH318" localSheetId="6" hidden="1">#REF!</definedName>
    <definedName name="BLPH318" localSheetId="7" hidden="1">#REF!</definedName>
    <definedName name="BLPH318" localSheetId="8" hidden="1">#REF!</definedName>
    <definedName name="BLPH318" localSheetId="34" hidden="1">#REF!</definedName>
    <definedName name="BLPH318" localSheetId="36" hidden="1">#REF!</definedName>
    <definedName name="BLPH318" localSheetId="29" hidden="1">#REF!</definedName>
    <definedName name="BLPH318" localSheetId="32" hidden="1">#REF!</definedName>
    <definedName name="BLPH318" localSheetId="33" hidden="1">#REF!</definedName>
    <definedName name="BLPH318" localSheetId="48" hidden="1">#REF!</definedName>
    <definedName name="BLPH318" localSheetId="49" hidden="1">#REF!</definedName>
    <definedName name="BLPH318" localSheetId="50" hidden="1">#REF!</definedName>
    <definedName name="BLPH318" localSheetId="51" hidden="1">#REF!</definedName>
    <definedName name="BLPH318" localSheetId="52" hidden="1">#REF!</definedName>
    <definedName name="BLPH318" localSheetId="54" hidden="1">#REF!</definedName>
    <definedName name="BLPH318" localSheetId="55" hidden="1">#REF!</definedName>
    <definedName name="BLPH318" localSheetId="56" hidden="1">#REF!</definedName>
    <definedName name="BLPH318" localSheetId="57" hidden="1">#REF!</definedName>
    <definedName name="BLPH318" localSheetId="62" hidden="1">#REF!</definedName>
    <definedName name="BLPH318" localSheetId="69" hidden="1">#REF!</definedName>
    <definedName name="BLPH318" localSheetId="70" hidden="1">#REF!</definedName>
    <definedName name="BLPH318" localSheetId="71" hidden="1">#REF!</definedName>
    <definedName name="BLPH318" localSheetId="2" hidden="1">#REF!</definedName>
    <definedName name="BLPH318" hidden="1">#REF!</definedName>
    <definedName name="BLPH319" localSheetId="6" hidden="1">#REF!</definedName>
    <definedName name="BLPH319" localSheetId="7" hidden="1">#REF!</definedName>
    <definedName name="BLPH319" localSheetId="8" hidden="1">#REF!</definedName>
    <definedName name="BLPH319" localSheetId="34" hidden="1">#REF!</definedName>
    <definedName name="BLPH319" localSheetId="36" hidden="1">#REF!</definedName>
    <definedName name="BLPH319" localSheetId="29" hidden="1">#REF!</definedName>
    <definedName name="BLPH319" localSheetId="32" hidden="1">#REF!</definedName>
    <definedName name="BLPH319" localSheetId="33" hidden="1">#REF!</definedName>
    <definedName name="BLPH319" localSheetId="48" hidden="1">#REF!</definedName>
    <definedName name="BLPH319" localSheetId="49" hidden="1">#REF!</definedName>
    <definedName name="BLPH319" localSheetId="50" hidden="1">#REF!</definedName>
    <definedName name="BLPH319" localSheetId="51" hidden="1">#REF!</definedName>
    <definedName name="BLPH319" localSheetId="52" hidden="1">#REF!</definedName>
    <definedName name="BLPH319" localSheetId="54" hidden="1">#REF!</definedName>
    <definedName name="BLPH319" localSheetId="55" hidden="1">#REF!</definedName>
    <definedName name="BLPH319" localSheetId="56" hidden="1">#REF!</definedName>
    <definedName name="BLPH319" localSheetId="57" hidden="1">#REF!</definedName>
    <definedName name="BLPH319" localSheetId="62" hidden="1">#REF!</definedName>
    <definedName name="BLPH319" localSheetId="69" hidden="1">#REF!</definedName>
    <definedName name="BLPH319" localSheetId="70" hidden="1">#REF!</definedName>
    <definedName name="BLPH319" localSheetId="71" hidden="1">#REF!</definedName>
    <definedName name="BLPH319" localSheetId="2" hidden="1">#REF!</definedName>
    <definedName name="BLPH319" hidden="1">#REF!</definedName>
    <definedName name="BLPH32" hidden="1">'[6]Risk-Free Rate'!$J$15</definedName>
    <definedName name="BLPH320" localSheetId="6" hidden="1">#REF!</definedName>
    <definedName name="BLPH320" localSheetId="15" hidden="1">#REF!</definedName>
    <definedName name="BLPH320" localSheetId="16" hidden="1">#REF!</definedName>
    <definedName name="BLPH320" localSheetId="17" hidden="1">#REF!</definedName>
    <definedName name="BLPH320" localSheetId="18" hidden="1">#REF!</definedName>
    <definedName name="BLPH320" localSheetId="7" hidden="1">#REF!</definedName>
    <definedName name="BLPH320" localSheetId="8" hidden="1">#REF!</definedName>
    <definedName name="BLPH320" localSheetId="9" hidden="1">#REF!</definedName>
    <definedName name="BLPH320" localSheetId="10" hidden="1">#REF!</definedName>
    <definedName name="BLPH320" localSheetId="11" hidden="1">#REF!</definedName>
    <definedName name="BLPH320" localSheetId="12" hidden="1">#REF!</definedName>
    <definedName name="BLPH320" localSheetId="13" hidden="1">#REF!</definedName>
    <definedName name="BLPH320" localSheetId="14" hidden="1">#REF!</definedName>
    <definedName name="BLPH320" localSheetId="25" hidden="1">#REF!</definedName>
    <definedName name="BLPH320" localSheetId="34" hidden="1">#REF!</definedName>
    <definedName name="BLPH320" localSheetId="36" hidden="1">#REF!</definedName>
    <definedName name="BLPH320" localSheetId="39" hidden="1">#REF!</definedName>
    <definedName name="BLPH320" localSheetId="29" hidden="1">#REF!</definedName>
    <definedName name="BLPH320" localSheetId="32" hidden="1">#REF!</definedName>
    <definedName name="BLPH320" localSheetId="33" hidden="1">#REF!</definedName>
    <definedName name="BLPH320" localSheetId="43" hidden="1">#REF!</definedName>
    <definedName name="BLPH320" localSheetId="48" hidden="1">#REF!</definedName>
    <definedName name="BLPH320" localSheetId="49" hidden="1">#REF!</definedName>
    <definedName name="BLPH320" localSheetId="50" hidden="1">#REF!</definedName>
    <definedName name="BLPH320" localSheetId="51" hidden="1">#REF!</definedName>
    <definedName name="BLPH320" localSheetId="52" hidden="1">#REF!</definedName>
    <definedName name="BLPH320" localSheetId="54" hidden="1">#REF!</definedName>
    <definedName name="BLPH320" localSheetId="55" hidden="1">#REF!</definedName>
    <definedName name="BLPH320" localSheetId="56" hidden="1">#REF!</definedName>
    <definedName name="BLPH320" localSheetId="57" hidden="1">#REF!</definedName>
    <definedName name="BLPH320" localSheetId="61" hidden="1">#REF!</definedName>
    <definedName name="BLPH320" localSheetId="62" hidden="1">#REF!</definedName>
    <definedName name="BLPH320" localSheetId="66" hidden="1">#REF!</definedName>
    <definedName name="BLPH320" localSheetId="68" hidden="1">#REF!</definedName>
    <definedName name="BLPH320" localSheetId="69" hidden="1">#REF!</definedName>
    <definedName name="BLPH320" localSheetId="70" hidden="1">#REF!</definedName>
    <definedName name="BLPH320" localSheetId="71" hidden="1">#REF!</definedName>
    <definedName name="BLPH320" localSheetId="72" hidden="1">#REF!</definedName>
    <definedName name="BLPH320" localSheetId="2" hidden="1">#REF!</definedName>
    <definedName name="BLPH320" hidden="1">#REF!</definedName>
    <definedName name="BLPH321" localSheetId="6" hidden="1">#REF!</definedName>
    <definedName name="BLPH321" localSheetId="7" hidden="1">#REF!</definedName>
    <definedName name="BLPH321" localSheetId="8" hidden="1">#REF!</definedName>
    <definedName name="BLPH321" localSheetId="25" hidden="1">#REF!</definedName>
    <definedName name="BLPH321" localSheetId="34" hidden="1">#REF!</definedName>
    <definedName name="BLPH321" localSheetId="36" hidden="1">#REF!</definedName>
    <definedName name="BLPH321" localSheetId="29" hidden="1">#REF!</definedName>
    <definedName name="BLPH321" localSheetId="32" hidden="1">#REF!</definedName>
    <definedName name="BLPH321" localSheetId="33" hidden="1">#REF!</definedName>
    <definedName name="BLPH321" localSheetId="48" hidden="1">#REF!</definedName>
    <definedName name="BLPH321" localSheetId="49" hidden="1">#REF!</definedName>
    <definedName name="BLPH321" localSheetId="50" hidden="1">#REF!</definedName>
    <definedName name="BLPH321" localSheetId="51" hidden="1">#REF!</definedName>
    <definedName name="BLPH321" localSheetId="52" hidden="1">#REF!</definedName>
    <definedName name="BLPH321" localSheetId="54" hidden="1">#REF!</definedName>
    <definedName name="BLPH321" localSheetId="55" hidden="1">#REF!</definedName>
    <definedName name="BLPH321" localSheetId="56" hidden="1">#REF!</definedName>
    <definedName name="BLPH321" localSheetId="57" hidden="1">#REF!</definedName>
    <definedName name="BLPH321" localSheetId="61" hidden="1">#REF!</definedName>
    <definedName name="BLPH321" localSheetId="62" hidden="1">#REF!</definedName>
    <definedName name="BLPH321" localSheetId="66" hidden="1">#REF!</definedName>
    <definedName name="BLPH321" localSheetId="68" hidden="1">#REF!</definedName>
    <definedName name="BLPH321" localSheetId="69" hidden="1">#REF!</definedName>
    <definedName name="BLPH321" localSheetId="70" hidden="1">#REF!</definedName>
    <definedName name="BLPH321" localSheetId="71" hidden="1">#REF!</definedName>
    <definedName name="BLPH321" localSheetId="72" hidden="1">#REF!</definedName>
    <definedName name="BLPH321" localSheetId="2" hidden="1">#REF!</definedName>
    <definedName name="BLPH321" hidden="1">#REF!</definedName>
    <definedName name="BLPH322" localSheetId="6" hidden="1">#REF!</definedName>
    <definedName name="BLPH322" localSheetId="7" hidden="1">#REF!</definedName>
    <definedName name="BLPH322" localSheetId="8" hidden="1">#REF!</definedName>
    <definedName name="BLPH322" localSheetId="25" hidden="1">#REF!</definedName>
    <definedName name="BLPH322" localSheetId="34" hidden="1">#REF!</definedName>
    <definedName name="BLPH322" localSheetId="36" hidden="1">#REF!</definedName>
    <definedName name="BLPH322" localSheetId="29" hidden="1">#REF!</definedName>
    <definedName name="BLPH322" localSheetId="32" hidden="1">#REF!</definedName>
    <definedName name="BLPH322" localSheetId="33" hidden="1">#REF!</definedName>
    <definedName name="BLPH322" localSheetId="48" hidden="1">#REF!</definedName>
    <definedName name="BLPH322" localSheetId="49" hidden="1">#REF!</definedName>
    <definedName name="BLPH322" localSheetId="50" hidden="1">#REF!</definedName>
    <definedName name="BLPH322" localSheetId="51" hidden="1">#REF!</definedName>
    <definedName name="BLPH322" localSheetId="52" hidden="1">#REF!</definedName>
    <definedName name="BLPH322" localSheetId="54" hidden="1">#REF!</definedName>
    <definedName name="BLPH322" localSheetId="55" hidden="1">#REF!</definedName>
    <definedName name="BLPH322" localSheetId="56" hidden="1">#REF!</definedName>
    <definedName name="BLPH322" localSheetId="57" hidden="1">#REF!</definedName>
    <definedName name="BLPH322" localSheetId="61" hidden="1">#REF!</definedName>
    <definedName name="BLPH322" localSheetId="62" hidden="1">#REF!</definedName>
    <definedName name="BLPH322" localSheetId="66" hidden="1">#REF!</definedName>
    <definedName name="BLPH322" localSheetId="68" hidden="1">#REF!</definedName>
    <definedName name="BLPH322" localSheetId="69" hidden="1">#REF!</definedName>
    <definedName name="BLPH322" localSheetId="70" hidden="1">#REF!</definedName>
    <definedName name="BLPH322" localSheetId="71" hidden="1">#REF!</definedName>
    <definedName name="BLPH322" localSheetId="72" hidden="1">#REF!</definedName>
    <definedName name="BLPH322" localSheetId="2" hidden="1">#REF!</definedName>
    <definedName name="BLPH322" hidden="1">#REF!</definedName>
    <definedName name="BLPH323" localSheetId="6" hidden="1">#REF!</definedName>
    <definedName name="BLPH323" localSheetId="7" hidden="1">#REF!</definedName>
    <definedName name="BLPH323" localSheetId="8" hidden="1">#REF!</definedName>
    <definedName name="BLPH323" localSheetId="34" hidden="1">#REF!</definedName>
    <definedName name="BLPH323" localSheetId="36" hidden="1">#REF!</definedName>
    <definedName name="BLPH323" localSheetId="29" hidden="1">#REF!</definedName>
    <definedName name="BLPH323" localSheetId="32" hidden="1">#REF!</definedName>
    <definedName name="BLPH323" localSheetId="33" hidden="1">#REF!</definedName>
    <definedName name="BLPH323" localSheetId="48" hidden="1">#REF!</definedName>
    <definedName name="BLPH323" localSheetId="49" hidden="1">#REF!</definedName>
    <definedName name="BLPH323" localSheetId="50" hidden="1">#REF!</definedName>
    <definedName name="BLPH323" localSheetId="51" hidden="1">#REF!</definedName>
    <definedName name="BLPH323" localSheetId="52" hidden="1">#REF!</definedName>
    <definedName name="BLPH323" localSheetId="54" hidden="1">#REF!</definedName>
    <definedName name="BLPH323" localSheetId="55" hidden="1">#REF!</definedName>
    <definedName name="BLPH323" localSheetId="56" hidden="1">#REF!</definedName>
    <definedName name="BLPH323" localSheetId="57" hidden="1">#REF!</definedName>
    <definedName name="BLPH323" localSheetId="62" hidden="1">#REF!</definedName>
    <definedName name="BLPH323" localSheetId="69" hidden="1">#REF!</definedName>
    <definedName name="BLPH323" localSheetId="70" hidden="1">#REF!</definedName>
    <definedName name="BLPH323" localSheetId="71" hidden="1">#REF!</definedName>
    <definedName name="BLPH323" localSheetId="2" hidden="1">#REF!</definedName>
    <definedName name="BLPH323" hidden="1">#REF!</definedName>
    <definedName name="BLPH324" localSheetId="6" hidden="1">#REF!</definedName>
    <definedName name="BLPH324" localSheetId="7" hidden="1">#REF!</definedName>
    <definedName name="BLPH324" localSheetId="8" hidden="1">#REF!</definedName>
    <definedName name="BLPH324" localSheetId="34" hidden="1">#REF!</definedName>
    <definedName name="BLPH324" localSheetId="36" hidden="1">#REF!</definedName>
    <definedName name="BLPH324" localSheetId="29" hidden="1">#REF!</definedName>
    <definedName name="BLPH324" localSheetId="32" hidden="1">#REF!</definedName>
    <definedName name="BLPH324" localSheetId="33" hidden="1">#REF!</definedName>
    <definedName name="BLPH324" localSheetId="48" hidden="1">#REF!</definedName>
    <definedName name="BLPH324" localSheetId="49" hidden="1">#REF!</definedName>
    <definedName name="BLPH324" localSheetId="50" hidden="1">#REF!</definedName>
    <definedName name="BLPH324" localSheetId="51" hidden="1">#REF!</definedName>
    <definedName name="BLPH324" localSheetId="52" hidden="1">#REF!</definedName>
    <definedName name="BLPH324" localSheetId="54" hidden="1">#REF!</definedName>
    <definedName name="BLPH324" localSheetId="55" hidden="1">#REF!</definedName>
    <definedName name="BLPH324" localSheetId="56" hidden="1">#REF!</definedName>
    <definedName name="BLPH324" localSheetId="57" hidden="1">#REF!</definedName>
    <definedName name="BLPH324" localSheetId="62" hidden="1">#REF!</definedName>
    <definedName name="BLPH324" localSheetId="69" hidden="1">#REF!</definedName>
    <definedName name="BLPH324" localSheetId="70" hidden="1">#REF!</definedName>
    <definedName name="BLPH324" localSheetId="71" hidden="1">#REF!</definedName>
    <definedName name="BLPH324" localSheetId="2" hidden="1">#REF!</definedName>
    <definedName name="BLPH324" hidden="1">#REF!</definedName>
    <definedName name="BLPH325" localSheetId="6" hidden="1">#REF!</definedName>
    <definedName name="BLPH325" localSheetId="7" hidden="1">#REF!</definedName>
    <definedName name="BLPH325" localSheetId="8" hidden="1">#REF!</definedName>
    <definedName name="BLPH325" localSheetId="34" hidden="1">#REF!</definedName>
    <definedName name="BLPH325" localSheetId="36" hidden="1">#REF!</definedName>
    <definedName name="BLPH325" localSheetId="29" hidden="1">#REF!</definedName>
    <definedName name="BLPH325" localSheetId="32" hidden="1">#REF!</definedName>
    <definedName name="BLPH325" localSheetId="33" hidden="1">#REF!</definedName>
    <definedName name="BLPH325" localSheetId="48" hidden="1">#REF!</definedName>
    <definedName name="BLPH325" localSheetId="49" hidden="1">#REF!</definedName>
    <definedName name="BLPH325" localSheetId="50" hidden="1">#REF!</definedName>
    <definedName name="BLPH325" localSheetId="51" hidden="1">#REF!</definedName>
    <definedName name="BLPH325" localSheetId="52" hidden="1">#REF!</definedName>
    <definedName name="BLPH325" localSheetId="54" hidden="1">#REF!</definedName>
    <definedName name="BLPH325" localSheetId="55" hidden="1">#REF!</definedName>
    <definedName name="BLPH325" localSheetId="56" hidden="1">#REF!</definedName>
    <definedName name="BLPH325" localSheetId="57" hidden="1">#REF!</definedName>
    <definedName name="BLPH325" localSheetId="62" hidden="1">#REF!</definedName>
    <definedName name="BLPH325" localSheetId="69" hidden="1">#REF!</definedName>
    <definedName name="BLPH325" localSheetId="70" hidden="1">#REF!</definedName>
    <definedName name="BLPH325" localSheetId="71" hidden="1">#REF!</definedName>
    <definedName name="BLPH325" localSheetId="2" hidden="1">#REF!</definedName>
    <definedName name="BLPH325" hidden="1">#REF!</definedName>
    <definedName name="BLPH326" localSheetId="6" hidden="1">#REF!</definedName>
    <definedName name="BLPH326" localSheetId="7" hidden="1">#REF!</definedName>
    <definedName name="BLPH326" localSheetId="8" hidden="1">#REF!</definedName>
    <definedName name="BLPH326" localSheetId="34" hidden="1">#REF!</definedName>
    <definedName name="BLPH326" localSheetId="36" hidden="1">#REF!</definedName>
    <definedName name="BLPH326" localSheetId="29" hidden="1">#REF!</definedName>
    <definedName name="BLPH326" localSheetId="32" hidden="1">#REF!</definedName>
    <definedName name="BLPH326" localSheetId="33" hidden="1">#REF!</definedName>
    <definedName name="BLPH326" localSheetId="48" hidden="1">#REF!</definedName>
    <definedName name="BLPH326" localSheetId="49" hidden="1">#REF!</definedName>
    <definedName name="BLPH326" localSheetId="50" hidden="1">#REF!</definedName>
    <definedName name="BLPH326" localSheetId="51" hidden="1">#REF!</definedName>
    <definedName name="BLPH326" localSheetId="52" hidden="1">#REF!</definedName>
    <definedName name="BLPH326" localSheetId="54" hidden="1">#REF!</definedName>
    <definedName name="BLPH326" localSheetId="55" hidden="1">#REF!</definedName>
    <definedName name="BLPH326" localSheetId="56" hidden="1">#REF!</definedName>
    <definedName name="BLPH326" localSheetId="57" hidden="1">#REF!</definedName>
    <definedName name="BLPH326" localSheetId="62" hidden="1">#REF!</definedName>
    <definedName name="BLPH326" localSheetId="69" hidden="1">#REF!</definedName>
    <definedName name="BLPH326" localSheetId="70" hidden="1">#REF!</definedName>
    <definedName name="BLPH326" localSheetId="71" hidden="1">#REF!</definedName>
    <definedName name="BLPH326" localSheetId="2" hidden="1">#REF!</definedName>
    <definedName name="BLPH326" hidden="1">#REF!</definedName>
    <definedName name="BLPH327" localSheetId="6" hidden="1">#REF!</definedName>
    <definedName name="BLPH327" localSheetId="7" hidden="1">#REF!</definedName>
    <definedName name="BLPH327" localSheetId="8" hidden="1">#REF!</definedName>
    <definedName name="BLPH327" localSheetId="34" hidden="1">#REF!</definedName>
    <definedName name="BLPH327" localSheetId="36" hidden="1">#REF!</definedName>
    <definedName name="BLPH327" localSheetId="29" hidden="1">#REF!</definedName>
    <definedName name="BLPH327" localSheetId="32" hidden="1">#REF!</definedName>
    <definedName name="BLPH327" localSheetId="33" hidden="1">#REF!</definedName>
    <definedName name="BLPH327" localSheetId="48" hidden="1">#REF!</definedName>
    <definedName name="BLPH327" localSheetId="49" hidden="1">#REF!</definedName>
    <definedName name="BLPH327" localSheetId="50" hidden="1">#REF!</definedName>
    <definedName name="BLPH327" localSheetId="51" hidden="1">#REF!</definedName>
    <definedName name="BLPH327" localSheetId="52" hidden="1">#REF!</definedName>
    <definedName name="BLPH327" localSheetId="54" hidden="1">#REF!</definedName>
    <definedName name="BLPH327" localSheetId="55" hidden="1">#REF!</definedName>
    <definedName name="BLPH327" localSheetId="56" hidden="1">#REF!</definedName>
    <definedName name="BLPH327" localSheetId="57" hidden="1">#REF!</definedName>
    <definedName name="BLPH327" localSheetId="62" hidden="1">#REF!</definedName>
    <definedName name="BLPH327" localSheetId="69" hidden="1">#REF!</definedName>
    <definedName name="BLPH327" localSheetId="70" hidden="1">#REF!</definedName>
    <definedName name="BLPH327" localSheetId="71" hidden="1">#REF!</definedName>
    <definedName name="BLPH327" localSheetId="2" hidden="1">#REF!</definedName>
    <definedName name="BLPH327" hidden="1">#REF!</definedName>
    <definedName name="BLPH328" localSheetId="6" hidden="1">#REF!</definedName>
    <definedName name="BLPH328" localSheetId="7" hidden="1">#REF!</definedName>
    <definedName name="BLPH328" localSheetId="8" hidden="1">#REF!</definedName>
    <definedName name="BLPH328" localSheetId="34" hidden="1">#REF!</definedName>
    <definedName name="BLPH328" localSheetId="36" hidden="1">#REF!</definedName>
    <definedName name="BLPH328" localSheetId="29" hidden="1">#REF!</definedName>
    <definedName name="BLPH328" localSheetId="32" hidden="1">#REF!</definedName>
    <definedName name="BLPH328" localSheetId="33" hidden="1">#REF!</definedName>
    <definedName name="BLPH328" localSheetId="48" hidden="1">#REF!</definedName>
    <definedName name="BLPH328" localSheetId="49" hidden="1">#REF!</definedName>
    <definedName name="BLPH328" localSheetId="50" hidden="1">#REF!</definedName>
    <definedName name="BLPH328" localSheetId="51" hidden="1">#REF!</definedName>
    <definedName name="BLPH328" localSheetId="52" hidden="1">#REF!</definedName>
    <definedName name="BLPH328" localSheetId="54" hidden="1">#REF!</definedName>
    <definedName name="BLPH328" localSheetId="55" hidden="1">#REF!</definedName>
    <definedName name="BLPH328" localSheetId="56" hidden="1">#REF!</definedName>
    <definedName name="BLPH328" localSheetId="57" hidden="1">#REF!</definedName>
    <definedName name="BLPH328" localSheetId="62" hidden="1">#REF!</definedName>
    <definedName name="BLPH328" localSheetId="69" hidden="1">#REF!</definedName>
    <definedName name="BLPH328" localSheetId="70" hidden="1">#REF!</definedName>
    <definedName name="BLPH328" localSheetId="71" hidden="1">#REF!</definedName>
    <definedName name="BLPH328" localSheetId="2" hidden="1">#REF!</definedName>
    <definedName name="BLPH328" hidden="1">#REF!</definedName>
    <definedName name="BLPH329" localSheetId="6" hidden="1">#REF!</definedName>
    <definedName name="BLPH329" localSheetId="7" hidden="1">#REF!</definedName>
    <definedName name="BLPH329" localSheetId="8" hidden="1">#REF!</definedName>
    <definedName name="BLPH329" localSheetId="34" hidden="1">#REF!</definedName>
    <definedName name="BLPH329" localSheetId="36" hidden="1">#REF!</definedName>
    <definedName name="BLPH329" localSheetId="29" hidden="1">#REF!</definedName>
    <definedName name="BLPH329" localSheetId="32" hidden="1">#REF!</definedName>
    <definedName name="BLPH329" localSheetId="33" hidden="1">#REF!</definedName>
    <definedName name="BLPH329" localSheetId="48" hidden="1">#REF!</definedName>
    <definedName name="BLPH329" localSheetId="49" hidden="1">#REF!</definedName>
    <definedName name="BLPH329" localSheetId="50" hidden="1">#REF!</definedName>
    <definedName name="BLPH329" localSheetId="51" hidden="1">#REF!</definedName>
    <definedName name="BLPH329" localSheetId="52" hidden="1">#REF!</definedName>
    <definedName name="BLPH329" localSheetId="54" hidden="1">#REF!</definedName>
    <definedName name="BLPH329" localSheetId="55" hidden="1">#REF!</definedName>
    <definedName name="BLPH329" localSheetId="56" hidden="1">#REF!</definedName>
    <definedName name="BLPH329" localSheetId="57" hidden="1">#REF!</definedName>
    <definedName name="BLPH329" localSheetId="62" hidden="1">#REF!</definedName>
    <definedName name="BLPH329" localSheetId="69" hidden="1">#REF!</definedName>
    <definedName name="BLPH329" localSheetId="70" hidden="1">#REF!</definedName>
    <definedName name="BLPH329" localSheetId="71" hidden="1">#REF!</definedName>
    <definedName name="BLPH329" localSheetId="2" hidden="1">#REF!</definedName>
    <definedName name="BLPH329" hidden="1">#REF!</definedName>
    <definedName name="BLPH33" hidden="1">'[6]Risk-Free Rate'!$G$15</definedName>
    <definedName name="BLPH330" localSheetId="6" hidden="1">#REF!</definedName>
    <definedName name="BLPH330" localSheetId="15" hidden="1">#REF!</definedName>
    <definedName name="BLPH330" localSheetId="16" hidden="1">#REF!</definedName>
    <definedName name="BLPH330" localSheetId="17" hidden="1">#REF!</definedName>
    <definedName name="BLPH330" localSheetId="18" hidden="1">#REF!</definedName>
    <definedName name="BLPH330" localSheetId="7" hidden="1">#REF!</definedName>
    <definedName name="BLPH330" localSheetId="8" hidden="1">#REF!</definedName>
    <definedName name="BLPH330" localSheetId="9" hidden="1">#REF!</definedName>
    <definedName name="BLPH330" localSheetId="10" hidden="1">#REF!</definedName>
    <definedName name="BLPH330" localSheetId="11" hidden="1">#REF!</definedName>
    <definedName name="BLPH330" localSheetId="12" hidden="1">#REF!</definedName>
    <definedName name="BLPH330" localSheetId="13" hidden="1">#REF!</definedName>
    <definedName name="BLPH330" localSheetId="14" hidden="1">#REF!</definedName>
    <definedName name="BLPH330" localSheetId="25" hidden="1">#REF!</definedName>
    <definedName name="BLPH330" localSheetId="34" hidden="1">#REF!</definedName>
    <definedName name="BLPH330" localSheetId="36" hidden="1">#REF!</definedName>
    <definedName name="BLPH330" localSheetId="39" hidden="1">#REF!</definedName>
    <definedName name="BLPH330" localSheetId="29" hidden="1">#REF!</definedName>
    <definedName name="BLPH330" localSheetId="32" hidden="1">#REF!</definedName>
    <definedName name="BLPH330" localSheetId="33" hidden="1">#REF!</definedName>
    <definedName name="BLPH330" localSheetId="43" hidden="1">#REF!</definedName>
    <definedName name="BLPH330" localSheetId="48" hidden="1">#REF!</definedName>
    <definedName name="BLPH330" localSheetId="49" hidden="1">#REF!</definedName>
    <definedName name="BLPH330" localSheetId="50" hidden="1">#REF!</definedName>
    <definedName name="BLPH330" localSheetId="51" hidden="1">#REF!</definedName>
    <definedName name="BLPH330" localSheetId="52" hidden="1">#REF!</definedName>
    <definedName name="BLPH330" localSheetId="54" hidden="1">#REF!</definedName>
    <definedName name="BLPH330" localSheetId="55" hidden="1">#REF!</definedName>
    <definedName name="BLPH330" localSheetId="56" hidden="1">#REF!</definedName>
    <definedName name="BLPH330" localSheetId="57" hidden="1">#REF!</definedName>
    <definedName name="BLPH330" localSheetId="61" hidden="1">#REF!</definedName>
    <definedName name="BLPH330" localSheetId="62" hidden="1">#REF!</definedName>
    <definedName name="BLPH330" localSheetId="66" hidden="1">#REF!</definedName>
    <definedName name="BLPH330" localSheetId="68" hidden="1">#REF!</definedName>
    <definedName name="BLPH330" localSheetId="69" hidden="1">#REF!</definedName>
    <definedName name="BLPH330" localSheetId="70" hidden="1">#REF!</definedName>
    <definedName name="BLPH330" localSheetId="71" hidden="1">#REF!</definedName>
    <definedName name="BLPH330" localSheetId="72" hidden="1">#REF!</definedName>
    <definedName name="BLPH330" localSheetId="2" hidden="1">#REF!</definedName>
    <definedName name="BLPH330" hidden="1">#REF!</definedName>
    <definedName name="BLPH331" localSheetId="6" hidden="1">#REF!</definedName>
    <definedName name="BLPH331" localSheetId="7" hidden="1">#REF!</definedName>
    <definedName name="BLPH331" localSheetId="8" hidden="1">#REF!</definedName>
    <definedName name="BLPH331" localSheetId="25" hidden="1">#REF!</definedName>
    <definedName name="BLPH331" localSheetId="34" hidden="1">#REF!</definedName>
    <definedName name="BLPH331" localSheetId="36" hidden="1">#REF!</definedName>
    <definedName name="BLPH331" localSheetId="29" hidden="1">#REF!</definedName>
    <definedName name="BLPH331" localSheetId="32" hidden="1">#REF!</definedName>
    <definedName name="BLPH331" localSheetId="33" hidden="1">#REF!</definedName>
    <definedName name="BLPH331" localSheetId="48" hidden="1">#REF!</definedName>
    <definedName name="BLPH331" localSheetId="49" hidden="1">#REF!</definedName>
    <definedName name="BLPH331" localSheetId="50" hidden="1">#REF!</definedName>
    <definedName name="BLPH331" localSheetId="51" hidden="1">#REF!</definedName>
    <definedName name="BLPH331" localSheetId="52" hidden="1">#REF!</definedName>
    <definedName name="BLPH331" localSheetId="54" hidden="1">#REF!</definedName>
    <definedName name="BLPH331" localSheetId="55" hidden="1">#REF!</definedName>
    <definedName name="BLPH331" localSheetId="56" hidden="1">#REF!</definedName>
    <definedName name="BLPH331" localSheetId="57" hidden="1">#REF!</definedName>
    <definedName name="BLPH331" localSheetId="61" hidden="1">#REF!</definedName>
    <definedName name="BLPH331" localSheetId="62" hidden="1">#REF!</definedName>
    <definedName name="BLPH331" localSheetId="66" hidden="1">#REF!</definedName>
    <definedName name="BLPH331" localSheetId="68" hidden="1">#REF!</definedName>
    <definedName name="BLPH331" localSheetId="69" hidden="1">#REF!</definedName>
    <definedName name="BLPH331" localSheetId="70" hidden="1">#REF!</definedName>
    <definedName name="BLPH331" localSheetId="71" hidden="1">#REF!</definedName>
    <definedName name="BLPH331" localSheetId="72" hidden="1">#REF!</definedName>
    <definedName name="BLPH331" localSheetId="2" hidden="1">#REF!</definedName>
    <definedName name="BLPH331" hidden="1">#REF!</definedName>
    <definedName name="BLPH332" localSheetId="6" hidden="1">#REF!</definedName>
    <definedName name="BLPH332" localSheetId="7" hidden="1">#REF!</definedName>
    <definedName name="BLPH332" localSheetId="8" hidden="1">#REF!</definedName>
    <definedName name="BLPH332" localSheetId="25" hidden="1">#REF!</definedName>
    <definedName name="BLPH332" localSheetId="34" hidden="1">#REF!</definedName>
    <definedName name="BLPH332" localSheetId="36" hidden="1">#REF!</definedName>
    <definedName name="BLPH332" localSheetId="29" hidden="1">#REF!</definedName>
    <definedName name="BLPH332" localSheetId="32" hidden="1">#REF!</definedName>
    <definedName name="BLPH332" localSheetId="33" hidden="1">#REF!</definedName>
    <definedName name="BLPH332" localSheetId="48" hidden="1">#REF!</definedName>
    <definedName name="BLPH332" localSheetId="49" hidden="1">#REF!</definedName>
    <definedName name="BLPH332" localSheetId="50" hidden="1">#REF!</definedName>
    <definedName name="BLPH332" localSheetId="51" hidden="1">#REF!</definedName>
    <definedName name="BLPH332" localSheetId="52" hidden="1">#REF!</definedName>
    <definedName name="BLPH332" localSheetId="54" hidden="1">#REF!</definedName>
    <definedName name="BLPH332" localSheetId="55" hidden="1">#REF!</definedName>
    <definedName name="BLPH332" localSheetId="56" hidden="1">#REF!</definedName>
    <definedName name="BLPH332" localSheetId="57" hidden="1">#REF!</definedName>
    <definedName name="BLPH332" localSheetId="61" hidden="1">#REF!</definedName>
    <definedName name="BLPH332" localSheetId="62" hidden="1">#REF!</definedName>
    <definedName name="BLPH332" localSheetId="66" hidden="1">#REF!</definedName>
    <definedName name="BLPH332" localSheetId="68" hidden="1">#REF!</definedName>
    <definedName name="BLPH332" localSheetId="69" hidden="1">#REF!</definedName>
    <definedName name="BLPH332" localSheetId="70" hidden="1">#REF!</definedName>
    <definedName name="BLPH332" localSheetId="71" hidden="1">#REF!</definedName>
    <definedName name="BLPH332" localSheetId="72" hidden="1">#REF!</definedName>
    <definedName name="BLPH332" localSheetId="2" hidden="1">#REF!</definedName>
    <definedName name="BLPH332" hidden="1">#REF!</definedName>
    <definedName name="BLPH333" localSheetId="6" hidden="1">#REF!</definedName>
    <definedName name="BLPH333" localSheetId="7" hidden="1">#REF!</definedName>
    <definedName name="BLPH333" localSheetId="8" hidden="1">#REF!</definedName>
    <definedName name="BLPH333" localSheetId="34" hidden="1">#REF!</definedName>
    <definedName name="BLPH333" localSheetId="36" hidden="1">#REF!</definedName>
    <definedName name="BLPH333" localSheetId="29" hidden="1">#REF!</definedName>
    <definedName name="BLPH333" localSheetId="32" hidden="1">#REF!</definedName>
    <definedName name="BLPH333" localSheetId="33" hidden="1">#REF!</definedName>
    <definedName name="BLPH333" localSheetId="48" hidden="1">#REF!</definedName>
    <definedName name="BLPH333" localSheetId="49" hidden="1">#REF!</definedName>
    <definedName name="BLPH333" localSheetId="50" hidden="1">#REF!</definedName>
    <definedName name="BLPH333" localSheetId="51" hidden="1">#REF!</definedName>
    <definedName name="BLPH333" localSheetId="52" hidden="1">#REF!</definedName>
    <definedName name="BLPH333" localSheetId="54" hidden="1">#REF!</definedName>
    <definedName name="BLPH333" localSheetId="55" hidden="1">#REF!</definedName>
    <definedName name="BLPH333" localSheetId="56" hidden="1">#REF!</definedName>
    <definedName name="BLPH333" localSheetId="57" hidden="1">#REF!</definedName>
    <definedName name="BLPH333" localSheetId="62" hidden="1">#REF!</definedName>
    <definedName name="BLPH333" localSheetId="69" hidden="1">#REF!</definedName>
    <definedName name="BLPH333" localSheetId="70" hidden="1">#REF!</definedName>
    <definedName name="BLPH333" localSheetId="71" hidden="1">#REF!</definedName>
    <definedName name="BLPH333" localSheetId="2" hidden="1">#REF!</definedName>
    <definedName name="BLPH333" hidden="1">#REF!</definedName>
    <definedName name="BLPH334" localSheetId="6" hidden="1">#REF!</definedName>
    <definedName name="BLPH334" localSheetId="7" hidden="1">#REF!</definedName>
    <definedName name="BLPH334" localSheetId="8" hidden="1">#REF!</definedName>
    <definedName name="BLPH334" localSheetId="34" hidden="1">#REF!</definedName>
    <definedName name="BLPH334" localSheetId="36" hidden="1">#REF!</definedName>
    <definedName name="BLPH334" localSheetId="29" hidden="1">#REF!</definedName>
    <definedName name="BLPH334" localSheetId="32" hidden="1">#REF!</definedName>
    <definedName name="BLPH334" localSheetId="33" hidden="1">#REF!</definedName>
    <definedName name="BLPH334" localSheetId="48" hidden="1">#REF!</definedName>
    <definedName name="BLPH334" localSheetId="49" hidden="1">#REF!</definedName>
    <definedName name="BLPH334" localSheetId="50" hidden="1">#REF!</definedName>
    <definedName name="BLPH334" localSheetId="51" hidden="1">#REF!</definedName>
    <definedName name="BLPH334" localSheetId="52" hidden="1">#REF!</definedName>
    <definedName name="BLPH334" localSheetId="54" hidden="1">#REF!</definedName>
    <definedName name="BLPH334" localSheetId="55" hidden="1">#REF!</definedName>
    <definedName name="BLPH334" localSheetId="56" hidden="1">#REF!</definedName>
    <definedName name="BLPH334" localSheetId="57" hidden="1">#REF!</definedName>
    <definedName name="BLPH334" localSheetId="62" hidden="1">#REF!</definedName>
    <definedName name="BLPH334" localSheetId="69" hidden="1">#REF!</definedName>
    <definedName name="BLPH334" localSheetId="70" hidden="1">#REF!</definedName>
    <definedName name="BLPH334" localSheetId="71" hidden="1">#REF!</definedName>
    <definedName name="BLPH334" localSheetId="2" hidden="1">#REF!</definedName>
    <definedName name="BLPH334" hidden="1">#REF!</definedName>
    <definedName name="BLPH335" localSheetId="6" hidden="1">#REF!</definedName>
    <definedName name="BLPH335" localSheetId="7" hidden="1">#REF!</definedName>
    <definedName name="BLPH335" localSheetId="8" hidden="1">#REF!</definedName>
    <definedName name="BLPH335" localSheetId="34" hidden="1">#REF!</definedName>
    <definedName name="BLPH335" localSheetId="36" hidden="1">#REF!</definedName>
    <definedName name="BLPH335" localSheetId="29" hidden="1">#REF!</definedName>
    <definedName name="BLPH335" localSheetId="32" hidden="1">#REF!</definedName>
    <definedName name="BLPH335" localSheetId="33" hidden="1">#REF!</definedName>
    <definedName name="BLPH335" localSheetId="48" hidden="1">#REF!</definedName>
    <definedName name="BLPH335" localSheetId="49" hidden="1">#REF!</definedName>
    <definedName name="BLPH335" localSheetId="50" hidden="1">#REF!</definedName>
    <definedName name="BLPH335" localSheetId="51" hidden="1">#REF!</definedName>
    <definedName name="BLPH335" localSheetId="52" hidden="1">#REF!</definedName>
    <definedName name="BLPH335" localSheetId="54" hidden="1">#REF!</definedName>
    <definedName name="BLPH335" localSheetId="55" hidden="1">#REF!</definedName>
    <definedName name="BLPH335" localSheetId="56" hidden="1">#REF!</definedName>
    <definedName name="BLPH335" localSheetId="57" hidden="1">#REF!</definedName>
    <definedName name="BLPH335" localSheetId="62" hidden="1">#REF!</definedName>
    <definedName name="BLPH335" localSheetId="69" hidden="1">#REF!</definedName>
    <definedName name="BLPH335" localSheetId="70" hidden="1">#REF!</definedName>
    <definedName name="BLPH335" localSheetId="71" hidden="1">#REF!</definedName>
    <definedName name="BLPH335" localSheetId="2" hidden="1">#REF!</definedName>
    <definedName name="BLPH335" hidden="1">#REF!</definedName>
    <definedName name="BLPH336" localSheetId="6" hidden="1">#REF!</definedName>
    <definedName name="BLPH336" localSheetId="7" hidden="1">#REF!</definedName>
    <definedName name="BLPH336" localSheetId="8" hidden="1">#REF!</definedName>
    <definedName name="BLPH336" localSheetId="34" hidden="1">#REF!</definedName>
    <definedName name="BLPH336" localSheetId="36" hidden="1">#REF!</definedName>
    <definedName name="BLPH336" localSheetId="29" hidden="1">#REF!</definedName>
    <definedName name="BLPH336" localSheetId="32" hidden="1">#REF!</definedName>
    <definedName name="BLPH336" localSheetId="33" hidden="1">#REF!</definedName>
    <definedName name="BLPH336" localSheetId="48" hidden="1">#REF!</definedName>
    <definedName name="BLPH336" localSheetId="49" hidden="1">#REF!</definedName>
    <definedName name="BLPH336" localSheetId="50" hidden="1">#REF!</definedName>
    <definedName name="BLPH336" localSheetId="51" hidden="1">#REF!</definedName>
    <definedName name="BLPH336" localSheetId="52" hidden="1">#REF!</definedName>
    <definedName name="BLPH336" localSheetId="54" hidden="1">#REF!</definedName>
    <definedName name="BLPH336" localSheetId="55" hidden="1">#REF!</definedName>
    <definedName name="BLPH336" localSheetId="56" hidden="1">#REF!</definedName>
    <definedName name="BLPH336" localSheetId="57" hidden="1">#REF!</definedName>
    <definedName name="BLPH336" localSheetId="62" hidden="1">#REF!</definedName>
    <definedName name="BLPH336" localSheetId="69" hidden="1">#REF!</definedName>
    <definedName name="BLPH336" localSheetId="70" hidden="1">#REF!</definedName>
    <definedName name="BLPH336" localSheetId="71" hidden="1">#REF!</definedName>
    <definedName name="BLPH336" localSheetId="2" hidden="1">#REF!</definedName>
    <definedName name="BLPH336" hidden="1">#REF!</definedName>
    <definedName name="BLPH337" localSheetId="6" hidden="1">#REF!</definedName>
    <definedName name="BLPH337" localSheetId="7" hidden="1">#REF!</definedName>
    <definedName name="BLPH337" localSheetId="8" hidden="1">#REF!</definedName>
    <definedName name="BLPH337" localSheetId="34" hidden="1">#REF!</definedName>
    <definedName name="BLPH337" localSheetId="36" hidden="1">#REF!</definedName>
    <definedName name="BLPH337" localSheetId="29" hidden="1">#REF!</definedName>
    <definedName name="BLPH337" localSheetId="32" hidden="1">#REF!</definedName>
    <definedName name="BLPH337" localSheetId="33" hidden="1">#REF!</definedName>
    <definedName name="BLPH337" localSheetId="48" hidden="1">#REF!</definedName>
    <definedName name="BLPH337" localSheetId="49" hidden="1">#REF!</definedName>
    <definedName name="BLPH337" localSheetId="50" hidden="1">#REF!</definedName>
    <definedName name="BLPH337" localSheetId="51" hidden="1">#REF!</definedName>
    <definedName name="BLPH337" localSheetId="52" hidden="1">#REF!</definedName>
    <definedName name="BLPH337" localSheetId="54" hidden="1">#REF!</definedName>
    <definedName name="BLPH337" localSheetId="55" hidden="1">#REF!</definedName>
    <definedName name="BLPH337" localSheetId="56" hidden="1">#REF!</definedName>
    <definedName name="BLPH337" localSheetId="57" hidden="1">#REF!</definedName>
    <definedName name="BLPH337" localSheetId="62" hidden="1">#REF!</definedName>
    <definedName name="BLPH337" localSheetId="69" hidden="1">#REF!</definedName>
    <definedName name="BLPH337" localSheetId="70" hidden="1">#REF!</definedName>
    <definedName name="BLPH337" localSheetId="71" hidden="1">#REF!</definedName>
    <definedName name="BLPH337" localSheetId="2" hidden="1">#REF!</definedName>
    <definedName name="BLPH337" hidden="1">#REF!</definedName>
    <definedName name="BLPH338" localSheetId="6" hidden="1">#REF!</definedName>
    <definedName name="BLPH338" localSheetId="7" hidden="1">#REF!</definedName>
    <definedName name="BLPH338" localSheetId="8" hidden="1">#REF!</definedName>
    <definedName name="BLPH338" localSheetId="34" hidden="1">#REF!</definedName>
    <definedName name="BLPH338" localSheetId="36" hidden="1">#REF!</definedName>
    <definedName name="BLPH338" localSheetId="29" hidden="1">#REF!</definedName>
    <definedName name="BLPH338" localSheetId="32" hidden="1">#REF!</definedName>
    <definedName name="BLPH338" localSheetId="33" hidden="1">#REF!</definedName>
    <definedName name="BLPH338" localSheetId="48" hidden="1">#REF!</definedName>
    <definedName name="BLPH338" localSheetId="49" hidden="1">#REF!</definedName>
    <definedName name="BLPH338" localSheetId="50" hidden="1">#REF!</definedName>
    <definedName name="BLPH338" localSheetId="51" hidden="1">#REF!</definedName>
    <definedName name="BLPH338" localSheetId="52" hidden="1">#REF!</definedName>
    <definedName name="BLPH338" localSheetId="54" hidden="1">#REF!</definedName>
    <definedName name="BLPH338" localSheetId="55" hidden="1">#REF!</definedName>
    <definedName name="BLPH338" localSheetId="56" hidden="1">#REF!</definedName>
    <definedName name="BLPH338" localSheetId="57" hidden="1">#REF!</definedName>
    <definedName name="BLPH338" localSheetId="62" hidden="1">#REF!</definedName>
    <definedName name="BLPH338" localSheetId="69" hidden="1">#REF!</definedName>
    <definedName name="BLPH338" localSheetId="70" hidden="1">#REF!</definedName>
    <definedName name="BLPH338" localSheetId="71" hidden="1">#REF!</definedName>
    <definedName name="BLPH338" localSheetId="2" hidden="1">#REF!</definedName>
    <definedName name="BLPH338" hidden="1">#REF!</definedName>
    <definedName name="BLPH339" localSheetId="6" hidden="1">#REF!</definedName>
    <definedName name="BLPH339" localSheetId="7" hidden="1">#REF!</definedName>
    <definedName name="BLPH339" localSheetId="8" hidden="1">#REF!</definedName>
    <definedName name="BLPH339" localSheetId="34" hidden="1">#REF!</definedName>
    <definedName name="BLPH339" localSheetId="36" hidden="1">#REF!</definedName>
    <definedName name="BLPH339" localSheetId="29" hidden="1">#REF!</definedName>
    <definedName name="BLPH339" localSheetId="32" hidden="1">#REF!</definedName>
    <definedName name="BLPH339" localSheetId="33" hidden="1">#REF!</definedName>
    <definedName name="BLPH339" localSheetId="48" hidden="1">#REF!</definedName>
    <definedName name="BLPH339" localSheetId="49" hidden="1">#REF!</definedName>
    <definedName name="BLPH339" localSheetId="50" hidden="1">#REF!</definedName>
    <definedName name="BLPH339" localSheetId="51" hidden="1">#REF!</definedName>
    <definedName name="BLPH339" localSheetId="52" hidden="1">#REF!</definedName>
    <definedName name="BLPH339" localSheetId="54" hidden="1">#REF!</definedName>
    <definedName name="BLPH339" localSheetId="55" hidden="1">#REF!</definedName>
    <definedName name="BLPH339" localSheetId="56" hidden="1">#REF!</definedName>
    <definedName name="BLPH339" localSheetId="57" hidden="1">#REF!</definedName>
    <definedName name="BLPH339" localSheetId="62" hidden="1">#REF!</definedName>
    <definedName name="BLPH339" localSheetId="69" hidden="1">#REF!</definedName>
    <definedName name="BLPH339" localSheetId="70" hidden="1">#REF!</definedName>
    <definedName name="BLPH339" localSheetId="71" hidden="1">#REF!</definedName>
    <definedName name="BLPH339" localSheetId="2" hidden="1">#REF!</definedName>
    <definedName name="BLPH339" hidden="1">#REF!</definedName>
    <definedName name="BLPH34" hidden="1">'[6]Risk-Free Rate'!$D$15</definedName>
    <definedName name="BLPH340" localSheetId="6" hidden="1">#REF!</definedName>
    <definedName name="BLPH340" localSheetId="15" hidden="1">#REF!</definedName>
    <definedName name="BLPH340" localSheetId="16" hidden="1">#REF!</definedName>
    <definedName name="BLPH340" localSheetId="17" hidden="1">#REF!</definedName>
    <definedName name="BLPH340" localSheetId="18" hidden="1">#REF!</definedName>
    <definedName name="BLPH340" localSheetId="7" hidden="1">#REF!</definedName>
    <definedName name="BLPH340" localSheetId="8" hidden="1">#REF!</definedName>
    <definedName name="BLPH340" localSheetId="9" hidden="1">#REF!</definedName>
    <definedName name="BLPH340" localSheetId="10" hidden="1">#REF!</definedName>
    <definedName name="BLPH340" localSheetId="11" hidden="1">#REF!</definedName>
    <definedName name="BLPH340" localSheetId="12" hidden="1">#REF!</definedName>
    <definedName name="BLPH340" localSheetId="13" hidden="1">#REF!</definedName>
    <definedName name="BLPH340" localSheetId="14" hidden="1">#REF!</definedName>
    <definedName name="BLPH340" localSheetId="25" hidden="1">#REF!</definedName>
    <definedName name="BLPH340" localSheetId="34" hidden="1">#REF!</definedName>
    <definedName name="BLPH340" localSheetId="36" hidden="1">#REF!</definedName>
    <definedName name="BLPH340" localSheetId="39" hidden="1">#REF!</definedName>
    <definedName name="BLPH340" localSheetId="29" hidden="1">#REF!</definedName>
    <definedName name="BLPH340" localSheetId="32" hidden="1">#REF!</definedName>
    <definedName name="BLPH340" localSheetId="33" hidden="1">#REF!</definedName>
    <definedName name="BLPH340" localSheetId="43" hidden="1">#REF!</definedName>
    <definedName name="BLPH340" localSheetId="48" hidden="1">#REF!</definedName>
    <definedName name="BLPH340" localSheetId="49" hidden="1">#REF!</definedName>
    <definedName name="BLPH340" localSheetId="50" hidden="1">#REF!</definedName>
    <definedName name="BLPH340" localSheetId="51" hidden="1">#REF!</definedName>
    <definedName name="BLPH340" localSheetId="52" hidden="1">#REF!</definedName>
    <definedName name="BLPH340" localSheetId="54" hidden="1">#REF!</definedName>
    <definedName name="BLPH340" localSheetId="55" hidden="1">#REF!</definedName>
    <definedName name="BLPH340" localSheetId="56" hidden="1">#REF!</definedName>
    <definedName name="BLPH340" localSheetId="57" hidden="1">#REF!</definedName>
    <definedName name="BLPH340" localSheetId="61" hidden="1">#REF!</definedName>
    <definedName name="BLPH340" localSheetId="62" hidden="1">#REF!</definedName>
    <definedName name="BLPH340" localSheetId="66" hidden="1">#REF!</definedName>
    <definedName name="BLPH340" localSheetId="68" hidden="1">#REF!</definedName>
    <definedName name="BLPH340" localSheetId="69" hidden="1">#REF!</definedName>
    <definedName name="BLPH340" localSheetId="70" hidden="1">#REF!</definedName>
    <definedName name="BLPH340" localSheetId="71" hidden="1">#REF!</definedName>
    <definedName name="BLPH340" localSheetId="72" hidden="1">#REF!</definedName>
    <definedName name="BLPH340" localSheetId="2" hidden="1">#REF!</definedName>
    <definedName name="BLPH340" hidden="1">#REF!</definedName>
    <definedName name="BLPH341" localSheetId="6" hidden="1">#REF!</definedName>
    <definedName name="BLPH341" localSheetId="7" hidden="1">#REF!</definedName>
    <definedName name="BLPH341" localSheetId="8" hidden="1">#REF!</definedName>
    <definedName name="BLPH341" localSheetId="25" hidden="1">#REF!</definedName>
    <definedName name="BLPH341" localSheetId="34" hidden="1">#REF!</definedName>
    <definedName name="BLPH341" localSheetId="36" hidden="1">#REF!</definedName>
    <definedName name="BLPH341" localSheetId="29" hidden="1">#REF!</definedName>
    <definedName name="BLPH341" localSheetId="32" hidden="1">#REF!</definedName>
    <definedName name="BLPH341" localSheetId="33" hidden="1">#REF!</definedName>
    <definedName name="BLPH341" localSheetId="48" hidden="1">#REF!</definedName>
    <definedName name="BLPH341" localSheetId="49" hidden="1">#REF!</definedName>
    <definedName name="BLPH341" localSheetId="50" hidden="1">#REF!</definedName>
    <definedName name="BLPH341" localSheetId="51" hidden="1">#REF!</definedName>
    <definedName name="BLPH341" localSheetId="52" hidden="1">#REF!</definedName>
    <definedName name="BLPH341" localSheetId="54" hidden="1">#REF!</definedName>
    <definedName name="BLPH341" localSheetId="55" hidden="1">#REF!</definedName>
    <definedName name="BLPH341" localSheetId="56" hidden="1">#REF!</definedName>
    <definedName name="BLPH341" localSheetId="57" hidden="1">#REF!</definedName>
    <definedName name="BLPH341" localSheetId="61" hidden="1">#REF!</definedName>
    <definedName name="BLPH341" localSheetId="62" hidden="1">#REF!</definedName>
    <definedName name="BLPH341" localSheetId="66" hidden="1">#REF!</definedName>
    <definedName name="BLPH341" localSheetId="68" hidden="1">#REF!</definedName>
    <definedName name="BLPH341" localSheetId="69" hidden="1">#REF!</definedName>
    <definedName name="BLPH341" localSheetId="70" hidden="1">#REF!</definedName>
    <definedName name="BLPH341" localSheetId="71" hidden="1">#REF!</definedName>
    <definedName name="BLPH341" localSheetId="72" hidden="1">#REF!</definedName>
    <definedName name="BLPH341" localSheetId="2" hidden="1">#REF!</definedName>
    <definedName name="BLPH341" hidden="1">#REF!</definedName>
    <definedName name="BLPH342" localSheetId="6" hidden="1">#REF!</definedName>
    <definedName name="BLPH342" localSheetId="7" hidden="1">#REF!</definedName>
    <definedName name="BLPH342" localSheetId="8" hidden="1">#REF!</definedName>
    <definedName name="BLPH342" localSheetId="25" hidden="1">#REF!</definedName>
    <definedName name="BLPH342" localSheetId="34" hidden="1">#REF!</definedName>
    <definedName name="BLPH342" localSheetId="36" hidden="1">#REF!</definedName>
    <definedName name="BLPH342" localSheetId="29" hidden="1">#REF!</definedName>
    <definedName name="BLPH342" localSheetId="32" hidden="1">#REF!</definedName>
    <definedName name="BLPH342" localSheetId="33" hidden="1">#REF!</definedName>
    <definedName name="BLPH342" localSheetId="48" hidden="1">#REF!</definedName>
    <definedName name="BLPH342" localSheetId="49" hidden="1">#REF!</definedName>
    <definedName name="BLPH342" localSheetId="50" hidden="1">#REF!</definedName>
    <definedName name="BLPH342" localSheetId="51" hidden="1">#REF!</definedName>
    <definedName name="BLPH342" localSheetId="52" hidden="1">#REF!</definedName>
    <definedName name="BLPH342" localSheetId="54" hidden="1">#REF!</definedName>
    <definedName name="BLPH342" localSheetId="55" hidden="1">#REF!</definedName>
    <definedName name="BLPH342" localSheetId="56" hidden="1">#REF!</definedName>
    <definedName name="BLPH342" localSheetId="57" hidden="1">#REF!</definedName>
    <definedName name="BLPH342" localSheetId="61" hidden="1">#REF!</definedName>
    <definedName name="BLPH342" localSheetId="62" hidden="1">#REF!</definedName>
    <definedName name="BLPH342" localSheetId="66" hidden="1">#REF!</definedName>
    <definedName name="BLPH342" localSheetId="68" hidden="1">#REF!</definedName>
    <definedName name="BLPH342" localSheetId="69" hidden="1">#REF!</definedName>
    <definedName name="BLPH342" localSheetId="70" hidden="1">#REF!</definedName>
    <definedName name="BLPH342" localSheetId="71" hidden="1">#REF!</definedName>
    <definedName name="BLPH342" localSheetId="72" hidden="1">#REF!</definedName>
    <definedName name="BLPH342" localSheetId="2" hidden="1">#REF!</definedName>
    <definedName name="BLPH342" hidden="1">#REF!</definedName>
    <definedName name="BLPH343" localSheetId="6" hidden="1">#REF!</definedName>
    <definedName name="BLPH343" localSheetId="7" hidden="1">#REF!</definedName>
    <definedName name="BLPH343" localSheetId="8" hidden="1">#REF!</definedName>
    <definedName name="BLPH343" localSheetId="34" hidden="1">#REF!</definedName>
    <definedName name="BLPH343" localSheetId="36" hidden="1">#REF!</definedName>
    <definedName name="BLPH343" localSheetId="29" hidden="1">#REF!</definedName>
    <definedName name="BLPH343" localSheetId="32" hidden="1">#REF!</definedName>
    <definedName name="BLPH343" localSheetId="33" hidden="1">#REF!</definedName>
    <definedName name="BLPH343" localSheetId="48" hidden="1">#REF!</definedName>
    <definedName name="BLPH343" localSheetId="49" hidden="1">#REF!</definedName>
    <definedName name="BLPH343" localSheetId="50" hidden="1">#REF!</definedName>
    <definedName name="BLPH343" localSheetId="51" hidden="1">#REF!</definedName>
    <definedName name="BLPH343" localSheetId="52" hidden="1">#REF!</definedName>
    <definedName name="BLPH343" localSheetId="54" hidden="1">#REF!</definedName>
    <definedName name="BLPH343" localSheetId="55" hidden="1">#REF!</definedName>
    <definedName name="BLPH343" localSheetId="56" hidden="1">#REF!</definedName>
    <definedName name="BLPH343" localSheetId="57" hidden="1">#REF!</definedName>
    <definedName name="BLPH343" localSheetId="62" hidden="1">#REF!</definedName>
    <definedName name="BLPH343" localSheetId="69" hidden="1">#REF!</definedName>
    <definedName name="BLPH343" localSheetId="70" hidden="1">#REF!</definedName>
    <definedName name="BLPH343" localSheetId="71" hidden="1">#REF!</definedName>
    <definedName name="BLPH343" localSheetId="2" hidden="1">#REF!</definedName>
    <definedName name="BLPH343" hidden="1">#REF!</definedName>
    <definedName name="BLPH344" localSheetId="6" hidden="1">#REF!</definedName>
    <definedName name="BLPH344" localSheetId="7" hidden="1">#REF!</definedName>
    <definedName name="BLPH344" localSheetId="8" hidden="1">#REF!</definedName>
    <definedName name="BLPH344" localSheetId="34" hidden="1">#REF!</definedName>
    <definedName name="BLPH344" localSheetId="36" hidden="1">#REF!</definedName>
    <definedName name="BLPH344" localSheetId="29" hidden="1">#REF!</definedName>
    <definedName name="BLPH344" localSheetId="32" hidden="1">#REF!</definedName>
    <definedName name="BLPH344" localSheetId="33" hidden="1">#REF!</definedName>
    <definedName name="BLPH344" localSheetId="48" hidden="1">#REF!</definedName>
    <definedName name="BLPH344" localSheetId="49" hidden="1">#REF!</definedName>
    <definedName name="BLPH344" localSheetId="50" hidden="1">#REF!</definedName>
    <definedName name="BLPH344" localSheetId="51" hidden="1">#REF!</definedName>
    <definedName name="BLPH344" localSheetId="52" hidden="1">#REF!</definedName>
    <definedName name="BLPH344" localSheetId="54" hidden="1">#REF!</definedName>
    <definedName name="BLPH344" localSheetId="55" hidden="1">#REF!</definedName>
    <definedName name="BLPH344" localSheetId="56" hidden="1">#REF!</definedName>
    <definedName name="BLPH344" localSheetId="57" hidden="1">#REF!</definedName>
    <definedName name="BLPH344" localSheetId="62" hidden="1">#REF!</definedName>
    <definedName name="BLPH344" localSheetId="69" hidden="1">#REF!</definedName>
    <definedName name="BLPH344" localSheetId="70" hidden="1">#REF!</definedName>
    <definedName name="BLPH344" localSheetId="71" hidden="1">#REF!</definedName>
    <definedName name="BLPH344" localSheetId="2" hidden="1">#REF!</definedName>
    <definedName name="BLPH344" hidden="1">#REF!</definedName>
    <definedName name="BLPH345" localSheetId="6" hidden="1">#REF!</definedName>
    <definedName name="BLPH345" localSheetId="7" hidden="1">#REF!</definedName>
    <definedName name="BLPH345" localSheetId="8" hidden="1">#REF!</definedName>
    <definedName name="BLPH345" localSheetId="34" hidden="1">#REF!</definedName>
    <definedName name="BLPH345" localSheetId="36" hidden="1">#REF!</definedName>
    <definedName name="BLPH345" localSheetId="29" hidden="1">#REF!</definedName>
    <definedName name="BLPH345" localSheetId="32" hidden="1">#REF!</definedName>
    <definedName name="BLPH345" localSheetId="33" hidden="1">#REF!</definedName>
    <definedName name="BLPH345" localSheetId="48" hidden="1">#REF!</definedName>
    <definedName name="BLPH345" localSheetId="49" hidden="1">#REF!</definedName>
    <definedName name="BLPH345" localSheetId="50" hidden="1">#REF!</definedName>
    <definedName name="BLPH345" localSheetId="51" hidden="1">#REF!</definedName>
    <definedName name="BLPH345" localSheetId="52" hidden="1">#REF!</definedName>
    <definedName name="BLPH345" localSheetId="54" hidden="1">#REF!</definedName>
    <definedName name="BLPH345" localSheetId="55" hidden="1">#REF!</definedName>
    <definedName name="BLPH345" localSheetId="56" hidden="1">#REF!</definedName>
    <definedName name="BLPH345" localSheetId="57" hidden="1">#REF!</definedName>
    <definedName name="BLPH345" localSheetId="62" hidden="1">#REF!</definedName>
    <definedName name="BLPH345" localSheetId="69" hidden="1">#REF!</definedName>
    <definedName name="BLPH345" localSheetId="70" hidden="1">#REF!</definedName>
    <definedName name="BLPH345" localSheetId="71" hidden="1">#REF!</definedName>
    <definedName name="BLPH345" localSheetId="2" hidden="1">#REF!</definedName>
    <definedName name="BLPH345" hidden="1">#REF!</definedName>
    <definedName name="BLPH346" localSheetId="6" hidden="1">#REF!</definedName>
    <definedName name="BLPH346" localSheetId="7" hidden="1">#REF!</definedName>
    <definedName name="BLPH346" localSheetId="8" hidden="1">#REF!</definedName>
    <definedName name="BLPH346" localSheetId="34" hidden="1">#REF!</definedName>
    <definedName name="BLPH346" localSheetId="36" hidden="1">#REF!</definedName>
    <definedName name="BLPH346" localSheetId="29" hidden="1">#REF!</definedName>
    <definedName name="BLPH346" localSheetId="32" hidden="1">#REF!</definedName>
    <definedName name="BLPH346" localSheetId="33" hidden="1">#REF!</definedName>
    <definedName name="BLPH346" localSheetId="48" hidden="1">#REF!</definedName>
    <definedName name="BLPH346" localSheetId="49" hidden="1">#REF!</definedName>
    <definedName name="BLPH346" localSheetId="50" hidden="1">#REF!</definedName>
    <definedName name="BLPH346" localSheetId="51" hidden="1">#REF!</definedName>
    <definedName name="BLPH346" localSheetId="52" hidden="1">#REF!</definedName>
    <definedName name="BLPH346" localSheetId="54" hidden="1">#REF!</definedName>
    <definedName name="BLPH346" localSheetId="55" hidden="1">#REF!</definedName>
    <definedName name="BLPH346" localSheetId="56" hidden="1">#REF!</definedName>
    <definedName name="BLPH346" localSheetId="57" hidden="1">#REF!</definedName>
    <definedName name="BLPH346" localSheetId="62" hidden="1">#REF!</definedName>
    <definedName name="BLPH346" localSheetId="69" hidden="1">#REF!</definedName>
    <definedName name="BLPH346" localSheetId="70" hidden="1">#REF!</definedName>
    <definedName name="BLPH346" localSheetId="71" hidden="1">#REF!</definedName>
    <definedName name="BLPH346" localSheetId="2" hidden="1">#REF!</definedName>
    <definedName name="BLPH346" hidden="1">#REF!</definedName>
    <definedName name="BLPH347" localSheetId="6" hidden="1">#REF!</definedName>
    <definedName name="BLPH347" localSheetId="7" hidden="1">#REF!</definedName>
    <definedName name="BLPH347" localSheetId="8" hidden="1">#REF!</definedName>
    <definedName name="BLPH347" localSheetId="34" hidden="1">#REF!</definedName>
    <definedName name="BLPH347" localSheetId="36" hidden="1">#REF!</definedName>
    <definedName name="BLPH347" localSheetId="29" hidden="1">#REF!</definedName>
    <definedName name="BLPH347" localSheetId="32" hidden="1">#REF!</definedName>
    <definedName name="BLPH347" localSheetId="33" hidden="1">#REF!</definedName>
    <definedName name="BLPH347" localSheetId="48" hidden="1">#REF!</definedName>
    <definedName name="BLPH347" localSheetId="49" hidden="1">#REF!</definedName>
    <definedName name="BLPH347" localSheetId="50" hidden="1">#REF!</definedName>
    <definedName name="BLPH347" localSheetId="51" hidden="1">#REF!</definedName>
    <definedName name="BLPH347" localSheetId="52" hidden="1">#REF!</definedName>
    <definedName name="BLPH347" localSheetId="54" hidden="1">#REF!</definedName>
    <definedName name="BLPH347" localSheetId="55" hidden="1">#REF!</definedName>
    <definedName name="BLPH347" localSheetId="56" hidden="1">#REF!</definedName>
    <definedName name="BLPH347" localSheetId="57" hidden="1">#REF!</definedName>
    <definedName name="BLPH347" localSheetId="62" hidden="1">#REF!</definedName>
    <definedName name="BLPH347" localSheetId="69" hidden="1">#REF!</definedName>
    <definedName name="BLPH347" localSheetId="70" hidden="1">#REF!</definedName>
    <definedName name="BLPH347" localSheetId="71" hidden="1">#REF!</definedName>
    <definedName name="BLPH347" localSheetId="2" hidden="1">#REF!</definedName>
    <definedName name="BLPH347" hidden="1">#REF!</definedName>
    <definedName name="BLPH348" localSheetId="6" hidden="1">#REF!</definedName>
    <definedName name="BLPH348" localSheetId="7" hidden="1">#REF!</definedName>
    <definedName name="BLPH348" localSheetId="8" hidden="1">#REF!</definedName>
    <definedName name="BLPH348" localSheetId="34" hidden="1">#REF!</definedName>
    <definedName name="BLPH348" localSheetId="36" hidden="1">#REF!</definedName>
    <definedName name="BLPH348" localSheetId="29" hidden="1">#REF!</definedName>
    <definedName name="BLPH348" localSheetId="32" hidden="1">#REF!</definedName>
    <definedName name="BLPH348" localSheetId="33" hidden="1">#REF!</definedName>
    <definedName name="BLPH348" localSheetId="48" hidden="1">#REF!</definedName>
    <definedName name="BLPH348" localSheetId="49" hidden="1">#REF!</definedName>
    <definedName name="BLPH348" localSheetId="50" hidden="1">#REF!</definedName>
    <definedName name="BLPH348" localSheetId="51" hidden="1">#REF!</definedName>
    <definedName name="BLPH348" localSheetId="52" hidden="1">#REF!</definedName>
    <definedName name="BLPH348" localSheetId="54" hidden="1">#REF!</definedName>
    <definedName name="BLPH348" localSheetId="55" hidden="1">#REF!</definedName>
    <definedName name="BLPH348" localSheetId="56" hidden="1">#REF!</definedName>
    <definedName name="BLPH348" localSheetId="57" hidden="1">#REF!</definedName>
    <definedName name="BLPH348" localSheetId="62" hidden="1">#REF!</definedName>
    <definedName name="BLPH348" localSheetId="69" hidden="1">#REF!</definedName>
    <definedName name="BLPH348" localSheetId="70" hidden="1">#REF!</definedName>
    <definedName name="BLPH348" localSheetId="71" hidden="1">#REF!</definedName>
    <definedName name="BLPH348" localSheetId="2" hidden="1">#REF!</definedName>
    <definedName name="BLPH348" hidden="1">#REF!</definedName>
    <definedName name="BLPH349" localSheetId="6" hidden="1">#REF!</definedName>
    <definedName name="BLPH349" localSheetId="7" hidden="1">#REF!</definedName>
    <definedName name="BLPH349" localSheetId="8" hidden="1">#REF!</definedName>
    <definedName name="BLPH349" localSheetId="34" hidden="1">#REF!</definedName>
    <definedName name="BLPH349" localSheetId="36" hidden="1">#REF!</definedName>
    <definedName name="BLPH349" localSheetId="29" hidden="1">#REF!</definedName>
    <definedName name="BLPH349" localSheetId="32" hidden="1">#REF!</definedName>
    <definedName name="BLPH349" localSheetId="33" hidden="1">#REF!</definedName>
    <definedName name="BLPH349" localSheetId="48" hidden="1">#REF!</definedName>
    <definedName name="BLPH349" localSheetId="49" hidden="1">#REF!</definedName>
    <definedName name="BLPH349" localSheetId="50" hidden="1">#REF!</definedName>
    <definedName name="BLPH349" localSheetId="51" hidden="1">#REF!</definedName>
    <definedName name="BLPH349" localSheetId="52" hidden="1">#REF!</definedName>
    <definedName name="BLPH349" localSheetId="54" hidden="1">#REF!</definedName>
    <definedName name="BLPH349" localSheetId="55" hidden="1">#REF!</definedName>
    <definedName name="BLPH349" localSheetId="56" hidden="1">#REF!</definedName>
    <definedName name="BLPH349" localSheetId="57" hidden="1">#REF!</definedName>
    <definedName name="BLPH349" localSheetId="62" hidden="1">#REF!</definedName>
    <definedName name="BLPH349" localSheetId="69" hidden="1">#REF!</definedName>
    <definedName name="BLPH349" localSheetId="70" hidden="1">#REF!</definedName>
    <definedName name="BLPH349" localSheetId="71" hidden="1">#REF!</definedName>
    <definedName name="BLPH349" localSheetId="2" hidden="1">#REF!</definedName>
    <definedName name="BLPH349" hidden="1">#REF!</definedName>
    <definedName name="BLPH35" hidden="1">'[6]Risk-Free Rate'!$A$15</definedName>
    <definedName name="BLPH350" localSheetId="6" hidden="1">#REF!</definedName>
    <definedName name="BLPH350" localSheetId="15" hidden="1">#REF!</definedName>
    <definedName name="BLPH350" localSheetId="16" hidden="1">#REF!</definedName>
    <definedName name="BLPH350" localSheetId="17" hidden="1">#REF!</definedName>
    <definedName name="BLPH350" localSheetId="18" hidden="1">#REF!</definedName>
    <definedName name="BLPH350" localSheetId="7" hidden="1">#REF!</definedName>
    <definedName name="BLPH350" localSheetId="8" hidden="1">#REF!</definedName>
    <definedName name="BLPH350" localSheetId="9" hidden="1">#REF!</definedName>
    <definedName name="BLPH350" localSheetId="10" hidden="1">#REF!</definedName>
    <definedName name="BLPH350" localSheetId="11" hidden="1">#REF!</definedName>
    <definedName name="BLPH350" localSheetId="12" hidden="1">#REF!</definedName>
    <definedName name="BLPH350" localSheetId="13" hidden="1">#REF!</definedName>
    <definedName name="BLPH350" localSheetId="14" hidden="1">#REF!</definedName>
    <definedName name="BLPH350" localSheetId="25" hidden="1">#REF!</definedName>
    <definedName name="BLPH350" localSheetId="34" hidden="1">#REF!</definedName>
    <definedName name="BLPH350" localSheetId="36" hidden="1">#REF!</definedName>
    <definedName name="BLPH350" localSheetId="39" hidden="1">#REF!</definedName>
    <definedName name="BLPH350" localSheetId="29" hidden="1">#REF!</definedName>
    <definedName name="BLPH350" localSheetId="32" hidden="1">#REF!</definedName>
    <definedName name="BLPH350" localSheetId="33" hidden="1">#REF!</definedName>
    <definedName name="BLPH350" localSheetId="43" hidden="1">#REF!</definedName>
    <definedName name="BLPH350" localSheetId="48" hidden="1">#REF!</definedName>
    <definedName name="BLPH350" localSheetId="49" hidden="1">#REF!</definedName>
    <definedName name="BLPH350" localSheetId="50" hidden="1">#REF!</definedName>
    <definedName name="BLPH350" localSheetId="51" hidden="1">#REF!</definedName>
    <definedName name="BLPH350" localSheetId="52" hidden="1">#REF!</definedName>
    <definedName name="BLPH350" localSheetId="54" hidden="1">#REF!</definedName>
    <definedName name="BLPH350" localSheetId="55" hidden="1">#REF!</definedName>
    <definedName name="BLPH350" localSheetId="56" hidden="1">#REF!</definedName>
    <definedName name="BLPH350" localSheetId="57" hidden="1">#REF!</definedName>
    <definedName name="BLPH350" localSheetId="61" hidden="1">#REF!</definedName>
    <definedName name="BLPH350" localSheetId="62" hidden="1">#REF!</definedName>
    <definedName name="BLPH350" localSheetId="66" hidden="1">#REF!</definedName>
    <definedName name="BLPH350" localSheetId="68" hidden="1">#REF!</definedName>
    <definedName name="BLPH350" localSheetId="69" hidden="1">#REF!</definedName>
    <definedName name="BLPH350" localSheetId="70" hidden="1">#REF!</definedName>
    <definedName name="BLPH350" localSheetId="71" hidden="1">#REF!</definedName>
    <definedName name="BLPH350" localSheetId="72" hidden="1">#REF!</definedName>
    <definedName name="BLPH350" localSheetId="2" hidden="1">#REF!</definedName>
    <definedName name="BLPH350" hidden="1">#REF!</definedName>
    <definedName name="BLPH351" localSheetId="6" hidden="1">#REF!</definedName>
    <definedName name="BLPH351" localSheetId="7" hidden="1">#REF!</definedName>
    <definedName name="BLPH351" localSheetId="8" hidden="1">#REF!</definedName>
    <definedName name="BLPH351" localSheetId="25" hidden="1">#REF!</definedName>
    <definedName name="BLPH351" localSheetId="34" hidden="1">#REF!</definedName>
    <definedName name="BLPH351" localSheetId="36" hidden="1">#REF!</definedName>
    <definedName name="BLPH351" localSheetId="29" hidden="1">#REF!</definedName>
    <definedName name="BLPH351" localSheetId="32" hidden="1">#REF!</definedName>
    <definedName name="BLPH351" localSheetId="33" hidden="1">#REF!</definedName>
    <definedName name="BLPH351" localSheetId="48" hidden="1">#REF!</definedName>
    <definedName name="BLPH351" localSheetId="49" hidden="1">#REF!</definedName>
    <definedName name="BLPH351" localSheetId="50" hidden="1">#REF!</definedName>
    <definedName name="BLPH351" localSheetId="51" hidden="1">#REF!</definedName>
    <definedName name="BLPH351" localSheetId="52" hidden="1">#REF!</definedName>
    <definedName name="BLPH351" localSheetId="54" hidden="1">#REF!</definedName>
    <definedName name="BLPH351" localSheetId="55" hidden="1">#REF!</definedName>
    <definedName name="BLPH351" localSheetId="56" hidden="1">#REF!</definedName>
    <definedName name="BLPH351" localSheetId="57" hidden="1">#REF!</definedName>
    <definedName name="BLPH351" localSheetId="61" hidden="1">#REF!</definedName>
    <definedName name="BLPH351" localSheetId="62" hidden="1">#REF!</definedName>
    <definedName name="BLPH351" localSheetId="66" hidden="1">#REF!</definedName>
    <definedName name="BLPH351" localSheetId="68" hidden="1">#REF!</definedName>
    <definedName name="BLPH351" localSheetId="69" hidden="1">#REF!</definedName>
    <definedName name="BLPH351" localSheetId="70" hidden="1">#REF!</definedName>
    <definedName name="BLPH351" localSheetId="71" hidden="1">#REF!</definedName>
    <definedName name="BLPH351" localSheetId="72" hidden="1">#REF!</definedName>
    <definedName name="BLPH351" localSheetId="2" hidden="1">#REF!</definedName>
    <definedName name="BLPH351" hidden="1">#REF!</definedName>
    <definedName name="BLPH352" localSheetId="6" hidden="1">#REF!</definedName>
    <definedName name="BLPH352" localSheetId="7" hidden="1">#REF!</definedName>
    <definedName name="BLPH352" localSheetId="8" hidden="1">#REF!</definedName>
    <definedName name="BLPH352" localSheetId="25" hidden="1">#REF!</definedName>
    <definedName name="BLPH352" localSheetId="34" hidden="1">#REF!</definedName>
    <definedName name="BLPH352" localSheetId="36" hidden="1">#REF!</definedName>
    <definedName name="BLPH352" localSheetId="29" hidden="1">#REF!</definedName>
    <definedName name="BLPH352" localSheetId="32" hidden="1">#REF!</definedName>
    <definedName name="BLPH352" localSheetId="33" hidden="1">#REF!</definedName>
    <definedName name="BLPH352" localSheetId="48" hidden="1">#REF!</definedName>
    <definedName name="BLPH352" localSheetId="49" hidden="1">#REF!</definedName>
    <definedName name="BLPH352" localSheetId="50" hidden="1">#REF!</definedName>
    <definedName name="BLPH352" localSheetId="51" hidden="1">#REF!</definedName>
    <definedName name="BLPH352" localSheetId="52" hidden="1">#REF!</definedName>
    <definedName name="BLPH352" localSheetId="54" hidden="1">#REF!</definedName>
    <definedName name="BLPH352" localSheetId="55" hidden="1">#REF!</definedName>
    <definedName name="BLPH352" localSheetId="56" hidden="1">#REF!</definedName>
    <definedName name="BLPH352" localSheetId="57" hidden="1">#REF!</definedName>
    <definedName name="BLPH352" localSheetId="61" hidden="1">#REF!</definedName>
    <definedName name="BLPH352" localSheetId="62" hidden="1">#REF!</definedName>
    <definedName name="BLPH352" localSheetId="66" hidden="1">#REF!</definedName>
    <definedName name="BLPH352" localSheetId="68" hidden="1">#REF!</definedName>
    <definedName name="BLPH352" localSheetId="69" hidden="1">#REF!</definedName>
    <definedName name="BLPH352" localSheetId="70" hidden="1">#REF!</definedName>
    <definedName name="BLPH352" localSheetId="71" hidden="1">#REF!</definedName>
    <definedName name="BLPH352" localSheetId="72" hidden="1">#REF!</definedName>
    <definedName name="BLPH352" localSheetId="2" hidden="1">#REF!</definedName>
    <definedName name="BLPH352" hidden="1">#REF!</definedName>
    <definedName name="BLPH353" localSheetId="6" hidden="1">#REF!</definedName>
    <definedName name="BLPH353" localSheetId="7" hidden="1">#REF!</definedName>
    <definedName name="BLPH353" localSheetId="8" hidden="1">#REF!</definedName>
    <definedName name="BLPH353" localSheetId="34" hidden="1">#REF!</definedName>
    <definedName name="BLPH353" localSheetId="36" hidden="1">#REF!</definedName>
    <definedName name="BLPH353" localSheetId="29" hidden="1">#REF!</definedName>
    <definedName name="BLPH353" localSheetId="32" hidden="1">#REF!</definedName>
    <definedName name="BLPH353" localSheetId="33" hidden="1">#REF!</definedName>
    <definedName name="BLPH353" localSheetId="48" hidden="1">#REF!</definedName>
    <definedName name="BLPH353" localSheetId="49" hidden="1">#REF!</definedName>
    <definedName name="BLPH353" localSheetId="50" hidden="1">#REF!</definedName>
    <definedName name="BLPH353" localSheetId="51" hidden="1">#REF!</definedName>
    <definedName name="BLPH353" localSheetId="52" hidden="1">#REF!</definedName>
    <definedName name="BLPH353" localSheetId="54" hidden="1">#REF!</definedName>
    <definedName name="BLPH353" localSheetId="55" hidden="1">#REF!</definedName>
    <definedName name="BLPH353" localSheetId="56" hidden="1">#REF!</definedName>
    <definedName name="BLPH353" localSheetId="57" hidden="1">#REF!</definedName>
    <definedName name="BLPH353" localSheetId="62" hidden="1">#REF!</definedName>
    <definedName name="BLPH353" localSheetId="69" hidden="1">#REF!</definedName>
    <definedName name="BLPH353" localSheetId="70" hidden="1">#REF!</definedName>
    <definedName name="BLPH353" localSheetId="71" hidden="1">#REF!</definedName>
    <definedName name="BLPH353" localSheetId="2" hidden="1">#REF!</definedName>
    <definedName name="BLPH353" hidden="1">#REF!</definedName>
    <definedName name="BLPH354" localSheetId="6" hidden="1">#REF!</definedName>
    <definedName name="BLPH354" localSheetId="7" hidden="1">#REF!</definedName>
    <definedName name="BLPH354" localSheetId="8" hidden="1">#REF!</definedName>
    <definedName name="BLPH354" localSheetId="34" hidden="1">#REF!</definedName>
    <definedName name="BLPH354" localSheetId="36" hidden="1">#REF!</definedName>
    <definedName name="BLPH354" localSheetId="29" hidden="1">#REF!</definedName>
    <definedName name="BLPH354" localSheetId="32" hidden="1">#REF!</definedName>
    <definedName name="BLPH354" localSheetId="33" hidden="1">#REF!</definedName>
    <definedName name="BLPH354" localSheetId="48" hidden="1">#REF!</definedName>
    <definedName name="BLPH354" localSheetId="49" hidden="1">#REF!</definedName>
    <definedName name="BLPH354" localSheetId="50" hidden="1">#REF!</definedName>
    <definedName name="BLPH354" localSheetId="51" hidden="1">#REF!</definedName>
    <definedName name="BLPH354" localSheetId="52" hidden="1">#REF!</definedName>
    <definedName name="BLPH354" localSheetId="54" hidden="1">#REF!</definedName>
    <definedName name="BLPH354" localSheetId="55" hidden="1">#REF!</definedName>
    <definedName name="BLPH354" localSheetId="56" hidden="1">#REF!</definedName>
    <definedName name="BLPH354" localSheetId="57" hidden="1">#REF!</definedName>
    <definedName name="BLPH354" localSheetId="62" hidden="1">#REF!</definedName>
    <definedName name="BLPH354" localSheetId="69" hidden="1">#REF!</definedName>
    <definedName name="BLPH354" localSheetId="70" hidden="1">#REF!</definedName>
    <definedName name="BLPH354" localSheetId="71" hidden="1">#REF!</definedName>
    <definedName name="BLPH354" localSheetId="2" hidden="1">#REF!</definedName>
    <definedName name="BLPH354" hidden="1">#REF!</definedName>
    <definedName name="BLPH355" localSheetId="6" hidden="1">#REF!</definedName>
    <definedName name="BLPH355" localSheetId="7" hidden="1">#REF!</definedName>
    <definedName name="BLPH355" localSheetId="8" hidden="1">#REF!</definedName>
    <definedName name="BLPH355" localSheetId="34" hidden="1">#REF!</definedName>
    <definedName name="BLPH355" localSheetId="36" hidden="1">#REF!</definedName>
    <definedName name="BLPH355" localSheetId="29" hidden="1">#REF!</definedName>
    <definedName name="BLPH355" localSheetId="32" hidden="1">#REF!</definedName>
    <definedName name="BLPH355" localSheetId="33" hidden="1">#REF!</definedName>
    <definedName name="BLPH355" localSheetId="48" hidden="1">#REF!</definedName>
    <definedName name="BLPH355" localSheetId="49" hidden="1">#REF!</definedName>
    <definedName name="BLPH355" localSheetId="50" hidden="1">#REF!</definedName>
    <definedName name="BLPH355" localSheetId="51" hidden="1">#REF!</definedName>
    <definedName name="BLPH355" localSheetId="52" hidden="1">#REF!</definedName>
    <definedName name="BLPH355" localSheetId="54" hidden="1">#REF!</definedName>
    <definedName name="BLPH355" localSheetId="55" hidden="1">#REF!</definedName>
    <definedName name="BLPH355" localSheetId="56" hidden="1">#REF!</definedName>
    <definedName name="BLPH355" localSheetId="57" hidden="1">#REF!</definedName>
    <definedName name="BLPH355" localSheetId="62" hidden="1">#REF!</definedName>
    <definedName name="BLPH355" localSheetId="69" hidden="1">#REF!</definedName>
    <definedName name="BLPH355" localSheetId="70" hidden="1">#REF!</definedName>
    <definedName name="BLPH355" localSheetId="71" hidden="1">#REF!</definedName>
    <definedName name="BLPH355" localSheetId="2" hidden="1">#REF!</definedName>
    <definedName name="BLPH355" hidden="1">#REF!</definedName>
    <definedName name="BLPH356" localSheetId="6" hidden="1">#REF!</definedName>
    <definedName name="BLPH356" localSheetId="7" hidden="1">#REF!</definedName>
    <definedName name="BLPH356" localSheetId="8" hidden="1">#REF!</definedName>
    <definedName name="BLPH356" localSheetId="34" hidden="1">#REF!</definedName>
    <definedName name="BLPH356" localSheetId="36" hidden="1">#REF!</definedName>
    <definedName name="BLPH356" localSheetId="29" hidden="1">#REF!</definedName>
    <definedName name="BLPH356" localSheetId="32" hidden="1">#REF!</definedName>
    <definedName name="BLPH356" localSheetId="33" hidden="1">#REF!</definedName>
    <definedName name="BLPH356" localSheetId="48" hidden="1">#REF!</definedName>
    <definedName name="BLPH356" localSheetId="49" hidden="1">#REF!</definedName>
    <definedName name="BLPH356" localSheetId="50" hidden="1">#REF!</definedName>
    <definedName name="BLPH356" localSheetId="51" hidden="1">#REF!</definedName>
    <definedName name="BLPH356" localSheetId="52" hidden="1">#REF!</definedName>
    <definedName name="BLPH356" localSheetId="54" hidden="1">#REF!</definedName>
    <definedName name="BLPH356" localSheetId="55" hidden="1">#REF!</definedName>
    <definedName name="BLPH356" localSheetId="56" hidden="1">#REF!</definedName>
    <definedName name="BLPH356" localSheetId="57" hidden="1">#REF!</definedName>
    <definedName name="BLPH356" localSheetId="62" hidden="1">#REF!</definedName>
    <definedName name="BLPH356" localSheetId="69" hidden="1">#REF!</definedName>
    <definedName name="BLPH356" localSheetId="70" hidden="1">#REF!</definedName>
    <definedName name="BLPH356" localSheetId="71" hidden="1">#REF!</definedName>
    <definedName name="BLPH356" localSheetId="2" hidden="1">#REF!</definedName>
    <definedName name="BLPH356" hidden="1">#REF!</definedName>
    <definedName name="BLPH357" localSheetId="6" hidden="1">#REF!</definedName>
    <definedName name="BLPH357" localSheetId="7" hidden="1">#REF!</definedName>
    <definedName name="BLPH357" localSheetId="8" hidden="1">#REF!</definedName>
    <definedName name="BLPH357" localSheetId="34" hidden="1">#REF!</definedName>
    <definedName name="BLPH357" localSheetId="36" hidden="1">#REF!</definedName>
    <definedName name="BLPH357" localSheetId="29" hidden="1">#REF!</definedName>
    <definedName name="BLPH357" localSheetId="32" hidden="1">#REF!</definedName>
    <definedName name="BLPH357" localSheetId="33" hidden="1">#REF!</definedName>
    <definedName name="BLPH357" localSheetId="48" hidden="1">#REF!</definedName>
    <definedName name="BLPH357" localSheetId="49" hidden="1">#REF!</definedName>
    <definedName name="BLPH357" localSheetId="50" hidden="1">#REF!</definedName>
    <definedName name="BLPH357" localSheetId="51" hidden="1">#REF!</definedName>
    <definedName name="BLPH357" localSheetId="52" hidden="1">#REF!</definedName>
    <definedName name="BLPH357" localSheetId="54" hidden="1">#REF!</definedName>
    <definedName name="BLPH357" localSheetId="55" hidden="1">#REF!</definedName>
    <definedName name="BLPH357" localSheetId="56" hidden="1">#REF!</definedName>
    <definedName name="BLPH357" localSheetId="57" hidden="1">#REF!</definedName>
    <definedName name="BLPH357" localSheetId="62" hidden="1">#REF!</definedName>
    <definedName name="BLPH357" localSheetId="69" hidden="1">#REF!</definedName>
    <definedName name="BLPH357" localSheetId="70" hidden="1">#REF!</definedName>
    <definedName name="BLPH357" localSheetId="71" hidden="1">#REF!</definedName>
    <definedName name="BLPH357" localSheetId="2" hidden="1">#REF!</definedName>
    <definedName name="BLPH357" hidden="1">#REF!</definedName>
    <definedName name="BLPH358" localSheetId="6" hidden="1">#REF!</definedName>
    <definedName name="BLPH358" localSheetId="7" hidden="1">#REF!</definedName>
    <definedName name="BLPH358" localSheetId="8" hidden="1">#REF!</definedName>
    <definedName name="BLPH358" localSheetId="34" hidden="1">#REF!</definedName>
    <definedName name="BLPH358" localSheetId="36" hidden="1">#REF!</definedName>
    <definedName name="BLPH358" localSheetId="29" hidden="1">#REF!</definedName>
    <definedName name="BLPH358" localSheetId="32" hidden="1">#REF!</definedName>
    <definedName name="BLPH358" localSheetId="33" hidden="1">#REF!</definedName>
    <definedName name="BLPH358" localSheetId="48" hidden="1">#REF!</definedName>
    <definedName name="BLPH358" localSheetId="49" hidden="1">#REF!</definedName>
    <definedName name="BLPH358" localSheetId="50" hidden="1">#REF!</definedName>
    <definedName name="BLPH358" localSheetId="51" hidden="1">#REF!</definedName>
    <definedName name="BLPH358" localSheetId="52" hidden="1">#REF!</definedName>
    <definedName name="BLPH358" localSheetId="54" hidden="1">#REF!</definedName>
    <definedName name="BLPH358" localSheetId="55" hidden="1">#REF!</definedName>
    <definedName name="BLPH358" localSheetId="56" hidden="1">#REF!</definedName>
    <definedName name="BLPH358" localSheetId="57" hidden="1">#REF!</definedName>
    <definedName name="BLPH358" localSheetId="62" hidden="1">#REF!</definedName>
    <definedName name="BLPH358" localSheetId="69" hidden="1">#REF!</definedName>
    <definedName name="BLPH358" localSheetId="70" hidden="1">#REF!</definedName>
    <definedName name="BLPH358" localSheetId="71" hidden="1">#REF!</definedName>
    <definedName name="BLPH358" localSheetId="2" hidden="1">#REF!</definedName>
    <definedName name="BLPH358" hidden="1">#REF!</definedName>
    <definedName name="BLPH359" localSheetId="6" hidden="1">#REF!</definedName>
    <definedName name="BLPH359" localSheetId="7" hidden="1">#REF!</definedName>
    <definedName name="BLPH359" localSheetId="8" hidden="1">#REF!</definedName>
    <definedName name="BLPH359" localSheetId="34" hidden="1">#REF!</definedName>
    <definedName name="BLPH359" localSheetId="36" hidden="1">#REF!</definedName>
    <definedName name="BLPH359" localSheetId="29" hidden="1">#REF!</definedName>
    <definedName name="BLPH359" localSheetId="32" hidden="1">#REF!</definedName>
    <definedName name="BLPH359" localSheetId="33" hidden="1">#REF!</definedName>
    <definedName name="BLPH359" localSheetId="48" hidden="1">#REF!</definedName>
    <definedName name="BLPH359" localSheetId="49" hidden="1">#REF!</definedName>
    <definedName name="BLPH359" localSheetId="50" hidden="1">#REF!</definedName>
    <definedName name="BLPH359" localSheetId="51" hidden="1">#REF!</definedName>
    <definedName name="BLPH359" localSheetId="52" hidden="1">#REF!</definedName>
    <definedName name="BLPH359" localSheetId="54" hidden="1">#REF!</definedName>
    <definedName name="BLPH359" localSheetId="55" hidden="1">#REF!</definedName>
    <definedName name="BLPH359" localSheetId="56" hidden="1">#REF!</definedName>
    <definedName name="BLPH359" localSheetId="57" hidden="1">#REF!</definedName>
    <definedName name="BLPH359" localSheetId="62" hidden="1">#REF!</definedName>
    <definedName name="BLPH359" localSheetId="69" hidden="1">#REF!</definedName>
    <definedName name="BLPH359" localSheetId="70" hidden="1">#REF!</definedName>
    <definedName name="BLPH359" localSheetId="71" hidden="1">#REF!</definedName>
    <definedName name="BLPH359" localSheetId="2" hidden="1">#REF!</definedName>
    <definedName name="BLPH359" hidden="1">#REF!</definedName>
    <definedName name="BLPH36" localSheetId="6" hidden="1">#REF!</definedName>
    <definedName name="BLPH36" localSheetId="7" hidden="1">#REF!</definedName>
    <definedName name="BLPH36" localSheetId="8" hidden="1">#REF!</definedName>
    <definedName name="BLPH36" localSheetId="34" hidden="1">#REF!</definedName>
    <definedName name="BLPH36" localSheetId="36" hidden="1">#REF!</definedName>
    <definedName name="BLPH36" localSheetId="29" hidden="1">#REF!</definedName>
    <definedName name="BLPH36" localSheetId="32" hidden="1">#REF!</definedName>
    <definedName name="BLPH36" localSheetId="33" hidden="1">#REF!</definedName>
    <definedName name="BLPH36" localSheetId="48" hidden="1">#REF!</definedName>
    <definedName name="BLPH36" localSheetId="49" hidden="1">#REF!</definedName>
    <definedName name="BLPH36" localSheetId="50" hidden="1">#REF!</definedName>
    <definedName name="BLPH36" localSheetId="51" hidden="1">#REF!</definedName>
    <definedName name="BLPH36" localSheetId="52" hidden="1">#REF!</definedName>
    <definedName name="BLPH36" localSheetId="54" hidden="1">#REF!</definedName>
    <definedName name="BLPH36" localSheetId="55" hidden="1">#REF!</definedName>
    <definedName name="BLPH36" localSheetId="56" hidden="1">#REF!</definedName>
    <definedName name="BLPH36" localSheetId="57" hidden="1">#REF!</definedName>
    <definedName name="BLPH36" localSheetId="62" hidden="1">#REF!</definedName>
    <definedName name="BLPH36" localSheetId="69" hidden="1">#REF!</definedName>
    <definedName name="BLPH36" localSheetId="70" hidden="1">#REF!</definedName>
    <definedName name="BLPH36" localSheetId="71" hidden="1">#REF!</definedName>
    <definedName name="BLPH36" localSheetId="2" hidden="1">#REF!</definedName>
    <definedName name="BLPH36" hidden="1">#REF!</definedName>
    <definedName name="BLPH37" localSheetId="6" hidden="1">#REF!</definedName>
    <definedName name="BLPH37" localSheetId="7" hidden="1">#REF!</definedName>
    <definedName name="BLPH37" localSheetId="8" hidden="1">#REF!</definedName>
    <definedName name="BLPH37" localSheetId="34" hidden="1">#REF!</definedName>
    <definedName name="BLPH37" localSheetId="36" hidden="1">#REF!</definedName>
    <definedName name="BLPH37" localSheetId="29" hidden="1">#REF!</definedName>
    <definedName name="BLPH37" localSheetId="32" hidden="1">#REF!</definedName>
    <definedName name="BLPH37" localSheetId="33" hidden="1">#REF!</definedName>
    <definedName name="BLPH37" localSheetId="48" hidden="1">#REF!</definedName>
    <definedName name="BLPH37" localSheetId="49" hidden="1">#REF!</definedName>
    <definedName name="BLPH37" localSheetId="50" hidden="1">#REF!</definedName>
    <definedName name="BLPH37" localSheetId="51" hidden="1">#REF!</definedName>
    <definedName name="BLPH37" localSheetId="52" hidden="1">#REF!</definedName>
    <definedName name="BLPH37" localSheetId="54" hidden="1">#REF!</definedName>
    <definedName name="BLPH37" localSheetId="55" hidden="1">#REF!</definedName>
    <definedName name="BLPH37" localSheetId="56" hidden="1">#REF!</definedName>
    <definedName name="BLPH37" localSheetId="57" hidden="1">#REF!</definedName>
    <definedName name="BLPH37" localSheetId="62" hidden="1">#REF!</definedName>
    <definedName name="BLPH37" localSheetId="69" hidden="1">#REF!</definedName>
    <definedName name="BLPH37" localSheetId="70" hidden="1">#REF!</definedName>
    <definedName name="BLPH37" localSheetId="71" hidden="1">#REF!</definedName>
    <definedName name="BLPH37" localSheetId="2" hidden="1">#REF!</definedName>
    <definedName name="BLPH37" hidden="1">#REF!</definedName>
    <definedName name="BLPH38" localSheetId="6" hidden="1">#REF!</definedName>
    <definedName name="BLPH38" localSheetId="7" hidden="1">#REF!</definedName>
    <definedName name="BLPH38" localSheetId="8" hidden="1">#REF!</definedName>
    <definedName name="BLPH38" localSheetId="34" hidden="1">#REF!</definedName>
    <definedName name="BLPH38" localSheetId="36" hidden="1">#REF!</definedName>
    <definedName name="BLPH38" localSheetId="29" hidden="1">#REF!</definedName>
    <definedName name="BLPH38" localSheetId="32" hidden="1">#REF!</definedName>
    <definedName name="BLPH38" localSheetId="33" hidden="1">#REF!</definedName>
    <definedName name="BLPH38" localSheetId="48" hidden="1">#REF!</definedName>
    <definedName name="BLPH38" localSheetId="49" hidden="1">#REF!</definedName>
    <definedName name="BLPH38" localSheetId="50" hidden="1">#REF!</definedName>
    <definedName name="BLPH38" localSheetId="51" hidden="1">#REF!</definedName>
    <definedName name="BLPH38" localSheetId="52" hidden="1">#REF!</definedName>
    <definedName name="BLPH38" localSheetId="54" hidden="1">#REF!</definedName>
    <definedName name="BLPH38" localSheetId="55" hidden="1">#REF!</definedName>
    <definedName name="BLPH38" localSheetId="56" hidden="1">#REF!</definedName>
    <definedName name="BLPH38" localSheetId="57" hidden="1">#REF!</definedName>
    <definedName name="BLPH38" localSheetId="62" hidden="1">#REF!</definedName>
    <definedName name="BLPH38" localSheetId="69" hidden="1">#REF!</definedName>
    <definedName name="BLPH38" localSheetId="70" hidden="1">#REF!</definedName>
    <definedName name="BLPH38" localSheetId="71" hidden="1">#REF!</definedName>
    <definedName name="BLPH38" localSheetId="2" hidden="1">#REF!</definedName>
    <definedName name="BLPH38" hidden="1">#REF!</definedName>
    <definedName name="BLPH39" localSheetId="6" hidden="1">#REF!</definedName>
    <definedName name="BLPH39" localSheetId="7" hidden="1">#REF!</definedName>
    <definedName name="BLPH39" localSheetId="8" hidden="1">#REF!</definedName>
    <definedName name="BLPH39" localSheetId="34" hidden="1">#REF!</definedName>
    <definedName name="BLPH39" localSheetId="36" hidden="1">#REF!</definedName>
    <definedName name="BLPH39" localSheetId="29" hidden="1">#REF!</definedName>
    <definedName name="BLPH39" localSheetId="32" hidden="1">#REF!</definedName>
    <definedName name="BLPH39" localSheetId="33" hidden="1">#REF!</definedName>
    <definedName name="BLPH39" localSheetId="48" hidden="1">#REF!</definedName>
    <definedName name="BLPH39" localSheetId="49" hidden="1">#REF!</definedName>
    <definedName name="BLPH39" localSheetId="50" hidden="1">#REF!</definedName>
    <definedName name="BLPH39" localSheetId="51" hidden="1">#REF!</definedName>
    <definedName name="BLPH39" localSheetId="52" hidden="1">#REF!</definedName>
    <definedName name="BLPH39" localSheetId="54" hidden="1">#REF!</definedName>
    <definedName name="BLPH39" localSheetId="55" hidden="1">#REF!</definedName>
    <definedName name="BLPH39" localSheetId="56" hidden="1">#REF!</definedName>
    <definedName name="BLPH39" localSheetId="57" hidden="1">#REF!</definedName>
    <definedName name="BLPH39" localSheetId="62" hidden="1">#REF!</definedName>
    <definedName name="BLPH39" localSheetId="69" hidden="1">#REF!</definedName>
    <definedName name="BLPH39" localSheetId="70" hidden="1">#REF!</definedName>
    <definedName name="BLPH39" localSheetId="71" hidden="1">#REF!</definedName>
    <definedName name="BLPH39" localSheetId="2" hidden="1">#REF!</definedName>
    <definedName name="BLPH39" hidden="1">#REF!</definedName>
    <definedName name="BLPH4" localSheetId="6" hidden="1">#REF!</definedName>
    <definedName name="BLPH4" localSheetId="7" hidden="1">#REF!</definedName>
    <definedName name="BLPH4" localSheetId="8" hidden="1">#REF!</definedName>
    <definedName name="BLPH4" localSheetId="34" hidden="1">#REF!</definedName>
    <definedName name="BLPH4" localSheetId="36" hidden="1">#REF!</definedName>
    <definedName name="BLPH4" localSheetId="29" hidden="1">#REF!</definedName>
    <definedName name="BLPH4" localSheetId="32" hidden="1">#REF!</definedName>
    <definedName name="BLPH4" localSheetId="33" hidden="1">#REF!</definedName>
    <definedName name="BLPH4" localSheetId="48" hidden="1">#REF!</definedName>
    <definedName name="BLPH4" localSheetId="49" hidden="1">#REF!</definedName>
    <definedName name="BLPH4" localSheetId="50" hidden="1">#REF!</definedName>
    <definedName name="BLPH4" localSheetId="51" hidden="1">#REF!</definedName>
    <definedName name="BLPH4" localSheetId="52" hidden="1">#REF!</definedName>
    <definedName name="BLPH4" localSheetId="54" hidden="1">#REF!</definedName>
    <definedName name="BLPH4" localSheetId="55" hidden="1">#REF!</definedName>
    <definedName name="BLPH4" localSheetId="56" hidden="1">#REF!</definedName>
    <definedName name="BLPH4" localSheetId="57" hidden="1">#REF!</definedName>
    <definedName name="BLPH4" localSheetId="62" hidden="1">#REF!</definedName>
    <definedName name="BLPH4" localSheetId="69" hidden="1">#REF!</definedName>
    <definedName name="BLPH4" localSheetId="70" hidden="1">#REF!</definedName>
    <definedName name="BLPH4" localSheetId="71" hidden="1">#REF!</definedName>
    <definedName name="BLPH4" localSheetId="2" hidden="1">#REF!</definedName>
    <definedName name="BLPH4" hidden="1">#REF!</definedName>
    <definedName name="BLPH40" localSheetId="6" hidden="1">#REF!</definedName>
    <definedName name="BLPH40" localSheetId="7" hidden="1">#REF!</definedName>
    <definedName name="BLPH40" localSheetId="8" hidden="1">#REF!</definedName>
    <definedName name="BLPH40" localSheetId="34" hidden="1">#REF!</definedName>
    <definedName name="BLPH40" localSheetId="36" hidden="1">#REF!</definedName>
    <definedName name="BLPH40" localSheetId="29" hidden="1">#REF!</definedName>
    <definedName name="BLPH40" localSheetId="32" hidden="1">#REF!</definedName>
    <definedName name="BLPH40" localSheetId="33" hidden="1">#REF!</definedName>
    <definedName name="BLPH40" localSheetId="48" hidden="1">#REF!</definedName>
    <definedName name="BLPH40" localSheetId="49" hidden="1">#REF!</definedName>
    <definedName name="BLPH40" localSheetId="50" hidden="1">#REF!</definedName>
    <definedName name="BLPH40" localSheetId="51" hidden="1">#REF!</definedName>
    <definedName name="BLPH40" localSheetId="52" hidden="1">#REF!</definedName>
    <definedName name="BLPH40" localSheetId="54" hidden="1">#REF!</definedName>
    <definedName name="BLPH40" localSheetId="55" hidden="1">#REF!</definedName>
    <definedName name="BLPH40" localSheetId="56" hidden="1">#REF!</definedName>
    <definedName name="BLPH40" localSheetId="57" hidden="1">#REF!</definedName>
    <definedName name="BLPH40" localSheetId="62" hidden="1">#REF!</definedName>
    <definedName name="BLPH40" localSheetId="69" hidden="1">#REF!</definedName>
    <definedName name="BLPH40" localSheetId="70" hidden="1">#REF!</definedName>
    <definedName name="BLPH40" localSheetId="71" hidden="1">#REF!</definedName>
    <definedName name="BLPH40" localSheetId="2" hidden="1">#REF!</definedName>
    <definedName name="BLPH40" hidden="1">#REF!</definedName>
    <definedName name="BLPH41" localSheetId="6" hidden="1">#REF!</definedName>
    <definedName name="BLPH41" localSheetId="7" hidden="1">#REF!</definedName>
    <definedName name="BLPH41" localSheetId="8" hidden="1">#REF!</definedName>
    <definedName name="BLPH41" localSheetId="34" hidden="1">#REF!</definedName>
    <definedName name="BLPH41" localSheetId="36" hidden="1">#REF!</definedName>
    <definedName name="BLPH41" localSheetId="29" hidden="1">#REF!</definedName>
    <definedName name="BLPH41" localSheetId="32" hidden="1">#REF!</definedName>
    <definedName name="BLPH41" localSheetId="33" hidden="1">#REF!</definedName>
    <definedName name="BLPH41" localSheetId="48" hidden="1">#REF!</definedName>
    <definedName name="BLPH41" localSheetId="49" hidden="1">#REF!</definedName>
    <definedName name="BLPH41" localSheetId="50" hidden="1">#REF!</definedName>
    <definedName name="BLPH41" localSheetId="51" hidden="1">#REF!</definedName>
    <definedName name="BLPH41" localSheetId="52" hidden="1">#REF!</definedName>
    <definedName name="BLPH41" localSheetId="54" hidden="1">#REF!</definedName>
    <definedName name="BLPH41" localSheetId="55" hidden="1">#REF!</definedName>
    <definedName name="BLPH41" localSheetId="56" hidden="1">#REF!</definedName>
    <definedName name="BLPH41" localSheetId="57" hidden="1">#REF!</definedName>
    <definedName name="BLPH41" localSheetId="62" hidden="1">#REF!</definedName>
    <definedName name="BLPH41" localSheetId="69" hidden="1">#REF!</definedName>
    <definedName name="BLPH41" localSheetId="70" hidden="1">#REF!</definedName>
    <definedName name="BLPH41" localSheetId="71" hidden="1">#REF!</definedName>
    <definedName name="BLPH41" localSheetId="2" hidden="1">#REF!</definedName>
    <definedName name="BLPH41" hidden="1">#REF!</definedName>
    <definedName name="BLPH42" localSheetId="6" hidden="1">#REF!</definedName>
    <definedName name="BLPH42" localSheetId="7" hidden="1">#REF!</definedName>
    <definedName name="BLPH42" localSheetId="8" hidden="1">#REF!</definedName>
    <definedName name="BLPH42" localSheetId="34" hidden="1">#REF!</definedName>
    <definedName name="BLPH42" localSheetId="36" hidden="1">#REF!</definedName>
    <definedName name="BLPH42" localSheetId="29" hidden="1">#REF!</definedName>
    <definedName name="BLPH42" localSheetId="32" hidden="1">#REF!</definedName>
    <definedName name="BLPH42" localSheetId="33" hidden="1">#REF!</definedName>
    <definedName name="BLPH42" localSheetId="48" hidden="1">#REF!</definedName>
    <definedName name="BLPH42" localSheetId="49" hidden="1">#REF!</definedName>
    <definedName name="BLPH42" localSheetId="50" hidden="1">#REF!</definedName>
    <definedName name="BLPH42" localSheetId="51" hidden="1">#REF!</definedName>
    <definedName name="BLPH42" localSheetId="52" hidden="1">#REF!</definedName>
    <definedName name="BLPH42" localSheetId="54" hidden="1">#REF!</definedName>
    <definedName name="BLPH42" localSheetId="55" hidden="1">#REF!</definedName>
    <definedName name="BLPH42" localSheetId="56" hidden="1">#REF!</definedName>
    <definedName name="BLPH42" localSheetId="57" hidden="1">#REF!</definedName>
    <definedName name="BLPH42" localSheetId="62" hidden="1">#REF!</definedName>
    <definedName name="BLPH42" localSheetId="69" hidden="1">#REF!</definedName>
    <definedName name="BLPH42" localSheetId="70" hidden="1">#REF!</definedName>
    <definedName name="BLPH42" localSheetId="71" hidden="1">#REF!</definedName>
    <definedName name="BLPH42" localSheetId="2" hidden="1">#REF!</definedName>
    <definedName name="BLPH42" hidden="1">#REF!</definedName>
    <definedName name="BLPH43" localSheetId="6" hidden="1">#REF!</definedName>
    <definedName name="BLPH43" localSheetId="7" hidden="1">#REF!</definedName>
    <definedName name="BLPH43" localSheetId="8" hidden="1">#REF!</definedName>
    <definedName name="BLPH43" localSheetId="34" hidden="1">#REF!</definedName>
    <definedName name="BLPH43" localSheetId="36" hidden="1">#REF!</definedName>
    <definedName name="BLPH43" localSheetId="29" hidden="1">#REF!</definedName>
    <definedName name="BLPH43" localSheetId="32" hidden="1">#REF!</definedName>
    <definedName name="BLPH43" localSheetId="33" hidden="1">#REF!</definedName>
    <definedName name="BLPH43" localSheetId="48" hidden="1">#REF!</definedName>
    <definedName name="BLPH43" localSheetId="49" hidden="1">#REF!</definedName>
    <definedName name="BLPH43" localSheetId="50" hidden="1">#REF!</definedName>
    <definedName name="BLPH43" localSheetId="51" hidden="1">#REF!</definedName>
    <definedName name="BLPH43" localSheetId="52" hidden="1">#REF!</definedName>
    <definedName name="BLPH43" localSheetId="54" hidden="1">#REF!</definedName>
    <definedName name="BLPH43" localSheetId="55" hidden="1">#REF!</definedName>
    <definedName name="BLPH43" localSheetId="56" hidden="1">#REF!</definedName>
    <definedName name="BLPH43" localSheetId="57" hidden="1">#REF!</definedName>
    <definedName name="BLPH43" localSheetId="62" hidden="1">#REF!</definedName>
    <definedName name="BLPH43" localSheetId="69" hidden="1">#REF!</definedName>
    <definedName name="BLPH43" localSheetId="70" hidden="1">#REF!</definedName>
    <definedName name="BLPH43" localSheetId="71" hidden="1">#REF!</definedName>
    <definedName name="BLPH43" localSheetId="2" hidden="1">#REF!</definedName>
    <definedName name="BLPH43" hidden="1">#REF!</definedName>
    <definedName name="BLPH44" localSheetId="6" hidden="1">#REF!</definedName>
    <definedName name="BLPH44" localSheetId="7" hidden="1">#REF!</definedName>
    <definedName name="BLPH44" localSheetId="8" hidden="1">#REF!</definedName>
    <definedName name="BLPH44" localSheetId="34" hidden="1">#REF!</definedName>
    <definedName name="BLPH44" localSheetId="36" hidden="1">#REF!</definedName>
    <definedName name="BLPH44" localSheetId="29" hidden="1">#REF!</definedName>
    <definedName name="BLPH44" localSheetId="32" hidden="1">#REF!</definedName>
    <definedName name="BLPH44" localSheetId="33" hidden="1">#REF!</definedName>
    <definedName name="BLPH44" localSheetId="48" hidden="1">#REF!</definedName>
    <definedName name="BLPH44" localSheetId="49" hidden="1">#REF!</definedName>
    <definedName name="BLPH44" localSheetId="50" hidden="1">#REF!</definedName>
    <definedName name="BLPH44" localSheetId="51" hidden="1">#REF!</definedName>
    <definedName name="BLPH44" localSheetId="52" hidden="1">#REF!</definedName>
    <definedName name="BLPH44" localSheetId="54" hidden="1">#REF!</definedName>
    <definedName name="BLPH44" localSheetId="55" hidden="1">#REF!</definedName>
    <definedName name="BLPH44" localSheetId="56" hidden="1">#REF!</definedName>
    <definedName name="BLPH44" localSheetId="57" hidden="1">#REF!</definedName>
    <definedName name="BLPH44" localSheetId="62" hidden="1">#REF!</definedName>
    <definedName name="BLPH44" localSheetId="69" hidden="1">#REF!</definedName>
    <definedName name="BLPH44" localSheetId="70" hidden="1">#REF!</definedName>
    <definedName name="BLPH44" localSheetId="71" hidden="1">#REF!</definedName>
    <definedName name="BLPH44" localSheetId="2" hidden="1">#REF!</definedName>
    <definedName name="BLPH44" hidden="1">#REF!</definedName>
    <definedName name="BLPH45" localSheetId="6" hidden="1">#REF!</definedName>
    <definedName name="BLPH45" localSheetId="7" hidden="1">#REF!</definedName>
    <definedName name="BLPH45" localSheetId="8" hidden="1">#REF!</definedName>
    <definedName name="BLPH45" localSheetId="34" hidden="1">#REF!</definedName>
    <definedName name="BLPH45" localSheetId="36" hidden="1">#REF!</definedName>
    <definedName name="BLPH45" localSheetId="29" hidden="1">#REF!</definedName>
    <definedName name="BLPH45" localSheetId="32" hidden="1">#REF!</definedName>
    <definedName name="BLPH45" localSheetId="33" hidden="1">#REF!</definedName>
    <definedName name="BLPH45" localSheetId="48" hidden="1">#REF!</definedName>
    <definedName name="BLPH45" localSheetId="49" hidden="1">#REF!</definedName>
    <definedName name="BLPH45" localSheetId="50" hidden="1">#REF!</definedName>
    <definedName name="BLPH45" localSheetId="51" hidden="1">#REF!</definedName>
    <definedName name="BLPH45" localSheetId="52" hidden="1">#REF!</definedName>
    <definedName name="BLPH45" localSheetId="54" hidden="1">#REF!</definedName>
    <definedName name="BLPH45" localSheetId="55" hidden="1">#REF!</definedName>
    <definedName name="BLPH45" localSheetId="56" hidden="1">#REF!</definedName>
    <definedName name="BLPH45" localSheetId="57" hidden="1">#REF!</definedName>
    <definedName name="BLPH45" localSheetId="62" hidden="1">#REF!</definedName>
    <definedName name="BLPH45" localSheetId="69" hidden="1">#REF!</definedName>
    <definedName name="BLPH45" localSheetId="70" hidden="1">#REF!</definedName>
    <definedName name="BLPH45" localSheetId="71" hidden="1">#REF!</definedName>
    <definedName name="BLPH45" localSheetId="2" hidden="1">#REF!</definedName>
    <definedName name="BLPH45" hidden="1">#REF!</definedName>
    <definedName name="BLPH46" localSheetId="6" hidden="1">#REF!</definedName>
    <definedName name="BLPH46" localSheetId="7" hidden="1">#REF!</definedName>
    <definedName name="BLPH46" localSheetId="8" hidden="1">#REF!</definedName>
    <definedName name="BLPH46" localSheetId="34" hidden="1">#REF!</definedName>
    <definedName name="BLPH46" localSheetId="36" hidden="1">#REF!</definedName>
    <definedName name="BLPH46" localSheetId="29" hidden="1">#REF!</definedName>
    <definedName name="BLPH46" localSheetId="32" hidden="1">#REF!</definedName>
    <definedName name="BLPH46" localSheetId="33" hidden="1">#REF!</definedName>
    <definedName name="BLPH46" localSheetId="48" hidden="1">#REF!</definedName>
    <definedName name="BLPH46" localSheetId="49" hidden="1">#REF!</definedName>
    <definedName name="BLPH46" localSheetId="50" hidden="1">#REF!</definedName>
    <definedName name="BLPH46" localSheetId="51" hidden="1">#REF!</definedName>
    <definedName name="BLPH46" localSheetId="52" hidden="1">#REF!</definedName>
    <definedName name="BLPH46" localSheetId="54" hidden="1">#REF!</definedName>
    <definedName name="BLPH46" localSheetId="55" hidden="1">#REF!</definedName>
    <definedName name="BLPH46" localSheetId="56" hidden="1">#REF!</definedName>
    <definedName name="BLPH46" localSheetId="57" hidden="1">#REF!</definedName>
    <definedName name="BLPH46" localSheetId="62" hidden="1">#REF!</definedName>
    <definedName name="BLPH46" localSheetId="69" hidden="1">#REF!</definedName>
    <definedName name="BLPH46" localSheetId="70" hidden="1">#REF!</definedName>
    <definedName name="BLPH46" localSheetId="71" hidden="1">#REF!</definedName>
    <definedName name="BLPH46" localSheetId="2" hidden="1">#REF!</definedName>
    <definedName name="BLPH46" hidden="1">#REF!</definedName>
    <definedName name="BLPH47" localSheetId="6" hidden="1">#REF!</definedName>
    <definedName name="BLPH47" localSheetId="7" hidden="1">#REF!</definedName>
    <definedName name="BLPH47" localSheetId="8" hidden="1">#REF!</definedName>
    <definedName name="BLPH47" localSheetId="34" hidden="1">#REF!</definedName>
    <definedName name="BLPH47" localSheetId="36" hidden="1">#REF!</definedName>
    <definedName name="BLPH47" localSheetId="29" hidden="1">#REF!</definedName>
    <definedName name="BLPH47" localSheetId="32" hidden="1">#REF!</definedName>
    <definedName name="BLPH47" localSheetId="33" hidden="1">#REF!</definedName>
    <definedName name="BLPH47" localSheetId="48" hidden="1">#REF!</definedName>
    <definedName name="BLPH47" localSheetId="49" hidden="1">#REF!</definedName>
    <definedName name="BLPH47" localSheetId="50" hidden="1">#REF!</definedName>
    <definedName name="BLPH47" localSheetId="51" hidden="1">#REF!</definedName>
    <definedName name="BLPH47" localSheetId="52" hidden="1">#REF!</definedName>
    <definedName name="BLPH47" localSheetId="54" hidden="1">#REF!</definedName>
    <definedName name="BLPH47" localSheetId="55" hidden="1">#REF!</definedName>
    <definedName name="BLPH47" localSheetId="56" hidden="1">#REF!</definedName>
    <definedName name="BLPH47" localSheetId="57" hidden="1">#REF!</definedName>
    <definedName name="BLPH47" localSheetId="62" hidden="1">#REF!</definedName>
    <definedName name="BLPH47" localSheetId="69" hidden="1">#REF!</definedName>
    <definedName name="BLPH47" localSheetId="70" hidden="1">#REF!</definedName>
    <definedName name="BLPH47" localSheetId="71" hidden="1">#REF!</definedName>
    <definedName name="BLPH47" localSheetId="2" hidden="1">#REF!</definedName>
    <definedName name="BLPH47" hidden="1">#REF!</definedName>
    <definedName name="BLPH48" localSheetId="6" hidden="1">#REF!</definedName>
    <definedName name="BLPH48" localSheetId="7" hidden="1">#REF!</definedName>
    <definedName name="BLPH48" localSheetId="8" hidden="1">#REF!</definedName>
    <definedName name="BLPH48" localSheetId="34" hidden="1">#REF!</definedName>
    <definedName name="BLPH48" localSheetId="36" hidden="1">#REF!</definedName>
    <definedName name="BLPH48" localSheetId="29" hidden="1">#REF!</definedName>
    <definedName name="BLPH48" localSheetId="32" hidden="1">#REF!</definedName>
    <definedName name="BLPH48" localSheetId="33" hidden="1">#REF!</definedName>
    <definedName name="BLPH48" localSheetId="48" hidden="1">#REF!</definedName>
    <definedName name="BLPH48" localSheetId="49" hidden="1">#REF!</definedName>
    <definedName name="BLPH48" localSheetId="50" hidden="1">#REF!</definedName>
    <definedName name="BLPH48" localSheetId="51" hidden="1">#REF!</definedName>
    <definedName name="BLPH48" localSheetId="52" hidden="1">#REF!</definedName>
    <definedName name="BLPH48" localSheetId="54" hidden="1">#REF!</definedName>
    <definedName name="BLPH48" localSheetId="55" hidden="1">#REF!</definedName>
    <definedName name="BLPH48" localSheetId="56" hidden="1">#REF!</definedName>
    <definedName name="BLPH48" localSheetId="57" hidden="1">#REF!</definedName>
    <definedName name="BLPH48" localSheetId="62" hidden="1">#REF!</definedName>
    <definedName name="BLPH48" localSheetId="69" hidden="1">#REF!</definedName>
    <definedName name="BLPH48" localSheetId="70" hidden="1">#REF!</definedName>
    <definedName name="BLPH48" localSheetId="71" hidden="1">#REF!</definedName>
    <definedName name="BLPH48" localSheetId="2" hidden="1">#REF!</definedName>
    <definedName name="BLPH48" hidden="1">#REF!</definedName>
    <definedName name="BLPH49" localSheetId="6" hidden="1">#REF!</definedName>
    <definedName name="BLPH49" localSheetId="7" hidden="1">#REF!</definedName>
    <definedName name="BLPH49" localSheetId="8" hidden="1">#REF!</definedName>
    <definedName name="BLPH49" localSheetId="34" hidden="1">#REF!</definedName>
    <definedName name="BLPH49" localSheetId="36" hidden="1">#REF!</definedName>
    <definedName name="BLPH49" localSheetId="29" hidden="1">#REF!</definedName>
    <definedName name="BLPH49" localSheetId="32" hidden="1">#REF!</definedName>
    <definedName name="BLPH49" localSheetId="33" hidden="1">#REF!</definedName>
    <definedName name="BLPH49" localSheetId="48" hidden="1">#REF!</definedName>
    <definedName name="BLPH49" localSheetId="49" hidden="1">#REF!</definedName>
    <definedName name="BLPH49" localSheetId="50" hidden="1">#REF!</definedName>
    <definedName name="BLPH49" localSheetId="51" hidden="1">#REF!</definedName>
    <definedName name="BLPH49" localSheetId="52" hidden="1">#REF!</definedName>
    <definedName name="BLPH49" localSheetId="54" hidden="1">#REF!</definedName>
    <definedName name="BLPH49" localSheetId="55" hidden="1">#REF!</definedName>
    <definedName name="BLPH49" localSheetId="56" hidden="1">#REF!</definedName>
    <definedName name="BLPH49" localSheetId="57" hidden="1">#REF!</definedName>
    <definedName name="BLPH49" localSheetId="62" hidden="1">#REF!</definedName>
    <definedName name="BLPH49" localSheetId="69" hidden="1">#REF!</definedName>
    <definedName name="BLPH49" localSheetId="70" hidden="1">#REF!</definedName>
    <definedName name="BLPH49" localSheetId="71" hidden="1">#REF!</definedName>
    <definedName name="BLPH49" localSheetId="2" hidden="1">#REF!</definedName>
    <definedName name="BLPH49" hidden="1">#REF!</definedName>
    <definedName name="BLPH5" localSheetId="34" hidden="1">[5]Sheet2!#REF!</definedName>
    <definedName name="BLPH5" localSheetId="39" hidden="1">[5]Sheet2!#REF!</definedName>
    <definedName name="BLPH5" localSheetId="29" hidden="1">[5]Sheet2!#REF!</definedName>
    <definedName name="BLPH5" localSheetId="32" hidden="1">[5]Sheet2!#REF!</definedName>
    <definedName name="BLPH5" localSheetId="33" hidden="1">[5]Sheet2!#REF!</definedName>
    <definedName name="BLPH5" localSheetId="48" hidden="1">[5]Sheet2!#REF!</definedName>
    <definedName name="BLPH5" localSheetId="49" hidden="1">[5]Sheet2!#REF!</definedName>
    <definedName name="BLPH5" localSheetId="50" hidden="1">[5]Sheet2!#REF!</definedName>
    <definedName name="BLPH5" localSheetId="51" hidden="1">[5]Sheet2!#REF!</definedName>
    <definedName name="BLPH5" localSheetId="52" hidden="1">[5]Sheet2!#REF!</definedName>
    <definedName name="BLPH5" localSheetId="56" hidden="1">[5]Sheet2!#REF!</definedName>
    <definedName name="BLPH5" localSheetId="62" hidden="1">[5]Sheet2!#REF!</definedName>
    <definedName name="BLPH5" localSheetId="69" hidden="1">[5]Sheet2!#REF!</definedName>
    <definedName name="BLPH5" localSheetId="70" hidden="1">[5]Sheet2!#REF!</definedName>
    <definedName name="BLPH5" localSheetId="2" hidden="1">[5]Sheet2!#REF!</definedName>
    <definedName name="BLPH5" hidden="1">[5]Sheet2!#REF!</definedName>
    <definedName name="BLPH50" localSheetId="6" hidden="1">#REF!</definedName>
    <definedName name="BLPH50" localSheetId="15" hidden="1">#REF!</definedName>
    <definedName name="BLPH50" localSheetId="16" hidden="1">#REF!</definedName>
    <definedName name="BLPH50" localSheetId="17" hidden="1">#REF!</definedName>
    <definedName name="BLPH50" localSheetId="18" hidden="1">#REF!</definedName>
    <definedName name="BLPH50" localSheetId="7" hidden="1">#REF!</definedName>
    <definedName name="BLPH50" localSheetId="8" hidden="1">#REF!</definedName>
    <definedName name="BLPH50" localSheetId="9" hidden="1">#REF!</definedName>
    <definedName name="BLPH50" localSheetId="10" hidden="1">#REF!</definedName>
    <definedName name="BLPH50" localSheetId="11" hidden="1">#REF!</definedName>
    <definedName name="BLPH50" localSheetId="12" hidden="1">#REF!</definedName>
    <definedName name="BLPH50" localSheetId="13" hidden="1">#REF!</definedName>
    <definedName name="BLPH50" localSheetId="14" hidden="1">#REF!</definedName>
    <definedName name="BLPH50" localSheetId="25" hidden="1">#REF!</definedName>
    <definedName name="BLPH50" localSheetId="34" hidden="1">#REF!</definedName>
    <definedName name="BLPH50" localSheetId="36" hidden="1">#REF!</definedName>
    <definedName name="BLPH50" localSheetId="39" hidden="1">#REF!</definedName>
    <definedName name="BLPH50" localSheetId="29" hidden="1">#REF!</definedName>
    <definedName name="BLPH50" localSheetId="32" hidden="1">#REF!</definedName>
    <definedName name="BLPH50" localSheetId="33" hidden="1">#REF!</definedName>
    <definedName name="BLPH50" localSheetId="43" hidden="1">#REF!</definedName>
    <definedName name="BLPH50" localSheetId="48" hidden="1">#REF!</definedName>
    <definedName name="BLPH50" localSheetId="49" hidden="1">#REF!</definedName>
    <definedName name="BLPH50" localSheetId="50" hidden="1">#REF!</definedName>
    <definedName name="BLPH50" localSheetId="51" hidden="1">#REF!</definedName>
    <definedName name="BLPH50" localSheetId="52" hidden="1">#REF!</definedName>
    <definedName name="BLPH50" localSheetId="54" hidden="1">#REF!</definedName>
    <definedName name="BLPH50" localSheetId="55" hidden="1">#REF!</definedName>
    <definedName name="BLPH50" localSheetId="56" hidden="1">#REF!</definedName>
    <definedName name="BLPH50" localSheetId="57" hidden="1">#REF!</definedName>
    <definedName name="BLPH50" localSheetId="61" hidden="1">#REF!</definedName>
    <definedName name="BLPH50" localSheetId="62" hidden="1">#REF!</definedName>
    <definedName name="BLPH50" localSheetId="66" hidden="1">#REF!</definedName>
    <definedName name="BLPH50" localSheetId="68" hidden="1">#REF!</definedName>
    <definedName name="BLPH50" localSheetId="69" hidden="1">#REF!</definedName>
    <definedName name="BLPH50" localSheetId="70" hidden="1">#REF!</definedName>
    <definedName name="BLPH50" localSheetId="71" hidden="1">#REF!</definedName>
    <definedName name="BLPH50" localSheetId="72" hidden="1">#REF!</definedName>
    <definedName name="BLPH50" localSheetId="2" hidden="1">#REF!</definedName>
    <definedName name="BLPH50" hidden="1">#REF!</definedName>
    <definedName name="BLPH51" localSheetId="6" hidden="1">#REF!</definedName>
    <definedName name="BLPH51" localSheetId="7" hidden="1">#REF!</definedName>
    <definedName name="BLPH51" localSheetId="8" hidden="1">#REF!</definedName>
    <definedName name="BLPH51" localSheetId="25" hidden="1">#REF!</definedName>
    <definedName name="BLPH51" localSheetId="34" hidden="1">#REF!</definedName>
    <definedName name="BLPH51" localSheetId="36" hidden="1">#REF!</definedName>
    <definedName name="BLPH51" localSheetId="29" hidden="1">#REF!</definedName>
    <definedName name="BLPH51" localSheetId="32" hidden="1">#REF!</definedName>
    <definedName name="BLPH51" localSheetId="33" hidden="1">#REF!</definedName>
    <definedName name="BLPH51" localSheetId="48" hidden="1">#REF!</definedName>
    <definedName name="BLPH51" localSheetId="49" hidden="1">#REF!</definedName>
    <definedName name="BLPH51" localSheetId="50" hidden="1">#REF!</definedName>
    <definedName name="BLPH51" localSheetId="51" hidden="1">#REF!</definedName>
    <definedName name="BLPH51" localSheetId="52" hidden="1">#REF!</definedName>
    <definedName name="BLPH51" localSheetId="54" hidden="1">#REF!</definedName>
    <definedName name="BLPH51" localSheetId="55" hidden="1">#REF!</definedName>
    <definedName name="BLPH51" localSheetId="56" hidden="1">#REF!</definedName>
    <definedName name="BLPH51" localSheetId="57" hidden="1">#REF!</definedName>
    <definedName name="BLPH51" localSheetId="61" hidden="1">#REF!</definedName>
    <definedName name="BLPH51" localSheetId="62" hidden="1">#REF!</definedName>
    <definedName name="BLPH51" localSheetId="66" hidden="1">#REF!</definedName>
    <definedName name="BLPH51" localSheetId="68" hidden="1">#REF!</definedName>
    <definedName name="BLPH51" localSheetId="69" hidden="1">#REF!</definedName>
    <definedName name="BLPH51" localSheetId="70" hidden="1">#REF!</definedName>
    <definedName name="BLPH51" localSheetId="71" hidden="1">#REF!</definedName>
    <definedName name="BLPH51" localSheetId="72" hidden="1">#REF!</definedName>
    <definedName name="BLPH51" localSheetId="2" hidden="1">#REF!</definedName>
    <definedName name="BLPH51" hidden="1">#REF!</definedName>
    <definedName name="BLPH52" localSheetId="6" hidden="1">#REF!</definedName>
    <definedName name="BLPH52" localSheetId="7" hidden="1">#REF!</definedName>
    <definedName name="BLPH52" localSheetId="8" hidden="1">#REF!</definedName>
    <definedName name="BLPH52" localSheetId="25" hidden="1">#REF!</definedName>
    <definedName name="BLPH52" localSheetId="34" hidden="1">#REF!</definedName>
    <definedName name="BLPH52" localSheetId="36" hidden="1">#REF!</definedName>
    <definedName name="BLPH52" localSheetId="29" hidden="1">#REF!</definedName>
    <definedName name="BLPH52" localSheetId="32" hidden="1">#REF!</definedName>
    <definedName name="BLPH52" localSheetId="33" hidden="1">#REF!</definedName>
    <definedName name="BLPH52" localSheetId="48" hidden="1">#REF!</definedName>
    <definedName name="BLPH52" localSheetId="49" hidden="1">#REF!</definedName>
    <definedName name="BLPH52" localSheetId="50" hidden="1">#REF!</definedName>
    <definedName name="BLPH52" localSheetId="51" hidden="1">#REF!</definedName>
    <definedName name="BLPH52" localSheetId="52" hidden="1">#REF!</definedName>
    <definedName name="BLPH52" localSheetId="54" hidden="1">#REF!</definedName>
    <definedName name="BLPH52" localSheetId="55" hidden="1">#REF!</definedName>
    <definedName name="BLPH52" localSheetId="56" hidden="1">#REF!</definedName>
    <definedName name="BLPH52" localSheetId="57" hidden="1">#REF!</definedName>
    <definedName name="BLPH52" localSheetId="61" hidden="1">#REF!</definedName>
    <definedName name="BLPH52" localSheetId="62" hidden="1">#REF!</definedName>
    <definedName name="BLPH52" localSheetId="66" hidden="1">#REF!</definedName>
    <definedName name="BLPH52" localSheetId="68" hidden="1">#REF!</definedName>
    <definedName name="BLPH52" localSheetId="69" hidden="1">#REF!</definedName>
    <definedName name="BLPH52" localSheetId="70" hidden="1">#REF!</definedName>
    <definedName name="BLPH52" localSheetId="71" hidden="1">#REF!</definedName>
    <definedName name="BLPH52" localSheetId="72" hidden="1">#REF!</definedName>
    <definedName name="BLPH52" localSheetId="2" hidden="1">#REF!</definedName>
    <definedName name="BLPH52" hidden="1">#REF!</definedName>
    <definedName name="BLPH53" localSheetId="6" hidden="1">#REF!</definedName>
    <definedName name="BLPH53" localSheetId="7" hidden="1">#REF!</definedName>
    <definedName name="BLPH53" localSheetId="8" hidden="1">#REF!</definedName>
    <definedName name="BLPH53" localSheetId="34" hidden="1">#REF!</definedName>
    <definedName name="BLPH53" localSheetId="36" hidden="1">#REF!</definedName>
    <definedName name="BLPH53" localSheetId="29" hidden="1">#REF!</definedName>
    <definedName name="BLPH53" localSheetId="32" hidden="1">#REF!</definedName>
    <definedName name="BLPH53" localSheetId="33" hidden="1">#REF!</definedName>
    <definedName name="BLPH53" localSheetId="48" hidden="1">#REF!</definedName>
    <definedName name="BLPH53" localSheetId="49" hidden="1">#REF!</definedName>
    <definedName name="BLPH53" localSheetId="50" hidden="1">#REF!</definedName>
    <definedName name="BLPH53" localSheetId="51" hidden="1">#REF!</definedName>
    <definedName name="BLPH53" localSheetId="52" hidden="1">#REF!</definedName>
    <definedName name="BLPH53" localSheetId="54" hidden="1">#REF!</definedName>
    <definedName name="BLPH53" localSheetId="55" hidden="1">#REF!</definedName>
    <definedName name="BLPH53" localSheetId="56" hidden="1">#REF!</definedName>
    <definedName name="BLPH53" localSheetId="57" hidden="1">#REF!</definedName>
    <definedName name="BLPH53" localSheetId="62" hidden="1">#REF!</definedName>
    <definedName name="BLPH53" localSheetId="69" hidden="1">#REF!</definedName>
    <definedName name="BLPH53" localSheetId="70" hidden="1">#REF!</definedName>
    <definedName name="BLPH53" localSheetId="71" hidden="1">#REF!</definedName>
    <definedName name="BLPH53" localSheetId="2" hidden="1">#REF!</definedName>
    <definedName name="BLPH53" hidden="1">#REF!</definedName>
    <definedName name="BLPH54" localSheetId="6" hidden="1">#REF!</definedName>
    <definedName name="BLPH54" localSheetId="7" hidden="1">#REF!</definedName>
    <definedName name="BLPH54" localSheetId="8" hidden="1">#REF!</definedName>
    <definedName name="BLPH54" localSheetId="34" hidden="1">#REF!</definedName>
    <definedName name="BLPH54" localSheetId="36" hidden="1">#REF!</definedName>
    <definedName name="BLPH54" localSheetId="29" hidden="1">#REF!</definedName>
    <definedName name="BLPH54" localSheetId="32" hidden="1">#REF!</definedName>
    <definedName name="BLPH54" localSheetId="33" hidden="1">#REF!</definedName>
    <definedName name="BLPH54" localSheetId="48" hidden="1">#REF!</definedName>
    <definedName name="BLPH54" localSheetId="49" hidden="1">#REF!</definedName>
    <definedName name="BLPH54" localSheetId="50" hidden="1">#REF!</definedName>
    <definedName name="BLPH54" localSheetId="51" hidden="1">#REF!</definedName>
    <definedName name="BLPH54" localSheetId="52" hidden="1">#REF!</definedName>
    <definedName name="BLPH54" localSheetId="54" hidden="1">#REF!</definedName>
    <definedName name="BLPH54" localSheetId="55" hidden="1">#REF!</definedName>
    <definedName name="BLPH54" localSheetId="56" hidden="1">#REF!</definedName>
    <definedName name="BLPH54" localSheetId="57" hidden="1">#REF!</definedName>
    <definedName name="BLPH54" localSheetId="62" hidden="1">#REF!</definedName>
    <definedName name="BLPH54" localSheetId="69" hidden="1">#REF!</definedName>
    <definedName name="BLPH54" localSheetId="70" hidden="1">#REF!</definedName>
    <definedName name="BLPH54" localSheetId="71" hidden="1">#REF!</definedName>
    <definedName name="BLPH54" localSheetId="2" hidden="1">#REF!</definedName>
    <definedName name="BLPH54" hidden="1">#REF!</definedName>
    <definedName name="BLPH55" localSheetId="6" hidden="1">#REF!</definedName>
    <definedName name="BLPH55" localSheetId="7" hidden="1">#REF!</definedName>
    <definedName name="BLPH55" localSheetId="8" hidden="1">#REF!</definedName>
    <definedName name="BLPH55" localSheetId="34" hidden="1">#REF!</definedName>
    <definedName name="BLPH55" localSheetId="36" hidden="1">#REF!</definedName>
    <definedName name="BLPH55" localSheetId="29" hidden="1">#REF!</definedName>
    <definedName name="BLPH55" localSheetId="32" hidden="1">#REF!</definedName>
    <definedName name="BLPH55" localSheetId="33" hidden="1">#REF!</definedName>
    <definedName name="BLPH55" localSheetId="48" hidden="1">#REF!</definedName>
    <definedName name="BLPH55" localSheetId="49" hidden="1">#REF!</definedName>
    <definedName name="BLPH55" localSheetId="50" hidden="1">#REF!</definedName>
    <definedName name="BLPH55" localSheetId="51" hidden="1">#REF!</definedName>
    <definedName name="BLPH55" localSheetId="52" hidden="1">#REF!</definedName>
    <definedName name="BLPH55" localSheetId="54" hidden="1">#REF!</definedName>
    <definedName name="BLPH55" localSheetId="55" hidden="1">#REF!</definedName>
    <definedName name="BLPH55" localSheetId="56" hidden="1">#REF!</definedName>
    <definedName name="BLPH55" localSheetId="57" hidden="1">#REF!</definedName>
    <definedName name="BLPH55" localSheetId="62" hidden="1">#REF!</definedName>
    <definedName name="BLPH55" localSheetId="69" hidden="1">#REF!</definedName>
    <definedName name="BLPH55" localSheetId="70" hidden="1">#REF!</definedName>
    <definedName name="BLPH55" localSheetId="71" hidden="1">#REF!</definedName>
    <definedName name="BLPH55" localSheetId="2" hidden="1">#REF!</definedName>
    <definedName name="BLPH55" hidden="1">#REF!</definedName>
    <definedName name="BLPH56" localSheetId="6" hidden="1">#REF!</definedName>
    <definedName name="BLPH56" localSheetId="7" hidden="1">#REF!</definedName>
    <definedName name="BLPH56" localSheetId="8" hidden="1">#REF!</definedName>
    <definedName name="BLPH56" localSheetId="34" hidden="1">#REF!</definedName>
    <definedName name="BLPH56" localSheetId="36" hidden="1">#REF!</definedName>
    <definedName name="BLPH56" localSheetId="29" hidden="1">#REF!</definedName>
    <definedName name="BLPH56" localSheetId="32" hidden="1">#REF!</definedName>
    <definedName name="BLPH56" localSheetId="33" hidden="1">#REF!</definedName>
    <definedName name="BLPH56" localSheetId="48" hidden="1">#REF!</definedName>
    <definedName name="BLPH56" localSheetId="49" hidden="1">#REF!</definedName>
    <definedName name="BLPH56" localSheetId="50" hidden="1">#REF!</definedName>
    <definedName name="BLPH56" localSheetId="51" hidden="1">#REF!</definedName>
    <definedName name="BLPH56" localSheetId="52" hidden="1">#REF!</definedName>
    <definedName name="BLPH56" localSheetId="54" hidden="1">#REF!</definedName>
    <definedName name="BLPH56" localSheetId="55" hidden="1">#REF!</definedName>
    <definedName name="BLPH56" localSheetId="56" hidden="1">#REF!</definedName>
    <definedName name="BLPH56" localSheetId="57" hidden="1">#REF!</definedName>
    <definedName name="BLPH56" localSheetId="62" hidden="1">#REF!</definedName>
    <definedName name="BLPH56" localSheetId="69" hidden="1">#REF!</definedName>
    <definedName name="BLPH56" localSheetId="70" hidden="1">#REF!</definedName>
    <definedName name="BLPH56" localSheetId="71" hidden="1">#REF!</definedName>
    <definedName name="BLPH56" localSheetId="2" hidden="1">#REF!</definedName>
    <definedName name="BLPH56" hidden="1">#REF!</definedName>
    <definedName name="BLPH57" localSheetId="6" hidden="1">#REF!</definedName>
    <definedName name="BLPH57" localSheetId="7" hidden="1">#REF!</definedName>
    <definedName name="BLPH57" localSheetId="8" hidden="1">#REF!</definedName>
    <definedName name="BLPH57" localSheetId="34" hidden="1">#REF!</definedName>
    <definedName name="BLPH57" localSheetId="36" hidden="1">#REF!</definedName>
    <definedName name="BLPH57" localSheetId="29" hidden="1">#REF!</definedName>
    <definedName name="BLPH57" localSheetId="32" hidden="1">#REF!</definedName>
    <definedName name="BLPH57" localSheetId="33" hidden="1">#REF!</definedName>
    <definedName name="BLPH57" localSheetId="48" hidden="1">#REF!</definedName>
    <definedName name="BLPH57" localSheetId="49" hidden="1">#REF!</definedName>
    <definedName name="BLPH57" localSheetId="50" hidden="1">#REF!</definedName>
    <definedName name="BLPH57" localSheetId="51" hidden="1">#REF!</definedName>
    <definedName name="BLPH57" localSheetId="52" hidden="1">#REF!</definedName>
    <definedName name="BLPH57" localSheetId="54" hidden="1">#REF!</definedName>
    <definedName name="BLPH57" localSheetId="55" hidden="1">#REF!</definedName>
    <definedName name="BLPH57" localSheetId="56" hidden="1">#REF!</definedName>
    <definedName name="BLPH57" localSheetId="57" hidden="1">#REF!</definedName>
    <definedName name="BLPH57" localSheetId="62" hidden="1">#REF!</definedName>
    <definedName name="BLPH57" localSheetId="69" hidden="1">#REF!</definedName>
    <definedName name="BLPH57" localSheetId="70" hidden="1">#REF!</definedName>
    <definedName name="BLPH57" localSheetId="71" hidden="1">#REF!</definedName>
    <definedName name="BLPH57" localSheetId="2" hidden="1">#REF!</definedName>
    <definedName name="BLPH57" hidden="1">#REF!</definedName>
    <definedName name="BLPH58" localSheetId="6" hidden="1">#REF!</definedName>
    <definedName name="BLPH58" localSheetId="7" hidden="1">#REF!</definedName>
    <definedName name="BLPH58" localSheetId="8" hidden="1">#REF!</definedName>
    <definedName name="BLPH58" localSheetId="34" hidden="1">#REF!</definedName>
    <definedName name="BLPH58" localSheetId="36" hidden="1">#REF!</definedName>
    <definedName name="BLPH58" localSheetId="29" hidden="1">#REF!</definedName>
    <definedName name="BLPH58" localSheetId="32" hidden="1">#REF!</definedName>
    <definedName name="BLPH58" localSheetId="33" hidden="1">#REF!</definedName>
    <definedName name="BLPH58" localSheetId="48" hidden="1">#REF!</definedName>
    <definedName name="BLPH58" localSheetId="49" hidden="1">#REF!</definedName>
    <definedName name="BLPH58" localSheetId="50" hidden="1">#REF!</definedName>
    <definedName name="BLPH58" localSheetId="51" hidden="1">#REF!</definedName>
    <definedName name="BLPH58" localSheetId="52" hidden="1">#REF!</definedName>
    <definedName name="BLPH58" localSheetId="54" hidden="1">#REF!</definedName>
    <definedName name="BLPH58" localSheetId="55" hidden="1">#REF!</definedName>
    <definedName name="BLPH58" localSheetId="56" hidden="1">#REF!</definedName>
    <definedName name="BLPH58" localSheetId="57" hidden="1">#REF!</definedName>
    <definedName name="BLPH58" localSheetId="62" hidden="1">#REF!</definedName>
    <definedName name="BLPH58" localSheetId="69" hidden="1">#REF!</definedName>
    <definedName name="BLPH58" localSheetId="70" hidden="1">#REF!</definedName>
    <definedName name="BLPH58" localSheetId="71" hidden="1">#REF!</definedName>
    <definedName name="BLPH58" localSheetId="2" hidden="1">#REF!</definedName>
    <definedName name="BLPH58" hidden="1">#REF!</definedName>
    <definedName name="BLPH59" localSheetId="6" hidden="1">#REF!</definedName>
    <definedName name="BLPH59" localSheetId="7" hidden="1">#REF!</definedName>
    <definedName name="BLPH59" localSheetId="8" hidden="1">#REF!</definedName>
    <definedName name="BLPH59" localSheetId="34" hidden="1">#REF!</definedName>
    <definedName name="BLPH59" localSheetId="36" hidden="1">#REF!</definedName>
    <definedName name="BLPH59" localSheetId="29" hidden="1">#REF!</definedName>
    <definedName name="BLPH59" localSheetId="32" hidden="1">#REF!</definedName>
    <definedName name="BLPH59" localSheetId="33" hidden="1">#REF!</definedName>
    <definedName name="BLPH59" localSheetId="48" hidden="1">#REF!</definedName>
    <definedName name="BLPH59" localSheetId="49" hidden="1">#REF!</definedName>
    <definedName name="BLPH59" localSheetId="50" hidden="1">#REF!</definedName>
    <definedName name="BLPH59" localSheetId="51" hidden="1">#REF!</definedName>
    <definedName name="BLPH59" localSheetId="52" hidden="1">#REF!</definedName>
    <definedName name="BLPH59" localSheetId="54" hidden="1">#REF!</definedName>
    <definedName name="BLPH59" localSheetId="55" hidden="1">#REF!</definedName>
    <definedName name="BLPH59" localSheetId="56" hidden="1">#REF!</definedName>
    <definedName name="BLPH59" localSheetId="57" hidden="1">#REF!</definedName>
    <definedName name="BLPH59" localSheetId="62" hidden="1">#REF!</definedName>
    <definedName name="BLPH59" localSheetId="69" hidden="1">#REF!</definedName>
    <definedName name="BLPH59" localSheetId="70" hidden="1">#REF!</definedName>
    <definedName name="BLPH59" localSheetId="71" hidden="1">#REF!</definedName>
    <definedName name="BLPH59" localSheetId="2" hidden="1">#REF!</definedName>
    <definedName name="BLPH59" hidden="1">#REF!</definedName>
    <definedName name="BLPH6" localSheetId="6" hidden="1">#REF!</definedName>
    <definedName name="BLPH6" localSheetId="7" hidden="1">#REF!</definedName>
    <definedName name="BLPH6" localSheetId="8" hidden="1">#REF!</definedName>
    <definedName name="BLPH6" localSheetId="34" hidden="1">#REF!</definedName>
    <definedName name="BLPH6" localSheetId="36" hidden="1">#REF!</definedName>
    <definedName name="BLPH6" localSheetId="29" hidden="1">#REF!</definedName>
    <definedName name="BLPH6" localSheetId="32" hidden="1">#REF!</definedName>
    <definedName name="BLPH6" localSheetId="33" hidden="1">#REF!</definedName>
    <definedName name="BLPH6" localSheetId="48" hidden="1">#REF!</definedName>
    <definedName name="BLPH6" localSheetId="49" hidden="1">#REF!</definedName>
    <definedName name="BLPH6" localSheetId="50" hidden="1">#REF!</definedName>
    <definedName name="BLPH6" localSheetId="51" hidden="1">#REF!</definedName>
    <definedName name="BLPH6" localSheetId="52" hidden="1">#REF!</definedName>
    <definedName name="BLPH6" localSheetId="54" hidden="1">#REF!</definedName>
    <definedName name="BLPH6" localSheetId="55" hidden="1">#REF!</definedName>
    <definedName name="BLPH6" localSheetId="56" hidden="1">#REF!</definedName>
    <definedName name="BLPH6" localSheetId="57" hidden="1">#REF!</definedName>
    <definedName name="BLPH6" localSheetId="62" hidden="1">#REF!</definedName>
    <definedName name="BLPH6" localSheetId="69" hidden="1">#REF!</definedName>
    <definedName name="BLPH6" localSheetId="70" hidden="1">#REF!</definedName>
    <definedName name="BLPH6" localSheetId="71" hidden="1">#REF!</definedName>
    <definedName name="BLPH6" localSheetId="2" hidden="1">#REF!</definedName>
    <definedName name="BLPH6" hidden="1">#REF!</definedName>
    <definedName name="BLPH60" localSheetId="6" hidden="1">#REF!</definedName>
    <definedName name="BLPH60" localSheetId="7" hidden="1">#REF!</definedName>
    <definedName name="BLPH60" localSheetId="8" hidden="1">#REF!</definedName>
    <definedName name="BLPH60" localSheetId="34" hidden="1">#REF!</definedName>
    <definedName name="BLPH60" localSheetId="36" hidden="1">#REF!</definedName>
    <definedName name="BLPH60" localSheetId="29" hidden="1">#REF!</definedName>
    <definedName name="BLPH60" localSheetId="32" hidden="1">#REF!</definedName>
    <definedName name="BLPH60" localSheetId="33" hidden="1">#REF!</definedName>
    <definedName name="BLPH60" localSheetId="48" hidden="1">#REF!</definedName>
    <definedName name="BLPH60" localSheetId="49" hidden="1">#REF!</definedName>
    <definedName name="BLPH60" localSheetId="50" hidden="1">#REF!</definedName>
    <definedName name="BLPH60" localSheetId="51" hidden="1">#REF!</definedName>
    <definedName name="BLPH60" localSheetId="52" hidden="1">#REF!</definedName>
    <definedName name="BLPH60" localSheetId="54" hidden="1">#REF!</definedName>
    <definedName name="BLPH60" localSheetId="55" hidden="1">#REF!</definedName>
    <definedName name="BLPH60" localSheetId="56" hidden="1">#REF!</definedName>
    <definedName name="BLPH60" localSheetId="57" hidden="1">#REF!</definedName>
    <definedName name="BLPH60" localSheetId="62" hidden="1">#REF!</definedName>
    <definedName name="BLPH60" localSheetId="69" hidden="1">#REF!</definedName>
    <definedName name="BLPH60" localSheetId="70" hidden="1">#REF!</definedName>
    <definedName name="BLPH60" localSheetId="71" hidden="1">#REF!</definedName>
    <definedName name="BLPH60" localSheetId="2" hidden="1">#REF!</definedName>
    <definedName name="BLPH60" hidden="1">#REF!</definedName>
    <definedName name="BLPH61" localSheetId="6" hidden="1">#REF!</definedName>
    <definedName name="BLPH61" localSheetId="7" hidden="1">#REF!</definedName>
    <definedName name="BLPH61" localSheetId="8" hidden="1">#REF!</definedName>
    <definedName name="BLPH61" localSheetId="34" hidden="1">#REF!</definedName>
    <definedName name="BLPH61" localSheetId="36" hidden="1">#REF!</definedName>
    <definedName name="BLPH61" localSheetId="29" hidden="1">#REF!</definedName>
    <definedName name="BLPH61" localSheetId="32" hidden="1">#REF!</definedName>
    <definedName name="BLPH61" localSheetId="33" hidden="1">#REF!</definedName>
    <definedName name="BLPH61" localSheetId="48" hidden="1">#REF!</definedName>
    <definedName name="BLPH61" localSheetId="49" hidden="1">#REF!</definedName>
    <definedName name="BLPH61" localSheetId="50" hidden="1">#REF!</definedName>
    <definedName name="BLPH61" localSheetId="51" hidden="1">#REF!</definedName>
    <definedName name="BLPH61" localSheetId="52" hidden="1">#REF!</definedName>
    <definedName name="BLPH61" localSheetId="54" hidden="1">#REF!</definedName>
    <definedName name="BLPH61" localSheetId="55" hidden="1">#REF!</definedName>
    <definedName name="BLPH61" localSheetId="56" hidden="1">#REF!</definedName>
    <definedName name="BLPH61" localSheetId="57" hidden="1">#REF!</definedName>
    <definedName name="BLPH61" localSheetId="62" hidden="1">#REF!</definedName>
    <definedName name="BLPH61" localSheetId="69" hidden="1">#REF!</definedName>
    <definedName name="BLPH61" localSheetId="70" hidden="1">#REF!</definedName>
    <definedName name="BLPH61" localSheetId="71" hidden="1">#REF!</definedName>
    <definedName name="BLPH61" localSheetId="2" hidden="1">#REF!</definedName>
    <definedName name="BLPH61" hidden="1">#REF!</definedName>
    <definedName name="BLPH62" localSheetId="6" hidden="1">#REF!</definedName>
    <definedName name="BLPH62" localSheetId="7" hidden="1">#REF!</definedName>
    <definedName name="BLPH62" localSheetId="8" hidden="1">#REF!</definedName>
    <definedName name="BLPH62" localSheetId="34" hidden="1">#REF!</definedName>
    <definedName name="BLPH62" localSheetId="36" hidden="1">#REF!</definedName>
    <definedName name="BLPH62" localSheetId="29" hidden="1">#REF!</definedName>
    <definedName name="BLPH62" localSheetId="32" hidden="1">#REF!</definedName>
    <definedName name="BLPH62" localSheetId="33" hidden="1">#REF!</definedName>
    <definedName name="BLPH62" localSheetId="48" hidden="1">#REF!</definedName>
    <definedName name="BLPH62" localSheetId="49" hidden="1">#REF!</definedName>
    <definedName name="BLPH62" localSheetId="50" hidden="1">#REF!</definedName>
    <definedName name="BLPH62" localSheetId="51" hidden="1">#REF!</definedName>
    <definedName name="BLPH62" localSheetId="52" hidden="1">#REF!</definedName>
    <definedName name="BLPH62" localSheetId="54" hidden="1">#REF!</definedName>
    <definedName name="BLPH62" localSheetId="55" hidden="1">#REF!</definedName>
    <definedName name="BLPH62" localSheetId="56" hidden="1">#REF!</definedName>
    <definedName name="BLPH62" localSheetId="57" hidden="1">#REF!</definedName>
    <definedName name="BLPH62" localSheetId="62" hidden="1">#REF!</definedName>
    <definedName name="BLPH62" localSheetId="69" hidden="1">#REF!</definedName>
    <definedName name="BLPH62" localSheetId="70" hidden="1">#REF!</definedName>
    <definedName name="BLPH62" localSheetId="71" hidden="1">#REF!</definedName>
    <definedName name="BLPH62" localSheetId="2" hidden="1">#REF!</definedName>
    <definedName name="BLPH62" hidden="1">#REF!</definedName>
    <definedName name="BLPH63" localSheetId="6" hidden="1">#REF!</definedName>
    <definedName name="BLPH63" localSheetId="7" hidden="1">#REF!</definedName>
    <definedName name="BLPH63" localSheetId="8" hidden="1">#REF!</definedName>
    <definedName name="BLPH63" localSheetId="34" hidden="1">#REF!</definedName>
    <definedName name="BLPH63" localSheetId="36" hidden="1">#REF!</definedName>
    <definedName name="BLPH63" localSheetId="29" hidden="1">#REF!</definedName>
    <definedName name="BLPH63" localSheetId="32" hidden="1">#REF!</definedName>
    <definedName name="BLPH63" localSheetId="33" hidden="1">#REF!</definedName>
    <definedName name="BLPH63" localSheetId="48" hidden="1">#REF!</definedName>
    <definedName name="BLPH63" localSheetId="49" hidden="1">#REF!</definedName>
    <definedName name="BLPH63" localSheetId="50" hidden="1">#REF!</definedName>
    <definedName name="BLPH63" localSheetId="51" hidden="1">#REF!</definedName>
    <definedName name="BLPH63" localSheetId="52" hidden="1">#REF!</definedName>
    <definedName name="BLPH63" localSheetId="54" hidden="1">#REF!</definedName>
    <definedName name="BLPH63" localSheetId="55" hidden="1">#REF!</definedName>
    <definedName name="BLPH63" localSheetId="56" hidden="1">#REF!</definedName>
    <definedName name="BLPH63" localSheetId="57" hidden="1">#REF!</definedName>
    <definedName name="BLPH63" localSheetId="62" hidden="1">#REF!</definedName>
    <definedName name="BLPH63" localSheetId="69" hidden="1">#REF!</definedName>
    <definedName name="BLPH63" localSheetId="70" hidden="1">#REF!</definedName>
    <definedName name="BLPH63" localSheetId="71" hidden="1">#REF!</definedName>
    <definedName name="BLPH63" localSheetId="2" hidden="1">#REF!</definedName>
    <definedName name="BLPH63" hidden="1">#REF!</definedName>
    <definedName name="BLPH64" localSheetId="6" hidden="1">#REF!</definedName>
    <definedName name="BLPH64" localSheetId="7" hidden="1">#REF!</definedName>
    <definedName name="BLPH64" localSheetId="8" hidden="1">#REF!</definedName>
    <definedName name="BLPH64" localSheetId="34" hidden="1">#REF!</definedName>
    <definedName name="BLPH64" localSheetId="36" hidden="1">#REF!</definedName>
    <definedName name="BLPH64" localSheetId="29" hidden="1">#REF!</definedName>
    <definedName name="BLPH64" localSheetId="32" hidden="1">#REF!</definedName>
    <definedName name="BLPH64" localSheetId="33" hidden="1">#REF!</definedName>
    <definedName name="BLPH64" localSheetId="48" hidden="1">#REF!</definedName>
    <definedName name="BLPH64" localSheetId="49" hidden="1">#REF!</definedName>
    <definedName name="BLPH64" localSheetId="50" hidden="1">#REF!</definedName>
    <definedName name="BLPH64" localSheetId="51" hidden="1">#REF!</definedName>
    <definedName name="BLPH64" localSheetId="52" hidden="1">#REF!</definedName>
    <definedName name="BLPH64" localSheetId="54" hidden="1">#REF!</definedName>
    <definedName name="BLPH64" localSheetId="55" hidden="1">#REF!</definedName>
    <definedName name="BLPH64" localSheetId="56" hidden="1">#REF!</definedName>
    <definedName name="BLPH64" localSheetId="57" hidden="1">#REF!</definedName>
    <definedName name="BLPH64" localSheetId="62" hidden="1">#REF!</definedName>
    <definedName name="BLPH64" localSheetId="69" hidden="1">#REF!</definedName>
    <definedName name="BLPH64" localSheetId="70" hidden="1">#REF!</definedName>
    <definedName name="BLPH64" localSheetId="71" hidden="1">#REF!</definedName>
    <definedName name="BLPH64" localSheetId="2" hidden="1">#REF!</definedName>
    <definedName name="BLPH64" hidden="1">#REF!</definedName>
    <definedName name="BLPH65" localSheetId="6" hidden="1">#REF!</definedName>
    <definedName name="BLPH65" localSheetId="7" hidden="1">#REF!</definedName>
    <definedName name="BLPH65" localSheetId="8" hidden="1">#REF!</definedName>
    <definedName name="BLPH65" localSheetId="34" hidden="1">#REF!</definedName>
    <definedName name="BLPH65" localSheetId="36" hidden="1">#REF!</definedName>
    <definedName name="BLPH65" localSheetId="29" hidden="1">#REF!</definedName>
    <definedName name="BLPH65" localSheetId="32" hidden="1">#REF!</definedName>
    <definedName name="BLPH65" localSheetId="33" hidden="1">#REF!</definedName>
    <definedName name="BLPH65" localSheetId="48" hidden="1">#REF!</definedName>
    <definedName name="BLPH65" localSheetId="49" hidden="1">#REF!</definedName>
    <definedName name="BLPH65" localSheetId="50" hidden="1">#REF!</definedName>
    <definedName name="BLPH65" localSheetId="51" hidden="1">#REF!</definedName>
    <definedName name="BLPH65" localSheetId="52" hidden="1">#REF!</definedName>
    <definedName name="BLPH65" localSheetId="54" hidden="1">#REF!</definedName>
    <definedName name="BLPH65" localSheetId="55" hidden="1">#REF!</definedName>
    <definedName name="BLPH65" localSheetId="56" hidden="1">#REF!</definedName>
    <definedName name="BLPH65" localSheetId="57" hidden="1">#REF!</definedName>
    <definedName name="BLPH65" localSheetId="62" hidden="1">#REF!</definedName>
    <definedName name="BLPH65" localSheetId="69" hidden="1">#REF!</definedName>
    <definedName name="BLPH65" localSheetId="70" hidden="1">#REF!</definedName>
    <definedName name="BLPH65" localSheetId="71" hidden="1">#REF!</definedName>
    <definedName name="BLPH65" localSheetId="2" hidden="1">#REF!</definedName>
    <definedName name="BLPH65" hidden="1">#REF!</definedName>
    <definedName name="BLPH66" localSheetId="6" hidden="1">#REF!</definedName>
    <definedName name="BLPH66" localSheetId="7" hidden="1">#REF!</definedName>
    <definedName name="BLPH66" localSheetId="8" hidden="1">#REF!</definedName>
    <definedName name="BLPH66" localSheetId="34" hidden="1">#REF!</definedName>
    <definedName name="BLPH66" localSheetId="36" hidden="1">#REF!</definedName>
    <definedName name="BLPH66" localSheetId="29" hidden="1">#REF!</definedName>
    <definedName name="BLPH66" localSheetId="32" hidden="1">#REF!</definedName>
    <definedName name="BLPH66" localSheetId="33" hidden="1">#REF!</definedName>
    <definedName name="BLPH66" localSheetId="48" hidden="1">#REF!</definedName>
    <definedName name="BLPH66" localSheetId="49" hidden="1">#REF!</definedName>
    <definedName name="BLPH66" localSheetId="50" hidden="1">#REF!</definedName>
    <definedName name="BLPH66" localSheetId="51" hidden="1">#REF!</definedName>
    <definedName name="BLPH66" localSheetId="52" hidden="1">#REF!</definedName>
    <definedName name="BLPH66" localSheetId="54" hidden="1">#REF!</definedName>
    <definedName name="BLPH66" localSheetId="55" hidden="1">#REF!</definedName>
    <definedName name="BLPH66" localSheetId="56" hidden="1">#REF!</definedName>
    <definedName name="BLPH66" localSheetId="57" hidden="1">#REF!</definedName>
    <definedName name="BLPH66" localSheetId="62" hidden="1">#REF!</definedName>
    <definedName name="BLPH66" localSheetId="69" hidden="1">#REF!</definedName>
    <definedName name="BLPH66" localSheetId="70" hidden="1">#REF!</definedName>
    <definedName name="BLPH66" localSheetId="71" hidden="1">#REF!</definedName>
    <definedName name="BLPH66" localSheetId="2" hidden="1">#REF!</definedName>
    <definedName name="BLPH66" hidden="1">#REF!</definedName>
    <definedName name="BLPH67" localSheetId="6" hidden="1">#REF!</definedName>
    <definedName name="BLPH67" localSheetId="7" hidden="1">#REF!</definedName>
    <definedName name="BLPH67" localSheetId="8" hidden="1">#REF!</definedName>
    <definedName name="BLPH67" localSheetId="34" hidden="1">#REF!</definedName>
    <definedName name="BLPH67" localSheetId="36" hidden="1">#REF!</definedName>
    <definedName name="BLPH67" localSheetId="29" hidden="1">#REF!</definedName>
    <definedName name="BLPH67" localSheetId="32" hidden="1">#REF!</definedName>
    <definedName name="BLPH67" localSheetId="33" hidden="1">#REF!</definedName>
    <definedName name="BLPH67" localSheetId="48" hidden="1">#REF!</definedName>
    <definedName name="BLPH67" localSheetId="49" hidden="1">#REF!</definedName>
    <definedName name="BLPH67" localSheetId="50" hidden="1">#REF!</definedName>
    <definedName name="BLPH67" localSheetId="51" hidden="1">#REF!</definedName>
    <definedName name="BLPH67" localSheetId="52" hidden="1">#REF!</definedName>
    <definedName name="BLPH67" localSheetId="54" hidden="1">#REF!</definedName>
    <definedName name="BLPH67" localSheetId="55" hidden="1">#REF!</definedName>
    <definedName name="BLPH67" localSheetId="56" hidden="1">#REF!</definedName>
    <definedName name="BLPH67" localSheetId="57" hidden="1">#REF!</definedName>
    <definedName name="BLPH67" localSheetId="62" hidden="1">#REF!</definedName>
    <definedName name="BLPH67" localSheetId="69" hidden="1">#REF!</definedName>
    <definedName name="BLPH67" localSheetId="70" hidden="1">#REF!</definedName>
    <definedName name="BLPH67" localSheetId="71" hidden="1">#REF!</definedName>
    <definedName name="BLPH67" localSheetId="2" hidden="1">#REF!</definedName>
    <definedName name="BLPH67" hidden="1">#REF!</definedName>
    <definedName name="BLPH68" localSheetId="6" hidden="1">#REF!</definedName>
    <definedName name="BLPH68" localSheetId="7" hidden="1">#REF!</definedName>
    <definedName name="BLPH68" localSheetId="8" hidden="1">#REF!</definedName>
    <definedName name="BLPH68" localSheetId="34" hidden="1">#REF!</definedName>
    <definedName name="BLPH68" localSheetId="36" hidden="1">#REF!</definedName>
    <definedName name="BLPH68" localSheetId="29" hidden="1">#REF!</definedName>
    <definedName name="BLPH68" localSheetId="32" hidden="1">#REF!</definedName>
    <definedName name="BLPH68" localSheetId="33" hidden="1">#REF!</definedName>
    <definedName name="BLPH68" localSheetId="48" hidden="1">#REF!</definedName>
    <definedName name="BLPH68" localSheetId="49" hidden="1">#REF!</definedName>
    <definedName name="BLPH68" localSheetId="50" hidden="1">#REF!</definedName>
    <definedName name="BLPH68" localSheetId="51" hidden="1">#REF!</definedName>
    <definedName name="BLPH68" localSheetId="52" hidden="1">#REF!</definedName>
    <definedName name="BLPH68" localSheetId="54" hidden="1">#REF!</definedName>
    <definedName name="BLPH68" localSheetId="55" hidden="1">#REF!</definedName>
    <definedName name="BLPH68" localSheetId="56" hidden="1">#REF!</definedName>
    <definedName name="BLPH68" localSheetId="57" hidden="1">#REF!</definedName>
    <definedName name="BLPH68" localSheetId="62" hidden="1">#REF!</definedName>
    <definedName name="BLPH68" localSheetId="69" hidden="1">#REF!</definedName>
    <definedName name="BLPH68" localSheetId="70" hidden="1">#REF!</definedName>
    <definedName name="BLPH68" localSheetId="71" hidden="1">#REF!</definedName>
    <definedName name="BLPH68" localSheetId="2" hidden="1">#REF!</definedName>
    <definedName name="BLPH68" hidden="1">#REF!</definedName>
    <definedName name="BLPH69" localSheetId="6" hidden="1">#REF!</definedName>
    <definedName name="BLPH69" localSheetId="7" hidden="1">#REF!</definedName>
    <definedName name="BLPH69" localSheetId="8" hidden="1">#REF!</definedName>
    <definedName name="BLPH69" localSheetId="34" hidden="1">#REF!</definedName>
    <definedName name="BLPH69" localSheetId="36" hidden="1">#REF!</definedName>
    <definedName name="BLPH69" localSheetId="29" hidden="1">#REF!</definedName>
    <definedName name="BLPH69" localSheetId="32" hidden="1">#REF!</definedName>
    <definedName name="BLPH69" localSheetId="33" hidden="1">#REF!</definedName>
    <definedName name="BLPH69" localSheetId="48" hidden="1">#REF!</definedName>
    <definedName name="BLPH69" localSheetId="49" hidden="1">#REF!</definedName>
    <definedName name="BLPH69" localSheetId="50" hidden="1">#REF!</definedName>
    <definedName name="BLPH69" localSheetId="51" hidden="1">#REF!</definedName>
    <definedName name="BLPH69" localSheetId="52" hidden="1">#REF!</definedName>
    <definedName name="BLPH69" localSheetId="54" hidden="1">#REF!</definedName>
    <definedName name="BLPH69" localSheetId="55" hidden="1">#REF!</definedName>
    <definedName name="BLPH69" localSheetId="56" hidden="1">#REF!</definedName>
    <definedName name="BLPH69" localSheetId="57" hidden="1">#REF!</definedName>
    <definedName name="BLPH69" localSheetId="62" hidden="1">#REF!</definedName>
    <definedName name="BLPH69" localSheetId="69" hidden="1">#REF!</definedName>
    <definedName name="BLPH69" localSheetId="70" hidden="1">#REF!</definedName>
    <definedName name="BLPH69" localSheetId="71" hidden="1">#REF!</definedName>
    <definedName name="BLPH69" localSheetId="2" hidden="1">#REF!</definedName>
    <definedName name="BLPH69" hidden="1">#REF!</definedName>
    <definedName name="BLPH7" localSheetId="6" hidden="1">#REF!</definedName>
    <definedName name="BLPH7" localSheetId="7" hidden="1">#REF!</definedName>
    <definedName name="BLPH7" localSheetId="8" hidden="1">#REF!</definedName>
    <definedName name="BLPH7" localSheetId="34" hidden="1">#REF!</definedName>
    <definedName name="BLPH7" localSheetId="36" hidden="1">#REF!</definedName>
    <definedName name="BLPH7" localSheetId="29" hidden="1">#REF!</definedName>
    <definedName name="BLPH7" localSheetId="32" hidden="1">#REF!</definedName>
    <definedName name="BLPH7" localSheetId="33" hidden="1">#REF!</definedName>
    <definedName name="BLPH7" localSheetId="48" hidden="1">#REF!</definedName>
    <definedName name="BLPH7" localSheetId="49" hidden="1">#REF!</definedName>
    <definedName name="BLPH7" localSheetId="50" hidden="1">#REF!</definedName>
    <definedName name="BLPH7" localSheetId="51" hidden="1">#REF!</definedName>
    <definedName name="BLPH7" localSheetId="52" hidden="1">#REF!</definedName>
    <definedName name="BLPH7" localSheetId="54" hidden="1">#REF!</definedName>
    <definedName name="BLPH7" localSheetId="55" hidden="1">#REF!</definedName>
    <definedName name="BLPH7" localSheetId="56" hidden="1">#REF!</definedName>
    <definedName name="BLPH7" localSheetId="57" hidden="1">#REF!</definedName>
    <definedName name="BLPH7" localSheetId="62" hidden="1">#REF!</definedName>
    <definedName name="BLPH7" localSheetId="69" hidden="1">#REF!</definedName>
    <definedName name="BLPH7" localSheetId="70" hidden="1">#REF!</definedName>
    <definedName name="BLPH7" localSheetId="71" hidden="1">#REF!</definedName>
    <definedName name="BLPH7" localSheetId="2" hidden="1">#REF!</definedName>
    <definedName name="BLPH7" hidden="1">#REF!</definedName>
    <definedName name="BLPH70" localSheetId="6" hidden="1">#REF!</definedName>
    <definedName name="BLPH70" localSheetId="7" hidden="1">#REF!</definedName>
    <definedName name="BLPH70" localSheetId="8" hidden="1">#REF!</definedName>
    <definedName name="BLPH70" localSheetId="34" hidden="1">#REF!</definedName>
    <definedName name="BLPH70" localSheetId="36" hidden="1">#REF!</definedName>
    <definedName name="BLPH70" localSheetId="29" hidden="1">#REF!</definedName>
    <definedName name="BLPH70" localSheetId="32" hidden="1">#REF!</definedName>
    <definedName name="BLPH70" localSheetId="33" hidden="1">#REF!</definedName>
    <definedName name="BLPH70" localSheetId="48" hidden="1">#REF!</definedName>
    <definedName name="BLPH70" localSheetId="49" hidden="1">#REF!</definedName>
    <definedName name="BLPH70" localSheetId="50" hidden="1">#REF!</definedName>
    <definedName name="BLPH70" localSheetId="51" hidden="1">#REF!</definedName>
    <definedName name="BLPH70" localSheetId="52" hidden="1">#REF!</definedName>
    <definedName name="BLPH70" localSheetId="54" hidden="1">#REF!</definedName>
    <definedName name="BLPH70" localSheetId="55" hidden="1">#REF!</definedName>
    <definedName name="BLPH70" localSheetId="56" hidden="1">#REF!</definedName>
    <definedName name="BLPH70" localSheetId="57" hidden="1">#REF!</definedName>
    <definedName name="BLPH70" localSheetId="62" hidden="1">#REF!</definedName>
    <definedName name="BLPH70" localSheetId="69" hidden="1">#REF!</definedName>
    <definedName name="BLPH70" localSheetId="70" hidden="1">#REF!</definedName>
    <definedName name="BLPH70" localSheetId="71" hidden="1">#REF!</definedName>
    <definedName name="BLPH70" localSheetId="2" hidden="1">#REF!</definedName>
    <definedName name="BLPH70" hidden="1">#REF!</definedName>
    <definedName name="BLPH71" localSheetId="6" hidden="1">#REF!</definedName>
    <definedName name="BLPH71" localSheetId="7" hidden="1">#REF!</definedName>
    <definedName name="BLPH71" localSheetId="8" hidden="1">#REF!</definedName>
    <definedName name="BLPH71" localSheetId="34" hidden="1">#REF!</definedName>
    <definedName name="BLPH71" localSheetId="36" hidden="1">#REF!</definedName>
    <definedName name="BLPH71" localSheetId="29" hidden="1">#REF!</definedName>
    <definedName name="BLPH71" localSheetId="32" hidden="1">#REF!</definedName>
    <definedName name="BLPH71" localSheetId="33" hidden="1">#REF!</definedName>
    <definedName name="BLPH71" localSheetId="48" hidden="1">#REF!</definedName>
    <definedName name="BLPH71" localSheetId="49" hidden="1">#REF!</definedName>
    <definedName name="BLPH71" localSheetId="50" hidden="1">#REF!</definedName>
    <definedName name="BLPH71" localSheetId="51" hidden="1">#REF!</definedName>
    <definedName name="BLPH71" localSheetId="52" hidden="1">#REF!</definedName>
    <definedName name="BLPH71" localSheetId="54" hidden="1">#REF!</definedName>
    <definedName name="BLPH71" localSheetId="55" hidden="1">#REF!</definedName>
    <definedName name="BLPH71" localSheetId="56" hidden="1">#REF!</definedName>
    <definedName name="BLPH71" localSheetId="57" hidden="1">#REF!</definedName>
    <definedName name="BLPH71" localSheetId="62" hidden="1">#REF!</definedName>
    <definedName name="BLPH71" localSheetId="69" hidden="1">#REF!</definedName>
    <definedName name="BLPH71" localSheetId="70" hidden="1">#REF!</definedName>
    <definedName name="BLPH71" localSheetId="71" hidden="1">#REF!</definedName>
    <definedName name="BLPH71" localSheetId="2" hidden="1">#REF!</definedName>
    <definedName name="BLPH71" hidden="1">#REF!</definedName>
    <definedName name="BLPH72" localSheetId="6" hidden="1">#REF!</definedName>
    <definedName name="BLPH72" localSheetId="7" hidden="1">#REF!</definedName>
    <definedName name="BLPH72" localSheetId="8" hidden="1">#REF!</definedName>
    <definedName name="BLPH72" localSheetId="34" hidden="1">#REF!</definedName>
    <definedName name="BLPH72" localSheetId="36" hidden="1">#REF!</definedName>
    <definedName name="BLPH72" localSheetId="29" hidden="1">#REF!</definedName>
    <definedName name="BLPH72" localSheetId="32" hidden="1">#REF!</definedName>
    <definedName name="BLPH72" localSheetId="33" hidden="1">#REF!</definedName>
    <definedName name="BLPH72" localSheetId="48" hidden="1">#REF!</definedName>
    <definedName name="BLPH72" localSheetId="49" hidden="1">#REF!</definedName>
    <definedName name="BLPH72" localSheetId="50" hidden="1">#REF!</definedName>
    <definedName name="BLPH72" localSheetId="51" hidden="1">#REF!</definedName>
    <definedName name="BLPH72" localSheetId="52" hidden="1">#REF!</definedName>
    <definedName name="BLPH72" localSheetId="54" hidden="1">#REF!</definedName>
    <definedName name="BLPH72" localSheetId="55" hidden="1">#REF!</definedName>
    <definedName name="BLPH72" localSheetId="56" hidden="1">#REF!</definedName>
    <definedName name="BLPH72" localSheetId="57" hidden="1">#REF!</definedName>
    <definedName name="BLPH72" localSheetId="62" hidden="1">#REF!</definedName>
    <definedName name="BLPH72" localSheetId="69" hidden="1">#REF!</definedName>
    <definedName name="BLPH72" localSheetId="70" hidden="1">#REF!</definedName>
    <definedName name="BLPH72" localSheetId="71" hidden="1">#REF!</definedName>
    <definedName name="BLPH72" localSheetId="2" hidden="1">#REF!</definedName>
    <definedName name="BLPH72" hidden="1">#REF!</definedName>
    <definedName name="BLPH73" localSheetId="6" hidden="1">#REF!</definedName>
    <definedName name="BLPH73" localSheetId="7" hidden="1">#REF!</definedName>
    <definedName name="BLPH73" localSheetId="8" hidden="1">#REF!</definedName>
    <definedName name="BLPH73" localSheetId="34" hidden="1">#REF!</definedName>
    <definedName name="BLPH73" localSheetId="36" hidden="1">#REF!</definedName>
    <definedName name="BLPH73" localSheetId="29" hidden="1">#REF!</definedName>
    <definedName name="BLPH73" localSheetId="32" hidden="1">#REF!</definedName>
    <definedName name="BLPH73" localSheetId="33" hidden="1">#REF!</definedName>
    <definedName name="BLPH73" localSheetId="48" hidden="1">#REF!</definedName>
    <definedName name="BLPH73" localSheetId="49" hidden="1">#REF!</definedName>
    <definedName name="BLPH73" localSheetId="50" hidden="1">#REF!</definedName>
    <definedName name="BLPH73" localSheetId="51" hidden="1">#REF!</definedName>
    <definedName name="BLPH73" localSheetId="52" hidden="1">#REF!</definedName>
    <definedName name="BLPH73" localSheetId="54" hidden="1">#REF!</definedName>
    <definedName name="BLPH73" localSheetId="55" hidden="1">#REF!</definedName>
    <definedName name="BLPH73" localSheetId="56" hidden="1">#REF!</definedName>
    <definedName name="BLPH73" localSheetId="57" hidden="1">#REF!</definedName>
    <definedName name="BLPH73" localSheetId="62" hidden="1">#REF!</definedName>
    <definedName name="BLPH73" localSheetId="69" hidden="1">#REF!</definedName>
    <definedName name="BLPH73" localSheetId="70" hidden="1">#REF!</definedName>
    <definedName name="BLPH73" localSheetId="71" hidden="1">#REF!</definedName>
    <definedName name="BLPH73" localSheetId="2" hidden="1">#REF!</definedName>
    <definedName name="BLPH73" hidden="1">#REF!</definedName>
    <definedName name="BLPH74" localSheetId="6" hidden="1">#REF!</definedName>
    <definedName name="BLPH74" localSheetId="7" hidden="1">#REF!</definedName>
    <definedName name="BLPH74" localSheetId="8" hidden="1">#REF!</definedName>
    <definedName name="BLPH74" localSheetId="34" hidden="1">#REF!</definedName>
    <definedName name="BLPH74" localSheetId="36" hidden="1">#REF!</definedName>
    <definedName name="BLPH74" localSheetId="29" hidden="1">#REF!</definedName>
    <definedName name="BLPH74" localSheetId="32" hidden="1">#REF!</definedName>
    <definedName name="BLPH74" localSheetId="33" hidden="1">#REF!</definedName>
    <definedName name="BLPH74" localSheetId="48" hidden="1">#REF!</definedName>
    <definedName name="BLPH74" localSheetId="49" hidden="1">#REF!</definedName>
    <definedName name="BLPH74" localSheetId="50" hidden="1">#REF!</definedName>
    <definedName name="BLPH74" localSheetId="51" hidden="1">#REF!</definedName>
    <definedName name="BLPH74" localSheetId="52" hidden="1">#REF!</definedName>
    <definedName name="BLPH74" localSheetId="54" hidden="1">#REF!</definedName>
    <definedName name="BLPH74" localSheetId="55" hidden="1">#REF!</definedName>
    <definedName name="BLPH74" localSheetId="56" hidden="1">#REF!</definedName>
    <definedName name="BLPH74" localSheetId="57" hidden="1">#REF!</definedName>
    <definedName name="BLPH74" localSheetId="62" hidden="1">#REF!</definedName>
    <definedName name="BLPH74" localSheetId="69" hidden="1">#REF!</definedName>
    <definedName name="BLPH74" localSheetId="70" hidden="1">#REF!</definedName>
    <definedName name="BLPH74" localSheetId="71" hidden="1">#REF!</definedName>
    <definedName name="BLPH74" localSheetId="2" hidden="1">#REF!</definedName>
    <definedName name="BLPH74" hidden="1">#REF!</definedName>
    <definedName name="BLPH75" localSheetId="6" hidden="1">#REF!</definedName>
    <definedName name="BLPH75" localSheetId="7" hidden="1">#REF!</definedName>
    <definedName name="BLPH75" localSheetId="8" hidden="1">#REF!</definedName>
    <definedName name="BLPH75" localSheetId="34" hidden="1">#REF!</definedName>
    <definedName name="BLPH75" localSheetId="36" hidden="1">#REF!</definedName>
    <definedName name="BLPH75" localSheetId="29" hidden="1">#REF!</definedName>
    <definedName name="BLPH75" localSheetId="32" hidden="1">#REF!</definedName>
    <definedName name="BLPH75" localSheetId="33" hidden="1">#REF!</definedName>
    <definedName name="BLPH75" localSheetId="48" hidden="1">#REF!</definedName>
    <definedName name="BLPH75" localSheetId="49" hidden="1">#REF!</definedName>
    <definedName name="BLPH75" localSheetId="50" hidden="1">#REF!</definedName>
    <definedName name="BLPH75" localSheetId="51" hidden="1">#REF!</definedName>
    <definedName name="BLPH75" localSheetId="52" hidden="1">#REF!</definedName>
    <definedName name="BLPH75" localSheetId="54" hidden="1">#REF!</definedName>
    <definedName name="BLPH75" localSheetId="55" hidden="1">#REF!</definedName>
    <definedName name="BLPH75" localSheetId="56" hidden="1">#REF!</definedName>
    <definedName name="BLPH75" localSheetId="57" hidden="1">#REF!</definedName>
    <definedName name="BLPH75" localSheetId="62" hidden="1">#REF!</definedName>
    <definedName name="BLPH75" localSheetId="69" hidden="1">#REF!</definedName>
    <definedName name="BLPH75" localSheetId="70" hidden="1">#REF!</definedName>
    <definedName name="BLPH75" localSheetId="71" hidden="1">#REF!</definedName>
    <definedName name="BLPH75" localSheetId="2" hidden="1">#REF!</definedName>
    <definedName name="BLPH75" hidden="1">#REF!</definedName>
    <definedName name="BLPH76" localSheetId="6" hidden="1">#REF!</definedName>
    <definedName name="BLPH76" localSheetId="7" hidden="1">#REF!</definedName>
    <definedName name="BLPH76" localSheetId="8" hidden="1">#REF!</definedName>
    <definedName name="BLPH76" localSheetId="34" hidden="1">#REF!</definedName>
    <definedName name="BLPH76" localSheetId="36" hidden="1">#REF!</definedName>
    <definedName name="BLPH76" localSheetId="29" hidden="1">#REF!</definedName>
    <definedName name="BLPH76" localSheetId="32" hidden="1">#REF!</definedName>
    <definedName name="BLPH76" localSheetId="33" hidden="1">#REF!</definedName>
    <definedName name="BLPH76" localSheetId="48" hidden="1">#REF!</definedName>
    <definedName name="BLPH76" localSheetId="49" hidden="1">#REF!</definedName>
    <definedName name="BLPH76" localSheetId="50" hidden="1">#REF!</definedName>
    <definedName name="BLPH76" localSheetId="51" hidden="1">#REF!</definedName>
    <definedName name="BLPH76" localSheetId="52" hidden="1">#REF!</definedName>
    <definedName name="BLPH76" localSheetId="54" hidden="1">#REF!</definedName>
    <definedName name="BLPH76" localSheetId="55" hidden="1">#REF!</definedName>
    <definedName name="BLPH76" localSheetId="56" hidden="1">#REF!</definedName>
    <definedName name="BLPH76" localSheetId="57" hidden="1">#REF!</definedName>
    <definedName name="BLPH76" localSheetId="62" hidden="1">#REF!</definedName>
    <definedName name="BLPH76" localSheetId="69" hidden="1">#REF!</definedName>
    <definedName name="BLPH76" localSheetId="70" hidden="1">#REF!</definedName>
    <definedName name="BLPH76" localSheetId="71" hidden="1">#REF!</definedName>
    <definedName name="BLPH76" localSheetId="2" hidden="1">#REF!</definedName>
    <definedName name="BLPH76" hidden="1">#REF!</definedName>
    <definedName name="BLPH77" localSheetId="6" hidden="1">#REF!</definedName>
    <definedName name="BLPH77" localSheetId="7" hidden="1">#REF!</definedName>
    <definedName name="BLPH77" localSheetId="8" hidden="1">#REF!</definedName>
    <definedName name="BLPH77" localSheetId="34" hidden="1">#REF!</definedName>
    <definedName name="BLPH77" localSheetId="36" hidden="1">#REF!</definedName>
    <definedName name="BLPH77" localSheetId="29" hidden="1">#REF!</definedName>
    <definedName name="BLPH77" localSheetId="32" hidden="1">#REF!</definedName>
    <definedName name="BLPH77" localSheetId="33" hidden="1">#REF!</definedName>
    <definedName name="BLPH77" localSheetId="48" hidden="1">#REF!</definedName>
    <definedName name="BLPH77" localSheetId="49" hidden="1">#REF!</definedName>
    <definedName name="BLPH77" localSheetId="50" hidden="1">#REF!</definedName>
    <definedName name="BLPH77" localSheetId="51" hidden="1">#REF!</definedName>
    <definedName name="BLPH77" localSheetId="52" hidden="1">#REF!</definedName>
    <definedName name="BLPH77" localSheetId="54" hidden="1">#REF!</definedName>
    <definedName name="BLPH77" localSheetId="55" hidden="1">#REF!</definedName>
    <definedName name="BLPH77" localSheetId="56" hidden="1">#REF!</definedName>
    <definedName name="BLPH77" localSheetId="57" hidden="1">#REF!</definedName>
    <definedName name="BLPH77" localSheetId="62" hidden="1">#REF!</definedName>
    <definedName name="BLPH77" localSheetId="69" hidden="1">#REF!</definedName>
    <definedName name="BLPH77" localSheetId="70" hidden="1">#REF!</definedName>
    <definedName name="BLPH77" localSheetId="71" hidden="1">#REF!</definedName>
    <definedName name="BLPH77" localSheetId="2" hidden="1">#REF!</definedName>
    <definedName name="BLPH77" hidden="1">#REF!</definedName>
    <definedName name="BLPH78" localSheetId="6" hidden="1">#REF!</definedName>
    <definedName name="BLPH78" localSheetId="7" hidden="1">#REF!</definedName>
    <definedName name="BLPH78" localSheetId="8" hidden="1">#REF!</definedName>
    <definedName name="BLPH78" localSheetId="34" hidden="1">#REF!</definedName>
    <definedName name="BLPH78" localSheetId="36" hidden="1">#REF!</definedName>
    <definedName name="BLPH78" localSheetId="29" hidden="1">#REF!</definedName>
    <definedName name="BLPH78" localSheetId="32" hidden="1">#REF!</definedName>
    <definedName name="BLPH78" localSheetId="33" hidden="1">#REF!</definedName>
    <definedName name="BLPH78" localSheetId="48" hidden="1">#REF!</definedName>
    <definedName name="BLPH78" localSheetId="49" hidden="1">#REF!</definedName>
    <definedName name="BLPH78" localSheetId="50" hidden="1">#REF!</definedName>
    <definedName name="BLPH78" localSheetId="51" hidden="1">#REF!</definedName>
    <definedName name="BLPH78" localSheetId="52" hidden="1">#REF!</definedName>
    <definedName name="BLPH78" localSheetId="54" hidden="1">#REF!</definedName>
    <definedName name="BLPH78" localSheetId="55" hidden="1">#REF!</definedName>
    <definedName name="BLPH78" localSheetId="56" hidden="1">#REF!</definedName>
    <definedName name="BLPH78" localSheetId="57" hidden="1">#REF!</definedName>
    <definedName name="BLPH78" localSheetId="62" hidden="1">#REF!</definedName>
    <definedName name="BLPH78" localSheetId="69" hidden="1">#REF!</definedName>
    <definedName name="BLPH78" localSheetId="70" hidden="1">#REF!</definedName>
    <definedName name="BLPH78" localSheetId="71" hidden="1">#REF!</definedName>
    <definedName name="BLPH78" localSheetId="2" hidden="1">#REF!</definedName>
    <definedName name="BLPH78" hidden="1">#REF!</definedName>
    <definedName name="BLPH79" localSheetId="6" hidden="1">#REF!</definedName>
    <definedName name="BLPH79" localSheetId="7" hidden="1">#REF!</definedName>
    <definedName name="BLPH79" localSheetId="8" hidden="1">#REF!</definedName>
    <definedName name="BLPH79" localSheetId="34" hidden="1">#REF!</definedName>
    <definedName name="BLPH79" localSheetId="36" hidden="1">#REF!</definedName>
    <definedName name="BLPH79" localSheetId="29" hidden="1">#REF!</definedName>
    <definedName name="BLPH79" localSheetId="32" hidden="1">#REF!</definedName>
    <definedName name="BLPH79" localSheetId="33" hidden="1">#REF!</definedName>
    <definedName name="BLPH79" localSheetId="48" hidden="1">#REF!</definedName>
    <definedName name="BLPH79" localSheetId="49" hidden="1">#REF!</definedName>
    <definedName name="BLPH79" localSheetId="50" hidden="1">#REF!</definedName>
    <definedName name="BLPH79" localSheetId="51" hidden="1">#REF!</definedName>
    <definedName name="BLPH79" localSheetId="52" hidden="1">#REF!</definedName>
    <definedName name="BLPH79" localSheetId="54" hidden="1">#REF!</definedName>
    <definedName name="BLPH79" localSheetId="55" hidden="1">#REF!</definedName>
    <definedName name="BLPH79" localSheetId="56" hidden="1">#REF!</definedName>
    <definedName name="BLPH79" localSheetId="57" hidden="1">#REF!</definedName>
    <definedName name="BLPH79" localSheetId="62" hidden="1">#REF!</definedName>
    <definedName name="BLPH79" localSheetId="69" hidden="1">#REF!</definedName>
    <definedName name="BLPH79" localSheetId="70" hidden="1">#REF!</definedName>
    <definedName name="BLPH79" localSheetId="71" hidden="1">#REF!</definedName>
    <definedName name="BLPH79" localSheetId="2" hidden="1">#REF!</definedName>
    <definedName name="BLPH79" hidden="1">#REF!</definedName>
    <definedName name="BLPH8" localSheetId="6" hidden="1">#REF!</definedName>
    <definedName name="BLPH8" localSheetId="7" hidden="1">#REF!</definedName>
    <definedName name="BLPH8" localSheetId="8" hidden="1">#REF!</definedName>
    <definedName name="BLPH8" localSheetId="34" hidden="1">#REF!</definedName>
    <definedName name="BLPH8" localSheetId="36" hidden="1">#REF!</definedName>
    <definedName name="BLPH8" localSheetId="29" hidden="1">#REF!</definedName>
    <definedName name="BLPH8" localSheetId="32" hidden="1">#REF!</definedName>
    <definedName name="BLPH8" localSheetId="33" hidden="1">#REF!</definedName>
    <definedName name="BLPH8" localSheetId="48" hidden="1">#REF!</definedName>
    <definedName name="BLPH8" localSheetId="49" hidden="1">#REF!</definedName>
    <definedName name="BLPH8" localSheetId="50" hidden="1">#REF!</definedName>
    <definedName name="BLPH8" localSheetId="51" hidden="1">#REF!</definedName>
    <definedName name="BLPH8" localSheetId="52" hidden="1">#REF!</definedName>
    <definedName name="BLPH8" localSheetId="54" hidden="1">#REF!</definedName>
    <definedName name="BLPH8" localSheetId="55" hidden="1">#REF!</definedName>
    <definedName name="BLPH8" localSheetId="56" hidden="1">#REF!</definedName>
    <definedName name="BLPH8" localSheetId="57" hidden="1">#REF!</definedName>
    <definedName name="BLPH8" localSheetId="62" hidden="1">#REF!</definedName>
    <definedName name="BLPH8" localSheetId="69" hidden="1">#REF!</definedName>
    <definedName name="BLPH8" localSheetId="70" hidden="1">#REF!</definedName>
    <definedName name="BLPH8" localSheetId="71" hidden="1">#REF!</definedName>
    <definedName name="BLPH8" localSheetId="2" hidden="1">#REF!</definedName>
    <definedName name="BLPH8" hidden="1">#REF!</definedName>
    <definedName name="BLPH80" localSheetId="6" hidden="1">#REF!</definedName>
    <definedName name="BLPH80" localSheetId="7" hidden="1">#REF!</definedName>
    <definedName name="BLPH80" localSheetId="8" hidden="1">#REF!</definedName>
    <definedName name="BLPH80" localSheetId="34" hidden="1">#REF!</definedName>
    <definedName name="BLPH80" localSheetId="36" hidden="1">#REF!</definedName>
    <definedName name="BLPH80" localSheetId="29" hidden="1">#REF!</definedName>
    <definedName name="BLPH80" localSheetId="32" hidden="1">#REF!</definedName>
    <definedName name="BLPH80" localSheetId="33" hidden="1">#REF!</definedName>
    <definedName name="BLPH80" localSheetId="48" hidden="1">#REF!</definedName>
    <definedName name="BLPH80" localSheetId="49" hidden="1">#REF!</definedName>
    <definedName name="BLPH80" localSheetId="50" hidden="1">#REF!</definedName>
    <definedName name="BLPH80" localSheetId="51" hidden="1">#REF!</definedName>
    <definedName name="BLPH80" localSheetId="52" hidden="1">#REF!</definedName>
    <definedName name="BLPH80" localSheetId="54" hidden="1">#REF!</definedName>
    <definedName name="BLPH80" localSheetId="55" hidden="1">#REF!</definedName>
    <definedName name="BLPH80" localSheetId="56" hidden="1">#REF!</definedName>
    <definedName name="BLPH80" localSheetId="57" hidden="1">#REF!</definedName>
    <definedName name="BLPH80" localSheetId="62" hidden="1">#REF!</definedName>
    <definedName name="BLPH80" localSheetId="69" hidden="1">#REF!</definedName>
    <definedName name="BLPH80" localSheetId="70" hidden="1">#REF!</definedName>
    <definedName name="BLPH80" localSheetId="71" hidden="1">#REF!</definedName>
    <definedName name="BLPH80" localSheetId="2" hidden="1">#REF!</definedName>
    <definedName name="BLPH80" hidden="1">#REF!</definedName>
    <definedName name="BLPH81" localSheetId="6" hidden="1">#REF!</definedName>
    <definedName name="BLPH81" localSheetId="7" hidden="1">#REF!</definedName>
    <definedName name="BLPH81" localSheetId="8" hidden="1">#REF!</definedName>
    <definedName name="BLPH81" localSheetId="34" hidden="1">#REF!</definedName>
    <definedName name="BLPH81" localSheetId="36" hidden="1">#REF!</definedName>
    <definedName name="BLPH81" localSheetId="29" hidden="1">#REF!</definedName>
    <definedName name="BLPH81" localSheetId="32" hidden="1">#REF!</definedName>
    <definedName name="BLPH81" localSheetId="33" hidden="1">#REF!</definedName>
    <definedName name="BLPH81" localSheetId="48" hidden="1">#REF!</definedName>
    <definedName name="BLPH81" localSheetId="49" hidden="1">#REF!</definedName>
    <definedName name="BLPH81" localSheetId="50" hidden="1">#REF!</definedName>
    <definedName name="BLPH81" localSheetId="51" hidden="1">#REF!</definedName>
    <definedName name="BLPH81" localSheetId="52" hidden="1">#REF!</definedName>
    <definedName name="BLPH81" localSheetId="54" hidden="1">#REF!</definedName>
    <definedName name="BLPH81" localSheetId="55" hidden="1">#REF!</definedName>
    <definedName name="BLPH81" localSheetId="56" hidden="1">#REF!</definedName>
    <definedName name="BLPH81" localSheetId="57" hidden="1">#REF!</definedName>
    <definedName name="BLPH81" localSheetId="62" hidden="1">#REF!</definedName>
    <definedName name="BLPH81" localSheetId="69" hidden="1">#REF!</definedName>
    <definedName name="BLPH81" localSheetId="70" hidden="1">#REF!</definedName>
    <definedName name="BLPH81" localSheetId="71" hidden="1">#REF!</definedName>
    <definedName name="BLPH81" localSheetId="2" hidden="1">#REF!</definedName>
    <definedName name="BLPH81" hidden="1">#REF!</definedName>
    <definedName name="BLPH82" localSheetId="6" hidden="1">#REF!</definedName>
    <definedName name="BLPH82" localSheetId="7" hidden="1">#REF!</definedName>
    <definedName name="BLPH82" localSheetId="8" hidden="1">#REF!</definedName>
    <definedName name="BLPH82" localSheetId="34" hidden="1">#REF!</definedName>
    <definedName name="BLPH82" localSheetId="36" hidden="1">#REF!</definedName>
    <definedName name="BLPH82" localSheetId="29" hidden="1">#REF!</definedName>
    <definedName name="BLPH82" localSheetId="32" hidden="1">#REF!</definedName>
    <definedName name="BLPH82" localSheetId="33" hidden="1">#REF!</definedName>
    <definedName name="BLPH82" localSheetId="48" hidden="1">#REF!</definedName>
    <definedName name="BLPH82" localSheetId="49" hidden="1">#REF!</definedName>
    <definedName name="BLPH82" localSheetId="50" hidden="1">#REF!</definedName>
    <definedName name="BLPH82" localSheetId="51" hidden="1">#REF!</definedName>
    <definedName name="BLPH82" localSheetId="52" hidden="1">#REF!</definedName>
    <definedName name="BLPH82" localSheetId="54" hidden="1">#REF!</definedName>
    <definedName name="BLPH82" localSheetId="55" hidden="1">#REF!</definedName>
    <definedName name="BLPH82" localSheetId="56" hidden="1">#REF!</definedName>
    <definedName name="BLPH82" localSheetId="57" hidden="1">#REF!</definedName>
    <definedName name="BLPH82" localSheetId="62" hidden="1">#REF!</definedName>
    <definedName name="BLPH82" localSheetId="69" hidden="1">#REF!</definedName>
    <definedName name="BLPH82" localSheetId="70" hidden="1">#REF!</definedName>
    <definedName name="BLPH82" localSheetId="71" hidden="1">#REF!</definedName>
    <definedName name="BLPH82" localSheetId="2" hidden="1">#REF!</definedName>
    <definedName name="BLPH82" hidden="1">#REF!</definedName>
    <definedName name="BLPH83" localSheetId="6" hidden="1">#REF!</definedName>
    <definedName name="BLPH83" localSheetId="7" hidden="1">#REF!</definedName>
    <definedName name="BLPH83" localSheetId="8" hidden="1">#REF!</definedName>
    <definedName name="BLPH83" localSheetId="34" hidden="1">#REF!</definedName>
    <definedName name="BLPH83" localSheetId="36" hidden="1">#REF!</definedName>
    <definedName name="BLPH83" localSheetId="29" hidden="1">#REF!</definedName>
    <definedName name="BLPH83" localSheetId="32" hidden="1">#REF!</definedName>
    <definedName name="BLPH83" localSheetId="33" hidden="1">#REF!</definedName>
    <definedName name="BLPH83" localSheetId="48" hidden="1">#REF!</definedName>
    <definedName name="BLPH83" localSheetId="49" hidden="1">#REF!</definedName>
    <definedName name="BLPH83" localSheetId="50" hidden="1">#REF!</definedName>
    <definedName name="BLPH83" localSheetId="51" hidden="1">#REF!</definedName>
    <definedName name="BLPH83" localSheetId="52" hidden="1">#REF!</definedName>
    <definedName name="BLPH83" localSheetId="54" hidden="1">#REF!</definedName>
    <definedName name="BLPH83" localSheetId="55" hidden="1">#REF!</definedName>
    <definedName name="BLPH83" localSheetId="56" hidden="1">#REF!</definedName>
    <definedName name="BLPH83" localSheetId="57" hidden="1">#REF!</definedName>
    <definedName name="BLPH83" localSheetId="62" hidden="1">#REF!</definedName>
    <definedName name="BLPH83" localSheetId="69" hidden="1">#REF!</definedName>
    <definedName name="BLPH83" localSheetId="70" hidden="1">#REF!</definedName>
    <definedName name="BLPH83" localSheetId="71" hidden="1">#REF!</definedName>
    <definedName name="BLPH83" localSheetId="2" hidden="1">#REF!</definedName>
    <definedName name="BLPH83" hidden="1">#REF!</definedName>
    <definedName name="BLPH84" localSheetId="6" hidden="1">#REF!</definedName>
    <definedName name="BLPH84" localSheetId="7" hidden="1">#REF!</definedName>
    <definedName name="BLPH84" localSheetId="8" hidden="1">#REF!</definedName>
    <definedName name="BLPH84" localSheetId="34" hidden="1">#REF!</definedName>
    <definedName name="BLPH84" localSheetId="36" hidden="1">#REF!</definedName>
    <definedName name="BLPH84" localSheetId="29" hidden="1">#REF!</definedName>
    <definedName name="BLPH84" localSheetId="32" hidden="1">#REF!</definedName>
    <definedName name="BLPH84" localSheetId="33" hidden="1">#REF!</definedName>
    <definedName name="BLPH84" localSheetId="48" hidden="1">#REF!</definedName>
    <definedName name="BLPH84" localSheetId="49" hidden="1">#REF!</definedName>
    <definedName name="BLPH84" localSheetId="50" hidden="1">#REF!</definedName>
    <definedName name="BLPH84" localSheetId="51" hidden="1">#REF!</definedName>
    <definedName name="BLPH84" localSheetId="52" hidden="1">#REF!</definedName>
    <definedName name="BLPH84" localSheetId="54" hidden="1">#REF!</definedName>
    <definedName name="BLPH84" localSheetId="55" hidden="1">#REF!</definedName>
    <definedName name="BLPH84" localSheetId="56" hidden="1">#REF!</definedName>
    <definedName name="BLPH84" localSheetId="57" hidden="1">#REF!</definedName>
    <definedName name="BLPH84" localSheetId="62" hidden="1">#REF!</definedName>
    <definedName name="BLPH84" localSheetId="69" hidden="1">#REF!</definedName>
    <definedName name="BLPH84" localSheetId="70" hidden="1">#REF!</definedName>
    <definedName name="BLPH84" localSheetId="71" hidden="1">#REF!</definedName>
    <definedName name="BLPH84" localSheetId="2" hidden="1">#REF!</definedName>
    <definedName name="BLPH84" hidden="1">#REF!</definedName>
    <definedName name="BLPH85" localSheetId="6" hidden="1">#REF!</definedName>
    <definedName name="BLPH85" localSheetId="7" hidden="1">#REF!</definedName>
    <definedName name="BLPH85" localSheetId="8" hidden="1">#REF!</definedName>
    <definedName name="BLPH85" localSheetId="34" hidden="1">#REF!</definedName>
    <definedName name="BLPH85" localSheetId="36" hidden="1">#REF!</definedName>
    <definedName name="BLPH85" localSheetId="29" hidden="1">#REF!</definedName>
    <definedName name="BLPH85" localSheetId="32" hidden="1">#REF!</definedName>
    <definedName name="BLPH85" localSheetId="33" hidden="1">#REF!</definedName>
    <definedName name="BLPH85" localSheetId="48" hidden="1">#REF!</definedName>
    <definedName name="BLPH85" localSheetId="49" hidden="1">#REF!</definedName>
    <definedName name="BLPH85" localSheetId="50" hidden="1">#REF!</definedName>
    <definedName name="BLPH85" localSheetId="51" hidden="1">#REF!</definedName>
    <definedName name="BLPH85" localSheetId="52" hidden="1">#REF!</definedName>
    <definedName name="BLPH85" localSheetId="54" hidden="1">#REF!</definedName>
    <definedName name="BLPH85" localSheetId="55" hidden="1">#REF!</definedName>
    <definedName name="BLPH85" localSheetId="56" hidden="1">#REF!</definedName>
    <definedName name="BLPH85" localSheetId="57" hidden="1">#REF!</definedName>
    <definedName name="BLPH85" localSheetId="62" hidden="1">#REF!</definedName>
    <definedName name="BLPH85" localSheetId="69" hidden="1">#REF!</definedName>
    <definedName name="BLPH85" localSheetId="70" hidden="1">#REF!</definedName>
    <definedName name="BLPH85" localSheetId="71" hidden="1">#REF!</definedName>
    <definedName name="BLPH85" localSheetId="2" hidden="1">#REF!</definedName>
    <definedName name="BLPH85" hidden="1">#REF!</definedName>
    <definedName name="BLPH86" localSheetId="6" hidden="1">#REF!</definedName>
    <definedName name="BLPH86" localSheetId="7" hidden="1">#REF!</definedName>
    <definedName name="BLPH86" localSheetId="8" hidden="1">#REF!</definedName>
    <definedName name="BLPH86" localSheetId="34" hidden="1">#REF!</definedName>
    <definedName name="BLPH86" localSheetId="36" hidden="1">#REF!</definedName>
    <definedName name="BLPH86" localSheetId="29" hidden="1">#REF!</definedName>
    <definedName name="BLPH86" localSheetId="32" hidden="1">#REF!</definedName>
    <definedName name="BLPH86" localSheetId="33" hidden="1">#REF!</definedName>
    <definedName name="BLPH86" localSheetId="48" hidden="1">#REF!</definedName>
    <definedName name="BLPH86" localSheetId="49" hidden="1">#REF!</definedName>
    <definedName name="BLPH86" localSheetId="50" hidden="1">#REF!</definedName>
    <definedName name="BLPH86" localSheetId="51" hidden="1">#REF!</definedName>
    <definedName name="BLPH86" localSheetId="52" hidden="1">#REF!</definedName>
    <definedName name="BLPH86" localSheetId="54" hidden="1">#REF!</definedName>
    <definedName name="BLPH86" localSheetId="55" hidden="1">#REF!</definedName>
    <definedName name="BLPH86" localSheetId="56" hidden="1">#REF!</definedName>
    <definedName name="BLPH86" localSheetId="57" hidden="1">#REF!</definedName>
    <definedName name="BLPH86" localSheetId="62" hidden="1">#REF!</definedName>
    <definedName name="BLPH86" localSheetId="69" hidden="1">#REF!</definedName>
    <definedName name="BLPH86" localSheetId="70" hidden="1">#REF!</definedName>
    <definedName name="BLPH86" localSheetId="71" hidden="1">#REF!</definedName>
    <definedName name="BLPH86" localSheetId="2" hidden="1">#REF!</definedName>
    <definedName name="BLPH86" hidden="1">#REF!</definedName>
    <definedName name="BLPH87" localSheetId="6" hidden="1">#REF!</definedName>
    <definedName name="BLPH87" localSheetId="7" hidden="1">#REF!</definedName>
    <definedName name="BLPH87" localSheetId="8" hidden="1">#REF!</definedName>
    <definedName name="BLPH87" localSheetId="34" hidden="1">#REF!</definedName>
    <definedName name="BLPH87" localSheetId="36" hidden="1">#REF!</definedName>
    <definedName name="BLPH87" localSheetId="29" hidden="1">#REF!</definedName>
    <definedName name="BLPH87" localSheetId="32" hidden="1">#REF!</definedName>
    <definedName name="BLPH87" localSheetId="33" hidden="1">#REF!</definedName>
    <definedName name="BLPH87" localSheetId="48" hidden="1">#REF!</definedName>
    <definedName name="BLPH87" localSheetId="49" hidden="1">#REF!</definedName>
    <definedName name="BLPH87" localSheetId="50" hidden="1">#REF!</definedName>
    <definedName name="BLPH87" localSheetId="51" hidden="1">#REF!</definedName>
    <definedName name="BLPH87" localSheetId="52" hidden="1">#REF!</definedName>
    <definedName name="BLPH87" localSheetId="54" hidden="1">#REF!</definedName>
    <definedName name="BLPH87" localSheetId="55" hidden="1">#REF!</definedName>
    <definedName name="BLPH87" localSheetId="56" hidden="1">#REF!</definedName>
    <definedName name="BLPH87" localSheetId="57" hidden="1">#REF!</definedName>
    <definedName name="BLPH87" localSheetId="62" hidden="1">#REF!</definedName>
    <definedName name="BLPH87" localSheetId="69" hidden="1">#REF!</definedName>
    <definedName name="BLPH87" localSheetId="70" hidden="1">#REF!</definedName>
    <definedName name="BLPH87" localSheetId="71" hidden="1">#REF!</definedName>
    <definedName name="BLPH87" localSheetId="2" hidden="1">#REF!</definedName>
    <definedName name="BLPH87" hidden="1">#REF!</definedName>
    <definedName name="BLPH88" localSheetId="6" hidden="1">#REF!</definedName>
    <definedName name="BLPH88" localSheetId="7" hidden="1">#REF!</definedName>
    <definedName name="BLPH88" localSheetId="8" hidden="1">#REF!</definedName>
    <definedName name="BLPH88" localSheetId="34" hidden="1">#REF!</definedName>
    <definedName name="BLPH88" localSheetId="36" hidden="1">#REF!</definedName>
    <definedName name="BLPH88" localSheetId="29" hidden="1">#REF!</definedName>
    <definedName name="BLPH88" localSheetId="32" hidden="1">#REF!</definedName>
    <definedName name="BLPH88" localSheetId="33" hidden="1">#REF!</definedName>
    <definedName name="BLPH88" localSheetId="48" hidden="1">#REF!</definedName>
    <definedName name="BLPH88" localSheetId="49" hidden="1">#REF!</definedName>
    <definedName name="BLPH88" localSheetId="50" hidden="1">#REF!</definedName>
    <definedName name="BLPH88" localSheetId="51" hidden="1">#REF!</definedName>
    <definedName name="BLPH88" localSheetId="52" hidden="1">#REF!</definedName>
    <definedName name="BLPH88" localSheetId="54" hidden="1">#REF!</definedName>
    <definedName name="BLPH88" localSheetId="55" hidden="1">#REF!</definedName>
    <definedName name="BLPH88" localSheetId="56" hidden="1">#REF!</definedName>
    <definedName name="BLPH88" localSheetId="57" hidden="1">#REF!</definedName>
    <definedName name="BLPH88" localSheetId="62" hidden="1">#REF!</definedName>
    <definedName name="BLPH88" localSheetId="69" hidden="1">#REF!</definedName>
    <definedName name="BLPH88" localSheetId="70" hidden="1">#REF!</definedName>
    <definedName name="BLPH88" localSheetId="71" hidden="1">#REF!</definedName>
    <definedName name="BLPH88" localSheetId="2" hidden="1">#REF!</definedName>
    <definedName name="BLPH88" hidden="1">#REF!</definedName>
    <definedName name="BLPH89" localSheetId="6" hidden="1">#REF!</definedName>
    <definedName name="BLPH89" localSheetId="7" hidden="1">#REF!</definedName>
    <definedName name="BLPH89" localSheetId="8" hidden="1">#REF!</definedName>
    <definedName name="BLPH89" localSheetId="34" hidden="1">#REF!</definedName>
    <definedName name="BLPH89" localSheetId="36" hidden="1">#REF!</definedName>
    <definedName name="BLPH89" localSheetId="29" hidden="1">#REF!</definedName>
    <definedName name="BLPH89" localSheetId="32" hidden="1">#REF!</definedName>
    <definedName name="BLPH89" localSheetId="33" hidden="1">#REF!</definedName>
    <definedName name="BLPH89" localSheetId="48" hidden="1">#REF!</definedName>
    <definedName name="BLPH89" localSheetId="49" hidden="1">#REF!</definedName>
    <definedName name="BLPH89" localSheetId="50" hidden="1">#REF!</definedName>
    <definedName name="BLPH89" localSheetId="51" hidden="1">#REF!</definedName>
    <definedName name="BLPH89" localSheetId="52" hidden="1">#REF!</definedName>
    <definedName name="BLPH89" localSheetId="54" hidden="1">#REF!</definedName>
    <definedName name="BLPH89" localSheetId="55" hidden="1">#REF!</definedName>
    <definedName name="BLPH89" localSheetId="56" hidden="1">#REF!</definedName>
    <definedName name="BLPH89" localSheetId="57" hidden="1">#REF!</definedName>
    <definedName name="BLPH89" localSheetId="62" hidden="1">#REF!</definedName>
    <definedName name="BLPH89" localSheetId="69" hidden="1">#REF!</definedName>
    <definedName name="BLPH89" localSheetId="70" hidden="1">#REF!</definedName>
    <definedName name="BLPH89" localSheetId="71" hidden="1">#REF!</definedName>
    <definedName name="BLPH89" localSheetId="2" hidden="1">#REF!</definedName>
    <definedName name="BLPH89" hidden="1">#REF!</definedName>
    <definedName name="BLPH9" localSheetId="6" hidden="1">#REF!</definedName>
    <definedName name="BLPH9" localSheetId="7" hidden="1">#REF!</definedName>
    <definedName name="BLPH9" localSheetId="8" hidden="1">#REF!</definedName>
    <definedName name="BLPH9" localSheetId="34" hidden="1">#REF!</definedName>
    <definedName name="BLPH9" localSheetId="36" hidden="1">#REF!</definedName>
    <definedName name="BLPH9" localSheetId="29" hidden="1">#REF!</definedName>
    <definedName name="BLPH9" localSheetId="32" hidden="1">#REF!</definedName>
    <definedName name="BLPH9" localSheetId="33" hidden="1">#REF!</definedName>
    <definedName name="BLPH9" localSheetId="48" hidden="1">#REF!</definedName>
    <definedName name="BLPH9" localSheetId="49" hidden="1">#REF!</definedName>
    <definedName name="BLPH9" localSheetId="50" hidden="1">#REF!</definedName>
    <definedName name="BLPH9" localSheetId="51" hidden="1">#REF!</definedName>
    <definedName name="BLPH9" localSheetId="52" hidden="1">#REF!</definedName>
    <definedName name="BLPH9" localSheetId="54" hidden="1">#REF!</definedName>
    <definedName name="BLPH9" localSheetId="55" hidden="1">#REF!</definedName>
    <definedName name="BLPH9" localSheetId="56" hidden="1">#REF!</definedName>
    <definedName name="BLPH9" localSheetId="57" hidden="1">#REF!</definedName>
    <definedName name="BLPH9" localSheetId="62" hidden="1">#REF!</definedName>
    <definedName name="BLPH9" localSheetId="69" hidden="1">#REF!</definedName>
    <definedName name="BLPH9" localSheetId="70" hidden="1">#REF!</definedName>
    <definedName name="BLPH9" localSheetId="71" hidden="1">#REF!</definedName>
    <definedName name="BLPH9" localSheetId="2" hidden="1">#REF!</definedName>
    <definedName name="BLPH9" hidden="1">#REF!</definedName>
    <definedName name="BLPH90" localSheetId="6" hidden="1">#REF!</definedName>
    <definedName name="BLPH90" localSheetId="7" hidden="1">#REF!</definedName>
    <definedName name="BLPH90" localSheetId="8" hidden="1">#REF!</definedName>
    <definedName name="BLPH90" localSheetId="34" hidden="1">#REF!</definedName>
    <definedName name="BLPH90" localSheetId="36" hidden="1">#REF!</definedName>
    <definedName name="BLPH90" localSheetId="29" hidden="1">#REF!</definedName>
    <definedName name="BLPH90" localSheetId="32" hidden="1">#REF!</definedName>
    <definedName name="BLPH90" localSheetId="33" hidden="1">#REF!</definedName>
    <definedName name="BLPH90" localSheetId="48" hidden="1">#REF!</definedName>
    <definedName name="BLPH90" localSheetId="49" hidden="1">#REF!</definedName>
    <definedName name="BLPH90" localSheetId="50" hidden="1">#REF!</definedName>
    <definedName name="BLPH90" localSheetId="51" hidden="1">#REF!</definedName>
    <definedName name="BLPH90" localSheetId="52" hidden="1">#REF!</definedName>
    <definedName name="BLPH90" localSheetId="54" hidden="1">#REF!</definedName>
    <definedName name="BLPH90" localSheetId="55" hidden="1">#REF!</definedName>
    <definedName name="BLPH90" localSheetId="56" hidden="1">#REF!</definedName>
    <definedName name="BLPH90" localSheetId="57" hidden="1">#REF!</definedName>
    <definedName name="BLPH90" localSheetId="62" hidden="1">#REF!</definedName>
    <definedName name="BLPH90" localSheetId="69" hidden="1">#REF!</definedName>
    <definedName name="BLPH90" localSheetId="70" hidden="1">#REF!</definedName>
    <definedName name="BLPH90" localSheetId="71" hidden="1">#REF!</definedName>
    <definedName name="BLPH90" localSheetId="2" hidden="1">#REF!</definedName>
    <definedName name="BLPH90" hidden="1">#REF!</definedName>
    <definedName name="BLPH91" localSheetId="6" hidden="1">#REF!</definedName>
    <definedName name="BLPH91" localSheetId="7" hidden="1">#REF!</definedName>
    <definedName name="BLPH91" localSheetId="8" hidden="1">#REF!</definedName>
    <definedName name="BLPH91" localSheetId="34" hidden="1">#REF!</definedName>
    <definedName name="BLPH91" localSheetId="36" hidden="1">#REF!</definedName>
    <definedName name="BLPH91" localSheetId="29" hidden="1">#REF!</definedName>
    <definedName name="BLPH91" localSheetId="32" hidden="1">#REF!</definedName>
    <definedName name="BLPH91" localSheetId="33" hidden="1">#REF!</definedName>
    <definedName name="BLPH91" localSheetId="48" hidden="1">#REF!</definedName>
    <definedName name="BLPH91" localSheetId="49" hidden="1">#REF!</definedName>
    <definedName name="BLPH91" localSheetId="50" hidden="1">#REF!</definedName>
    <definedName name="BLPH91" localSheetId="51" hidden="1">#REF!</definedName>
    <definedName name="BLPH91" localSheetId="52" hidden="1">#REF!</definedName>
    <definedName name="BLPH91" localSheetId="54" hidden="1">#REF!</definedName>
    <definedName name="BLPH91" localSheetId="55" hidden="1">#REF!</definedName>
    <definedName name="BLPH91" localSheetId="56" hidden="1">#REF!</definedName>
    <definedName name="BLPH91" localSheetId="57" hidden="1">#REF!</definedName>
    <definedName name="BLPH91" localSheetId="62" hidden="1">#REF!</definedName>
    <definedName name="BLPH91" localSheetId="69" hidden="1">#REF!</definedName>
    <definedName name="BLPH91" localSheetId="70" hidden="1">#REF!</definedName>
    <definedName name="BLPH91" localSheetId="71" hidden="1">#REF!</definedName>
    <definedName name="BLPH91" localSheetId="2" hidden="1">#REF!</definedName>
    <definedName name="BLPH91" hidden="1">#REF!</definedName>
    <definedName name="BLPH92" localSheetId="6" hidden="1">#REF!</definedName>
    <definedName name="BLPH92" localSheetId="7" hidden="1">#REF!</definedName>
    <definedName name="BLPH92" localSheetId="8" hidden="1">#REF!</definedName>
    <definedName name="BLPH92" localSheetId="34" hidden="1">#REF!</definedName>
    <definedName name="BLPH92" localSheetId="36" hidden="1">#REF!</definedName>
    <definedName name="BLPH92" localSheetId="29" hidden="1">#REF!</definedName>
    <definedName name="BLPH92" localSheetId="32" hidden="1">#REF!</definedName>
    <definedName name="BLPH92" localSheetId="33" hidden="1">#REF!</definedName>
    <definedName name="BLPH92" localSheetId="48" hidden="1">#REF!</definedName>
    <definedName name="BLPH92" localSheetId="49" hidden="1">#REF!</definedName>
    <definedName name="BLPH92" localSheetId="50" hidden="1">#REF!</definedName>
    <definedName name="BLPH92" localSheetId="51" hidden="1">#REF!</definedName>
    <definedName name="BLPH92" localSheetId="52" hidden="1">#REF!</definedName>
    <definedName name="BLPH92" localSheetId="54" hidden="1">#REF!</definedName>
    <definedName name="BLPH92" localSheetId="55" hidden="1">#REF!</definedName>
    <definedName name="BLPH92" localSheetId="56" hidden="1">#REF!</definedName>
    <definedName name="BLPH92" localSheetId="57" hidden="1">#REF!</definedName>
    <definedName name="BLPH92" localSheetId="62" hidden="1">#REF!</definedName>
    <definedName name="BLPH92" localSheetId="69" hidden="1">#REF!</definedName>
    <definedName name="BLPH92" localSheetId="70" hidden="1">#REF!</definedName>
    <definedName name="BLPH92" localSheetId="71" hidden="1">#REF!</definedName>
    <definedName name="BLPH92" localSheetId="2" hidden="1">#REF!</definedName>
    <definedName name="BLPH92" hidden="1">#REF!</definedName>
    <definedName name="BLPH93" localSheetId="6" hidden="1">#REF!</definedName>
    <definedName name="BLPH93" localSheetId="7" hidden="1">#REF!</definedName>
    <definedName name="BLPH93" localSheetId="8" hidden="1">#REF!</definedName>
    <definedName name="BLPH93" localSheetId="34" hidden="1">#REF!</definedName>
    <definedName name="BLPH93" localSheetId="36" hidden="1">#REF!</definedName>
    <definedName name="BLPH93" localSheetId="29" hidden="1">#REF!</definedName>
    <definedName name="BLPH93" localSheetId="32" hidden="1">#REF!</definedName>
    <definedName name="BLPH93" localSheetId="33" hidden="1">#REF!</definedName>
    <definedName name="BLPH93" localSheetId="48" hidden="1">#REF!</definedName>
    <definedName name="BLPH93" localSheetId="49" hidden="1">#REF!</definedName>
    <definedName name="BLPH93" localSheetId="50" hidden="1">#REF!</definedName>
    <definedName name="BLPH93" localSheetId="51" hidden="1">#REF!</definedName>
    <definedName name="BLPH93" localSheetId="52" hidden="1">#REF!</definedName>
    <definedName name="BLPH93" localSheetId="54" hidden="1">#REF!</definedName>
    <definedName name="BLPH93" localSheetId="55" hidden="1">#REF!</definedName>
    <definedName name="BLPH93" localSheetId="56" hidden="1">#REF!</definedName>
    <definedName name="BLPH93" localSheetId="57" hidden="1">#REF!</definedName>
    <definedName name="BLPH93" localSheetId="62" hidden="1">#REF!</definedName>
    <definedName name="BLPH93" localSheetId="69" hidden="1">#REF!</definedName>
    <definedName name="BLPH93" localSheetId="70" hidden="1">#REF!</definedName>
    <definedName name="BLPH93" localSheetId="71" hidden="1">#REF!</definedName>
    <definedName name="BLPH93" localSheetId="2" hidden="1">#REF!</definedName>
    <definedName name="BLPH93" hidden="1">#REF!</definedName>
    <definedName name="BLPH94" localSheetId="6" hidden="1">#REF!</definedName>
    <definedName name="BLPH94" localSheetId="7" hidden="1">#REF!</definedName>
    <definedName name="BLPH94" localSheetId="8" hidden="1">#REF!</definedName>
    <definedName name="BLPH94" localSheetId="34" hidden="1">#REF!</definedName>
    <definedName name="BLPH94" localSheetId="36" hidden="1">#REF!</definedName>
    <definedName name="BLPH94" localSheetId="29" hidden="1">#REF!</definedName>
    <definedName name="BLPH94" localSheetId="32" hidden="1">#REF!</definedName>
    <definedName name="BLPH94" localSheetId="33" hidden="1">#REF!</definedName>
    <definedName name="BLPH94" localSheetId="48" hidden="1">#REF!</definedName>
    <definedName name="BLPH94" localSheetId="49" hidden="1">#REF!</definedName>
    <definedName name="BLPH94" localSheetId="50" hidden="1">#REF!</definedName>
    <definedName name="BLPH94" localSheetId="51" hidden="1">#REF!</definedName>
    <definedName name="BLPH94" localSheetId="52" hidden="1">#REF!</definedName>
    <definedName name="BLPH94" localSheetId="54" hidden="1">#REF!</definedName>
    <definedName name="BLPH94" localSheetId="55" hidden="1">#REF!</definedName>
    <definedName name="BLPH94" localSheetId="56" hidden="1">#REF!</definedName>
    <definedName name="BLPH94" localSheetId="57" hidden="1">#REF!</definedName>
    <definedName name="BLPH94" localSheetId="62" hidden="1">#REF!</definedName>
    <definedName name="BLPH94" localSheetId="69" hidden="1">#REF!</definedName>
    <definedName name="BLPH94" localSheetId="70" hidden="1">#REF!</definedName>
    <definedName name="BLPH94" localSheetId="71" hidden="1">#REF!</definedName>
    <definedName name="BLPH94" localSheetId="2" hidden="1">#REF!</definedName>
    <definedName name="BLPH94" hidden="1">#REF!</definedName>
    <definedName name="BLPH95" localSheetId="6" hidden="1">#REF!</definedName>
    <definedName name="BLPH95" localSheetId="7" hidden="1">#REF!</definedName>
    <definedName name="BLPH95" localSheetId="8" hidden="1">#REF!</definedName>
    <definedName name="BLPH95" localSheetId="34" hidden="1">#REF!</definedName>
    <definedName name="BLPH95" localSheetId="36" hidden="1">#REF!</definedName>
    <definedName name="BLPH95" localSheetId="29" hidden="1">#REF!</definedName>
    <definedName name="BLPH95" localSheetId="32" hidden="1">#REF!</definedName>
    <definedName name="BLPH95" localSheetId="33" hidden="1">#REF!</definedName>
    <definedName name="BLPH95" localSheetId="48" hidden="1">#REF!</definedName>
    <definedName name="BLPH95" localSheetId="49" hidden="1">#REF!</definedName>
    <definedName name="BLPH95" localSheetId="50" hidden="1">#REF!</definedName>
    <definedName name="BLPH95" localSheetId="51" hidden="1">#REF!</definedName>
    <definedName name="BLPH95" localSheetId="52" hidden="1">#REF!</definedName>
    <definedName name="BLPH95" localSheetId="54" hidden="1">#REF!</definedName>
    <definedName name="BLPH95" localSheetId="55" hidden="1">#REF!</definedName>
    <definedName name="BLPH95" localSheetId="56" hidden="1">#REF!</definedName>
    <definedName name="BLPH95" localSheetId="57" hidden="1">#REF!</definedName>
    <definedName name="BLPH95" localSheetId="62" hidden="1">#REF!</definedName>
    <definedName name="BLPH95" localSheetId="69" hidden="1">#REF!</definedName>
    <definedName name="BLPH95" localSheetId="70" hidden="1">#REF!</definedName>
    <definedName name="BLPH95" localSheetId="71" hidden="1">#REF!</definedName>
    <definedName name="BLPH95" localSheetId="2" hidden="1">#REF!</definedName>
    <definedName name="BLPH95" hidden="1">#REF!</definedName>
    <definedName name="BLPH96" localSheetId="6" hidden="1">#REF!</definedName>
    <definedName name="BLPH96" localSheetId="7" hidden="1">#REF!</definedName>
    <definedName name="BLPH96" localSheetId="8" hidden="1">#REF!</definedName>
    <definedName name="BLPH96" localSheetId="34" hidden="1">#REF!</definedName>
    <definedName name="BLPH96" localSheetId="36" hidden="1">#REF!</definedName>
    <definedName name="BLPH96" localSheetId="29" hidden="1">#REF!</definedName>
    <definedName name="BLPH96" localSheetId="32" hidden="1">#REF!</definedName>
    <definedName name="BLPH96" localSheetId="33" hidden="1">#REF!</definedName>
    <definedName name="BLPH96" localSheetId="48" hidden="1">#REF!</definedName>
    <definedName name="BLPH96" localSheetId="49" hidden="1">#REF!</definedName>
    <definedName name="BLPH96" localSheetId="50" hidden="1">#REF!</definedName>
    <definedName name="BLPH96" localSheetId="51" hidden="1">#REF!</definedName>
    <definedName name="BLPH96" localSheetId="52" hidden="1">#REF!</definedName>
    <definedName name="BLPH96" localSheetId="54" hidden="1">#REF!</definedName>
    <definedName name="BLPH96" localSheetId="55" hidden="1">#REF!</definedName>
    <definedName name="BLPH96" localSheetId="56" hidden="1">#REF!</definedName>
    <definedName name="BLPH96" localSheetId="57" hidden="1">#REF!</definedName>
    <definedName name="BLPH96" localSheetId="62" hidden="1">#REF!</definedName>
    <definedName name="BLPH96" localSheetId="69" hidden="1">#REF!</definedName>
    <definedName name="BLPH96" localSheetId="70" hidden="1">#REF!</definedName>
    <definedName name="BLPH96" localSheetId="71" hidden="1">#REF!</definedName>
    <definedName name="BLPH96" localSheetId="2" hidden="1">#REF!</definedName>
    <definedName name="BLPH96" hidden="1">#REF!</definedName>
    <definedName name="BLPH97" localSheetId="6" hidden="1">#REF!</definedName>
    <definedName name="BLPH97" localSheetId="7" hidden="1">#REF!</definedName>
    <definedName name="BLPH97" localSheetId="8" hidden="1">#REF!</definedName>
    <definedName name="BLPH97" localSheetId="34" hidden="1">#REF!</definedName>
    <definedName name="BLPH97" localSheetId="36" hidden="1">#REF!</definedName>
    <definedName name="BLPH97" localSheetId="29" hidden="1">#REF!</definedName>
    <definedName name="BLPH97" localSheetId="32" hidden="1">#REF!</definedName>
    <definedName name="BLPH97" localSheetId="33" hidden="1">#REF!</definedName>
    <definedName name="BLPH97" localSheetId="48" hidden="1">#REF!</definedName>
    <definedName name="BLPH97" localSheetId="49" hidden="1">#REF!</definedName>
    <definedName name="BLPH97" localSheetId="50" hidden="1">#REF!</definedName>
    <definedName name="BLPH97" localSheetId="51" hidden="1">#REF!</definedName>
    <definedName name="BLPH97" localSheetId="52" hidden="1">#REF!</definedName>
    <definedName name="BLPH97" localSheetId="54" hidden="1">#REF!</definedName>
    <definedName name="BLPH97" localSheetId="55" hidden="1">#REF!</definedName>
    <definedName name="BLPH97" localSheetId="56" hidden="1">#REF!</definedName>
    <definedName name="BLPH97" localSheetId="57" hidden="1">#REF!</definedName>
    <definedName name="BLPH97" localSheetId="62" hidden="1">#REF!</definedName>
    <definedName name="BLPH97" localSheetId="69" hidden="1">#REF!</definedName>
    <definedName name="BLPH97" localSheetId="70" hidden="1">#REF!</definedName>
    <definedName name="BLPH97" localSheetId="71" hidden="1">#REF!</definedName>
    <definedName name="BLPH97" localSheetId="2" hidden="1">#REF!</definedName>
    <definedName name="BLPH97" hidden="1">#REF!</definedName>
    <definedName name="BLPH98" localSheetId="6" hidden="1">#REF!</definedName>
    <definedName name="BLPH98" localSheetId="7" hidden="1">#REF!</definedName>
    <definedName name="BLPH98" localSheetId="8" hidden="1">#REF!</definedName>
    <definedName name="BLPH98" localSheetId="34" hidden="1">#REF!</definedName>
    <definedName name="BLPH98" localSheetId="36" hidden="1">#REF!</definedName>
    <definedName name="BLPH98" localSheetId="29" hidden="1">#REF!</definedName>
    <definedName name="BLPH98" localSheetId="32" hidden="1">#REF!</definedName>
    <definedName name="BLPH98" localSheetId="33" hidden="1">#REF!</definedName>
    <definedName name="BLPH98" localSheetId="48" hidden="1">#REF!</definedName>
    <definedName name="BLPH98" localSheetId="49" hidden="1">#REF!</definedName>
    <definedName name="BLPH98" localSheetId="50" hidden="1">#REF!</definedName>
    <definedName name="BLPH98" localSheetId="51" hidden="1">#REF!</definedName>
    <definedName name="BLPH98" localSheetId="52" hidden="1">#REF!</definedName>
    <definedName name="BLPH98" localSheetId="54" hidden="1">#REF!</definedName>
    <definedName name="BLPH98" localSheetId="55" hidden="1">#REF!</definedName>
    <definedName name="BLPH98" localSheetId="56" hidden="1">#REF!</definedName>
    <definedName name="BLPH98" localSheetId="57" hidden="1">#REF!</definedName>
    <definedName name="BLPH98" localSheetId="62" hidden="1">#REF!</definedName>
    <definedName name="BLPH98" localSheetId="69" hidden="1">#REF!</definedName>
    <definedName name="BLPH98" localSheetId="70" hidden="1">#REF!</definedName>
    <definedName name="BLPH98" localSheetId="71" hidden="1">#REF!</definedName>
    <definedName name="BLPH98" localSheetId="2" hidden="1">#REF!</definedName>
    <definedName name="BLPH98" hidden="1">#REF!</definedName>
    <definedName name="BLPH99" localSheetId="6" hidden="1">#REF!</definedName>
    <definedName name="BLPH99" localSheetId="7" hidden="1">#REF!</definedName>
    <definedName name="BLPH99" localSheetId="8" hidden="1">#REF!</definedName>
    <definedName name="BLPH99" localSheetId="34" hidden="1">#REF!</definedName>
    <definedName name="BLPH99" localSheetId="36" hidden="1">#REF!</definedName>
    <definedName name="BLPH99" localSheetId="29" hidden="1">#REF!</definedName>
    <definedName name="BLPH99" localSheetId="32" hidden="1">#REF!</definedName>
    <definedName name="BLPH99" localSheetId="33" hidden="1">#REF!</definedName>
    <definedName name="BLPH99" localSheetId="48" hidden="1">#REF!</definedName>
    <definedName name="BLPH99" localSheetId="49" hidden="1">#REF!</definedName>
    <definedName name="BLPH99" localSheetId="50" hidden="1">#REF!</definedName>
    <definedName name="BLPH99" localSheetId="51" hidden="1">#REF!</definedName>
    <definedName name="BLPH99" localSheetId="52" hidden="1">#REF!</definedName>
    <definedName name="BLPH99" localSheetId="54" hidden="1">#REF!</definedName>
    <definedName name="BLPH99" localSheetId="55" hidden="1">#REF!</definedName>
    <definedName name="BLPH99" localSheetId="56" hidden="1">#REF!</definedName>
    <definedName name="BLPH99" localSheetId="57" hidden="1">#REF!</definedName>
    <definedName name="BLPH99" localSheetId="62" hidden="1">#REF!</definedName>
    <definedName name="BLPH99" localSheetId="69" hidden="1">#REF!</definedName>
    <definedName name="BLPH99" localSheetId="70" hidden="1">#REF!</definedName>
    <definedName name="BLPH99" localSheetId="71" hidden="1">#REF!</definedName>
    <definedName name="BLPH99" localSheetId="2" hidden="1">#REF!</definedName>
    <definedName name="BLPH99" hidden="1">#REF!</definedName>
    <definedName name="Combine_Lookup" localSheetId="29">#REF!</definedName>
    <definedName name="Combine_Lookup" localSheetId="58">'5.7 Mains Decommissiond '!#REF!</definedName>
    <definedName name="Combine_Lookup" localSheetId="71">#REF!</definedName>
    <definedName name="Combine_Lookup">#REF!</definedName>
    <definedName name="Combine_Valid" localSheetId="29">'5.8 Decommissioned Sum '!#REF!</definedName>
    <definedName name="Combine_Valid" localSheetId="58">'[7]5.8 Decommissioned Summary'!$AL$21:$AL$202</definedName>
    <definedName name="Combine_Valid" localSheetId="71">'5.8 Decommissioned Sum '!#REF!</definedName>
    <definedName name="Combine_Valid">'5.8 Decommissioned Sum '!#REF!</definedName>
    <definedName name="Cwvu.CapersView." localSheetId="6" hidden="1">[4]Sheet1!#REF!</definedName>
    <definedName name="Cwvu.CapersView." localSheetId="15" hidden="1">[4]Sheet1!#REF!</definedName>
    <definedName name="Cwvu.CapersView." localSheetId="16" hidden="1">[4]Sheet1!#REF!</definedName>
    <definedName name="Cwvu.CapersView." localSheetId="17" hidden="1">[4]Sheet1!#REF!</definedName>
    <definedName name="Cwvu.CapersView." localSheetId="18" hidden="1">[4]Sheet1!#REF!</definedName>
    <definedName name="Cwvu.CapersView." localSheetId="7" hidden="1">[4]Sheet1!#REF!</definedName>
    <definedName name="Cwvu.CapersView." localSheetId="8" hidden="1">[4]Sheet1!#REF!</definedName>
    <definedName name="Cwvu.CapersView." localSheetId="9" hidden="1">[4]Sheet1!#REF!</definedName>
    <definedName name="Cwvu.CapersView." localSheetId="10" hidden="1">[4]Sheet1!#REF!</definedName>
    <definedName name="Cwvu.CapersView." localSheetId="11" hidden="1">[4]Sheet1!#REF!</definedName>
    <definedName name="Cwvu.CapersView." localSheetId="12" hidden="1">[4]Sheet1!#REF!</definedName>
    <definedName name="Cwvu.CapersView." localSheetId="13" hidden="1">[4]Sheet1!#REF!</definedName>
    <definedName name="Cwvu.CapersView." localSheetId="14" hidden="1">[4]Sheet1!#REF!</definedName>
    <definedName name="Cwvu.CapersView." localSheetId="25" hidden="1">[4]Sheet1!#REF!</definedName>
    <definedName name="Cwvu.CapersView." localSheetId="34" hidden="1">[4]Sheet1!#REF!</definedName>
    <definedName name="Cwvu.CapersView." localSheetId="36" hidden="1">[4]Sheet1!#REF!</definedName>
    <definedName name="Cwvu.CapersView." localSheetId="38" hidden="1">[4]Sheet1!#REF!</definedName>
    <definedName name="Cwvu.CapersView." localSheetId="39" hidden="1">[4]Sheet1!#REF!</definedName>
    <definedName name="Cwvu.CapersView." localSheetId="29" hidden="1">[4]Sheet1!#REF!</definedName>
    <definedName name="Cwvu.CapersView." localSheetId="32" hidden="1">[4]Sheet1!#REF!</definedName>
    <definedName name="Cwvu.CapersView." localSheetId="33" hidden="1">[4]Sheet1!#REF!</definedName>
    <definedName name="Cwvu.CapersView." localSheetId="48" hidden="1">[4]Sheet1!#REF!</definedName>
    <definedName name="Cwvu.CapersView." localSheetId="49" hidden="1">[4]Sheet1!#REF!</definedName>
    <definedName name="Cwvu.CapersView." localSheetId="50" hidden="1">[4]Sheet1!#REF!</definedName>
    <definedName name="Cwvu.CapersView." localSheetId="51" hidden="1">[4]Sheet1!#REF!</definedName>
    <definedName name="Cwvu.CapersView." localSheetId="52" hidden="1">[4]Sheet1!#REF!</definedName>
    <definedName name="Cwvu.CapersView." localSheetId="54" hidden="1">[4]Sheet1!#REF!</definedName>
    <definedName name="Cwvu.CapersView." localSheetId="55" hidden="1">[4]Sheet1!#REF!</definedName>
    <definedName name="Cwvu.CapersView." localSheetId="56" hidden="1">[4]Sheet1!#REF!</definedName>
    <definedName name="Cwvu.CapersView." localSheetId="57" hidden="1">[4]Sheet1!#REF!</definedName>
    <definedName name="Cwvu.CapersView." localSheetId="61" hidden="1">[4]Sheet1!#REF!</definedName>
    <definedName name="Cwvu.CapersView." localSheetId="62" hidden="1">[4]Sheet1!#REF!</definedName>
    <definedName name="Cwvu.CapersView." localSheetId="66" hidden="1">[4]Sheet1!#REF!</definedName>
    <definedName name="Cwvu.CapersView." localSheetId="68" hidden="1">[4]Sheet1!#REF!</definedName>
    <definedName name="Cwvu.CapersView." localSheetId="69" hidden="1">[4]Sheet1!#REF!</definedName>
    <definedName name="Cwvu.CapersView." localSheetId="70" hidden="1">[4]Sheet1!#REF!</definedName>
    <definedName name="Cwvu.CapersView." localSheetId="71" hidden="1">[4]Sheet1!#REF!</definedName>
    <definedName name="Cwvu.CapersView." localSheetId="72" hidden="1">[4]Sheet1!#REF!</definedName>
    <definedName name="Cwvu.CapersView." localSheetId="2" hidden="1">[4]Sheet1!#REF!</definedName>
    <definedName name="Cwvu.CapersView." hidden="1">[4]Sheet1!#REF!</definedName>
    <definedName name="Cwvu.Japan_Capers_Ed_Pub." localSheetId="6" hidden="1">[4]Sheet1!#REF!</definedName>
    <definedName name="Cwvu.Japan_Capers_Ed_Pub." localSheetId="15" hidden="1">[4]Sheet1!#REF!</definedName>
    <definedName name="Cwvu.Japan_Capers_Ed_Pub." localSheetId="16" hidden="1">[4]Sheet1!#REF!</definedName>
    <definedName name="Cwvu.Japan_Capers_Ed_Pub." localSheetId="17" hidden="1">[4]Sheet1!#REF!</definedName>
    <definedName name="Cwvu.Japan_Capers_Ed_Pub." localSheetId="18" hidden="1">[4]Sheet1!#REF!</definedName>
    <definedName name="Cwvu.Japan_Capers_Ed_Pub." localSheetId="7" hidden="1">[4]Sheet1!#REF!</definedName>
    <definedName name="Cwvu.Japan_Capers_Ed_Pub." localSheetId="8" hidden="1">[4]Sheet1!#REF!</definedName>
    <definedName name="Cwvu.Japan_Capers_Ed_Pub." localSheetId="9" hidden="1">[4]Sheet1!#REF!</definedName>
    <definedName name="Cwvu.Japan_Capers_Ed_Pub." localSheetId="10" hidden="1">[4]Sheet1!#REF!</definedName>
    <definedName name="Cwvu.Japan_Capers_Ed_Pub." localSheetId="11" hidden="1">[4]Sheet1!#REF!</definedName>
    <definedName name="Cwvu.Japan_Capers_Ed_Pub." localSheetId="12" hidden="1">[4]Sheet1!#REF!</definedName>
    <definedName name="Cwvu.Japan_Capers_Ed_Pub." localSheetId="13" hidden="1">[4]Sheet1!#REF!</definedName>
    <definedName name="Cwvu.Japan_Capers_Ed_Pub." localSheetId="14" hidden="1">[4]Sheet1!#REF!</definedName>
    <definedName name="Cwvu.Japan_Capers_Ed_Pub." localSheetId="25" hidden="1">[4]Sheet1!#REF!</definedName>
    <definedName name="Cwvu.Japan_Capers_Ed_Pub." localSheetId="34" hidden="1">[4]Sheet1!#REF!</definedName>
    <definedName name="Cwvu.Japan_Capers_Ed_Pub." localSheetId="36" hidden="1">[4]Sheet1!#REF!</definedName>
    <definedName name="Cwvu.Japan_Capers_Ed_Pub." localSheetId="38" hidden="1">[4]Sheet1!#REF!</definedName>
    <definedName name="Cwvu.Japan_Capers_Ed_Pub." localSheetId="39" hidden="1">[4]Sheet1!#REF!</definedName>
    <definedName name="Cwvu.Japan_Capers_Ed_Pub." localSheetId="29" hidden="1">[4]Sheet1!#REF!</definedName>
    <definedName name="Cwvu.Japan_Capers_Ed_Pub." localSheetId="32" hidden="1">[4]Sheet1!#REF!</definedName>
    <definedName name="Cwvu.Japan_Capers_Ed_Pub." localSheetId="33" hidden="1">[4]Sheet1!#REF!</definedName>
    <definedName name="Cwvu.Japan_Capers_Ed_Pub." localSheetId="48" hidden="1">[4]Sheet1!#REF!</definedName>
    <definedName name="Cwvu.Japan_Capers_Ed_Pub." localSheetId="49" hidden="1">[4]Sheet1!#REF!</definedName>
    <definedName name="Cwvu.Japan_Capers_Ed_Pub." localSheetId="50" hidden="1">[4]Sheet1!#REF!</definedName>
    <definedName name="Cwvu.Japan_Capers_Ed_Pub." localSheetId="51" hidden="1">[4]Sheet1!#REF!</definedName>
    <definedName name="Cwvu.Japan_Capers_Ed_Pub." localSheetId="52" hidden="1">[4]Sheet1!#REF!</definedName>
    <definedName name="Cwvu.Japan_Capers_Ed_Pub." localSheetId="54" hidden="1">[4]Sheet1!#REF!</definedName>
    <definedName name="Cwvu.Japan_Capers_Ed_Pub." localSheetId="55" hidden="1">[4]Sheet1!#REF!</definedName>
    <definedName name="Cwvu.Japan_Capers_Ed_Pub." localSheetId="56" hidden="1">[4]Sheet1!#REF!</definedName>
    <definedName name="Cwvu.Japan_Capers_Ed_Pub." localSheetId="57" hidden="1">[4]Sheet1!#REF!</definedName>
    <definedName name="Cwvu.Japan_Capers_Ed_Pub." localSheetId="61" hidden="1">[4]Sheet1!#REF!</definedName>
    <definedName name="Cwvu.Japan_Capers_Ed_Pub." localSheetId="62" hidden="1">[4]Sheet1!#REF!</definedName>
    <definedName name="Cwvu.Japan_Capers_Ed_Pub." localSheetId="66" hidden="1">[4]Sheet1!#REF!</definedName>
    <definedName name="Cwvu.Japan_Capers_Ed_Pub." localSheetId="68" hidden="1">[4]Sheet1!#REF!</definedName>
    <definedName name="Cwvu.Japan_Capers_Ed_Pub." localSheetId="69" hidden="1">[4]Sheet1!#REF!</definedName>
    <definedName name="Cwvu.Japan_Capers_Ed_Pub." localSheetId="70" hidden="1">[4]Sheet1!#REF!</definedName>
    <definedName name="Cwvu.Japan_Capers_Ed_Pub." localSheetId="71" hidden="1">[4]Sheet1!#REF!</definedName>
    <definedName name="Cwvu.Japan_Capers_Ed_Pub." localSheetId="72" hidden="1">[4]Sheet1!#REF!</definedName>
    <definedName name="Cwvu.Japan_Capers_Ed_Pub." localSheetId="2" hidden="1">[4]Sheet1!#REF!</definedName>
    <definedName name="Cwvu.Japan_Capers_Ed_Pub." hidden="1">[4]Sheet1!#REF!</definedName>
    <definedName name="Dia_Valid" localSheetId="29">'5.8 Decommissioned Sum '!#REF!</definedName>
    <definedName name="Dia_Valid" localSheetId="58">'[7]5.8 Decommissioned Summary'!$AU$416:$AU$499</definedName>
    <definedName name="Dia_Valid" localSheetId="71">'5.8 Decommissioned Sum '!#REF!</definedName>
    <definedName name="Dia_Valid">'5.8 Decommissioned Sum '!#REF!</definedName>
    <definedName name="Dist_Valid" localSheetId="29">'5.8 Decommissioned Sum '!#REF!</definedName>
    <definedName name="Dist_Valid" localSheetId="58">'[7]5.8 Decommissioned Summary'!$BB$416:$BB$417</definedName>
    <definedName name="Dist_Valid" localSheetId="71">'5.8 Decommissioned Sum '!#REF!</definedName>
    <definedName name="Dist_Valid">'5.8 Decommissioned Sum '!#REF!</definedName>
    <definedName name="Driver_Valid" localSheetId="29">'5.8 Decommissioned Sum '!#REF!</definedName>
    <definedName name="Driver_Valid" localSheetId="58">'[7]5.8 Decommissioned Summary'!$AY$416:$AY$422</definedName>
    <definedName name="Driver_Valid" localSheetId="71">'5.8 Decommissioned Sum '!#REF!</definedName>
    <definedName name="Driver_Valid">'5.8 Decommissioned Sum '!#REF!</definedName>
    <definedName name="gwge" localSheetId="6" hidden="1">#REF!</definedName>
    <definedName name="gwge" localSheetId="15" hidden="1">#REF!</definedName>
    <definedName name="gwge" localSheetId="16" hidden="1">#REF!</definedName>
    <definedName name="gwge" localSheetId="17" hidden="1">#REF!</definedName>
    <definedName name="gwge" localSheetId="18" hidden="1">#REF!</definedName>
    <definedName name="gwge" localSheetId="7" hidden="1">#REF!</definedName>
    <definedName name="gwge" localSheetId="8" hidden="1">#REF!</definedName>
    <definedName name="gwge" localSheetId="9" hidden="1">#REF!</definedName>
    <definedName name="gwge" localSheetId="10" hidden="1">#REF!</definedName>
    <definedName name="gwge" localSheetId="11" hidden="1">#REF!</definedName>
    <definedName name="gwge" localSheetId="12" hidden="1">#REF!</definedName>
    <definedName name="gwge" localSheetId="13" hidden="1">#REF!</definedName>
    <definedName name="gwge" localSheetId="14" hidden="1">#REF!</definedName>
    <definedName name="gwge" localSheetId="25" hidden="1">#REF!</definedName>
    <definedName name="gwge" localSheetId="36" hidden="1">#REF!</definedName>
    <definedName name="gwge" localSheetId="39" hidden="1">#REF!</definedName>
    <definedName name="gwge" localSheetId="29" hidden="1">#REF!</definedName>
    <definedName name="gwge" localSheetId="32" hidden="1">#REF!</definedName>
    <definedName name="gwge" localSheetId="33" hidden="1">#REF!</definedName>
    <definedName name="gwge" localSheetId="43" hidden="1">#REF!</definedName>
    <definedName name="gwge" localSheetId="48" hidden="1">#REF!</definedName>
    <definedName name="gwge" localSheetId="50" hidden="1">#REF!</definedName>
    <definedName name="gwge" localSheetId="52" hidden="1">#REF!</definedName>
    <definedName name="gwge" localSheetId="54" hidden="1">#REF!</definedName>
    <definedName name="gwge" localSheetId="55" hidden="1">#REF!</definedName>
    <definedName name="gwge" localSheetId="56" hidden="1">#REF!</definedName>
    <definedName name="gwge" localSheetId="57" hidden="1">#REF!</definedName>
    <definedName name="gwge" localSheetId="61" hidden="1">#REF!</definedName>
    <definedName name="gwge" localSheetId="62" hidden="1">#REF!</definedName>
    <definedName name="gwge" localSheetId="66" hidden="1">#REF!</definedName>
    <definedName name="gwge" localSheetId="68" hidden="1">#REF!</definedName>
    <definedName name="gwge" localSheetId="70" hidden="1">#REF!</definedName>
    <definedName name="gwge" localSheetId="71" hidden="1">#REF!</definedName>
    <definedName name="gwge" localSheetId="72" hidden="1">#REF!</definedName>
    <definedName name="gwge" localSheetId="2" hidden="1">#REF!</definedName>
    <definedName name="gwge" hidden="1">#REF!</definedName>
    <definedName name="HTML_CodePage" hidden="1">1252</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ListOffset" hidden="1">1</definedName>
    <definedName name="Mat__Type_Array" localSheetId="29">'5.8 Decommissioned Sum '!#REF!</definedName>
    <definedName name="Mat__Type_Array" localSheetId="58">'[7]5.8 Decommissioned Summary'!$AQ$416:$AR$422</definedName>
    <definedName name="Mat__Type_Array" localSheetId="71">'5.8 Decommissioned Sum '!#REF!</definedName>
    <definedName name="Mat__Type_Array">'5.8 Decommissioned Sum '!#REF!</definedName>
    <definedName name="Mat_Siz_Array" localSheetId="58">'[7]5.8 Decommissioned Summary'!$BJ$416:$BL$654</definedName>
    <definedName name="Mat_Siz_Array" localSheetId="71">'5.8 Decommissioned Sum '!$BM$20:$BO$30</definedName>
    <definedName name="Mat_Siz_Array">'5.8 Decommissioned Sum '!$BM$20:$BO$30</definedName>
    <definedName name="Mat_Size_Valid" localSheetId="58">'[7]5.8 Decommissioned Summary'!$BJ$416:$BJ$654</definedName>
    <definedName name="Mat_Size_Valid" localSheetId="71">'5.8 Decommissioned Sum '!$BM$20:$BM$30</definedName>
    <definedName name="Mat_Size_Valid">'5.8 Decommissioned Sum '!$BM$20:$BM$30</definedName>
    <definedName name="Mat_Type_Row" localSheetId="29">#REF!</definedName>
    <definedName name="Mat_Type_Row" localSheetId="58">'5.7 Mains Decommissiond '!#REF!</definedName>
    <definedName name="Mat_Type_Row" localSheetId="71">#REF!</definedName>
    <definedName name="Mat_Type_Row">#REF!</definedName>
    <definedName name="Mat_Valid" localSheetId="29">'5.8 Decommissioned Sum '!#REF!</definedName>
    <definedName name="Mat_Valid" localSheetId="58">'[7]5.8 Decommissioned Summary'!$AQ$416:$AQ$422</definedName>
    <definedName name="Mat_Valid" localSheetId="71">'5.8 Decommissioned Sum '!#REF!</definedName>
    <definedName name="Mat_Valid">'5.8 Decommissioned Sum '!#REF!</definedName>
    <definedName name="Pal_Workbook_GUID" hidden="1">"LJ9YVKRJVQ1A1KNUG7XIT5A9"</definedName>
    <definedName name="Pipe_Length" localSheetId="29">#REF!</definedName>
    <definedName name="Pipe_Length" localSheetId="58">'5.7 Mains Decommissiond '!#REF!</definedName>
    <definedName name="Pipe_Length" localSheetId="71">#REF!</definedName>
    <definedName name="Pipe_Length">#REF!</definedName>
    <definedName name="_xlnm.Print_Area" localSheetId="19">'2.1 Totex PCFM'!$A$1:$H$22</definedName>
    <definedName name="_xlnm.Print_Area" localSheetId="22">'2.4 Safety'!$A$1:$AE$83</definedName>
    <definedName name="_xlnm.Print_Area" localSheetId="38">'3.13 Streetworks'!$A$1:$T$317</definedName>
    <definedName name="_xlnm.Print_Area" localSheetId="30">'3.6_Bus_Support_DELETED 2014_15'!$A$1:$P$129</definedName>
    <definedName name="_xlnm.Print_Area" localSheetId="31">'3.7_Training_&amp;_Apprentices'!$A$1:$K$51</definedName>
    <definedName name="_xlnm.Print_Area" localSheetId="41">'4.1 Capex Summary '!$A$1:$H$14</definedName>
    <definedName name="_xlnm.Print_Area" localSheetId="42">'4.2 Cap Expenditure Analysis'!$A$1:$I$16</definedName>
    <definedName name="_xlnm.Print_Area" localSheetId="43">'4.3 LTS, storage &amp; entry'!$A$1:$U$119</definedName>
    <definedName name="_xlnm.Print_Area" localSheetId="45">'4.5 Governor(Replacement)'!$A$1:$K$25</definedName>
    <definedName name="_xlnm.Print_Area" localSheetId="47">'4.7 Other Capex '!$A$1:$T$59</definedName>
    <definedName name="_xlnm.Print_Area" localSheetId="48">'4.8 PSUP'!$A$1:$S$224</definedName>
    <definedName name="_xlnm.Print_Area" localSheetId="56">'5.5 Repex expenditure analysis'!$A$1:$H$19</definedName>
    <definedName name="_xlnm.Print_Area" localSheetId="57">'5.6 UNC Sub Deducts'!$A$1:$I$19</definedName>
    <definedName name="_xlnm.Print_Area" localSheetId="58">'5.7 Mains Decommissiond '!$A$1:$P$5</definedName>
    <definedName name="_xlnm.Print_Area" localSheetId="59">'5.8 Decommissioned Sum '!$A$1:$AH$19</definedName>
    <definedName name="_xlnm.Print_Area" localSheetId="60">'6.1 LTS Asset Data'!$A$1:$J$43</definedName>
    <definedName name="_xlnm.Print_Area" localSheetId="61">'6.2 Network Assets'!$A$1:$T$117</definedName>
    <definedName name="_xlnm.Print_Area" localSheetId="62">'6.3 Capacity&amp;Storage Asset '!$A$1:$H$68</definedName>
    <definedName name="_xlnm.Print_Area" localSheetId="63">'6.4 Capacity &amp; Demand Data '!$A$1:$P$36</definedName>
    <definedName name="_xlnm.Print_Area" localSheetId="64">'6.5 Capacity Output Data'!$A$1:$M$26</definedName>
    <definedName name="_xlnm.Print_Area" localSheetId="65">'6.6 MEAV'!$A$1:$D$78</definedName>
    <definedName name="_xlnm.Print_Area" localSheetId="66">'7.1 Safety Outputs'!$A$1:$I$101</definedName>
    <definedName name="_xlnm.Print_Area" localSheetId="75">'7.10 Network Innovation Allowan'!$A$1:$J$40</definedName>
    <definedName name="_xlnm.Print_Area" localSheetId="76">'7.11 Network Innovation Competi'!$A$1:$C$58</definedName>
    <definedName name="_xlnm.Print_Area" localSheetId="77">'8.1 Customer Complaints'!$A$1:$AA$26</definedName>
    <definedName name="_xlnm.Print_Area" localSheetId="79">'8.3 Guaranteed Standards '!$A$1:$O$243</definedName>
    <definedName name="_xlnm.Print_Area" localSheetId="81">'8.5 3rd party &amp; water summary '!$A$1:$P$134</definedName>
    <definedName name="_xlnm.Print_Area" localSheetId="2">Index!$A$1:$H$119</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wvu.CapersView." localSheetId="6" hidden="1">#REF!</definedName>
    <definedName name="Rwvu.CapersView." localSheetId="15" hidden="1">#REF!</definedName>
    <definedName name="Rwvu.CapersView." localSheetId="16" hidden="1">#REF!</definedName>
    <definedName name="Rwvu.CapersView." localSheetId="17" hidden="1">#REF!</definedName>
    <definedName name="Rwvu.CapersView." localSheetId="18" hidden="1">#REF!</definedName>
    <definedName name="Rwvu.CapersView." localSheetId="7" hidden="1">#REF!</definedName>
    <definedName name="Rwvu.CapersView." localSheetId="8" hidden="1">#REF!</definedName>
    <definedName name="Rwvu.CapersView." localSheetId="9" hidden="1">#REF!</definedName>
    <definedName name="Rwvu.CapersView." localSheetId="10" hidden="1">#REF!</definedName>
    <definedName name="Rwvu.CapersView." localSheetId="11" hidden="1">#REF!</definedName>
    <definedName name="Rwvu.CapersView." localSheetId="12" hidden="1">#REF!</definedName>
    <definedName name="Rwvu.CapersView." localSheetId="13" hidden="1">#REF!</definedName>
    <definedName name="Rwvu.CapersView." localSheetId="14" hidden="1">#REF!</definedName>
    <definedName name="Rwvu.CapersView." localSheetId="25" hidden="1">#REF!</definedName>
    <definedName name="Rwvu.CapersView." localSheetId="34" hidden="1">#REF!</definedName>
    <definedName name="Rwvu.CapersView." localSheetId="36" hidden="1">#REF!</definedName>
    <definedName name="Rwvu.CapersView." localSheetId="39" hidden="1">#REF!</definedName>
    <definedName name="Rwvu.CapersView." localSheetId="29" hidden="1">#REF!</definedName>
    <definedName name="Rwvu.CapersView." localSheetId="32" hidden="1">#REF!</definedName>
    <definedName name="Rwvu.CapersView." localSheetId="33" hidden="1">#REF!</definedName>
    <definedName name="Rwvu.CapersView." localSheetId="43" hidden="1">#REF!</definedName>
    <definedName name="Rwvu.CapersView." localSheetId="48" hidden="1">#REF!</definedName>
    <definedName name="Rwvu.CapersView." localSheetId="49" hidden="1">#REF!</definedName>
    <definedName name="Rwvu.CapersView." localSheetId="50" hidden="1">#REF!</definedName>
    <definedName name="Rwvu.CapersView." localSheetId="51" hidden="1">#REF!</definedName>
    <definedName name="Rwvu.CapersView." localSheetId="52" hidden="1">#REF!</definedName>
    <definedName name="Rwvu.CapersView." localSheetId="54" hidden="1">#REF!</definedName>
    <definedName name="Rwvu.CapersView." localSheetId="55" hidden="1">#REF!</definedName>
    <definedName name="Rwvu.CapersView." localSheetId="56" hidden="1">#REF!</definedName>
    <definedName name="Rwvu.CapersView." localSheetId="57" hidden="1">#REF!</definedName>
    <definedName name="Rwvu.CapersView." localSheetId="61" hidden="1">#REF!</definedName>
    <definedName name="Rwvu.CapersView." localSheetId="62" hidden="1">#REF!</definedName>
    <definedName name="Rwvu.CapersView." localSheetId="66" hidden="1">#REF!</definedName>
    <definedName name="Rwvu.CapersView." localSheetId="68" hidden="1">#REF!</definedName>
    <definedName name="Rwvu.CapersView." localSheetId="69" hidden="1">#REF!</definedName>
    <definedName name="Rwvu.CapersView." localSheetId="70" hidden="1">#REF!</definedName>
    <definedName name="Rwvu.CapersView." localSheetId="71" hidden="1">#REF!</definedName>
    <definedName name="Rwvu.CapersView." localSheetId="72" hidden="1">#REF!</definedName>
    <definedName name="Rwvu.CapersView." localSheetId="2" hidden="1">#REF!</definedName>
    <definedName name="Rwvu.CapersView." hidden="1">#REF!</definedName>
    <definedName name="Rwvu.Japan_Capers_Ed_Pub." localSheetId="6" hidden="1">#REF!</definedName>
    <definedName name="Rwvu.Japan_Capers_Ed_Pub." localSheetId="7" hidden="1">#REF!</definedName>
    <definedName name="Rwvu.Japan_Capers_Ed_Pub." localSheetId="8" hidden="1">#REF!</definedName>
    <definedName name="Rwvu.Japan_Capers_Ed_Pub." localSheetId="25" hidden="1">#REF!</definedName>
    <definedName name="Rwvu.Japan_Capers_Ed_Pub." localSheetId="34" hidden="1">#REF!</definedName>
    <definedName name="Rwvu.Japan_Capers_Ed_Pub." localSheetId="36" hidden="1">#REF!</definedName>
    <definedName name="Rwvu.Japan_Capers_Ed_Pub." localSheetId="29" hidden="1">#REF!</definedName>
    <definedName name="Rwvu.Japan_Capers_Ed_Pub." localSheetId="32" hidden="1">#REF!</definedName>
    <definedName name="Rwvu.Japan_Capers_Ed_Pub." localSheetId="33" hidden="1">#REF!</definedName>
    <definedName name="Rwvu.Japan_Capers_Ed_Pub." localSheetId="48" hidden="1">#REF!</definedName>
    <definedName name="Rwvu.Japan_Capers_Ed_Pub." localSheetId="49" hidden="1">#REF!</definedName>
    <definedName name="Rwvu.Japan_Capers_Ed_Pub." localSheetId="50" hidden="1">#REF!</definedName>
    <definedName name="Rwvu.Japan_Capers_Ed_Pub." localSheetId="51" hidden="1">#REF!</definedName>
    <definedName name="Rwvu.Japan_Capers_Ed_Pub." localSheetId="52" hidden="1">#REF!</definedName>
    <definedName name="Rwvu.Japan_Capers_Ed_Pub." localSheetId="54" hidden="1">#REF!</definedName>
    <definedName name="Rwvu.Japan_Capers_Ed_Pub." localSheetId="55" hidden="1">#REF!</definedName>
    <definedName name="Rwvu.Japan_Capers_Ed_Pub." localSheetId="56" hidden="1">#REF!</definedName>
    <definedName name="Rwvu.Japan_Capers_Ed_Pub." localSheetId="57" hidden="1">#REF!</definedName>
    <definedName name="Rwvu.Japan_Capers_Ed_Pub." localSheetId="61" hidden="1">#REF!</definedName>
    <definedName name="Rwvu.Japan_Capers_Ed_Pub." localSheetId="62" hidden="1">#REF!</definedName>
    <definedName name="Rwvu.Japan_Capers_Ed_Pub." localSheetId="66" hidden="1">#REF!</definedName>
    <definedName name="Rwvu.Japan_Capers_Ed_Pub." localSheetId="68" hidden="1">#REF!</definedName>
    <definedName name="Rwvu.Japan_Capers_Ed_Pub." localSheetId="69" hidden="1">#REF!</definedName>
    <definedName name="Rwvu.Japan_Capers_Ed_Pub." localSheetId="70" hidden="1">#REF!</definedName>
    <definedName name="Rwvu.Japan_Capers_Ed_Pub." localSheetId="71" hidden="1">#REF!</definedName>
    <definedName name="Rwvu.Japan_Capers_Ed_Pub." localSheetId="72" hidden="1">#REF!</definedName>
    <definedName name="Rwvu.Japan_Capers_Ed_Pub." localSheetId="2" hidden="1">#REF!</definedName>
    <definedName name="Rwvu.Japan_Capers_Ed_Pub." hidden="1">#REF!</definedName>
    <definedName name="Rwvu.KJP_CC." localSheetId="6" hidden="1">#REF!</definedName>
    <definedName name="Rwvu.KJP_CC." localSheetId="7" hidden="1">#REF!</definedName>
    <definedName name="Rwvu.KJP_CC." localSheetId="8" hidden="1">#REF!</definedName>
    <definedName name="Rwvu.KJP_CC." localSheetId="25" hidden="1">#REF!</definedName>
    <definedName name="Rwvu.KJP_CC." localSheetId="34" hidden="1">#REF!</definedName>
    <definedName name="Rwvu.KJP_CC." localSheetId="36" hidden="1">#REF!</definedName>
    <definedName name="Rwvu.KJP_CC." localSheetId="29" hidden="1">#REF!</definedName>
    <definedName name="Rwvu.KJP_CC." localSheetId="32" hidden="1">#REF!</definedName>
    <definedName name="Rwvu.KJP_CC." localSheetId="33" hidden="1">#REF!</definedName>
    <definedName name="Rwvu.KJP_CC." localSheetId="48" hidden="1">#REF!</definedName>
    <definedName name="Rwvu.KJP_CC." localSheetId="49" hidden="1">#REF!</definedName>
    <definedName name="Rwvu.KJP_CC." localSheetId="50" hidden="1">#REF!</definedName>
    <definedName name="Rwvu.KJP_CC." localSheetId="51" hidden="1">#REF!</definedName>
    <definedName name="Rwvu.KJP_CC." localSheetId="52" hidden="1">#REF!</definedName>
    <definedName name="Rwvu.KJP_CC." localSheetId="54" hidden="1">#REF!</definedName>
    <definedName name="Rwvu.KJP_CC." localSheetId="55" hidden="1">#REF!</definedName>
    <definedName name="Rwvu.KJP_CC." localSheetId="56" hidden="1">#REF!</definedName>
    <definedName name="Rwvu.KJP_CC." localSheetId="57" hidden="1">#REF!</definedName>
    <definedName name="Rwvu.KJP_CC." localSheetId="61" hidden="1">#REF!</definedName>
    <definedName name="Rwvu.KJP_CC." localSheetId="62" hidden="1">#REF!</definedName>
    <definedName name="Rwvu.KJP_CC." localSheetId="66" hidden="1">#REF!</definedName>
    <definedName name="Rwvu.KJP_CC." localSheetId="68" hidden="1">#REF!</definedName>
    <definedName name="Rwvu.KJP_CC." localSheetId="69" hidden="1">#REF!</definedName>
    <definedName name="Rwvu.KJP_CC." localSheetId="70" hidden="1">#REF!</definedName>
    <definedName name="Rwvu.KJP_CC." localSheetId="71" hidden="1">#REF!</definedName>
    <definedName name="Rwvu.KJP_CC." localSheetId="72" hidden="1">#REF!</definedName>
    <definedName name="Rwvu.KJP_CC." localSheetId="2" hidden="1">#REF!</definedName>
    <definedName name="Rwvu.KJP_CC." hidden="1">#REF!</definedName>
    <definedName name="SAPBEXhrIndnt" hidden="1">"Wide"</definedName>
    <definedName name="SAPBEXrevision" hidden="1">1</definedName>
    <definedName name="SAPBEXsysID" hidden="1">"BWP"</definedName>
    <definedName name="SAPBEXwbID" hidden="1">"3M0Y5JZ0K259IJHR15SO2N9QE"</definedName>
    <definedName name="SAPsysID" hidden="1">"708C5W7SBKP804JT78WJ0JNKI"</definedName>
    <definedName name="SAPwbID" hidden="1">"ARS"</definedName>
    <definedName name="select_GDN_name">'[8]2. Out of area networks'!$L$188:$L$195</definedName>
    <definedName name="Sum_Length" localSheetId="29">#REF!</definedName>
    <definedName name="Sum_Length" localSheetId="58">'5.7 Mains Decommissiond '!#REF!</definedName>
    <definedName name="Sum_Length" localSheetId="71">#REF!</definedName>
    <definedName name="Sum_Length">#REF!</definedName>
    <definedName name="Swvu.CapersView." localSheetId="6" hidden="1">[4]Sheet1!#REF!</definedName>
    <definedName name="Swvu.CapersView." localSheetId="15" hidden="1">[4]Sheet1!#REF!</definedName>
    <definedName name="Swvu.CapersView." localSheetId="16" hidden="1">[4]Sheet1!#REF!</definedName>
    <definedName name="Swvu.CapersView." localSheetId="17" hidden="1">[4]Sheet1!#REF!</definedName>
    <definedName name="Swvu.CapersView." localSheetId="18" hidden="1">[4]Sheet1!#REF!</definedName>
    <definedName name="Swvu.CapersView." localSheetId="7" hidden="1">[4]Sheet1!#REF!</definedName>
    <definedName name="Swvu.CapersView." localSheetId="8" hidden="1">[4]Sheet1!#REF!</definedName>
    <definedName name="Swvu.CapersView." localSheetId="9" hidden="1">[4]Sheet1!#REF!</definedName>
    <definedName name="Swvu.CapersView." localSheetId="10" hidden="1">[4]Sheet1!#REF!</definedName>
    <definedName name="Swvu.CapersView." localSheetId="11" hidden="1">[4]Sheet1!#REF!</definedName>
    <definedName name="Swvu.CapersView." localSheetId="12" hidden="1">[4]Sheet1!#REF!</definedName>
    <definedName name="Swvu.CapersView." localSheetId="13" hidden="1">[4]Sheet1!#REF!</definedName>
    <definedName name="Swvu.CapersView." localSheetId="14" hidden="1">[4]Sheet1!#REF!</definedName>
    <definedName name="Swvu.CapersView." localSheetId="25" hidden="1">[4]Sheet1!#REF!</definedName>
    <definedName name="Swvu.CapersView." localSheetId="34" hidden="1">[4]Sheet1!#REF!</definedName>
    <definedName name="Swvu.CapersView." localSheetId="36" hidden="1">[4]Sheet1!#REF!</definedName>
    <definedName name="Swvu.CapersView." localSheetId="39" hidden="1">[4]Sheet1!#REF!</definedName>
    <definedName name="Swvu.CapersView." localSheetId="29" hidden="1">[4]Sheet1!#REF!</definedName>
    <definedName name="Swvu.CapersView." localSheetId="32" hidden="1">[4]Sheet1!#REF!</definedName>
    <definedName name="Swvu.CapersView." localSheetId="33" hidden="1">[4]Sheet1!#REF!</definedName>
    <definedName name="Swvu.CapersView." localSheetId="48" hidden="1">[4]Sheet1!#REF!</definedName>
    <definedName name="Swvu.CapersView." localSheetId="49" hidden="1">[4]Sheet1!#REF!</definedName>
    <definedName name="Swvu.CapersView." localSheetId="50" hidden="1">[4]Sheet1!#REF!</definedName>
    <definedName name="Swvu.CapersView." localSheetId="51" hidden="1">[4]Sheet1!#REF!</definedName>
    <definedName name="Swvu.CapersView." localSheetId="52" hidden="1">[4]Sheet1!#REF!</definedName>
    <definedName name="Swvu.CapersView." localSheetId="55" hidden="1">[4]Sheet1!#REF!</definedName>
    <definedName name="Swvu.CapersView." localSheetId="56" hidden="1">[4]Sheet1!#REF!</definedName>
    <definedName name="Swvu.CapersView." localSheetId="57" hidden="1">[4]Sheet1!#REF!</definedName>
    <definedName name="Swvu.CapersView." localSheetId="61" hidden="1">[4]Sheet1!#REF!</definedName>
    <definedName name="Swvu.CapersView." localSheetId="62" hidden="1">[4]Sheet1!#REF!</definedName>
    <definedName name="Swvu.CapersView." localSheetId="66" hidden="1">[4]Sheet1!#REF!</definedName>
    <definedName name="Swvu.CapersView." localSheetId="68" hidden="1">[4]Sheet1!#REF!</definedName>
    <definedName name="Swvu.CapersView." localSheetId="69" hidden="1">[4]Sheet1!#REF!</definedName>
    <definedName name="Swvu.CapersView." localSheetId="70" hidden="1">[4]Sheet1!#REF!</definedName>
    <definedName name="Swvu.CapersView." localSheetId="71" hidden="1">[4]Sheet1!#REF!</definedName>
    <definedName name="Swvu.CapersView." localSheetId="72" hidden="1">[4]Sheet1!#REF!</definedName>
    <definedName name="Swvu.CapersView." localSheetId="2" hidden="1">[4]Sheet1!#REF!</definedName>
    <definedName name="Swvu.CapersView." hidden="1">[4]Sheet1!#REF!</definedName>
    <definedName name="Swvu.Japan_Capers_Ed_Pub." localSheetId="6" hidden="1">#REF!</definedName>
    <definedName name="Swvu.Japan_Capers_Ed_Pub." localSheetId="15" hidden="1">#REF!</definedName>
    <definedName name="Swvu.Japan_Capers_Ed_Pub." localSheetId="16" hidden="1">#REF!</definedName>
    <definedName name="Swvu.Japan_Capers_Ed_Pub." localSheetId="17" hidden="1">#REF!</definedName>
    <definedName name="Swvu.Japan_Capers_Ed_Pub." localSheetId="18" hidden="1">#REF!</definedName>
    <definedName name="Swvu.Japan_Capers_Ed_Pub." localSheetId="7" hidden="1">#REF!</definedName>
    <definedName name="Swvu.Japan_Capers_Ed_Pub." localSheetId="8" hidden="1">#REF!</definedName>
    <definedName name="Swvu.Japan_Capers_Ed_Pub." localSheetId="9" hidden="1">#REF!</definedName>
    <definedName name="Swvu.Japan_Capers_Ed_Pub." localSheetId="10" hidden="1">#REF!</definedName>
    <definedName name="Swvu.Japan_Capers_Ed_Pub." localSheetId="11" hidden="1">#REF!</definedName>
    <definedName name="Swvu.Japan_Capers_Ed_Pub." localSheetId="12" hidden="1">#REF!</definedName>
    <definedName name="Swvu.Japan_Capers_Ed_Pub." localSheetId="13" hidden="1">#REF!</definedName>
    <definedName name="Swvu.Japan_Capers_Ed_Pub." localSheetId="14" hidden="1">#REF!</definedName>
    <definedName name="Swvu.Japan_Capers_Ed_Pub." localSheetId="25" hidden="1">#REF!</definedName>
    <definedName name="Swvu.Japan_Capers_Ed_Pub." localSheetId="34" hidden="1">#REF!</definedName>
    <definedName name="Swvu.Japan_Capers_Ed_Pub." localSheetId="36" hidden="1">#REF!</definedName>
    <definedName name="Swvu.Japan_Capers_Ed_Pub." localSheetId="39" hidden="1">#REF!</definedName>
    <definedName name="Swvu.Japan_Capers_Ed_Pub." localSheetId="29" hidden="1">#REF!</definedName>
    <definedName name="Swvu.Japan_Capers_Ed_Pub." localSheetId="32" hidden="1">#REF!</definedName>
    <definedName name="Swvu.Japan_Capers_Ed_Pub." localSheetId="33" hidden="1">#REF!</definedName>
    <definedName name="Swvu.Japan_Capers_Ed_Pub." localSheetId="43" hidden="1">#REF!</definedName>
    <definedName name="Swvu.Japan_Capers_Ed_Pub." localSheetId="48" hidden="1">#REF!</definedName>
    <definedName name="Swvu.Japan_Capers_Ed_Pub." localSheetId="49" hidden="1">#REF!</definedName>
    <definedName name="Swvu.Japan_Capers_Ed_Pub." localSheetId="50" hidden="1">#REF!</definedName>
    <definedName name="Swvu.Japan_Capers_Ed_Pub." localSheetId="51" hidden="1">#REF!</definedName>
    <definedName name="Swvu.Japan_Capers_Ed_Pub." localSheetId="52" hidden="1">#REF!</definedName>
    <definedName name="Swvu.Japan_Capers_Ed_Pub." localSheetId="54" hidden="1">#REF!</definedName>
    <definedName name="Swvu.Japan_Capers_Ed_Pub." localSheetId="55" hidden="1">#REF!</definedName>
    <definedName name="Swvu.Japan_Capers_Ed_Pub." localSheetId="56" hidden="1">#REF!</definedName>
    <definedName name="Swvu.Japan_Capers_Ed_Pub." localSheetId="57" hidden="1">#REF!</definedName>
    <definedName name="Swvu.Japan_Capers_Ed_Pub." localSheetId="61" hidden="1">#REF!</definedName>
    <definedName name="Swvu.Japan_Capers_Ed_Pub." localSheetId="62" hidden="1">#REF!</definedName>
    <definedName name="Swvu.Japan_Capers_Ed_Pub." localSheetId="66" hidden="1">#REF!</definedName>
    <definedName name="Swvu.Japan_Capers_Ed_Pub." localSheetId="68" hidden="1">#REF!</definedName>
    <definedName name="Swvu.Japan_Capers_Ed_Pub." localSheetId="69" hidden="1">#REF!</definedName>
    <definedName name="Swvu.Japan_Capers_Ed_Pub." localSheetId="70" hidden="1">#REF!</definedName>
    <definedName name="Swvu.Japan_Capers_Ed_Pub." localSheetId="71" hidden="1">#REF!</definedName>
    <definedName name="Swvu.Japan_Capers_Ed_Pub." localSheetId="72" hidden="1">#REF!</definedName>
    <definedName name="Swvu.Japan_Capers_Ed_Pub." localSheetId="2" hidden="1">#REF!</definedName>
    <definedName name="Swvu.Japan_Capers_Ed_Pub." hidden="1">#REF!</definedName>
    <definedName name="Swvu.KJP_CC." localSheetId="6" hidden="1">#REF!</definedName>
    <definedName name="Swvu.KJP_CC." localSheetId="7" hidden="1">#REF!</definedName>
    <definedName name="Swvu.KJP_CC." localSheetId="8" hidden="1">#REF!</definedName>
    <definedName name="Swvu.KJP_CC." localSheetId="25" hidden="1">#REF!</definedName>
    <definedName name="Swvu.KJP_CC." localSheetId="34" hidden="1">#REF!</definedName>
    <definedName name="Swvu.KJP_CC." localSheetId="36" hidden="1">#REF!</definedName>
    <definedName name="Swvu.KJP_CC." localSheetId="29" hidden="1">#REF!</definedName>
    <definedName name="Swvu.KJP_CC." localSheetId="32" hidden="1">#REF!</definedName>
    <definedName name="Swvu.KJP_CC." localSheetId="33" hidden="1">#REF!</definedName>
    <definedName name="Swvu.KJP_CC." localSheetId="48" hidden="1">#REF!</definedName>
    <definedName name="Swvu.KJP_CC." localSheetId="49" hidden="1">#REF!</definedName>
    <definedName name="Swvu.KJP_CC." localSheetId="50" hidden="1">#REF!</definedName>
    <definedName name="Swvu.KJP_CC." localSheetId="51" hidden="1">#REF!</definedName>
    <definedName name="Swvu.KJP_CC." localSheetId="52" hidden="1">#REF!</definedName>
    <definedName name="Swvu.KJP_CC." localSheetId="54" hidden="1">#REF!</definedName>
    <definedName name="Swvu.KJP_CC." localSheetId="55" hidden="1">#REF!</definedName>
    <definedName name="Swvu.KJP_CC." localSheetId="56" hidden="1">#REF!</definedName>
    <definedName name="Swvu.KJP_CC." localSheetId="57" hidden="1">#REF!</definedName>
    <definedName name="Swvu.KJP_CC." localSheetId="61" hidden="1">#REF!</definedName>
    <definedName name="Swvu.KJP_CC." localSheetId="62" hidden="1">#REF!</definedName>
    <definedName name="Swvu.KJP_CC." localSheetId="66" hidden="1">#REF!</definedName>
    <definedName name="Swvu.KJP_CC." localSheetId="68" hidden="1">#REF!</definedName>
    <definedName name="Swvu.KJP_CC." localSheetId="69" hidden="1">#REF!</definedName>
    <definedName name="Swvu.KJP_CC." localSheetId="70" hidden="1">#REF!</definedName>
    <definedName name="Swvu.KJP_CC." localSheetId="71" hidden="1">#REF!</definedName>
    <definedName name="Swvu.KJP_CC." localSheetId="72" hidden="1">#REF!</definedName>
    <definedName name="Swvu.KJP_CC." localSheetId="2" hidden="1">#REF!</definedName>
    <definedName name="Swvu.KJP_CC." hidden="1">#REF!</definedName>
    <definedName name="Tier_Lookup" localSheetId="29">'5.8 Decommissioned Sum '!#REF!</definedName>
    <definedName name="Tier_Lookup" localSheetId="58">'[7]5.8 Decommissioned Summary'!$BD$416:$BE$424</definedName>
    <definedName name="Tier_Lookup" localSheetId="71">'5.8 Decommissioned Sum '!#REF!</definedName>
    <definedName name="Tier_Lookup">'5.8 Decommissioned Sum '!#REF!</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t_Valid" localSheetId="29">'5.8 Decommissioned Sum '!#REF!</definedName>
    <definedName name="Unit_Valid" localSheetId="58">'[7]5.8 Decommissioned Summary'!$AW$416:$AW$417</definedName>
    <definedName name="Unit_Valid" localSheetId="71">'5.8 Decommissioned Sum '!#REF!</definedName>
    <definedName name="Unit_Valid">'5.8 Decommissioned Sum '!#REF!</definedName>
    <definedName name="Z_2D631BB3_AE61_4261_ACB1_7F2F162DFCCB_.wvu.PrintArea" localSheetId="58" hidden="1">'5.7 Mains Decommissiond '!$A$1:$P$5</definedName>
    <definedName name="Z_402B6E22_FB1A_4440_B111_42DA9C488ADD_.wvu.PrintArea" localSheetId="58" hidden="1">'5.7 Mains Decommissiond '!$A$1:$P$5</definedName>
    <definedName name="Z_49C3982F_FAB2_439B_BC69_552F5C80959A_.wvu.PrintArea" localSheetId="58" hidden="1">'5.7 Mains Decommissiond '!$A$1:$P$5</definedName>
    <definedName name="Z_6DC74CDA_C53E_4B28_8580_59E90A8BD0B3_.wvu.PrintArea" localSheetId="58" hidden="1">'5.7 Mains Decommissiond '!$A$1:$P$5</definedName>
    <definedName name="Z_72AF5312_E788_4D33_ACCE_C819ED044F5E_.wvu.PrintArea" localSheetId="58" hidden="1">'5.7 Mains Decommissiond '!$A$1:$P$5</definedName>
    <definedName name="Z_755C4068_4334_4554_8214_F2B7A76C4A12_.wvu.PrintArea" localSheetId="34" hidden="1">'3.10 Land remediation'!$B$1:$C$4</definedName>
    <definedName name="Z_755C4068_4334_4554_8214_F2B7A76C4A12_.wvu.PrintArea" localSheetId="33" hidden="1">'3.9 LP Gasholders'!$B$1:$D$9</definedName>
    <definedName name="Z_79E230AC_FC0E_4264_828F_841E2017096E_.wvu.PrintArea" localSheetId="58" hidden="1">'5.7 Mains Decommissiond '!$A$1:$P$5</definedName>
    <definedName name="Z_9A428CE1_B4D9_11D0_A8AA_0000C071AEE7_.wvu.Cols" hidden="1">[4]Sheet1!$A$1:$Q$65536,[4]Sheet1!$Y$1:$Z$65536</definedName>
    <definedName name="Z_9A428CE1_B4D9_11D0_A8AA_0000C071AEE7_.wvu.PrintArea" localSheetId="6" hidden="1">#REF!</definedName>
    <definedName name="Z_9A428CE1_B4D9_11D0_A8AA_0000C071AEE7_.wvu.PrintArea" localSheetId="15" hidden="1">#REF!</definedName>
    <definedName name="Z_9A428CE1_B4D9_11D0_A8AA_0000C071AEE7_.wvu.PrintArea" localSheetId="16" hidden="1">#REF!</definedName>
    <definedName name="Z_9A428CE1_B4D9_11D0_A8AA_0000C071AEE7_.wvu.PrintArea" localSheetId="17" hidden="1">#REF!</definedName>
    <definedName name="Z_9A428CE1_B4D9_11D0_A8AA_0000C071AEE7_.wvu.PrintArea" localSheetId="18" hidden="1">#REF!</definedName>
    <definedName name="Z_9A428CE1_B4D9_11D0_A8AA_0000C071AEE7_.wvu.PrintArea" localSheetId="7" hidden="1">#REF!</definedName>
    <definedName name="Z_9A428CE1_B4D9_11D0_A8AA_0000C071AEE7_.wvu.PrintArea" localSheetId="8" hidden="1">#REF!</definedName>
    <definedName name="Z_9A428CE1_B4D9_11D0_A8AA_0000C071AEE7_.wvu.PrintArea" localSheetId="9" hidden="1">#REF!</definedName>
    <definedName name="Z_9A428CE1_B4D9_11D0_A8AA_0000C071AEE7_.wvu.PrintArea" localSheetId="10" hidden="1">#REF!</definedName>
    <definedName name="Z_9A428CE1_B4D9_11D0_A8AA_0000C071AEE7_.wvu.PrintArea" localSheetId="11" hidden="1">#REF!</definedName>
    <definedName name="Z_9A428CE1_B4D9_11D0_A8AA_0000C071AEE7_.wvu.PrintArea" localSheetId="12" hidden="1">#REF!</definedName>
    <definedName name="Z_9A428CE1_B4D9_11D0_A8AA_0000C071AEE7_.wvu.PrintArea" localSheetId="13" hidden="1">#REF!</definedName>
    <definedName name="Z_9A428CE1_B4D9_11D0_A8AA_0000C071AEE7_.wvu.PrintArea" localSheetId="14" hidden="1">#REF!</definedName>
    <definedName name="Z_9A428CE1_B4D9_11D0_A8AA_0000C071AEE7_.wvu.PrintArea" localSheetId="25" hidden="1">#REF!</definedName>
    <definedName name="Z_9A428CE1_B4D9_11D0_A8AA_0000C071AEE7_.wvu.PrintArea" localSheetId="34" hidden="1">#REF!</definedName>
    <definedName name="Z_9A428CE1_B4D9_11D0_A8AA_0000C071AEE7_.wvu.PrintArea" localSheetId="36" hidden="1">#REF!</definedName>
    <definedName name="Z_9A428CE1_B4D9_11D0_A8AA_0000C071AEE7_.wvu.PrintArea" localSheetId="39" hidden="1">#REF!</definedName>
    <definedName name="Z_9A428CE1_B4D9_11D0_A8AA_0000C071AEE7_.wvu.PrintArea" localSheetId="29" hidden="1">#REF!</definedName>
    <definedName name="Z_9A428CE1_B4D9_11D0_A8AA_0000C071AEE7_.wvu.PrintArea" localSheetId="32" hidden="1">#REF!</definedName>
    <definedName name="Z_9A428CE1_B4D9_11D0_A8AA_0000C071AEE7_.wvu.PrintArea" localSheetId="33" hidden="1">#REF!</definedName>
    <definedName name="Z_9A428CE1_B4D9_11D0_A8AA_0000C071AEE7_.wvu.PrintArea" localSheetId="43" hidden="1">#REF!</definedName>
    <definedName name="Z_9A428CE1_B4D9_11D0_A8AA_0000C071AEE7_.wvu.PrintArea" localSheetId="48" hidden="1">#REF!</definedName>
    <definedName name="Z_9A428CE1_B4D9_11D0_A8AA_0000C071AEE7_.wvu.PrintArea" localSheetId="49" hidden="1">#REF!</definedName>
    <definedName name="Z_9A428CE1_B4D9_11D0_A8AA_0000C071AEE7_.wvu.PrintArea" localSheetId="50" hidden="1">#REF!</definedName>
    <definedName name="Z_9A428CE1_B4D9_11D0_A8AA_0000C071AEE7_.wvu.PrintArea" localSheetId="51" hidden="1">#REF!</definedName>
    <definedName name="Z_9A428CE1_B4D9_11D0_A8AA_0000C071AEE7_.wvu.PrintArea" localSheetId="52" hidden="1">#REF!</definedName>
    <definedName name="Z_9A428CE1_B4D9_11D0_A8AA_0000C071AEE7_.wvu.PrintArea" localSheetId="54" hidden="1">#REF!</definedName>
    <definedName name="Z_9A428CE1_B4D9_11D0_A8AA_0000C071AEE7_.wvu.PrintArea" localSheetId="55" hidden="1">#REF!</definedName>
    <definedName name="Z_9A428CE1_B4D9_11D0_A8AA_0000C071AEE7_.wvu.PrintArea" localSheetId="56" hidden="1">#REF!</definedName>
    <definedName name="Z_9A428CE1_B4D9_11D0_A8AA_0000C071AEE7_.wvu.PrintArea" localSheetId="57" hidden="1">#REF!</definedName>
    <definedName name="Z_9A428CE1_B4D9_11D0_A8AA_0000C071AEE7_.wvu.PrintArea" localSheetId="61" hidden="1">#REF!</definedName>
    <definedName name="Z_9A428CE1_B4D9_11D0_A8AA_0000C071AEE7_.wvu.PrintArea" localSheetId="62" hidden="1">#REF!</definedName>
    <definedName name="Z_9A428CE1_B4D9_11D0_A8AA_0000C071AEE7_.wvu.PrintArea" localSheetId="66" hidden="1">#REF!</definedName>
    <definedName name="Z_9A428CE1_B4D9_11D0_A8AA_0000C071AEE7_.wvu.PrintArea" localSheetId="68" hidden="1">#REF!</definedName>
    <definedName name="Z_9A428CE1_B4D9_11D0_A8AA_0000C071AEE7_.wvu.PrintArea" localSheetId="69" hidden="1">#REF!</definedName>
    <definedName name="Z_9A428CE1_B4D9_11D0_A8AA_0000C071AEE7_.wvu.PrintArea" localSheetId="70" hidden="1">#REF!</definedName>
    <definedName name="Z_9A428CE1_B4D9_11D0_A8AA_0000C071AEE7_.wvu.PrintArea" localSheetId="71" hidden="1">#REF!</definedName>
    <definedName name="Z_9A428CE1_B4D9_11D0_A8AA_0000C071AEE7_.wvu.PrintArea" localSheetId="72" hidden="1">#REF!</definedName>
    <definedName name="Z_9A428CE1_B4D9_11D0_A8AA_0000C071AEE7_.wvu.PrintArea" localSheetId="2" hidden="1">#REF!</definedName>
    <definedName name="Z_9A428CE1_B4D9_11D0_A8AA_0000C071AEE7_.wvu.PrintArea" hidden="1">#REF!</definedName>
    <definedName name="Z_9F87CBFC_E3DF_4B9E_8030_01C84F6B3383_.wvu.PrintArea" localSheetId="34" hidden="1">'3.10 Land remediation'!$B$1:$C$4</definedName>
    <definedName name="Z_9F87CBFC_E3DF_4B9E_8030_01C84F6B3383_.wvu.PrintArea" localSheetId="33" hidden="1">'3.9 LP Gasholders'!$B$1:$D$9</definedName>
    <definedName name="Z_BC394BC5_07AA_40DE_B9D6_17056F44DA70_.wvu.PrintArea" localSheetId="58" hidden="1">'5.7 Mains Decommissiond '!$A$1:$P$5</definedName>
    <definedName name="Z_DA304C26_A3DA_4A7B_9A64_707BB52AC343_.wvu.PrintArea" localSheetId="34" hidden="1">'3.10 Land remediation'!$B$1:$C$4</definedName>
    <definedName name="Z_DA304C26_A3DA_4A7B_9A64_707BB52AC343_.wvu.PrintArea" localSheetId="33" hidden="1">'3.9 LP Gasholders'!$B$1:$D$9</definedName>
  </definedNames>
  <calcPr calcId="145621"/>
</workbook>
</file>

<file path=xl/calcChain.xml><?xml version="1.0" encoding="utf-8"?>
<calcChain xmlns="http://schemas.openxmlformats.org/spreadsheetml/2006/main">
  <c r="N21" i="389" l="1"/>
  <c r="A3" i="363"/>
  <c r="A3" i="119"/>
  <c r="A3" i="484"/>
  <c r="A3" i="462"/>
  <c r="A3" i="394"/>
  <c r="G29" i="479" l="1"/>
  <c r="G27" i="479"/>
  <c r="G26" i="479"/>
  <c r="G19" i="479"/>
  <c r="G18" i="479"/>
  <c r="G14" i="479"/>
  <c r="G10" i="479"/>
  <c r="G15" i="479" s="1"/>
  <c r="G28" i="479" l="1"/>
  <c r="G30" i="479" s="1"/>
  <c r="A2" i="238"/>
  <c r="A2" i="485"/>
  <c r="A2" i="486"/>
  <c r="A2" i="487"/>
  <c r="A2" i="488"/>
  <c r="A2" i="489"/>
  <c r="A2" i="490"/>
  <c r="A2" i="491"/>
  <c r="A2" i="492"/>
  <c r="A2" i="493"/>
  <c r="A2" i="494"/>
  <c r="A2" i="495"/>
  <c r="A2" i="496"/>
  <c r="A2" i="497"/>
  <c r="A2" i="498"/>
  <c r="A2" i="231"/>
  <c r="A2" i="230"/>
  <c r="A2" i="441"/>
  <c r="A2" i="442"/>
  <c r="A2" i="444"/>
  <c r="A2" i="389"/>
  <c r="A2" i="392"/>
  <c r="A2" i="390"/>
  <c r="A2" i="456"/>
  <c r="A2" i="483"/>
  <c r="A2" i="458"/>
  <c r="A2" i="459"/>
  <c r="A2" i="391"/>
  <c r="A2" i="395"/>
  <c r="A2" i="396"/>
  <c r="A2" i="400"/>
  <c r="A2" i="393"/>
  <c r="A2" i="480"/>
  <c r="A2" i="394"/>
  <c r="A2" i="450"/>
  <c r="A2" i="398"/>
  <c r="A2" i="368"/>
  <c r="A2" i="369"/>
  <c r="A2" i="370"/>
  <c r="A2" i="371"/>
  <c r="A2" i="372"/>
  <c r="A2" i="373"/>
  <c r="A2" i="374"/>
  <c r="A2" i="462"/>
  <c r="A2" i="463"/>
  <c r="A2" i="464"/>
  <c r="A2" i="466"/>
  <c r="A2" i="467"/>
  <c r="A2" i="468"/>
  <c r="A2" i="469"/>
  <c r="A2" i="470"/>
  <c r="A2" i="471"/>
  <c r="A2" i="484"/>
  <c r="A2" i="478"/>
  <c r="A2" i="115"/>
  <c r="A2" i="426"/>
  <c r="A2" i="451"/>
  <c r="A2" i="119"/>
  <c r="A2" i="120"/>
  <c r="A2" i="121"/>
  <c r="A2" i="425"/>
  <c r="A2" i="296"/>
  <c r="A2" i="424"/>
  <c r="A2" i="399"/>
  <c r="A2" i="401"/>
  <c r="A2" i="479"/>
  <c r="A2" i="346"/>
  <c r="A2" i="347"/>
  <c r="A2" i="362"/>
  <c r="A2" i="363"/>
  <c r="A2" i="366"/>
  <c r="A2" i="298"/>
  <c r="A2" i="299"/>
  <c r="A2" i="300"/>
  <c r="A2" i="301"/>
  <c r="A2" i="302"/>
  <c r="A2" i="465"/>
  <c r="B50" i="231"/>
  <c r="C50" i="231"/>
  <c r="C12" i="231"/>
  <c r="C19" i="231" s="1"/>
  <c r="C37" i="231" s="1"/>
  <c r="C13" i="231"/>
  <c r="C14" i="231"/>
  <c r="C15" i="231"/>
  <c r="C16" i="231"/>
  <c r="C17" i="231"/>
  <c r="C18" i="231"/>
  <c r="C20" i="231"/>
  <c r="C21" i="231"/>
  <c r="C22" i="231"/>
  <c r="C23" i="231"/>
  <c r="C24" i="231"/>
  <c r="C25" i="231"/>
  <c r="C26" i="231"/>
  <c r="C27" i="231"/>
  <c r="C28" i="231"/>
  <c r="C29" i="231"/>
  <c r="C30" i="231"/>
  <c r="C31" i="231"/>
  <c r="C32" i="231"/>
  <c r="C33" i="231"/>
  <c r="C34" i="231"/>
  <c r="C35" i="231"/>
  <c r="C36" i="231"/>
  <c r="C39" i="231"/>
  <c r="C40" i="231"/>
  <c r="C43" i="231" s="1"/>
  <c r="C41" i="231"/>
  <c r="C42" i="231"/>
  <c r="C47" i="231"/>
  <c r="C48" i="231"/>
  <c r="C49" i="231"/>
  <c r="C51" i="231"/>
  <c r="D47" i="231"/>
  <c r="D48" i="231"/>
  <c r="D12" i="231"/>
  <c r="D13" i="231"/>
  <c r="D14" i="231"/>
  <c r="D15" i="231"/>
  <c r="D16" i="231"/>
  <c r="D17" i="231"/>
  <c r="D18" i="231"/>
  <c r="D19" i="231"/>
  <c r="D20" i="231"/>
  <c r="D21" i="231"/>
  <c r="D23" i="231" s="1"/>
  <c r="D22" i="231"/>
  <c r="D24" i="231"/>
  <c r="D25" i="231"/>
  <c r="D26" i="231"/>
  <c r="D27" i="231"/>
  <c r="D28" i="231"/>
  <c r="D29" i="231"/>
  <c r="D31" i="231"/>
  <c r="D32" i="231"/>
  <c r="D33" i="231"/>
  <c r="D34" i="231" s="1"/>
  <c r="D35" i="231" s="1"/>
  <c r="D36" i="231"/>
  <c r="D39" i="231"/>
  <c r="D40" i="231"/>
  <c r="D41" i="231"/>
  <c r="D42" i="231"/>
  <c r="C44" i="231" l="1"/>
  <c r="D43" i="231"/>
  <c r="D37" i="231"/>
  <c r="D44" i="231" s="1"/>
  <c r="C16" i="468" l="1"/>
  <c r="D16" i="468"/>
  <c r="E16" i="468"/>
  <c r="F16" i="468"/>
  <c r="G16" i="468"/>
  <c r="H16" i="468"/>
  <c r="I16" i="468"/>
  <c r="J16" i="468"/>
  <c r="D9" i="395"/>
  <c r="D14" i="395"/>
  <c r="D121" i="442"/>
  <c r="D122" i="442"/>
  <c r="D123" i="442"/>
  <c r="D124" i="442"/>
  <c r="D125" i="442"/>
  <c r="D126" i="442"/>
  <c r="D40" i="442"/>
  <c r="C39" i="442"/>
  <c r="C40" i="442"/>
  <c r="D39" i="442"/>
  <c r="D15" i="442"/>
  <c r="E15" i="230"/>
  <c r="C91" i="442" l="1"/>
  <c r="C68" i="442"/>
  <c r="C17" i="468" l="1"/>
  <c r="D17" i="468"/>
  <c r="E17" i="468"/>
  <c r="F17" i="468"/>
  <c r="G17" i="468"/>
  <c r="H17" i="468"/>
  <c r="I17" i="468"/>
  <c r="J17" i="468"/>
  <c r="E34" i="230" s="1"/>
  <c r="E15" i="468"/>
  <c r="I15" i="468"/>
  <c r="D39" i="441"/>
  <c r="T30" i="478" l="1"/>
  <c r="S30" i="478"/>
  <c r="M30" i="478"/>
  <c r="AE27" i="478"/>
  <c r="AE26" i="478"/>
  <c r="AE30" i="478" s="1"/>
  <c r="AE25" i="478"/>
  <c r="Z27" i="478"/>
  <c r="Z26" i="478"/>
  <c r="Z30" i="478" s="1"/>
  <c r="Z25" i="478"/>
  <c r="U27" i="478"/>
  <c r="U26" i="478"/>
  <c r="U30" i="478" s="1"/>
  <c r="U25" i="478"/>
  <c r="P27" i="478"/>
  <c r="P26" i="478"/>
  <c r="P30" i="478" s="1"/>
  <c r="P25" i="478"/>
  <c r="K30" i="478"/>
  <c r="K27" i="478"/>
  <c r="K26" i="478"/>
  <c r="K25" i="478"/>
  <c r="E33" i="230"/>
  <c r="T35" i="394" l="1"/>
  <c r="S35" i="394"/>
  <c r="R35" i="394"/>
  <c r="Q35" i="394"/>
  <c r="T34" i="394"/>
  <c r="S34" i="394"/>
  <c r="R34" i="394"/>
  <c r="Q34" i="394"/>
  <c r="T33" i="394"/>
  <c r="S33" i="394"/>
  <c r="R33" i="394"/>
  <c r="Q33" i="394"/>
  <c r="O35" i="394"/>
  <c r="N35" i="394"/>
  <c r="M35" i="394"/>
  <c r="L35" i="394"/>
  <c r="O34" i="394"/>
  <c r="N34" i="394"/>
  <c r="M34" i="394"/>
  <c r="L34" i="394"/>
  <c r="O33" i="394"/>
  <c r="N33" i="394"/>
  <c r="M33" i="394"/>
  <c r="L33" i="394"/>
  <c r="G35" i="394"/>
  <c r="H35" i="394"/>
  <c r="I35" i="394"/>
  <c r="J35" i="394"/>
  <c r="G34" i="394"/>
  <c r="H34" i="394"/>
  <c r="I34" i="394"/>
  <c r="J34" i="394"/>
  <c r="T29" i="394" l="1"/>
  <c r="S29" i="394"/>
  <c r="R29" i="394"/>
  <c r="O29" i="394"/>
  <c r="N29" i="394"/>
  <c r="M29" i="394"/>
  <c r="Q31" i="394" l="1"/>
  <c r="Q30" i="394"/>
  <c r="Q29" i="394" s="1"/>
  <c r="L30" i="394"/>
  <c r="L31" i="394"/>
  <c r="H30" i="394"/>
  <c r="H29" i="394" s="1"/>
  <c r="I30" i="394"/>
  <c r="J30" i="394"/>
  <c r="J29" i="394" s="1"/>
  <c r="H31" i="394"/>
  <c r="I31" i="394"/>
  <c r="J31" i="394"/>
  <c r="Q17" i="394"/>
  <c r="Q18" i="394"/>
  <c r="L17" i="394"/>
  <c r="L18" i="394"/>
  <c r="H17" i="394"/>
  <c r="I17" i="394"/>
  <c r="J17" i="394"/>
  <c r="H18" i="394"/>
  <c r="I18" i="394"/>
  <c r="J18" i="394"/>
  <c r="G31" i="394" l="1"/>
  <c r="G30" i="394"/>
  <c r="G29" i="394" s="1"/>
  <c r="I29" i="394"/>
  <c r="L29" i="394"/>
  <c r="G18" i="394"/>
  <c r="G17" i="394"/>
  <c r="C38" i="296"/>
  <c r="B38" i="296"/>
  <c r="G30" i="296"/>
  <c r="F30" i="296"/>
  <c r="D30" i="296"/>
  <c r="H30" i="296" s="1"/>
  <c r="B40" i="296" s="1"/>
  <c r="E30" i="296"/>
  <c r="I30" i="296" s="1"/>
  <c r="C40" i="296" s="1"/>
  <c r="C30" i="296"/>
  <c r="B30" i="296"/>
  <c r="C21" i="296"/>
  <c r="C41" i="296" s="1"/>
  <c r="B21" i="296"/>
  <c r="B13" i="296"/>
  <c r="F56" i="296"/>
  <c r="F55" i="296"/>
  <c r="F54" i="296"/>
  <c r="F53" i="296"/>
  <c r="F52" i="296"/>
  <c r="F51" i="296"/>
  <c r="F50" i="296"/>
  <c r="F49" i="296"/>
  <c r="F48" i="296"/>
  <c r="F47" i="296"/>
  <c r="A1" i="296"/>
  <c r="A3" i="296"/>
  <c r="B41" i="296" l="1"/>
  <c r="K31" i="478"/>
  <c r="M31" i="478"/>
  <c r="P31" i="478"/>
  <c r="U31" i="478"/>
  <c r="AE31" i="478"/>
  <c r="Z31" i="478"/>
  <c r="AG30" i="478"/>
  <c r="AG31" i="478" s="1"/>
  <c r="AG29" i="478"/>
  <c r="AF28" i="478"/>
  <c r="AF30" i="478" s="1"/>
  <c r="AF31" i="478" s="1"/>
  <c r="AB29" i="478"/>
  <c r="AB30" i="478" s="1"/>
  <c r="AB31" i="478" s="1"/>
  <c r="AA28" i="478"/>
  <c r="AA30" i="478" s="1"/>
  <c r="AA31" i="478" s="1"/>
  <c r="W29" i="478"/>
  <c r="W30" i="478" s="1"/>
  <c r="W31" i="478" s="1"/>
  <c r="V28" i="478"/>
  <c r="V30" i="478" s="1"/>
  <c r="V31" i="478" s="1"/>
  <c r="Q30" i="478"/>
  <c r="Q31" i="478" s="1"/>
  <c r="Q29" i="478"/>
  <c r="H30" i="478"/>
  <c r="H31" i="478" s="1"/>
  <c r="F30" i="478"/>
  <c r="M29" i="478"/>
  <c r="AH29" i="478" s="1"/>
  <c r="E32" i="230" s="1"/>
  <c r="H28" i="478"/>
  <c r="AD27" i="478"/>
  <c r="Y27" i="478"/>
  <c r="T27" i="478"/>
  <c r="O27" i="478"/>
  <c r="J27" i="478"/>
  <c r="AD26" i="478"/>
  <c r="Y26" i="478"/>
  <c r="S26" i="478"/>
  <c r="O26" i="478"/>
  <c r="J26" i="478"/>
  <c r="G26" i="478"/>
  <c r="AD25" i="478"/>
  <c r="AD30" i="478" s="1"/>
  <c r="AD31" i="478" s="1"/>
  <c r="Y25" i="478"/>
  <c r="Y30" i="478" s="1"/>
  <c r="T31" i="478"/>
  <c r="S31" i="478"/>
  <c r="O30" i="478"/>
  <c r="J30" i="478"/>
  <c r="G30" i="478"/>
  <c r="F25" i="478"/>
  <c r="AH26" i="478" l="1"/>
  <c r="E29" i="230" s="1"/>
  <c r="AH27" i="478"/>
  <c r="E30" i="230" s="1"/>
  <c r="AH25" i="478"/>
  <c r="E28" i="230" s="1"/>
  <c r="E25" i="230" l="1"/>
  <c r="G193" i="394" l="1"/>
  <c r="Q45" i="394" l="1"/>
  <c r="H9" i="372" l="1"/>
  <c r="F18" i="372"/>
  <c r="J47" i="374" l="1"/>
  <c r="J48" i="374"/>
  <c r="J49" i="374"/>
  <c r="J50" i="374"/>
  <c r="J51" i="374"/>
  <c r="J52" i="374"/>
  <c r="J53" i="374"/>
  <c r="J54" i="374"/>
  <c r="J55" i="374"/>
  <c r="J56" i="374"/>
  <c r="F47" i="374"/>
  <c r="F48" i="374"/>
  <c r="F49" i="374"/>
  <c r="F50" i="374"/>
  <c r="F51" i="374"/>
  <c r="F52" i="374"/>
  <c r="F53" i="374"/>
  <c r="F54" i="374"/>
  <c r="F55" i="374"/>
  <c r="F56" i="374"/>
  <c r="J37" i="374"/>
  <c r="J38" i="374"/>
  <c r="J39" i="374"/>
  <c r="J40" i="374"/>
  <c r="J41" i="374"/>
  <c r="J42" i="374"/>
  <c r="J43" i="374"/>
  <c r="J44" i="374"/>
  <c r="J45" i="374"/>
  <c r="J46" i="374"/>
  <c r="F37" i="374"/>
  <c r="F38" i="374"/>
  <c r="F39" i="374"/>
  <c r="F40" i="374"/>
  <c r="F41" i="374"/>
  <c r="F42" i="374"/>
  <c r="F43" i="374"/>
  <c r="F44" i="374"/>
  <c r="F45" i="374"/>
  <c r="F46" i="374"/>
  <c r="H57" i="374"/>
  <c r="H11" i="471" l="1"/>
  <c r="R13" i="426" l="1"/>
  <c r="H51" i="459" l="1"/>
  <c r="G47" i="459"/>
  <c r="G32" i="459"/>
  <c r="G11" i="459"/>
  <c r="M111" i="370" l="1"/>
  <c r="C111" i="370"/>
  <c r="E111" i="370" s="1"/>
  <c r="M110" i="370"/>
  <c r="J110" i="370"/>
  <c r="E110" i="370"/>
  <c r="M109" i="370"/>
  <c r="J109" i="370"/>
  <c r="E109" i="370"/>
  <c r="M108" i="370"/>
  <c r="J108" i="370"/>
  <c r="E108" i="370"/>
  <c r="M107" i="370"/>
  <c r="J107" i="370"/>
  <c r="E107" i="370"/>
  <c r="M106" i="370"/>
  <c r="J106" i="370"/>
  <c r="E106" i="370"/>
  <c r="M105" i="370"/>
  <c r="J105" i="370"/>
  <c r="E105" i="370"/>
  <c r="M104" i="370"/>
  <c r="J104" i="370"/>
  <c r="E104" i="370"/>
  <c r="M103" i="370"/>
  <c r="J103" i="370"/>
  <c r="E103" i="370"/>
  <c r="M102" i="370"/>
  <c r="J102" i="370"/>
  <c r="E102" i="370"/>
  <c r="M101" i="370"/>
  <c r="J101" i="370"/>
  <c r="E101" i="370"/>
  <c r="J89" i="370"/>
  <c r="E89" i="370"/>
  <c r="J88" i="370"/>
  <c r="E88" i="370"/>
  <c r="J87" i="370"/>
  <c r="E87" i="370"/>
  <c r="J86" i="370"/>
  <c r="E86" i="370"/>
  <c r="J85" i="370"/>
  <c r="E85" i="370"/>
  <c r="J84" i="370"/>
  <c r="E84" i="370"/>
  <c r="J83" i="370"/>
  <c r="E83" i="370"/>
  <c r="J82" i="370"/>
  <c r="E82" i="370"/>
  <c r="J81" i="370"/>
  <c r="E81" i="370"/>
  <c r="J80" i="370"/>
  <c r="E80" i="370"/>
  <c r="E73" i="370"/>
  <c r="E72" i="370"/>
  <c r="E71" i="370"/>
  <c r="E70" i="370"/>
  <c r="E69" i="370"/>
  <c r="E68" i="370"/>
  <c r="E67" i="370"/>
  <c r="E66" i="370"/>
  <c r="E65" i="370"/>
  <c r="E64" i="370"/>
  <c r="E54" i="370"/>
  <c r="E53" i="370"/>
  <c r="E52" i="370"/>
  <c r="E51" i="370"/>
  <c r="E50" i="370"/>
  <c r="E49" i="370"/>
  <c r="E48" i="370"/>
  <c r="E47" i="370"/>
  <c r="E46" i="370"/>
  <c r="E45" i="370"/>
  <c r="F85" i="391"/>
  <c r="C38" i="444" l="1"/>
  <c r="C13" i="444"/>
  <c r="C14" i="442"/>
  <c r="C15" i="442"/>
  <c r="J23" i="442"/>
  <c r="J24" i="442"/>
  <c r="J25" i="442"/>
  <c r="C13" i="441"/>
  <c r="C15" i="441" s="1"/>
  <c r="C12" i="441"/>
  <c r="C39" i="441"/>
  <c r="D57" i="441"/>
  <c r="D58" i="441"/>
  <c r="D62" i="441"/>
  <c r="D63" i="441"/>
  <c r="D13" i="230"/>
  <c r="D14" i="230"/>
  <c r="D15" i="230"/>
  <c r="D18" i="230"/>
  <c r="D19" i="230"/>
  <c r="D20" i="230"/>
  <c r="D21" i="230"/>
  <c r="D22" i="230"/>
  <c r="D23" i="230"/>
  <c r="D24" i="230"/>
  <c r="D25" i="230"/>
  <c r="D28" i="230"/>
  <c r="D29" i="230"/>
  <c r="D30" i="230"/>
  <c r="D31" i="230"/>
  <c r="D32" i="230"/>
  <c r="D33" i="230"/>
  <c r="D34" i="230"/>
  <c r="E13" i="230"/>
  <c r="E14" i="230"/>
  <c r="E19" i="230"/>
  <c r="E21" i="230"/>
  <c r="E22" i="230"/>
  <c r="E23" i="230"/>
  <c r="E24" i="230"/>
  <c r="G36" i="306"/>
  <c r="F36" i="306"/>
  <c r="E6" i="496"/>
  <c r="D6" i="496"/>
  <c r="C8" i="495"/>
  <c r="D13" i="494"/>
  <c r="D13" i="493"/>
  <c r="D14" i="492"/>
  <c r="K14" i="491"/>
  <c r="F6" i="489"/>
  <c r="H14" i="487"/>
  <c r="H13" i="486"/>
  <c r="I13" i="486"/>
  <c r="A2" i="306"/>
  <c r="C14" i="441" l="1"/>
  <c r="C16" i="442"/>
  <c r="E317" i="394"/>
  <c r="B317" i="394"/>
  <c r="G266" i="394"/>
  <c r="G265" i="394"/>
  <c r="G264" i="394"/>
  <c r="K263" i="394"/>
  <c r="K262" i="394"/>
  <c r="K261" i="394"/>
  <c r="K260" i="394"/>
  <c r="K259" i="394"/>
  <c r="K258" i="394"/>
  <c r="K257" i="394"/>
  <c r="K256" i="394"/>
  <c r="K255" i="394"/>
  <c r="K254" i="394"/>
  <c r="J246" i="394"/>
  <c r="I246" i="394"/>
  <c r="H246" i="394"/>
  <c r="J241" i="394"/>
  <c r="I241" i="394"/>
  <c r="H241" i="394"/>
  <c r="G240" i="394"/>
  <c r="G239" i="394"/>
  <c r="G238" i="394"/>
  <c r="M235" i="394"/>
  <c r="J235" i="394"/>
  <c r="I235" i="394"/>
  <c r="H235" i="394"/>
  <c r="G234" i="394"/>
  <c r="G233" i="394"/>
  <c r="N232" i="394"/>
  <c r="M237" i="394" s="1"/>
  <c r="G232" i="394"/>
  <c r="N231" i="394"/>
  <c r="M236" i="394" s="1"/>
  <c r="J227" i="394"/>
  <c r="I227" i="394"/>
  <c r="H227" i="394"/>
  <c r="G226" i="394"/>
  <c r="G225" i="394"/>
  <c r="G224" i="394"/>
  <c r="G223" i="394"/>
  <c r="G222" i="394"/>
  <c r="G221" i="394"/>
  <c r="G220" i="394"/>
  <c r="G217" i="394"/>
  <c r="G216" i="394"/>
  <c r="G215" i="394"/>
  <c r="G214" i="394"/>
  <c r="G213" i="394"/>
  <c r="G212" i="394"/>
  <c r="G211" i="394"/>
  <c r="G210" i="394"/>
  <c r="G206" i="394"/>
  <c r="G205" i="394"/>
  <c r="G204" i="394"/>
  <c r="G203" i="394"/>
  <c r="G202" i="394"/>
  <c r="G201" i="394"/>
  <c r="G198" i="394"/>
  <c r="G197" i="394"/>
  <c r="G196" i="394"/>
  <c r="G195" i="394"/>
  <c r="G194" i="394"/>
  <c r="G192" i="394"/>
  <c r="G191" i="394"/>
  <c r="J187" i="394"/>
  <c r="I187" i="394"/>
  <c r="H187" i="394"/>
  <c r="J186" i="394"/>
  <c r="J188" i="394" s="1"/>
  <c r="I186" i="394"/>
  <c r="H186" i="394"/>
  <c r="H188" i="394" s="1"/>
  <c r="G185" i="394"/>
  <c r="G187" i="394" s="1"/>
  <c r="G184" i="394"/>
  <c r="J179" i="394"/>
  <c r="I179" i="394"/>
  <c r="H179" i="394"/>
  <c r="G178" i="394"/>
  <c r="G177" i="394"/>
  <c r="G176" i="394"/>
  <c r="G175" i="394"/>
  <c r="J172" i="394"/>
  <c r="I172" i="394"/>
  <c r="H172" i="394"/>
  <c r="G171" i="394"/>
  <c r="G170" i="394"/>
  <c r="G169" i="394"/>
  <c r="G168" i="394"/>
  <c r="J165" i="394"/>
  <c r="I165" i="394"/>
  <c r="H165" i="394"/>
  <c r="G164" i="394"/>
  <c r="G163" i="394"/>
  <c r="G162" i="394"/>
  <c r="G161" i="394"/>
  <c r="T157" i="394"/>
  <c r="S157" i="394"/>
  <c r="R157" i="394"/>
  <c r="O157" i="394"/>
  <c r="N157" i="394"/>
  <c r="M157" i="394"/>
  <c r="Q156" i="394"/>
  <c r="L156" i="394"/>
  <c r="J156" i="394"/>
  <c r="I156" i="394"/>
  <c r="H156" i="394"/>
  <c r="Q155" i="394"/>
  <c r="L155" i="394"/>
  <c r="J155" i="394"/>
  <c r="I155" i="394"/>
  <c r="H155" i="394"/>
  <c r="Q154" i="394"/>
  <c r="L154" i="394"/>
  <c r="J154" i="394"/>
  <c r="I154" i="394"/>
  <c r="H154" i="394"/>
  <c r="Q153" i="394"/>
  <c r="L153" i="394"/>
  <c r="J153" i="394"/>
  <c r="I153" i="394"/>
  <c r="H153" i="394"/>
  <c r="Q152" i="394"/>
  <c r="L152" i="394"/>
  <c r="J152" i="394"/>
  <c r="I152" i="394"/>
  <c r="H152" i="394"/>
  <c r="Q151" i="394"/>
  <c r="L151" i="394"/>
  <c r="J151" i="394"/>
  <c r="I151" i="394"/>
  <c r="H151" i="394"/>
  <c r="Q150" i="394"/>
  <c r="L150" i="394"/>
  <c r="J150" i="394"/>
  <c r="I150" i="394"/>
  <c r="H150" i="394"/>
  <c r="Q149" i="394"/>
  <c r="L149" i="394"/>
  <c r="J149" i="394"/>
  <c r="I149" i="394"/>
  <c r="H149" i="394"/>
  <c r="Q148" i="394"/>
  <c r="L148" i="394"/>
  <c r="J148" i="394"/>
  <c r="I148" i="394"/>
  <c r="H148" i="394"/>
  <c r="Q147" i="394"/>
  <c r="L147" i="394"/>
  <c r="J147" i="394"/>
  <c r="I147" i="394"/>
  <c r="H147" i="394"/>
  <c r="Q146" i="394"/>
  <c r="L146" i="394"/>
  <c r="J146" i="394"/>
  <c r="I146" i="394"/>
  <c r="H146" i="394"/>
  <c r="Q143" i="394"/>
  <c r="L143" i="394"/>
  <c r="J143" i="394"/>
  <c r="I143" i="394"/>
  <c r="H143" i="394"/>
  <c r="Q142" i="394"/>
  <c r="L142" i="394"/>
  <c r="J142" i="394"/>
  <c r="I142" i="394"/>
  <c r="H142" i="394"/>
  <c r="Q141" i="394"/>
  <c r="L141" i="394"/>
  <c r="J141" i="394"/>
  <c r="I141" i="394"/>
  <c r="H141" i="394"/>
  <c r="Q140" i="394"/>
  <c r="L140" i="394"/>
  <c r="J140" i="394"/>
  <c r="I140" i="394"/>
  <c r="H140" i="394"/>
  <c r="Q139" i="394"/>
  <c r="L139" i="394"/>
  <c r="J139" i="394"/>
  <c r="I139" i="394"/>
  <c r="H139" i="394"/>
  <c r="Q138" i="394"/>
  <c r="L138" i="394"/>
  <c r="J138" i="394"/>
  <c r="I138" i="394"/>
  <c r="H138" i="394"/>
  <c r="Q137" i="394"/>
  <c r="L137" i="394"/>
  <c r="J137" i="394"/>
  <c r="I137" i="394"/>
  <c r="H137" i="394"/>
  <c r="Q136" i="394"/>
  <c r="L136" i="394"/>
  <c r="J136" i="394"/>
  <c r="I136" i="394"/>
  <c r="H136" i="394"/>
  <c r="T133" i="394"/>
  <c r="T114" i="394" s="1"/>
  <c r="S133" i="394"/>
  <c r="R133" i="394"/>
  <c r="O133" i="394"/>
  <c r="N133" i="394"/>
  <c r="N114" i="394" s="1"/>
  <c r="M133" i="394"/>
  <c r="Q132" i="394"/>
  <c r="L132" i="394"/>
  <c r="J132" i="394"/>
  <c r="I132" i="394"/>
  <c r="H132" i="394"/>
  <c r="Q131" i="394"/>
  <c r="L131" i="394"/>
  <c r="J131" i="394"/>
  <c r="I131" i="394"/>
  <c r="H131" i="394"/>
  <c r="Q130" i="394"/>
  <c r="L130" i="394"/>
  <c r="J130" i="394"/>
  <c r="I130" i="394"/>
  <c r="H130" i="394"/>
  <c r="Q129" i="394"/>
  <c r="L129" i="394"/>
  <c r="J129" i="394"/>
  <c r="I129" i="394"/>
  <c r="G129" i="394" s="1"/>
  <c r="H129" i="394"/>
  <c r="Q128" i="394"/>
  <c r="L128" i="394"/>
  <c r="J128" i="394"/>
  <c r="I128" i="394"/>
  <c r="H128" i="394"/>
  <c r="Q127" i="394"/>
  <c r="L127" i="394"/>
  <c r="J127" i="394"/>
  <c r="I127" i="394"/>
  <c r="H127" i="394"/>
  <c r="Q126" i="394"/>
  <c r="L126" i="394"/>
  <c r="J126" i="394"/>
  <c r="I126" i="394"/>
  <c r="H126" i="394"/>
  <c r="Q123" i="394"/>
  <c r="L123" i="394"/>
  <c r="J123" i="394"/>
  <c r="I123" i="394"/>
  <c r="H123" i="394"/>
  <c r="Q122" i="394"/>
  <c r="L122" i="394"/>
  <c r="J122" i="394"/>
  <c r="I122" i="394"/>
  <c r="H122" i="394"/>
  <c r="Q121" i="394"/>
  <c r="L121" i="394"/>
  <c r="J121" i="394"/>
  <c r="I121" i="394"/>
  <c r="H121" i="394"/>
  <c r="Q120" i="394"/>
  <c r="L120" i="394"/>
  <c r="J120" i="394"/>
  <c r="I120" i="394"/>
  <c r="H120" i="394"/>
  <c r="Q119" i="394"/>
  <c r="L119" i="394"/>
  <c r="J119" i="394"/>
  <c r="I119" i="394"/>
  <c r="H119" i="394"/>
  <c r="Q118" i="394"/>
  <c r="L118" i="394"/>
  <c r="J118" i="394"/>
  <c r="I118" i="394"/>
  <c r="H118" i="394"/>
  <c r="Q117" i="394"/>
  <c r="L117" i="394"/>
  <c r="J117" i="394"/>
  <c r="I117" i="394"/>
  <c r="H117" i="394"/>
  <c r="S114" i="394"/>
  <c r="O114" i="394"/>
  <c r="T109" i="394"/>
  <c r="S109" i="394"/>
  <c r="R109" i="394"/>
  <c r="O109" i="394"/>
  <c r="N109" i="394"/>
  <c r="M109" i="394"/>
  <c r="T108" i="394"/>
  <c r="S108" i="394"/>
  <c r="R108" i="394"/>
  <c r="O108" i="394"/>
  <c r="N108" i="394"/>
  <c r="M108" i="394"/>
  <c r="T107" i="394"/>
  <c r="S107" i="394"/>
  <c r="R107" i="394"/>
  <c r="O107" i="394"/>
  <c r="N107" i="394"/>
  <c r="M107" i="394"/>
  <c r="T106" i="394"/>
  <c r="S106" i="394"/>
  <c r="R106" i="394"/>
  <c r="T105" i="394"/>
  <c r="S105" i="394"/>
  <c r="R105" i="394"/>
  <c r="Q105" i="394"/>
  <c r="O105" i="394"/>
  <c r="T104" i="394"/>
  <c r="S104" i="394"/>
  <c r="R104" i="394"/>
  <c r="O104" i="394"/>
  <c r="N104" i="394"/>
  <c r="M104" i="394"/>
  <c r="I104" i="394"/>
  <c r="T103" i="394"/>
  <c r="S103" i="394"/>
  <c r="R103" i="394"/>
  <c r="O103" i="394"/>
  <c r="N103" i="394"/>
  <c r="M103" i="394"/>
  <c r="Q100" i="394"/>
  <c r="L100" i="394"/>
  <c r="J100" i="394"/>
  <c r="I100" i="394"/>
  <c r="H100" i="394"/>
  <c r="Q99" i="394"/>
  <c r="Q109" i="394" s="1"/>
  <c r="L99" i="394"/>
  <c r="L109" i="394" s="1"/>
  <c r="J99" i="394"/>
  <c r="J109" i="394" s="1"/>
  <c r="I99" i="394"/>
  <c r="I109" i="394" s="1"/>
  <c r="H99" i="394"/>
  <c r="H109" i="394" s="1"/>
  <c r="Q98" i="394"/>
  <c r="Q108" i="394" s="1"/>
  <c r="L98" i="394"/>
  <c r="J98" i="394"/>
  <c r="I98" i="394"/>
  <c r="H98" i="394"/>
  <c r="Q97" i="394"/>
  <c r="Q107" i="394" s="1"/>
  <c r="L97" i="394"/>
  <c r="L107" i="394" s="1"/>
  <c r="J97" i="394"/>
  <c r="I97" i="394"/>
  <c r="H97" i="394"/>
  <c r="Q96" i="394"/>
  <c r="Q106" i="394" s="1"/>
  <c r="L96" i="394"/>
  <c r="J96" i="394"/>
  <c r="I96" i="394"/>
  <c r="H96" i="394"/>
  <c r="T93" i="394"/>
  <c r="S93" i="394"/>
  <c r="R93" i="394"/>
  <c r="O93" i="394"/>
  <c r="O106" i="394" s="1"/>
  <c r="N93" i="394"/>
  <c r="N106" i="394" s="1"/>
  <c r="M93" i="394"/>
  <c r="Q92" i="394"/>
  <c r="L92" i="394"/>
  <c r="J92" i="394"/>
  <c r="I92" i="394"/>
  <c r="H92" i="394"/>
  <c r="Q91" i="394"/>
  <c r="L91" i="394"/>
  <c r="J91" i="394"/>
  <c r="I91" i="394"/>
  <c r="H91" i="394"/>
  <c r="Q90" i="394"/>
  <c r="L90" i="394"/>
  <c r="J90" i="394"/>
  <c r="I90" i="394"/>
  <c r="H90" i="394"/>
  <c r="Q89" i="394"/>
  <c r="L89" i="394"/>
  <c r="J89" i="394"/>
  <c r="J108" i="394" s="1"/>
  <c r="I89" i="394"/>
  <c r="H89" i="394"/>
  <c r="Q88" i="394"/>
  <c r="L88" i="394"/>
  <c r="J88" i="394"/>
  <c r="J107" i="394" s="1"/>
  <c r="I88" i="394"/>
  <c r="I107" i="394" s="1"/>
  <c r="H88" i="394"/>
  <c r="Q87" i="394"/>
  <c r="L87" i="394"/>
  <c r="J87" i="394"/>
  <c r="I87" i="394"/>
  <c r="H87" i="394"/>
  <c r="Q84" i="394"/>
  <c r="L84" i="394"/>
  <c r="J84" i="394"/>
  <c r="I84" i="394"/>
  <c r="H84" i="394"/>
  <c r="Q83" i="394"/>
  <c r="L83" i="394"/>
  <c r="J83" i="394"/>
  <c r="I83" i="394"/>
  <c r="H83" i="394"/>
  <c r="Q82" i="394"/>
  <c r="L82" i="394"/>
  <c r="J82" i="394"/>
  <c r="I82" i="394"/>
  <c r="H82" i="394"/>
  <c r="Q81" i="394"/>
  <c r="L81" i="394"/>
  <c r="J81" i="394"/>
  <c r="I81" i="394"/>
  <c r="H81" i="394"/>
  <c r="Q78" i="394"/>
  <c r="L78" i="394"/>
  <c r="J78" i="394"/>
  <c r="I78" i="394"/>
  <c r="I105" i="394" s="1"/>
  <c r="H78" i="394"/>
  <c r="Q77" i="394"/>
  <c r="Q104" i="394" s="1"/>
  <c r="L77" i="394"/>
  <c r="L104" i="394" s="1"/>
  <c r="J77" i="394"/>
  <c r="J104" i="394" s="1"/>
  <c r="I77" i="394"/>
  <c r="H77" i="394"/>
  <c r="H104" i="394" s="1"/>
  <c r="Q76" i="394"/>
  <c r="Q103" i="394" s="1"/>
  <c r="L76" i="394"/>
  <c r="L103" i="394" s="1"/>
  <c r="J76" i="394"/>
  <c r="J103" i="394" s="1"/>
  <c r="I76" i="394"/>
  <c r="H76" i="394"/>
  <c r="Q72" i="394"/>
  <c r="L72" i="394"/>
  <c r="J72" i="394"/>
  <c r="I72" i="394"/>
  <c r="H72" i="394"/>
  <c r="G72" i="394" s="1"/>
  <c r="Q71" i="394"/>
  <c r="L71" i="394"/>
  <c r="J71" i="394"/>
  <c r="I71" i="394"/>
  <c r="H71" i="394"/>
  <c r="Q70" i="394"/>
  <c r="L70" i="394"/>
  <c r="J70" i="394"/>
  <c r="I70" i="394"/>
  <c r="H70" i="394"/>
  <c r="Q69" i="394"/>
  <c r="L69" i="394"/>
  <c r="J69" i="394"/>
  <c r="I69" i="394"/>
  <c r="H69" i="394"/>
  <c r="Q68" i="394"/>
  <c r="L68" i="394"/>
  <c r="J68" i="394"/>
  <c r="I68" i="394"/>
  <c r="H68" i="394"/>
  <c r="G68" i="394" s="1"/>
  <c r="Q67" i="394"/>
  <c r="L67" i="394"/>
  <c r="J67" i="394"/>
  <c r="I67" i="394"/>
  <c r="H67" i="394"/>
  <c r="Q66" i="394"/>
  <c r="L66" i="394"/>
  <c r="J66" i="394"/>
  <c r="I66" i="394"/>
  <c r="H66" i="394"/>
  <c r="Q65" i="394"/>
  <c r="L65" i="394"/>
  <c r="J65" i="394"/>
  <c r="I65" i="394"/>
  <c r="H65" i="394"/>
  <c r="Q64" i="394"/>
  <c r="L64" i="394"/>
  <c r="J64" i="394"/>
  <c r="I64" i="394"/>
  <c r="H64" i="394"/>
  <c r="G64" i="394" s="1"/>
  <c r="Q63" i="394"/>
  <c r="L63" i="394"/>
  <c r="J63" i="394"/>
  <c r="I63" i="394"/>
  <c r="H63" i="394"/>
  <c r="Q62" i="394"/>
  <c r="L62" i="394"/>
  <c r="J62" i="394"/>
  <c r="I62" i="394"/>
  <c r="H62" i="394"/>
  <c r="Q61" i="394"/>
  <c r="L61" i="394"/>
  <c r="J61" i="394"/>
  <c r="I61" i="394"/>
  <c r="H61" i="394"/>
  <c r="Q60" i="394"/>
  <c r="L60" i="394"/>
  <c r="J60" i="394"/>
  <c r="I60" i="394"/>
  <c r="H60" i="394"/>
  <c r="G60" i="394" s="1"/>
  <c r="R59" i="394"/>
  <c r="Q57" i="394"/>
  <c r="L57" i="394"/>
  <c r="J57" i="394"/>
  <c r="I57" i="394"/>
  <c r="H57" i="394"/>
  <c r="G57" i="394"/>
  <c r="Q56" i="394"/>
  <c r="L56" i="394"/>
  <c r="J56" i="394"/>
  <c r="I56" i="394"/>
  <c r="G56" i="394" s="1"/>
  <c r="H56" i="394"/>
  <c r="Q55" i="394"/>
  <c r="L55" i="394"/>
  <c r="J55" i="394"/>
  <c r="I55" i="394"/>
  <c r="H55" i="394"/>
  <c r="Q54" i="394"/>
  <c r="L54" i="394"/>
  <c r="J54" i="394"/>
  <c r="I54" i="394"/>
  <c r="G54" i="394" s="1"/>
  <c r="H54" i="394"/>
  <c r="Q53" i="394"/>
  <c r="L53" i="394"/>
  <c r="J53" i="394"/>
  <c r="I53" i="394"/>
  <c r="H53" i="394"/>
  <c r="Q52" i="394"/>
  <c r="L52" i="394"/>
  <c r="J52" i="394"/>
  <c r="I52" i="394"/>
  <c r="G52" i="394" s="1"/>
  <c r="H52" i="394"/>
  <c r="Q51" i="394"/>
  <c r="L51" i="394"/>
  <c r="J51" i="394"/>
  <c r="I51" i="394"/>
  <c r="H51" i="394"/>
  <c r="Q50" i="394"/>
  <c r="L50" i="394"/>
  <c r="J50" i="394"/>
  <c r="I50" i="394"/>
  <c r="H50" i="394"/>
  <c r="Q49" i="394"/>
  <c r="L49" i="394"/>
  <c r="J49" i="394"/>
  <c r="I49" i="394"/>
  <c r="H49" i="394"/>
  <c r="G49" i="394" s="1"/>
  <c r="Q48" i="394"/>
  <c r="L48" i="394"/>
  <c r="J48" i="394"/>
  <c r="I48" i="394"/>
  <c r="G48" i="394" s="1"/>
  <c r="H48" i="394"/>
  <c r="Q47" i="394"/>
  <c r="L47" i="394"/>
  <c r="J47" i="394"/>
  <c r="I47" i="394"/>
  <c r="H47" i="394"/>
  <c r="Q46" i="394"/>
  <c r="L46" i="394"/>
  <c r="J46" i="394"/>
  <c r="I46" i="394"/>
  <c r="H46" i="394"/>
  <c r="L45" i="394"/>
  <c r="L41" i="394" s="1"/>
  <c r="J45" i="394"/>
  <c r="I45" i="394"/>
  <c r="H45" i="394"/>
  <c r="G45" i="394"/>
  <c r="T41" i="394"/>
  <c r="S41" i="394"/>
  <c r="R41" i="394"/>
  <c r="Q41" i="394"/>
  <c r="O41" i="394"/>
  <c r="N41" i="394"/>
  <c r="I41" i="394" s="1"/>
  <c r="M41" i="394"/>
  <c r="H41" i="394" s="1"/>
  <c r="H249" i="394" s="1"/>
  <c r="J41" i="394"/>
  <c r="T40" i="394"/>
  <c r="T59" i="394" s="1"/>
  <c r="S40" i="394"/>
  <c r="R40" i="394"/>
  <c r="R42" i="394" s="1"/>
  <c r="O40" i="394"/>
  <c r="O59" i="394" s="1"/>
  <c r="N40" i="394"/>
  <c r="N59" i="394" s="1"/>
  <c r="M40" i="394"/>
  <c r="M42" i="394" s="1"/>
  <c r="G26" i="394"/>
  <c r="Q25" i="394"/>
  <c r="L25" i="394"/>
  <c r="J25" i="394"/>
  <c r="I25" i="394"/>
  <c r="H25" i="394"/>
  <c r="Q24" i="394"/>
  <c r="L24" i="394"/>
  <c r="J24" i="394"/>
  <c r="I24" i="394"/>
  <c r="H24" i="394"/>
  <c r="Q23" i="394"/>
  <c r="L23" i="394"/>
  <c r="J23" i="394"/>
  <c r="I23" i="394"/>
  <c r="H23" i="394"/>
  <c r="Q22" i="394"/>
  <c r="L22" i="394"/>
  <c r="J22" i="394"/>
  <c r="I22" i="394"/>
  <c r="H22" i="394"/>
  <c r="Q21" i="394"/>
  <c r="L21" i="394"/>
  <c r="J21" i="394"/>
  <c r="I21" i="394"/>
  <c r="H21" i="394"/>
  <c r="Q20" i="394"/>
  <c r="L20" i="394"/>
  <c r="J20" i="394"/>
  <c r="I20" i="394"/>
  <c r="H20" i="394"/>
  <c r="Q16" i="394"/>
  <c r="L16" i="394"/>
  <c r="J16" i="394"/>
  <c r="I16" i="394"/>
  <c r="H16" i="394"/>
  <c r="Q15" i="394"/>
  <c r="L15" i="394"/>
  <c r="J15" i="394"/>
  <c r="I15" i="394"/>
  <c r="H15" i="394"/>
  <c r="T14" i="394"/>
  <c r="S14" i="394"/>
  <c r="R14" i="394"/>
  <c r="O14" i="394"/>
  <c r="N14" i="394"/>
  <c r="M14" i="394"/>
  <c r="G10" i="394"/>
  <c r="A1" i="394"/>
  <c r="H40" i="394" l="1"/>
  <c r="I93" i="394"/>
  <c r="G84" i="394"/>
  <c r="G90" i="394"/>
  <c r="G130" i="394"/>
  <c r="G139" i="394"/>
  <c r="O232" i="394"/>
  <c r="P232" i="394" s="1"/>
  <c r="Q232" i="394" s="1"/>
  <c r="R232" i="394" s="1"/>
  <c r="S232" i="394" s="1"/>
  <c r="T232" i="394" s="1"/>
  <c r="M59" i="394"/>
  <c r="G118" i="394"/>
  <c r="G122" i="394"/>
  <c r="G128" i="394"/>
  <c r="G151" i="394"/>
  <c r="G246" i="394"/>
  <c r="G16" i="394"/>
  <c r="G97" i="394"/>
  <c r="G98" i="394"/>
  <c r="G108" i="394" s="1"/>
  <c r="G99" i="394"/>
  <c r="G109" i="394" s="1"/>
  <c r="R114" i="394"/>
  <c r="G227" i="394"/>
  <c r="G23" i="394"/>
  <c r="I14" i="394"/>
  <c r="I33" i="394" s="1"/>
  <c r="M226" i="394"/>
  <c r="M222" i="394"/>
  <c r="M216" i="394"/>
  <c r="M212" i="394"/>
  <c r="M215" i="394"/>
  <c r="M225" i="394"/>
  <c r="M224" i="394"/>
  <c r="M220" i="394"/>
  <c r="M214" i="394"/>
  <c r="M210" i="394"/>
  <c r="M211" i="394"/>
  <c r="M223" i="394"/>
  <c r="M217" i="394"/>
  <c r="M213" i="394"/>
  <c r="M221" i="394"/>
  <c r="Q157" i="394"/>
  <c r="G149" i="394"/>
  <c r="G150" i="394"/>
  <c r="G154" i="394"/>
  <c r="G155" i="394"/>
  <c r="G147" i="394"/>
  <c r="G148" i="394"/>
  <c r="G156" i="394"/>
  <c r="G137" i="394"/>
  <c r="G141" i="394"/>
  <c r="G138" i="394"/>
  <c r="G126" i="394"/>
  <c r="G120" i="394"/>
  <c r="G123" i="394"/>
  <c r="G100" i="394"/>
  <c r="Q93" i="394"/>
  <c r="Q40" i="394"/>
  <c r="G47" i="394"/>
  <c r="G51" i="394"/>
  <c r="G53" i="394"/>
  <c r="G55" i="394"/>
  <c r="G25" i="394"/>
  <c r="H14" i="394"/>
  <c r="H33" i="394" s="1"/>
  <c r="G21" i="394"/>
  <c r="G20" i="394"/>
  <c r="G267" i="394"/>
  <c r="G241" i="394"/>
  <c r="G235" i="394"/>
  <c r="G186" i="394"/>
  <c r="G179" i="394"/>
  <c r="G172" i="394"/>
  <c r="G165" i="394"/>
  <c r="G153" i="394"/>
  <c r="G143" i="394"/>
  <c r="L157" i="394"/>
  <c r="H157" i="394"/>
  <c r="G136" i="394"/>
  <c r="G140" i="394"/>
  <c r="G132" i="394"/>
  <c r="M114" i="394"/>
  <c r="G127" i="394"/>
  <c r="J133" i="394"/>
  <c r="G119" i="394"/>
  <c r="G117" i="394"/>
  <c r="G96" i="394"/>
  <c r="G82" i="394"/>
  <c r="G92" i="394"/>
  <c r="G81" i="394"/>
  <c r="L93" i="394"/>
  <c r="G87" i="394"/>
  <c r="G91" i="394"/>
  <c r="G83" i="394"/>
  <c r="G89" i="394"/>
  <c r="H107" i="394"/>
  <c r="L108" i="394"/>
  <c r="G78" i="394"/>
  <c r="I103" i="394"/>
  <c r="I40" i="394"/>
  <c r="I42" i="394" s="1"/>
  <c r="O42" i="394"/>
  <c r="G63" i="394"/>
  <c r="G67" i="394"/>
  <c r="G71" i="394"/>
  <c r="J40" i="394"/>
  <c r="J42" i="394" s="1"/>
  <c r="G62" i="394"/>
  <c r="G66" i="394"/>
  <c r="G70" i="394"/>
  <c r="G61" i="394"/>
  <c r="G65" i="394"/>
  <c r="G69" i="394"/>
  <c r="H42" i="394"/>
  <c r="G50" i="394"/>
  <c r="G46" i="394"/>
  <c r="J249" i="394"/>
  <c r="L14" i="394"/>
  <c r="J14" i="394"/>
  <c r="J33" i="394" s="1"/>
  <c r="L105" i="394"/>
  <c r="Q59" i="394"/>
  <c r="Q42" i="394"/>
  <c r="G15" i="394"/>
  <c r="Q14" i="394"/>
  <c r="G88" i="394"/>
  <c r="I106" i="394"/>
  <c r="I133" i="394"/>
  <c r="G24" i="394"/>
  <c r="S42" i="394"/>
  <c r="S59" i="394"/>
  <c r="H103" i="394"/>
  <c r="L106" i="394"/>
  <c r="N105" i="394"/>
  <c r="L133" i="394"/>
  <c r="I157" i="394"/>
  <c r="G146" i="394"/>
  <c r="G188" i="394"/>
  <c r="H93" i="394"/>
  <c r="H106" i="394" s="1"/>
  <c r="J105" i="394"/>
  <c r="G76" i="394"/>
  <c r="G103" i="394" s="1"/>
  <c r="I108" i="394"/>
  <c r="J59" i="394"/>
  <c r="H105" i="394"/>
  <c r="J93" i="394"/>
  <c r="J106" i="394" s="1"/>
  <c r="G22" i="394"/>
  <c r="L40" i="394"/>
  <c r="N42" i="394"/>
  <c r="T42" i="394"/>
  <c r="H59" i="394"/>
  <c r="G77" i="394"/>
  <c r="G104" i="394" s="1"/>
  <c r="M106" i="394"/>
  <c r="M105" i="394"/>
  <c r="H108" i="394"/>
  <c r="G121" i="394"/>
  <c r="H133" i="394"/>
  <c r="Q133" i="394"/>
  <c r="Q114" i="394" s="1"/>
  <c r="G131" i="394"/>
  <c r="G142" i="394"/>
  <c r="J157" i="394"/>
  <c r="J114" i="394" s="1"/>
  <c r="G152" i="394"/>
  <c r="I188" i="394"/>
  <c r="I249" i="394"/>
  <c r="O231" i="394"/>
  <c r="P231" i="394" s="1"/>
  <c r="Q231" i="394" s="1"/>
  <c r="R231" i="394" s="1"/>
  <c r="S231" i="394" s="1"/>
  <c r="T231" i="394" s="1"/>
  <c r="G14" i="394" l="1"/>
  <c r="G33" i="394" s="1"/>
  <c r="L114" i="394"/>
  <c r="M227" i="394"/>
  <c r="G41" i="394"/>
  <c r="G249" i="394" s="1"/>
  <c r="I114" i="394"/>
  <c r="H114" i="394"/>
  <c r="G133" i="394"/>
  <c r="G93" i="394"/>
  <c r="G106" i="394" s="1"/>
  <c r="G40" i="394"/>
  <c r="G59" i="394" s="1"/>
  <c r="I59" i="394"/>
  <c r="G105" i="394"/>
  <c r="G157" i="394"/>
  <c r="G107" i="394"/>
  <c r="L42" i="394"/>
  <c r="L59" i="394"/>
  <c r="G114" i="394" l="1"/>
  <c r="G243" i="394" s="1"/>
  <c r="H247" i="394"/>
  <c r="J247" i="394"/>
  <c r="J248" i="394" s="1"/>
  <c r="J250" i="394" s="1"/>
  <c r="I247" i="394"/>
  <c r="I248" i="394" s="1"/>
  <c r="I250" i="394" s="1"/>
  <c r="G42" i="394"/>
  <c r="H85" i="487"/>
  <c r="H248" i="394" l="1"/>
  <c r="H250" i="394" s="1"/>
  <c r="G250" i="394" s="1"/>
  <c r="G247" i="394"/>
  <c r="G248" i="394" s="1"/>
  <c r="D50" i="492"/>
  <c r="D112" i="494"/>
  <c r="D113" i="494"/>
  <c r="D114" i="494"/>
  <c r="D117" i="494" s="1"/>
  <c r="D115" i="494"/>
  <c r="D116" i="494"/>
  <c r="D104" i="494"/>
  <c r="D95" i="494"/>
  <c r="D99" i="494" s="1"/>
  <c r="D94" i="494"/>
  <c r="D96" i="494"/>
  <c r="D97" i="494"/>
  <c r="D98" i="494"/>
  <c r="D106" i="494"/>
  <c r="D105" i="494"/>
  <c r="D103" i="494"/>
  <c r="D102" i="494"/>
  <c r="B48" i="425"/>
  <c r="F69" i="488"/>
  <c r="F79" i="488" s="1"/>
  <c r="J33" i="374"/>
  <c r="J34" i="374"/>
  <c r="J35" i="374"/>
  <c r="J36" i="374"/>
  <c r="F33" i="374"/>
  <c r="F34" i="374"/>
  <c r="F35" i="374"/>
  <c r="F36" i="374"/>
  <c r="H13" i="371"/>
  <c r="C26" i="398"/>
  <c r="V12" i="392"/>
  <c r="X12" i="392" s="1"/>
  <c r="V108" i="389"/>
  <c r="X108" i="389" s="1"/>
  <c r="H15" i="470"/>
  <c r="M15" i="470" s="1"/>
  <c r="F29" i="467"/>
  <c r="F45" i="467"/>
  <c r="D74" i="494"/>
  <c r="D125" i="494" s="1"/>
  <c r="D122" i="494"/>
  <c r="B39" i="441"/>
  <c r="E10" i="468"/>
  <c r="E11" i="468"/>
  <c r="E12" i="468"/>
  <c r="E13" i="468"/>
  <c r="E14" i="468"/>
  <c r="I10" i="468"/>
  <c r="I11" i="468"/>
  <c r="I12" i="468"/>
  <c r="I13" i="468"/>
  <c r="I14" i="468"/>
  <c r="J12" i="466"/>
  <c r="J13" i="466"/>
  <c r="J14" i="466"/>
  <c r="J15" i="466"/>
  <c r="J16" i="466"/>
  <c r="J17" i="466"/>
  <c r="J18" i="466"/>
  <c r="J19" i="466"/>
  <c r="J70" i="466"/>
  <c r="J30" i="466"/>
  <c r="J31" i="466"/>
  <c r="J71" i="466" s="1"/>
  <c r="J32" i="466"/>
  <c r="J33" i="466"/>
  <c r="J34" i="466"/>
  <c r="J35" i="466"/>
  <c r="J36" i="466"/>
  <c r="J37" i="466"/>
  <c r="J38" i="466"/>
  <c r="J39" i="466"/>
  <c r="J40" i="466"/>
  <c r="J41" i="466"/>
  <c r="J42" i="466"/>
  <c r="J24" i="466" s="1"/>
  <c r="J43" i="466"/>
  <c r="J44" i="466"/>
  <c r="J45" i="466"/>
  <c r="J72" i="466"/>
  <c r="J46" i="466"/>
  <c r="J47" i="466"/>
  <c r="J48" i="466"/>
  <c r="J49" i="466"/>
  <c r="J73" i="466" s="1"/>
  <c r="J50" i="466"/>
  <c r="J51" i="466"/>
  <c r="J52" i="466"/>
  <c r="J53" i="466"/>
  <c r="J27" i="466" s="1"/>
  <c r="J54" i="466"/>
  <c r="J55" i="466"/>
  <c r="J56" i="466"/>
  <c r="J74" i="466" s="1"/>
  <c r="J57" i="466"/>
  <c r="J58" i="466"/>
  <c r="J59" i="466"/>
  <c r="J60" i="466"/>
  <c r="J26" i="466" s="1"/>
  <c r="J61" i="466"/>
  <c r="J62" i="466"/>
  <c r="J63" i="466"/>
  <c r="J75" i="466" s="1"/>
  <c r="J64" i="466"/>
  <c r="J65" i="466"/>
  <c r="J66" i="466"/>
  <c r="J67" i="466"/>
  <c r="J68" i="466"/>
  <c r="J69" i="466"/>
  <c r="J81" i="466"/>
  <c r="J82" i="466"/>
  <c r="J83" i="466"/>
  <c r="J84" i="466"/>
  <c r="J85" i="466"/>
  <c r="G43" i="463" s="1"/>
  <c r="H11" i="467"/>
  <c r="H12" i="467"/>
  <c r="H13" i="467"/>
  <c r="H29" i="467" s="1"/>
  <c r="H14" i="467"/>
  <c r="H27" i="467" s="1"/>
  <c r="H15" i="467"/>
  <c r="H16" i="467"/>
  <c r="H17" i="467"/>
  <c r="H18" i="467"/>
  <c r="H19" i="467"/>
  <c r="H20" i="467"/>
  <c r="H21" i="467"/>
  <c r="H22" i="467"/>
  <c r="H23" i="467"/>
  <c r="H24" i="467"/>
  <c r="H25" i="467"/>
  <c r="H26" i="467"/>
  <c r="H37" i="467"/>
  <c r="H38" i="467"/>
  <c r="H39" i="467"/>
  <c r="H45" i="467" s="1"/>
  <c r="G51" i="463" s="1"/>
  <c r="H40" i="467"/>
  <c r="H41" i="467"/>
  <c r="H42" i="467"/>
  <c r="H43" i="467"/>
  <c r="H44" i="467"/>
  <c r="H23" i="464"/>
  <c r="J23" i="464" s="1"/>
  <c r="J25" i="464" s="1"/>
  <c r="I23" i="464"/>
  <c r="H24" i="464"/>
  <c r="I24" i="464"/>
  <c r="J24" i="464" s="1"/>
  <c r="J30" i="464"/>
  <c r="J31" i="464"/>
  <c r="J32" i="464"/>
  <c r="J34" i="464" s="1"/>
  <c r="G27" i="463" s="1"/>
  <c r="J33" i="464"/>
  <c r="J12" i="465"/>
  <c r="J13" i="465"/>
  <c r="J14" i="465"/>
  <c r="J15" i="465"/>
  <c r="J16" i="465"/>
  <c r="J17" i="465"/>
  <c r="J18" i="465"/>
  <c r="J19" i="465"/>
  <c r="J20" i="465"/>
  <c r="G32" i="463" s="1"/>
  <c r="J26" i="465"/>
  <c r="J27" i="465"/>
  <c r="J28" i="465"/>
  <c r="J29" i="465"/>
  <c r="J30" i="465"/>
  <c r="G35" i="463"/>
  <c r="K51" i="462"/>
  <c r="G61" i="462"/>
  <c r="G62" i="462"/>
  <c r="G63" i="462"/>
  <c r="H11" i="470"/>
  <c r="J11" i="470" s="1"/>
  <c r="N11" i="470" s="1"/>
  <c r="M11" i="470"/>
  <c r="H12" i="470"/>
  <c r="J12" i="470" s="1"/>
  <c r="N12" i="470" s="1"/>
  <c r="H13" i="470"/>
  <c r="J13" i="470" s="1"/>
  <c r="N13" i="470" s="1"/>
  <c r="M13" i="470"/>
  <c r="H14" i="470"/>
  <c r="J15" i="470"/>
  <c r="N15" i="470" s="1"/>
  <c r="K15" i="470"/>
  <c r="L15" i="470"/>
  <c r="H16" i="470"/>
  <c r="J16" i="470"/>
  <c r="N16" i="470" s="1"/>
  <c r="K16" i="470"/>
  <c r="L16" i="470"/>
  <c r="M16" i="470"/>
  <c r="D17" i="470"/>
  <c r="J17" i="470" s="1"/>
  <c r="N17" i="470" s="1"/>
  <c r="H10" i="470"/>
  <c r="J10" i="470" s="1"/>
  <c r="N10" i="470" s="1"/>
  <c r="H17" i="470"/>
  <c r="E17" i="470"/>
  <c r="F17" i="470"/>
  <c r="L17" i="470"/>
  <c r="G17" i="470"/>
  <c r="K10" i="470"/>
  <c r="L10" i="470"/>
  <c r="M10" i="470"/>
  <c r="AE62" i="389"/>
  <c r="AE63" i="389"/>
  <c r="AE64" i="389"/>
  <c r="AE65" i="389"/>
  <c r="AE66" i="389"/>
  <c r="AE67" i="389"/>
  <c r="AE68" i="389"/>
  <c r="AE61" i="389"/>
  <c r="G27" i="393"/>
  <c r="G28" i="393"/>
  <c r="AE51" i="389"/>
  <c r="AE52" i="389"/>
  <c r="AE53" i="389"/>
  <c r="AE54" i="389"/>
  <c r="AE55" i="389"/>
  <c r="AE56" i="389"/>
  <c r="N92" i="231" s="1"/>
  <c r="Y92" i="231" s="1"/>
  <c r="AE57" i="389"/>
  <c r="AE58" i="389"/>
  <c r="AE59" i="389"/>
  <c r="AE60" i="389"/>
  <c r="Y22" i="389"/>
  <c r="W22" i="389"/>
  <c r="O22" i="389"/>
  <c r="P22" i="389"/>
  <c r="Q22" i="389"/>
  <c r="R22" i="389"/>
  <c r="S22" i="389"/>
  <c r="T22" i="389"/>
  <c r="U22" i="389"/>
  <c r="V22" i="389"/>
  <c r="X22" i="389" s="1"/>
  <c r="D22" i="389"/>
  <c r="E22" i="389"/>
  <c r="F22" i="389"/>
  <c r="G22" i="389"/>
  <c r="H22" i="389"/>
  <c r="I22" i="389"/>
  <c r="J22" i="389"/>
  <c r="K22" i="389"/>
  <c r="L22" i="389"/>
  <c r="M22" i="389"/>
  <c r="AA22" i="389"/>
  <c r="AB22" i="389"/>
  <c r="AC22" i="389"/>
  <c r="AD22" i="389"/>
  <c r="V13" i="389"/>
  <c r="X13" i="389" s="1"/>
  <c r="H13" i="389"/>
  <c r="N13" i="389" s="1"/>
  <c r="V14" i="389"/>
  <c r="X14" i="389"/>
  <c r="H14" i="389"/>
  <c r="N14" i="389"/>
  <c r="V15" i="389"/>
  <c r="X15" i="389"/>
  <c r="H15" i="389"/>
  <c r="N15" i="389" s="1"/>
  <c r="V16" i="389"/>
  <c r="X16" i="389"/>
  <c r="H16" i="389"/>
  <c r="N16" i="389"/>
  <c r="V17" i="389"/>
  <c r="X17" i="389"/>
  <c r="H17" i="389"/>
  <c r="N17" i="389" s="1"/>
  <c r="Z17" i="389" s="1"/>
  <c r="AE17" i="389" s="1"/>
  <c r="V18" i="389"/>
  <c r="X18" i="389" s="1"/>
  <c r="H18" i="389"/>
  <c r="N18" i="389"/>
  <c r="V19" i="389"/>
  <c r="X19" i="389" s="1"/>
  <c r="H19" i="389"/>
  <c r="N19" i="389" s="1"/>
  <c r="V20" i="389"/>
  <c r="X20" i="389" s="1"/>
  <c r="H20" i="389"/>
  <c r="N20" i="389"/>
  <c r="Z21" i="389"/>
  <c r="D30" i="231" s="1"/>
  <c r="F44" i="488"/>
  <c r="F78" i="488" s="1"/>
  <c r="D21" i="469"/>
  <c r="E21" i="469"/>
  <c r="D25" i="469"/>
  <c r="E25" i="469"/>
  <c r="F25" i="469"/>
  <c r="D29" i="469"/>
  <c r="F29" i="469" s="1"/>
  <c r="E29" i="469"/>
  <c r="D33" i="469"/>
  <c r="F33" i="469" s="1"/>
  <c r="E33" i="469"/>
  <c r="H12" i="471"/>
  <c r="H13" i="471"/>
  <c r="C58" i="363"/>
  <c r="C60" i="363" s="1"/>
  <c r="C70" i="363"/>
  <c r="D28" i="493"/>
  <c r="D98" i="493" s="1"/>
  <c r="D20" i="493"/>
  <c r="F224" i="462"/>
  <c r="G224" i="462"/>
  <c r="H224" i="462"/>
  <c r="I224" i="462"/>
  <c r="J224" i="462"/>
  <c r="K224" i="462"/>
  <c r="L224" i="462"/>
  <c r="M224" i="462"/>
  <c r="N224" i="462"/>
  <c r="N223" i="462"/>
  <c r="N222" i="462"/>
  <c r="N221" i="462"/>
  <c r="F220" i="462"/>
  <c r="G220" i="462"/>
  <c r="H220" i="462"/>
  <c r="I220" i="462"/>
  <c r="J220" i="462"/>
  <c r="K220" i="462"/>
  <c r="L220" i="462"/>
  <c r="M220" i="462"/>
  <c r="N220" i="462"/>
  <c r="N219" i="462"/>
  <c r="N218" i="462"/>
  <c r="N217" i="462"/>
  <c r="F216" i="462"/>
  <c r="G216" i="462"/>
  <c r="H216" i="462"/>
  <c r="I216" i="462"/>
  <c r="J216" i="462"/>
  <c r="K216" i="462"/>
  <c r="L216" i="462"/>
  <c r="M216" i="462"/>
  <c r="N216" i="462"/>
  <c r="N215" i="462"/>
  <c r="N214" i="462"/>
  <c r="N213" i="462"/>
  <c r="F212" i="462"/>
  <c r="G212" i="462"/>
  <c r="H212" i="462"/>
  <c r="I212" i="462"/>
  <c r="J212" i="462"/>
  <c r="K212" i="462"/>
  <c r="L212" i="462"/>
  <c r="M212" i="462"/>
  <c r="N212" i="462"/>
  <c r="N211" i="462"/>
  <c r="N210" i="462"/>
  <c r="N209" i="462"/>
  <c r="F208" i="462"/>
  <c r="G208" i="462"/>
  <c r="H208" i="462"/>
  <c r="I208" i="462"/>
  <c r="J208" i="462"/>
  <c r="K208" i="462"/>
  <c r="L208" i="462"/>
  <c r="M208" i="462"/>
  <c r="N208" i="462"/>
  <c r="N207" i="462"/>
  <c r="N206" i="462"/>
  <c r="N205" i="462"/>
  <c r="F204" i="462"/>
  <c r="G204" i="462"/>
  <c r="H204" i="462"/>
  <c r="I204" i="462"/>
  <c r="J204" i="462"/>
  <c r="K204" i="462"/>
  <c r="L204" i="462"/>
  <c r="M204" i="462"/>
  <c r="N204" i="462"/>
  <c r="N203" i="462"/>
  <c r="N202" i="462"/>
  <c r="N201" i="462"/>
  <c r="F200" i="462"/>
  <c r="G200" i="462"/>
  <c r="H200" i="462"/>
  <c r="I200" i="462"/>
  <c r="J200" i="462"/>
  <c r="K200" i="462"/>
  <c r="L200" i="462"/>
  <c r="M200" i="462"/>
  <c r="N200" i="462"/>
  <c r="N199" i="462"/>
  <c r="N198" i="462"/>
  <c r="N197" i="462"/>
  <c r="F196" i="462"/>
  <c r="G196" i="462"/>
  <c r="H196" i="462"/>
  <c r="I196" i="462"/>
  <c r="J196" i="462"/>
  <c r="K196" i="462"/>
  <c r="L196" i="462"/>
  <c r="M196" i="462"/>
  <c r="N196" i="462"/>
  <c r="N195" i="462"/>
  <c r="N194" i="462"/>
  <c r="N193" i="462"/>
  <c r="F192" i="462"/>
  <c r="G192" i="462"/>
  <c r="H192" i="462"/>
  <c r="I192" i="462"/>
  <c r="J192" i="462"/>
  <c r="K192" i="462"/>
  <c r="L192" i="462"/>
  <c r="M192" i="462"/>
  <c r="N192" i="462"/>
  <c r="N191" i="462"/>
  <c r="N190" i="462"/>
  <c r="N189" i="462"/>
  <c r="F188" i="462"/>
  <c r="G188" i="462"/>
  <c r="H188" i="462"/>
  <c r="I188" i="462"/>
  <c r="J188" i="462"/>
  <c r="K188" i="462"/>
  <c r="L188" i="462"/>
  <c r="M188" i="462"/>
  <c r="N188" i="462"/>
  <c r="N187" i="462"/>
  <c r="N186" i="462"/>
  <c r="N185" i="462"/>
  <c r="F184" i="462"/>
  <c r="G184" i="462"/>
  <c r="N184" i="462" s="1"/>
  <c r="H184" i="462"/>
  <c r="I184" i="462"/>
  <c r="J184" i="462"/>
  <c r="K184" i="462"/>
  <c r="L184" i="462"/>
  <c r="M184" i="462"/>
  <c r="N183" i="462"/>
  <c r="N182" i="462"/>
  <c r="N181" i="462"/>
  <c r="F180" i="462"/>
  <c r="G180" i="462"/>
  <c r="N180" i="462" s="1"/>
  <c r="H180" i="462"/>
  <c r="I180" i="462"/>
  <c r="J180" i="462"/>
  <c r="K180" i="462"/>
  <c r="L180" i="462"/>
  <c r="M180" i="462"/>
  <c r="N179" i="462"/>
  <c r="N178" i="462"/>
  <c r="N177" i="462"/>
  <c r="F176" i="462"/>
  <c r="G176" i="462"/>
  <c r="N176" i="462" s="1"/>
  <c r="H176" i="462"/>
  <c r="I176" i="462"/>
  <c r="J176" i="462"/>
  <c r="K176" i="462"/>
  <c r="L176" i="462"/>
  <c r="M176" i="462"/>
  <c r="N175" i="462"/>
  <c r="N174" i="462"/>
  <c r="N173" i="462"/>
  <c r="F172" i="462"/>
  <c r="G172" i="462"/>
  <c r="N172" i="462" s="1"/>
  <c r="H172" i="462"/>
  <c r="I172" i="462"/>
  <c r="J172" i="462"/>
  <c r="K172" i="462"/>
  <c r="L172" i="462"/>
  <c r="M172" i="462"/>
  <c r="N171" i="462"/>
  <c r="N170" i="462"/>
  <c r="N169" i="462"/>
  <c r="F168" i="462"/>
  <c r="G168" i="462"/>
  <c r="N168" i="462" s="1"/>
  <c r="H168" i="462"/>
  <c r="I168" i="462"/>
  <c r="J168" i="462"/>
  <c r="K168" i="462"/>
  <c r="L168" i="462"/>
  <c r="M168" i="462"/>
  <c r="N167" i="462"/>
  <c r="N166" i="462"/>
  <c r="N165" i="462"/>
  <c r="F164" i="462"/>
  <c r="G164" i="462"/>
  <c r="N164" i="462" s="1"/>
  <c r="H164" i="462"/>
  <c r="I164" i="462"/>
  <c r="J164" i="462"/>
  <c r="K164" i="462"/>
  <c r="L164" i="462"/>
  <c r="M164" i="462"/>
  <c r="N163" i="462"/>
  <c r="N162" i="462"/>
  <c r="N161" i="462"/>
  <c r="F160" i="462"/>
  <c r="G160" i="462"/>
  <c r="H160" i="462"/>
  <c r="I160" i="462"/>
  <c r="J160" i="462"/>
  <c r="K160" i="462"/>
  <c r="L160" i="462"/>
  <c r="M160" i="462"/>
  <c r="N160" i="462"/>
  <c r="N159" i="462"/>
  <c r="N158" i="462"/>
  <c r="N157" i="462"/>
  <c r="F156" i="462"/>
  <c r="G156" i="462"/>
  <c r="H156" i="462"/>
  <c r="I156" i="462"/>
  <c r="J156" i="462"/>
  <c r="K156" i="462"/>
  <c r="L156" i="462"/>
  <c r="M156" i="462"/>
  <c r="N156" i="462"/>
  <c r="N155" i="462"/>
  <c r="N154" i="462"/>
  <c r="N153" i="462"/>
  <c r="F152" i="462"/>
  <c r="G152" i="462"/>
  <c r="H152" i="462"/>
  <c r="I152" i="462"/>
  <c r="J152" i="462"/>
  <c r="K152" i="462"/>
  <c r="L152" i="462"/>
  <c r="M152" i="462"/>
  <c r="N152" i="462"/>
  <c r="N151" i="462"/>
  <c r="N150" i="462"/>
  <c r="N149" i="462"/>
  <c r="F148" i="462"/>
  <c r="G148" i="462"/>
  <c r="H148" i="462"/>
  <c r="I148" i="462"/>
  <c r="J148" i="462"/>
  <c r="K148" i="462"/>
  <c r="L148" i="462"/>
  <c r="M148" i="462"/>
  <c r="N148" i="462"/>
  <c r="N147" i="462"/>
  <c r="N146" i="462"/>
  <c r="N145" i="462"/>
  <c r="F144" i="462"/>
  <c r="G144" i="462"/>
  <c r="H144" i="462"/>
  <c r="I144" i="462"/>
  <c r="J144" i="462"/>
  <c r="K144" i="462"/>
  <c r="L144" i="462"/>
  <c r="M144" i="462"/>
  <c r="N144" i="462"/>
  <c r="N143" i="462"/>
  <c r="N142" i="462"/>
  <c r="N141" i="462"/>
  <c r="F140" i="462"/>
  <c r="G140" i="462"/>
  <c r="H140" i="462"/>
  <c r="I140" i="462"/>
  <c r="J140" i="462"/>
  <c r="K140" i="462"/>
  <c r="L140" i="462"/>
  <c r="M140" i="462"/>
  <c r="N140" i="462"/>
  <c r="N139" i="462"/>
  <c r="N138" i="462"/>
  <c r="N137" i="462"/>
  <c r="F136" i="462"/>
  <c r="G136" i="462"/>
  <c r="H136" i="462"/>
  <c r="I136" i="462"/>
  <c r="J136" i="462"/>
  <c r="K136" i="462"/>
  <c r="L136" i="462"/>
  <c r="M136" i="462"/>
  <c r="N136" i="462"/>
  <c r="N135" i="462"/>
  <c r="N134" i="462"/>
  <c r="N133" i="462"/>
  <c r="F132" i="462"/>
  <c r="G132" i="462"/>
  <c r="H132" i="462"/>
  <c r="I132" i="462"/>
  <c r="J132" i="462"/>
  <c r="K132" i="462"/>
  <c r="L132" i="462"/>
  <c r="M132" i="462"/>
  <c r="N132" i="462"/>
  <c r="N131" i="462"/>
  <c r="N130" i="462"/>
  <c r="N129" i="462"/>
  <c r="F128" i="462"/>
  <c r="G128" i="462"/>
  <c r="H128" i="462"/>
  <c r="I128" i="462"/>
  <c r="J128" i="462"/>
  <c r="K128" i="462"/>
  <c r="L128" i="462"/>
  <c r="M128" i="462"/>
  <c r="N128" i="462"/>
  <c r="N127" i="462"/>
  <c r="N126" i="462"/>
  <c r="N125" i="462"/>
  <c r="F124" i="462"/>
  <c r="G124" i="462"/>
  <c r="H124" i="462"/>
  <c r="I124" i="462"/>
  <c r="J124" i="462"/>
  <c r="K124" i="462"/>
  <c r="L124" i="462"/>
  <c r="M124" i="462"/>
  <c r="N124" i="462"/>
  <c r="N123" i="462"/>
  <c r="N122" i="462"/>
  <c r="N121" i="462"/>
  <c r="F120" i="462"/>
  <c r="G120" i="462"/>
  <c r="H120" i="462"/>
  <c r="I120" i="462"/>
  <c r="J120" i="462"/>
  <c r="K120" i="462"/>
  <c r="L120" i="462"/>
  <c r="M120" i="462"/>
  <c r="N120" i="462"/>
  <c r="N119" i="462"/>
  <c r="N118" i="462"/>
  <c r="N117" i="462"/>
  <c r="F116" i="462"/>
  <c r="G116" i="462"/>
  <c r="H116" i="462"/>
  <c r="I116" i="462"/>
  <c r="J116" i="462"/>
  <c r="K116" i="462"/>
  <c r="L116" i="462"/>
  <c r="M116" i="462"/>
  <c r="N116" i="462"/>
  <c r="N115" i="462"/>
  <c r="N114" i="462"/>
  <c r="N113" i="462"/>
  <c r="F112" i="462"/>
  <c r="G112" i="462"/>
  <c r="H112" i="462"/>
  <c r="I112" i="462"/>
  <c r="J112" i="462"/>
  <c r="K112" i="462"/>
  <c r="L112" i="462"/>
  <c r="M112" i="462"/>
  <c r="N112" i="462"/>
  <c r="N111" i="462"/>
  <c r="N110" i="462"/>
  <c r="N109" i="462"/>
  <c r="F108" i="462"/>
  <c r="G108" i="462"/>
  <c r="H108" i="462"/>
  <c r="I108" i="462"/>
  <c r="J108" i="462"/>
  <c r="K108" i="462"/>
  <c r="L108" i="462"/>
  <c r="M108" i="462"/>
  <c r="N108" i="462"/>
  <c r="N107" i="462"/>
  <c r="N106" i="462"/>
  <c r="N105" i="462"/>
  <c r="F104" i="462"/>
  <c r="G104" i="462"/>
  <c r="H104" i="462"/>
  <c r="I104" i="462"/>
  <c r="J104" i="462"/>
  <c r="K104" i="462"/>
  <c r="L104" i="462"/>
  <c r="M104" i="462"/>
  <c r="N104" i="462"/>
  <c r="N103" i="462"/>
  <c r="N102" i="462"/>
  <c r="N101" i="462"/>
  <c r="F100" i="462"/>
  <c r="G100" i="462"/>
  <c r="H100" i="462"/>
  <c r="I100" i="462"/>
  <c r="J100" i="462"/>
  <c r="K100" i="462"/>
  <c r="L100" i="462"/>
  <c r="M100" i="462"/>
  <c r="N100" i="462"/>
  <c r="N99" i="462"/>
  <c r="N98" i="462"/>
  <c r="N97" i="462"/>
  <c r="F96" i="462"/>
  <c r="G96" i="462"/>
  <c r="H96" i="462"/>
  <c r="I96" i="462"/>
  <c r="J96" i="462"/>
  <c r="K96" i="462"/>
  <c r="L96" i="462"/>
  <c r="M96" i="462"/>
  <c r="N96" i="462"/>
  <c r="N95" i="462"/>
  <c r="N94" i="462"/>
  <c r="N93" i="462"/>
  <c r="F92" i="462"/>
  <c r="G92" i="462"/>
  <c r="H92" i="462"/>
  <c r="I92" i="462"/>
  <c r="J92" i="462"/>
  <c r="K92" i="462"/>
  <c r="L92" i="462"/>
  <c r="M92" i="462"/>
  <c r="N92" i="462"/>
  <c r="N91" i="462"/>
  <c r="N90" i="462"/>
  <c r="N89" i="462"/>
  <c r="F88" i="462"/>
  <c r="G88" i="462"/>
  <c r="H88" i="462"/>
  <c r="I88" i="462"/>
  <c r="J88" i="462"/>
  <c r="K88" i="462"/>
  <c r="L88" i="462"/>
  <c r="M88" i="462"/>
  <c r="N88" i="462"/>
  <c r="N87" i="462"/>
  <c r="N86" i="462"/>
  <c r="N85" i="462"/>
  <c r="F84" i="462"/>
  <c r="G84" i="462"/>
  <c r="H84" i="462"/>
  <c r="I84" i="462"/>
  <c r="J84" i="462"/>
  <c r="K84" i="462"/>
  <c r="L84" i="462"/>
  <c r="M84" i="462"/>
  <c r="N84" i="462"/>
  <c r="N83" i="462"/>
  <c r="N82" i="462"/>
  <c r="N81" i="462"/>
  <c r="F80" i="462"/>
  <c r="G80" i="462"/>
  <c r="H80" i="462"/>
  <c r="I80" i="462"/>
  <c r="J80" i="462"/>
  <c r="K80" i="462"/>
  <c r="L80" i="462"/>
  <c r="M80" i="462"/>
  <c r="N80" i="462"/>
  <c r="N79" i="462"/>
  <c r="N78" i="462"/>
  <c r="N77" i="462"/>
  <c r="F76" i="462"/>
  <c r="G76" i="462"/>
  <c r="H76" i="462"/>
  <c r="I76" i="462"/>
  <c r="J76" i="462"/>
  <c r="K76" i="462"/>
  <c r="L76" i="462"/>
  <c r="M76" i="462"/>
  <c r="N76" i="462"/>
  <c r="N75" i="462"/>
  <c r="N74" i="462"/>
  <c r="N73" i="462"/>
  <c r="F72" i="462"/>
  <c r="G72" i="462"/>
  <c r="H72" i="462"/>
  <c r="I72" i="462"/>
  <c r="J72" i="462"/>
  <c r="K72" i="462"/>
  <c r="L72" i="462"/>
  <c r="M72" i="462"/>
  <c r="N72" i="462"/>
  <c r="N71" i="462"/>
  <c r="N70" i="462"/>
  <c r="N69" i="462"/>
  <c r="F68" i="462"/>
  <c r="G68" i="462"/>
  <c r="N68" i="462" s="1"/>
  <c r="H68" i="462"/>
  <c r="I68" i="462"/>
  <c r="J68" i="462"/>
  <c r="K68" i="462"/>
  <c r="L68" i="462"/>
  <c r="M68" i="462"/>
  <c r="N67" i="462"/>
  <c r="N66" i="462"/>
  <c r="N65" i="462"/>
  <c r="F61" i="462"/>
  <c r="F62" i="462"/>
  <c r="F63" i="462"/>
  <c r="H61" i="462"/>
  <c r="H62" i="462"/>
  <c r="H63" i="462"/>
  <c r="I61" i="462"/>
  <c r="I62" i="462"/>
  <c r="I63" i="462"/>
  <c r="J61" i="462"/>
  <c r="J62" i="462"/>
  <c r="J63" i="462"/>
  <c r="K61" i="462"/>
  <c r="K62" i="462"/>
  <c r="K63" i="462"/>
  <c r="L61" i="462"/>
  <c r="L62" i="462"/>
  <c r="L63" i="462"/>
  <c r="M61" i="462"/>
  <c r="M62" i="462"/>
  <c r="M63" i="462"/>
  <c r="R11" i="462"/>
  <c r="R12" i="462"/>
  <c r="R13" i="462"/>
  <c r="R14" i="462"/>
  <c r="R15" i="462"/>
  <c r="R16" i="462"/>
  <c r="R17" i="462"/>
  <c r="R18" i="462"/>
  <c r="R19" i="462"/>
  <c r="R20" i="462"/>
  <c r="R21" i="462"/>
  <c r="R22" i="462"/>
  <c r="R23" i="462"/>
  <c r="R24" i="462"/>
  <c r="R25" i="462"/>
  <c r="R26" i="462"/>
  <c r="R27" i="462"/>
  <c r="R28" i="462"/>
  <c r="R29" i="462"/>
  <c r="R30" i="462"/>
  <c r="R31" i="462"/>
  <c r="R32" i="462"/>
  <c r="R33" i="462"/>
  <c r="R34" i="462"/>
  <c r="R35" i="462"/>
  <c r="R36" i="462"/>
  <c r="R37" i="462"/>
  <c r="R38" i="462"/>
  <c r="R39" i="462"/>
  <c r="R40" i="462"/>
  <c r="R41" i="462"/>
  <c r="R42" i="462"/>
  <c r="R43" i="462"/>
  <c r="R44" i="462"/>
  <c r="R45" i="462"/>
  <c r="R46" i="462"/>
  <c r="R47" i="462"/>
  <c r="R48" i="462"/>
  <c r="R49" i="462"/>
  <c r="R50" i="462"/>
  <c r="R51" i="462"/>
  <c r="Q51" i="462"/>
  <c r="P51" i="462"/>
  <c r="O51" i="462"/>
  <c r="N51" i="462"/>
  <c r="M51" i="462"/>
  <c r="J51" i="462"/>
  <c r="I51" i="462"/>
  <c r="H51" i="462"/>
  <c r="F50" i="462"/>
  <c r="F49" i="462"/>
  <c r="F48" i="462"/>
  <c r="F47" i="462"/>
  <c r="F46" i="462"/>
  <c r="F45" i="462"/>
  <c r="F44" i="462"/>
  <c r="F43" i="462"/>
  <c r="F42" i="462"/>
  <c r="F41" i="462"/>
  <c r="F40" i="462"/>
  <c r="F39" i="462"/>
  <c r="F38" i="462"/>
  <c r="F37" i="462"/>
  <c r="F36" i="462"/>
  <c r="F35" i="462"/>
  <c r="F34" i="462"/>
  <c r="F33" i="462"/>
  <c r="F32" i="462"/>
  <c r="F31" i="462"/>
  <c r="F30" i="462"/>
  <c r="F29" i="462"/>
  <c r="F28" i="462"/>
  <c r="F27" i="462"/>
  <c r="F26" i="462"/>
  <c r="F25" i="462"/>
  <c r="F24" i="462"/>
  <c r="F23" i="462"/>
  <c r="F22" i="462"/>
  <c r="F21" i="462"/>
  <c r="F20" i="462"/>
  <c r="F19" i="462"/>
  <c r="F18" i="462"/>
  <c r="F17" i="462"/>
  <c r="F16" i="462"/>
  <c r="F15" i="462"/>
  <c r="F14" i="462"/>
  <c r="F13" i="462"/>
  <c r="F12" i="462"/>
  <c r="F11" i="462"/>
  <c r="J27" i="374"/>
  <c r="J28" i="374"/>
  <c r="J29" i="374"/>
  <c r="J30" i="374"/>
  <c r="J31" i="374"/>
  <c r="J32" i="374"/>
  <c r="F32" i="374"/>
  <c r="F31" i="374"/>
  <c r="F30" i="374"/>
  <c r="F29" i="374"/>
  <c r="F28" i="374"/>
  <c r="F27" i="374"/>
  <c r="F57" i="374" s="1"/>
  <c r="AF61" i="373"/>
  <c r="AE61" i="373"/>
  <c r="AD61" i="373"/>
  <c r="AC61" i="373"/>
  <c r="AB61" i="373"/>
  <c r="AA61" i="373"/>
  <c r="Z48" i="373"/>
  <c r="Z49" i="373"/>
  <c r="Z50" i="373"/>
  <c r="Z51" i="373"/>
  <c r="Z52" i="373"/>
  <c r="Z53" i="373"/>
  <c r="Z54" i="373"/>
  <c r="Z55" i="373"/>
  <c r="Z56" i="373"/>
  <c r="Z57" i="373"/>
  <c r="Z58" i="373"/>
  <c r="Z59" i="373"/>
  <c r="Z60" i="373"/>
  <c r="Y61" i="373"/>
  <c r="X61" i="373"/>
  <c r="W61" i="373"/>
  <c r="V61" i="373"/>
  <c r="U61" i="373"/>
  <c r="T61" i="373"/>
  <c r="S48" i="373"/>
  <c r="S49" i="373"/>
  <c r="S61" i="373" s="1"/>
  <c r="S50" i="373"/>
  <c r="S51" i="373"/>
  <c r="S52" i="373"/>
  <c r="S53" i="373"/>
  <c r="S54" i="373"/>
  <c r="S55" i="373"/>
  <c r="S56" i="373"/>
  <c r="S57" i="373"/>
  <c r="S58" i="373"/>
  <c r="S59" i="373"/>
  <c r="S60" i="373"/>
  <c r="R61" i="373"/>
  <c r="Q61" i="373"/>
  <c r="P61" i="373"/>
  <c r="O61" i="373"/>
  <c r="N61" i="373"/>
  <c r="M61" i="373"/>
  <c r="L48" i="373"/>
  <c r="L49" i="373"/>
  <c r="L50" i="373"/>
  <c r="L61" i="373" s="1"/>
  <c r="L51" i="373"/>
  <c r="L52" i="373"/>
  <c r="L53" i="373"/>
  <c r="L54" i="373"/>
  <c r="L55" i="373"/>
  <c r="L56" i="373"/>
  <c r="L57" i="373"/>
  <c r="L58" i="373"/>
  <c r="L59" i="373"/>
  <c r="L60" i="373"/>
  <c r="K61" i="373"/>
  <c r="J61" i="373"/>
  <c r="I61" i="373"/>
  <c r="H61" i="373"/>
  <c r="G61" i="373"/>
  <c r="F61" i="373"/>
  <c r="J10" i="370"/>
  <c r="J11" i="370"/>
  <c r="J12" i="370"/>
  <c r="J13" i="370"/>
  <c r="J14" i="370"/>
  <c r="J15" i="370"/>
  <c r="J16" i="370"/>
  <c r="M114" i="370"/>
  <c r="E114" i="370"/>
  <c r="M92" i="370"/>
  <c r="E92" i="370"/>
  <c r="M89" i="370"/>
  <c r="M88" i="370"/>
  <c r="M87" i="370"/>
  <c r="M86" i="370"/>
  <c r="M85" i="370"/>
  <c r="M84" i="370"/>
  <c r="M83" i="370"/>
  <c r="M82" i="370"/>
  <c r="M81" i="370"/>
  <c r="M80" i="370"/>
  <c r="C74" i="370"/>
  <c r="D74" i="370"/>
  <c r="H73" i="370"/>
  <c r="H72" i="370"/>
  <c r="H71" i="370"/>
  <c r="H70" i="370"/>
  <c r="H69" i="370"/>
  <c r="H68" i="370"/>
  <c r="H67" i="370"/>
  <c r="H66" i="370"/>
  <c r="H65" i="370"/>
  <c r="H64" i="370"/>
  <c r="M57" i="370"/>
  <c r="E57" i="370"/>
  <c r="M54" i="370"/>
  <c r="J54" i="370"/>
  <c r="M53" i="370"/>
  <c r="J53" i="370"/>
  <c r="M52" i="370"/>
  <c r="J52" i="370"/>
  <c r="M51" i="370"/>
  <c r="J51" i="370"/>
  <c r="M50" i="370"/>
  <c r="J50" i="370"/>
  <c r="M49" i="370"/>
  <c r="J49" i="370"/>
  <c r="M48" i="370"/>
  <c r="J48" i="370"/>
  <c r="M47" i="370"/>
  <c r="J47" i="370"/>
  <c r="M46" i="370"/>
  <c r="J46" i="370"/>
  <c r="M45" i="370"/>
  <c r="J45" i="370"/>
  <c r="Q29" i="370"/>
  <c r="Q30" i="370"/>
  <c r="Q31" i="370"/>
  <c r="Q32" i="370"/>
  <c r="Q33" i="370"/>
  <c r="Q34" i="370"/>
  <c r="Q35" i="370"/>
  <c r="Q36" i="370"/>
  <c r="Q37" i="370"/>
  <c r="Q38" i="370"/>
  <c r="Q39" i="370"/>
  <c r="P39" i="370"/>
  <c r="O39" i="370"/>
  <c r="K39" i="370"/>
  <c r="L39" i="370"/>
  <c r="M39" i="370"/>
  <c r="E30" i="370"/>
  <c r="E32" i="370"/>
  <c r="E34" i="370"/>
  <c r="E36" i="370"/>
  <c r="E38" i="370"/>
  <c r="D39" i="370"/>
  <c r="M38" i="370"/>
  <c r="M37" i="370"/>
  <c r="E37" i="370"/>
  <c r="M36" i="370"/>
  <c r="M35" i="370"/>
  <c r="E35" i="370"/>
  <c r="M34" i="370"/>
  <c r="M33" i="370"/>
  <c r="E33" i="370"/>
  <c r="M32" i="370"/>
  <c r="M31" i="370"/>
  <c r="E31" i="370"/>
  <c r="M30" i="370"/>
  <c r="M29" i="370"/>
  <c r="E29" i="370"/>
  <c r="J18" i="370"/>
  <c r="C21" i="370" a="1"/>
  <c r="C21" i="370" s="1"/>
  <c r="M22" i="370"/>
  <c r="E22" i="370"/>
  <c r="Q19" i="370"/>
  <c r="M19" i="370"/>
  <c r="J19" i="370"/>
  <c r="E19" i="370"/>
  <c r="Q18" i="370"/>
  <c r="M18" i="370"/>
  <c r="Q17" i="370"/>
  <c r="M17" i="370"/>
  <c r="J17" i="370"/>
  <c r="E17" i="370"/>
  <c r="Q16" i="370"/>
  <c r="M16" i="370"/>
  <c r="E16" i="370"/>
  <c r="Q15" i="370"/>
  <c r="M15" i="370"/>
  <c r="E15" i="370"/>
  <c r="Q14" i="370"/>
  <c r="M14" i="370"/>
  <c r="E14" i="370"/>
  <c r="Q13" i="370"/>
  <c r="M13" i="370"/>
  <c r="E13" i="370"/>
  <c r="Q12" i="370"/>
  <c r="M12" i="370"/>
  <c r="E12" i="370"/>
  <c r="Q11" i="370"/>
  <c r="M11" i="370"/>
  <c r="E11" i="370"/>
  <c r="Q10" i="370"/>
  <c r="M10" i="370"/>
  <c r="E10" i="370"/>
  <c r="P16" i="483"/>
  <c r="H114" i="442"/>
  <c r="F114" i="442"/>
  <c r="D114" i="442"/>
  <c r="R81" i="442"/>
  <c r="AC81" i="442" s="1"/>
  <c r="N81" i="442"/>
  <c r="Y81" i="442" s="1"/>
  <c r="C20" i="471"/>
  <c r="D82" i="441" s="1"/>
  <c r="S9" i="400"/>
  <c r="K10" i="400" s="1"/>
  <c r="H62" i="392"/>
  <c r="E20" i="395"/>
  <c r="E26" i="395" s="1"/>
  <c r="E21" i="395"/>
  <c r="E27" i="395" s="1"/>
  <c r="AB44" i="230"/>
  <c r="H25" i="485"/>
  <c r="H27" i="485" s="1"/>
  <c r="H37" i="485" s="1"/>
  <c r="F30" i="490"/>
  <c r="F31" i="490"/>
  <c r="F32" i="490"/>
  <c r="F33" i="490"/>
  <c r="F34" i="490"/>
  <c r="F35" i="490"/>
  <c r="F36" i="490"/>
  <c r="F37" i="490"/>
  <c r="F38" i="490"/>
  <c r="F39" i="490"/>
  <c r="F40" i="490"/>
  <c r="F41" i="490"/>
  <c r="F42" i="490"/>
  <c r="F43" i="490"/>
  <c r="F44" i="490"/>
  <c r="F45" i="490"/>
  <c r="F46" i="490"/>
  <c r="F15" i="490" s="1"/>
  <c r="F16" i="490" s="1"/>
  <c r="F25" i="490" s="1"/>
  <c r="E30" i="490"/>
  <c r="E31" i="490"/>
  <c r="E32" i="490"/>
  <c r="E33" i="490"/>
  <c r="E46" i="490" s="1"/>
  <c r="E15" i="490" s="1"/>
  <c r="E34" i="490"/>
  <c r="E35" i="490"/>
  <c r="E36" i="490"/>
  <c r="E37" i="490"/>
  <c r="E38" i="490"/>
  <c r="E39" i="490"/>
  <c r="E40" i="490"/>
  <c r="E41" i="490"/>
  <c r="E42" i="490"/>
  <c r="E43" i="490"/>
  <c r="E44" i="490"/>
  <c r="E45" i="490"/>
  <c r="D46" i="490"/>
  <c r="D15" i="490"/>
  <c r="D16" i="490" s="1"/>
  <c r="D25" i="490" s="1"/>
  <c r="C46" i="490"/>
  <c r="C15" i="490" s="1"/>
  <c r="C16" i="490" s="1"/>
  <c r="C25" i="490" s="1"/>
  <c r="C13" i="399"/>
  <c r="D59" i="441" s="1"/>
  <c r="D88" i="494"/>
  <c r="D84" i="494"/>
  <c r="D85" i="494"/>
  <c r="D86" i="494"/>
  <c r="D87" i="494"/>
  <c r="D55" i="494"/>
  <c r="D65" i="494"/>
  <c r="D38" i="494"/>
  <c r="D47" i="494"/>
  <c r="D78" i="494" s="1"/>
  <c r="D20" i="494"/>
  <c r="D28" i="494"/>
  <c r="F19" i="478"/>
  <c r="H19" i="478"/>
  <c r="G19" i="478"/>
  <c r="G31" i="478" s="1"/>
  <c r="J19" i="478"/>
  <c r="J31" i="478" s="1"/>
  <c r="K19" i="478"/>
  <c r="L19" i="478"/>
  <c r="L28" i="478" s="1"/>
  <c r="M19" i="478"/>
  <c r="O19" i="478"/>
  <c r="O31" i="478" s="1"/>
  <c r="P19" i="478"/>
  <c r="Q19" i="478"/>
  <c r="S19" i="478"/>
  <c r="T19" i="478"/>
  <c r="U19" i="478"/>
  <c r="V19" i="478"/>
  <c r="W19" i="478"/>
  <c r="Y19" i="478"/>
  <c r="Y31" i="478" s="1"/>
  <c r="Z19" i="478"/>
  <c r="AA19" i="478"/>
  <c r="AB19" i="478"/>
  <c r="AD19" i="478"/>
  <c r="AE19" i="478"/>
  <c r="AF19" i="478"/>
  <c r="AG19" i="478"/>
  <c r="D28" i="390"/>
  <c r="U40" i="389"/>
  <c r="U46" i="389" s="1"/>
  <c r="T40" i="389"/>
  <c r="T46" i="389" s="1"/>
  <c r="S40" i="389"/>
  <c r="S46" i="389" s="1"/>
  <c r="R40" i="389"/>
  <c r="R46" i="389" s="1"/>
  <c r="Q40" i="389"/>
  <c r="Q46" i="389" s="1"/>
  <c r="P40" i="389"/>
  <c r="O40" i="389"/>
  <c r="O46" i="389" s="1"/>
  <c r="H12" i="392"/>
  <c r="C215" i="231"/>
  <c r="D215" i="231"/>
  <c r="E215" i="231"/>
  <c r="F215" i="231"/>
  <c r="G215" i="231"/>
  <c r="H215" i="231"/>
  <c r="I215" i="231"/>
  <c r="J217" i="231"/>
  <c r="J216" i="231"/>
  <c r="I184" i="231"/>
  <c r="H184" i="231"/>
  <c r="G184" i="231"/>
  <c r="F184" i="231"/>
  <c r="E184" i="231"/>
  <c r="D184" i="231"/>
  <c r="C184" i="231"/>
  <c r="B184" i="231"/>
  <c r="J183" i="231"/>
  <c r="J182" i="231"/>
  <c r="J181" i="231"/>
  <c r="J180" i="231"/>
  <c r="J184" i="231" s="1"/>
  <c r="J177" i="231"/>
  <c r="I172" i="231"/>
  <c r="I176" i="231"/>
  <c r="I160" i="231"/>
  <c r="I178" i="231"/>
  <c r="H172" i="231"/>
  <c r="H176" i="231" s="1"/>
  <c r="H160" i="231"/>
  <c r="F172" i="231"/>
  <c r="F176" i="231"/>
  <c r="F160" i="231"/>
  <c r="E172" i="231"/>
  <c r="E176" i="231"/>
  <c r="E160" i="231"/>
  <c r="E178" i="231"/>
  <c r="D172" i="231"/>
  <c r="D176" i="231" s="1"/>
  <c r="D160" i="231"/>
  <c r="B172" i="231"/>
  <c r="B176" i="231"/>
  <c r="B160" i="231"/>
  <c r="J174" i="231"/>
  <c r="J173" i="231"/>
  <c r="G172" i="231"/>
  <c r="G176" i="231" s="1"/>
  <c r="G160" i="231"/>
  <c r="C172" i="231"/>
  <c r="C176" i="231"/>
  <c r="C160" i="231"/>
  <c r="C178" i="231"/>
  <c r="C185" i="231" s="1"/>
  <c r="J171" i="231"/>
  <c r="J170" i="231"/>
  <c r="J169" i="231"/>
  <c r="J168" i="231"/>
  <c r="J167" i="231"/>
  <c r="J166" i="231"/>
  <c r="J165" i="231"/>
  <c r="J164" i="231"/>
  <c r="J163" i="231"/>
  <c r="J162" i="231"/>
  <c r="J161" i="231"/>
  <c r="J160" i="231"/>
  <c r="J159" i="231"/>
  <c r="J158" i="231"/>
  <c r="J157" i="231"/>
  <c r="J156" i="231"/>
  <c r="J155" i="231"/>
  <c r="J154" i="231"/>
  <c r="J153" i="231"/>
  <c r="J175" i="231"/>
  <c r="E185" i="231"/>
  <c r="I185" i="231"/>
  <c r="C114" i="442"/>
  <c r="E114" i="442"/>
  <c r="G114" i="442"/>
  <c r="I114" i="442"/>
  <c r="B114" i="442"/>
  <c r="G16" i="393"/>
  <c r="D38" i="444" s="1"/>
  <c r="B38" i="444"/>
  <c r="B37" i="444"/>
  <c r="C39" i="444" s="1"/>
  <c r="J104" i="442"/>
  <c r="G35" i="306"/>
  <c r="F35" i="306"/>
  <c r="C93" i="231"/>
  <c r="G81" i="231"/>
  <c r="G85" i="231"/>
  <c r="C81" i="231"/>
  <c r="C85" i="231"/>
  <c r="G69" i="231"/>
  <c r="C69" i="231"/>
  <c r="B81" i="231"/>
  <c r="B85" i="231"/>
  <c r="F73" i="231"/>
  <c r="B69" i="231"/>
  <c r="I93" i="231"/>
  <c r="T93" i="231" s="1"/>
  <c r="AE93" i="231" s="1"/>
  <c r="E81" i="231"/>
  <c r="I73" i="231"/>
  <c r="E69" i="231"/>
  <c r="H93" i="231"/>
  <c r="S93" i="231" s="1"/>
  <c r="AD93" i="231" s="1"/>
  <c r="D81" i="231"/>
  <c r="D85" i="231" s="1"/>
  <c r="H73" i="231"/>
  <c r="D69" i="231"/>
  <c r="D73" i="231"/>
  <c r="B73" i="231"/>
  <c r="B87" i="231"/>
  <c r="J86" i="231"/>
  <c r="H69" i="231"/>
  <c r="H81" i="231"/>
  <c r="H85" i="231"/>
  <c r="I69" i="231"/>
  <c r="I81" i="231"/>
  <c r="F69" i="231"/>
  <c r="F81" i="231"/>
  <c r="F85" i="231" s="1"/>
  <c r="D93" i="231"/>
  <c r="E73" i="231"/>
  <c r="E85" i="231"/>
  <c r="E87" i="231" s="1"/>
  <c r="E93" i="231"/>
  <c r="B93" i="231"/>
  <c r="B102" i="231"/>
  <c r="C73" i="231"/>
  <c r="C87" i="231"/>
  <c r="C94" i="231" s="1"/>
  <c r="I85" i="231"/>
  <c r="I87" i="231" s="1"/>
  <c r="F93" i="231"/>
  <c r="G73" i="231"/>
  <c r="G87" i="231"/>
  <c r="G93" i="231"/>
  <c r="E22" i="374"/>
  <c r="C18" i="450"/>
  <c r="C21" i="450" s="1"/>
  <c r="C17" i="450"/>
  <c r="C20" i="450" s="1"/>
  <c r="C19" i="450"/>
  <c r="C23" i="374"/>
  <c r="C17" i="374"/>
  <c r="C18" i="374" s="1"/>
  <c r="F12" i="368" s="1"/>
  <c r="I14" i="369" s="1"/>
  <c r="D23" i="374"/>
  <c r="D17" i="374" s="1"/>
  <c r="D18" i="374" s="1"/>
  <c r="G12" i="368" s="1"/>
  <c r="E21" i="374"/>
  <c r="E23" i="374"/>
  <c r="D12" i="484"/>
  <c r="C12" i="484"/>
  <c r="E11" i="484"/>
  <c r="E10" i="484"/>
  <c r="H12" i="484"/>
  <c r="E9" i="484"/>
  <c r="E12" i="484" s="1"/>
  <c r="G46" i="490"/>
  <c r="J30" i="490"/>
  <c r="J31" i="490"/>
  <c r="J32" i="490"/>
  <c r="J33" i="490"/>
  <c r="J34" i="490"/>
  <c r="J35" i="490"/>
  <c r="J36" i="490"/>
  <c r="J37" i="490"/>
  <c r="J38" i="490"/>
  <c r="J39" i="490"/>
  <c r="J40" i="490"/>
  <c r="J41" i="490"/>
  <c r="J42" i="490"/>
  <c r="J43" i="490"/>
  <c r="J44" i="490"/>
  <c r="J45" i="490"/>
  <c r="J46" i="490"/>
  <c r="I46" i="490"/>
  <c r="B24" i="444"/>
  <c r="B12" i="444"/>
  <c r="C14" i="444" s="1"/>
  <c r="B13" i="444"/>
  <c r="G17" i="393"/>
  <c r="G19" i="393" s="1"/>
  <c r="G18" i="393"/>
  <c r="C15" i="120"/>
  <c r="B91" i="442"/>
  <c r="B68" i="442"/>
  <c r="B39" i="442"/>
  <c r="B40" i="442"/>
  <c r="B14" i="442"/>
  <c r="B15" i="442"/>
  <c r="D14" i="442"/>
  <c r="J14" i="442" s="1"/>
  <c r="U23" i="442" s="1"/>
  <c r="AF23" i="442" s="1"/>
  <c r="N23" i="442"/>
  <c r="Y23" i="442" s="1"/>
  <c r="H63" i="425"/>
  <c r="H64" i="425"/>
  <c r="H65" i="425"/>
  <c r="H66" i="425"/>
  <c r="H67" i="425"/>
  <c r="H68" i="425"/>
  <c r="H69" i="425"/>
  <c r="H70" i="425"/>
  <c r="H71" i="425"/>
  <c r="H9" i="425"/>
  <c r="H10" i="425"/>
  <c r="H11" i="425"/>
  <c r="H12" i="425"/>
  <c r="H13" i="425"/>
  <c r="H14" i="425"/>
  <c r="H15" i="425"/>
  <c r="H16" i="425"/>
  <c r="H17" i="425"/>
  <c r="H28" i="425"/>
  <c r="H29" i="425"/>
  <c r="H30" i="425"/>
  <c r="H31" i="425"/>
  <c r="H32" i="425"/>
  <c r="H33" i="425"/>
  <c r="H34" i="425"/>
  <c r="H35" i="425"/>
  <c r="H36" i="425"/>
  <c r="B12" i="441"/>
  <c r="B14" i="441" s="1"/>
  <c r="B13" i="441"/>
  <c r="C28" i="230"/>
  <c r="O57" i="230" s="1"/>
  <c r="C29" i="230"/>
  <c r="C30" i="230"/>
  <c r="AA88" i="230" s="1"/>
  <c r="C31" i="230"/>
  <c r="C32" i="230"/>
  <c r="O90" i="230" s="1"/>
  <c r="C33" i="230"/>
  <c r="C34" i="230"/>
  <c r="AA92" i="230" s="1"/>
  <c r="C18" i="230"/>
  <c r="C19" i="230"/>
  <c r="O48" i="230" s="1"/>
  <c r="C20" i="230"/>
  <c r="C21" i="230"/>
  <c r="O50" i="230" s="1"/>
  <c r="C22" i="230"/>
  <c r="C23" i="230"/>
  <c r="K23" i="230" s="1"/>
  <c r="C24" i="230"/>
  <c r="C25" i="230"/>
  <c r="O83" i="230" s="1"/>
  <c r="C13" i="230"/>
  <c r="C14" i="230"/>
  <c r="O72" i="230" s="1"/>
  <c r="C15" i="230"/>
  <c r="P42" i="230"/>
  <c r="H19" i="371"/>
  <c r="H23" i="371"/>
  <c r="H29" i="371"/>
  <c r="H28" i="373"/>
  <c r="E20" i="230" s="1"/>
  <c r="P53" i="230"/>
  <c r="I18" i="372"/>
  <c r="I20" i="372" s="1"/>
  <c r="I19" i="372"/>
  <c r="P60" i="230"/>
  <c r="B51" i="231"/>
  <c r="B49" i="231"/>
  <c r="B48" i="231"/>
  <c r="B47" i="231"/>
  <c r="B42" i="231"/>
  <c r="B43" i="231" s="1"/>
  <c r="M93" i="231" s="1"/>
  <c r="X93" i="231" s="1"/>
  <c r="B41" i="231"/>
  <c r="B40" i="231"/>
  <c r="B39" i="231"/>
  <c r="B36" i="231"/>
  <c r="B34" i="231"/>
  <c r="B33" i="231"/>
  <c r="B32" i="231"/>
  <c r="B30" i="231"/>
  <c r="B29" i="231"/>
  <c r="B28" i="231"/>
  <c r="B27" i="231"/>
  <c r="B26" i="231"/>
  <c r="B25" i="231"/>
  <c r="B24" i="231"/>
  <c r="B22" i="231"/>
  <c r="B21" i="231"/>
  <c r="B20" i="231"/>
  <c r="B12" i="231"/>
  <c r="B13" i="231"/>
  <c r="B14" i="231"/>
  <c r="B15" i="231"/>
  <c r="B16" i="231"/>
  <c r="B17" i="231"/>
  <c r="B18" i="231"/>
  <c r="G16" i="490"/>
  <c r="G25" i="490" s="1"/>
  <c r="K23" i="464"/>
  <c r="K25" i="464" s="1"/>
  <c r="K24" i="464"/>
  <c r="K20" i="465"/>
  <c r="K70" i="466"/>
  <c r="K71" i="466"/>
  <c r="K72" i="466"/>
  <c r="K73" i="466"/>
  <c r="K74" i="466"/>
  <c r="K75" i="466"/>
  <c r="I29" i="467"/>
  <c r="F13" i="498"/>
  <c r="C16" i="306"/>
  <c r="A3" i="306" s="1"/>
  <c r="A1" i="498"/>
  <c r="A1" i="497"/>
  <c r="A1" i="496"/>
  <c r="A1" i="495"/>
  <c r="A1" i="494"/>
  <c r="A1" i="493"/>
  <c r="A1" i="492"/>
  <c r="A1" i="491"/>
  <c r="A1" i="490"/>
  <c r="A1" i="489"/>
  <c r="A1" i="488"/>
  <c r="A1" i="487"/>
  <c r="A1" i="486"/>
  <c r="A1" i="485"/>
  <c r="H15" i="498"/>
  <c r="H14" i="498"/>
  <c r="H13" i="498"/>
  <c r="E113" i="497"/>
  <c r="E119" i="497" s="1"/>
  <c r="E69" i="497"/>
  <c r="E58" i="497"/>
  <c r="E122" i="497" s="1"/>
  <c r="E44" i="497"/>
  <c r="E29" i="497"/>
  <c r="E27" i="497"/>
  <c r="F24" i="238" s="1"/>
  <c r="E20" i="497"/>
  <c r="E39" i="496"/>
  <c r="D39" i="496"/>
  <c r="E28" i="496"/>
  <c r="E17" i="496" s="1"/>
  <c r="D28" i="496"/>
  <c r="D17" i="496" s="1"/>
  <c r="E11" i="496"/>
  <c r="E13" i="496" s="1"/>
  <c r="E15" i="496" s="1"/>
  <c r="D11" i="496"/>
  <c r="D13" i="496"/>
  <c r="D15" i="496" s="1"/>
  <c r="A5" i="496"/>
  <c r="C61" i="495"/>
  <c r="C69" i="495" s="1"/>
  <c r="C40" i="495"/>
  <c r="C54" i="495"/>
  <c r="D146" i="494"/>
  <c r="A4" i="494"/>
  <c r="D87" i="493"/>
  <c r="D86" i="493"/>
  <c r="D88" i="493"/>
  <c r="D89" i="493"/>
  <c r="D90" i="493"/>
  <c r="D74" i="493"/>
  <c r="D127" i="493" s="1"/>
  <c r="D126" i="493"/>
  <c r="D125" i="493"/>
  <c r="D124" i="493"/>
  <c r="D55" i="493"/>
  <c r="D115" i="493" s="1"/>
  <c r="D65" i="493"/>
  <c r="D116" i="493"/>
  <c r="D38" i="493"/>
  <c r="D108" i="493" s="1"/>
  <c r="D105" i="493"/>
  <c r="D97" i="493"/>
  <c r="A5" i="493"/>
  <c r="D52" i="492"/>
  <c r="D39" i="492"/>
  <c r="D41" i="492" s="1"/>
  <c r="D28" i="492"/>
  <c r="D30" i="492" s="1"/>
  <c r="A5" i="492"/>
  <c r="K80" i="491"/>
  <c r="K79" i="491"/>
  <c r="K32" i="491"/>
  <c r="K47" i="491"/>
  <c r="K67" i="491" s="1"/>
  <c r="K58" i="491"/>
  <c r="K65" i="491"/>
  <c r="A5" i="491"/>
  <c r="E24" i="490"/>
  <c r="H24" i="490" s="1"/>
  <c r="E23" i="490"/>
  <c r="H23" i="490"/>
  <c r="E22" i="490"/>
  <c r="H22" i="490" s="1"/>
  <c r="E21" i="490"/>
  <c r="H21" i="490"/>
  <c r="E20" i="490"/>
  <c r="H20" i="490" s="1"/>
  <c r="E19" i="490"/>
  <c r="H19" i="490"/>
  <c r="E18" i="490"/>
  <c r="H18" i="490" s="1"/>
  <c r="E14" i="490"/>
  <c r="H14" i="490"/>
  <c r="E13" i="490"/>
  <c r="H13" i="490" s="1"/>
  <c r="E12" i="490"/>
  <c r="H12" i="490"/>
  <c r="E11" i="490"/>
  <c r="H11" i="490" s="1"/>
  <c r="B5" i="490"/>
  <c r="I25" i="489"/>
  <c r="I24" i="489"/>
  <c r="I23" i="489"/>
  <c r="I22" i="489"/>
  <c r="I21" i="489"/>
  <c r="I20" i="489"/>
  <c r="I18" i="489"/>
  <c r="H15" i="489"/>
  <c r="L15" i="489"/>
  <c r="L17" i="489" s="1"/>
  <c r="F19" i="238" s="1"/>
  <c r="G15" i="489"/>
  <c r="F15" i="489"/>
  <c r="I14" i="489"/>
  <c r="I13" i="489"/>
  <c r="I12" i="489"/>
  <c r="I11" i="489"/>
  <c r="I10" i="489"/>
  <c r="I15" i="489"/>
  <c r="I25" i="485"/>
  <c r="I27" i="485" s="1"/>
  <c r="H18" i="487"/>
  <c r="H19" i="487"/>
  <c r="H20" i="487"/>
  <c r="H43" i="487"/>
  <c r="H56" i="487"/>
  <c r="H71" i="487"/>
  <c r="A5" i="489"/>
  <c r="F45" i="488"/>
  <c r="A5" i="487"/>
  <c r="I75" i="486"/>
  <c r="H75" i="486"/>
  <c r="I24" i="486"/>
  <c r="I36" i="486"/>
  <c r="I47" i="486"/>
  <c r="I67" i="486" s="1"/>
  <c r="I77" i="486" s="1"/>
  <c r="F14" i="238" s="1"/>
  <c r="I58" i="486"/>
  <c r="I65" i="486"/>
  <c r="H24" i="486"/>
  <c r="H36" i="486"/>
  <c r="H47" i="486"/>
  <c r="H58" i="486"/>
  <c r="H65" i="486"/>
  <c r="I15" i="486"/>
  <c r="H15" i="486"/>
  <c r="A4" i="486"/>
  <c r="I55" i="485"/>
  <c r="H55" i="485"/>
  <c r="I45" i="485"/>
  <c r="H45" i="485"/>
  <c r="A5" i="485"/>
  <c r="E120" i="497"/>
  <c r="C10" i="495"/>
  <c r="C29" i="495" s="1"/>
  <c r="N15" i="489"/>
  <c r="M15" i="489"/>
  <c r="E16" i="483"/>
  <c r="F16" i="483"/>
  <c r="G16" i="483"/>
  <c r="H16" i="483"/>
  <c r="J16" i="483"/>
  <c r="K16" i="483"/>
  <c r="L16" i="483"/>
  <c r="M16" i="483"/>
  <c r="N16" i="483"/>
  <c r="O16" i="483"/>
  <c r="I15" i="483"/>
  <c r="I14" i="483"/>
  <c r="I13" i="483"/>
  <c r="I12" i="483"/>
  <c r="I11" i="483"/>
  <c r="I10" i="483"/>
  <c r="I9" i="483"/>
  <c r="D15" i="483"/>
  <c r="D14" i="483"/>
  <c r="D13" i="483"/>
  <c r="D12" i="483"/>
  <c r="Q12" i="483" s="1"/>
  <c r="D11" i="483"/>
  <c r="Q11" i="483" s="1"/>
  <c r="D10" i="483"/>
  <c r="D9" i="483"/>
  <c r="A1" i="483"/>
  <c r="C32" i="399"/>
  <c r="C40" i="399" s="1"/>
  <c r="C41" i="399" s="1"/>
  <c r="H20" i="465"/>
  <c r="H30" i="465"/>
  <c r="E16" i="374"/>
  <c r="E15" i="374"/>
  <c r="E14" i="374"/>
  <c r="E13" i="374"/>
  <c r="E12" i="374"/>
  <c r="E11" i="374"/>
  <c r="E10" i="374"/>
  <c r="E9" i="374"/>
  <c r="I57" i="374"/>
  <c r="E57" i="374"/>
  <c r="D57" i="374"/>
  <c r="H11" i="369"/>
  <c r="L11" i="369" s="1"/>
  <c r="H12" i="369"/>
  <c r="M12" i="369" s="1"/>
  <c r="H14" i="369"/>
  <c r="M14" i="369" s="1"/>
  <c r="H10" i="369"/>
  <c r="J10" i="369" s="1"/>
  <c r="H13" i="369"/>
  <c r="J13" i="369" s="1"/>
  <c r="K13" i="369"/>
  <c r="L13" i="369"/>
  <c r="D15" i="369"/>
  <c r="E15" i="369"/>
  <c r="F15" i="369"/>
  <c r="G15" i="369"/>
  <c r="H70" i="466"/>
  <c r="H71" i="466"/>
  <c r="H72" i="466"/>
  <c r="H73" i="466"/>
  <c r="H74" i="466"/>
  <c r="H75" i="466"/>
  <c r="H85" i="466"/>
  <c r="H25" i="464"/>
  <c r="H34" i="464"/>
  <c r="L12" i="369"/>
  <c r="A1" i="480"/>
  <c r="A1" i="479"/>
  <c r="O42" i="371"/>
  <c r="P42" i="371"/>
  <c r="Q42" i="371"/>
  <c r="R42" i="371"/>
  <c r="O43" i="371"/>
  <c r="P43" i="371"/>
  <c r="Q43" i="371"/>
  <c r="S43" i="371" s="1"/>
  <c r="R43" i="371"/>
  <c r="O44" i="371"/>
  <c r="P44" i="371"/>
  <c r="Q44" i="371"/>
  <c r="S44" i="371" s="1"/>
  <c r="R44" i="371"/>
  <c r="O45" i="371"/>
  <c r="P45" i="371"/>
  <c r="Q45" i="371"/>
  <c r="S45" i="371" s="1"/>
  <c r="R45" i="371"/>
  <c r="O46" i="371"/>
  <c r="P46" i="371"/>
  <c r="Q46" i="371"/>
  <c r="R46" i="371"/>
  <c r="O47" i="371"/>
  <c r="P47" i="371"/>
  <c r="Q47" i="371"/>
  <c r="S47" i="371" s="1"/>
  <c r="R47" i="371"/>
  <c r="O48" i="371"/>
  <c r="P48" i="371"/>
  <c r="Q48" i="371"/>
  <c r="S48" i="371" s="1"/>
  <c r="R48" i="371"/>
  <c r="O49" i="371"/>
  <c r="P49" i="371"/>
  <c r="Q49" i="371"/>
  <c r="R49" i="371"/>
  <c r="O50" i="371"/>
  <c r="P50" i="371"/>
  <c r="Q50" i="371"/>
  <c r="R50" i="371"/>
  <c r="O51" i="371"/>
  <c r="O52" i="371" s="1"/>
  <c r="P51" i="371"/>
  <c r="Q51" i="371"/>
  <c r="S51" i="371" s="1"/>
  <c r="R51" i="371"/>
  <c r="N42" i="371"/>
  <c r="N43" i="371"/>
  <c r="N44" i="371"/>
  <c r="N45" i="371"/>
  <c r="N46" i="371"/>
  <c r="N47" i="371"/>
  <c r="N48" i="371"/>
  <c r="N49" i="371"/>
  <c r="N50" i="371"/>
  <c r="N51" i="371"/>
  <c r="I42" i="371"/>
  <c r="I43" i="371"/>
  <c r="I44" i="371"/>
  <c r="I52" i="371" s="1"/>
  <c r="I45" i="371"/>
  <c r="I46" i="371"/>
  <c r="I47" i="371"/>
  <c r="I48" i="371"/>
  <c r="I49" i="371"/>
  <c r="I50" i="371"/>
  <c r="I51" i="371"/>
  <c r="A1" i="391"/>
  <c r="C32" i="396"/>
  <c r="C44" i="396" s="1"/>
  <c r="D43" i="389" s="1"/>
  <c r="H43" i="389" s="1"/>
  <c r="M81" i="442"/>
  <c r="O81" i="442"/>
  <c r="P81" i="442"/>
  <c r="Q81" i="442"/>
  <c r="S81" i="442"/>
  <c r="T81" i="442"/>
  <c r="G64" i="347"/>
  <c r="G63" i="347"/>
  <c r="G62" i="347"/>
  <c r="G33" i="395"/>
  <c r="G39" i="395" s="1"/>
  <c r="B29" i="391"/>
  <c r="B33" i="391"/>
  <c r="B38" i="391"/>
  <c r="B42" i="391"/>
  <c r="B47" i="391"/>
  <c r="B48" i="391"/>
  <c r="D15" i="395"/>
  <c r="B51" i="391"/>
  <c r="B56" i="391"/>
  <c r="B60" i="391"/>
  <c r="B65" i="391"/>
  <c r="B69" i="391"/>
  <c r="B74" i="391"/>
  <c r="B79" i="391"/>
  <c r="B84" i="391"/>
  <c r="B88" i="391"/>
  <c r="B90" i="391"/>
  <c r="B89" i="391"/>
  <c r="B87" i="391"/>
  <c r="B86" i="391"/>
  <c r="B85" i="391"/>
  <c r="E83" i="391"/>
  <c r="C83" i="391"/>
  <c r="B83" i="391" s="1"/>
  <c r="B22" i="391" s="1"/>
  <c r="D83" i="391"/>
  <c r="B82" i="391"/>
  <c r="B81" i="391"/>
  <c r="B80" i="391"/>
  <c r="E77" i="391"/>
  <c r="E28" i="391" s="1"/>
  <c r="D77" i="391"/>
  <c r="C77" i="391"/>
  <c r="B76" i="391"/>
  <c r="B75" i="391"/>
  <c r="B73" i="391"/>
  <c r="E71" i="391"/>
  <c r="D71" i="391"/>
  <c r="B72" i="391"/>
  <c r="B70" i="391"/>
  <c r="B68" i="391"/>
  <c r="B67" i="391"/>
  <c r="B66" i="391"/>
  <c r="B64" i="391"/>
  <c r="E62" i="391"/>
  <c r="D62" i="391"/>
  <c r="B63" i="391"/>
  <c r="B61" i="391"/>
  <c r="B59" i="391"/>
  <c r="B58" i="391"/>
  <c r="B57" i="391"/>
  <c r="B55" i="391"/>
  <c r="D52" i="391"/>
  <c r="B54" i="391"/>
  <c r="E52" i="391"/>
  <c r="B53" i="391"/>
  <c r="E46" i="391"/>
  <c r="B50" i="391"/>
  <c r="B49" i="391"/>
  <c r="D46" i="391"/>
  <c r="C46" i="391"/>
  <c r="B45" i="391"/>
  <c r="B44" i="391"/>
  <c r="B14" i="391" s="1"/>
  <c r="B43" i="391"/>
  <c r="B41" i="391"/>
  <c r="B40" i="391"/>
  <c r="B39" i="391"/>
  <c r="E37" i="391"/>
  <c r="D37" i="391"/>
  <c r="C37" i="391"/>
  <c r="B36" i="391"/>
  <c r="B35" i="391"/>
  <c r="B34" i="391"/>
  <c r="E31" i="391"/>
  <c r="D31" i="391"/>
  <c r="B32" i="391"/>
  <c r="B46" i="391"/>
  <c r="B78" i="391"/>
  <c r="C62" i="391"/>
  <c r="B62" i="391" s="1"/>
  <c r="B18" i="391" s="1"/>
  <c r="C31" i="391"/>
  <c r="B31" i="391"/>
  <c r="C52" i="391"/>
  <c r="B52" i="391" s="1"/>
  <c r="B17" i="391" s="1"/>
  <c r="C71" i="391"/>
  <c r="B71" i="391" s="1"/>
  <c r="B19" i="391" s="1"/>
  <c r="B30" i="391"/>
  <c r="V35" i="392"/>
  <c r="X35" i="392" s="1"/>
  <c r="H35" i="392"/>
  <c r="N35" i="392" s="1"/>
  <c r="AE58" i="392"/>
  <c r="V62" i="392"/>
  <c r="X62" i="392" s="1"/>
  <c r="V64" i="392"/>
  <c r="X64" i="392" s="1"/>
  <c r="V65" i="392"/>
  <c r="X65" i="392" s="1"/>
  <c r="V66" i="392"/>
  <c r="X66" i="392" s="1"/>
  <c r="V67" i="392"/>
  <c r="X67" i="392" s="1"/>
  <c r="V68" i="392"/>
  <c r="X68" i="392" s="1"/>
  <c r="V69" i="392"/>
  <c r="X69" i="392" s="1"/>
  <c r="V70" i="392"/>
  <c r="X70" i="392" s="1"/>
  <c r="V86" i="392"/>
  <c r="V87" i="392"/>
  <c r="X87" i="392" s="1"/>
  <c r="V88" i="392"/>
  <c r="X88" i="392"/>
  <c r="V94" i="392"/>
  <c r="X94" i="392" s="1"/>
  <c r="H32" i="392"/>
  <c r="N32" i="392" s="1"/>
  <c r="H33" i="392"/>
  <c r="N33" i="392"/>
  <c r="H34" i="392"/>
  <c r="N34" i="392" s="1"/>
  <c r="H36" i="392"/>
  <c r="H87" i="392"/>
  <c r="N87" i="392"/>
  <c r="H88" i="392"/>
  <c r="N88" i="392" s="1"/>
  <c r="H58" i="392"/>
  <c r="N58" i="392" s="1"/>
  <c r="X86" i="392"/>
  <c r="V34" i="392"/>
  <c r="X34" i="392" s="1"/>
  <c r="V33" i="392"/>
  <c r="X33" i="392" s="1"/>
  <c r="V32" i="392"/>
  <c r="X32" i="392"/>
  <c r="V85" i="392"/>
  <c r="X85" i="392" s="1"/>
  <c r="H85" i="392"/>
  <c r="N85" i="392"/>
  <c r="V84" i="392"/>
  <c r="X84" i="392" s="1"/>
  <c r="V83" i="392"/>
  <c r="X83" i="392" s="1"/>
  <c r="H83" i="392"/>
  <c r="N83" i="392"/>
  <c r="V82" i="392"/>
  <c r="X82" i="392" s="1"/>
  <c r="V81" i="392"/>
  <c r="X81" i="392"/>
  <c r="H81" i="392"/>
  <c r="N81" i="392" s="1"/>
  <c r="V79" i="392"/>
  <c r="X79" i="392"/>
  <c r="H79" i="392"/>
  <c r="N79" i="392" s="1"/>
  <c r="V80" i="392"/>
  <c r="X80" i="392" s="1"/>
  <c r="V78" i="392"/>
  <c r="X78" i="392" s="1"/>
  <c r="V77" i="392"/>
  <c r="X77" i="392" s="1"/>
  <c r="V76" i="392"/>
  <c r="X76" i="392" s="1"/>
  <c r="V75" i="392"/>
  <c r="X75" i="392" s="1"/>
  <c r="V74" i="392"/>
  <c r="X74" i="392" s="1"/>
  <c r="V73" i="392"/>
  <c r="X73" i="392" s="1"/>
  <c r="V72" i="392"/>
  <c r="X72" i="392" s="1"/>
  <c r="V71" i="392"/>
  <c r="X71" i="392" s="1"/>
  <c r="V93" i="392"/>
  <c r="X93" i="392" s="1"/>
  <c r="N62" i="392"/>
  <c r="H67" i="392"/>
  <c r="N67" i="392" s="1"/>
  <c r="H66" i="392"/>
  <c r="N66" i="392"/>
  <c r="H65" i="392"/>
  <c r="N65" i="392" s="1"/>
  <c r="H74" i="392"/>
  <c r="N74" i="392"/>
  <c r="H75" i="392"/>
  <c r="N75" i="392" s="1"/>
  <c r="H76" i="392"/>
  <c r="N76" i="392"/>
  <c r="H77" i="392"/>
  <c r="N77" i="392" s="1"/>
  <c r="H78" i="392"/>
  <c r="N78" i="392"/>
  <c r="H80" i="392"/>
  <c r="N80" i="392" s="1"/>
  <c r="H82" i="392"/>
  <c r="N82" i="392"/>
  <c r="H84" i="392"/>
  <c r="N84" i="392" s="1"/>
  <c r="H86" i="392"/>
  <c r="N86" i="392"/>
  <c r="H89" i="392"/>
  <c r="H68" i="392"/>
  <c r="N68" i="392" s="1"/>
  <c r="H69" i="392"/>
  <c r="N69" i="392" s="1"/>
  <c r="H70" i="392"/>
  <c r="N70" i="392" s="1"/>
  <c r="H71" i="392"/>
  <c r="N71" i="392"/>
  <c r="H72" i="392"/>
  <c r="N72" i="392" s="1"/>
  <c r="H73" i="392"/>
  <c r="N73" i="392"/>
  <c r="H64" i="392"/>
  <c r="N64" i="392" s="1"/>
  <c r="H94" i="392"/>
  <c r="N94" i="392" s="1"/>
  <c r="Z86" i="392"/>
  <c r="AE86" i="392" s="1"/>
  <c r="V63" i="392"/>
  <c r="X63" i="392" s="1"/>
  <c r="J90" i="392"/>
  <c r="H63" i="392"/>
  <c r="N63" i="392" s="1"/>
  <c r="F90" i="392"/>
  <c r="K30" i="465"/>
  <c r="H29" i="389"/>
  <c r="N29" i="389" s="1"/>
  <c r="H30" i="389"/>
  <c r="N30" i="389" s="1"/>
  <c r="H31" i="389"/>
  <c r="N31" i="389"/>
  <c r="H32" i="389"/>
  <c r="N32" i="389"/>
  <c r="H33" i="389"/>
  <c r="N33" i="389"/>
  <c r="H34" i="389"/>
  <c r="N34" i="389"/>
  <c r="H35" i="389"/>
  <c r="N35" i="389"/>
  <c r="V29" i="389"/>
  <c r="X29" i="389" s="1"/>
  <c r="V35" i="389"/>
  <c r="X35" i="389"/>
  <c r="H37" i="389"/>
  <c r="N37" i="389"/>
  <c r="V31" i="389"/>
  <c r="X31" i="389"/>
  <c r="V37" i="389"/>
  <c r="X37" i="389" s="1"/>
  <c r="Z37" i="389" s="1"/>
  <c r="AE37" i="389" s="1"/>
  <c r="H38" i="389"/>
  <c r="V32" i="389"/>
  <c r="X32" i="389" s="1"/>
  <c r="Z32" i="389" s="1"/>
  <c r="AE32" i="389" s="1"/>
  <c r="V30" i="389"/>
  <c r="X30" i="389" s="1"/>
  <c r="Z35" i="389"/>
  <c r="AE35" i="389" s="1"/>
  <c r="V34" i="389"/>
  <c r="X34" i="389"/>
  <c r="Z34" i="389" s="1"/>
  <c r="AE34" i="389" s="1"/>
  <c r="H36" i="389"/>
  <c r="N36" i="389"/>
  <c r="V36" i="389"/>
  <c r="X36" i="389"/>
  <c r="V33" i="389"/>
  <c r="X33" i="389"/>
  <c r="AF107" i="389"/>
  <c r="AF110" i="389"/>
  <c r="AG107" i="389"/>
  <c r="AG110" i="389" s="1"/>
  <c r="N44" i="299"/>
  <c r="R44" i="299" s="1"/>
  <c r="S44" i="299" s="1"/>
  <c r="T44" i="299" s="1"/>
  <c r="O44" i="299" s="1"/>
  <c r="L44" i="299"/>
  <c r="N42" i="299"/>
  <c r="R42" i="299" s="1"/>
  <c r="S42" i="299" s="1"/>
  <c r="T42" i="299" s="1"/>
  <c r="P42" i="299" s="1"/>
  <c r="L42" i="299"/>
  <c r="N37" i="299"/>
  <c r="L28" i="299"/>
  <c r="L24" i="299"/>
  <c r="N14" i="299"/>
  <c r="L12" i="299"/>
  <c r="F35" i="115"/>
  <c r="D35" i="115"/>
  <c r="D38" i="115" s="1"/>
  <c r="D27" i="121" s="1"/>
  <c r="F24" i="115"/>
  <c r="D24" i="115"/>
  <c r="I12" i="115"/>
  <c r="H13" i="115"/>
  <c r="H16" i="115" s="1"/>
  <c r="D17" i="121" s="1"/>
  <c r="D13" i="115"/>
  <c r="O91" i="230"/>
  <c r="B175" i="302"/>
  <c r="B176" i="302"/>
  <c r="C133" i="302"/>
  <c r="B133" i="302"/>
  <c r="O77" i="302"/>
  <c r="O76" i="302"/>
  <c r="O75" i="302"/>
  <c r="O74" i="302"/>
  <c r="O73" i="302"/>
  <c r="O72" i="302"/>
  <c r="O71" i="302"/>
  <c r="O70" i="302"/>
  <c r="O69" i="302"/>
  <c r="O68" i="302"/>
  <c r="O67" i="302"/>
  <c r="O66" i="302"/>
  <c r="O65" i="302"/>
  <c r="O64" i="302"/>
  <c r="O63" i="302"/>
  <c r="O62" i="302"/>
  <c r="O61" i="302"/>
  <c r="O60" i="302"/>
  <c r="O59" i="302"/>
  <c r="O58" i="302"/>
  <c r="O57" i="302"/>
  <c r="O56" i="302"/>
  <c r="O55" i="302"/>
  <c r="O54" i="302"/>
  <c r="O53" i="302"/>
  <c r="O52" i="302"/>
  <c r="O51" i="302"/>
  <c r="O50" i="302"/>
  <c r="O49" i="302"/>
  <c r="O48" i="302"/>
  <c r="O47" i="302"/>
  <c r="O46" i="302"/>
  <c r="O45" i="302"/>
  <c r="M90" i="302"/>
  <c r="J28" i="302" s="1"/>
  <c r="J77" i="302"/>
  <c r="J76" i="302"/>
  <c r="J75" i="302"/>
  <c r="J74" i="302"/>
  <c r="J73" i="302"/>
  <c r="J72" i="302"/>
  <c r="J71" i="302"/>
  <c r="J70" i="302"/>
  <c r="J69" i="302"/>
  <c r="J68" i="302"/>
  <c r="J67" i="302"/>
  <c r="J66" i="302"/>
  <c r="J65" i="302"/>
  <c r="J64" i="302"/>
  <c r="J63" i="302"/>
  <c r="J62" i="302"/>
  <c r="J61" i="302"/>
  <c r="J60" i="302"/>
  <c r="J59" i="302"/>
  <c r="J58" i="302"/>
  <c r="J57" i="302"/>
  <c r="J56" i="302"/>
  <c r="J55" i="302"/>
  <c r="J54" i="302"/>
  <c r="J53" i="302"/>
  <c r="J52" i="302"/>
  <c r="J51" i="302"/>
  <c r="J50" i="302"/>
  <c r="J49" i="302"/>
  <c r="J48" i="302"/>
  <c r="J47" i="302"/>
  <c r="J46" i="302"/>
  <c r="J45" i="302"/>
  <c r="H90" i="302"/>
  <c r="D77" i="302"/>
  <c r="D76" i="302"/>
  <c r="D75" i="302"/>
  <c r="D74" i="302"/>
  <c r="D73" i="302"/>
  <c r="D72" i="302"/>
  <c r="D71" i="302"/>
  <c r="D70" i="302"/>
  <c r="D69" i="302"/>
  <c r="D68" i="302"/>
  <c r="D67" i="302"/>
  <c r="D66" i="302"/>
  <c r="D65" i="302"/>
  <c r="D64" i="302"/>
  <c r="D63" i="302"/>
  <c r="D62" i="302"/>
  <c r="D61" i="302"/>
  <c r="D60" i="302"/>
  <c r="D59" i="302"/>
  <c r="D58" i="302"/>
  <c r="D57" i="302"/>
  <c r="D56" i="302"/>
  <c r="D55" i="302"/>
  <c r="D54" i="302"/>
  <c r="D53" i="302"/>
  <c r="D52" i="302"/>
  <c r="D51" i="302"/>
  <c r="D50" i="302"/>
  <c r="D49" i="302"/>
  <c r="D48" i="302"/>
  <c r="D47" i="302"/>
  <c r="D46" i="302"/>
  <c r="D90" i="302" s="1"/>
  <c r="D45" i="302"/>
  <c r="B90" i="302"/>
  <c r="J23" i="302"/>
  <c r="J21" i="302"/>
  <c r="J13" i="302"/>
  <c r="J11" i="302"/>
  <c r="A1" i="302"/>
  <c r="L37" i="299"/>
  <c r="A1" i="299"/>
  <c r="Q23" i="298"/>
  <c r="Q22" i="298"/>
  <c r="Q20" i="298"/>
  <c r="Q19" i="298"/>
  <c r="Q18" i="298"/>
  <c r="Q16" i="298"/>
  <c r="Q14" i="298"/>
  <c r="Q12" i="298"/>
  <c r="Q10" i="298"/>
  <c r="Q9" i="298"/>
  <c r="Q11" i="298" s="1"/>
  <c r="L23" i="298"/>
  <c r="L22" i="298"/>
  <c r="L20" i="298"/>
  <c r="L19" i="298"/>
  <c r="L21" i="298" s="1"/>
  <c r="L18" i="298"/>
  <c r="L16" i="298"/>
  <c r="L14" i="298"/>
  <c r="L12" i="298"/>
  <c r="L10" i="298"/>
  <c r="L9" i="298"/>
  <c r="L11" i="298" s="1"/>
  <c r="G23" i="298"/>
  <c r="G22" i="298"/>
  <c r="G20" i="298"/>
  <c r="G19" i="298"/>
  <c r="G21" i="298" s="1"/>
  <c r="G18" i="298"/>
  <c r="G16" i="298"/>
  <c r="G14" i="298"/>
  <c r="G12" i="298"/>
  <c r="G10" i="298"/>
  <c r="G9" i="298"/>
  <c r="U21" i="298"/>
  <c r="T21" i="298"/>
  <c r="S21" i="298"/>
  <c r="R21" i="298"/>
  <c r="P21" i="298"/>
  <c r="O21" i="298"/>
  <c r="N21" i="298"/>
  <c r="M21" i="298"/>
  <c r="K21" i="298"/>
  <c r="J21" i="298"/>
  <c r="I21" i="298"/>
  <c r="H21" i="298"/>
  <c r="F21" i="298"/>
  <c r="E21" i="298"/>
  <c r="D21" i="298"/>
  <c r="C21" i="298"/>
  <c r="U11" i="298"/>
  <c r="U24" i="298" s="1"/>
  <c r="T11" i="298"/>
  <c r="T24" i="298" s="1"/>
  <c r="S11" i="298"/>
  <c r="S24" i="298"/>
  <c r="R11" i="298"/>
  <c r="R24" i="298"/>
  <c r="P11" i="298"/>
  <c r="P17" i="298"/>
  <c r="O11" i="298"/>
  <c r="O24" i="298" s="1"/>
  <c r="N11" i="298"/>
  <c r="N17" i="298"/>
  <c r="M11" i="298"/>
  <c r="M17" i="298" s="1"/>
  <c r="K11" i="298"/>
  <c r="K24" i="298" s="1"/>
  <c r="J11" i="298"/>
  <c r="J24" i="298" s="1"/>
  <c r="I11" i="298"/>
  <c r="I17" i="298" s="1"/>
  <c r="H11" i="298"/>
  <c r="H17" i="298"/>
  <c r="F11" i="298"/>
  <c r="F24" i="298" s="1"/>
  <c r="E11" i="298"/>
  <c r="E24" i="298" s="1"/>
  <c r="D11" i="298"/>
  <c r="D17" i="298"/>
  <c r="C11" i="298"/>
  <c r="C24" i="298"/>
  <c r="Z23" i="298"/>
  <c r="Y23" i="298"/>
  <c r="X23" i="298"/>
  <c r="W23" i="298"/>
  <c r="W24" i="298" s="1"/>
  <c r="V23" i="298"/>
  <c r="Z22" i="298"/>
  <c r="Y22" i="298"/>
  <c r="X22" i="298"/>
  <c r="W22" i="298"/>
  <c r="V22" i="298"/>
  <c r="Z20" i="298"/>
  <c r="Y20" i="298"/>
  <c r="X20" i="298"/>
  <c r="W20" i="298"/>
  <c r="V20" i="298"/>
  <c r="V21" i="298" s="1"/>
  <c r="Z19" i="298"/>
  <c r="Y19" i="298"/>
  <c r="X19" i="298"/>
  <c r="W19" i="298"/>
  <c r="V19" i="298"/>
  <c r="Z18" i="298"/>
  <c r="Y18" i="298"/>
  <c r="X18" i="298"/>
  <c r="AA18" i="298" s="1"/>
  <c r="W18" i="298"/>
  <c r="V18" i="298"/>
  <c r="Z16" i="298"/>
  <c r="AA16" i="298" s="1"/>
  <c r="Y16" i="298"/>
  <c r="X16" i="298"/>
  <c r="W16" i="298"/>
  <c r="V16" i="298"/>
  <c r="Z14" i="298"/>
  <c r="Y14" i="298"/>
  <c r="X14" i="298"/>
  <c r="W14" i="298"/>
  <c r="V14" i="298"/>
  <c r="Z12" i="298"/>
  <c r="Y12" i="298"/>
  <c r="AA12" i="298" s="1"/>
  <c r="X12" i="298"/>
  <c r="W12" i="298"/>
  <c r="V12" i="298"/>
  <c r="Z10" i="298"/>
  <c r="Z9" i="298"/>
  <c r="Y10" i="298"/>
  <c r="X10" i="298"/>
  <c r="W10" i="298"/>
  <c r="V10" i="298"/>
  <c r="Y9" i="298"/>
  <c r="X9" i="298"/>
  <c r="W9" i="298"/>
  <c r="V9" i="298"/>
  <c r="A1" i="298"/>
  <c r="B42" i="401"/>
  <c r="A1" i="401"/>
  <c r="E58" i="399"/>
  <c r="C59" i="399"/>
  <c r="E54" i="399"/>
  <c r="E52" i="399"/>
  <c r="E51" i="399"/>
  <c r="E50" i="399"/>
  <c r="E49" i="399"/>
  <c r="E48" i="399"/>
  <c r="E47" i="399"/>
  <c r="E46" i="399"/>
  <c r="E45" i="399"/>
  <c r="E44" i="399"/>
  <c r="C53" i="399"/>
  <c r="C38" i="399"/>
  <c r="D53" i="399"/>
  <c r="D55" i="399" s="1"/>
  <c r="C18" i="399"/>
  <c r="D64" i="441" s="1"/>
  <c r="A1" i="399"/>
  <c r="K193" i="424"/>
  <c r="K192" i="424"/>
  <c r="K191" i="424"/>
  <c r="K190" i="424"/>
  <c r="K189" i="424"/>
  <c r="K188" i="424"/>
  <c r="K187" i="424"/>
  <c r="K186" i="424"/>
  <c r="K185" i="424"/>
  <c r="K184" i="424"/>
  <c r="K183" i="424"/>
  <c r="K182" i="424"/>
  <c r="K181" i="424"/>
  <c r="K180" i="424"/>
  <c r="K179" i="424"/>
  <c r="K178" i="424"/>
  <c r="K177" i="424"/>
  <c r="K176" i="424"/>
  <c r="K175" i="424"/>
  <c r="K174" i="424"/>
  <c r="K173" i="424"/>
  <c r="K172" i="424"/>
  <c r="K171" i="424"/>
  <c r="K170" i="424"/>
  <c r="K169" i="424"/>
  <c r="K168" i="424"/>
  <c r="K167" i="424"/>
  <c r="K166" i="424"/>
  <c r="K165" i="424"/>
  <c r="K164" i="424"/>
  <c r="K163" i="424"/>
  <c r="K162" i="424"/>
  <c r="K161" i="424"/>
  <c r="K160" i="424"/>
  <c r="K159" i="424"/>
  <c r="K158" i="424"/>
  <c r="K157" i="424"/>
  <c r="K156" i="424"/>
  <c r="K155" i="424"/>
  <c r="K154" i="424"/>
  <c r="K153" i="424"/>
  <c r="K152" i="424"/>
  <c r="K151" i="424"/>
  <c r="K150" i="424"/>
  <c r="K149" i="424"/>
  <c r="K148" i="424"/>
  <c r="K147" i="424"/>
  <c r="K146" i="424"/>
  <c r="K145" i="424"/>
  <c r="K144" i="424"/>
  <c r="K143" i="424"/>
  <c r="K142" i="424"/>
  <c r="K141" i="424"/>
  <c r="K140" i="424"/>
  <c r="K139" i="424"/>
  <c r="K138" i="424"/>
  <c r="K137" i="424"/>
  <c r="K136" i="424"/>
  <c r="K135" i="424"/>
  <c r="K134" i="424"/>
  <c r="K133" i="424"/>
  <c r="K132" i="424"/>
  <c r="K131" i="424"/>
  <c r="K130" i="424"/>
  <c r="K129" i="424"/>
  <c r="K128" i="424"/>
  <c r="K127" i="424"/>
  <c r="K126" i="424"/>
  <c r="K125" i="424"/>
  <c r="K124" i="424"/>
  <c r="K123" i="424"/>
  <c r="K122" i="424"/>
  <c r="K121" i="424"/>
  <c r="K120" i="424"/>
  <c r="K119" i="424"/>
  <c r="K118" i="424"/>
  <c r="K117" i="424"/>
  <c r="K116" i="424"/>
  <c r="K115" i="424"/>
  <c r="K114" i="424"/>
  <c r="K113" i="424"/>
  <c r="K112" i="424"/>
  <c r="K111" i="424"/>
  <c r="K110" i="424"/>
  <c r="K109" i="424"/>
  <c r="K108" i="424"/>
  <c r="K107" i="424"/>
  <c r="K106" i="424"/>
  <c r="K105" i="424"/>
  <c r="K104" i="424"/>
  <c r="K103" i="424"/>
  <c r="K102" i="424"/>
  <c r="K101" i="424"/>
  <c r="K100" i="424"/>
  <c r="K99" i="424"/>
  <c r="K98" i="424"/>
  <c r="K97" i="424"/>
  <c r="K96" i="424"/>
  <c r="K95" i="424"/>
  <c r="K94" i="424"/>
  <c r="K93" i="424"/>
  <c r="K92" i="424"/>
  <c r="K91" i="424"/>
  <c r="K90" i="424"/>
  <c r="K89" i="424"/>
  <c r="K88" i="424"/>
  <c r="K87" i="424"/>
  <c r="K86" i="424"/>
  <c r="K85" i="424"/>
  <c r="K84" i="424"/>
  <c r="K83" i="424"/>
  <c r="K82" i="424"/>
  <c r="K81" i="424"/>
  <c r="K80" i="424"/>
  <c r="K79" i="424"/>
  <c r="K78" i="424"/>
  <c r="K77" i="424"/>
  <c r="K76" i="424"/>
  <c r="K75" i="424"/>
  <c r="K74" i="424"/>
  <c r="K73" i="424"/>
  <c r="K72" i="424"/>
  <c r="K71" i="424"/>
  <c r="K70" i="424"/>
  <c r="K69" i="424"/>
  <c r="K68" i="424"/>
  <c r="K67" i="424"/>
  <c r="K66" i="424"/>
  <c r="K65" i="424"/>
  <c r="K64" i="424"/>
  <c r="K63" i="424"/>
  <c r="K62" i="424"/>
  <c r="K61" i="424"/>
  <c r="K60" i="424"/>
  <c r="K59" i="424"/>
  <c r="K58" i="424"/>
  <c r="K57" i="424"/>
  <c r="K56" i="424"/>
  <c r="K55" i="424"/>
  <c r="K54" i="424"/>
  <c r="K53" i="424"/>
  <c r="K52" i="424"/>
  <c r="K51" i="424"/>
  <c r="K50" i="424"/>
  <c r="K49" i="424"/>
  <c r="K48" i="424"/>
  <c r="K47" i="424"/>
  <c r="K46" i="424"/>
  <c r="K45" i="424"/>
  <c r="K44" i="424"/>
  <c r="K43" i="424"/>
  <c r="K42" i="424"/>
  <c r="K41" i="424"/>
  <c r="K40" i="424"/>
  <c r="K39" i="424"/>
  <c r="K38" i="424"/>
  <c r="K37" i="424"/>
  <c r="K36" i="424"/>
  <c r="K35" i="424"/>
  <c r="K34" i="424"/>
  <c r="K33" i="424"/>
  <c r="K32" i="424"/>
  <c r="K31" i="424"/>
  <c r="K30" i="424"/>
  <c r="K29" i="424"/>
  <c r="K28" i="424"/>
  <c r="K27" i="424"/>
  <c r="K26" i="424"/>
  <c r="K25" i="424"/>
  <c r="K24" i="424"/>
  <c r="K23" i="424"/>
  <c r="K22" i="424"/>
  <c r="K21" i="424"/>
  <c r="K20" i="424"/>
  <c r="K19" i="424"/>
  <c r="K18" i="424"/>
  <c r="K17" i="424"/>
  <c r="K16" i="424"/>
  <c r="K15" i="424"/>
  <c r="K14" i="424"/>
  <c r="K13" i="424"/>
  <c r="K12" i="424"/>
  <c r="K11" i="424"/>
  <c r="K10" i="424"/>
  <c r="K9" i="424"/>
  <c r="K8" i="424"/>
  <c r="K7" i="424"/>
  <c r="K6" i="424"/>
  <c r="E69" i="424"/>
  <c r="E73" i="424"/>
  <c r="E77" i="424"/>
  <c r="E81" i="424"/>
  <c r="E85" i="424"/>
  <c r="E89" i="424"/>
  <c r="E93" i="424"/>
  <c r="E97" i="424"/>
  <c r="E101" i="424"/>
  <c r="E105" i="424"/>
  <c r="E109" i="424"/>
  <c r="E113" i="424"/>
  <c r="E117" i="424"/>
  <c r="E121" i="424"/>
  <c r="E125" i="424"/>
  <c r="E129" i="424"/>
  <c r="E133" i="424"/>
  <c r="E137" i="424"/>
  <c r="E141" i="424"/>
  <c r="E145" i="424"/>
  <c r="E149" i="424"/>
  <c r="E153" i="424"/>
  <c r="E157" i="424"/>
  <c r="E161" i="424"/>
  <c r="E165" i="424"/>
  <c r="E169" i="424"/>
  <c r="E173" i="424"/>
  <c r="E177" i="424"/>
  <c r="E181" i="424"/>
  <c r="E185" i="424"/>
  <c r="E189" i="424"/>
  <c r="E193" i="424"/>
  <c r="E68" i="424"/>
  <c r="E72" i="424"/>
  <c r="E76" i="424"/>
  <c r="E80" i="424"/>
  <c r="E84" i="424"/>
  <c r="E88" i="424"/>
  <c r="E92" i="424"/>
  <c r="E96" i="424"/>
  <c r="E100" i="424"/>
  <c r="E104" i="424"/>
  <c r="E108" i="424"/>
  <c r="E112" i="424"/>
  <c r="E116" i="424"/>
  <c r="E120" i="424"/>
  <c r="E124" i="424"/>
  <c r="E128" i="424"/>
  <c r="E132" i="424"/>
  <c r="E136" i="424"/>
  <c r="E140" i="424"/>
  <c r="E144" i="424"/>
  <c r="E148" i="424"/>
  <c r="E152" i="424"/>
  <c r="E156" i="424"/>
  <c r="E160" i="424"/>
  <c r="E164" i="424"/>
  <c r="E168" i="424"/>
  <c r="E172" i="424"/>
  <c r="E176" i="424"/>
  <c r="E180" i="424"/>
  <c r="E184" i="424"/>
  <c r="E188" i="424"/>
  <c r="E192" i="424"/>
  <c r="E67" i="424"/>
  <c r="E71" i="424"/>
  <c r="E75" i="424"/>
  <c r="E79" i="424"/>
  <c r="E83" i="424"/>
  <c r="E87" i="424"/>
  <c r="E91" i="424"/>
  <c r="E95" i="424"/>
  <c r="E99" i="424"/>
  <c r="E103" i="424"/>
  <c r="E107" i="424"/>
  <c r="E111" i="424"/>
  <c r="E115" i="424"/>
  <c r="E119" i="424"/>
  <c r="E123" i="424"/>
  <c r="E127" i="424"/>
  <c r="E131" i="424"/>
  <c r="E135" i="424"/>
  <c r="E139" i="424"/>
  <c r="E143" i="424"/>
  <c r="E147" i="424"/>
  <c r="E151" i="424"/>
  <c r="E155" i="424"/>
  <c r="E159" i="424"/>
  <c r="E163" i="424"/>
  <c r="E167" i="424"/>
  <c r="E171" i="424"/>
  <c r="E175" i="424"/>
  <c r="E179" i="424"/>
  <c r="E183" i="424"/>
  <c r="E187" i="424"/>
  <c r="E191" i="424"/>
  <c r="E66" i="424"/>
  <c r="E70" i="424"/>
  <c r="E74" i="424"/>
  <c r="E78" i="424"/>
  <c r="E82" i="424"/>
  <c r="E86" i="424"/>
  <c r="E90" i="424"/>
  <c r="E94" i="424"/>
  <c r="E98" i="424"/>
  <c r="E102" i="424"/>
  <c r="E106" i="424"/>
  <c r="E110" i="424"/>
  <c r="E114" i="424"/>
  <c r="E118" i="424"/>
  <c r="E122" i="424"/>
  <c r="E126" i="424"/>
  <c r="E130" i="424"/>
  <c r="E134" i="424"/>
  <c r="E138" i="424"/>
  <c r="E142" i="424"/>
  <c r="E146" i="424"/>
  <c r="E150" i="424"/>
  <c r="E154" i="424"/>
  <c r="E158" i="424"/>
  <c r="E162" i="424"/>
  <c r="E166" i="424"/>
  <c r="E170" i="424"/>
  <c r="E174" i="424"/>
  <c r="E178" i="424"/>
  <c r="E182" i="424"/>
  <c r="E186" i="424"/>
  <c r="E190" i="424"/>
  <c r="E13" i="424"/>
  <c r="E17" i="424"/>
  <c r="E21" i="424"/>
  <c r="E25" i="424"/>
  <c r="E29" i="424"/>
  <c r="E33" i="424"/>
  <c r="E37" i="424"/>
  <c r="E41" i="424"/>
  <c r="E45" i="424"/>
  <c r="E49" i="424"/>
  <c r="E53" i="424"/>
  <c r="E57" i="424"/>
  <c r="E61" i="424"/>
  <c r="E12" i="424"/>
  <c r="E16" i="424"/>
  <c r="E20" i="424"/>
  <c r="E24" i="424"/>
  <c r="E28" i="424"/>
  <c r="E32" i="424"/>
  <c r="E36" i="424"/>
  <c r="E40" i="424"/>
  <c r="E44" i="424"/>
  <c r="E48" i="424"/>
  <c r="E52" i="424"/>
  <c r="E56" i="424"/>
  <c r="E60" i="424"/>
  <c r="E11" i="424"/>
  <c r="E15" i="424"/>
  <c r="E19" i="424"/>
  <c r="E23" i="424"/>
  <c r="E27" i="424"/>
  <c r="E31" i="424"/>
  <c r="E35" i="424"/>
  <c r="E39" i="424"/>
  <c r="E43" i="424"/>
  <c r="E47" i="424"/>
  <c r="E51" i="424"/>
  <c r="E55" i="424"/>
  <c r="E59" i="424"/>
  <c r="E10" i="424"/>
  <c r="E14" i="424"/>
  <c r="E18" i="424"/>
  <c r="E22" i="424"/>
  <c r="E26" i="424"/>
  <c r="E30" i="424"/>
  <c r="E34" i="424"/>
  <c r="E38" i="424"/>
  <c r="E42" i="424"/>
  <c r="E46" i="424"/>
  <c r="E50" i="424"/>
  <c r="E54" i="424"/>
  <c r="E58" i="424"/>
  <c r="A1" i="424"/>
  <c r="A1" i="425"/>
  <c r="E117" i="426"/>
  <c r="D117" i="426"/>
  <c r="C117" i="426"/>
  <c r="F105" i="426"/>
  <c r="D105" i="426"/>
  <c r="C105" i="426"/>
  <c r="F93" i="426"/>
  <c r="E93" i="426"/>
  <c r="E81" i="426"/>
  <c r="F81" i="426"/>
  <c r="D81" i="426"/>
  <c r="C69" i="426"/>
  <c r="E69" i="426"/>
  <c r="F57" i="426"/>
  <c r="G34" i="426"/>
  <c r="G33" i="426"/>
  <c r="G30" i="426"/>
  <c r="C32" i="426"/>
  <c r="C35" i="426" s="1"/>
  <c r="D64" i="121" s="1"/>
  <c r="F32" i="426"/>
  <c r="F35" i="426"/>
  <c r="D67" i="121" s="1"/>
  <c r="E32" i="426"/>
  <c r="E35" i="426" s="1"/>
  <c r="D66" i="121" s="1"/>
  <c r="E83" i="425"/>
  <c r="S23" i="426"/>
  <c r="P13" i="426"/>
  <c r="O13" i="426"/>
  <c r="L13" i="426"/>
  <c r="K13" i="426"/>
  <c r="H13" i="426"/>
  <c r="G13" i="426"/>
  <c r="A1" i="426"/>
  <c r="F38" i="115"/>
  <c r="E35" i="115"/>
  <c r="E38" i="115" s="1"/>
  <c r="D28" i="121" s="1"/>
  <c r="C35" i="115"/>
  <c r="C38" i="115"/>
  <c r="F27" i="115"/>
  <c r="D23" i="121" s="1"/>
  <c r="E24" i="115"/>
  <c r="E27" i="115"/>
  <c r="E13" i="115"/>
  <c r="E16" i="115" s="1"/>
  <c r="D13" i="121" s="1"/>
  <c r="A1" i="115"/>
  <c r="K85" i="466"/>
  <c r="M75" i="466"/>
  <c r="L75" i="466"/>
  <c r="M74" i="466"/>
  <c r="L74" i="466"/>
  <c r="M73" i="466"/>
  <c r="L73" i="466"/>
  <c r="M72" i="466"/>
  <c r="L72" i="466"/>
  <c r="M71" i="466"/>
  <c r="L71" i="466"/>
  <c r="M27" i="466"/>
  <c r="L27" i="466"/>
  <c r="K27" i="466"/>
  <c r="M26" i="466"/>
  <c r="L26" i="466"/>
  <c r="K26" i="466"/>
  <c r="M25" i="466"/>
  <c r="L25" i="466"/>
  <c r="K25" i="466"/>
  <c r="M24" i="466"/>
  <c r="L24" i="466"/>
  <c r="K24" i="466"/>
  <c r="M23" i="466"/>
  <c r="L23" i="466"/>
  <c r="K23" i="466"/>
  <c r="M22" i="466"/>
  <c r="L22" i="466"/>
  <c r="K22" i="466"/>
  <c r="M21" i="466"/>
  <c r="L21" i="466"/>
  <c r="K21" i="466"/>
  <c r="M20" i="466"/>
  <c r="L20" i="466"/>
  <c r="K20" i="466"/>
  <c r="M70" i="466"/>
  <c r="L70" i="466"/>
  <c r="L76" i="466" s="1"/>
  <c r="A1" i="466"/>
  <c r="A1" i="374"/>
  <c r="G42" i="373"/>
  <c r="E42" i="373"/>
  <c r="D42" i="373"/>
  <c r="F41" i="373"/>
  <c r="F39" i="373"/>
  <c r="F42" i="373" s="1"/>
  <c r="F40" i="373"/>
  <c r="H30" i="373"/>
  <c r="H29" i="373"/>
  <c r="H27" i="373"/>
  <c r="E30" i="373"/>
  <c r="D30" i="373"/>
  <c r="E29" i="373"/>
  <c r="D29" i="373"/>
  <c r="E28" i="373"/>
  <c r="D28" i="373"/>
  <c r="E27" i="373"/>
  <c r="D27" i="373"/>
  <c r="F26" i="373"/>
  <c r="F25" i="373"/>
  <c r="F24" i="373"/>
  <c r="F23" i="373"/>
  <c r="F30" i="373"/>
  <c r="F22" i="373"/>
  <c r="F21" i="373"/>
  <c r="F20" i="373"/>
  <c r="F19" i="373"/>
  <c r="F29" i="373"/>
  <c r="F18" i="373"/>
  <c r="F17" i="373"/>
  <c r="F16" i="373"/>
  <c r="F15" i="373"/>
  <c r="F28" i="373" s="1"/>
  <c r="F14" i="373"/>
  <c r="F13" i="373"/>
  <c r="F12" i="373"/>
  <c r="F11" i="373"/>
  <c r="F43" i="373" s="1"/>
  <c r="F10" i="373"/>
  <c r="F9" i="373"/>
  <c r="F8" i="373"/>
  <c r="F7" i="373"/>
  <c r="F27" i="373" s="1"/>
  <c r="F31" i="373" s="1"/>
  <c r="H11" i="368" s="1"/>
  <c r="A1" i="373"/>
  <c r="W52" i="371"/>
  <c r="U52" i="371"/>
  <c r="T52" i="371"/>
  <c r="M52" i="371"/>
  <c r="L52" i="371"/>
  <c r="K52" i="371"/>
  <c r="H52" i="371"/>
  <c r="G52" i="371"/>
  <c r="E52" i="371"/>
  <c r="F31" i="371"/>
  <c r="F30" i="371"/>
  <c r="F28" i="371"/>
  <c r="F26" i="371"/>
  <c r="F22" i="371"/>
  <c r="F21" i="371"/>
  <c r="E23" i="371"/>
  <c r="F20" i="371"/>
  <c r="F18" i="371"/>
  <c r="F17" i="371"/>
  <c r="F16" i="371"/>
  <c r="F12" i="371"/>
  <c r="A1" i="371"/>
  <c r="M44" i="389"/>
  <c r="K44" i="389"/>
  <c r="I44" i="389"/>
  <c r="H44" i="389"/>
  <c r="Q76" i="400"/>
  <c r="Q78" i="400" s="1"/>
  <c r="M76" i="400"/>
  <c r="M78" i="400" s="1"/>
  <c r="I76" i="400"/>
  <c r="I78" i="400" s="1"/>
  <c r="S76" i="400"/>
  <c r="S78" i="400" s="1"/>
  <c r="R76" i="400"/>
  <c r="R78" i="400" s="1"/>
  <c r="P76" i="400"/>
  <c r="P77" i="400" s="1"/>
  <c r="O76" i="400"/>
  <c r="O78" i="400"/>
  <c r="N76" i="400"/>
  <c r="N78" i="400"/>
  <c r="M77" i="400"/>
  <c r="L76" i="400"/>
  <c r="L77" i="400" s="1"/>
  <c r="K76" i="400"/>
  <c r="K78" i="400" s="1"/>
  <c r="J76" i="400"/>
  <c r="J78" i="400" s="1"/>
  <c r="I77" i="400"/>
  <c r="H76" i="400"/>
  <c r="H77" i="400" s="1"/>
  <c r="G76" i="400"/>
  <c r="G78" i="400" s="1"/>
  <c r="S75" i="400"/>
  <c r="R75" i="400"/>
  <c r="Q75" i="400"/>
  <c r="P75" i="400"/>
  <c r="O75" i="400"/>
  <c r="N75" i="400"/>
  <c r="M75" i="400"/>
  <c r="L75" i="400"/>
  <c r="K75" i="400"/>
  <c r="J75" i="400"/>
  <c r="I75" i="400"/>
  <c r="H75" i="400"/>
  <c r="G75" i="400"/>
  <c r="S73" i="400"/>
  <c r="R73" i="400"/>
  <c r="Q73" i="400"/>
  <c r="P73" i="400"/>
  <c r="O73" i="400"/>
  <c r="N73" i="400"/>
  <c r="M73" i="400"/>
  <c r="L73" i="400"/>
  <c r="K73" i="400"/>
  <c r="J73" i="400"/>
  <c r="I73" i="400"/>
  <c r="H73" i="400"/>
  <c r="G73" i="400"/>
  <c r="D72" i="400"/>
  <c r="D74" i="400"/>
  <c r="P69" i="400"/>
  <c r="P71" i="400" s="1"/>
  <c r="L69" i="400"/>
  <c r="L71" i="400" s="1"/>
  <c r="H69" i="400"/>
  <c r="H71" i="400" s="1"/>
  <c r="Q69" i="400"/>
  <c r="S69" i="400"/>
  <c r="Q70" i="400" s="1"/>
  <c r="M69" i="400"/>
  <c r="M71" i="400" s="1"/>
  <c r="I69" i="400"/>
  <c r="I70" i="400"/>
  <c r="S70" i="400"/>
  <c r="R69" i="400"/>
  <c r="R71" i="400" s="1"/>
  <c r="Q71" i="400"/>
  <c r="P70" i="400"/>
  <c r="O69" i="400"/>
  <c r="O70" i="400" s="1"/>
  <c r="N69" i="400"/>
  <c r="N71" i="400" s="1"/>
  <c r="L70" i="400"/>
  <c r="K69" i="400"/>
  <c r="K70" i="400" s="1"/>
  <c r="J69" i="400"/>
  <c r="J71" i="400" s="1"/>
  <c r="I71" i="400"/>
  <c r="H70" i="400"/>
  <c r="G69" i="400"/>
  <c r="G70" i="400" s="1"/>
  <c r="S68" i="400"/>
  <c r="R68" i="400"/>
  <c r="Q68" i="400"/>
  <c r="P68" i="400"/>
  <c r="O68" i="400"/>
  <c r="N68" i="400"/>
  <c r="M68" i="400"/>
  <c r="L68" i="400"/>
  <c r="K68" i="400"/>
  <c r="J68" i="400"/>
  <c r="I68" i="400"/>
  <c r="H68" i="400"/>
  <c r="G68" i="400"/>
  <c r="S66" i="400"/>
  <c r="R66" i="400"/>
  <c r="Q66" i="400"/>
  <c r="P66" i="400"/>
  <c r="O66" i="400"/>
  <c r="N66" i="400"/>
  <c r="M66" i="400"/>
  <c r="L66" i="400"/>
  <c r="K66" i="400"/>
  <c r="J66" i="400"/>
  <c r="I66" i="400"/>
  <c r="H66" i="400"/>
  <c r="G66" i="400"/>
  <c r="D65" i="400"/>
  <c r="D67" i="400"/>
  <c r="S62" i="400"/>
  <c r="S64" i="400" s="1"/>
  <c r="P62" i="400"/>
  <c r="P64" i="400" s="1"/>
  <c r="O62" i="400"/>
  <c r="O64" i="400" s="1"/>
  <c r="L62" i="400"/>
  <c r="L64" i="400" s="1"/>
  <c r="K62" i="400"/>
  <c r="K64" i="400" s="1"/>
  <c r="H62" i="400"/>
  <c r="H64" i="400" s="1"/>
  <c r="G62" i="400"/>
  <c r="G64" i="400" s="1"/>
  <c r="P63" i="400"/>
  <c r="H63" i="400"/>
  <c r="S63" i="400"/>
  <c r="R62" i="400"/>
  <c r="R63" i="400" s="1"/>
  <c r="Q62" i="400"/>
  <c r="Q64" i="400" s="1"/>
  <c r="O63" i="400"/>
  <c r="N62" i="400"/>
  <c r="N63" i="400" s="1"/>
  <c r="M62" i="400"/>
  <c r="M64" i="400" s="1"/>
  <c r="K63" i="400"/>
  <c r="J62" i="400"/>
  <c r="J63" i="400"/>
  <c r="I62" i="400"/>
  <c r="I64" i="400" s="1"/>
  <c r="G63" i="400"/>
  <c r="S61" i="400"/>
  <c r="R61" i="400"/>
  <c r="Q61" i="400"/>
  <c r="P61" i="400"/>
  <c r="O61" i="400"/>
  <c r="N61" i="400"/>
  <c r="M61" i="400"/>
  <c r="L61" i="400"/>
  <c r="K61" i="400"/>
  <c r="J61" i="400"/>
  <c r="I61" i="400"/>
  <c r="H61" i="400"/>
  <c r="G61" i="400"/>
  <c r="D58" i="400"/>
  <c r="D60" i="400"/>
  <c r="S59" i="400"/>
  <c r="R59" i="400"/>
  <c r="Q59" i="400"/>
  <c r="P59" i="400"/>
  <c r="O59" i="400"/>
  <c r="N59" i="400"/>
  <c r="M59" i="400"/>
  <c r="L59" i="400"/>
  <c r="K59" i="400"/>
  <c r="J59" i="400"/>
  <c r="I59" i="400"/>
  <c r="H59" i="400"/>
  <c r="G59" i="400"/>
  <c r="S55" i="400"/>
  <c r="S57" i="400" s="1"/>
  <c r="R55" i="400"/>
  <c r="R57" i="400" s="1"/>
  <c r="O55" i="400"/>
  <c r="O56" i="400" s="1"/>
  <c r="N55" i="400"/>
  <c r="N57" i="400" s="1"/>
  <c r="K55" i="400"/>
  <c r="K57" i="400" s="1"/>
  <c r="J55" i="400"/>
  <c r="J57" i="400" s="1"/>
  <c r="G55" i="400"/>
  <c r="G57" i="400" s="1"/>
  <c r="S56" i="400"/>
  <c r="K56" i="400"/>
  <c r="R56" i="400"/>
  <c r="Q55" i="400"/>
  <c r="Q56" i="400" s="1"/>
  <c r="P55" i="400"/>
  <c r="P57" i="400" s="1"/>
  <c r="M55" i="400"/>
  <c r="M56" i="400" s="1"/>
  <c r="L55" i="400"/>
  <c r="L57" i="400" s="1"/>
  <c r="J56" i="400"/>
  <c r="I55" i="400"/>
  <c r="I56" i="400" s="1"/>
  <c r="H55" i="400"/>
  <c r="H57" i="400" s="1"/>
  <c r="S54" i="400"/>
  <c r="R54" i="400"/>
  <c r="Q54" i="400"/>
  <c r="P54" i="400"/>
  <c r="O54" i="400"/>
  <c r="N54" i="400"/>
  <c r="M54" i="400"/>
  <c r="L54" i="400"/>
  <c r="K54" i="400"/>
  <c r="J54" i="400"/>
  <c r="I54" i="400"/>
  <c r="H54" i="400"/>
  <c r="G54" i="400"/>
  <c r="D51" i="400"/>
  <c r="D53" i="400"/>
  <c r="S52" i="400"/>
  <c r="R52" i="400"/>
  <c r="Q52" i="400"/>
  <c r="P52" i="400"/>
  <c r="O52" i="400"/>
  <c r="N52" i="400"/>
  <c r="M52" i="400"/>
  <c r="L52" i="400"/>
  <c r="K52" i="400"/>
  <c r="J52" i="400"/>
  <c r="I52" i="400"/>
  <c r="H52" i="400"/>
  <c r="G52" i="400"/>
  <c r="R48" i="400"/>
  <c r="R50" i="400" s="1"/>
  <c r="Q48" i="400"/>
  <c r="Q50" i="400" s="1"/>
  <c r="N48" i="400"/>
  <c r="N50" i="400"/>
  <c r="M48" i="400"/>
  <c r="M50" i="400" s="1"/>
  <c r="J48" i="400"/>
  <c r="J50" i="400"/>
  <c r="I48" i="400"/>
  <c r="I50" i="400" s="1"/>
  <c r="S48" i="400"/>
  <c r="S50" i="400"/>
  <c r="P48" i="400"/>
  <c r="P49" i="400"/>
  <c r="O48" i="400"/>
  <c r="O50" i="400"/>
  <c r="L48" i="400"/>
  <c r="L49" i="400"/>
  <c r="K48" i="400"/>
  <c r="K50" i="400"/>
  <c r="H48" i="400"/>
  <c r="H49" i="400"/>
  <c r="G48" i="400"/>
  <c r="G50" i="400"/>
  <c r="S47" i="400"/>
  <c r="R47" i="400"/>
  <c r="Q47" i="400"/>
  <c r="P47" i="400"/>
  <c r="O47" i="400"/>
  <c r="N47" i="400"/>
  <c r="M47" i="400"/>
  <c r="L47" i="400"/>
  <c r="K47" i="400"/>
  <c r="J47" i="400"/>
  <c r="I47" i="400"/>
  <c r="H47" i="400"/>
  <c r="G47" i="400"/>
  <c r="S45" i="400"/>
  <c r="R45" i="400"/>
  <c r="Q45" i="400"/>
  <c r="P45" i="400"/>
  <c r="O45" i="400"/>
  <c r="N45" i="400"/>
  <c r="M45" i="400"/>
  <c r="L45" i="400"/>
  <c r="K45" i="400"/>
  <c r="J45" i="400"/>
  <c r="I45" i="400"/>
  <c r="H45" i="400"/>
  <c r="G45" i="400"/>
  <c r="D44" i="400"/>
  <c r="D46" i="400"/>
  <c r="Q41" i="400"/>
  <c r="Q43" i="400" s="1"/>
  <c r="P41" i="400"/>
  <c r="P43" i="400" s="1"/>
  <c r="M41" i="400"/>
  <c r="M43" i="400" s="1"/>
  <c r="L41" i="400"/>
  <c r="L43" i="400" s="1"/>
  <c r="I41" i="400"/>
  <c r="I43" i="400" s="1"/>
  <c r="H41" i="400"/>
  <c r="H43" i="400" s="1"/>
  <c r="S41" i="400"/>
  <c r="Q42" i="400" s="1"/>
  <c r="R41" i="400"/>
  <c r="R43" i="400" s="1"/>
  <c r="O41" i="400"/>
  <c r="O42" i="400" s="1"/>
  <c r="N41" i="400"/>
  <c r="N43" i="400" s="1"/>
  <c r="K41" i="400"/>
  <c r="K42" i="400" s="1"/>
  <c r="J41" i="400"/>
  <c r="J43" i="400" s="1"/>
  <c r="G41" i="400"/>
  <c r="G42" i="400" s="1"/>
  <c r="S40" i="400"/>
  <c r="R40" i="400"/>
  <c r="Q40" i="400"/>
  <c r="P40" i="400"/>
  <c r="O40" i="400"/>
  <c r="N40" i="400"/>
  <c r="M40" i="400"/>
  <c r="L40" i="400"/>
  <c r="K40" i="400"/>
  <c r="J40" i="400"/>
  <c r="I40" i="400"/>
  <c r="H40" i="400"/>
  <c r="G40" i="400"/>
  <c r="D39" i="400"/>
  <c r="S38" i="400"/>
  <c r="R38" i="400"/>
  <c r="Q38" i="400"/>
  <c r="P38" i="400"/>
  <c r="O38" i="400"/>
  <c r="N38" i="400"/>
  <c r="M38" i="400"/>
  <c r="L38" i="400"/>
  <c r="K38" i="400"/>
  <c r="J38" i="400"/>
  <c r="I38" i="400"/>
  <c r="H38" i="400"/>
  <c r="G38" i="400"/>
  <c r="S34" i="400"/>
  <c r="S36" i="400" s="1"/>
  <c r="R34" i="400"/>
  <c r="R36" i="400" s="1"/>
  <c r="O34" i="400"/>
  <c r="O36" i="400" s="1"/>
  <c r="N34" i="400"/>
  <c r="N36" i="400" s="1"/>
  <c r="K34" i="400"/>
  <c r="K36" i="400" s="1"/>
  <c r="J34" i="400"/>
  <c r="J36" i="400" s="1"/>
  <c r="G34" i="400"/>
  <c r="G36" i="400" s="1"/>
  <c r="S35" i="400"/>
  <c r="K35" i="400"/>
  <c r="R35" i="400"/>
  <c r="Q34" i="400"/>
  <c r="Q35" i="400"/>
  <c r="P34" i="400"/>
  <c r="P36" i="400" s="1"/>
  <c r="M34" i="400"/>
  <c r="M35" i="400"/>
  <c r="L34" i="400"/>
  <c r="L36" i="400"/>
  <c r="I34" i="400"/>
  <c r="I35" i="400"/>
  <c r="H34" i="400"/>
  <c r="H36" i="400"/>
  <c r="S33" i="400"/>
  <c r="R33" i="400"/>
  <c r="Q33" i="400"/>
  <c r="P33" i="400"/>
  <c r="O33" i="400"/>
  <c r="N33" i="400"/>
  <c r="M33" i="400"/>
  <c r="L33" i="400"/>
  <c r="K33" i="400"/>
  <c r="J33" i="400"/>
  <c r="I33" i="400"/>
  <c r="H33" i="400"/>
  <c r="G33" i="400"/>
  <c r="D32" i="400"/>
  <c r="S31" i="400"/>
  <c r="R31" i="400"/>
  <c r="Q31" i="400"/>
  <c r="P31" i="400"/>
  <c r="O31" i="400"/>
  <c r="N31" i="400"/>
  <c r="M31" i="400"/>
  <c r="L31" i="400"/>
  <c r="K31" i="400"/>
  <c r="J31" i="400"/>
  <c r="I31" i="400"/>
  <c r="H31" i="400"/>
  <c r="G31" i="400"/>
  <c r="Q27" i="400"/>
  <c r="Q29" i="400" s="1"/>
  <c r="P27" i="400"/>
  <c r="P29" i="400" s="1"/>
  <c r="M27" i="400"/>
  <c r="M29" i="400" s="1"/>
  <c r="L27" i="400"/>
  <c r="L29" i="400" s="1"/>
  <c r="I27" i="400"/>
  <c r="I28" i="400" s="1"/>
  <c r="H27" i="400"/>
  <c r="H29" i="400" s="1"/>
  <c r="S27" i="400"/>
  <c r="M28" i="400" s="1"/>
  <c r="S28" i="400"/>
  <c r="R27" i="400"/>
  <c r="R29" i="400" s="1"/>
  <c r="O27" i="400"/>
  <c r="O28" i="400" s="1"/>
  <c r="N27" i="400"/>
  <c r="N29" i="400" s="1"/>
  <c r="K27" i="400"/>
  <c r="K28" i="400" s="1"/>
  <c r="J27" i="400"/>
  <c r="J29" i="400" s="1"/>
  <c r="G27" i="400"/>
  <c r="G28" i="400" s="1"/>
  <c r="S26" i="400"/>
  <c r="R26" i="400"/>
  <c r="Q26" i="400"/>
  <c r="P26" i="400"/>
  <c r="O26" i="400"/>
  <c r="N26" i="400"/>
  <c r="M26" i="400"/>
  <c r="L26" i="400"/>
  <c r="K26" i="400"/>
  <c r="J26" i="400"/>
  <c r="I26" i="400"/>
  <c r="H26" i="400"/>
  <c r="G26" i="400"/>
  <c r="D25" i="400"/>
  <c r="S24" i="400"/>
  <c r="R24" i="400"/>
  <c r="Q24" i="400"/>
  <c r="P24" i="400"/>
  <c r="O24" i="400"/>
  <c r="N24" i="400"/>
  <c r="M24" i="400"/>
  <c r="L24" i="400"/>
  <c r="K24" i="400"/>
  <c r="J24" i="400"/>
  <c r="I24" i="400"/>
  <c r="H24" i="400"/>
  <c r="G24" i="400"/>
  <c r="S20" i="400"/>
  <c r="S22" i="400" s="1"/>
  <c r="R20" i="400"/>
  <c r="R22" i="400" s="1"/>
  <c r="O20" i="400"/>
  <c r="O21" i="400" s="1"/>
  <c r="N20" i="400"/>
  <c r="N22" i="400" s="1"/>
  <c r="K20" i="400"/>
  <c r="K22" i="400" s="1"/>
  <c r="J20" i="400"/>
  <c r="J22" i="400" s="1"/>
  <c r="G20" i="400"/>
  <c r="G22" i="400" s="1"/>
  <c r="S21" i="400"/>
  <c r="K21" i="400"/>
  <c r="R21" i="400"/>
  <c r="Q20" i="400"/>
  <c r="Q21" i="400" s="1"/>
  <c r="P20" i="400"/>
  <c r="P22" i="400"/>
  <c r="M20" i="400"/>
  <c r="M21" i="400"/>
  <c r="L20" i="400"/>
  <c r="L22" i="400"/>
  <c r="I20" i="400"/>
  <c r="I21" i="400"/>
  <c r="H20" i="400"/>
  <c r="H22" i="400"/>
  <c r="S19" i="400"/>
  <c r="R19" i="400"/>
  <c r="Q19" i="400"/>
  <c r="P19" i="400"/>
  <c r="O19" i="400"/>
  <c r="N19" i="400"/>
  <c r="M19" i="400"/>
  <c r="L19" i="400"/>
  <c r="K19" i="400"/>
  <c r="J19" i="400"/>
  <c r="I19" i="400"/>
  <c r="H19" i="400"/>
  <c r="G19" i="400"/>
  <c r="D18" i="400"/>
  <c r="S17" i="400"/>
  <c r="R17" i="400"/>
  <c r="Q17" i="400"/>
  <c r="P17" i="400"/>
  <c r="O17" i="400"/>
  <c r="N17" i="400"/>
  <c r="M17" i="400"/>
  <c r="L17" i="400"/>
  <c r="K17" i="400"/>
  <c r="J17" i="400"/>
  <c r="I17" i="400"/>
  <c r="H17" i="400"/>
  <c r="G17" i="400"/>
  <c r="Q13" i="400"/>
  <c r="Q15" i="400" s="1"/>
  <c r="P13" i="400"/>
  <c r="P15" i="400" s="1"/>
  <c r="M13" i="400"/>
  <c r="M15" i="400" s="1"/>
  <c r="L13" i="400"/>
  <c r="L15" i="400" s="1"/>
  <c r="I13" i="400"/>
  <c r="I15" i="400" s="1"/>
  <c r="H13" i="400"/>
  <c r="H15" i="400" s="1"/>
  <c r="R13" i="400"/>
  <c r="R15" i="400" s="1"/>
  <c r="O13" i="400"/>
  <c r="N13" i="400"/>
  <c r="N15" i="400"/>
  <c r="K13" i="400"/>
  <c r="J13" i="400"/>
  <c r="J15" i="400" s="1"/>
  <c r="G13" i="400"/>
  <c r="S12" i="400"/>
  <c r="R12" i="400"/>
  <c r="Q12" i="400"/>
  <c r="P12" i="400"/>
  <c r="O12" i="400"/>
  <c r="N12" i="400"/>
  <c r="M12" i="400"/>
  <c r="L12" i="400"/>
  <c r="K12" i="400"/>
  <c r="J12" i="400"/>
  <c r="I12" i="400"/>
  <c r="H12" i="400"/>
  <c r="G12" i="400"/>
  <c r="D11" i="400"/>
  <c r="Q10" i="400"/>
  <c r="M10" i="400"/>
  <c r="I10" i="400"/>
  <c r="S10" i="400"/>
  <c r="A1" i="400"/>
  <c r="K164" i="395"/>
  <c r="K163" i="395"/>
  <c r="K160" i="395"/>
  <c r="K159" i="395"/>
  <c r="K156" i="395"/>
  <c r="K155" i="395"/>
  <c r="K152" i="395"/>
  <c r="K151" i="395"/>
  <c r="K148" i="395"/>
  <c r="K147" i="395"/>
  <c r="K144" i="395"/>
  <c r="K143" i="395"/>
  <c r="K140" i="395"/>
  <c r="K139" i="395"/>
  <c r="K136" i="395"/>
  <c r="K135" i="395"/>
  <c r="K132" i="395"/>
  <c r="K131" i="395"/>
  <c r="K128" i="395"/>
  <c r="K127" i="395"/>
  <c r="K125" i="395"/>
  <c r="K121" i="395"/>
  <c r="K117" i="395"/>
  <c r="K113" i="395"/>
  <c r="K109" i="395"/>
  <c r="K105" i="395"/>
  <c r="K103" i="395"/>
  <c r="K100" i="395"/>
  <c r="K99" i="395"/>
  <c r="K96" i="395"/>
  <c r="K95" i="395"/>
  <c r="K92" i="395"/>
  <c r="K89" i="395"/>
  <c r="K85" i="395"/>
  <c r="K81" i="395"/>
  <c r="K77" i="395"/>
  <c r="K76" i="395"/>
  <c r="K75" i="395"/>
  <c r="K72" i="395"/>
  <c r="K71" i="395"/>
  <c r="K68" i="395"/>
  <c r="K67" i="395"/>
  <c r="K64" i="395"/>
  <c r="K60" i="395"/>
  <c r="K56" i="395"/>
  <c r="K52" i="395"/>
  <c r="K51" i="395"/>
  <c r="K48" i="395"/>
  <c r="K47" i="395"/>
  <c r="L45" i="395"/>
  <c r="D10" i="395" s="1"/>
  <c r="D42" i="389" s="1"/>
  <c r="H42" i="389" s="1"/>
  <c r="N42" i="389" s="1"/>
  <c r="Z42" i="389" s="1"/>
  <c r="V42" i="389"/>
  <c r="X42" i="389"/>
  <c r="K33" i="395"/>
  <c r="K39" i="395" s="1"/>
  <c r="J33" i="395"/>
  <c r="J39" i="395"/>
  <c r="I33" i="395"/>
  <c r="F33" i="395"/>
  <c r="F39" i="395"/>
  <c r="K32" i="395"/>
  <c r="K38" i="395" s="1"/>
  <c r="K40" i="395" s="1"/>
  <c r="J32" i="395"/>
  <c r="G32" i="395"/>
  <c r="G38" i="395" s="1"/>
  <c r="G40" i="395" s="1"/>
  <c r="F32" i="395"/>
  <c r="F38" i="395"/>
  <c r="F40" i="395" s="1"/>
  <c r="E33" i="395"/>
  <c r="E39" i="395" s="1"/>
  <c r="I32" i="395"/>
  <c r="H32" i="395"/>
  <c r="H38" i="395" s="1"/>
  <c r="H40" i="395" s="1"/>
  <c r="K21" i="395"/>
  <c r="K27" i="395" s="1"/>
  <c r="I21" i="395"/>
  <c r="I27" i="395" s="1"/>
  <c r="I28" i="395" s="1"/>
  <c r="G21" i="395"/>
  <c r="K20" i="395"/>
  <c r="K26" i="395" s="1"/>
  <c r="J20" i="395"/>
  <c r="J26" i="395" s="1"/>
  <c r="J28" i="395" s="1"/>
  <c r="H20" i="395"/>
  <c r="G20" i="395"/>
  <c r="J21" i="395"/>
  <c r="J27" i="395"/>
  <c r="F21" i="395"/>
  <c r="F27" i="395"/>
  <c r="I20" i="395"/>
  <c r="F20" i="395"/>
  <c r="I10" i="395"/>
  <c r="A1" i="395"/>
  <c r="E22" i="391"/>
  <c r="D22" i="391"/>
  <c r="D28" i="391"/>
  <c r="A62" i="391"/>
  <c r="C17" i="391"/>
  <c r="E16" i="391"/>
  <c r="E13" i="391"/>
  <c r="D13" i="391"/>
  <c r="C12" i="391"/>
  <c r="B15" i="391"/>
  <c r="A21" i="391"/>
  <c r="A20" i="391"/>
  <c r="A19" i="391"/>
  <c r="A17" i="391"/>
  <c r="A16" i="391"/>
  <c r="A15" i="391"/>
  <c r="A14" i="391"/>
  <c r="A13" i="391"/>
  <c r="A12" i="391"/>
  <c r="A11" i="391"/>
  <c r="A10" i="391"/>
  <c r="C22" i="391"/>
  <c r="E21" i="391"/>
  <c r="D21" i="391"/>
  <c r="C21" i="391"/>
  <c r="D20" i="391"/>
  <c r="C20" i="391"/>
  <c r="E19" i="391"/>
  <c r="D19" i="391"/>
  <c r="C19" i="391"/>
  <c r="E18" i="391"/>
  <c r="D18" i="391"/>
  <c r="C18" i="391"/>
  <c r="E17" i="391"/>
  <c r="D17" i="391"/>
  <c r="D16" i="391"/>
  <c r="C16" i="391"/>
  <c r="E15" i="391"/>
  <c r="D15" i="391"/>
  <c r="C15" i="391"/>
  <c r="E14" i="391"/>
  <c r="D14" i="391"/>
  <c r="C14" i="391"/>
  <c r="C13" i="391"/>
  <c r="E12" i="391"/>
  <c r="D12" i="391"/>
  <c r="E11" i="391"/>
  <c r="D11" i="391"/>
  <c r="C11" i="391"/>
  <c r="E10" i="391"/>
  <c r="D10" i="391"/>
  <c r="C10" i="391"/>
  <c r="A1" i="458"/>
  <c r="AD97" i="392"/>
  <c r="AC97" i="392"/>
  <c r="AB97" i="392"/>
  <c r="AA97" i="392"/>
  <c r="Y97" i="392"/>
  <c r="W97" i="392"/>
  <c r="U97" i="392"/>
  <c r="T97" i="392"/>
  <c r="S97" i="392"/>
  <c r="R97" i="392"/>
  <c r="Q97" i="392"/>
  <c r="P97" i="392"/>
  <c r="O97" i="392"/>
  <c r="M97" i="392"/>
  <c r="L97" i="392"/>
  <c r="K97" i="392"/>
  <c r="J97" i="392"/>
  <c r="I97" i="392"/>
  <c r="G97" i="392"/>
  <c r="F97" i="392"/>
  <c r="E97" i="392"/>
  <c r="D97" i="392"/>
  <c r="V96" i="392"/>
  <c r="X96" i="392" s="1"/>
  <c r="V95" i="392"/>
  <c r="X95" i="392" s="1"/>
  <c r="Z95" i="392" s="1"/>
  <c r="AE95" i="392" s="1"/>
  <c r="H96" i="392"/>
  <c r="N96" i="392" s="1"/>
  <c r="H95" i="392"/>
  <c r="N95" i="392"/>
  <c r="H93" i="392"/>
  <c r="N93" i="392" s="1"/>
  <c r="AD90" i="392"/>
  <c r="AC90" i="392"/>
  <c r="AB90" i="392"/>
  <c r="AA90" i="392"/>
  <c r="Y90" i="392"/>
  <c r="W90" i="392"/>
  <c r="U90" i="392"/>
  <c r="T90" i="392"/>
  <c r="S90" i="392"/>
  <c r="R90" i="392"/>
  <c r="Q90" i="392"/>
  <c r="P90" i="392"/>
  <c r="O90" i="392"/>
  <c r="M90" i="392"/>
  <c r="L90" i="392"/>
  <c r="K90" i="392"/>
  <c r="I90" i="392"/>
  <c r="G90" i="392"/>
  <c r="E90" i="392"/>
  <c r="D90" i="392"/>
  <c r="V89" i="392"/>
  <c r="X89" i="392" s="1"/>
  <c r="V61" i="392"/>
  <c r="X61" i="392"/>
  <c r="V60" i="392"/>
  <c r="V57" i="392"/>
  <c r="X57" i="392" s="1"/>
  <c r="V56" i="392"/>
  <c r="X56" i="392" s="1"/>
  <c r="V55" i="392"/>
  <c r="X55" i="392" s="1"/>
  <c r="V54" i="392"/>
  <c r="X54" i="392" s="1"/>
  <c r="V53" i="392"/>
  <c r="X53" i="392" s="1"/>
  <c r="Z53" i="392" s="1"/>
  <c r="AE53" i="392" s="1"/>
  <c r="V52" i="392"/>
  <c r="X52" i="392" s="1"/>
  <c r="V51" i="392"/>
  <c r="X51" i="392" s="1"/>
  <c r="Z51" i="392" s="1"/>
  <c r="AE51" i="392" s="1"/>
  <c r="V50" i="392"/>
  <c r="X50" i="392" s="1"/>
  <c r="V49" i="392"/>
  <c r="X49" i="392" s="1"/>
  <c r="Z49" i="392" s="1"/>
  <c r="AE49" i="392" s="1"/>
  <c r="V48" i="392"/>
  <c r="X48" i="392" s="1"/>
  <c r="V47" i="392"/>
  <c r="X47" i="392" s="1"/>
  <c r="Z47" i="392" s="1"/>
  <c r="AE47" i="392" s="1"/>
  <c r="V46" i="392"/>
  <c r="X46" i="392" s="1"/>
  <c r="V45" i="392"/>
  <c r="X45" i="392" s="1"/>
  <c r="Z45" i="392" s="1"/>
  <c r="AE45" i="392" s="1"/>
  <c r="V44" i="392"/>
  <c r="X44" i="392" s="1"/>
  <c r="Z44" i="392" s="1"/>
  <c r="AE44" i="392" s="1"/>
  <c r="V43" i="392"/>
  <c r="X43" i="392" s="1"/>
  <c r="Z43" i="392" s="1"/>
  <c r="AE43" i="392" s="1"/>
  <c r="V42" i="392"/>
  <c r="X42" i="392" s="1"/>
  <c r="Z42" i="392" s="1"/>
  <c r="AE42" i="392" s="1"/>
  <c r="V41" i="392"/>
  <c r="X41" i="392" s="1"/>
  <c r="Z41" i="392" s="1"/>
  <c r="AE41" i="392" s="1"/>
  <c r="V40" i="392"/>
  <c r="X40" i="392" s="1"/>
  <c r="V39" i="392"/>
  <c r="V37" i="392"/>
  <c r="X37" i="392" s="1"/>
  <c r="V36" i="392"/>
  <c r="X36" i="392" s="1"/>
  <c r="V31" i="392"/>
  <c r="V38" i="392" s="1"/>
  <c r="V98" i="392" s="1"/>
  <c r="V30" i="392"/>
  <c r="X30" i="392" s="1"/>
  <c r="N89" i="392"/>
  <c r="H61" i="392"/>
  <c r="N61" i="392" s="1"/>
  <c r="Z61" i="392" s="1"/>
  <c r="AE61" i="392" s="1"/>
  <c r="H60" i="392"/>
  <c r="N60" i="392" s="1"/>
  <c r="H57" i="392"/>
  <c r="N57" i="392" s="1"/>
  <c r="H56" i="392"/>
  <c r="N56" i="392" s="1"/>
  <c r="H55" i="392"/>
  <c r="N55" i="392" s="1"/>
  <c r="H54" i="392"/>
  <c r="N54" i="392" s="1"/>
  <c r="H53" i="392"/>
  <c r="N53" i="392"/>
  <c r="H52" i="392"/>
  <c r="N52" i="392" s="1"/>
  <c r="H51" i="392"/>
  <c r="N51" i="392"/>
  <c r="H50" i="392"/>
  <c r="N50" i="392" s="1"/>
  <c r="H49" i="392"/>
  <c r="N49" i="392"/>
  <c r="H48" i="392"/>
  <c r="N48" i="392" s="1"/>
  <c r="H47" i="392"/>
  <c r="N47" i="392"/>
  <c r="H46" i="392"/>
  <c r="N46" i="392" s="1"/>
  <c r="H45" i="392"/>
  <c r="N45" i="392"/>
  <c r="H44" i="392"/>
  <c r="N44" i="392"/>
  <c r="H43" i="392"/>
  <c r="N43" i="392"/>
  <c r="H42" i="392"/>
  <c r="N42" i="392"/>
  <c r="H41" i="392"/>
  <c r="N41" i="392"/>
  <c r="H40" i="392"/>
  <c r="N40" i="392"/>
  <c r="H39" i="392"/>
  <c r="N39" i="392"/>
  <c r="H37" i="392"/>
  <c r="N37" i="392" s="1"/>
  <c r="N36" i="392"/>
  <c r="H31" i="392"/>
  <c r="N31" i="392"/>
  <c r="H30" i="392"/>
  <c r="N30" i="392"/>
  <c r="AD59" i="392"/>
  <c r="AC59" i="392"/>
  <c r="AB59" i="392"/>
  <c r="AA59" i="392"/>
  <c r="Y59" i="392"/>
  <c r="W59" i="392"/>
  <c r="U59" i="392"/>
  <c r="T59" i="392"/>
  <c r="S59" i="392"/>
  <c r="R59" i="392"/>
  <c r="Q59" i="392"/>
  <c r="P59" i="392"/>
  <c r="O59" i="392"/>
  <c r="M59" i="392"/>
  <c r="L59" i="392"/>
  <c r="K59" i="392"/>
  <c r="J59" i="392"/>
  <c r="I59" i="392"/>
  <c r="G59" i="392"/>
  <c r="F59" i="392"/>
  <c r="E59" i="392"/>
  <c r="D59" i="392"/>
  <c r="AD38" i="392"/>
  <c r="AC38" i="392"/>
  <c r="AB38" i="392"/>
  <c r="AA38" i="392"/>
  <c r="Y38" i="392"/>
  <c r="W38" i="392"/>
  <c r="U38" i="392"/>
  <c r="U98" i="392" s="1"/>
  <c r="T38" i="392"/>
  <c r="S38" i="392"/>
  <c r="R38" i="392"/>
  <c r="Q38" i="392"/>
  <c r="P38" i="392"/>
  <c r="O38" i="392"/>
  <c r="M38" i="392"/>
  <c r="L38" i="392"/>
  <c r="K38" i="392"/>
  <c r="J38" i="392"/>
  <c r="I38" i="392"/>
  <c r="G38" i="392"/>
  <c r="F38" i="392"/>
  <c r="E38" i="392"/>
  <c r="D38" i="392"/>
  <c r="B38" i="392"/>
  <c r="B59" i="392"/>
  <c r="B90" i="392"/>
  <c r="B97" i="392"/>
  <c r="AD26" i="392"/>
  <c r="AC26" i="392"/>
  <c r="AB26" i="392"/>
  <c r="AA26" i="392"/>
  <c r="Y26" i="392"/>
  <c r="W26" i="392"/>
  <c r="U26" i="392"/>
  <c r="T26" i="392"/>
  <c r="S26" i="392"/>
  <c r="R26" i="392"/>
  <c r="Q26" i="392"/>
  <c r="P26" i="392"/>
  <c r="O26" i="392"/>
  <c r="M26" i="392"/>
  <c r="L26" i="392"/>
  <c r="K26" i="392"/>
  <c r="J26" i="392"/>
  <c r="I26" i="392"/>
  <c r="G26" i="392"/>
  <c r="F26" i="392"/>
  <c r="F27" i="392" s="1"/>
  <c r="E26" i="392"/>
  <c r="D26" i="392"/>
  <c r="V25" i="392"/>
  <c r="X25" i="392" s="1"/>
  <c r="Z25" i="392" s="1"/>
  <c r="AE25" i="392" s="1"/>
  <c r="V24" i="392"/>
  <c r="X24" i="392" s="1"/>
  <c r="V23" i="392"/>
  <c r="X23" i="392" s="1"/>
  <c r="Z23" i="392" s="1"/>
  <c r="AE23" i="392" s="1"/>
  <c r="V22" i="392"/>
  <c r="X22" i="392" s="1"/>
  <c r="Z22" i="392" s="1"/>
  <c r="AE22" i="392" s="1"/>
  <c r="V21" i="392"/>
  <c r="X21" i="392" s="1"/>
  <c r="Z21" i="392" s="1"/>
  <c r="AE21" i="392" s="1"/>
  <c r="V20" i="392"/>
  <c r="X20" i="392" s="1"/>
  <c r="V19" i="392"/>
  <c r="X19" i="392" s="1"/>
  <c r="H25" i="392"/>
  <c r="N25" i="392"/>
  <c r="H24" i="392"/>
  <c r="N24" i="392"/>
  <c r="H23" i="392"/>
  <c r="N23" i="392"/>
  <c r="H22" i="392"/>
  <c r="N22" i="392"/>
  <c r="H21" i="392"/>
  <c r="N21" i="392"/>
  <c r="H20" i="392"/>
  <c r="N20" i="392"/>
  <c r="N26" i="392" s="1"/>
  <c r="H19" i="392"/>
  <c r="N19" i="392"/>
  <c r="A1" i="392"/>
  <c r="V109" i="389"/>
  <c r="X109" i="389"/>
  <c r="V106" i="389"/>
  <c r="X106" i="389" s="1"/>
  <c r="V105" i="389"/>
  <c r="X105" i="389" s="1"/>
  <c r="H109" i="389"/>
  <c r="N109" i="389" s="1"/>
  <c r="Z109" i="389" s="1"/>
  <c r="AE109" i="389" s="1"/>
  <c r="AH109" i="389" s="1"/>
  <c r="H108" i="389"/>
  <c r="N108" i="389" s="1"/>
  <c r="H106" i="389"/>
  <c r="N106" i="389" s="1"/>
  <c r="H105" i="389"/>
  <c r="N105" i="389" s="1"/>
  <c r="AD107" i="389"/>
  <c r="AD110" i="389" s="1"/>
  <c r="AC107" i="389"/>
  <c r="AC110" i="389" s="1"/>
  <c r="AB107" i="389"/>
  <c r="AB110" i="389"/>
  <c r="AA107" i="389"/>
  <c r="AA110" i="389"/>
  <c r="Y107" i="389"/>
  <c r="Y110" i="389"/>
  <c r="W107" i="389"/>
  <c r="U107" i="389"/>
  <c r="U110" i="389"/>
  <c r="T107" i="389"/>
  <c r="T110" i="389"/>
  <c r="S107" i="389"/>
  <c r="S110" i="389"/>
  <c r="R107" i="389"/>
  <c r="R110" i="389"/>
  <c r="Q107" i="389"/>
  <c r="Q110" i="389"/>
  <c r="P107" i="389"/>
  <c r="P110" i="389" s="1"/>
  <c r="O107" i="389"/>
  <c r="M107" i="389"/>
  <c r="M110" i="389" s="1"/>
  <c r="L107" i="389"/>
  <c r="L110" i="389" s="1"/>
  <c r="K107" i="389"/>
  <c r="K110" i="389" s="1"/>
  <c r="J107" i="389"/>
  <c r="J110" i="389" s="1"/>
  <c r="I107" i="389"/>
  <c r="G107" i="389"/>
  <c r="G110" i="389" s="1"/>
  <c r="F107" i="389"/>
  <c r="F110" i="389"/>
  <c r="E107" i="389"/>
  <c r="E110" i="389" s="1"/>
  <c r="D107" i="389"/>
  <c r="D110" i="389" s="1"/>
  <c r="AD92" i="389"/>
  <c r="AC92" i="389"/>
  <c r="AB92" i="389"/>
  <c r="AA92" i="389"/>
  <c r="Y92" i="389"/>
  <c r="W92" i="389"/>
  <c r="U92" i="389"/>
  <c r="T92" i="389"/>
  <c r="S92" i="389"/>
  <c r="R92" i="389"/>
  <c r="Q92" i="389"/>
  <c r="P92" i="389"/>
  <c r="O92" i="389"/>
  <c r="M92" i="389"/>
  <c r="L92" i="389"/>
  <c r="K92" i="389"/>
  <c r="J92" i="389"/>
  <c r="I92" i="389"/>
  <c r="G92" i="389"/>
  <c r="F92" i="389"/>
  <c r="E92" i="389"/>
  <c r="D92" i="389"/>
  <c r="V91" i="389"/>
  <c r="X91" i="389" s="1"/>
  <c r="V90" i="389"/>
  <c r="X90" i="389" s="1"/>
  <c r="V89" i="389"/>
  <c r="X89" i="389" s="1"/>
  <c r="Z89" i="389" s="1"/>
  <c r="AE89" i="389" s="1"/>
  <c r="V88" i="389"/>
  <c r="X88" i="389" s="1"/>
  <c r="Z88" i="389" s="1"/>
  <c r="AE88" i="389" s="1"/>
  <c r="V87" i="389"/>
  <c r="X87" i="389" s="1"/>
  <c r="V86" i="389"/>
  <c r="X86" i="389" s="1"/>
  <c r="Z86" i="389" s="1"/>
  <c r="AE86" i="389" s="1"/>
  <c r="H91" i="389"/>
  <c r="N91" i="389" s="1"/>
  <c r="H90" i="389"/>
  <c r="N90" i="389" s="1"/>
  <c r="H89" i="389"/>
  <c r="N89" i="389"/>
  <c r="H88" i="389"/>
  <c r="N88" i="389"/>
  <c r="H87" i="389"/>
  <c r="N87" i="389"/>
  <c r="H86" i="389"/>
  <c r="N86" i="389"/>
  <c r="AD83" i="389"/>
  <c r="AC83" i="389"/>
  <c r="AB83" i="389"/>
  <c r="AA83" i="389"/>
  <c r="Y83" i="389"/>
  <c r="W83" i="389"/>
  <c r="U83" i="389"/>
  <c r="T83" i="389"/>
  <c r="S83" i="389"/>
  <c r="R83" i="389"/>
  <c r="Q83" i="389"/>
  <c r="P83" i="389"/>
  <c r="O83" i="389"/>
  <c r="M83" i="389"/>
  <c r="L83" i="389"/>
  <c r="L94" i="389" s="1"/>
  <c r="K83" i="389"/>
  <c r="J83" i="389"/>
  <c r="I83" i="389"/>
  <c r="G83" i="389"/>
  <c r="G96" i="389" s="1"/>
  <c r="F83" i="389"/>
  <c r="E83" i="389"/>
  <c r="D83" i="389"/>
  <c r="V82" i="389"/>
  <c r="X82" i="389" s="1"/>
  <c r="V81" i="389"/>
  <c r="X81" i="389" s="1"/>
  <c r="V80" i="389"/>
  <c r="X80" i="389" s="1"/>
  <c r="V79" i="389"/>
  <c r="X79" i="389" s="1"/>
  <c r="Z79" i="389" s="1"/>
  <c r="AE79" i="389" s="1"/>
  <c r="V78" i="389"/>
  <c r="X78" i="389" s="1"/>
  <c r="V77" i="389"/>
  <c r="X77" i="389" s="1"/>
  <c r="Z77" i="389" s="1"/>
  <c r="AE77" i="389" s="1"/>
  <c r="H82" i="389"/>
  <c r="N82" i="389" s="1"/>
  <c r="H81" i="389"/>
  <c r="N81" i="389" s="1"/>
  <c r="H80" i="389"/>
  <c r="N80" i="389" s="1"/>
  <c r="H79" i="389"/>
  <c r="N79" i="389"/>
  <c r="H78" i="389"/>
  <c r="N78" i="389" s="1"/>
  <c r="H77" i="389"/>
  <c r="N77" i="389"/>
  <c r="Z61" i="389"/>
  <c r="V44" i="389"/>
  <c r="X44" i="389"/>
  <c r="V45" i="389"/>
  <c r="X45" i="389" s="1"/>
  <c r="V43" i="389"/>
  <c r="X43" i="389"/>
  <c r="M45" i="389"/>
  <c r="K45" i="389"/>
  <c r="J45" i="389"/>
  <c r="I45" i="389"/>
  <c r="H45" i="389"/>
  <c r="J44" i="389"/>
  <c r="V38" i="389"/>
  <c r="X38" i="389" s="1"/>
  <c r="Z38" i="389" s="1"/>
  <c r="AE38" i="389" s="1"/>
  <c r="V28" i="389"/>
  <c r="X28" i="389" s="1"/>
  <c r="V27" i="389"/>
  <c r="X27" i="389" s="1"/>
  <c r="V26" i="389"/>
  <c r="X26" i="389"/>
  <c r="V25" i="389"/>
  <c r="X25" i="389" s="1"/>
  <c r="V24" i="389"/>
  <c r="X24" i="389"/>
  <c r="V23" i="389"/>
  <c r="X23" i="389" s="1"/>
  <c r="N38" i="389"/>
  <c r="H28" i="389"/>
  <c r="N28" i="389" s="1"/>
  <c r="H27" i="389"/>
  <c r="N27" i="389" s="1"/>
  <c r="H26" i="389"/>
  <c r="N26" i="389" s="1"/>
  <c r="Z26" i="389" s="1"/>
  <c r="AE26" i="389" s="1"/>
  <c r="H25" i="389"/>
  <c r="N25" i="389" s="1"/>
  <c r="H24" i="389"/>
  <c r="N24" i="389"/>
  <c r="H23" i="389"/>
  <c r="N23" i="389" s="1"/>
  <c r="AD40" i="389"/>
  <c r="AD102" i="392" s="1"/>
  <c r="AC40" i="389"/>
  <c r="AC102" i="392" s="1"/>
  <c r="AB40" i="389"/>
  <c r="AB102" i="392" s="1"/>
  <c r="AA40" i="389"/>
  <c r="AA96" i="389" s="1"/>
  <c r="U102" i="392"/>
  <c r="T102" i="392"/>
  <c r="R102" i="392"/>
  <c r="M40" i="389"/>
  <c r="L40" i="389"/>
  <c r="K40" i="389"/>
  <c r="K46" i="389" s="1"/>
  <c r="J40" i="389"/>
  <c r="I40" i="389"/>
  <c r="G40" i="389"/>
  <c r="F40" i="389"/>
  <c r="E40" i="389"/>
  <c r="D40" i="389"/>
  <c r="D102" i="392" s="1"/>
  <c r="A1" i="389"/>
  <c r="S48" i="444"/>
  <c r="AC48" i="444" s="1"/>
  <c r="R48" i="444"/>
  <c r="AB48" i="444" s="1"/>
  <c r="Q48" i="444"/>
  <c r="AA48" i="444" s="1"/>
  <c r="P48" i="444"/>
  <c r="Z48" i="444" s="1"/>
  <c r="O48" i="444"/>
  <c r="Y48" i="444" s="1"/>
  <c r="N48" i="444"/>
  <c r="X48" i="444" s="1"/>
  <c r="M48" i="444"/>
  <c r="W48" i="444" s="1"/>
  <c r="I39" i="444"/>
  <c r="H39" i="444"/>
  <c r="G39" i="444"/>
  <c r="F39" i="444"/>
  <c r="E39" i="444"/>
  <c r="E40" i="444" s="1"/>
  <c r="S23" i="444"/>
  <c r="AC23" i="444" s="1"/>
  <c r="R23" i="444"/>
  <c r="AB23" i="444" s="1"/>
  <c r="Q23" i="444"/>
  <c r="AA23" i="444" s="1"/>
  <c r="P23" i="444"/>
  <c r="Z23" i="444" s="1"/>
  <c r="O23" i="444"/>
  <c r="Y23" i="444" s="1"/>
  <c r="M23" i="444"/>
  <c r="W23" i="444" s="1"/>
  <c r="I14" i="444"/>
  <c r="S24" i="444" s="1"/>
  <c r="AC24" i="444" s="1"/>
  <c r="H14" i="444"/>
  <c r="H15" i="444" s="1"/>
  <c r="G14" i="444"/>
  <c r="G15" i="444" s="1"/>
  <c r="F14" i="444"/>
  <c r="P24" i="444" s="1"/>
  <c r="Z24" i="444" s="1"/>
  <c r="E14" i="444"/>
  <c r="O24" i="444" s="1"/>
  <c r="Y24" i="444" s="1"/>
  <c r="C15" i="444"/>
  <c r="A1" i="444"/>
  <c r="T104" i="442"/>
  <c r="AE104" i="442" s="1"/>
  <c r="S104" i="442"/>
  <c r="AD104" i="442" s="1"/>
  <c r="R104" i="442"/>
  <c r="AC104" i="442" s="1"/>
  <c r="Q104" i="442"/>
  <c r="AB104" i="442" s="1"/>
  <c r="P104" i="442"/>
  <c r="AA104" i="442" s="1"/>
  <c r="O104" i="442"/>
  <c r="Z104" i="442" s="1"/>
  <c r="N104" i="442"/>
  <c r="Y104" i="442" s="1"/>
  <c r="M104" i="442"/>
  <c r="X104" i="442" s="1"/>
  <c r="AE81" i="442"/>
  <c r="AD81" i="442"/>
  <c r="AB81" i="442"/>
  <c r="AA81" i="442"/>
  <c r="Z81" i="442"/>
  <c r="X81" i="442"/>
  <c r="J81" i="442"/>
  <c r="T75" i="442"/>
  <c r="AE75" i="442" s="1"/>
  <c r="S75" i="442"/>
  <c r="AD75" i="442" s="1"/>
  <c r="R75" i="442"/>
  <c r="AC75" i="442" s="1"/>
  <c r="Q75" i="442"/>
  <c r="AB75" i="442" s="1"/>
  <c r="P75" i="442"/>
  <c r="AA75" i="442" s="1"/>
  <c r="O75" i="442"/>
  <c r="Z75" i="442" s="1"/>
  <c r="N75" i="442"/>
  <c r="Y75" i="442" s="1"/>
  <c r="M75" i="442"/>
  <c r="X75" i="442" s="1"/>
  <c r="J75" i="442"/>
  <c r="J68" i="442"/>
  <c r="J49" i="442"/>
  <c r="J48" i="442"/>
  <c r="T49" i="442"/>
  <c r="AE49" i="442" s="1"/>
  <c r="S49" i="442"/>
  <c r="AD49" i="442" s="1"/>
  <c r="R49" i="442"/>
  <c r="AC49" i="442" s="1"/>
  <c r="Q49" i="442"/>
  <c r="AB49" i="442" s="1"/>
  <c r="P49" i="442"/>
  <c r="AA49" i="442" s="1"/>
  <c r="O49" i="442"/>
  <c r="Z49" i="442" s="1"/>
  <c r="T48" i="442"/>
  <c r="AE48" i="442" s="1"/>
  <c r="S48" i="442"/>
  <c r="AD48" i="442" s="1"/>
  <c r="R48" i="442"/>
  <c r="AC48" i="442" s="1"/>
  <c r="Q48" i="442"/>
  <c r="AB48" i="442" s="1"/>
  <c r="P48" i="442"/>
  <c r="AA48" i="442" s="1"/>
  <c r="O48" i="442"/>
  <c r="Z48" i="442" s="1"/>
  <c r="I41" i="442"/>
  <c r="T50" i="442" s="1"/>
  <c r="AE50" i="442" s="1"/>
  <c r="H41" i="442"/>
  <c r="S50" i="442" s="1"/>
  <c r="AD50" i="442" s="1"/>
  <c r="G41" i="442"/>
  <c r="R50" i="442" s="1"/>
  <c r="AC50" i="442" s="1"/>
  <c r="F41" i="442"/>
  <c r="Q50" i="442" s="1"/>
  <c r="AB50" i="442" s="1"/>
  <c r="E41" i="442"/>
  <c r="P50" i="442" s="1"/>
  <c r="AA50" i="442" s="1"/>
  <c r="D41" i="442"/>
  <c r="O50" i="442" s="1"/>
  <c r="Z50" i="442" s="1"/>
  <c r="T24" i="442"/>
  <c r="AE24" i="442" s="1"/>
  <c r="S24" i="442"/>
  <c r="AD24" i="442" s="1"/>
  <c r="R24" i="442"/>
  <c r="AC24" i="442" s="1"/>
  <c r="Q24" i="442"/>
  <c r="AB24" i="442" s="1"/>
  <c r="P24" i="442"/>
  <c r="AA24" i="442" s="1"/>
  <c r="O24" i="442"/>
  <c r="Z24" i="442" s="1"/>
  <c r="T23" i="442"/>
  <c r="AE23" i="442" s="1"/>
  <c r="S23" i="442"/>
  <c r="AD23" i="442" s="1"/>
  <c r="R23" i="442"/>
  <c r="AC23" i="442" s="1"/>
  <c r="Q23" i="442"/>
  <c r="AB23" i="442" s="1"/>
  <c r="P23" i="442"/>
  <c r="AA23" i="442" s="1"/>
  <c r="I16" i="442"/>
  <c r="T25" i="442" s="1"/>
  <c r="AE25" i="442" s="1"/>
  <c r="H16" i="442"/>
  <c r="S25" i="442" s="1"/>
  <c r="AD25" i="442" s="1"/>
  <c r="G16" i="442"/>
  <c r="F16" i="442"/>
  <c r="Q25" i="442" s="1"/>
  <c r="AB25" i="442" s="1"/>
  <c r="E16" i="442"/>
  <c r="P25" i="442" s="1"/>
  <c r="AA25" i="442" s="1"/>
  <c r="A1" i="442"/>
  <c r="AC47" i="441"/>
  <c r="AB47" i="441"/>
  <c r="AA47" i="441"/>
  <c r="Z47" i="441"/>
  <c r="Y47" i="441"/>
  <c r="X47" i="441"/>
  <c r="W47" i="441"/>
  <c r="V47" i="441"/>
  <c r="S47" i="441"/>
  <c r="R47" i="441"/>
  <c r="Q47" i="441"/>
  <c r="P47" i="441"/>
  <c r="O47" i="441"/>
  <c r="N47" i="441"/>
  <c r="M47" i="441"/>
  <c r="L47" i="441"/>
  <c r="I40" i="441"/>
  <c r="S48" i="441" s="1"/>
  <c r="H40" i="441"/>
  <c r="R48" i="441" s="1"/>
  <c r="G40" i="441"/>
  <c r="Q48" i="441" s="1"/>
  <c r="F40" i="441"/>
  <c r="P48" i="441" s="1"/>
  <c r="E40" i="441"/>
  <c r="O48" i="441" s="1"/>
  <c r="D40" i="441"/>
  <c r="N48" i="441" s="1"/>
  <c r="C40" i="441"/>
  <c r="M48" i="441" s="1"/>
  <c r="B40" i="441"/>
  <c r="L48" i="441" s="1"/>
  <c r="V30" i="441"/>
  <c r="AC23" i="441"/>
  <c r="AB23" i="441"/>
  <c r="AA23" i="441"/>
  <c r="Z23" i="441"/>
  <c r="Y23" i="441"/>
  <c r="X23" i="441"/>
  <c r="W23" i="441"/>
  <c r="V23" i="441"/>
  <c r="S23" i="441"/>
  <c r="R23" i="441"/>
  <c r="Q23" i="441"/>
  <c r="P23" i="441"/>
  <c r="O23" i="441"/>
  <c r="N23" i="441"/>
  <c r="M23" i="441"/>
  <c r="L23" i="441"/>
  <c r="B15" i="441"/>
  <c r="V25" i="441" s="1"/>
  <c r="A1" i="441"/>
  <c r="AH92" i="230"/>
  <c r="AG92" i="230"/>
  <c r="AF92" i="230"/>
  <c r="AE92" i="230"/>
  <c r="AD92" i="230"/>
  <c r="AB92" i="230"/>
  <c r="AH91" i="230"/>
  <c r="AG91" i="230"/>
  <c r="AF91" i="230"/>
  <c r="AE91" i="230"/>
  <c r="AD91" i="230"/>
  <c r="AC91" i="230"/>
  <c r="AH90" i="230"/>
  <c r="AG90" i="230"/>
  <c r="AF90" i="230"/>
  <c r="AE90" i="230"/>
  <c r="AD90" i="230"/>
  <c r="AB90" i="230"/>
  <c r="AH89" i="230"/>
  <c r="AG89" i="230"/>
  <c r="AF89" i="230"/>
  <c r="AE89" i="230"/>
  <c r="AD89" i="230"/>
  <c r="AH88" i="230"/>
  <c r="AG88" i="230"/>
  <c r="AF88" i="230"/>
  <c r="AE88" i="230"/>
  <c r="AD88" i="230"/>
  <c r="AB88" i="230"/>
  <c r="AH87" i="230"/>
  <c r="AG87" i="230"/>
  <c r="AF87" i="230"/>
  <c r="AE87" i="230"/>
  <c r="AD87" i="230"/>
  <c r="AH86" i="230"/>
  <c r="AG86" i="230"/>
  <c r="AF86" i="230"/>
  <c r="AE86" i="230"/>
  <c r="AD86" i="230"/>
  <c r="AB86" i="230"/>
  <c r="V92" i="230"/>
  <c r="U92" i="230"/>
  <c r="T92" i="230"/>
  <c r="S92" i="230"/>
  <c r="R92" i="230"/>
  <c r="P92" i="230"/>
  <c r="V91" i="230"/>
  <c r="U91" i="230"/>
  <c r="T91" i="230"/>
  <c r="S91" i="230"/>
  <c r="R91" i="230"/>
  <c r="Q91" i="230"/>
  <c r="V90" i="230"/>
  <c r="U90" i="230"/>
  <c r="T90" i="230"/>
  <c r="S90" i="230"/>
  <c r="R90" i="230"/>
  <c r="P90" i="230"/>
  <c r="V89" i="230"/>
  <c r="U89" i="230"/>
  <c r="T89" i="230"/>
  <c r="S89" i="230"/>
  <c r="R89" i="230"/>
  <c r="V88" i="230"/>
  <c r="U88" i="230"/>
  <c r="T88" i="230"/>
  <c r="S88" i="230"/>
  <c r="R88" i="230"/>
  <c r="P88" i="230"/>
  <c r="V87" i="230"/>
  <c r="U87" i="230"/>
  <c r="T87" i="230"/>
  <c r="S87" i="230"/>
  <c r="R87" i="230"/>
  <c r="V86" i="230"/>
  <c r="U86" i="230"/>
  <c r="T86" i="230"/>
  <c r="S86" i="230"/>
  <c r="R86" i="230"/>
  <c r="P86" i="230"/>
  <c r="AH83" i="230"/>
  <c r="AG83" i="230"/>
  <c r="AF83" i="230"/>
  <c r="AE83" i="230"/>
  <c r="AD83" i="230"/>
  <c r="AH82" i="230"/>
  <c r="AG82" i="230"/>
  <c r="AF82" i="230"/>
  <c r="AE82" i="230"/>
  <c r="AD82" i="230"/>
  <c r="AC82" i="230"/>
  <c r="AH81" i="230"/>
  <c r="AG81" i="230"/>
  <c r="AF81" i="230"/>
  <c r="AE81" i="230"/>
  <c r="AD81" i="230"/>
  <c r="AC81" i="230"/>
  <c r="AB81" i="230"/>
  <c r="AH80" i="230"/>
  <c r="AG80" i="230"/>
  <c r="AF80" i="230"/>
  <c r="AE80" i="230"/>
  <c r="AD80" i="230"/>
  <c r="AC80" i="230"/>
  <c r="AH79" i="230"/>
  <c r="AG79" i="230"/>
  <c r="AF79" i="230"/>
  <c r="AE79" i="230"/>
  <c r="AD79" i="230"/>
  <c r="AC79" i="230"/>
  <c r="AB79" i="230"/>
  <c r="AH78" i="230"/>
  <c r="AG78" i="230"/>
  <c r="AF78" i="230"/>
  <c r="AE78" i="230"/>
  <c r="AD78" i="230"/>
  <c r="AC78" i="230"/>
  <c r="AH77" i="230"/>
  <c r="AG77" i="230"/>
  <c r="AF77" i="230"/>
  <c r="AE77" i="230"/>
  <c r="AD77" i="230"/>
  <c r="AC77" i="230"/>
  <c r="AH76" i="230"/>
  <c r="AG76" i="230"/>
  <c r="AF76" i="230"/>
  <c r="AE76" i="230"/>
  <c r="AD76" i="230"/>
  <c r="AB76" i="230"/>
  <c r="V83" i="230"/>
  <c r="U83" i="230"/>
  <c r="T83" i="230"/>
  <c r="S83" i="230"/>
  <c r="R83" i="230"/>
  <c r="V82" i="230"/>
  <c r="U82" i="230"/>
  <c r="T82" i="230"/>
  <c r="S82" i="230"/>
  <c r="R82" i="230"/>
  <c r="Q82" i="230"/>
  <c r="V81" i="230"/>
  <c r="U81" i="230"/>
  <c r="T81" i="230"/>
  <c r="S81" i="230"/>
  <c r="R81" i="230"/>
  <c r="Q81" i="230"/>
  <c r="P81" i="230"/>
  <c r="V80" i="230"/>
  <c r="U80" i="230"/>
  <c r="T80" i="230"/>
  <c r="S80" i="230"/>
  <c r="R80" i="230"/>
  <c r="Q80" i="230"/>
  <c r="V79" i="230"/>
  <c r="U79" i="230"/>
  <c r="T79" i="230"/>
  <c r="S79" i="230"/>
  <c r="R79" i="230"/>
  <c r="Q79" i="230"/>
  <c r="P79" i="230"/>
  <c r="V78" i="230"/>
  <c r="U78" i="230"/>
  <c r="T78" i="230"/>
  <c r="S78" i="230"/>
  <c r="R78" i="230"/>
  <c r="Q78" i="230"/>
  <c r="V77" i="230"/>
  <c r="U77" i="230"/>
  <c r="T77" i="230"/>
  <c r="S77" i="230"/>
  <c r="R77" i="230"/>
  <c r="Q77" i="230"/>
  <c r="V76" i="230"/>
  <c r="U76" i="230"/>
  <c r="T76" i="230"/>
  <c r="S76" i="230"/>
  <c r="R76" i="230"/>
  <c r="P76" i="230"/>
  <c r="AH72" i="230"/>
  <c r="AG72" i="230"/>
  <c r="AF72" i="230"/>
  <c r="AE72" i="230"/>
  <c r="AD72" i="230"/>
  <c r="AC72" i="230"/>
  <c r="AB72" i="230"/>
  <c r="AH71" i="230"/>
  <c r="AG71" i="230"/>
  <c r="AF71" i="230"/>
  <c r="AE71" i="230"/>
  <c r="AD71" i="230"/>
  <c r="AC71" i="230"/>
  <c r="AB71" i="230"/>
  <c r="V72" i="230"/>
  <c r="U72" i="230"/>
  <c r="T72" i="230"/>
  <c r="S72" i="230"/>
  <c r="R72" i="230"/>
  <c r="Q72" i="230"/>
  <c r="P72" i="230"/>
  <c r="V71" i="230"/>
  <c r="U71" i="230"/>
  <c r="T71" i="230"/>
  <c r="S71" i="230"/>
  <c r="R71" i="230"/>
  <c r="Q71" i="230"/>
  <c r="P71" i="230"/>
  <c r="K63" i="230"/>
  <c r="K62" i="230"/>
  <c r="K61" i="230"/>
  <c r="K60" i="230"/>
  <c r="K59" i="230"/>
  <c r="K58" i="230"/>
  <c r="K57" i="230"/>
  <c r="AH63" i="230"/>
  <c r="AG63" i="230"/>
  <c r="AF63" i="230"/>
  <c r="AE63" i="230"/>
  <c r="AD63" i="230"/>
  <c r="AB63" i="230"/>
  <c r="AH62" i="230"/>
  <c r="AG62" i="230"/>
  <c r="AF62" i="230"/>
  <c r="AE62" i="230"/>
  <c r="AD62" i="230"/>
  <c r="AC62" i="230"/>
  <c r="AH61" i="230"/>
  <c r="AG61" i="230"/>
  <c r="AF61" i="230"/>
  <c r="AE61" i="230"/>
  <c r="AD61" i="230"/>
  <c r="AB61" i="230"/>
  <c r="AH60" i="230"/>
  <c r="AG60" i="230"/>
  <c r="AF60" i="230"/>
  <c r="AE60" i="230"/>
  <c r="AD60" i="230"/>
  <c r="AH59" i="230"/>
  <c r="AG59" i="230"/>
  <c r="AF59" i="230"/>
  <c r="AE59" i="230"/>
  <c r="AD59" i="230"/>
  <c r="AB59" i="230"/>
  <c r="AH58" i="230"/>
  <c r="AG58" i="230"/>
  <c r="AF58" i="230"/>
  <c r="AE58" i="230"/>
  <c r="AD58" i="230"/>
  <c r="AH57" i="230"/>
  <c r="AG57" i="230"/>
  <c r="AF57" i="230"/>
  <c r="AE57" i="230"/>
  <c r="AD57" i="230"/>
  <c r="AB57" i="230"/>
  <c r="V63" i="230"/>
  <c r="U63" i="230"/>
  <c r="T63" i="230"/>
  <c r="S63" i="230"/>
  <c r="R63" i="230"/>
  <c r="P63" i="230"/>
  <c r="V62" i="230"/>
  <c r="U62" i="230"/>
  <c r="T62" i="230"/>
  <c r="S62" i="230"/>
  <c r="R62" i="230"/>
  <c r="Q62" i="230"/>
  <c r="V61" i="230"/>
  <c r="U61" i="230"/>
  <c r="T61" i="230"/>
  <c r="S61" i="230"/>
  <c r="R61" i="230"/>
  <c r="P61" i="230"/>
  <c r="V60" i="230"/>
  <c r="U60" i="230"/>
  <c r="T60" i="230"/>
  <c r="S60" i="230"/>
  <c r="R60" i="230"/>
  <c r="V59" i="230"/>
  <c r="U59" i="230"/>
  <c r="T59" i="230"/>
  <c r="S59" i="230"/>
  <c r="R59" i="230"/>
  <c r="P59" i="230"/>
  <c r="V58" i="230"/>
  <c r="U58" i="230"/>
  <c r="T58" i="230"/>
  <c r="S58" i="230"/>
  <c r="R58" i="230"/>
  <c r="V57" i="230"/>
  <c r="U57" i="230"/>
  <c r="T57" i="230"/>
  <c r="S57" i="230"/>
  <c r="R57" i="230"/>
  <c r="P57" i="230"/>
  <c r="K54" i="230"/>
  <c r="K53" i="230"/>
  <c r="K52" i="230"/>
  <c r="K51" i="230"/>
  <c r="K50" i="230"/>
  <c r="K49" i="230"/>
  <c r="K48" i="230"/>
  <c r="K47" i="230"/>
  <c r="AH54" i="230"/>
  <c r="AG54" i="230"/>
  <c r="AF54" i="230"/>
  <c r="AE54" i="230"/>
  <c r="AD54" i="230"/>
  <c r="AH53" i="230"/>
  <c r="AG53" i="230"/>
  <c r="AF53" i="230"/>
  <c r="AE53" i="230"/>
  <c r="AD53" i="230"/>
  <c r="AC53" i="230"/>
  <c r="AH52" i="230"/>
  <c r="AG52" i="230"/>
  <c r="AF52" i="230"/>
  <c r="AE52" i="230"/>
  <c r="AD52" i="230"/>
  <c r="AC52" i="230"/>
  <c r="AB52" i="230"/>
  <c r="AH51" i="230"/>
  <c r="AG51" i="230"/>
  <c r="AF51" i="230"/>
  <c r="AE51" i="230"/>
  <c r="AD51" i="230"/>
  <c r="AC51" i="230"/>
  <c r="AH50" i="230"/>
  <c r="AG50" i="230"/>
  <c r="AF50" i="230"/>
  <c r="AE50" i="230"/>
  <c r="AD50" i="230"/>
  <c r="AC50" i="230"/>
  <c r="AB50" i="230"/>
  <c r="AH49" i="230"/>
  <c r="AG49" i="230"/>
  <c r="AF49" i="230"/>
  <c r="AE49" i="230"/>
  <c r="AD49" i="230"/>
  <c r="AC49" i="230"/>
  <c r="AH48" i="230"/>
  <c r="AG48" i="230"/>
  <c r="AF48" i="230"/>
  <c r="AE48" i="230"/>
  <c r="AD48" i="230"/>
  <c r="AC48" i="230"/>
  <c r="AH47" i="230"/>
  <c r="AG47" i="230"/>
  <c r="AF47" i="230"/>
  <c r="AE47" i="230"/>
  <c r="AD47" i="230"/>
  <c r="AB47" i="230"/>
  <c r="V54" i="230"/>
  <c r="U54" i="230"/>
  <c r="T54" i="230"/>
  <c r="S54" i="230"/>
  <c r="R54" i="230"/>
  <c r="V53" i="230"/>
  <c r="U53" i="230"/>
  <c r="T53" i="230"/>
  <c r="S53" i="230"/>
  <c r="R53" i="230"/>
  <c r="Q53" i="230"/>
  <c r="V52" i="230"/>
  <c r="U52" i="230"/>
  <c r="T52" i="230"/>
  <c r="S52" i="230"/>
  <c r="R52" i="230"/>
  <c r="Q52" i="230"/>
  <c r="P52" i="230"/>
  <c r="V51" i="230"/>
  <c r="U51" i="230"/>
  <c r="T51" i="230"/>
  <c r="S51" i="230"/>
  <c r="R51" i="230"/>
  <c r="Q51" i="230"/>
  <c r="V50" i="230"/>
  <c r="U50" i="230"/>
  <c r="T50" i="230"/>
  <c r="S50" i="230"/>
  <c r="R50" i="230"/>
  <c r="Q50" i="230"/>
  <c r="P50" i="230"/>
  <c r="V49" i="230"/>
  <c r="U49" i="230"/>
  <c r="T49" i="230"/>
  <c r="S49" i="230"/>
  <c r="R49" i="230"/>
  <c r="Q49" i="230"/>
  <c r="V48" i="230"/>
  <c r="U48" i="230"/>
  <c r="T48" i="230"/>
  <c r="S48" i="230"/>
  <c r="R48" i="230"/>
  <c r="Q48" i="230"/>
  <c r="V47" i="230"/>
  <c r="U47" i="230"/>
  <c r="T47" i="230"/>
  <c r="S47" i="230"/>
  <c r="R47" i="230"/>
  <c r="P47" i="230"/>
  <c r="K44" i="230"/>
  <c r="K43" i="230"/>
  <c r="K42" i="230"/>
  <c r="AH44" i="230"/>
  <c r="AG44" i="230"/>
  <c r="AF44" i="230"/>
  <c r="AE44" i="230"/>
  <c r="AD44" i="230"/>
  <c r="AH43" i="230"/>
  <c r="AG43" i="230"/>
  <c r="AF43" i="230"/>
  <c r="AE43" i="230"/>
  <c r="AD43" i="230"/>
  <c r="AC43" i="230"/>
  <c r="AB43" i="230"/>
  <c r="AH42" i="230"/>
  <c r="AG42" i="230"/>
  <c r="AF42" i="230"/>
  <c r="AE42" i="230"/>
  <c r="AD42" i="230"/>
  <c r="AC42" i="230"/>
  <c r="V44" i="230"/>
  <c r="U44" i="230"/>
  <c r="T44" i="230"/>
  <c r="S44" i="230"/>
  <c r="R44" i="230"/>
  <c r="V43" i="230"/>
  <c r="U43" i="230"/>
  <c r="T43" i="230"/>
  <c r="S43" i="230"/>
  <c r="R43" i="230"/>
  <c r="Q43" i="230"/>
  <c r="P43" i="230"/>
  <c r="V42" i="230"/>
  <c r="U42" i="230"/>
  <c r="T42" i="230"/>
  <c r="S42" i="230"/>
  <c r="R42" i="230"/>
  <c r="Q42" i="230"/>
  <c r="O42" i="230"/>
  <c r="A1" i="230"/>
  <c r="J229" i="231"/>
  <c r="J228" i="231"/>
  <c r="J227" i="231"/>
  <c r="J225" i="231"/>
  <c r="J224" i="231"/>
  <c r="J223" i="231"/>
  <c r="J222" i="231"/>
  <c r="J219" i="231"/>
  <c r="J220" i="231"/>
  <c r="J221" i="231"/>
  <c r="J226" i="231"/>
  <c r="J230" i="231"/>
  <c r="I226" i="231"/>
  <c r="I230" i="231"/>
  <c r="I218" i="231"/>
  <c r="I214" i="231"/>
  <c r="I231" i="231"/>
  <c r="H226" i="231"/>
  <c r="H230" i="231"/>
  <c r="G226" i="231"/>
  <c r="G230" i="231"/>
  <c r="F226" i="231"/>
  <c r="F230" i="231"/>
  <c r="E226" i="231"/>
  <c r="E230" i="231"/>
  <c r="E218" i="231"/>
  <c r="E214" i="231"/>
  <c r="E231" i="231"/>
  <c r="D226" i="231"/>
  <c r="D230" i="231"/>
  <c r="C226" i="231"/>
  <c r="C230" i="231"/>
  <c r="B226" i="231"/>
  <c r="B230" i="231"/>
  <c r="H218" i="231"/>
  <c r="H214" i="231"/>
  <c r="H231" i="231"/>
  <c r="H199" i="231"/>
  <c r="H233" i="231"/>
  <c r="G218" i="231"/>
  <c r="F218" i="231"/>
  <c r="F214" i="231"/>
  <c r="F231" i="231"/>
  <c r="F199" i="231"/>
  <c r="F233" i="231"/>
  <c r="D218" i="231"/>
  <c r="D214" i="231"/>
  <c r="D231" i="231"/>
  <c r="D199" i="231"/>
  <c r="D233" i="231"/>
  <c r="C218" i="231"/>
  <c r="G214" i="231"/>
  <c r="C214" i="231"/>
  <c r="B214" i="231"/>
  <c r="J213" i="231"/>
  <c r="J212" i="231"/>
  <c r="J211" i="231"/>
  <c r="J210" i="231"/>
  <c r="J209" i="231"/>
  <c r="J208" i="231"/>
  <c r="J207" i="231"/>
  <c r="J214" i="231"/>
  <c r="I199" i="231"/>
  <c r="G199" i="231"/>
  <c r="E199" i="231"/>
  <c r="C199" i="231"/>
  <c r="J198" i="231"/>
  <c r="J196" i="231"/>
  <c r="J195" i="231"/>
  <c r="J194" i="231"/>
  <c r="J193" i="231"/>
  <c r="J192" i="231"/>
  <c r="AF138" i="231"/>
  <c r="AE138" i="231"/>
  <c r="AD138" i="231"/>
  <c r="AC138" i="231"/>
  <c r="AB138" i="231"/>
  <c r="AA138" i="231"/>
  <c r="Z138" i="231"/>
  <c r="Y138" i="231"/>
  <c r="X138" i="231"/>
  <c r="I102" i="231"/>
  <c r="H102" i="231"/>
  <c r="G102" i="231"/>
  <c r="F102" i="231"/>
  <c r="E102" i="231"/>
  <c r="D102" i="231"/>
  <c r="C102" i="231"/>
  <c r="J100" i="231"/>
  <c r="J99" i="231"/>
  <c r="J98" i="231"/>
  <c r="J97" i="231"/>
  <c r="T101" i="231"/>
  <c r="AE101" i="231" s="1"/>
  <c r="S101" i="231"/>
  <c r="AD101" i="231" s="1"/>
  <c r="R101" i="231"/>
  <c r="AC101" i="231" s="1"/>
  <c r="Q101" i="231"/>
  <c r="AB101" i="231" s="1"/>
  <c r="P101" i="231"/>
  <c r="AA101" i="231" s="1"/>
  <c r="O101" i="231"/>
  <c r="Z101" i="231"/>
  <c r="N101" i="231"/>
  <c r="Y101" i="231" s="1"/>
  <c r="M101" i="231"/>
  <c r="X101" i="231"/>
  <c r="T100" i="231"/>
  <c r="AE100" i="231" s="1"/>
  <c r="S100" i="231"/>
  <c r="AD100" i="231" s="1"/>
  <c r="R100" i="231"/>
  <c r="AC100" i="231" s="1"/>
  <c r="Q100" i="231"/>
  <c r="AB100" i="231" s="1"/>
  <c r="P100" i="231"/>
  <c r="AA100" i="231" s="1"/>
  <c r="O100" i="231"/>
  <c r="Z100" i="231"/>
  <c r="N100" i="231"/>
  <c r="Y100" i="231" s="1"/>
  <c r="T99" i="231"/>
  <c r="AE99" i="231" s="1"/>
  <c r="S99" i="231"/>
  <c r="AD99" i="231" s="1"/>
  <c r="R99" i="231"/>
  <c r="AC99" i="231"/>
  <c r="Q99" i="231"/>
  <c r="AB99" i="231" s="1"/>
  <c r="P99" i="231"/>
  <c r="AA99" i="231" s="1"/>
  <c r="T98" i="231"/>
  <c r="AE98" i="231"/>
  <c r="S98" i="231"/>
  <c r="AD98" i="231" s="1"/>
  <c r="R98" i="231"/>
  <c r="AC98" i="231"/>
  <c r="Q98" i="231"/>
  <c r="AB98" i="231" s="1"/>
  <c r="P98" i="231"/>
  <c r="AA98" i="231"/>
  <c r="O98" i="231"/>
  <c r="Z98" i="231" s="1"/>
  <c r="T97" i="231"/>
  <c r="AE97" i="231" s="1"/>
  <c r="S97" i="231"/>
  <c r="AD97" i="231" s="1"/>
  <c r="R97" i="231"/>
  <c r="AC97" i="231"/>
  <c r="Q97" i="231"/>
  <c r="AB97" i="231" s="1"/>
  <c r="P97" i="231"/>
  <c r="AA97" i="231"/>
  <c r="O97" i="231"/>
  <c r="Z97" i="231" s="1"/>
  <c r="J92" i="231"/>
  <c r="J91" i="231"/>
  <c r="J90" i="231"/>
  <c r="J93" i="231" s="1"/>
  <c r="J89" i="231"/>
  <c r="T92" i="231"/>
  <c r="AE92" i="231" s="1"/>
  <c r="S92" i="231"/>
  <c r="AD92" i="231" s="1"/>
  <c r="R92" i="231"/>
  <c r="Q92" i="231"/>
  <c r="AB92" i="231" s="1"/>
  <c r="P92" i="231"/>
  <c r="AA92" i="231" s="1"/>
  <c r="O92" i="231"/>
  <c r="Z92" i="231" s="1"/>
  <c r="T91" i="231"/>
  <c r="AE91" i="231" s="1"/>
  <c r="S91" i="231"/>
  <c r="AD91" i="231" s="1"/>
  <c r="R91" i="231"/>
  <c r="AC91" i="231" s="1"/>
  <c r="Q91" i="231"/>
  <c r="P91" i="231"/>
  <c r="AA91" i="231" s="1"/>
  <c r="O91" i="231"/>
  <c r="Z91" i="231" s="1"/>
  <c r="T90" i="231"/>
  <c r="S90" i="231"/>
  <c r="R90" i="231"/>
  <c r="AC90" i="231" s="1"/>
  <c r="Q90" i="231"/>
  <c r="AB90" i="231" s="1"/>
  <c r="P90" i="231"/>
  <c r="AA90" i="231" s="1"/>
  <c r="O90" i="231"/>
  <c r="T89" i="231"/>
  <c r="AE89" i="231" s="1"/>
  <c r="S89" i="231"/>
  <c r="R89" i="231"/>
  <c r="Q89" i="231"/>
  <c r="AB89" i="231" s="1"/>
  <c r="P89" i="231"/>
  <c r="AA89" i="231" s="1"/>
  <c r="O89" i="231"/>
  <c r="Z89" i="231" s="1"/>
  <c r="J83" i="231"/>
  <c r="J82" i="231"/>
  <c r="J80" i="231"/>
  <c r="J79" i="231"/>
  <c r="J78" i="231"/>
  <c r="J77" i="231"/>
  <c r="J76" i="231"/>
  <c r="J75" i="231"/>
  <c r="J74" i="231"/>
  <c r="J72" i="231"/>
  <c r="J71" i="231"/>
  <c r="J70" i="231"/>
  <c r="J68" i="231"/>
  <c r="J67" i="231"/>
  <c r="J66" i="231"/>
  <c r="J65" i="231"/>
  <c r="J64" i="231"/>
  <c r="J63" i="231"/>
  <c r="J62" i="231"/>
  <c r="AC92" i="231"/>
  <c r="AB91" i="231"/>
  <c r="AE90" i="231"/>
  <c r="AD90" i="231"/>
  <c r="Z90" i="231"/>
  <c r="AD89" i="231"/>
  <c r="AC89" i="231"/>
  <c r="AF88" i="231"/>
  <c r="AE88" i="231"/>
  <c r="AD88" i="231"/>
  <c r="AC88" i="231"/>
  <c r="AB88" i="231"/>
  <c r="AA88" i="231"/>
  <c r="Z88" i="231"/>
  <c r="Y88" i="231"/>
  <c r="X88" i="231"/>
  <c r="AF86" i="231"/>
  <c r="AE86" i="231"/>
  <c r="AD86" i="231"/>
  <c r="AC86" i="231"/>
  <c r="AB86" i="231"/>
  <c r="AA86" i="231"/>
  <c r="Z86" i="231"/>
  <c r="Y86" i="231"/>
  <c r="X86" i="231"/>
  <c r="T83" i="231"/>
  <c r="AE83" i="231" s="1"/>
  <c r="S83" i="231"/>
  <c r="AD83" i="231" s="1"/>
  <c r="R83" i="231"/>
  <c r="AC83" i="231" s="1"/>
  <c r="Q83" i="231"/>
  <c r="AB83" i="231" s="1"/>
  <c r="P83" i="231"/>
  <c r="AA83" i="231" s="1"/>
  <c r="O83" i="231"/>
  <c r="Z83" i="231" s="1"/>
  <c r="T82" i="231"/>
  <c r="AE82" i="231" s="1"/>
  <c r="S82" i="231"/>
  <c r="AD82" i="231" s="1"/>
  <c r="R82" i="231"/>
  <c r="AC82" i="231" s="1"/>
  <c r="Q82" i="231"/>
  <c r="AB82" i="231" s="1"/>
  <c r="P82" i="231"/>
  <c r="AA82" i="231" s="1"/>
  <c r="O82" i="231"/>
  <c r="Z82" i="231" s="1"/>
  <c r="T80" i="231"/>
  <c r="AE80" i="231" s="1"/>
  <c r="S80" i="231"/>
  <c r="AD80" i="231" s="1"/>
  <c r="R80" i="231"/>
  <c r="AC80" i="231" s="1"/>
  <c r="Q80" i="231"/>
  <c r="AB80" i="231"/>
  <c r="P80" i="231"/>
  <c r="AA80" i="231" s="1"/>
  <c r="O80" i="231"/>
  <c r="Z80" i="231" s="1"/>
  <c r="T79" i="231"/>
  <c r="AE79" i="231" s="1"/>
  <c r="S79" i="231"/>
  <c r="AD79" i="231"/>
  <c r="R79" i="231"/>
  <c r="AC79" i="231" s="1"/>
  <c r="Q79" i="231"/>
  <c r="AB79" i="231" s="1"/>
  <c r="P79" i="231"/>
  <c r="AA79" i="231" s="1"/>
  <c r="O79" i="231"/>
  <c r="Z79" i="231"/>
  <c r="T78" i="231"/>
  <c r="AE78" i="231" s="1"/>
  <c r="S78" i="231"/>
  <c r="AD78" i="231" s="1"/>
  <c r="R78" i="231"/>
  <c r="AC78" i="231"/>
  <c r="Q78" i="231"/>
  <c r="AB78" i="231" s="1"/>
  <c r="P78" i="231"/>
  <c r="AA78" i="231" s="1"/>
  <c r="O78" i="231"/>
  <c r="Z78" i="231" s="1"/>
  <c r="T77" i="231"/>
  <c r="AE77" i="231"/>
  <c r="S77" i="231"/>
  <c r="AD77" i="231" s="1"/>
  <c r="R77" i="231"/>
  <c r="AC77" i="231" s="1"/>
  <c r="Q77" i="231"/>
  <c r="AB77" i="231" s="1"/>
  <c r="P77" i="231"/>
  <c r="AA77" i="231"/>
  <c r="O77" i="231"/>
  <c r="Z77" i="231" s="1"/>
  <c r="T76" i="231"/>
  <c r="AE76" i="231" s="1"/>
  <c r="S76" i="231"/>
  <c r="AD76" i="231" s="1"/>
  <c r="R76" i="231"/>
  <c r="AC76" i="231"/>
  <c r="Q76" i="231"/>
  <c r="AB76" i="231" s="1"/>
  <c r="P76" i="231"/>
  <c r="AA76" i="231" s="1"/>
  <c r="O76" i="231"/>
  <c r="Z76" i="231" s="1"/>
  <c r="T75" i="231"/>
  <c r="AE75" i="231" s="1"/>
  <c r="S75" i="231"/>
  <c r="AD75" i="231" s="1"/>
  <c r="R75" i="231"/>
  <c r="AC75" i="231" s="1"/>
  <c r="Q75" i="231"/>
  <c r="AB75" i="231" s="1"/>
  <c r="P75" i="231"/>
  <c r="AA75" i="231" s="1"/>
  <c r="O75" i="231"/>
  <c r="Z75" i="231" s="1"/>
  <c r="T74" i="231"/>
  <c r="AE74" i="231"/>
  <c r="S74" i="231"/>
  <c r="AD74" i="231" s="1"/>
  <c r="R74" i="231"/>
  <c r="AC74" i="231" s="1"/>
  <c r="Q74" i="231"/>
  <c r="AB74" i="231" s="1"/>
  <c r="P74" i="231"/>
  <c r="AA74" i="231"/>
  <c r="O74" i="231"/>
  <c r="Z74" i="231" s="1"/>
  <c r="T72" i="231"/>
  <c r="AE72" i="231" s="1"/>
  <c r="S72" i="231"/>
  <c r="AD72" i="231" s="1"/>
  <c r="R72" i="231"/>
  <c r="AC72" i="231"/>
  <c r="Q72" i="231"/>
  <c r="AB72" i="231" s="1"/>
  <c r="P72" i="231"/>
  <c r="AA72" i="231" s="1"/>
  <c r="O72" i="231"/>
  <c r="Z72" i="231" s="1"/>
  <c r="T71" i="231"/>
  <c r="AE71" i="231" s="1"/>
  <c r="S71" i="231"/>
  <c r="AD71" i="231" s="1"/>
  <c r="R71" i="231"/>
  <c r="AC71" i="231" s="1"/>
  <c r="Q71" i="231"/>
  <c r="AB71" i="231" s="1"/>
  <c r="P71" i="231"/>
  <c r="AA71" i="231"/>
  <c r="O71" i="231"/>
  <c r="Z71" i="231" s="1"/>
  <c r="T70" i="231"/>
  <c r="AE70" i="231" s="1"/>
  <c r="S70" i="231"/>
  <c r="AD70" i="231" s="1"/>
  <c r="R70" i="231"/>
  <c r="AC70" i="231" s="1"/>
  <c r="Q70" i="231"/>
  <c r="AB70" i="231" s="1"/>
  <c r="P70" i="231"/>
  <c r="AA70" i="231" s="1"/>
  <c r="O70" i="231"/>
  <c r="Z70" i="231" s="1"/>
  <c r="T68" i="231"/>
  <c r="AE68" i="231" s="1"/>
  <c r="S68" i="231"/>
  <c r="AD68" i="231" s="1"/>
  <c r="R68" i="231"/>
  <c r="AC68" i="231" s="1"/>
  <c r="Q68" i="231"/>
  <c r="AB68" i="231" s="1"/>
  <c r="P68" i="231"/>
  <c r="AA68" i="231" s="1"/>
  <c r="O68" i="231"/>
  <c r="Z68" i="231" s="1"/>
  <c r="T67" i="231"/>
  <c r="AE67" i="231" s="1"/>
  <c r="S67" i="231"/>
  <c r="AD67" i="231" s="1"/>
  <c r="R67" i="231"/>
  <c r="AC67" i="231" s="1"/>
  <c r="Q67" i="231"/>
  <c r="AB67" i="231" s="1"/>
  <c r="P67" i="231"/>
  <c r="AA67" i="231" s="1"/>
  <c r="O67" i="231"/>
  <c r="Z67" i="231" s="1"/>
  <c r="T66" i="231"/>
  <c r="AE66" i="231" s="1"/>
  <c r="S66" i="231"/>
  <c r="AD66" i="231" s="1"/>
  <c r="R66" i="231"/>
  <c r="AC66" i="231" s="1"/>
  <c r="Q66" i="231"/>
  <c r="AB66" i="231" s="1"/>
  <c r="P66" i="231"/>
  <c r="AA66" i="231" s="1"/>
  <c r="O66" i="231"/>
  <c r="Z66" i="231" s="1"/>
  <c r="T65" i="231"/>
  <c r="AE65" i="231" s="1"/>
  <c r="S65" i="231"/>
  <c r="AD65" i="231" s="1"/>
  <c r="R65" i="231"/>
  <c r="AC65" i="231" s="1"/>
  <c r="Q65" i="231"/>
  <c r="AB65" i="231" s="1"/>
  <c r="P65" i="231"/>
  <c r="AA65" i="231" s="1"/>
  <c r="O65" i="231"/>
  <c r="Z65" i="231" s="1"/>
  <c r="T64" i="231"/>
  <c r="AE64" i="231" s="1"/>
  <c r="S64" i="231"/>
  <c r="AD64" i="231" s="1"/>
  <c r="R64" i="231"/>
  <c r="AC64" i="231" s="1"/>
  <c r="Q64" i="231"/>
  <c r="AB64" i="231" s="1"/>
  <c r="P64" i="231"/>
  <c r="AA64" i="231" s="1"/>
  <c r="O64" i="231"/>
  <c r="Z64" i="231" s="1"/>
  <c r="T63" i="231"/>
  <c r="AE63" i="231" s="1"/>
  <c r="S63" i="231"/>
  <c r="AD63" i="231" s="1"/>
  <c r="R63" i="231"/>
  <c r="AC63" i="231" s="1"/>
  <c r="Q63" i="231"/>
  <c r="AB63" i="231" s="1"/>
  <c r="P63" i="231"/>
  <c r="AA63" i="231" s="1"/>
  <c r="O63" i="231"/>
  <c r="Z63" i="231" s="1"/>
  <c r="T62" i="231"/>
  <c r="AE62" i="231" s="1"/>
  <c r="S62" i="231"/>
  <c r="AD62" i="231" s="1"/>
  <c r="R62" i="231"/>
  <c r="AC62" i="231" s="1"/>
  <c r="Q62" i="231"/>
  <c r="AB62" i="231" s="1"/>
  <c r="P62" i="231"/>
  <c r="AA62" i="231" s="1"/>
  <c r="O62" i="231"/>
  <c r="Z62" i="231" s="1"/>
  <c r="I52" i="231"/>
  <c r="T102" i="231" s="1"/>
  <c r="AE102" i="231" s="1"/>
  <c r="H52" i="231"/>
  <c r="S102" i="231" s="1"/>
  <c r="AD102" i="231" s="1"/>
  <c r="G52" i="231"/>
  <c r="R102" i="231" s="1"/>
  <c r="AC102" i="231" s="1"/>
  <c r="F52" i="231"/>
  <c r="Q102" i="231"/>
  <c r="AB102" i="231" s="1"/>
  <c r="E52" i="231"/>
  <c r="P102" i="231"/>
  <c r="AA102" i="231" s="1"/>
  <c r="J51" i="231"/>
  <c r="U101" i="231" s="1"/>
  <c r="AF101" i="231" s="1"/>
  <c r="I43" i="231"/>
  <c r="H43" i="231"/>
  <c r="G43" i="231"/>
  <c r="F43" i="231"/>
  <c r="Q93" i="231" s="1"/>
  <c r="AB93" i="231" s="1"/>
  <c r="E43" i="231"/>
  <c r="P93" i="231"/>
  <c r="AA93" i="231" s="1"/>
  <c r="I34" i="231"/>
  <c r="H34" i="231"/>
  <c r="S84" i="231" s="1"/>
  <c r="AD84" i="231" s="1"/>
  <c r="G34" i="231"/>
  <c r="R84" i="231"/>
  <c r="AC84" i="231" s="1"/>
  <c r="F34" i="231"/>
  <c r="E34" i="231"/>
  <c r="O84" i="231"/>
  <c r="Z84" i="231" s="1"/>
  <c r="I31" i="231"/>
  <c r="H31" i="231"/>
  <c r="G31" i="231"/>
  <c r="R81" i="231" s="1"/>
  <c r="AC81" i="231" s="1"/>
  <c r="F31" i="231"/>
  <c r="Q81" i="231"/>
  <c r="AB81" i="231" s="1"/>
  <c r="E31" i="231"/>
  <c r="P81" i="231"/>
  <c r="AA81" i="231"/>
  <c r="O81" i="231"/>
  <c r="Z81" i="231" s="1"/>
  <c r="I23" i="231"/>
  <c r="H23" i="231"/>
  <c r="S73" i="231"/>
  <c r="AD73" i="231" s="1"/>
  <c r="G23" i="231"/>
  <c r="F23" i="231"/>
  <c r="Q73" i="231" s="1"/>
  <c r="AB73" i="231" s="1"/>
  <c r="E23" i="231"/>
  <c r="O73" i="231"/>
  <c r="Z73" i="231" s="1"/>
  <c r="I19" i="231"/>
  <c r="T69" i="231" s="1"/>
  <c r="AE69" i="231" s="1"/>
  <c r="H19" i="231"/>
  <c r="G19" i="231"/>
  <c r="R69" i="231"/>
  <c r="AC69" i="231" s="1"/>
  <c r="F19" i="231"/>
  <c r="E19" i="231"/>
  <c r="P69" i="231" s="1"/>
  <c r="AA69" i="231" s="1"/>
  <c r="A1" i="231"/>
  <c r="N463" i="5"/>
  <c r="N459" i="5"/>
  <c r="N464" i="5"/>
  <c r="M463" i="5"/>
  <c r="M459" i="5"/>
  <c r="M464" i="5"/>
  <c r="L463" i="5"/>
  <c r="L459" i="5"/>
  <c r="L464" i="5"/>
  <c r="K463" i="5"/>
  <c r="K459" i="5"/>
  <c r="K464" i="5"/>
  <c r="J463" i="5"/>
  <c r="J459" i="5"/>
  <c r="J464" i="5"/>
  <c r="I463" i="5"/>
  <c r="I459" i="5"/>
  <c r="I464" i="5"/>
  <c r="H463" i="5"/>
  <c r="H459" i="5"/>
  <c r="H464" i="5"/>
  <c r="G463" i="5"/>
  <c r="G459" i="5"/>
  <c r="G464" i="5"/>
  <c r="F463" i="5"/>
  <c r="F459" i="5"/>
  <c r="F464" i="5"/>
  <c r="E463" i="5"/>
  <c r="E459" i="5"/>
  <c r="E464" i="5"/>
  <c r="N446" i="5"/>
  <c r="N442" i="5"/>
  <c r="N447" i="5"/>
  <c r="M446" i="5"/>
  <c r="M442" i="5"/>
  <c r="M447" i="5"/>
  <c r="L446" i="5"/>
  <c r="L442" i="5"/>
  <c r="L447" i="5"/>
  <c r="K446" i="5"/>
  <c r="K442" i="5"/>
  <c r="K447" i="5"/>
  <c r="J446" i="5"/>
  <c r="J442" i="5"/>
  <c r="J447" i="5"/>
  <c r="I446" i="5"/>
  <c r="I442" i="5"/>
  <c r="I447" i="5"/>
  <c r="H446" i="5"/>
  <c r="H442" i="5"/>
  <c r="H447" i="5"/>
  <c r="G446" i="5"/>
  <c r="G442" i="5"/>
  <c r="G447" i="5"/>
  <c r="F446" i="5"/>
  <c r="F442" i="5"/>
  <c r="F447" i="5"/>
  <c r="E446" i="5"/>
  <c r="E442" i="5"/>
  <c r="E447" i="5"/>
  <c r="N429" i="5"/>
  <c r="N425" i="5"/>
  <c r="N430" i="5"/>
  <c r="M429" i="5"/>
  <c r="M425" i="5"/>
  <c r="M430" i="5"/>
  <c r="L429" i="5"/>
  <c r="L425" i="5"/>
  <c r="L430" i="5"/>
  <c r="K429" i="5"/>
  <c r="K425" i="5"/>
  <c r="K430" i="5"/>
  <c r="J429" i="5"/>
  <c r="J425" i="5"/>
  <c r="J430" i="5"/>
  <c r="I429" i="5"/>
  <c r="I425" i="5"/>
  <c r="I430" i="5"/>
  <c r="H429" i="5"/>
  <c r="H425" i="5"/>
  <c r="H430" i="5"/>
  <c r="G429" i="5"/>
  <c r="G425" i="5"/>
  <c r="G430" i="5"/>
  <c r="F429" i="5"/>
  <c r="F425" i="5"/>
  <c r="F430" i="5"/>
  <c r="E429" i="5"/>
  <c r="E425" i="5"/>
  <c r="E430" i="5"/>
  <c r="N412" i="5"/>
  <c r="N408" i="5"/>
  <c r="N413" i="5"/>
  <c r="M412" i="5"/>
  <c r="M408" i="5"/>
  <c r="M413" i="5"/>
  <c r="L412" i="5"/>
  <c r="L408" i="5"/>
  <c r="L413" i="5"/>
  <c r="K412" i="5"/>
  <c r="K408" i="5"/>
  <c r="K413" i="5"/>
  <c r="J412" i="5"/>
  <c r="J408" i="5"/>
  <c r="J413" i="5"/>
  <c r="I412" i="5"/>
  <c r="I408" i="5"/>
  <c r="I413" i="5"/>
  <c r="H412" i="5"/>
  <c r="H408" i="5"/>
  <c r="H413" i="5"/>
  <c r="G412" i="5"/>
  <c r="G408" i="5"/>
  <c r="G413" i="5"/>
  <c r="F412" i="5"/>
  <c r="F408" i="5"/>
  <c r="F413" i="5"/>
  <c r="E412" i="5"/>
  <c r="E408" i="5"/>
  <c r="E413" i="5"/>
  <c r="N377" i="5"/>
  <c r="M377" i="5"/>
  <c r="L377" i="5"/>
  <c r="K377" i="5"/>
  <c r="J377" i="5"/>
  <c r="I377" i="5"/>
  <c r="H377" i="5"/>
  <c r="G377" i="5"/>
  <c r="F377" i="5"/>
  <c r="E377" i="5"/>
  <c r="N376" i="5"/>
  <c r="M376" i="5"/>
  <c r="L376" i="5"/>
  <c r="K376" i="5"/>
  <c r="J376" i="5"/>
  <c r="I376" i="5"/>
  <c r="H376" i="5"/>
  <c r="G376" i="5"/>
  <c r="F376" i="5"/>
  <c r="E376" i="5"/>
  <c r="N375" i="5"/>
  <c r="N378" i="5"/>
  <c r="M375" i="5"/>
  <c r="M378" i="5"/>
  <c r="L375" i="5"/>
  <c r="L378" i="5"/>
  <c r="K375" i="5"/>
  <c r="K378" i="5"/>
  <c r="J375" i="5"/>
  <c r="J378" i="5"/>
  <c r="I375" i="5"/>
  <c r="I378" i="5"/>
  <c r="H375" i="5"/>
  <c r="H378" i="5"/>
  <c r="H363" i="5"/>
  <c r="H364" i="5"/>
  <c r="H365" i="5"/>
  <c r="H366" i="5"/>
  <c r="H367" i="5"/>
  <c r="H368" i="5"/>
  <c r="H369" i="5"/>
  <c r="H370" i="5"/>
  <c r="H371" i="5"/>
  <c r="H372" i="5"/>
  <c r="H373" i="5"/>
  <c r="H374" i="5"/>
  <c r="H379" i="5"/>
  <c r="G375" i="5"/>
  <c r="G378" i="5"/>
  <c r="F375" i="5"/>
  <c r="F378" i="5"/>
  <c r="E375" i="5"/>
  <c r="E378" i="5"/>
  <c r="N373" i="5"/>
  <c r="M373" i="5"/>
  <c r="L373" i="5"/>
  <c r="K373" i="5"/>
  <c r="J373" i="5"/>
  <c r="I373" i="5"/>
  <c r="G373" i="5"/>
  <c r="F373" i="5"/>
  <c r="E373" i="5"/>
  <c r="N372" i="5"/>
  <c r="M372" i="5"/>
  <c r="L372" i="5"/>
  <c r="K372" i="5"/>
  <c r="J372" i="5"/>
  <c r="I372" i="5"/>
  <c r="G372" i="5"/>
  <c r="F372" i="5"/>
  <c r="E372" i="5"/>
  <c r="N371" i="5"/>
  <c r="M371" i="5"/>
  <c r="L371" i="5"/>
  <c r="K371" i="5"/>
  <c r="J371" i="5"/>
  <c r="I371" i="5"/>
  <c r="G371" i="5"/>
  <c r="F371" i="5"/>
  <c r="E371" i="5"/>
  <c r="N370" i="5"/>
  <c r="M370" i="5"/>
  <c r="L370" i="5"/>
  <c r="K370" i="5"/>
  <c r="J370" i="5"/>
  <c r="I370" i="5"/>
  <c r="G370" i="5"/>
  <c r="F370" i="5"/>
  <c r="E370" i="5"/>
  <c r="N369" i="5"/>
  <c r="M369" i="5"/>
  <c r="L369" i="5"/>
  <c r="K369" i="5"/>
  <c r="J369" i="5"/>
  <c r="I369" i="5"/>
  <c r="G369" i="5"/>
  <c r="F369" i="5"/>
  <c r="E369" i="5"/>
  <c r="N368" i="5"/>
  <c r="M368" i="5"/>
  <c r="L368" i="5"/>
  <c r="K368" i="5"/>
  <c r="J368" i="5"/>
  <c r="I368" i="5"/>
  <c r="G368" i="5"/>
  <c r="F368" i="5"/>
  <c r="E368" i="5"/>
  <c r="N367" i="5"/>
  <c r="M367" i="5"/>
  <c r="L367" i="5"/>
  <c r="K367" i="5"/>
  <c r="J367" i="5"/>
  <c r="I367" i="5"/>
  <c r="G367" i="5"/>
  <c r="F367" i="5"/>
  <c r="E367" i="5"/>
  <c r="N366" i="5"/>
  <c r="M366" i="5"/>
  <c r="L366" i="5"/>
  <c r="K366" i="5"/>
  <c r="J366" i="5"/>
  <c r="I366" i="5"/>
  <c r="G366" i="5"/>
  <c r="F366" i="5"/>
  <c r="E366" i="5"/>
  <c r="N365" i="5"/>
  <c r="M365" i="5"/>
  <c r="L365" i="5"/>
  <c r="K365" i="5"/>
  <c r="J365" i="5"/>
  <c r="I365" i="5"/>
  <c r="G365" i="5"/>
  <c r="F365" i="5"/>
  <c r="E365" i="5"/>
  <c r="N364" i="5"/>
  <c r="M364" i="5"/>
  <c r="L364" i="5"/>
  <c r="K364" i="5"/>
  <c r="J364" i="5"/>
  <c r="I364" i="5"/>
  <c r="G364" i="5"/>
  <c r="F364" i="5"/>
  <c r="E364" i="5"/>
  <c r="N363" i="5"/>
  <c r="N374" i="5"/>
  <c r="M363" i="5"/>
  <c r="M374" i="5"/>
  <c r="L363" i="5"/>
  <c r="L374" i="5"/>
  <c r="K363" i="5"/>
  <c r="K374" i="5"/>
  <c r="J363" i="5"/>
  <c r="J374" i="5"/>
  <c r="I363" i="5"/>
  <c r="I374" i="5"/>
  <c r="G363" i="5"/>
  <c r="G374" i="5"/>
  <c r="F363" i="5"/>
  <c r="F374" i="5"/>
  <c r="E363" i="5"/>
  <c r="E374" i="5"/>
  <c r="N361" i="5"/>
  <c r="N357" i="5"/>
  <c r="N362" i="5"/>
  <c r="M361" i="5"/>
  <c r="M357" i="5"/>
  <c r="M362" i="5"/>
  <c r="L361" i="5"/>
  <c r="L357" i="5"/>
  <c r="L362" i="5"/>
  <c r="K361" i="5"/>
  <c r="J361" i="5"/>
  <c r="J357" i="5"/>
  <c r="J362" i="5"/>
  <c r="I361" i="5"/>
  <c r="I357" i="5"/>
  <c r="I362" i="5"/>
  <c r="H361" i="5"/>
  <c r="H357" i="5"/>
  <c r="H362" i="5"/>
  <c r="G361" i="5"/>
  <c r="F361" i="5"/>
  <c r="F357" i="5"/>
  <c r="F362" i="5"/>
  <c r="E361" i="5"/>
  <c r="E357" i="5"/>
  <c r="E362" i="5"/>
  <c r="K357" i="5"/>
  <c r="K362" i="5"/>
  <c r="G357" i="5"/>
  <c r="G362" i="5"/>
  <c r="N344" i="5"/>
  <c r="N340" i="5"/>
  <c r="N345" i="5"/>
  <c r="M344" i="5"/>
  <c r="L344" i="5"/>
  <c r="L340" i="5"/>
  <c r="L345" i="5"/>
  <c r="K344" i="5"/>
  <c r="K340" i="5"/>
  <c r="K345" i="5"/>
  <c r="J344" i="5"/>
  <c r="J340" i="5"/>
  <c r="J345" i="5"/>
  <c r="I344" i="5"/>
  <c r="H344" i="5"/>
  <c r="H340" i="5"/>
  <c r="H345" i="5"/>
  <c r="G344" i="5"/>
  <c r="G340" i="5"/>
  <c r="G345" i="5"/>
  <c r="F344" i="5"/>
  <c r="F340" i="5"/>
  <c r="F345" i="5"/>
  <c r="E344" i="5"/>
  <c r="M340" i="5"/>
  <c r="M345" i="5"/>
  <c r="I340" i="5"/>
  <c r="I345" i="5"/>
  <c r="E340" i="5"/>
  <c r="E345" i="5"/>
  <c r="N327" i="5"/>
  <c r="N323" i="5"/>
  <c r="N328" i="5"/>
  <c r="M327" i="5"/>
  <c r="M323" i="5"/>
  <c r="M328" i="5"/>
  <c r="L327" i="5"/>
  <c r="L323" i="5"/>
  <c r="L328" i="5"/>
  <c r="K327" i="5"/>
  <c r="K323" i="5"/>
  <c r="K328" i="5"/>
  <c r="J327" i="5"/>
  <c r="J323" i="5"/>
  <c r="J328" i="5"/>
  <c r="I327" i="5"/>
  <c r="I323" i="5"/>
  <c r="I328" i="5"/>
  <c r="H327" i="5"/>
  <c r="H323" i="5"/>
  <c r="H328" i="5"/>
  <c r="G327" i="5"/>
  <c r="G323" i="5"/>
  <c r="G328" i="5"/>
  <c r="F327" i="5"/>
  <c r="F323" i="5"/>
  <c r="F328" i="5"/>
  <c r="E327" i="5"/>
  <c r="E323" i="5"/>
  <c r="E328" i="5"/>
  <c r="N310" i="5"/>
  <c r="N306" i="5"/>
  <c r="N311" i="5"/>
  <c r="M310" i="5"/>
  <c r="M306" i="5"/>
  <c r="M311" i="5"/>
  <c r="L310" i="5"/>
  <c r="L306" i="5"/>
  <c r="L311" i="5"/>
  <c r="K310" i="5"/>
  <c r="K306" i="5"/>
  <c r="K311" i="5"/>
  <c r="J310" i="5"/>
  <c r="J306" i="5"/>
  <c r="J311" i="5"/>
  <c r="I310" i="5"/>
  <c r="I306" i="5"/>
  <c r="I311" i="5"/>
  <c r="H310" i="5"/>
  <c r="H306" i="5"/>
  <c r="H311" i="5"/>
  <c r="G310" i="5"/>
  <c r="G306" i="5"/>
  <c r="G311" i="5"/>
  <c r="F310" i="5"/>
  <c r="F306" i="5"/>
  <c r="F311" i="5"/>
  <c r="E310" i="5"/>
  <c r="E306" i="5"/>
  <c r="E311" i="5"/>
  <c r="N293" i="5"/>
  <c r="N289" i="5"/>
  <c r="N294" i="5"/>
  <c r="M293" i="5"/>
  <c r="M289" i="5"/>
  <c r="M294" i="5"/>
  <c r="L293" i="5"/>
  <c r="L289" i="5"/>
  <c r="L294" i="5"/>
  <c r="K293" i="5"/>
  <c r="K289" i="5"/>
  <c r="K294" i="5"/>
  <c r="J293" i="5"/>
  <c r="J289" i="5"/>
  <c r="J294" i="5"/>
  <c r="I293" i="5"/>
  <c r="I289" i="5"/>
  <c r="I294" i="5"/>
  <c r="H293" i="5"/>
  <c r="H289" i="5"/>
  <c r="H294" i="5"/>
  <c r="G293" i="5"/>
  <c r="G289" i="5"/>
  <c r="G294" i="5"/>
  <c r="F293" i="5"/>
  <c r="F289" i="5"/>
  <c r="F294" i="5"/>
  <c r="E293" i="5"/>
  <c r="E289" i="5"/>
  <c r="E294" i="5"/>
  <c r="N276" i="5"/>
  <c r="N272" i="5"/>
  <c r="N277" i="5"/>
  <c r="M276" i="5"/>
  <c r="M272" i="5"/>
  <c r="M277" i="5"/>
  <c r="L276" i="5"/>
  <c r="L272" i="5"/>
  <c r="L277" i="5"/>
  <c r="K276" i="5"/>
  <c r="K272" i="5"/>
  <c r="K277" i="5"/>
  <c r="J276" i="5"/>
  <c r="J272" i="5"/>
  <c r="J277" i="5"/>
  <c r="I276" i="5"/>
  <c r="I272" i="5"/>
  <c r="I277" i="5"/>
  <c r="H276" i="5"/>
  <c r="H272" i="5"/>
  <c r="H277" i="5"/>
  <c r="G276" i="5"/>
  <c r="G272" i="5"/>
  <c r="G277" i="5"/>
  <c r="F276" i="5"/>
  <c r="F272" i="5"/>
  <c r="F277" i="5"/>
  <c r="E276" i="5"/>
  <c r="E272" i="5"/>
  <c r="E277" i="5"/>
  <c r="N259" i="5"/>
  <c r="N255" i="5"/>
  <c r="N260" i="5"/>
  <c r="M259" i="5"/>
  <c r="M255" i="5"/>
  <c r="M260" i="5"/>
  <c r="L259" i="5"/>
  <c r="L255" i="5"/>
  <c r="L260" i="5"/>
  <c r="K259" i="5"/>
  <c r="K255" i="5"/>
  <c r="K260" i="5"/>
  <c r="J259" i="5"/>
  <c r="J255" i="5"/>
  <c r="J260" i="5"/>
  <c r="I259" i="5"/>
  <c r="I255" i="5"/>
  <c r="I260" i="5"/>
  <c r="H259" i="5"/>
  <c r="H255" i="5"/>
  <c r="H260" i="5"/>
  <c r="G259" i="5"/>
  <c r="G255" i="5"/>
  <c r="G260" i="5"/>
  <c r="F259" i="5"/>
  <c r="F255" i="5"/>
  <c r="F260" i="5"/>
  <c r="E259" i="5"/>
  <c r="E255" i="5"/>
  <c r="E260" i="5"/>
  <c r="N242" i="5"/>
  <c r="N238" i="5"/>
  <c r="N243" i="5"/>
  <c r="M242" i="5"/>
  <c r="M238" i="5"/>
  <c r="M243" i="5"/>
  <c r="L242" i="5"/>
  <c r="L238" i="5"/>
  <c r="L243" i="5"/>
  <c r="K242" i="5"/>
  <c r="K238" i="5"/>
  <c r="K243" i="5"/>
  <c r="J242" i="5"/>
  <c r="J238" i="5"/>
  <c r="J243" i="5"/>
  <c r="I242" i="5"/>
  <c r="I238" i="5"/>
  <c r="I243" i="5"/>
  <c r="H242" i="5"/>
  <c r="H238" i="5"/>
  <c r="H243" i="5"/>
  <c r="G242" i="5"/>
  <c r="F242" i="5"/>
  <c r="F238" i="5"/>
  <c r="F243" i="5"/>
  <c r="E242" i="5"/>
  <c r="E238" i="5"/>
  <c r="E243" i="5"/>
  <c r="G238" i="5"/>
  <c r="G243" i="5"/>
  <c r="N225" i="5"/>
  <c r="N221" i="5"/>
  <c r="N226" i="5"/>
  <c r="M225" i="5"/>
  <c r="L225" i="5"/>
  <c r="L221" i="5"/>
  <c r="L226" i="5"/>
  <c r="K225" i="5"/>
  <c r="K221" i="5"/>
  <c r="K226" i="5"/>
  <c r="J225" i="5"/>
  <c r="J221" i="5"/>
  <c r="J226" i="5"/>
  <c r="I225" i="5"/>
  <c r="H225" i="5"/>
  <c r="H221" i="5"/>
  <c r="H226" i="5"/>
  <c r="G225" i="5"/>
  <c r="G221" i="5"/>
  <c r="G226" i="5"/>
  <c r="F225" i="5"/>
  <c r="F221" i="5"/>
  <c r="F226" i="5"/>
  <c r="E225" i="5"/>
  <c r="M221" i="5"/>
  <c r="M226" i="5"/>
  <c r="I221" i="5"/>
  <c r="I226" i="5"/>
  <c r="E221" i="5"/>
  <c r="E226" i="5"/>
  <c r="N208" i="5"/>
  <c r="N204" i="5"/>
  <c r="N209" i="5"/>
  <c r="M208" i="5"/>
  <c r="M204" i="5"/>
  <c r="M209" i="5"/>
  <c r="L208" i="5"/>
  <c r="L204" i="5"/>
  <c r="L209" i="5"/>
  <c r="K208" i="5"/>
  <c r="J208" i="5"/>
  <c r="J204" i="5"/>
  <c r="J209" i="5"/>
  <c r="I208" i="5"/>
  <c r="I204" i="5"/>
  <c r="I209" i="5"/>
  <c r="H208" i="5"/>
  <c r="H204" i="5"/>
  <c r="H209" i="5"/>
  <c r="G208" i="5"/>
  <c r="F208" i="5"/>
  <c r="F204" i="5"/>
  <c r="F209" i="5"/>
  <c r="E208" i="5"/>
  <c r="E204" i="5"/>
  <c r="E209" i="5"/>
  <c r="K204" i="5"/>
  <c r="K209" i="5"/>
  <c r="G204" i="5"/>
  <c r="G209" i="5"/>
  <c r="N188" i="5"/>
  <c r="N392" i="5"/>
  <c r="M188" i="5"/>
  <c r="M392" i="5"/>
  <c r="L188" i="5"/>
  <c r="L392" i="5"/>
  <c r="K188" i="5"/>
  <c r="K392" i="5"/>
  <c r="J188" i="5"/>
  <c r="J392" i="5"/>
  <c r="I188" i="5"/>
  <c r="I392" i="5"/>
  <c r="H188" i="5"/>
  <c r="H392" i="5"/>
  <c r="G188" i="5"/>
  <c r="G392" i="5"/>
  <c r="F188" i="5"/>
  <c r="F392" i="5"/>
  <c r="E188" i="5"/>
  <c r="E392" i="5"/>
  <c r="N174" i="5"/>
  <c r="M174" i="5"/>
  <c r="M170" i="5"/>
  <c r="M175" i="5"/>
  <c r="L174" i="5"/>
  <c r="L170" i="5"/>
  <c r="L175" i="5"/>
  <c r="K174" i="5"/>
  <c r="J174" i="5"/>
  <c r="I174" i="5"/>
  <c r="I170" i="5"/>
  <c r="I175" i="5"/>
  <c r="H174" i="5"/>
  <c r="H170" i="5"/>
  <c r="H175" i="5"/>
  <c r="G174" i="5"/>
  <c r="F174" i="5"/>
  <c r="F170" i="5"/>
  <c r="F175" i="5"/>
  <c r="E174" i="5"/>
  <c r="E170" i="5"/>
  <c r="E175" i="5"/>
  <c r="N170" i="5"/>
  <c r="K170" i="5"/>
  <c r="K175" i="5"/>
  <c r="J170" i="5"/>
  <c r="G170" i="5"/>
  <c r="G175" i="5"/>
  <c r="N157" i="5"/>
  <c r="N153" i="5"/>
  <c r="N158" i="5"/>
  <c r="M157" i="5"/>
  <c r="L157" i="5"/>
  <c r="K157" i="5"/>
  <c r="K153" i="5"/>
  <c r="K158" i="5"/>
  <c r="J157" i="5"/>
  <c r="J153" i="5"/>
  <c r="J158" i="5"/>
  <c r="I157" i="5"/>
  <c r="H157" i="5"/>
  <c r="G157" i="5"/>
  <c r="G153" i="5"/>
  <c r="G158" i="5"/>
  <c r="F157" i="5"/>
  <c r="F153" i="5"/>
  <c r="F158" i="5"/>
  <c r="E157" i="5"/>
  <c r="M153" i="5"/>
  <c r="M158" i="5"/>
  <c r="L153" i="5"/>
  <c r="L158" i="5"/>
  <c r="I153" i="5"/>
  <c r="I158" i="5"/>
  <c r="H153" i="5"/>
  <c r="H158" i="5"/>
  <c r="E153" i="5"/>
  <c r="E158" i="5"/>
  <c r="N140" i="5"/>
  <c r="M140" i="5"/>
  <c r="M136" i="5"/>
  <c r="M141" i="5"/>
  <c r="L140" i="5"/>
  <c r="L136" i="5"/>
  <c r="L141" i="5"/>
  <c r="K140" i="5"/>
  <c r="J140" i="5"/>
  <c r="I140" i="5"/>
  <c r="I136" i="5"/>
  <c r="I141" i="5"/>
  <c r="H140" i="5"/>
  <c r="H136" i="5"/>
  <c r="H141" i="5"/>
  <c r="G140" i="5"/>
  <c r="F140" i="5"/>
  <c r="E140" i="5"/>
  <c r="E136" i="5"/>
  <c r="E141" i="5"/>
  <c r="N136" i="5"/>
  <c r="N141" i="5"/>
  <c r="K136" i="5"/>
  <c r="K141" i="5"/>
  <c r="J136" i="5"/>
  <c r="J141" i="5"/>
  <c r="G136" i="5"/>
  <c r="G141" i="5"/>
  <c r="F136" i="5"/>
  <c r="F141" i="5"/>
  <c r="N123" i="5"/>
  <c r="N120" i="5"/>
  <c r="N124" i="5"/>
  <c r="M123" i="5"/>
  <c r="L123" i="5"/>
  <c r="K123" i="5"/>
  <c r="K120" i="5"/>
  <c r="K124" i="5"/>
  <c r="J123" i="5"/>
  <c r="J120" i="5"/>
  <c r="J124" i="5"/>
  <c r="I123" i="5"/>
  <c r="H123" i="5"/>
  <c r="G123" i="5"/>
  <c r="G120" i="5"/>
  <c r="G124" i="5"/>
  <c r="F123" i="5"/>
  <c r="F120" i="5"/>
  <c r="F124" i="5"/>
  <c r="E123" i="5"/>
  <c r="M120" i="5"/>
  <c r="M124" i="5"/>
  <c r="L120" i="5"/>
  <c r="L124" i="5"/>
  <c r="I120" i="5"/>
  <c r="I124" i="5"/>
  <c r="H120" i="5"/>
  <c r="H124" i="5"/>
  <c r="E120" i="5"/>
  <c r="E124" i="5"/>
  <c r="N107" i="5"/>
  <c r="M107" i="5"/>
  <c r="M103" i="5"/>
  <c r="M108" i="5"/>
  <c r="L107" i="5"/>
  <c r="L103" i="5"/>
  <c r="L108" i="5"/>
  <c r="K107" i="5"/>
  <c r="J107" i="5"/>
  <c r="I107" i="5"/>
  <c r="I103" i="5"/>
  <c r="I108" i="5"/>
  <c r="H107" i="5"/>
  <c r="H103" i="5"/>
  <c r="H108" i="5"/>
  <c r="G107" i="5"/>
  <c r="F107" i="5"/>
  <c r="E107" i="5"/>
  <c r="E103" i="5"/>
  <c r="E108" i="5"/>
  <c r="N103" i="5"/>
  <c r="N108" i="5"/>
  <c r="K103" i="5"/>
  <c r="K108" i="5"/>
  <c r="J103" i="5"/>
  <c r="J108" i="5"/>
  <c r="G103" i="5"/>
  <c r="G108" i="5"/>
  <c r="F103" i="5"/>
  <c r="F108" i="5"/>
  <c r="N89" i="5"/>
  <c r="N190" i="5"/>
  <c r="N394" i="5"/>
  <c r="N479" i="5"/>
  <c r="M89" i="5"/>
  <c r="M190" i="5"/>
  <c r="M394" i="5"/>
  <c r="M479" i="5"/>
  <c r="L89" i="5"/>
  <c r="L190" i="5"/>
  <c r="L394" i="5"/>
  <c r="L479" i="5"/>
  <c r="K89" i="5"/>
  <c r="K190" i="5"/>
  <c r="K394" i="5"/>
  <c r="K479" i="5"/>
  <c r="J89" i="5"/>
  <c r="J190" i="5"/>
  <c r="J394" i="5"/>
  <c r="J479" i="5"/>
  <c r="I89" i="5"/>
  <c r="I190" i="5"/>
  <c r="I394" i="5"/>
  <c r="I479" i="5"/>
  <c r="H89" i="5"/>
  <c r="H190" i="5"/>
  <c r="H394" i="5"/>
  <c r="H479" i="5"/>
  <c r="G89" i="5"/>
  <c r="G190" i="5"/>
  <c r="G394" i="5"/>
  <c r="G479" i="5"/>
  <c r="F89" i="5"/>
  <c r="F190" i="5"/>
  <c r="F394" i="5"/>
  <c r="F479" i="5"/>
  <c r="E89" i="5"/>
  <c r="E190" i="5"/>
  <c r="E394" i="5"/>
  <c r="E479" i="5"/>
  <c r="N88" i="5"/>
  <c r="N189" i="5"/>
  <c r="N393" i="5"/>
  <c r="N478" i="5"/>
  <c r="M88" i="5"/>
  <c r="M189" i="5"/>
  <c r="M393" i="5"/>
  <c r="M478" i="5"/>
  <c r="L88" i="5"/>
  <c r="L189" i="5"/>
  <c r="L393" i="5"/>
  <c r="L478" i="5"/>
  <c r="K88" i="5"/>
  <c r="K189" i="5"/>
  <c r="K393" i="5"/>
  <c r="K478" i="5"/>
  <c r="J88" i="5"/>
  <c r="J189" i="5"/>
  <c r="J393" i="5"/>
  <c r="J478" i="5"/>
  <c r="I88" i="5"/>
  <c r="I189" i="5"/>
  <c r="I393" i="5"/>
  <c r="I478" i="5"/>
  <c r="H88" i="5"/>
  <c r="H189" i="5"/>
  <c r="H393" i="5"/>
  <c r="H478" i="5"/>
  <c r="G88" i="5"/>
  <c r="G189" i="5"/>
  <c r="G393" i="5"/>
  <c r="G478" i="5"/>
  <c r="F88" i="5"/>
  <c r="F189" i="5"/>
  <c r="F393" i="5"/>
  <c r="F478" i="5"/>
  <c r="E88" i="5"/>
  <c r="E189" i="5"/>
  <c r="E393" i="5"/>
  <c r="E478" i="5"/>
  <c r="N87" i="5"/>
  <c r="N90" i="5"/>
  <c r="M87" i="5"/>
  <c r="M90" i="5"/>
  <c r="L87" i="5"/>
  <c r="L90" i="5"/>
  <c r="K87" i="5"/>
  <c r="K90" i="5"/>
  <c r="J87" i="5"/>
  <c r="J90" i="5"/>
  <c r="I87" i="5"/>
  <c r="I90" i="5"/>
  <c r="H87" i="5"/>
  <c r="H90" i="5"/>
  <c r="G87" i="5"/>
  <c r="G90" i="5"/>
  <c r="F87" i="5"/>
  <c r="F90" i="5"/>
  <c r="E87" i="5"/>
  <c r="E90" i="5"/>
  <c r="N85" i="5"/>
  <c r="N186" i="5"/>
  <c r="N390" i="5"/>
  <c r="N475" i="5"/>
  <c r="M85" i="5"/>
  <c r="M186" i="5"/>
  <c r="M390" i="5"/>
  <c r="M475" i="5"/>
  <c r="L85" i="5"/>
  <c r="L186" i="5"/>
  <c r="L390" i="5"/>
  <c r="L475" i="5"/>
  <c r="K85" i="5"/>
  <c r="K186" i="5"/>
  <c r="K390" i="5"/>
  <c r="K475" i="5"/>
  <c r="J85" i="5"/>
  <c r="J186" i="5"/>
  <c r="J390" i="5"/>
  <c r="J475" i="5"/>
  <c r="I85" i="5"/>
  <c r="I186" i="5"/>
  <c r="I390" i="5"/>
  <c r="I475" i="5"/>
  <c r="H85" i="5"/>
  <c r="H186" i="5"/>
  <c r="H390" i="5"/>
  <c r="H475" i="5"/>
  <c r="G85" i="5"/>
  <c r="G186" i="5"/>
  <c r="G390" i="5"/>
  <c r="G475" i="5"/>
  <c r="F85" i="5"/>
  <c r="F186" i="5"/>
  <c r="F390" i="5"/>
  <c r="F475" i="5"/>
  <c r="E85" i="5"/>
  <c r="E186" i="5"/>
  <c r="E390" i="5"/>
  <c r="E475" i="5"/>
  <c r="N84" i="5"/>
  <c r="N185" i="5"/>
  <c r="N389" i="5"/>
  <c r="N474" i="5"/>
  <c r="M84" i="5"/>
  <c r="M185" i="5"/>
  <c r="M389" i="5"/>
  <c r="M474" i="5"/>
  <c r="L84" i="5"/>
  <c r="L185" i="5"/>
  <c r="L389" i="5"/>
  <c r="L474" i="5"/>
  <c r="K84" i="5"/>
  <c r="K185" i="5"/>
  <c r="K389" i="5"/>
  <c r="K474" i="5"/>
  <c r="J84" i="5"/>
  <c r="J185" i="5"/>
  <c r="J389" i="5"/>
  <c r="J474" i="5"/>
  <c r="I84" i="5"/>
  <c r="I185" i="5"/>
  <c r="I389" i="5"/>
  <c r="I474" i="5"/>
  <c r="H84" i="5"/>
  <c r="H185" i="5"/>
  <c r="H389" i="5"/>
  <c r="H474" i="5"/>
  <c r="G84" i="5"/>
  <c r="G185" i="5"/>
  <c r="G389" i="5"/>
  <c r="G474" i="5"/>
  <c r="F84" i="5"/>
  <c r="F185" i="5"/>
  <c r="F389" i="5"/>
  <c r="F474" i="5"/>
  <c r="E84" i="5"/>
  <c r="E185" i="5"/>
  <c r="E389" i="5"/>
  <c r="E474" i="5"/>
  <c r="N83" i="5"/>
  <c r="N184" i="5"/>
  <c r="N388" i="5"/>
  <c r="N473" i="5"/>
  <c r="M83" i="5"/>
  <c r="M184" i="5"/>
  <c r="M388" i="5"/>
  <c r="M473" i="5"/>
  <c r="L83" i="5"/>
  <c r="L184" i="5"/>
  <c r="L388" i="5"/>
  <c r="L473" i="5"/>
  <c r="K83" i="5"/>
  <c r="K184" i="5"/>
  <c r="K388" i="5"/>
  <c r="K473" i="5"/>
  <c r="J83" i="5"/>
  <c r="J184" i="5"/>
  <c r="J388" i="5"/>
  <c r="J473" i="5"/>
  <c r="I83" i="5"/>
  <c r="I184" i="5"/>
  <c r="I388" i="5"/>
  <c r="I473" i="5"/>
  <c r="H83" i="5"/>
  <c r="H184" i="5"/>
  <c r="H388" i="5"/>
  <c r="H473" i="5"/>
  <c r="G83" i="5"/>
  <c r="G184" i="5"/>
  <c r="G388" i="5"/>
  <c r="G473" i="5"/>
  <c r="F83" i="5"/>
  <c r="F184" i="5"/>
  <c r="F388" i="5"/>
  <c r="F473" i="5"/>
  <c r="E83" i="5"/>
  <c r="E184" i="5"/>
  <c r="E388" i="5"/>
  <c r="E473" i="5"/>
  <c r="N82" i="5"/>
  <c r="N183" i="5"/>
  <c r="N387" i="5"/>
  <c r="N472" i="5"/>
  <c r="M82" i="5"/>
  <c r="M183" i="5"/>
  <c r="M387" i="5"/>
  <c r="M472" i="5"/>
  <c r="L82" i="5"/>
  <c r="L183" i="5"/>
  <c r="L387" i="5"/>
  <c r="L472" i="5"/>
  <c r="K82" i="5"/>
  <c r="K183" i="5"/>
  <c r="K387" i="5"/>
  <c r="K472" i="5"/>
  <c r="J82" i="5"/>
  <c r="J183" i="5"/>
  <c r="J387" i="5"/>
  <c r="J472" i="5"/>
  <c r="I82" i="5"/>
  <c r="I183" i="5"/>
  <c r="I387" i="5"/>
  <c r="I472" i="5"/>
  <c r="H82" i="5"/>
  <c r="H183" i="5"/>
  <c r="H387" i="5"/>
  <c r="H472" i="5"/>
  <c r="G82" i="5"/>
  <c r="G183" i="5"/>
  <c r="G387" i="5"/>
  <c r="G472" i="5"/>
  <c r="F82" i="5"/>
  <c r="F183" i="5"/>
  <c r="F387" i="5"/>
  <c r="F472" i="5"/>
  <c r="E82" i="5"/>
  <c r="E183" i="5"/>
  <c r="E387" i="5"/>
  <c r="E472" i="5"/>
  <c r="N81" i="5"/>
  <c r="N182" i="5"/>
  <c r="N386" i="5"/>
  <c r="N471" i="5"/>
  <c r="M81" i="5"/>
  <c r="M182" i="5"/>
  <c r="M386" i="5"/>
  <c r="M471" i="5"/>
  <c r="L81" i="5"/>
  <c r="L182" i="5"/>
  <c r="L386" i="5"/>
  <c r="L471" i="5"/>
  <c r="K81" i="5"/>
  <c r="K182" i="5"/>
  <c r="K386" i="5"/>
  <c r="K471" i="5"/>
  <c r="J81" i="5"/>
  <c r="J182" i="5"/>
  <c r="J386" i="5"/>
  <c r="J471" i="5"/>
  <c r="I81" i="5"/>
  <c r="I182" i="5"/>
  <c r="I386" i="5"/>
  <c r="I471" i="5"/>
  <c r="H81" i="5"/>
  <c r="H182" i="5"/>
  <c r="H386" i="5"/>
  <c r="H471" i="5"/>
  <c r="G81" i="5"/>
  <c r="G182" i="5"/>
  <c r="G386" i="5"/>
  <c r="G471" i="5"/>
  <c r="F81" i="5"/>
  <c r="F182" i="5"/>
  <c r="F386" i="5"/>
  <c r="F471" i="5"/>
  <c r="E81" i="5"/>
  <c r="E182" i="5"/>
  <c r="E386" i="5"/>
  <c r="E471" i="5"/>
  <c r="N80" i="5"/>
  <c r="N181" i="5"/>
  <c r="N385" i="5"/>
  <c r="N470" i="5"/>
  <c r="M80" i="5"/>
  <c r="M181" i="5"/>
  <c r="M385" i="5"/>
  <c r="M470" i="5"/>
  <c r="L80" i="5"/>
  <c r="L181" i="5"/>
  <c r="L385" i="5"/>
  <c r="L470" i="5"/>
  <c r="K80" i="5"/>
  <c r="K181" i="5"/>
  <c r="K385" i="5"/>
  <c r="K470" i="5"/>
  <c r="J80" i="5"/>
  <c r="J181" i="5"/>
  <c r="J385" i="5"/>
  <c r="J470" i="5"/>
  <c r="I80" i="5"/>
  <c r="I181" i="5"/>
  <c r="I385" i="5"/>
  <c r="I470" i="5"/>
  <c r="H80" i="5"/>
  <c r="H181" i="5"/>
  <c r="H385" i="5"/>
  <c r="H470" i="5"/>
  <c r="G80" i="5"/>
  <c r="G181" i="5"/>
  <c r="G385" i="5"/>
  <c r="G470" i="5"/>
  <c r="F80" i="5"/>
  <c r="F181" i="5"/>
  <c r="F385" i="5"/>
  <c r="F470" i="5"/>
  <c r="E80" i="5"/>
  <c r="E181" i="5"/>
  <c r="E385" i="5"/>
  <c r="E470" i="5"/>
  <c r="N79" i="5"/>
  <c r="N180" i="5"/>
  <c r="N384" i="5"/>
  <c r="N469" i="5"/>
  <c r="M79" i="5"/>
  <c r="M180" i="5"/>
  <c r="M384" i="5"/>
  <c r="M469" i="5"/>
  <c r="L79" i="5"/>
  <c r="L180" i="5"/>
  <c r="L384" i="5"/>
  <c r="L469" i="5"/>
  <c r="K79" i="5"/>
  <c r="K180" i="5"/>
  <c r="K384" i="5"/>
  <c r="K469" i="5"/>
  <c r="J79" i="5"/>
  <c r="J180" i="5"/>
  <c r="J384" i="5"/>
  <c r="J469" i="5"/>
  <c r="I79" i="5"/>
  <c r="I180" i="5"/>
  <c r="I384" i="5"/>
  <c r="I469" i="5"/>
  <c r="H79" i="5"/>
  <c r="H180" i="5"/>
  <c r="H384" i="5"/>
  <c r="H469" i="5"/>
  <c r="G79" i="5"/>
  <c r="G180" i="5"/>
  <c r="G384" i="5"/>
  <c r="G469" i="5"/>
  <c r="F79" i="5"/>
  <c r="F180" i="5"/>
  <c r="F384" i="5"/>
  <c r="F469" i="5"/>
  <c r="E79" i="5"/>
  <c r="E180" i="5"/>
  <c r="E384" i="5"/>
  <c r="E469" i="5"/>
  <c r="N78" i="5"/>
  <c r="N179" i="5"/>
  <c r="N383" i="5"/>
  <c r="N468" i="5"/>
  <c r="M78" i="5"/>
  <c r="M179" i="5"/>
  <c r="M383" i="5"/>
  <c r="M468" i="5"/>
  <c r="L78" i="5"/>
  <c r="L179" i="5"/>
  <c r="L383" i="5"/>
  <c r="L468" i="5"/>
  <c r="K78" i="5"/>
  <c r="K179" i="5"/>
  <c r="K383" i="5"/>
  <c r="K468" i="5"/>
  <c r="J78" i="5"/>
  <c r="J179" i="5"/>
  <c r="J383" i="5"/>
  <c r="J468" i="5"/>
  <c r="I78" i="5"/>
  <c r="I179" i="5"/>
  <c r="I383" i="5"/>
  <c r="I468" i="5"/>
  <c r="H78" i="5"/>
  <c r="H179" i="5"/>
  <c r="H383" i="5"/>
  <c r="H468" i="5"/>
  <c r="G78" i="5"/>
  <c r="G179" i="5"/>
  <c r="G383" i="5"/>
  <c r="G468" i="5"/>
  <c r="F78" i="5"/>
  <c r="F179" i="5"/>
  <c r="F383" i="5"/>
  <c r="F468" i="5"/>
  <c r="E78" i="5"/>
  <c r="E179" i="5"/>
  <c r="E383" i="5"/>
  <c r="E468" i="5"/>
  <c r="N77" i="5"/>
  <c r="N178" i="5"/>
  <c r="N382" i="5"/>
  <c r="N467" i="5"/>
  <c r="M77" i="5"/>
  <c r="M178" i="5"/>
  <c r="M382" i="5"/>
  <c r="M467" i="5"/>
  <c r="L77" i="5"/>
  <c r="L178" i="5"/>
  <c r="L382" i="5"/>
  <c r="L467" i="5"/>
  <c r="K77" i="5"/>
  <c r="K178" i="5"/>
  <c r="K382" i="5"/>
  <c r="K467" i="5"/>
  <c r="J77" i="5"/>
  <c r="J178" i="5"/>
  <c r="J382" i="5"/>
  <c r="J467" i="5"/>
  <c r="I77" i="5"/>
  <c r="I178" i="5"/>
  <c r="I382" i="5"/>
  <c r="I467" i="5"/>
  <c r="H77" i="5"/>
  <c r="H178" i="5"/>
  <c r="H382" i="5"/>
  <c r="H467" i="5"/>
  <c r="G77" i="5"/>
  <c r="G178" i="5"/>
  <c r="G382" i="5"/>
  <c r="G467" i="5"/>
  <c r="F77" i="5"/>
  <c r="F178" i="5"/>
  <c r="F382" i="5"/>
  <c r="F467" i="5"/>
  <c r="E77" i="5"/>
  <c r="E178" i="5"/>
  <c r="E382" i="5"/>
  <c r="E467" i="5"/>
  <c r="N76" i="5"/>
  <c r="N177" i="5"/>
  <c r="N381" i="5"/>
  <c r="N466" i="5"/>
  <c r="M76" i="5"/>
  <c r="M177" i="5"/>
  <c r="M381" i="5"/>
  <c r="M466" i="5"/>
  <c r="L76" i="5"/>
  <c r="L177" i="5"/>
  <c r="L381" i="5"/>
  <c r="L466" i="5"/>
  <c r="K76" i="5"/>
  <c r="K177" i="5"/>
  <c r="K381" i="5"/>
  <c r="K466" i="5"/>
  <c r="J76" i="5"/>
  <c r="J177" i="5"/>
  <c r="J381" i="5"/>
  <c r="J466" i="5"/>
  <c r="I76" i="5"/>
  <c r="I177" i="5"/>
  <c r="I381" i="5"/>
  <c r="I466" i="5"/>
  <c r="H76" i="5"/>
  <c r="H177" i="5"/>
  <c r="H381" i="5"/>
  <c r="H466" i="5"/>
  <c r="G76" i="5"/>
  <c r="G177" i="5"/>
  <c r="G381" i="5"/>
  <c r="G466" i="5"/>
  <c r="F76" i="5"/>
  <c r="F177" i="5"/>
  <c r="F381" i="5"/>
  <c r="F466" i="5"/>
  <c r="E76" i="5"/>
  <c r="E177" i="5"/>
  <c r="E381" i="5"/>
  <c r="E466" i="5"/>
  <c r="N75" i="5"/>
  <c r="N176" i="5"/>
  <c r="M75" i="5"/>
  <c r="M176" i="5"/>
  <c r="L75" i="5"/>
  <c r="L176" i="5"/>
  <c r="K75" i="5"/>
  <c r="K176" i="5"/>
  <c r="J75" i="5"/>
  <c r="J176" i="5"/>
  <c r="I75" i="5"/>
  <c r="I176" i="5"/>
  <c r="H75" i="5"/>
  <c r="H176" i="5"/>
  <c r="G75" i="5"/>
  <c r="G176" i="5"/>
  <c r="F75" i="5"/>
  <c r="F176" i="5"/>
  <c r="E75" i="5"/>
  <c r="E176" i="5"/>
  <c r="N73" i="5"/>
  <c r="N69" i="5"/>
  <c r="N74" i="5"/>
  <c r="M73" i="5"/>
  <c r="M69" i="5"/>
  <c r="M74" i="5"/>
  <c r="L73" i="5"/>
  <c r="L69" i="5"/>
  <c r="L74" i="5"/>
  <c r="K73" i="5"/>
  <c r="K69" i="5"/>
  <c r="K74" i="5"/>
  <c r="J73" i="5"/>
  <c r="J69" i="5"/>
  <c r="J74" i="5"/>
  <c r="I73" i="5"/>
  <c r="I69" i="5"/>
  <c r="I74" i="5"/>
  <c r="H73" i="5"/>
  <c r="H69" i="5"/>
  <c r="H74" i="5"/>
  <c r="G73" i="5"/>
  <c r="G69" i="5"/>
  <c r="G74" i="5"/>
  <c r="F73" i="5"/>
  <c r="E73" i="5"/>
  <c r="E69" i="5"/>
  <c r="E74" i="5"/>
  <c r="F69" i="5"/>
  <c r="F74" i="5"/>
  <c r="N56" i="5"/>
  <c r="N52" i="5"/>
  <c r="N57" i="5"/>
  <c r="M56" i="5"/>
  <c r="M52" i="5"/>
  <c r="M57" i="5"/>
  <c r="L56" i="5"/>
  <c r="L52" i="5"/>
  <c r="L57" i="5"/>
  <c r="K56" i="5"/>
  <c r="K52" i="5"/>
  <c r="K57" i="5"/>
  <c r="J56" i="5"/>
  <c r="J52" i="5"/>
  <c r="J57" i="5"/>
  <c r="I56" i="5"/>
  <c r="I52" i="5"/>
  <c r="I57" i="5"/>
  <c r="H56" i="5"/>
  <c r="H52" i="5"/>
  <c r="H57" i="5"/>
  <c r="G56" i="5"/>
  <c r="G52" i="5"/>
  <c r="G57" i="5"/>
  <c r="F56" i="5"/>
  <c r="F52" i="5"/>
  <c r="F57" i="5"/>
  <c r="E56" i="5"/>
  <c r="E52" i="5"/>
  <c r="E57" i="5"/>
  <c r="N39" i="5"/>
  <c r="N35" i="5"/>
  <c r="N40" i="5"/>
  <c r="M39" i="5"/>
  <c r="M35" i="5"/>
  <c r="M40" i="5"/>
  <c r="L39" i="5"/>
  <c r="L35" i="5"/>
  <c r="L40" i="5"/>
  <c r="K39" i="5"/>
  <c r="K35" i="5"/>
  <c r="K40" i="5"/>
  <c r="J39" i="5"/>
  <c r="J35" i="5"/>
  <c r="J40" i="5"/>
  <c r="I39" i="5"/>
  <c r="I35" i="5"/>
  <c r="I40" i="5"/>
  <c r="H39" i="5"/>
  <c r="H35" i="5"/>
  <c r="H40" i="5"/>
  <c r="G39" i="5"/>
  <c r="G35" i="5"/>
  <c r="G40" i="5"/>
  <c r="F39" i="5"/>
  <c r="F35" i="5"/>
  <c r="F40" i="5"/>
  <c r="E39" i="5"/>
  <c r="E35" i="5"/>
  <c r="E40" i="5"/>
  <c r="N22" i="5"/>
  <c r="N18" i="5"/>
  <c r="N23" i="5"/>
  <c r="M22" i="5"/>
  <c r="M18" i="5"/>
  <c r="M23" i="5"/>
  <c r="L22" i="5"/>
  <c r="L18" i="5"/>
  <c r="L23" i="5"/>
  <c r="K22" i="5"/>
  <c r="K18" i="5"/>
  <c r="K23" i="5"/>
  <c r="J22" i="5"/>
  <c r="J18" i="5"/>
  <c r="J23" i="5"/>
  <c r="I22" i="5"/>
  <c r="I18" i="5"/>
  <c r="I23" i="5"/>
  <c r="H22" i="5"/>
  <c r="H18" i="5"/>
  <c r="H23" i="5"/>
  <c r="G22" i="5"/>
  <c r="F22" i="5"/>
  <c r="F18" i="5"/>
  <c r="F23" i="5"/>
  <c r="E22" i="5"/>
  <c r="E18" i="5"/>
  <c r="E23" i="5"/>
  <c r="G18" i="5"/>
  <c r="G23" i="5"/>
  <c r="N463" i="3"/>
  <c r="N459" i="3"/>
  <c r="N464" i="3"/>
  <c r="M463" i="3"/>
  <c r="M459" i="3"/>
  <c r="M464" i="3"/>
  <c r="L463" i="3"/>
  <c r="L459" i="3"/>
  <c r="L464" i="3"/>
  <c r="K463" i="3"/>
  <c r="K459" i="3"/>
  <c r="K464" i="3"/>
  <c r="J463" i="3"/>
  <c r="J459" i="3"/>
  <c r="J464" i="3"/>
  <c r="I463" i="3"/>
  <c r="I459" i="3"/>
  <c r="I464" i="3"/>
  <c r="H463" i="3"/>
  <c r="H459" i="3"/>
  <c r="H464" i="3"/>
  <c r="G463" i="3"/>
  <c r="G459" i="3"/>
  <c r="G464" i="3"/>
  <c r="F463" i="3"/>
  <c r="F459" i="3"/>
  <c r="F464" i="3"/>
  <c r="E463" i="3"/>
  <c r="E459" i="3"/>
  <c r="E464" i="3"/>
  <c r="N446" i="3"/>
  <c r="N442" i="3"/>
  <c r="N447" i="3"/>
  <c r="M446" i="3"/>
  <c r="M442" i="3"/>
  <c r="M447" i="3"/>
  <c r="L446" i="3"/>
  <c r="L442" i="3"/>
  <c r="L447" i="3"/>
  <c r="K446" i="3"/>
  <c r="K442" i="3"/>
  <c r="K447" i="3"/>
  <c r="J446" i="3"/>
  <c r="J442" i="3"/>
  <c r="J447" i="3"/>
  <c r="I446" i="3"/>
  <c r="I442" i="3"/>
  <c r="I447" i="3"/>
  <c r="H446" i="3"/>
  <c r="H442" i="3"/>
  <c r="H447" i="3"/>
  <c r="G446" i="3"/>
  <c r="G442" i="3"/>
  <c r="G447" i="3"/>
  <c r="F446" i="3"/>
  <c r="F442" i="3"/>
  <c r="F447" i="3"/>
  <c r="E446" i="3"/>
  <c r="E442" i="3"/>
  <c r="E447" i="3"/>
  <c r="N429" i="3"/>
  <c r="N425" i="3"/>
  <c r="N430" i="3"/>
  <c r="M429" i="3"/>
  <c r="M425" i="3"/>
  <c r="M430" i="3"/>
  <c r="L429" i="3"/>
  <c r="L425" i="3"/>
  <c r="L430" i="3"/>
  <c r="K429" i="3"/>
  <c r="K425" i="3"/>
  <c r="K430" i="3"/>
  <c r="J429" i="3"/>
  <c r="J425" i="3"/>
  <c r="J430" i="3"/>
  <c r="I429" i="3"/>
  <c r="I425" i="3"/>
  <c r="I430" i="3"/>
  <c r="H429" i="3"/>
  <c r="H425" i="3"/>
  <c r="H430" i="3"/>
  <c r="G429" i="3"/>
  <c r="G425" i="3"/>
  <c r="G430" i="3"/>
  <c r="F429" i="3"/>
  <c r="F425" i="3"/>
  <c r="F430" i="3"/>
  <c r="E429" i="3"/>
  <c r="E425" i="3"/>
  <c r="E430" i="3"/>
  <c r="N412" i="3"/>
  <c r="N408" i="3"/>
  <c r="N413" i="3"/>
  <c r="M412" i="3"/>
  <c r="M408" i="3"/>
  <c r="M413" i="3"/>
  <c r="L412" i="3"/>
  <c r="L408" i="3"/>
  <c r="L413" i="3"/>
  <c r="K412" i="3"/>
  <c r="K408" i="3"/>
  <c r="K413" i="3"/>
  <c r="J412" i="3"/>
  <c r="J408" i="3"/>
  <c r="J413" i="3"/>
  <c r="I412" i="3"/>
  <c r="I408" i="3"/>
  <c r="I413" i="3"/>
  <c r="H412" i="3"/>
  <c r="H408" i="3"/>
  <c r="H413" i="3"/>
  <c r="G412" i="3"/>
  <c r="G408" i="3"/>
  <c r="G413" i="3"/>
  <c r="F412" i="3"/>
  <c r="F408" i="3"/>
  <c r="F413" i="3"/>
  <c r="E412" i="3"/>
  <c r="E408" i="3"/>
  <c r="E413" i="3"/>
  <c r="N377" i="3"/>
  <c r="M377" i="3"/>
  <c r="L377" i="3"/>
  <c r="K377" i="3"/>
  <c r="J377" i="3"/>
  <c r="I377" i="3"/>
  <c r="H377" i="3"/>
  <c r="G377" i="3"/>
  <c r="F377" i="3"/>
  <c r="E377" i="3"/>
  <c r="N376" i="3"/>
  <c r="M376" i="3"/>
  <c r="L376" i="3"/>
  <c r="K376" i="3"/>
  <c r="J376" i="3"/>
  <c r="I376" i="3"/>
  <c r="H376" i="3"/>
  <c r="G376" i="3"/>
  <c r="F376" i="3"/>
  <c r="E376" i="3"/>
  <c r="N375" i="3"/>
  <c r="N378" i="3"/>
  <c r="M375" i="3"/>
  <c r="M378" i="3"/>
  <c r="L375" i="3"/>
  <c r="L378" i="3"/>
  <c r="K375" i="3"/>
  <c r="K378" i="3"/>
  <c r="J375" i="3"/>
  <c r="J378" i="3"/>
  <c r="I375" i="3"/>
  <c r="I378" i="3"/>
  <c r="H375" i="3"/>
  <c r="H378" i="3"/>
  <c r="G375" i="3"/>
  <c r="G378" i="3"/>
  <c r="F375" i="3"/>
  <c r="F378" i="3"/>
  <c r="E375" i="3"/>
  <c r="E378" i="3"/>
  <c r="N373" i="3"/>
  <c r="M373" i="3"/>
  <c r="L373" i="3"/>
  <c r="K373" i="3"/>
  <c r="J373" i="3"/>
  <c r="I373" i="3"/>
  <c r="H373" i="3"/>
  <c r="G373" i="3"/>
  <c r="F373" i="3"/>
  <c r="E373" i="3"/>
  <c r="N372" i="3"/>
  <c r="M372" i="3"/>
  <c r="L372" i="3"/>
  <c r="K372" i="3"/>
  <c r="J372" i="3"/>
  <c r="I372" i="3"/>
  <c r="H372" i="3"/>
  <c r="G372" i="3"/>
  <c r="F372" i="3"/>
  <c r="E372" i="3"/>
  <c r="N371" i="3"/>
  <c r="M371" i="3"/>
  <c r="L371" i="3"/>
  <c r="K371" i="3"/>
  <c r="J371" i="3"/>
  <c r="I371" i="3"/>
  <c r="H371" i="3"/>
  <c r="G371" i="3"/>
  <c r="F371" i="3"/>
  <c r="E371" i="3"/>
  <c r="N370" i="3"/>
  <c r="M370" i="3"/>
  <c r="L370" i="3"/>
  <c r="K370" i="3"/>
  <c r="J370" i="3"/>
  <c r="I370" i="3"/>
  <c r="H370" i="3"/>
  <c r="G370" i="3"/>
  <c r="F370" i="3"/>
  <c r="E370" i="3"/>
  <c r="N369" i="3"/>
  <c r="M369" i="3"/>
  <c r="L369" i="3"/>
  <c r="K369" i="3"/>
  <c r="J369" i="3"/>
  <c r="I369" i="3"/>
  <c r="H369" i="3"/>
  <c r="G369" i="3"/>
  <c r="F369" i="3"/>
  <c r="E369" i="3"/>
  <c r="N368" i="3"/>
  <c r="M368" i="3"/>
  <c r="L368" i="3"/>
  <c r="K368" i="3"/>
  <c r="J368" i="3"/>
  <c r="I368" i="3"/>
  <c r="H368" i="3"/>
  <c r="G368" i="3"/>
  <c r="F368" i="3"/>
  <c r="E368" i="3"/>
  <c r="N367" i="3"/>
  <c r="M367" i="3"/>
  <c r="L367" i="3"/>
  <c r="K367" i="3"/>
  <c r="J367" i="3"/>
  <c r="I367" i="3"/>
  <c r="H367" i="3"/>
  <c r="G367" i="3"/>
  <c r="F367" i="3"/>
  <c r="E367" i="3"/>
  <c r="N366" i="3"/>
  <c r="M366" i="3"/>
  <c r="L366" i="3"/>
  <c r="K366" i="3"/>
  <c r="J366" i="3"/>
  <c r="I366" i="3"/>
  <c r="H366" i="3"/>
  <c r="G366" i="3"/>
  <c r="F366" i="3"/>
  <c r="E366" i="3"/>
  <c r="N365" i="3"/>
  <c r="M365" i="3"/>
  <c r="L365" i="3"/>
  <c r="K365" i="3"/>
  <c r="J365" i="3"/>
  <c r="I365" i="3"/>
  <c r="H365" i="3"/>
  <c r="G365" i="3"/>
  <c r="F365" i="3"/>
  <c r="E365" i="3"/>
  <c r="N364" i="3"/>
  <c r="M364" i="3"/>
  <c r="L364" i="3"/>
  <c r="K364" i="3"/>
  <c r="J364" i="3"/>
  <c r="I364" i="3"/>
  <c r="H364" i="3"/>
  <c r="G364" i="3"/>
  <c r="F364" i="3"/>
  <c r="E364" i="3"/>
  <c r="N363" i="3"/>
  <c r="N374" i="3"/>
  <c r="M363" i="3"/>
  <c r="M374" i="3"/>
  <c r="L363" i="3"/>
  <c r="L374" i="3"/>
  <c r="K363" i="3"/>
  <c r="K374" i="3"/>
  <c r="J363" i="3"/>
  <c r="J374" i="3"/>
  <c r="I363" i="3"/>
  <c r="I374" i="3"/>
  <c r="H363" i="3"/>
  <c r="H374" i="3"/>
  <c r="G363" i="3"/>
  <c r="G374" i="3"/>
  <c r="F363" i="3"/>
  <c r="F374" i="3"/>
  <c r="E363" i="3"/>
  <c r="E374" i="3"/>
  <c r="N361" i="3"/>
  <c r="N357" i="3"/>
  <c r="N362" i="3"/>
  <c r="M361" i="3"/>
  <c r="M357" i="3"/>
  <c r="M362" i="3"/>
  <c r="L361" i="3"/>
  <c r="K361" i="3"/>
  <c r="K357" i="3"/>
  <c r="K362" i="3"/>
  <c r="J361" i="3"/>
  <c r="J357" i="3"/>
  <c r="J362" i="3"/>
  <c r="I361" i="3"/>
  <c r="I357" i="3"/>
  <c r="I362" i="3"/>
  <c r="H361" i="3"/>
  <c r="G361" i="3"/>
  <c r="F361" i="3"/>
  <c r="F357" i="3"/>
  <c r="F362" i="3"/>
  <c r="E361" i="3"/>
  <c r="E357" i="3"/>
  <c r="E362" i="3"/>
  <c r="L357" i="3"/>
  <c r="L362" i="3"/>
  <c r="H357" i="3"/>
  <c r="H362" i="3"/>
  <c r="G357" i="3"/>
  <c r="G362" i="3"/>
  <c r="N344" i="3"/>
  <c r="M344" i="3"/>
  <c r="M340" i="3"/>
  <c r="M345" i="3"/>
  <c r="L344" i="3"/>
  <c r="L340" i="3"/>
  <c r="L345" i="3"/>
  <c r="K344" i="3"/>
  <c r="K340" i="3"/>
  <c r="K345" i="3"/>
  <c r="J344" i="3"/>
  <c r="I344" i="3"/>
  <c r="H344" i="3"/>
  <c r="H340" i="3"/>
  <c r="H345" i="3"/>
  <c r="G344" i="3"/>
  <c r="G340" i="3"/>
  <c r="G345" i="3"/>
  <c r="F344" i="3"/>
  <c r="E344" i="3"/>
  <c r="N340" i="3"/>
  <c r="N345" i="3"/>
  <c r="J340" i="3"/>
  <c r="J345" i="3"/>
  <c r="I340" i="3"/>
  <c r="I345" i="3"/>
  <c r="F340" i="3"/>
  <c r="F345" i="3"/>
  <c r="E340" i="3"/>
  <c r="E345" i="3"/>
  <c r="N327" i="3"/>
  <c r="N323" i="3"/>
  <c r="N328" i="3"/>
  <c r="M327" i="3"/>
  <c r="M323" i="3"/>
  <c r="M328" i="3"/>
  <c r="L327" i="3"/>
  <c r="K327" i="3"/>
  <c r="J327" i="3"/>
  <c r="J323" i="3"/>
  <c r="J328" i="3"/>
  <c r="I327" i="3"/>
  <c r="I323" i="3"/>
  <c r="I328" i="3"/>
  <c r="H327" i="3"/>
  <c r="G327" i="3"/>
  <c r="F327" i="3"/>
  <c r="F323" i="3"/>
  <c r="F328" i="3"/>
  <c r="E327" i="3"/>
  <c r="E323" i="3"/>
  <c r="E328" i="3"/>
  <c r="L323" i="3"/>
  <c r="L328" i="3"/>
  <c r="K323" i="3"/>
  <c r="K328" i="3"/>
  <c r="H323" i="3"/>
  <c r="H328" i="3"/>
  <c r="G323" i="3"/>
  <c r="G328" i="3"/>
  <c r="N310" i="3"/>
  <c r="M310" i="3"/>
  <c r="L310" i="3"/>
  <c r="L306" i="3"/>
  <c r="L311" i="3"/>
  <c r="K310" i="3"/>
  <c r="K306" i="3"/>
  <c r="K311" i="3"/>
  <c r="J310" i="3"/>
  <c r="I310" i="3"/>
  <c r="H310" i="3"/>
  <c r="H306" i="3"/>
  <c r="H311" i="3"/>
  <c r="G310" i="3"/>
  <c r="G306" i="3"/>
  <c r="G311" i="3"/>
  <c r="F310" i="3"/>
  <c r="E310" i="3"/>
  <c r="N306" i="3"/>
  <c r="N311" i="3"/>
  <c r="M306" i="3"/>
  <c r="M311" i="3"/>
  <c r="J306" i="3"/>
  <c r="J311" i="3"/>
  <c r="I306" i="3"/>
  <c r="I311" i="3"/>
  <c r="F306" i="3"/>
  <c r="F311" i="3"/>
  <c r="E306" i="3"/>
  <c r="E311" i="3"/>
  <c r="N293" i="3"/>
  <c r="N289" i="3"/>
  <c r="N294" i="3"/>
  <c r="M293" i="3"/>
  <c r="M289" i="3"/>
  <c r="M294" i="3"/>
  <c r="L293" i="3"/>
  <c r="K293" i="3"/>
  <c r="J293" i="3"/>
  <c r="J289" i="3"/>
  <c r="J294" i="3"/>
  <c r="I293" i="3"/>
  <c r="I289" i="3"/>
  <c r="I294" i="3"/>
  <c r="H293" i="3"/>
  <c r="G293" i="3"/>
  <c r="F293" i="3"/>
  <c r="F289" i="3"/>
  <c r="F294" i="3"/>
  <c r="E293" i="3"/>
  <c r="E289" i="3"/>
  <c r="E294" i="3"/>
  <c r="L289" i="3"/>
  <c r="L294" i="3"/>
  <c r="K289" i="3"/>
  <c r="K294" i="3"/>
  <c r="H289" i="3"/>
  <c r="H294" i="3"/>
  <c r="G289" i="3"/>
  <c r="G294" i="3"/>
  <c r="N276" i="3"/>
  <c r="M276" i="3"/>
  <c r="L276" i="3"/>
  <c r="L272" i="3"/>
  <c r="L277" i="3"/>
  <c r="K276" i="3"/>
  <c r="K272" i="3"/>
  <c r="K277" i="3"/>
  <c r="J276" i="3"/>
  <c r="I276" i="3"/>
  <c r="H276" i="3"/>
  <c r="H272" i="3"/>
  <c r="H277" i="3"/>
  <c r="G276" i="3"/>
  <c r="G272" i="3"/>
  <c r="G277" i="3"/>
  <c r="F276" i="3"/>
  <c r="E276" i="3"/>
  <c r="N272" i="3"/>
  <c r="N277" i="3"/>
  <c r="M272" i="3"/>
  <c r="M277" i="3"/>
  <c r="J272" i="3"/>
  <c r="J277" i="3"/>
  <c r="I272" i="3"/>
  <c r="I277" i="3"/>
  <c r="F272" i="3"/>
  <c r="F277" i="3"/>
  <c r="E272" i="3"/>
  <c r="E277" i="3"/>
  <c r="N259" i="3"/>
  <c r="N255" i="3"/>
  <c r="N260" i="3"/>
  <c r="M259" i="3"/>
  <c r="M255" i="3"/>
  <c r="M260" i="3"/>
  <c r="L259" i="3"/>
  <c r="K259" i="3"/>
  <c r="J259" i="3"/>
  <c r="J255" i="3"/>
  <c r="J260" i="3"/>
  <c r="I259" i="3"/>
  <c r="I255" i="3"/>
  <c r="I260" i="3"/>
  <c r="H259" i="3"/>
  <c r="G259" i="3"/>
  <c r="F259" i="3"/>
  <c r="F255" i="3"/>
  <c r="F260" i="3"/>
  <c r="E259" i="3"/>
  <c r="E255" i="3"/>
  <c r="E260" i="3"/>
  <c r="L255" i="3"/>
  <c r="L260" i="3"/>
  <c r="K255" i="3"/>
  <c r="K260" i="3"/>
  <c r="H255" i="3"/>
  <c r="H260" i="3"/>
  <c r="G255" i="3"/>
  <c r="G260" i="3"/>
  <c r="N242" i="3"/>
  <c r="M242" i="3"/>
  <c r="L242" i="3"/>
  <c r="L238" i="3"/>
  <c r="L243" i="3"/>
  <c r="K242" i="3"/>
  <c r="K238" i="3"/>
  <c r="K243" i="3"/>
  <c r="J242" i="3"/>
  <c r="I242" i="3"/>
  <c r="H242" i="3"/>
  <c r="H238" i="3"/>
  <c r="H243" i="3"/>
  <c r="G242" i="3"/>
  <c r="G238" i="3"/>
  <c r="G243" i="3"/>
  <c r="F242" i="3"/>
  <c r="E242" i="3"/>
  <c r="N238" i="3"/>
  <c r="N243" i="3"/>
  <c r="M238" i="3"/>
  <c r="M243" i="3"/>
  <c r="J238" i="3"/>
  <c r="J243" i="3"/>
  <c r="I238" i="3"/>
  <c r="I243" i="3"/>
  <c r="F238" i="3"/>
  <c r="F243" i="3"/>
  <c r="E238" i="3"/>
  <c r="E243" i="3"/>
  <c r="N225" i="3"/>
  <c r="N221" i="3"/>
  <c r="N226" i="3"/>
  <c r="M225" i="3"/>
  <c r="M221" i="3"/>
  <c r="M226" i="3"/>
  <c r="L225" i="3"/>
  <c r="K225" i="3"/>
  <c r="J225" i="3"/>
  <c r="J221" i="3"/>
  <c r="J226" i="3"/>
  <c r="I225" i="3"/>
  <c r="I221" i="3"/>
  <c r="I226" i="3"/>
  <c r="H225" i="3"/>
  <c r="G225" i="3"/>
  <c r="F225" i="3"/>
  <c r="F221" i="3"/>
  <c r="F226" i="3"/>
  <c r="E225" i="3"/>
  <c r="E221" i="3"/>
  <c r="E226" i="3"/>
  <c r="L221" i="3"/>
  <c r="L226" i="3"/>
  <c r="K221" i="3"/>
  <c r="K226" i="3"/>
  <c r="H221" i="3"/>
  <c r="H226" i="3"/>
  <c r="G221" i="3"/>
  <c r="G226" i="3"/>
  <c r="N208" i="3"/>
  <c r="M208" i="3"/>
  <c r="L208" i="3"/>
  <c r="L204" i="3"/>
  <c r="L209" i="3"/>
  <c r="K208" i="3"/>
  <c r="K204" i="3"/>
  <c r="K209" i="3"/>
  <c r="J208" i="3"/>
  <c r="I208" i="3"/>
  <c r="H208" i="3"/>
  <c r="H204" i="3"/>
  <c r="H209" i="3"/>
  <c r="G208" i="3"/>
  <c r="G204" i="3"/>
  <c r="G209" i="3"/>
  <c r="F208" i="3"/>
  <c r="E208" i="3"/>
  <c r="N204" i="3"/>
  <c r="N209" i="3"/>
  <c r="M204" i="3"/>
  <c r="M209" i="3"/>
  <c r="J204" i="3"/>
  <c r="J209" i="3"/>
  <c r="I204" i="3"/>
  <c r="I209" i="3"/>
  <c r="F204" i="3"/>
  <c r="F209" i="3"/>
  <c r="E204" i="3"/>
  <c r="E209" i="3"/>
  <c r="N188" i="3"/>
  <c r="N191" i="3"/>
  <c r="N192" i="3"/>
  <c r="J188" i="3"/>
  <c r="J191" i="3"/>
  <c r="J192" i="3"/>
  <c r="F188" i="3"/>
  <c r="F191" i="3"/>
  <c r="F192" i="3"/>
  <c r="N392" i="3"/>
  <c r="M188" i="3"/>
  <c r="M392" i="3"/>
  <c r="L188" i="3"/>
  <c r="L392" i="3"/>
  <c r="K188" i="3"/>
  <c r="K392" i="3"/>
  <c r="J392" i="3"/>
  <c r="I188" i="3"/>
  <c r="I392" i="3"/>
  <c r="H188" i="3"/>
  <c r="H392" i="3"/>
  <c r="G188" i="3"/>
  <c r="G392" i="3"/>
  <c r="F392" i="3"/>
  <c r="E188" i="3"/>
  <c r="E392" i="3"/>
  <c r="N174" i="3"/>
  <c r="N170" i="3"/>
  <c r="N175" i="3"/>
  <c r="M174" i="3"/>
  <c r="M170" i="3"/>
  <c r="M175" i="3"/>
  <c r="L174" i="3"/>
  <c r="K174" i="3"/>
  <c r="J174" i="3"/>
  <c r="J170" i="3"/>
  <c r="J175" i="3"/>
  <c r="I174" i="3"/>
  <c r="I170" i="3"/>
  <c r="I175" i="3"/>
  <c r="H174" i="3"/>
  <c r="H170" i="3"/>
  <c r="H175" i="3"/>
  <c r="G174" i="3"/>
  <c r="F174" i="3"/>
  <c r="F170" i="3"/>
  <c r="F175" i="3"/>
  <c r="E174" i="3"/>
  <c r="E170" i="3"/>
  <c r="E175" i="3"/>
  <c r="L170" i="3"/>
  <c r="K170" i="3"/>
  <c r="K175" i="3"/>
  <c r="G170" i="3"/>
  <c r="G175" i="3"/>
  <c r="N157" i="3"/>
  <c r="N153" i="3"/>
  <c r="N158" i="3"/>
  <c r="M157" i="3"/>
  <c r="L157" i="3"/>
  <c r="L153" i="3"/>
  <c r="L158" i="3"/>
  <c r="K157" i="3"/>
  <c r="K153" i="3"/>
  <c r="K158" i="3"/>
  <c r="J157" i="3"/>
  <c r="J153" i="3"/>
  <c r="J158" i="3"/>
  <c r="I157" i="3"/>
  <c r="H157" i="3"/>
  <c r="H153" i="3"/>
  <c r="H158" i="3"/>
  <c r="G157" i="3"/>
  <c r="G153" i="3"/>
  <c r="G158" i="3"/>
  <c r="F157" i="3"/>
  <c r="F153" i="3"/>
  <c r="F158" i="3"/>
  <c r="E157" i="3"/>
  <c r="M153" i="3"/>
  <c r="M158" i="3"/>
  <c r="I153" i="3"/>
  <c r="I158" i="3"/>
  <c r="E153" i="3"/>
  <c r="E158" i="3"/>
  <c r="N140" i="3"/>
  <c r="N136" i="3"/>
  <c r="N141" i="3"/>
  <c r="M140" i="3"/>
  <c r="M136" i="3"/>
  <c r="M141" i="3"/>
  <c r="L140" i="3"/>
  <c r="L136" i="3"/>
  <c r="L141" i="3"/>
  <c r="K140" i="3"/>
  <c r="J140" i="3"/>
  <c r="J136" i="3"/>
  <c r="J141" i="3"/>
  <c r="I140" i="3"/>
  <c r="I136" i="3"/>
  <c r="I141" i="3"/>
  <c r="H140" i="3"/>
  <c r="H136" i="3"/>
  <c r="H141" i="3"/>
  <c r="G140" i="3"/>
  <c r="F140" i="3"/>
  <c r="F136" i="3"/>
  <c r="F141" i="3"/>
  <c r="E140" i="3"/>
  <c r="E136" i="3"/>
  <c r="E141" i="3"/>
  <c r="K136" i="3"/>
  <c r="K141" i="3"/>
  <c r="G136" i="3"/>
  <c r="G141" i="3"/>
  <c r="N123" i="3"/>
  <c r="N120" i="3"/>
  <c r="N124" i="3"/>
  <c r="M123" i="3"/>
  <c r="L123" i="3"/>
  <c r="L120" i="3"/>
  <c r="L124" i="3"/>
  <c r="K123" i="3"/>
  <c r="K120" i="3"/>
  <c r="K124" i="3"/>
  <c r="J123" i="3"/>
  <c r="J120" i="3"/>
  <c r="J124" i="3"/>
  <c r="I123" i="3"/>
  <c r="H123" i="3"/>
  <c r="H120" i="3"/>
  <c r="H124" i="3"/>
  <c r="G123" i="3"/>
  <c r="G120" i="3"/>
  <c r="G124" i="3"/>
  <c r="F123" i="3"/>
  <c r="F120" i="3"/>
  <c r="F124" i="3"/>
  <c r="E123" i="3"/>
  <c r="M120" i="3"/>
  <c r="M124" i="3"/>
  <c r="I120" i="3"/>
  <c r="I124" i="3"/>
  <c r="E120" i="3"/>
  <c r="E124" i="3"/>
  <c r="N107" i="3"/>
  <c r="N103" i="3"/>
  <c r="N108" i="3"/>
  <c r="M107" i="3"/>
  <c r="M103" i="3"/>
  <c r="M108" i="3"/>
  <c r="L107" i="3"/>
  <c r="L103" i="3"/>
  <c r="L108" i="3"/>
  <c r="K107" i="3"/>
  <c r="J107" i="3"/>
  <c r="J103" i="3"/>
  <c r="J108" i="3"/>
  <c r="I107" i="3"/>
  <c r="I103" i="3"/>
  <c r="I108" i="3"/>
  <c r="H107" i="3"/>
  <c r="H103" i="3"/>
  <c r="H108" i="3"/>
  <c r="G107" i="3"/>
  <c r="F107" i="3"/>
  <c r="F103" i="3"/>
  <c r="F108" i="3"/>
  <c r="E107" i="3"/>
  <c r="E103" i="3"/>
  <c r="E108" i="3"/>
  <c r="K103" i="3"/>
  <c r="K108" i="3"/>
  <c r="G103" i="3"/>
  <c r="G108" i="3"/>
  <c r="N89" i="3"/>
  <c r="N190" i="3"/>
  <c r="N394" i="3"/>
  <c r="N479" i="3"/>
  <c r="M89" i="3"/>
  <c r="M190" i="3"/>
  <c r="M394" i="3"/>
  <c r="M479" i="3"/>
  <c r="L89" i="3"/>
  <c r="L190" i="3"/>
  <c r="L394" i="3"/>
  <c r="L479" i="3"/>
  <c r="K89" i="3"/>
  <c r="K190" i="3"/>
  <c r="K394" i="3"/>
  <c r="K479" i="3"/>
  <c r="J89" i="3"/>
  <c r="J190" i="3"/>
  <c r="J394" i="3"/>
  <c r="J479" i="3"/>
  <c r="I89" i="3"/>
  <c r="I190" i="3"/>
  <c r="I394" i="3"/>
  <c r="I479" i="3"/>
  <c r="H89" i="3"/>
  <c r="H190" i="3"/>
  <c r="H394" i="3"/>
  <c r="H479" i="3"/>
  <c r="G89" i="3"/>
  <c r="G190" i="3"/>
  <c r="G394" i="3"/>
  <c r="G479" i="3"/>
  <c r="F89" i="3"/>
  <c r="F190" i="3"/>
  <c r="F394" i="3"/>
  <c r="F479" i="3"/>
  <c r="E89" i="3"/>
  <c r="E190" i="3"/>
  <c r="E394" i="3"/>
  <c r="E479" i="3"/>
  <c r="N88" i="3"/>
  <c r="N189" i="3"/>
  <c r="N393" i="3"/>
  <c r="N478" i="3"/>
  <c r="M88" i="3"/>
  <c r="M189" i="3"/>
  <c r="M393" i="3"/>
  <c r="M478" i="3"/>
  <c r="L88" i="3"/>
  <c r="L189" i="3"/>
  <c r="L393" i="3"/>
  <c r="L478" i="3"/>
  <c r="K88" i="3"/>
  <c r="K189" i="3"/>
  <c r="K393" i="3"/>
  <c r="K478" i="3"/>
  <c r="J88" i="3"/>
  <c r="J189" i="3"/>
  <c r="J393" i="3"/>
  <c r="J478" i="3"/>
  <c r="I88" i="3"/>
  <c r="I189" i="3"/>
  <c r="I393" i="3"/>
  <c r="I478" i="3"/>
  <c r="H88" i="3"/>
  <c r="H189" i="3"/>
  <c r="H393" i="3"/>
  <c r="H478" i="3"/>
  <c r="G88" i="3"/>
  <c r="G189" i="3"/>
  <c r="G393" i="3"/>
  <c r="G478" i="3"/>
  <c r="F88" i="3"/>
  <c r="F189" i="3"/>
  <c r="F393" i="3"/>
  <c r="F478" i="3"/>
  <c r="E88" i="3"/>
  <c r="E189" i="3"/>
  <c r="E393" i="3"/>
  <c r="E478" i="3"/>
  <c r="N87" i="3"/>
  <c r="N90" i="3"/>
  <c r="M87" i="3"/>
  <c r="M90" i="3"/>
  <c r="L87" i="3"/>
  <c r="L90" i="3"/>
  <c r="K87" i="3"/>
  <c r="K90" i="3"/>
  <c r="J87" i="3"/>
  <c r="J90" i="3"/>
  <c r="I87" i="3"/>
  <c r="I90" i="3"/>
  <c r="H87" i="3"/>
  <c r="H90" i="3"/>
  <c r="G87" i="3"/>
  <c r="G90" i="3"/>
  <c r="F87" i="3"/>
  <c r="F90" i="3"/>
  <c r="E87" i="3"/>
  <c r="E90" i="3"/>
  <c r="E75" i="3"/>
  <c r="E76" i="3"/>
  <c r="E77" i="3"/>
  <c r="E78" i="3"/>
  <c r="E79" i="3"/>
  <c r="E80" i="3"/>
  <c r="E81" i="3"/>
  <c r="E82" i="3"/>
  <c r="E83" i="3"/>
  <c r="E84" i="3"/>
  <c r="E85" i="3"/>
  <c r="E86" i="3"/>
  <c r="E91" i="3"/>
  <c r="N85" i="3"/>
  <c r="N186" i="3"/>
  <c r="N390" i="3"/>
  <c r="N475" i="3"/>
  <c r="M85" i="3"/>
  <c r="M186" i="3"/>
  <c r="M390" i="3"/>
  <c r="M475" i="3"/>
  <c r="L85" i="3"/>
  <c r="L186" i="3"/>
  <c r="L390" i="3"/>
  <c r="L475" i="3"/>
  <c r="K85" i="3"/>
  <c r="K186" i="3"/>
  <c r="K390" i="3"/>
  <c r="K475" i="3"/>
  <c r="J85" i="3"/>
  <c r="J186" i="3"/>
  <c r="J390" i="3"/>
  <c r="J475" i="3"/>
  <c r="I85" i="3"/>
  <c r="I186" i="3"/>
  <c r="I390" i="3"/>
  <c r="I475" i="3"/>
  <c r="H85" i="3"/>
  <c r="H186" i="3"/>
  <c r="H390" i="3"/>
  <c r="H475" i="3"/>
  <c r="G85" i="3"/>
  <c r="G186" i="3"/>
  <c r="G390" i="3"/>
  <c r="G475" i="3"/>
  <c r="F85" i="3"/>
  <c r="F186" i="3"/>
  <c r="F390" i="3"/>
  <c r="F475" i="3"/>
  <c r="E186" i="3"/>
  <c r="E390" i="3"/>
  <c r="E475" i="3"/>
  <c r="N84" i="3"/>
  <c r="N185" i="3"/>
  <c r="N389" i="3"/>
  <c r="N474" i="3"/>
  <c r="M84" i="3"/>
  <c r="M185" i="3"/>
  <c r="M389" i="3"/>
  <c r="M474" i="3"/>
  <c r="L84" i="3"/>
  <c r="L185" i="3"/>
  <c r="L389" i="3"/>
  <c r="L474" i="3"/>
  <c r="K84" i="3"/>
  <c r="K185" i="3"/>
  <c r="K389" i="3"/>
  <c r="K474" i="3"/>
  <c r="J84" i="3"/>
  <c r="J185" i="3"/>
  <c r="J389" i="3"/>
  <c r="J474" i="3"/>
  <c r="I84" i="3"/>
  <c r="I185" i="3"/>
  <c r="I389" i="3"/>
  <c r="I474" i="3"/>
  <c r="H84" i="3"/>
  <c r="H185" i="3"/>
  <c r="H389" i="3"/>
  <c r="H474" i="3"/>
  <c r="G84" i="3"/>
  <c r="G185" i="3"/>
  <c r="G389" i="3"/>
  <c r="G474" i="3"/>
  <c r="F84" i="3"/>
  <c r="F185" i="3"/>
  <c r="F389" i="3"/>
  <c r="F474" i="3"/>
  <c r="E185" i="3"/>
  <c r="E389" i="3"/>
  <c r="E474" i="3"/>
  <c r="N83" i="3"/>
  <c r="N184" i="3"/>
  <c r="N388" i="3"/>
  <c r="N473" i="3"/>
  <c r="M83" i="3"/>
  <c r="M184" i="3"/>
  <c r="M388" i="3"/>
  <c r="M473" i="3"/>
  <c r="L83" i="3"/>
  <c r="L184" i="3"/>
  <c r="L388" i="3"/>
  <c r="L473" i="3"/>
  <c r="K83" i="3"/>
  <c r="K184" i="3"/>
  <c r="K388" i="3"/>
  <c r="K473" i="3"/>
  <c r="J83" i="3"/>
  <c r="J184" i="3"/>
  <c r="J388" i="3"/>
  <c r="J473" i="3"/>
  <c r="I83" i="3"/>
  <c r="I184" i="3"/>
  <c r="I388" i="3"/>
  <c r="I473" i="3"/>
  <c r="H83" i="3"/>
  <c r="H184" i="3"/>
  <c r="H388" i="3"/>
  <c r="H473" i="3"/>
  <c r="G83" i="3"/>
  <c r="G184" i="3"/>
  <c r="G388" i="3"/>
  <c r="G473" i="3"/>
  <c r="F83" i="3"/>
  <c r="F184" i="3"/>
  <c r="F388" i="3"/>
  <c r="F473" i="3"/>
  <c r="E184" i="3"/>
  <c r="E388" i="3"/>
  <c r="E473" i="3"/>
  <c r="N82" i="3"/>
  <c r="N183" i="3"/>
  <c r="N387" i="3"/>
  <c r="N472" i="3"/>
  <c r="M82" i="3"/>
  <c r="M183" i="3"/>
  <c r="M387" i="3"/>
  <c r="M472" i="3"/>
  <c r="L82" i="3"/>
  <c r="L183" i="3"/>
  <c r="L387" i="3"/>
  <c r="L472" i="3"/>
  <c r="K82" i="3"/>
  <c r="K183" i="3"/>
  <c r="K387" i="3"/>
  <c r="K472" i="3"/>
  <c r="J82" i="3"/>
  <c r="J183" i="3"/>
  <c r="J387" i="3"/>
  <c r="J472" i="3"/>
  <c r="I82" i="3"/>
  <c r="I183" i="3"/>
  <c r="I387" i="3"/>
  <c r="I472" i="3"/>
  <c r="H82" i="3"/>
  <c r="H183" i="3"/>
  <c r="H387" i="3"/>
  <c r="H472" i="3"/>
  <c r="G82" i="3"/>
  <c r="G183" i="3"/>
  <c r="G387" i="3"/>
  <c r="G472" i="3"/>
  <c r="F82" i="3"/>
  <c r="F183" i="3"/>
  <c r="F387" i="3"/>
  <c r="F472" i="3"/>
  <c r="E183" i="3"/>
  <c r="E387" i="3"/>
  <c r="E472" i="3"/>
  <c r="N81" i="3"/>
  <c r="N182" i="3"/>
  <c r="N386" i="3"/>
  <c r="N471" i="3"/>
  <c r="M81" i="3"/>
  <c r="M182" i="3"/>
  <c r="M386" i="3"/>
  <c r="M471" i="3"/>
  <c r="L81" i="3"/>
  <c r="L182" i="3"/>
  <c r="L386" i="3"/>
  <c r="L471" i="3"/>
  <c r="K81" i="3"/>
  <c r="K182" i="3"/>
  <c r="K386" i="3"/>
  <c r="K471" i="3"/>
  <c r="J81" i="3"/>
  <c r="J182" i="3"/>
  <c r="J386" i="3"/>
  <c r="J471" i="3"/>
  <c r="I81" i="3"/>
  <c r="I182" i="3"/>
  <c r="I386" i="3"/>
  <c r="I471" i="3"/>
  <c r="H81" i="3"/>
  <c r="H182" i="3"/>
  <c r="H386" i="3"/>
  <c r="H471" i="3"/>
  <c r="G81" i="3"/>
  <c r="G182" i="3"/>
  <c r="G386" i="3"/>
  <c r="G471" i="3"/>
  <c r="F81" i="3"/>
  <c r="F182" i="3"/>
  <c r="F386" i="3"/>
  <c r="F471" i="3"/>
  <c r="E182" i="3"/>
  <c r="E386" i="3"/>
  <c r="E471" i="3"/>
  <c r="N80" i="3"/>
  <c r="N181" i="3"/>
  <c r="N385" i="3"/>
  <c r="N470" i="3"/>
  <c r="M80" i="3"/>
  <c r="M181" i="3"/>
  <c r="M385" i="3"/>
  <c r="M470" i="3"/>
  <c r="L80" i="3"/>
  <c r="L181" i="3"/>
  <c r="L385" i="3"/>
  <c r="L470" i="3"/>
  <c r="K80" i="3"/>
  <c r="K181" i="3"/>
  <c r="K385" i="3"/>
  <c r="K470" i="3"/>
  <c r="J80" i="3"/>
  <c r="J181" i="3"/>
  <c r="J385" i="3"/>
  <c r="J470" i="3"/>
  <c r="I80" i="3"/>
  <c r="I181" i="3"/>
  <c r="I385" i="3"/>
  <c r="I470" i="3"/>
  <c r="H80" i="3"/>
  <c r="H181" i="3"/>
  <c r="H385" i="3"/>
  <c r="H470" i="3"/>
  <c r="G80" i="3"/>
  <c r="G181" i="3"/>
  <c r="G385" i="3"/>
  <c r="G470" i="3"/>
  <c r="F80" i="3"/>
  <c r="F181" i="3"/>
  <c r="F385" i="3"/>
  <c r="F470" i="3"/>
  <c r="E181" i="3"/>
  <c r="E385" i="3"/>
  <c r="E470" i="3"/>
  <c r="N79" i="3"/>
  <c r="N180" i="3"/>
  <c r="N384" i="3"/>
  <c r="N469" i="3"/>
  <c r="M79" i="3"/>
  <c r="M180" i="3"/>
  <c r="M384" i="3"/>
  <c r="M469" i="3"/>
  <c r="L79" i="3"/>
  <c r="L180" i="3"/>
  <c r="L384" i="3"/>
  <c r="L469" i="3"/>
  <c r="K79" i="3"/>
  <c r="K180" i="3"/>
  <c r="K384" i="3"/>
  <c r="K469" i="3"/>
  <c r="J79" i="3"/>
  <c r="J180" i="3"/>
  <c r="J384" i="3"/>
  <c r="J469" i="3"/>
  <c r="I79" i="3"/>
  <c r="I180" i="3"/>
  <c r="I384" i="3"/>
  <c r="I469" i="3"/>
  <c r="H79" i="3"/>
  <c r="H180" i="3"/>
  <c r="H384" i="3"/>
  <c r="H469" i="3"/>
  <c r="G79" i="3"/>
  <c r="G180" i="3"/>
  <c r="G384" i="3"/>
  <c r="G469" i="3"/>
  <c r="F79" i="3"/>
  <c r="F180" i="3"/>
  <c r="F384" i="3"/>
  <c r="F469" i="3"/>
  <c r="E180" i="3"/>
  <c r="E384" i="3"/>
  <c r="E469" i="3"/>
  <c r="N78" i="3"/>
  <c r="N179" i="3"/>
  <c r="N383" i="3"/>
  <c r="N468" i="3"/>
  <c r="M78" i="3"/>
  <c r="M179" i="3"/>
  <c r="M383" i="3"/>
  <c r="M468" i="3"/>
  <c r="L78" i="3"/>
  <c r="L179" i="3"/>
  <c r="L383" i="3"/>
  <c r="L468" i="3"/>
  <c r="K78" i="3"/>
  <c r="K179" i="3"/>
  <c r="K383" i="3"/>
  <c r="K468" i="3"/>
  <c r="J78" i="3"/>
  <c r="J179" i="3"/>
  <c r="J383" i="3"/>
  <c r="J468" i="3"/>
  <c r="I78" i="3"/>
  <c r="I179" i="3"/>
  <c r="I383" i="3"/>
  <c r="I468" i="3"/>
  <c r="H78" i="3"/>
  <c r="H179" i="3"/>
  <c r="H383" i="3"/>
  <c r="H468" i="3"/>
  <c r="G78" i="3"/>
  <c r="G179" i="3"/>
  <c r="G383" i="3"/>
  <c r="G468" i="3"/>
  <c r="F78" i="3"/>
  <c r="F179" i="3"/>
  <c r="F383" i="3"/>
  <c r="F468" i="3"/>
  <c r="E179" i="3"/>
  <c r="E383" i="3"/>
  <c r="E468" i="3"/>
  <c r="N77" i="3"/>
  <c r="N178" i="3"/>
  <c r="N382" i="3"/>
  <c r="N467" i="3"/>
  <c r="M77" i="3"/>
  <c r="M178" i="3"/>
  <c r="M382" i="3"/>
  <c r="M467" i="3"/>
  <c r="L77" i="3"/>
  <c r="L178" i="3"/>
  <c r="L382" i="3"/>
  <c r="L467" i="3"/>
  <c r="K77" i="3"/>
  <c r="K178" i="3"/>
  <c r="K382" i="3"/>
  <c r="K467" i="3"/>
  <c r="J77" i="3"/>
  <c r="J178" i="3"/>
  <c r="J382" i="3"/>
  <c r="J467" i="3"/>
  <c r="I77" i="3"/>
  <c r="I178" i="3"/>
  <c r="I382" i="3"/>
  <c r="I467" i="3"/>
  <c r="H77" i="3"/>
  <c r="H178" i="3"/>
  <c r="H382" i="3"/>
  <c r="H467" i="3"/>
  <c r="G77" i="3"/>
  <c r="G178" i="3"/>
  <c r="G382" i="3"/>
  <c r="G467" i="3"/>
  <c r="F77" i="3"/>
  <c r="F178" i="3"/>
  <c r="F382" i="3"/>
  <c r="F467" i="3"/>
  <c r="E178" i="3"/>
  <c r="E382" i="3"/>
  <c r="E467" i="3"/>
  <c r="N76" i="3"/>
  <c r="N177" i="3"/>
  <c r="N381" i="3"/>
  <c r="N466" i="3"/>
  <c r="M76" i="3"/>
  <c r="M177" i="3"/>
  <c r="M381" i="3"/>
  <c r="M466" i="3"/>
  <c r="L76" i="3"/>
  <c r="L177" i="3"/>
  <c r="L381" i="3"/>
  <c r="L466" i="3"/>
  <c r="K76" i="3"/>
  <c r="K177" i="3"/>
  <c r="K381" i="3"/>
  <c r="K466" i="3"/>
  <c r="J76" i="3"/>
  <c r="J177" i="3"/>
  <c r="J381" i="3"/>
  <c r="J466" i="3"/>
  <c r="I76" i="3"/>
  <c r="I177" i="3"/>
  <c r="I381" i="3"/>
  <c r="I466" i="3"/>
  <c r="H76" i="3"/>
  <c r="H177" i="3"/>
  <c r="H381" i="3"/>
  <c r="H466" i="3"/>
  <c r="G76" i="3"/>
  <c r="G177" i="3"/>
  <c r="G381" i="3"/>
  <c r="G466" i="3"/>
  <c r="F76" i="3"/>
  <c r="F177" i="3"/>
  <c r="F381" i="3"/>
  <c r="F466" i="3"/>
  <c r="E177" i="3"/>
  <c r="E381" i="3"/>
  <c r="E466" i="3"/>
  <c r="N75" i="3"/>
  <c r="N176" i="3"/>
  <c r="M75" i="3"/>
  <c r="M176" i="3"/>
  <c r="L75" i="3"/>
  <c r="L86" i="3"/>
  <c r="K75" i="3"/>
  <c r="K86" i="3"/>
  <c r="J75" i="3"/>
  <c r="J176" i="3"/>
  <c r="I75" i="3"/>
  <c r="I176" i="3"/>
  <c r="H75" i="3"/>
  <c r="H176" i="3"/>
  <c r="G75" i="3"/>
  <c r="G176" i="3"/>
  <c r="F75" i="3"/>
  <c r="F176" i="3"/>
  <c r="N73" i="3"/>
  <c r="N69" i="3"/>
  <c r="N74" i="3"/>
  <c r="M73" i="3"/>
  <c r="M69" i="3"/>
  <c r="M74" i="3"/>
  <c r="L73" i="3"/>
  <c r="K73" i="3"/>
  <c r="J73" i="3"/>
  <c r="J69" i="3"/>
  <c r="J74" i="3"/>
  <c r="I73" i="3"/>
  <c r="I69" i="3"/>
  <c r="I74" i="3"/>
  <c r="H73" i="3"/>
  <c r="G73" i="3"/>
  <c r="F73" i="3"/>
  <c r="F69" i="3"/>
  <c r="F74" i="3"/>
  <c r="E73" i="3"/>
  <c r="E69" i="3"/>
  <c r="E74" i="3"/>
  <c r="L69" i="3"/>
  <c r="L74" i="3"/>
  <c r="K69" i="3"/>
  <c r="K74" i="3"/>
  <c r="H69" i="3"/>
  <c r="H74" i="3"/>
  <c r="G69" i="3"/>
  <c r="G74" i="3"/>
  <c r="N56" i="3"/>
  <c r="M56" i="3"/>
  <c r="L56" i="3"/>
  <c r="L52" i="3"/>
  <c r="L57" i="3"/>
  <c r="K56" i="3"/>
  <c r="K52" i="3"/>
  <c r="K57" i="3"/>
  <c r="J56" i="3"/>
  <c r="I56" i="3"/>
  <c r="H56" i="3"/>
  <c r="H52" i="3"/>
  <c r="H57" i="3"/>
  <c r="G56" i="3"/>
  <c r="G52" i="3"/>
  <c r="G57" i="3"/>
  <c r="F56" i="3"/>
  <c r="E56" i="3"/>
  <c r="N52" i="3"/>
  <c r="N57" i="3"/>
  <c r="M52" i="3"/>
  <c r="M57" i="3"/>
  <c r="J52" i="3"/>
  <c r="J57" i="3"/>
  <c r="I52" i="3"/>
  <c r="I57" i="3"/>
  <c r="F52" i="3"/>
  <c r="F57" i="3"/>
  <c r="E52" i="3"/>
  <c r="E57" i="3"/>
  <c r="N39" i="3"/>
  <c r="N35" i="3"/>
  <c r="N40" i="3"/>
  <c r="M39" i="3"/>
  <c r="M35" i="3"/>
  <c r="M40" i="3"/>
  <c r="L39" i="3"/>
  <c r="K39" i="3"/>
  <c r="J39" i="3"/>
  <c r="J35" i="3"/>
  <c r="J40" i="3"/>
  <c r="I39" i="3"/>
  <c r="I35" i="3"/>
  <c r="I40" i="3"/>
  <c r="H39" i="3"/>
  <c r="G39" i="3"/>
  <c r="F39" i="3"/>
  <c r="F35" i="3"/>
  <c r="F40" i="3"/>
  <c r="E39" i="3"/>
  <c r="E35" i="3"/>
  <c r="E40" i="3"/>
  <c r="L35" i="3"/>
  <c r="L40" i="3"/>
  <c r="K35" i="3"/>
  <c r="K40" i="3"/>
  <c r="H35" i="3"/>
  <c r="H40" i="3"/>
  <c r="G35" i="3"/>
  <c r="G40" i="3"/>
  <c r="N22" i="3"/>
  <c r="M22" i="3"/>
  <c r="L22" i="3"/>
  <c r="L18" i="3"/>
  <c r="L23" i="3"/>
  <c r="K22" i="3"/>
  <c r="K18" i="3"/>
  <c r="K23" i="3"/>
  <c r="J22" i="3"/>
  <c r="I22" i="3"/>
  <c r="H22" i="3"/>
  <c r="H18" i="3"/>
  <c r="H23" i="3"/>
  <c r="G22" i="3"/>
  <c r="G18" i="3"/>
  <c r="G23" i="3"/>
  <c r="F22" i="3"/>
  <c r="E22" i="3"/>
  <c r="N18" i="3"/>
  <c r="N23" i="3"/>
  <c r="M18" i="3"/>
  <c r="M23" i="3"/>
  <c r="J18" i="3"/>
  <c r="J23" i="3"/>
  <c r="I18" i="3"/>
  <c r="I23" i="3"/>
  <c r="F18" i="3"/>
  <c r="F23" i="3"/>
  <c r="E18" i="3"/>
  <c r="E23" i="3"/>
  <c r="C13" i="426"/>
  <c r="Q11" i="426"/>
  <c r="Q12" i="426"/>
  <c r="C23" i="426"/>
  <c r="D23" i="426"/>
  <c r="E23" i="426"/>
  <c r="F23" i="426"/>
  <c r="G23" i="426"/>
  <c r="G24" i="426" s="1"/>
  <c r="H23" i="426"/>
  <c r="I23" i="426"/>
  <c r="J23" i="426"/>
  <c r="K23" i="426"/>
  <c r="L23" i="426"/>
  <c r="M23" i="426"/>
  <c r="N23" i="426"/>
  <c r="O23" i="426"/>
  <c r="P23" i="426"/>
  <c r="Q14" i="426"/>
  <c r="Q15" i="426"/>
  <c r="Q16" i="426"/>
  <c r="Q17" i="426"/>
  <c r="Q18" i="426"/>
  <c r="Q19" i="426"/>
  <c r="Q20" i="426"/>
  <c r="Q21" i="426"/>
  <c r="Q22" i="426"/>
  <c r="V11" i="298"/>
  <c r="AA14" i="298"/>
  <c r="X21" i="298"/>
  <c r="Z21" i="298"/>
  <c r="Q21" i="298"/>
  <c r="X11" i="298"/>
  <c r="X15" i="298" s="1"/>
  <c r="G11" i="298"/>
  <c r="W25" i="441"/>
  <c r="B80" i="425"/>
  <c r="F80" i="425"/>
  <c r="D31" i="373"/>
  <c r="K78" i="395"/>
  <c r="K82" i="395"/>
  <c r="K86" i="395"/>
  <c r="K90" i="395"/>
  <c r="E31" i="373"/>
  <c r="E76" i="425"/>
  <c r="E78" i="425"/>
  <c r="E80" i="425"/>
  <c r="D77" i="425"/>
  <c r="D81" i="425"/>
  <c r="T12" i="426"/>
  <c r="C77" i="425"/>
  <c r="G77" i="425"/>
  <c r="C81" i="425"/>
  <c r="G81" i="425"/>
  <c r="C83" i="425"/>
  <c r="G83" i="425"/>
  <c r="D75" i="425"/>
  <c r="K49" i="395"/>
  <c r="K53" i="395"/>
  <c r="K57" i="395"/>
  <c r="K61" i="395"/>
  <c r="K65" i="395"/>
  <c r="K69" i="395"/>
  <c r="K73" i="395"/>
  <c r="D82" i="425"/>
  <c r="K102" i="395"/>
  <c r="K126" i="395"/>
  <c r="K130" i="395"/>
  <c r="K134" i="395"/>
  <c r="K138" i="395"/>
  <c r="K142" i="395"/>
  <c r="K146" i="395"/>
  <c r="K150" i="395"/>
  <c r="K154" i="395"/>
  <c r="K158" i="395"/>
  <c r="K162" i="395"/>
  <c r="T19" i="426"/>
  <c r="B46" i="425"/>
  <c r="D78" i="425"/>
  <c r="B19" i="401"/>
  <c r="AA53" i="230"/>
  <c r="M45" i="395"/>
  <c r="K55" i="395"/>
  <c r="K59" i="395"/>
  <c r="K63" i="395"/>
  <c r="E75" i="425"/>
  <c r="E79" i="425"/>
  <c r="AA80" i="230"/>
  <c r="O53" i="230"/>
  <c r="O80" i="230"/>
  <c r="I14" i="115"/>
  <c r="D26" i="395"/>
  <c r="H26" i="395"/>
  <c r="D27" i="395"/>
  <c r="D38" i="395"/>
  <c r="D39" i="395"/>
  <c r="K80" i="395"/>
  <c r="K84" i="395"/>
  <c r="K88" i="395"/>
  <c r="K104" i="395"/>
  <c r="K108" i="395"/>
  <c r="K112" i="395"/>
  <c r="K116" i="395"/>
  <c r="K120" i="395"/>
  <c r="K124" i="395"/>
  <c r="E13" i="371"/>
  <c r="D93" i="426"/>
  <c r="G26" i="395"/>
  <c r="G27" i="395"/>
  <c r="D13" i="371"/>
  <c r="F10" i="371"/>
  <c r="D16" i="115"/>
  <c r="H21" i="395"/>
  <c r="H27" i="395" s="1"/>
  <c r="H28" i="395" s="1"/>
  <c r="I26" i="395"/>
  <c r="E32" i="395"/>
  <c r="E38" i="395" s="1"/>
  <c r="E40" i="395" s="1"/>
  <c r="H33" i="395"/>
  <c r="H39" i="395"/>
  <c r="I38" i="395"/>
  <c r="I39" i="395"/>
  <c r="I40" i="395" s="1"/>
  <c r="K46" i="395"/>
  <c r="K50" i="395"/>
  <c r="K54" i="395"/>
  <c r="K58" i="395"/>
  <c r="K62" i="395"/>
  <c r="K66" i="395"/>
  <c r="K70" i="395"/>
  <c r="D19" i="371"/>
  <c r="F14" i="371"/>
  <c r="E57" i="426"/>
  <c r="E105" i="426"/>
  <c r="G105" i="426" s="1"/>
  <c r="M13" i="426"/>
  <c r="M24" i="426"/>
  <c r="N13" i="426"/>
  <c r="N24" i="426" s="1"/>
  <c r="K74" i="395"/>
  <c r="K79" i="395"/>
  <c r="K83" i="395"/>
  <c r="K87" i="395"/>
  <c r="K94" i="395"/>
  <c r="K98" i="395"/>
  <c r="K107" i="395"/>
  <c r="K111" i="395"/>
  <c r="K115" i="395"/>
  <c r="K119" i="395"/>
  <c r="K123" i="395"/>
  <c r="F25" i="371"/>
  <c r="F27" i="371"/>
  <c r="F33" i="371"/>
  <c r="T11" i="426"/>
  <c r="T21" i="426"/>
  <c r="B47" i="425"/>
  <c r="C79" i="425"/>
  <c r="G79" i="425"/>
  <c r="E82" i="425"/>
  <c r="K93" i="395"/>
  <c r="K97" i="395"/>
  <c r="K101" i="395"/>
  <c r="K106" i="395"/>
  <c r="K110" i="395"/>
  <c r="K114" i="395"/>
  <c r="K118" i="395"/>
  <c r="K122" i="395"/>
  <c r="K129" i="395"/>
  <c r="K133" i="395"/>
  <c r="K137" i="395"/>
  <c r="K141" i="395"/>
  <c r="K145" i="395"/>
  <c r="K149" i="395"/>
  <c r="K153" i="395"/>
  <c r="K157" i="395"/>
  <c r="K161" i="395"/>
  <c r="K165" i="395"/>
  <c r="F11" i="371"/>
  <c r="F15" i="371"/>
  <c r="F24" i="371"/>
  <c r="F32" i="371"/>
  <c r="I15" i="115"/>
  <c r="T18" i="426"/>
  <c r="G116" i="426"/>
  <c r="H21" i="425"/>
  <c r="H41" i="425"/>
  <c r="H76" i="425"/>
  <c r="B76" i="425"/>
  <c r="F76" i="425"/>
  <c r="B78" i="425"/>
  <c r="F78" i="425"/>
  <c r="H79" i="425"/>
  <c r="H80" i="425"/>
  <c r="B82" i="425"/>
  <c r="F82" i="425"/>
  <c r="H83" i="425"/>
  <c r="C13" i="115"/>
  <c r="C16" i="115" s="1"/>
  <c r="G13" i="115"/>
  <c r="G16" i="115"/>
  <c r="G22" i="115"/>
  <c r="C24" i="115"/>
  <c r="E13" i="426"/>
  <c r="I13" i="426"/>
  <c r="K24" i="426"/>
  <c r="O24" i="426"/>
  <c r="T20" i="426"/>
  <c r="F69" i="426"/>
  <c r="G87" i="426"/>
  <c r="G91" i="426"/>
  <c r="F117" i="426"/>
  <c r="G117" i="426"/>
  <c r="P24" i="426"/>
  <c r="G113" i="426"/>
  <c r="B45" i="425"/>
  <c r="H38" i="425"/>
  <c r="H39" i="425"/>
  <c r="H40" i="425"/>
  <c r="B75" i="425"/>
  <c r="F75" i="425"/>
  <c r="C76" i="425"/>
  <c r="G76" i="425"/>
  <c r="E77" i="425"/>
  <c r="H78" i="425"/>
  <c r="G78" i="425"/>
  <c r="C80" i="425"/>
  <c r="G80" i="425"/>
  <c r="E81" i="425"/>
  <c r="H82" i="425"/>
  <c r="G82" i="425"/>
  <c r="D27" i="115"/>
  <c r="D21" i="121" s="1"/>
  <c r="G25" i="115"/>
  <c r="G26" i="115"/>
  <c r="S13" i="426"/>
  <c r="S24" i="426"/>
  <c r="H24" i="426"/>
  <c r="T15" i="426"/>
  <c r="T17" i="426"/>
  <c r="G42" i="426"/>
  <c r="G51" i="426"/>
  <c r="G52" i="426"/>
  <c r="G55" i="426"/>
  <c r="G56" i="426"/>
  <c r="G61" i="426"/>
  <c r="G62" i="426"/>
  <c r="G63" i="426"/>
  <c r="G64" i="426"/>
  <c r="G65" i="426"/>
  <c r="G66" i="426"/>
  <c r="G67" i="426"/>
  <c r="G68" i="426"/>
  <c r="G72" i="426"/>
  <c r="C81" i="426"/>
  <c r="G81" i="426"/>
  <c r="I24" i="426"/>
  <c r="J13" i="426"/>
  <c r="J24" i="426" s="1"/>
  <c r="G74" i="426"/>
  <c r="G75" i="426"/>
  <c r="G76" i="426"/>
  <c r="G77" i="426"/>
  <c r="G78" i="426"/>
  <c r="G79" i="426"/>
  <c r="G80" i="426"/>
  <c r="G84" i="426"/>
  <c r="G85" i="426"/>
  <c r="G86" i="426"/>
  <c r="G88" i="426"/>
  <c r="G89" i="426"/>
  <c r="G90" i="426"/>
  <c r="G92" i="426"/>
  <c r="G97" i="426"/>
  <c r="G98" i="426"/>
  <c r="G99" i="426"/>
  <c r="G100" i="426"/>
  <c r="G101" i="426"/>
  <c r="G102" i="426"/>
  <c r="G103" i="426"/>
  <c r="G104" i="426"/>
  <c r="G109" i="426"/>
  <c r="G110" i="426"/>
  <c r="G111" i="426"/>
  <c r="G112" i="426"/>
  <c r="G114" i="426"/>
  <c r="G115" i="426"/>
  <c r="H19" i="425"/>
  <c r="H20" i="425"/>
  <c r="H22" i="425"/>
  <c r="C75" i="425"/>
  <c r="G75" i="425"/>
  <c r="D76" i="425"/>
  <c r="H77" i="425"/>
  <c r="F77" i="425"/>
  <c r="B79" i="425"/>
  <c r="F79" i="425"/>
  <c r="D80" i="425"/>
  <c r="H81" i="425"/>
  <c r="F81" i="425"/>
  <c r="B83" i="425"/>
  <c r="F83" i="425"/>
  <c r="B9" i="401"/>
  <c r="B24" i="401"/>
  <c r="D78" i="302"/>
  <c r="B177" i="302"/>
  <c r="J78" i="302"/>
  <c r="O78" i="302"/>
  <c r="R37" i="299"/>
  <c r="S37" i="299" s="1"/>
  <c r="T37" i="299" s="1"/>
  <c r="R14" i="299"/>
  <c r="X17" i="298"/>
  <c r="V13" i="298"/>
  <c r="G17" i="298"/>
  <c r="V15" i="298"/>
  <c r="V17" i="298"/>
  <c r="G13" i="298"/>
  <c r="G24" i="298"/>
  <c r="V24" i="298"/>
  <c r="G15" i="298"/>
  <c r="E13" i="298"/>
  <c r="J13" i="298"/>
  <c r="O13" i="298"/>
  <c r="T13" i="298"/>
  <c r="E15" i="298"/>
  <c r="J15" i="298"/>
  <c r="O15" i="298"/>
  <c r="T15" i="298"/>
  <c r="E17" i="298"/>
  <c r="J17" i="298"/>
  <c r="O17" i="298"/>
  <c r="T17" i="298"/>
  <c r="D24" i="298"/>
  <c r="H24" i="298"/>
  <c r="P24" i="298"/>
  <c r="F13" i="298"/>
  <c r="K13" i="298"/>
  <c r="P13" i="298"/>
  <c r="U13" i="298"/>
  <c r="F15" i="298"/>
  <c r="K15" i="298"/>
  <c r="P15" i="298"/>
  <c r="U15" i="298"/>
  <c r="F17" i="298"/>
  <c r="K17" i="298"/>
  <c r="U17" i="298"/>
  <c r="I24" i="298"/>
  <c r="M24" i="298"/>
  <c r="C13" i="298"/>
  <c r="H13" i="298"/>
  <c r="M13" i="298"/>
  <c r="R13" i="298"/>
  <c r="C15" i="298"/>
  <c r="H15" i="298"/>
  <c r="M15" i="298"/>
  <c r="R15" i="298"/>
  <c r="C17" i="298"/>
  <c r="R17" i="298"/>
  <c r="N24" i="298"/>
  <c r="D13" i="298"/>
  <c r="I13" i="298"/>
  <c r="N13" i="298"/>
  <c r="S13" i="298"/>
  <c r="D15" i="298"/>
  <c r="I15" i="298"/>
  <c r="N15" i="298"/>
  <c r="S15" i="298"/>
  <c r="S17" i="298"/>
  <c r="B41" i="401"/>
  <c r="K14" i="230"/>
  <c r="AI72" i="230" s="1"/>
  <c r="C55" i="399"/>
  <c r="C61" i="399" s="1"/>
  <c r="D57" i="399"/>
  <c r="D59" i="399" s="1"/>
  <c r="E59" i="399" s="1"/>
  <c r="C8" i="399"/>
  <c r="C54" i="441" s="1"/>
  <c r="AA42" i="230"/>
  <c r="B77" i="425"/>
  <c r="C78" i="425"/>
  <c r="D79" i="425"/>
  <c r="B81" i="425"/>
  <c r="C82" i="425"/>
  <c r="D83" i="425"/>
  <c r="L24" i="426"/>
  <c r="T16" i="426"/>
  <c r="C57" i="426"/>
  <c r="G49" i="426"/>
  <c r="G50" i="426"/>
  <c r="D13" i="426"/>
  <c r="T14" i="426"/>
  <c r="T22" i="426"/>
  <c r="F13" i="426"/>
  <c r="G31" i="426"/>
  <c r="G32" i="426"/>
  <c r="G35" i="426" s="1"/>
  <c r="D57" i="426"/>
  <c r="G53" i="426"/>
  <c r="G54" i="426"/>
  <c r="G60" i="426"/>
  <c r="G73" i="426"/>
  <c r="G108" i="426"/>
  <c r="G48" i="426"/>
  <c r="D32" i="426"/>
  <c r="D35" i="426" s="1"/>
  <c r="D65" i="121" s="1"/>
  <c r="C93" i="426"/>
  <c r="G96" i="426"/>
  <c r="G23" i="115"/>
  <c r="I11" i="115"/>
  <c r="R52" i="371"/>
  <c r="F52" i="371"/>
  <c r="J52" i="371"/>
  <c r="E29" i="371"/>
  <c r="E35" i="371" s="1"/>
  <c r="D23" i="371"/>
  <c r="F23" i="371" s="1"/>
  <c r="H10" i="400"/>
  <c r="L10" i="400"/>
  <c r="P10" i="400"/>
  <c r="G15" i="400"/>
  <c r="K15" i="400"/>
  <c r="O15" i="400"/>
  <c r="J21" i="400"/>
  <c r="N21" i="400"/>
  <c r="I22" i="400"/>
  <c r="M22" i="400"/>
  <c r="Q22" i="400"/>
  <c r="H28" i="400"/>
  <c r="L28" i="400"/>
  <c r="P28" i="400"/>
  <c r="G29" i="400"/>
  <c r="K29" i="400"/>
  <c r="O29" i="400"/>
  <c r="S29" i="400"/>
  <c r="J35" i="400"/>
  <c r="I36" i="400"/>
  <c r="M36" i="400"/>
  <c r="Q36" i="400"/>
  <c r="H42" i="400"/>
  <c r="L42" i="400"/>
  <c r="P42" i="400"/>
  <c r="G43" i="400"/>
  <c r="K43" i="400"/>
  <c r="O43" i="400"/>
  <c r="S43" i="400"/>
  <c r="I49" i="400"/>
  <c r="M49" i="400"/>
  <c r="Q49" i="400"/>
  <c r="H50" i="400"/>
  <c r="L50" i="400"/>
  <c r="P50" i="400"/>
  <c r="I57" i="400"/>
  <c r="M57" i="400"/>
  <c r="Q57" i="400"/>
  <c r="J64" i="400"/>
  <c r="N64" i="400"/>
  <c r="R64" i="400"/>
  <c r="G71" i="400"/>
  <c r="K71" i="400"/>
  <c r="O71" i="400"/>
  <c r="S71" i="400"/>
  <c r="H78" i="400"/>
  <c r="L78" i="400"/>
  <c r="P78" i="400"/>
  <c r="J49" i="400"/>
  <c r="N49" i="400"/>
  <c r="R49" i="400"/>
  <c r="J77" i="400"/>
  <c r="N77" i="400"/>
  <c r="J10" i="400"/>
  <c r="N10" i="400"/>
  <c r="R10" i="400"/>
  <c r="S13" i="400"/>
  <c r="O14" i="400"/>
  <c r="J14" i="400"/>
  <c r="N14" i="400"/>
  <c r="H21" i="400"/>
  <c r="L21" i="400"/>
  <c r="P21" i="400"/>
  <c r="J28" i="400"/>
  <c r="N28" i="400"/>
  <c r="R28" i="400"/>
  <c r="H35" i="400"/>
  <c r="L35" i="400"/>
  <c r="P35" i="400"/>
  <c r="J42" i="400"/>
  <c r="N42" i="400"/>
  <c r="R42" i="400"/>
  <c r="G49" i="400"/>
  <c r="K49" i="400"/>
  <c r="O49" i="400"/>
  <c r="S49" i="400"/>
  <c r="H56" i="400"/>
  <c r="L56" i="400"/>
  <c r="P56" i="400"/>
  <c r="I63" i="400"/>
  <c r="M63" i="400"/>
  <c r="Q63" i="400"/>
  <c r="J70" i="400"/>
  <c r="N70" i="400"/>
  <c r="R70" i="400"/>
  <c r="G77" i="400"/>
  <c r="K77" i="400"/>
  <c r="O77" i="400"/>
  <c r="S77" i="400"/>
  <c r="G10" i="400"/>
  <c r="O10" i="400"/>
  <c r="E24" i="395"/>
  <c r="I24" i="395"/>
  <c r="E36" i="395"/>
  <c r="I36" i="395"/>
  <c r="F24" i="395"/>
  <c r="J24" i="395"/>
  <c r="F26" i="395"/>
  <c r="F36" i="395"/>
  <c r="J36" i="395"/>
  <c r="J38" i="395"/>
  <c r="G24" i="395"/>
  <c r="K24" i="395"/>
  <c r="G36" i="395"/>
  <c r="K36" i="395"/>
  <c r="K91" i="395"/>
  <c r="D24" i="395"/>
  <c r="H24" i="395"/>
  <c r="D36" i="395"/>
  <c r="H36" i="395"/>
  <c r="X60" i="392"/>
  <c r="G72" i="389"/>
  <c r="I72" i="389"/>
  <c r="M72" i="389"/>
  <c r="AD46" i="389"/>
  <c r="S72" i="389"/>
  <c r="S98" i="389" s="1"/>
  <c r="O110" i="389"/>
  <c r="W110" i="389"/>
  <c r="E15" i="444"/>
  <c r="O98" i="442"/>
  <c r="Z98" i="442" s="1"/>
  <c r="S98" i="442"/>
  <c r="AD98" i="442" s="1"/>
  <c r="P98" i="442"/>
  <c r="AA98" i="442" s="1"/>
  <c r="T98" i="442"/>
  <c r="AE98" i="442" s="1"/>
  <c r="M98" i="442"/>
  <c r="X98" i="442" s="1"/>
  <c r="Q98" i="442"/>
  <c r="AB98" i="442" s="1"/>
  <c r="N98" i="442"/>
  <c r="Y98" i="442" s="1"/>
  <c r="R98" i="442"/>
  <c r="AC98" i="442" s="1"/>
  <c r="D15" i="441"/>
  <c r="X25" i="441" s="1"/>
  <c r="L25" i="441"/>
  <c r="M25" i="441"/>
  <c r="K21" i="230"/>
  <c r="AI79" i="230" s="1"/>
  <c r="O51" i="230"/>
  <c r="AA51" i="230"/>
  <c r="AA71" i="230"/>
  <c r="O82" i="230"/>
  <c r="AA82" i="230"/>
  <c r="AA52" i="230"/>
  <c r="O71" i="230"/>
  <c r="AA79" i="230"/>
  <c r="O77" i="230"/>
  <c r="R93" i="231"/>
  <c r="AC93" i="231" s="1"/>
  <c r="J84" i="231"/>
  <c r="O69" i="231"/>
  <c r="Z69" i="231" s="1"/>
  <c r="J69" i="231"/>
  <c r="J81" i="231"/>
  <c r="P73" i="231"/>
  <c r="AA73" i="231" s="1"/>
  <c r="T73" i="231"/>
  <c r="AE73" i="231" s="1"/>
  <c r="J102" i="231"/>
  <c r="H35" i="231"/>
  <c r="S85" i="231" s="1"/>
  <c r="AD85" i="231" s="1"/>
  <c r="S69" i="231"/>
  <c r="AD69" i="231" s="1"/>
  <c r="S81" i="231"/>
  <c r="AD81" i="231"/>
  <c r="E233" i="231"/>
  <c r="I233" i="231"/>
  <c r="C231" i="231"/>
  <c r="G231" i="231"/>
  <c r="G233" i="231"/>
  <c r="I86" i="5"/>
  <c r="I91" i="5"/>
  <c r="M86" i="5"/>
  <c r="M91" i="5"/>
  <c r="N86" i="5"/>
  <c r="N91" i="5"/>
  <c r="F380" i="5"/>
  <c r="F187" i="5"/>
  <c r="J380" i="5"/>
  <c r="J187" i="5"/>
  <c r="N380" i="5"/>
  <c r="N187" i="5"/>
  <c r="H86" i="5"/>
  <c r="H91" i="5"/>
  <c r="L86" i="5"/>
  <c r="L91" i="5"/>
  <c r="J175" i="5"/>
  <c r="N175" i="5"/>
  <c r="G379" i="5"/>
  <c r="K379" i="5"/>
  <c r="G380" i="5"/>
  <c r="G187" i="5"/>
  <c r="K380" i="5"/>
  <c r="K187" i="5"/>
  <c r="E86" i="5"/>
  <c r="E91" i="5"/>
  <c r="L379" i="5"/>
  <c r="H187" i="5"/>
  <c r="H380" i="5"/>
  <c r="L187" i="5"/>
  <c r="L380" i="5"/>
  <c r="F86" i="5"/>
  <c r="F91" i="5"/>
  <c r="J86" i="5"/>
  <c r="J91" i="5"/>
  <c r="E379" i="5"/>
  <c r="I379" i="5"/>
  <c r="M379" i="5"/>
  <c r="E187" i="5"/>
  <c r="E380" i="5"/>
  <c r="I187" i="5"/>
  <c r="I380" i="5"/>
  <c r="M187" i="5"/>
  <c r="M380" i="5"/>
  <c r="G86" i="5"/>
  <c r="G91" i="5"/>
  <c r="K86" i="5"/>
  <c r="K91" i="5"/>
  <c r="F379" i="5"/>
  <c r="J379" i="5"/>
  <c r="N379" i="5"/>
  <c r="H477" i="5"/>
  <c r="H480" i="5"/>
  <c r="H481" i="5"/>
  <c r="H395" i="5"/>
  <c r="H396" i="5"/>
  <c r="L477" i="5"/>
  <c r="L480" i="5"/>
  <c r="L481" i="5"/>
  <c r="L395" i="5"/>
  <c r="L396" i="5"/>
  <c r="F191" i="5"/>
  <c r="F192" i="5"/>
  <c r="J191" i="5"/>
  <c r="J192" i="5"/>
  <c r="N191" i="5"/>
  <c r="N192" i="5"/>
  <c r="E477" i="5"/>
  <c r="E480" i="5"/>
  <c r="E481" i="5"/>
  <c r="E395" i="5"/>
  <c r="E396" i="5"/>
  <c r="I477" i="5"/>
  <c r="I480" i="5"/>
  <c r="I481" i="5"/>
  <c r="I395" i="5"/>
  <c r="I396" i="5"/>
  <c r="M477" i="5"/>
  <c r="M480" i="5"/>
  <c r="M481" i="5"/>
  <c r="M395" i="5"/>
  <c r="M396" i="5"/>
  <c r="G191" i="5"/>
  <c r="G192" i="5"/>
  <c r="K191" i="5"/>
  <c r="K192" i="5"/>
  <c r="F477" i="5"/>
  <c r="F480" i="5"/>
  <c r="F481" i="5"/>
  <c r="F395" i="5"/>
  <c r="F396" i="5"/>
  <c r="J477" i="5"/>
  <c r="J480" i="5"/>
  <c r="J481" i="5"/>
  <c r="J395" i="5"/>
  <c r="J396" i="5"/>
  <c r="N477" i="5"/>
  <c r="N480" i="5"/>
  <c r="N481" i="5"/>
  <c r="N395" i="5"/>
  <c r="N396" i="5"/>
  <c r="H191" i="5"/>
  <c r="H192" i="5"/>
  <c r="L191" i="5"/>
  <c r="L192" i="5"/>
  <c r="G477" i="5"/>
  <c r="G480" i="5"/>
  <c r="G481" i="5"/>
  <c r="G395" i="5"/>
  <c r="G396" i="5"/>
  <c r="K477" i="5"/>
  <c r="K480" i="5"/>
  <c r="K481" i="5"/>
  <c r="K395" i="5"/>
  <c r="K396" i="5"/>
  <c r="E191" i="5"/>
  <c r="E192" i="5"/>
  <c r="I191" i="5"/>
  <c r="I192" i="5"/>
  <c r="M191" i="5"/>
  <c r="M192" i="5"/>
  <c r="L91" i="3"/>
  <c r="G187" i="3"/>
  <c r="G380" i="3"/>
  <c r="J86" i="3"/>
  <c r="J91" i="3"/>
  <c r="H380" i="3"/>
  <c r="H187" i="3"/>
  <c r="I380" i="3"/>
  <c r="I187" i="3"/>
  <c r="K91" i="3"/>
  <c r="F86" i="3"/>
  <c r="F91" i="3"/>
  <c r="N86" i="3"/>
  <c r="N91" i="3"/>
  <c r="L175" i="3"/>
  <c r="E176" i="3"/>
  <c r="K176" i="3"/>
  <c r="G379" i="3"/>
  <c r="K379" i="3"/>
  <c r="M380" i="3"/>
  <c r="M187" i="3"/>
  <c r="G86" i="3"/>
  <c r="G91" i="3"/>
  <c r="L176" i="3"/>
  <c r="H379" i="3"/>
  <c r="L379" i="3"/>
  <c r="J187" i="3"/>
  <c r="J380" i="3"/>
  <c r="H86" i="3"/>
  <c r="H91" i="3"/>
  <c r="E379" i="3"/>
  <c r="I379" i="3"/>
  <c r="M379" i="3"/>
  <c r="F187" i="3"/>
  <c r="F380" i="3"/>
  <c r="N187" i="3"/>
  <c r="N380" i="3"/>
  <c r="I86" i="3"/>
  <c r="I91" i="3"/>
  <c r="M86" i="3"/>
  <c r="M91" i="3"/>
  <c r="F379" i="3"/>
  <c r="J379" i="3"/>
  <c r="N379" i="3"/>
  <c r="F477" i="3"/>
  <c r="F480" i="3"/>
  <c r="F481" i="3"/>
  <c r="F395" i="3"/>
  <c r="F396" i="3"/>
  <c r="J477" i="3"/>
  <c r="J480" i="3"/>
  <c r="J481" i="3"/>
  <c r="J395" i="3"/>
  <c r="J396" i="3"/>
  <c r="N477" i="3"/>
  <c r="N480" i="3"/>
  <c r="N481" i="3"/>
  <c r="N395" i="3"/>
  <c r="N396" i="3"/>
  <c r="H191" i="3"/>
  <c r="H192" i="3"/>
  <c r="L191" i="3"/>
  <c r="L192" i="3"/>
  <c r="G477" i="3"/>
  <c r="G480" i="3"/>
  <c r="G481" i="3"/>
  <c r="G395" i="3"/>
  <c r="G396" i="3"/>
  <c r="K477" i="3"/>
  <c r="K480" i="3"/>
  <c r="K481" i="3"/>
  <c r="K395" i="3"/>
  <c r="K396" i="3"/>
  <c r="E191" i="3"/>
  <c r="E192" i="3"/>
  <c r="I191" i="3"/>
  <c r="I192" i="3"/>
  <c r="M191" i="3"/>
  <c r="M192" i="3"/>
  <c r="H477" i="3"/>
  <c r="H480" i="3"/>
  <c r="H481" i="3"/>
  <c r="H395" i="3"/>
  <c r="H396" i="3"/>
  <c r="L477" i="3"/>
  <c r="L480" i="3"/>
  <c r="L481" i="3"/>
  <c r="L395" i="3"/>
  <c r="L396" i="3"/>
  <c r="E477" i="3"/>
  <c r="E480" i="3"/>
  <c r="E481" i="3"/>
  <c r="E395" i="3"/>
  <c r="E396" i="3"/>
  <c r="I477" i="3"/>
  <c r="I480" i="3"/>
  <c r="I481" i="3"/>
  <c r="I395" i="3"/>
  <c r="I396" i="3"/>
  <c r="M477" i="3"/>
  <c r="M480" i="3"/>
  <c r="M481" i="3"/>
  <c r="M395" i="3"/>
  <c r="M396" i="3"/>
  <c r="G191" i="3"/>
  <c r="G192" i="3"/>
  <c r="K191" i="3"/>
  <c r="K192" i="3"/>
  <c r="G24" i="115"/>
  <c r="C27" i="115"/>
  <c r="G27" i="115" s="1"/>
  <c r="C24" i="426"/>
  <c r="X24" i="298"/>
  <c r="X13" i="298"/>
  <c r="E24" i="426"/>
  <c r="H57" i="426" s="1"/>
  <c r="G93" i="426"/>
  <c r="H93" i="426" s="1"/>
  <c r="T13" i="426"/>
  <c r="G57" i="426"/>
  <c r="B49" i="425"/>
  <c r="D79" i="302"/>
  <c r="B178" i="302"/>
  <c r="J79" i="302"/>
  <c r="O79" i="302"/>
  <c r="E57" i="399"/>
  <c r="F24" i="426"/>
  <c r="D24" i="426"/>
  <c r="N52" i="371"/>
  <c r="S14" i="400"/>
  <c r="Q14" i="400"/>
  <c r="M14" i="400"/>
  <c r="I14" i="400"/>
  <c r="S15" i="400"/>
  <c r="P14" i="400"/>
  <c r="L14" i="400"/>
  <c r="H14" i="400"/>
  <c r="K14" i="400"/>
  <c r="R14" i="400"/>
  <c r="G14" i="400"/>
  <c r="N25" i="441"/>
  <c r="C233" i="231"/>
  <c r="I465" i="5"/>
  <c r="I476" i="5"/>
  <c r="I391" i="5"/>
  <c r="H465" i="5"/>
  <c r="H476" i="5"/>
  <c r="H391" i="5"/>
  <c r="G465" i="5"/>
  <c r="G476" i="5"/>
  <c r="G391" i="5"/>
  <c r="N465" i="5"/>
  <c r="N476" i="5"/>
  <c r="N391" i="5"/>
  <c r="F465" i="5"/>
  <c r="F476" i="5"/>
  <c r="F391" i="5"/>
  <c r="M465" i="5"/>
  <c r="M476" i="5"/>
  <c r="M391" i="5"/>
  <c r="E465" i="5"/>
  <c r="E476" i="5"/>
  <c r="E391" i="5"/>
  <c r="L465" i="5"/>
  <c r="L476" i="5"/>
  <c r="L391" i="5"/>
  <c r="K465" i="5"/>
  <c r="K476" i="5"/>
  <c r="K391" i="5"/>
  <c r="J465" i="5"/>
  <c r="J476" i="5"/>
  <c r="J391" i="5"/>
  <c r="M465" i="3"/>
  <c r="M476" i="3"/>
  <c r="M391" i="3"/>
  <c r="E380" i="3"/>
  <c r="E187" i="3"/>
  <c r="I465" i="3"/>
  <c r="I476" i="3"/>
  <c r="I391" i="3"/>
  <c r="G465" i="3"/>
  <c r="G476" i="3"/>
  <c r="G391" i="3"/>
  <c r="N465" i="3"/>
  <c r="N476" i="3"/>
  <c r="N391" i="3"/>
  <c r="J465" i="3"/>
  <c r="J476" i="3"/>
  <c r="J391" i="3"/>
  <c r="L380" i="3"/>
  <c r="L187" i="3"/>
  <c r="H465" i="3"/>
  <c r="H476" i="3"/>
  <c r="H391" i="3"/>
  <c r="F465" i="3"/>
  <c r="F476" i="3"/>
  <c r="F391" i="3"/>
  <c r="K187" i="3"/>
  <c r="K380" i="3"/>
  <c r="B179" i="302"/>
  <c r="J80" i="302"/>
  <c r="O80" i="302"/>
  <c r="D80" i="302"/>
  <c r="K465" i="3"/>
  <c r="K476" i="3"/>
  <c r="K391" i="3"/>
  <c r="E465" i="3"/>
  <c r="E476" i="3"/>
  <c r="E391" i="3"/>
  <c r="L465" i="3"/>
  <c r="L476" i="3"/>
  <c r="L391" i="3"/>
  <c r="O81" i="302"/>
  <c r="D81" i="302"/>
  <c r="B180" i="302"/>
  <c r="J81" i="302"/>
  <c r="D82" i="302"/>
  <c r="B181" i="302"/>
  <c r="J82" i="302"/>
  <c r="O82" i="302"/>
  <c r="D83" i="302"/>
  <c r="B182" i="302"/>
  <c r="J83" i="302"/>
  <c r="O83" i="302"/>
  <c r="B183" i="302"/>
  <c r="J84" i="302"/>
  <c r="O84" i="302"/>
  <c r="D84" i="302"/>
  <c r="O85" i="302"/>
  <c r="D85" i="302"/>
  <c r="B184" i="302"/>
  <c r="J85" i="302"/>
  <c r="D86" i="302"/>
  <c r="B185" i="302"/>
  <c r="J86" i="302"/>
  <c r="O86" i="302"/>
  <c r="D87" i="302"/>
  <c r="B186" i="302"/>
  <c r="J87" i="302"/>
  <c r="O87" i="302"/>
  <c r="C18" i="471"/>
  <c r="D18" i="471"/>
  <c r="K13" i="469"/>
  <c r="J13" i="469"/>
  <c r="I13" i="469"/>
  <c r="F13" i="469"/>
  <c r="G11" i="469"/>
  <c r="L11" i="469"/>
  <c r="B187" i="302"/>
  <c r="J88" i="302"/>
  <c r="J90" i="302" s="1"/>
  <c r="O88" i="302"/>
  <c r="D88" i="302"/>
  <c r="O89" i="302"/>
  <c r="O90" i="302"/>
  <c r="D89" i="302"/>
  <c r="J89" i="302"/>
  <c r="K136" i="300"/>
  <c r="G34" i="306"/>
  <c r="G33" i="306"/>
  <c r="G32" i="306"/>
  <c r="G31" i="306"/>
  <c r="C15" i="398"/>
  <c r="D15" i="398" s="1"/>
  <c r="G18" i="372"/>
  <c r="K27" i="467"/>
  <c r="J27" i="467"/>
  <c r="I27" i="467"/>
  <c r="G27" i="467"/>
  <c r="F27" i="467"/>
  <c r="M23" i="464"/>
  <c r="L23" i="464"/>
  <c r="F31" i="306"/>
  <c r="F32" i="306"/>
  <c r="F33" i="306"/>
  <c r="F30" i="306"/>
  <c r="F34" i="306"/>
  <c r="D22" i="393"/>
  <c r="E22" i="393"/>
  <c r="F22" i="393"/>
  <c r="D23" i="393"/>
  <c r="E23" i="393"/>
  <c r="F23" i="393"/>
  <c r="E21" i="393"/>
  <c r="F21" i="393"/>
  <c r="D21" i="393"/>
  <c r="D19" i="393"/>
  <c r="D24" i="393" s="1"/>
  <c r="E19" i="393"/>
  <c r="E24" i="393"/>
  <c r="F19" i="393"/>
  <c r="F24" i="393"/>
  <c r="J74" i="300"/>
  <c r="G31" i="459"/>
  <c r="F19" i="372"/>
  <c r="I45" i="467"/>
  <c r="G52" i="463" s="1"/>
  <c r="G45" i="467"/>
  <c r="E18" i="471"/>
  <c r="G18" i="471"/>
  <c r="B41" i="442"/>
  <c r="D14" i="121"/>
  <c r="I18" i="471"/>
  <c r="F84" i="391" s="1"/>
  <c r="H33" i="469"/>
  <c r="G33" i="469"/>
  <c r="F32" i="469"/>
  <c r="F31" i="469"/>
  <c r="F30" i="469"/>
  <c r="H29" i="469"/>
  <c r="G29" i="469"/>
  <c r="F28" i="469"/>
  <c r="F27" i="469"/>
  <c r="F26" i="469"/>
  <c r="H25" i="469"/>
  <c r="G25" i="469"/>
  <c r="F24" i="469"/>
  <c r="F23" i="469"/>
  <c r="F22" i="469"/>
  <c r="H21" i="469"/>
  <c r="G21" i="469"/>
  <c r="F20" i="469"/>
  <c r="F19" i="469"/>
  <c r="F18" i="469"/>
  <c r="H13" i="469"/>
  <c r="E13" i="469"/>
  <c r="K29" i="467"/>
  <c r="K30" i="467" s="1"/>
  <c r="J29" i="467"/>
  <c r="J30" i="467"/>
  <c r="I30" i="467"/>
  <c r="G29" i="467"/>
  <c r="G30" i="467" s="1"/>
  <c r="F30" i="467"/>
  <c r="K28" i="467"/>
  <c r="J28" i="467"/>
  <c r="I28" i="467"/>
  <c r="G28" i="467"/>
  <c r="F28" i="467"/>
  <c r="G36" i="463"/>
  <c r="M20" i="465"/>
  <c r="M21" i="465" s="1"/>
  <c r="L20" i="465"/>
  <c r="L21" i="465" s="1"/>
  <c r="K21" i="465"/>
  <c r="H21" i="465"/>
  <c r="K34" i="464"/>
  <c r="G28" i="463" s="1"/>
  <c r="I34" i="464"/>
  <c r="M24" i="464"/>
  <c r="L24" i="464"/>
  <c r="L25" i="464" s="1"/>
  <c r="H26" i="464"/>
  <c r="J22" i="464"/>
  <c r="J21" i="464"/>
  <c r="J20" i="464"/>
  <c r="J19" i="464"/>
  <c r="J18" i="464"/>
  <c r="J17" i="464"/>
  <c r="J16" i="464"/>
  <c r="J15" i="464"/>
  <c r="J14" i="464"/>
  <c r="J13" i="464"/>
  <c r="J12" i="464"/>
  <c r="G44" i="463"/>
  <c r="G57" i="463"/>
  <c r="O62" i="230"/>
  <c r="AA62" i="230"/>
  <c r="D73" i="121"/>
  <c r="D72" i="121"/>
  <c r="D71" i="121"/>
  <c r="D70" i="121"/>
  <c r="D49" i="121"/>
  <c r="D45" i="121"/>
  <c r="D37" i="121"/>
  <c r="D36" i="121"/>
  <c r="D35" i="121"/>
  <c r="D34" i="121"/>
  <c r="D30" i="121"/>
  <c r="D22" i="121"/>
  <c r="D12" i="121"/>
  <c r="D16" i="121"/>
  <c r="D29" i="121"/>
  <c r="J51" i="459"/>
  <c r="I51" i="459"/>
  <c r="G50" i="459"/>
  <c r="G49" i="459"/>
  <c r="G48" i="459"/>
  <c r="G24" i="459"/>
  <c r="G15" i="459"/>
  <c r="D61" i="121"/>
  <c r="D60" i="121"/>
  <c r="D59" i="121"/>
  <c r="D58" i="121"/>
  <c r="D57" i="121"/>
  <c r="D56" i="121"/>
  <c r="D55" i="121"/>
  <c r="D54" i="121"/>
  <c r="D53" i="121"/>
  <c r="C62" i="451"/>
  <c r="C65" i="451" s="1"/>
  <c r="D48" i="121" s="1"/>
  <c r="C50" i="451"/>
  <c r="C53" i="451" s="1"/>
  <c r="D44" i="121" s="1"/>
  <c r="C42" i="451"/>
  <c r="C41" i="451"/>
  <c r="C40" i="451"/>
  <c r="C30" i="451"/>
  <c r="C34" i="451" s="1"/>
  <c r="D42" i="121" s="1"/>
  <c r="C20" i="451"/>
  <c r="C24" i="451"/>
  <c r="D41" i="121" s="1"/>
  <c r="C11" i="451"/>
  <c r="C14" i="451" s="1"/>
  <c r="D40" i="121" s="1"/>
  <c r="D26" i="121"/>
  <c r="D20" i="121"/>
  <c r="G61" i="347"/>
  <c r="G60" i="347"/>
  <c r="G59" i="347"/>
  <c r="G58" i="347"/>
  <c r="H17" i="372"/>
  <c r="H16" i="372"/>
  <c r="H19" i="372" s="1"/>
  <c r="H18" i="372"/>
  <c r="H20" i="372" s="1"/>
  <c r="H10" i="368" s="1"/>
  <c r="J15" i="231" s="1"/>
  <c r="H10" i="372"/>
  <c r="H11" i="372"/>
  <c r="H12" i="372"/>
  <c r="H13" i="372"/>
  <c r="H14" i="372"/>
  <c r="H15" i="372"/>
  <c r="G19" i="372"/>
  <c r="G20" i="372" s="1"/>
  <c r="G10" i="368" s="1"/>
  <c r="G57" i="347"/>
  <c r="F23" i="346"/>
  <c r="F22" i="346"/>
  <c r="F21" i="346"/>
  <c r="F20" i="346"/>
  <c r="C59" i="362"/>
  <c r="C49" i="362"/>
  <c r="C37" i="398"/>
  <c r="C23" i="396"/>
  <c r="C15" i="396"/>
  <c r="F29" i="393"/>
  <c r="E29" i="393"/>
  <c r="D29" i="393"/>
  <c r="G10" i="393"/>
  <c r="G22" i="393" s="1"/>
  <c r="D26" i="390"/>
  <c r="D25" i="390"/>
  <c r="D24" i="390"/>
  <c r="D23" i="390"/>
  <c r="D21" i="390"/>
  <c r="D20" i="390"/>
  <c r="D19" i="390"/>
  <c r="F16" i="390"/>
  <c r="F30" i="390"/>
  <c r="D15" i="390"/>
  <c r="G23" i="393"/>
  <c r="F11" i="368"/>
  <c r="I13" i="369" s="1"/>
  <c r="G11" i="368"/>
  <c r="C58" i="366"/>
  <c r="C51" i="366"/>
  <c r="C43" i="366"/>
  <c r="C35" i="366"/>
  <c r="C28" i="366"/>
  <c r="C21" i="366"/>
  <c r="C14" i="366"/>
  <c r="M63" i="231"/>
  <c r="X63" i="231" s="1"/>
  <c r="C23" i="306"/>
  <c r="C22" i="306"/>
  <c r="C21" i="306"/>
  <c r="C20" i="306"/>
  <c r="C19" i="306"/>
  <c r="C18" i="306"/>
  <c r="C17" i="306"/>
  <c r="C15" i="306"/>
  <c r="J64" i="301"/>
  <c r="J49" i="301"/>
  <c r="J50" i="301" s="1"/>
  <c r="J47" i="301"/>
  <c r="J41" i="301"/>
  <c r="J39" i="301"/>
  <c r="J34" i="301"/>
  <c r="J33" i="301"/>
  <c r="J32" i="301"/>
  <c r="J31" i="301"/>
  <c r="J26" i="301"/>
  <c r="J24" i="301"/>
  <c r="J18" i="301"/>
  <c r="J16" i="301"/>
  <c r="J10" i="301"/>
  <c r="J8" i="301"/>
  <c r="J9" i="301" s="1"/>
  <c r="J239" i="300"/>
  <c r="J240" i="300" s="1"/>
  <c r="J236" i="300"/>
  <c r="J231" i="300"/>
  <c r="J222" i="300"/>
  <c r="J223" i="300" s="1"/>
  <c r="J217" i="300"/>
  <c r="K209" i="300"/>
  <c r="J209" i="300"/>
  <c r="K208" i="300"/>
  <c r="J208" i="300"/>
  <c r="K207" i="300"/>
  <c r="J57" i="301" s="1"/>
  <c r="J207" i="300"/>
  <c r="K206" i="300"/>
  <c r="J206" i="300"/>
  <c r="K161" i="300"/>
  <c r="J161" i="300"/>
  <c r="K152" i="300"/>
  <c r="J152" i="300"/>
  <c r="J136" i="300"/>
  <c r="J38" i="301" s="1"/>
  <c r="J42" i="301" s="1"/>
  <c r="K106" i="300"/>
  <c r="J106" i="300"/>
  <c r="J23" i="301"/>
  <c r="K90" i="300"/>
  <c r="J90" i="300"/>
  <c r="J15" i="301" s="1"/>
  <c r="J19" i="301" s="1"/>
  <c r="K74" i="300"/>
  <c r="J7" i="301"/>
  <c r="J67" i="300"/>
  <c r="J63" i="300"/>
  <c r="J59" i="300"/>
  <c r="J55" i="300"/>
  <c r="J48" i="300"/>
  <c r="J46" i="300"/>
  <c r="J39" i="300"/>
  <c r="J37" i="300"/>
  <c r="J25" i="300"/>
  <c r="J23" i="300"/>
  <c r="J15" i="300"/>
  <c r="J13" i="300"/>
  <c r="K210" i="300"/>
  <c r="K243" i="300" s="1"/>
  <c r="J210" i="300"/>
  <c r="J205" i="300"/>
  <c r="J46" i="301"/>
  <c r="A1" i="450"/>
  <c r="A1" i="456"/>
  <c r="A1" i="393"/>
  <c r="A1" i="396"/>
  <c r="A1" i="467"/>
  <c r="A1" i="468"/>
  <c r="A1" i="120"/>
  <c r="A1" i="368"/>
  <c r="A1" i="451"/>
  <c r="A1" i="347"/>
  <c r="A1" i="398"/>
  <c r="A1" i="465"/>
  <c r="A1" i="304"/>
  <c r="A1" i="478" s="1"/>
  <c r="A1" i="459"/>
  <c r="A1" i="301"/>
  <c r="A1" i="464"/>
  <c r="A1" i="470"/>
  <c r="A1" i="307"/>
  <c r="A1" i="121"/>
  <c r="A1" i="372"/>
  <c r="A1" i="238"/>
  <c r="A1" i="300"/>
  <c r="A1" i="369"/>
  <c r="A1" i="463"/>
  <c r="A1" i="471"/>
  <c r="A1" i="362"/>
  <c r="A1" i="366"/>
  <c r="A1" i="390"/>
  <c r="A1" i="469"/>
  <c r="A1" i="346"/>
  <c r="A2" i="307"/>
  <c r="D76" i="121"/>
  <c r="D77" i="121"/>
  <c r="D78" i="121"/>
  <c r="I23" i="466"/>
  <c r="I27" i="466"/>
  <c r="I30" i="465"/>
  <c r="I70" i="466"/>
  <c r="I71" i="466"/>
  <c r="I20" i="466"/>
  <c r="I24" i="466"/>
  <c r="I72" i="466"/>
  <c r="I76" i="466" s="1"/>
  <c r="I77" i="466" s="1"/>
  <c r="I73" i="466"/>
  <c r="H20" i="466"/>
  <c r="H22" i="466"/>
  <c r="H24" i="466"/>
  <c r="H26" i="466"/>
  <c r="I85" i="466"/>
  <c r="I20" i="465"/>
  <c r="I21" i="465" s="1"/>
  <c r="I21" i="466"/>
  <c r="I25" i="466"/>
  <c r="I74" i="466"/>
  <c r="I75" i="466"/>
  <c r="I22" i="466"/>
  <c r="I26" i="466"/>
  <c r="H21" i="466"/>
  <c r="H23" i="466"/>
  <c r="H25" i="466"/>
  <c r="H27" i="466"/>
  <c r="L102" i="392"/>
  <c r="N78" i="231"/>
  <c r="Y78" i="231" s="1"/>
  <c r="G51" i="459"/>
  <c r="J85" i="231"/>
  <c r="P49" i="444"/>
  <c r="Z49" i="444" s="1"/>
  <c r="F40" i="444"/>
  <c r="M49" i="444"/>
  <c r="W49" i="444" s="1"/>
  <c r="C40" i="444"/>
  <c r="Q49" i="444"/>
  <c r="AA49" i="444" s="1"/>
  <c r="G40" i="444"/>
  <c r="R49" i="444"/>
  <c r="AB49" i="444" s="1"/>
  <c r="H40" i="444"/>
  <c r="L54" i="444"/>
  <c r="I40" i="444"/>
  <c r="D12" i="441"/>
  <c r="D14" i="441" s="1"/>
  <c r="E12" i="441" s="1"/>
  <c r="E14" i="441" s="1"/>
  <c r="F12" i="441" s="1"/>
  <c r="F14" i="441" s="1"/>
  <c r="G12" i="441" s="1"/>
  <c r="G14" i="441" s="1"/>
  <c r="H12" i="441" s="1"/>
  <c r="H14" i="441" s="1"/>
  <c r="I12" i="441" s="1"/>
  <c r="I14" i="441" s="1"/>
  <c r="R25" i="442"/>
  <c r="AC25" i="442" s="1"/>
  <c r="J50" i="442"/>
  <c r="J73" i="231"/>
  <c r="I19" i="471"/>
  <c r="J25" i="302"/>
  <c r="J15" i="302"/>
  <c r="J38" i="302"/>
  <c r="J55" i="301"/>
  <c r="J48" i="301"/>
  <c r="J25" i="301"/>
  <c r="J27" i="301"/>
  <c r="J11" i="301"/>
  <c r="J17" i="300"/>
  <c r="Y11" i="298"/>
  <c r="Y21" i="298"/>
  <c r="AA9" i="298"/>
  <c r="AA11" i="298" s="1"/>
  <c r="W11" i="298"/>
  <c r="AA10" i="298"/>
  <c r="H75" i="425"/>
  <c r="C44" i="451"/>
  <c r="D43" i="121" s="1"/>
  <c r="J22" i="466"/>
  <c r="AA49" i="230"/>
  <c r="O78" i="230"/>
  <c r="O49" i="230"/>
  <c r="AA78" i="230"/>
  <c r="D34" i="371"/>
  <c r="O49" i="444"/>
  <c r="Y49" i="444" s="1"/>
  <c r="U81" i="442"/>
  <c r="AF81" i="442" s="1"/>
  <c r="U75" i="442"/>
  <c r="AF75" i="442" s="1"/>
  <c r="F28" i="395"/>
  <c r="D40" i="395"/>
  <c r="D28" i="395"/>
  <c r="I96" i="389"/>
  <c r="R94" i="389"/>
  <c r="W94" i="389"/>
  <c r="P94" i="389"/>
  <c r="M67" i="231"/>
  <c r="X67" i="231" s="1"/>
  <c r="J40" i="395"/>
  <c r="G28" i="395"/>
  <c r="W40" i="389"/>
  <c r="AC96" i="389"/>
  <c r="Y40" i="389"/>
  <c r="S94" i="389"/>
  <c r="F13" i="371"/>
  <c r="F24" i="346"/>
  <c r="S49" i="444"/>
  <c r="AC49" i="444" s="1"/>
  <c r="L46" i="389"/>
  <c r="M24" i="444"/>
  <c r="W24" i="444" s="1"/>
  <c r="M76" i="466"/>
  <c r="M77" i="466" s="1"/>
  <c r="J50" i="231"/>
  <c r="U100" i="231" s="1"/>
  <c r="AF100" i="231" s="1"/>
  <c r="M78" i="231"/>
  <c r="X78" i="231"/>
  <c r="I15" i="444"/>
  <c r="V29" i="444" s="1"/>
  <c r="M98" i="389"/>
  <c r="L72" i="389"/>
  <c r="L98" i="389"/>
  <c r="M96" i="389"/>
  <c r="G94" i="389"/>
  <c r="H107" i="389"/>
  <c r="J28" i="231"/>
  <c r="U78" i="231" s="1"/>
  <c r="AF78" i="231" s="1"/>
  <c r="I98" i="389"/>
  <c r="T72" i="389"/>
  <c r="T98" i="389" s="1"/>
  <c r="L96" i="389"/>
  <c r="B10" i="391"/>
  <c r="B16" i="391"/>
  <c r="G18" i="459"/>
  <c r="G25" i="459" s="1"/>
  <c r="J32" i="459" s="1"/>
  <c r="P102" i="392"/>
  <c r="P46" i="389"/>
  <c r="H83" i="389"/>
  <c r="V83" i="389"/>
  <c r="X83" i="389" s="1"/>
  <c r="J72" i="389"/>
  <c r="J98" i="389"/>
  <c r="U96" i="389"/>
  <c r="V92" i="389"/>
  <c r="X92" i="389"/>
  <c r="AB72" i="389"/>
  <c r="AB98" i="389" s="1"/>
  <c r="F94" i="389"/>
  <c r="E102" i="392"/>
  <c r="E72" i="389"/>
  <c r="E98" i="389" s="1"/>
  <c r="E46" i="389"/>
  <c r="E96" i="389"/>
  <c r="H92" i="389"/>
  <c r="N92" i="389"/>
  <c r="J96" i="389"/>
  <c r="T94" i="389"/>
  <c r="AC46" i="389"/>
  <c r="R96" i="389"/>
  <c r="P72" i="389"/>
  <c r="P98" i="389" s="1"/>
  <c r="AB46" i="389"/>
  <c r="Q94" i="389"/>
  <c r="U94" i="389"/>
  <c r="E94" i="389"/>
  <c r="H94" i="389" s="1"/>
  <c r="J94" i="389"/>
  <c r="O94" i="389"/>
  <c r="R72" i="389"/>
  <c r="R98" i="389" s="1"/>
  <c r="AB96" i="389"/>
  <c r="M99" i="231"/>
  <c r="X99" i="231" s="1"/>
  <c r="M90" i="231"/>
  <c r="X90" i="231" s="1"/>
  <c r="AC72" i="389"/>
  <c r="AC98" i="389" s="1"/>
  <c r="U72" i="389"/>
  <c r="U98" i="389" s="1"/>
  <c r="T96" i="389"/>
  <c r="P96" i="389"/>
  <c r="D94" i="389"/>
  <c r="I94" i="389"/>
  <c r="M94" i="389"/>
  <c r="F98" i="392"/>
  <c r="T98" i="392"/>
  <c r="AA98" i="392"/>
  <c r="V97" i="392"/>
  <c r="Q98" i="392"/>
  <c r="P98" i="392"/>
  <c r="K98" i="392"/>
  <c r="V90" i="392"/>
  <c r="H97" i="392"/>
  <c r="J98" i="392"/>
  <c r="V26" i="392"/>
  <c r="H90" i="392"/>
  <c r="D98" i="392"/>
  <c r="I98" i="392"/>
  <c r="M98" i="392"/>
  <c r="R98" i="392"/>
  <c r="W98" i="392"/>
  <c r="AB98" i="392"/>
  <c r="H38" i="392"/>
  <c r="E98" i="392"/>
  <c r="Y98" i="392"/>
  <c r="AD98" i="392"/>
  <c r="G98" i="392"/>
  <c r="O98" i="392"/>
  <c r="S98" i="392"/>
  <c r="L98" i="392"/>
  <c r="V59" i="392"/>
  <c r="H59" i="392"/>
  <c r="W14" i="392"/>
  <c r="X39" i="392"/>
  <c r="Z39" i="392" s="1"/>
  <c r="AE39" i="392" s="1"/>
  <c r="H26" i="392"/>
  <c r="I35" i="231"/>
  <c r="T85" i="231" s="1"/>
  <c r="AE85" i="231" s="1"/>
  <c r="J25" i="466"/>
  <c r="G49" i="463"/>
  <c r="AA91" i="230"/>
  <c r="H28" i="467"/>
  <c r="J20" i="466"/>
  <c r="M24" i="442"/>
  <c r="X24" i="442" s="1"/>
  <c r="B16" i="442"/>
  <c r="M23" i="442"/>
  <c r="X23" i="442" s="1"/>
  <c r="F20" i="372"/>
  <c r="F10" i="368" s="1"/>
  <c r="I12" i="369" s="1"/>
  <c r="M11" i="469"/>
  <c r="G10" i="469"/>
  <c r="L10" i="469" s="1"/>
  <c r="M10" i="469" s="1"/>
  <c r="G12" i="469"/>
  <c r="L12" i="469" s="1"/>
  <c r="M12" i="469" s="1"/>
  <c r="C61" i="362"/>
  <c r="F18" i="471"/>
  <c r="G62" i="463"/>
  <c r="G20" i="463" s="1"/>
  <c r="L16" i="299"/>
  <c r="N16" i="299"/>
  <c r="N45" i="299"/>
  <c r="L45" i="299"/>
  <c r="D69" i="426"/>
  <c r="G69" i="426" s="1"/>
  <c r="G43" i="373"/>
  <c r="F13" i="115"/>
  <c r="D43" i="373"/>
  <c r="E19" i="371"/>
  <c r="R73" i="231"/>
  <c r="AC73" i="231" s="1"/>
  <c r="Q69" i="231"/>
  <c r="AB69" i="231" s="1"/>
  <c r="Q24" i="444"/>
  <c r="AA24" i="444" s="1"/>
  <c r="L29" i="444"/>
  <c r="V54" i="444"/>
  <c r="L48" i="444"/>
  <c r="V48" i="444" s="1"/>
  <c r="B39" i="444"/>
  <c r="G21" i="393"/>
  <c r="P84" i="231"/>
  <c r="AA84" i="231" s="1"/>
  <c r="E35" i="231"/>
  <c r="T81" i="231"/>
  <c r="AE81" i="231"/>
  <c r="H37" i="231"/>
  <c r="H44" i="231" s="1"/>
  <c r="H54" i="231" s="1"/>
  <c r="F35" i="231"/>
  <c r="T84" i="231"/>
  <c r="AE84" i="231" s="1"/>
  <c r="G35" i="231"/>
  <c r="Q84" i="231"/>
  <c r="AB84" i="231" s="1"/>
  <c r="I37" i="231"/>
  <c r="Q102" i="392"/>
  <c r="Q96" i="389"/>
  <c r="Q72" i="389"/>
  <c r="Q98" i="389" s="1"/>
  <c r="O102" i="392"/>
  <c r="O96" i="389"/>
  <c r="O72" i="389"/>
  <c r="O98" i="389" s="1"/>
  <c r="F102" i="392"/>
  <c r="F96" i="389"/>
  <c r="F72" i="389"/>
  <c r="F98" i="389" s="1"/>
  <c r="F46" i="389"/>
  <c r="W102" i="392"/>
  <c r="W96" i="389"/>
  <c r="W72" i="389"/>
  <c r="W98" i="389" s="1"/>
  <c r="D72" i="389"/>
  <c r="D98" i="389" s="1"/>
  <c r="Y72" i="389"/>
  <c r="Y98" i="389" s="1"/>
  <c r="Z24" i="389"/>
  <c r="AE24" i="389" s="1"/>
  <c r="AC94" i="389"/>
  <c r="Y94" i="389"/>
  <c r="AA94" i="389"/>
  <c r="AB94" i="389"/>
  <c r="M50" i="442"/>
  <c r="X50" i="442" s="1"/>
  <c r="AA83" i="230"/>
  <c r="O54" i="230"/>
  <c r="D13" i="469"/>
  <c r="M48" i="442"/>
  <c r="X48" i="442" s="1"/>
  <c r="M49" i="442"/>
  <c r="X49" i="442"/>
  <c r="J102" i="392"/>
  <c r="S102" i="392"/>
  <c r="S96" i="389"/>
  <c r="G102" i="392"/>
  <c r="G46" i="389"/>
  <c r="I102" i="392"/>
  <c r="M102" i="392"/>
  <c r="AA102" i="392"/>
  <c r="AA72" i="389"/>
  <c r="AA98" i="389" s="1"/>
  <c r="AA46" i="389"/>
  <c r="W46" i="389"/>
  <c r="V107" i="389"/>
  <c r="X107" i="389" s="1"/>
  <c r="L9" i="299"/>
  <c r="N9" i="299"/>
  <c r="L11" i="299"/>
  <c r="N11" i="299"/>
  <c r="N13" i="299"/>
  <c r="L13" i="299"/>
  <c r="L15" i="299"/>
  <c r="N15" i="299"/>
  <c r="L23" i="299"/>
  <c r="N23" i="299"/>
  <c r="L25" i="299"/>
  <c r="N25" i="299"/>
  <c r="L27" i="299"/>
  <c r="N27" i="299"/>
  <c r="L29" i="299"/>
  <c r="N29" i="299"/>
  <c r="N39" i="299"/>
  <c r="L39" i="299"/>
  <c r="L41" i="299"/>
  <c r="N41" i="299"/>
  <c r="N43" i="299"/>
  <c r="L43" i="299"/>
  <c r="L10" i="299"/>
  <c r="N12" i="299"/>
  <c r="L14" i="299"/>
  <c r="S14" i="299"/>
  <c r="T14" i="299" s="1"/>
  <c r="N24" i="299"/>
  <c r="L26" i="299"/>
  <c r="L30" i="299"/>
  <c r="D29" i="371"/>
  <c r="F29" i="371" s="1"/>
  <c r="R23" i="426"/>
  <c r="N30" i="299"/>
  <c r="E43" i="373"/>
  <c r="N10" i="299"/>
  <c r="N26" i="299"/>
  <c r="N28" i="299"/>
  <c r="L38" i="299"/>
  <c r="N38" i="299"/>
  <c r="L40" i="299"/>
  <c r="N40" i="299"/>
  <c r="N46" i="299"/>
  <c r="L46" i="299"/>
  <c r="J21" i="465"/>
  <c r="I25" i="464"/>
  <c r="I26" i="464" s="1"/>
  <c r="O92" i="230"/>
  <c r="M25" i="464"/>
  <c r="M26" i="464" s="1"/>
  <c r="B215" i="231"/>
  <c r="B218" i="231"/>
  <c r="M25" i="442"/>
  <c r="X25" i="442" s="1"/>
  <c r="W17" i="298"/>
  <c r="W13" i="298"/>
  <c r="W15" i="298"/>
  <c r="AA44" i="230"/>
  <c r="M97" i="231"/>
  <c r="X97" i="231" s="1"/>
  <c r="O44" i="230"/>
  <c r="Y102" i="392"/>
  <c r="Y46" i="389"/>
  <c r="Y96" i="389"/>
  <c r="M100" i="231"/>
  <c r="X100" i="231" s="1"/>
  <c r="V94" i="389"/>
  <c r="X94" i="389" s="1"/>
  <c r="M98" i="231"/>
  <c r="X98" i="231" s="1"/>
  <c r="B52" i="231"/>
  <c r="M102" i="231" s="1"/>
  <c r="X102" i="231" s="1"/>
  <c r="B11" i="391"/>
  <c r="V96" i="389"/>
  <c r="X96" i="389" s="1"/>
  <c r="H40" i="389"/>
  <c r="N74" i="231" s="1"/>
  <c r="Y74" i="231" s="1"/>
  <c r="V40" i="389"/>
  <c r="H98" i="392"/>
  <c r="N98" i="392" s="1"/>
  <c r="W27" i="392"/>
  <c r="F16" i="115"/>
  <c r="I13" i="115"/>
  <c r="H36" i="371"/>
  <c r="R45" i="299"/>
  <c r="S45" i="299" s="1"/>
  <c r="T45" i="299" s="1"/>
  <c r="E34" i="371"/>
  <c r="F34" i="371" s="1"/>
  <c r="F19" i="371"/>
  <c r="R16" i="299"/>
  <c r="S16" i="299" s="1"/>
  <c r="T16" i="299" s="1"/>
  <c r="L49" i="444"/>
  <c r="V49" i="444" s="1"/>
  <c r="B40" i="444"/>
  <c r="P85" i="231"/>
  <c r="AA85" i="231" s="1"/>
  <c r="F37" i="231"/>
  <c r="F44" i="231" s="1"/>
  <c r="F54" i="231" s="1"/>
  <c r="G37" i="231"/>
  <c r="R87" i="231" s="1"/>
  <c r="AC87" i="231" s="1"/>
  <c r="R85" i="231"/>
  <c r="AC85" i="231" s="1"/>
  <c r="I44" i="231"/>
  <c r="I54" i="231" s="1"/>
  <c r="M80" i="231"/>
  <c r="X80" i="231"/>
  <c r="L23" i="444"/>
  <c r="V23" i="444" s="1"/>
  <c r="B14" i="444"/>
  <c r="M65" i="231"/>
  <c r="X65" i="231" s="1"/>
  <c r="R24" i="426"/>
  <c r="T23" i="426"/>
  <c r="R24" i="299"/>
  <c r="S24" i="299" s="1"/>
  <c r="T24" i="299" s="1"/>
  <c r="R41" i="299"/>
  <c r="S41" i="299" s="1"/>
  <c r="T41" i="299" s="1"/>
  <c r="R25" i="299"/>
  <c r="S25" i="299" s="1"/>
  <c r="T25" i="299" s="1"/>
  <c r="R11" i="299"/>
  <c r="S11" i="299" s="1"/>
  <c r="T11" i="299" s="1"/>
  <c r="R28" i="299"/>
  <c r="S28" i="299" s="1"/>
  <c r="T28" i="299" s="1"/>
  <c r="M83" i="231"/>
  <c r="X83" i="231"/>
  <c r="M79" i="231"/>
  <c r="X79" i="231" s="1"/>
  <c r="M77" i="231"/>
  <c r="X77" i="231" s="1"/>
  <c r="M76" i="231"/>
  <c r="X76" i="231" s="1"/>
  <c r="R40" i="299"/>
  <c r="S40" i="299"/>
  <c r="T40" i="299" s="1"/>
  <c r="R46" i="299"/>
  <c r="S46" i="299"/>
  <c r="T46" i="299" s="1"/>
  <c r="R26" i="299"/>
  <c r="S26" i="299"/>
  <c r="T26" i="299" s="1"/>
  <c r="R12" i="299"/>
  <c r="S12" i="299" s="1"/>
  <c r="T12" i="299" s="1"/>
  <c r="R27" i="299"/>
  <c r="S27" i="299"/>
  <c r="T27" i="299" s="1"/>
  <c r="R23" i="299"/>
  <c r="S23" i="299"/>
  <c r="T23" i="299" s="1"/>
  <c r="R9" i="299"/>
  <c r="S9" i="299" s="1"/>
  <c r="T9" i="299" s="1"/>
  <c r="R38" i="299"/>
  <c r="S38" i="299" s="1"/>
  <c r="T38" i="299" s="1"/>
  <c r="R10" i="299"/>
  <c r="S10" i="299" s="1"/>
  <c r="T10" i="299" s="1"/>
  <c r="R30" i="299"/>
  <c r="S30" i="299" s="1"/>
  <c r="T30" i="299" s="1"/>
  <c r="R43" i="299"/>
  <c r="S43" i="299" s="1"/>
  <c r="T43" i="299" s="1"/>
  <c r="R39" i="299"/>
  <c r="S39" i="299" s="1"/>
  <c r="T39" i="299" s="1"/>
  <c r="R13" i="299"/>
  <c r="S13" i="299" s="1"/>
  <c r="T13" i="299" s="1"/>
  <c r="M91" i="231"/>
  <c r="X91" i="231" s="1"/>
  <c r="R29" i="299"/>
  <c r="S29" i="299" s="1"/>
  <c r="T29" i="299" s="1"/>
  <c r="R15" i="299"/>
  <c r="S15" i="299"/>
  <c r="T15" i="299" s="1"/>
  <c r="M75" i="231"/>
  <c r="X75" i="231" s="1"/>
  <c r="M72" i="231"/>
  <c r="X72" i="231" s="1"/>
  <c r="H102" i="392"/>
  <c r="V102" i="392"/>
  <c r="V46" i="389"/>
  <c r="V72" i="389"/>
  <c r="O47" i="230"/>
  <c r="AA47" i="230"/>
  <c r="AA76" i="230"/>
  <c r="O76" i="230"/>
  <c r="D15" i="121"/>
  <c r="B21" i="391"/>
  <c r="M89" i="231"/>
  <c r="X89" i="231" s="1"/>
  <c r="B15" i="444"/>
  <c r="L24" i="444"/>
  <c r="V24" i="444" s="1"/>
  <c r="G10" i="498"/>
  <c r="D10" i="498"/>
  <c r="M68" i="231"/>
  <c r="X68" i="231" s="1"/>
  <c r="M82" i="231"/>
  <c r="X82" i="231"/>
  <c r="M74" i="231"/>
  <c r="X74" i="231" s="1"/>
  <c r="B31" i="231"/>
  <c r="M62" i="231"/>
  <c r="X62" i="231"/>
  <c r="M71" i="231"/>
  <c r="X71" i="231" s="1"/>
  <c r="M70" i="231"/>
  <c r="X70" i="231"/>
  <c r="B23" i="231"/>
  <c r="M73" i="231" s="1"/>
  <c r="X73" i="231" s="1"/>
  <c r="B35" i="231"/>
  <c r="B37" i="231" s="1"/>
  <c r="M84" i="231"/>
  <c r="X84" i="231" s="1"/>
  <c r="M81" i="231"/>
  <c r="X81" i="231" s="1"/>
  <c r="AH18" i="478"/>
  <c r="O88" i="230"/>
  <c r="AA59" i="230"/>
  <c r="O59" i="230"/>
  <c r="AH17" i="478"/>
  <c r="AH14" i="478"/>
  <c r="AH13" i="478"/>
  <c r="AH12" i="478"/>
  <c r="AH15" i="478"/>
  <c r="AH11" i="478"/>
  <c r="AH16" i="478"/>
  <c r="AA60" i="230"/>
  <c r="B19" i="231"/>
  <c r="M64" i="231"/>
  <c r="X64" i="231"/>
  <c r="AH10" i="478"/>
  <c r="AA89" i="230"/>
  <c r="O89" i="230"/>
  <c r="O60" i="230"/>
  <c r="M66" i="231"/>
  <c r="X66" i="231" s="1"/>
  <c r="M69" i="231"/>
  <c r="X69" i="231"/>
  <c r="AA87" i="230"/>
  <c r="AA58" i="230"/>
  <c r="O58" i="230"/>
  <c r="O87" i="230"/>
  <c r="T14" i="392"/>
  <c r="T27" i="392"/>
  <c r="G14" i="392"/>
  <c r="G27" i="392"/>
  <c r="G100" i="392" s="1"/>
  <c r="L14" i="392"/>
  <c r="L27" i="392"/>
  <c r="L100" i="392" s="1"/>
  <c r="Q27" i="392"/>
  <c r="Q14" i="392"/>
  <c r="AD14" i="392"/>
  <c r="AD27" i="392"/>
  <c r="K14" i="392"/>
  <c r="K27" i="392"/>
  <c r="U27" i="392"/>
  <c r="U14" i="392"/>
  <c r="AC14" i="392"/>
  <c r="AC27" i="392"/>
  <c r="I14" i="392"/>
  <c r="I27" i="392"/>
  <c r="I100" i="392" s="1"/>
  <c r="M14" i="392"/>
  <c r="M27" i="392"/>
  <c r="M100" i="392" s="1"/>
  <c r="R14" i="392"/>
  <c r="R27" i="392"/>
  <c r="R100" i="392" s="1"/>
  <c r="AA14" i="392"/>
  <c r="AA27" i="392"/>
  <c r="F14" i="392"/>
  <c r="P14" i="392"/>
  <c r="P27" i="392"/>
  <c r="E27" i="392"/>
  <c r="E100" i="392" s="1"/>
  <c r="E14" i="392"/>
  <c r="J27" i="392"/>
  <c r="J100" i="392" s="1"/>
  <c r="J14" i="392"/>
  <c r="S14" i="392"/>
  <c r="S27" i="392"/>
  <c r="S100" i="392" s="1"/>
  <c r="AB27" i="392"/>
  <c r="AB14" i="392"/>
  <c r="Y27" i="392"/>
  <c r="Y14" i="392"/>
  <c r="O14" i="392"/>
  <c r="O27" i="392"/>
  <c r="V15" i="392"/>
  <c r="V27" i="392" s="1"/>
  <c r="N12" i="392"/>
  <c r="D14" i="392"/>
  <c r="D27" i="392"/>
  <c r="V14" i="392"/>
  <c r="D14" i="390"/>
  <c r="E16" i="390"/>
  <c r="E30" i="390"/>
  <c r="D13" i="390"/>
  <c r="D16" i="390" s="1"/>
  <c r="J197" i="231"/>
  <c r="J199" i="231"/>
  <c r="B199" i="231"/>
  <c r="J215" i="231"/>
  <c r="J218" i="231" s="1"/>
  <c r="J231" i="231" s="1"/>
  <c r="B231" i="231"/>
  <c r="B233" i="231" s="1"/>
  <c r="B37" i="391"/>
  <c r="B13" i="391" s="1"/>
  <c r="D9" i="391"/>
  <c r="C28" i="391"/>
  <c r="B12" i="391"/>
  <c r="D20" i="370" a="1"/>
  <c r="D20" i="370" s="1"/>
  <c r="D21" i="370" a="1"/>
  <c r="D21" i="370" s="1"/>
  <c r="C55" i="370" a="1"/>
  <c r="C55" i="370" s="1"/>
  <c r="C56" i="370" a="1"/>
  <c r="C56" i="370" s="1"/>
  <c r="D55" i="370" a="1"/>
  <c r="D55" i="370" s="1"/>
  <c r="D56" i="370" a="1"/>
  <c r="D56" i="370" s="1"/>
  <c r="E56" i="370" s="1"/>
  <c r="C90" i="370" a="1"/>
  <c r="C90" i="370" s="1"/>
  <c r="C91" i="370" a="1"/>
  <c r="C91" i="370" s="1"/>
  <c r="E91" i="370" s="1"/>
  <c r="D91" i="370" a="1"/>
  <c r="D91" i="370" s="1"/>
  <c r="D90" i="370" a="1"/>
  <c r="D90" i="370"/>
  <c r="D93" i="370" s="1"/>
  <c r="D94" i="370" s="1"/>
  <c r="D112" i="370" a="1"/>
  <c r="D112" i="370" s="1"/>
  <c r="D115" i="370" s="1"/>
  <c r="D116" i="370" s="1"/>
  <c r="C113" i="370" a="1"/>
  <c r="C113" i="370" s="1"/>
  <c r="E113" i="370" s="1"/>
  <c r="D113" i="370" a="1"/>
  <c r="D113" i="370" s="1"/>
  <c r="K20" i="370" a="1"/>
  <c r="K20" i="370" s="1"/>
  <c r="L20" i="370" a="1"/>
  <c r="L20" i="370" s="1"/>
  <c r="L21" i="370" a="1"/>
  <c r="L21" i="370" s="1"/>
  <c r="K21" i="370" a="1"/>
  <c r="K21" i="370" s="1"/>
  <c r="O21" i="370" a="1"/>
  <c r="O21" i="370" s="1"/>
  <c r="P21" i="370" a="1"/>
  <c r="P21" i="370" s="1"/>
  <c r="Q21" i="370" a="1"/>
  <c r="Q21" i="370" s="1"/>
  <c r="O20" i="370" a="1"/>
  <c r="O20" i="370"/>
  <c r="O23" i="370" s="1"/>
  <c r="P20" i="370" a="1"/>
  <c r="P20" i="370" s="1"/>
  <c r="Q20" i="370" a="1"/>
  <c r="Q20" i="370" s="1"/>
  <c r="Q23" i="370" s="1"/>
  <c r="K55" i="370" a="1"/>
  <c r="K55" i="370" s="1"/>
  <c r="L55" i="370" a="1"/>
  <c r="L55" i="370" s="1"/>
  <c r="L56" i="370" a="1"/>
  <c r="L56" i="370" s="1"/>
  <c r="K56" i="370" a="1"/>
  <c r="K56" i="370" s="1"/>
  <c r="K90" i="370" a="1"/>
  <c r="K90" i="370"/>
  <c r="L90" i="370" a="1"/>
  <c r="L90" i="370"/>
  <c r="M90" i="370" s="1"/>
  <c r="L91" i="370" a="1"/>
  <c r="L91" i="370" s="1"/>
  <c r="K91" i="370" a="1"/>
  <c r="K91" i="370"/>
  <c r="K93" i="370" s="1"/>
  <c r="K112" i="370" a="1"/>
  <c r="K112" i="370" s="1"/>
  <c r="L112" i="370" a="1"/>
  <c r="L112" i="370"/>
  <c r="L113" i="370" a="1"/>
  <c r="L113" i="370" s="1"/>
  <c r="K113" i="370" a="1"/>
  <c r="K113" i="370" s="1"/>
  <c r="O113" i="370" a="1"/>
  <c r="O113" i="370" s="1"/>
  <c r="P113" i="370" a="1"/>
  <c r="P113" i="370" s="1"/>
  <c r="Q113" i="370" a="1"/>
  <c r="Q113" i="370" s="1"/>
  <c r="Q115" i="370" s="1"/>
  <c r="R113" i="370" a="1"/>
  <c r="R113" i="370" s="1"/>
  <c r="S113" i="370" a="1"/>
  <c r="S113" i="370" s="1"/>
  <c r="T113" i="370" a="1"/>
  <c r="T113" i="370" s="1"/>
  <c r="T112" i="370" a="1"/>
  <c r="T112" i="370" s="1"/>
  <c r="T115" i="370" s="1"/>
  <c r="U113" i="370" a="1"/>
  <c r="U113" i="370"/>
  <c r="O112" i="370" a="1"/>
  <c r="O112" i="370"/>
  <c r="O115" i="370" s="1"/>
  <c r="P112" i="370" a="1"/>
  <c r="P112" i="370" s="1"/>
  <c r="P115" i="370" s="1"/>
  <c r="Q112" i="370" a="1"/>
  <c r="Q112" i="370"/>
  <c r="R112" i="370" a="1"/>
  <c r="R112" i="370"/>
  <c r="R115" i="370" s="1"/>
  <c r="S112" i="370" a="1"/>
  <c r="S112" i="370" s="1"/>
  <c r="S115" i="370" s="1"/>
  <c r="U112" i="370" a="1"/>
  <c r="U112" i="370" s="1"/>
  <c r="U115" i="370" s="1"/>
  <c r="AB78" i="230"/>
  <c r="P78" i="230"/>
  <c r="K20" i="230"/>
  <c r="AI78" i="230" s="1"/>
  <c r="AB49" i="230"/>
  <c r="P49" i="230"/>
  <c r="G44" i="231"/>
  <c r="G54" i="231" s="1"/>
  <c r="Z61" i="373"/>
  <c r="AB54" i="230"/>
  <c r="P54" i="230"/>
  <c r="AB83" i="230"/>
  <c r="P83" i="230"/>
  <c r="F59" i="370"/>
  <c r="N24" i="442"/>
  <c r="Y24" i="442" s="1"/>
  <c r="J15" i="442"/>
  <c r="L51" i="462"/>
  <c r="H15" i="369"/>
  <c r="L15" i="369" s="1"/>
  <c r="L14" i="369"/>
  <c r="K12" i="369"/>
  <c r="J12" i="369"/>
  <c r="M11" i="369"/>
  <c r="I16" i="483"/>
  <c r="E18" i="370"/>
  <c r="C39" i="370"/>
  <c r="E39" i="370" s="1"/>
  <c r="L10" i="369"/>
  <c r="AI49" i="230"/>
  <c r="C20" i="370" a="1"/>
  <c r="C20" i="370" s="1"/>
  <c r="C23" i="370" s="1"/>
  <c r="C112" i="370" a="1"/>
  <c r="C112" i="370" s="1"/>
  <c r="J233" i="231" l="1"/>
  <c r="J172" i="231"/>
  <c r="J176" i="231" s="1"/>
  <c r="J178" i="231" s="1"/>
  <c r="J185" i="231" s="1"/>
  <c r="B178" i="231"/>
  <c r="B185" i="231" s="1"/>
  <c r="F178" i="231"/>
  <c r="F185" i="231" s="1"/>
  <c r="G178" i="231"/>
  <c r="G185" i="231" s="1"/>
  <c r="D178" i="231"/>
  <c r="D185" i="231" s="1"/>
  <c r="H178" i="231"/>
  <c r="H185" i="231" s="1"/>
  <c r="N63" i="462"/>
  <c r="F64" i="462"/>
  <c r="L64" i="462"/>
  <c r="J64" i="462"/>
  <c r="H64" i="462"/>
  <c r="M64" i="462"/>
  <c r="K64" i="462"/>
  <c r="I64" i="462"/>
  <c r="N61" i="462"/>
  <c r="N62" i="462"/>
  <c r="G64" i="462"/>
  <c r="D49" i="231" s="1"/>
  <c r="O99" i="231" s="1"/>
  <c r="Z99" i="231" s="1"/>
  <c r="D30" i="390"/>
  <c r="H16" i="390" s="1"/>
  <c r="I16" i="390"/>
  <c r="D39" i="444"/>
  <c r="E15" i="441"/>
  <c r="O25" i="441" s="1"/>
  <c r="W72" i="230"/>
  <c r="O52" i="230"/>
  <c r="AA90" i="230"/>
  <c r="AA86" i="230"/>
  <c r="AA72" i="230"/>
  <c r="AA77" i="230"/>
  <c r="O61" i="230"/>
  <c r="O86" i="230"/>
  <c r="AA81" i="230"/>
  <c r="AA43" i="230"/>
  <c r="AC63" i="230"/>
  <c r="AH28" i="478"/>
  <c r="E31" i="230" s="1"/>
  <c r="L30" i="478"/>
  <c r="O23" i="442"/>
  <c r="Z23" i="442" s="1"/>
  <c r="AH19" i="478"/>
  <c r="F31" i="478"/>
  <c r="G34" i="463"/>
  <c r="H110" i="389"/>
  <c r="Z108" i="389"/>
  <c r="AE108" i="389" s="1"/>
  <c r="AH108" i="389" s="1"/>
  <c r="N107" i="389"/>
  <c r="N110" i="389" s="1"/>
  <c r="I110" i="389"/>
  <c r="Z106" i="389"/>
  <c r="AE106" i="389" s="1"/>
  <c r="AH106" i="389" s="1"/>
  <c r="Z107" i="389"/>
  <c r="AE107" i="389" s="1"/>
  <c r="AE110" i="389" s="1"/>
  <c r="Z105" i="389"/>
  <c r="AE105" i="389" s="1"/>
  <c r="AH105" i="389" s="1"/>
  <c r="V110" i="389"/>
  <c r="X110" i="389"/>
  <c r="L13" i="470"/>
  <c r="M12" i="470"/>
  <c r="K17" i="470"/>
  <c r="K13" i="470"/>
  <c r="L12" i="470"/>
  <c r="M17" i="470"/>
  <c r="J14" i="470"/>
  <c r="N14" i="470" s="1"/>
  <c r="I14" i="470"/>
  <c r="K12" i="470"/>
  <c r="K10" i="369"/>
  <c r="M10" i="369"/>
  <c r="N10" i="369"/>
  <c r="J11" i="369"/>
  <c r="K11" i="369"/>
  <c r="N11" i="369" s="1"/>
  <c r="M13" i="369"/>
  <c r="N13" i="369" s="1"/>
  <c r="K15" i="369"/>
  <c r="N12" i="369"/>
  <c r="J15" i="369"/>
  <c r="M15" i="369"/>
  <c r="E17" i="374"/>
  <c r="E18" i="374" s="1"/>
  <c r="H12" i="368" s="1"/>
  <c r="J57" i="374"/>
  <c r="H18" i="471"/>
  <c r="N45" i="389"/>
  <c r="Q13" i="426"/>
  <c r="H69" i="426"/>
  <c r="Q23" i="426"/>
  <c r="E53" i="399"/>
  <c r="K205" i="300"/>
  <c r="J40" i="301"/>
  <c r="J69" i="300"/>
  <c r="J49" i="300"/>
  <c r="J40" i="300"/>
  <c r="J50" i="300" s="1"/>
  <c r="J27" i="300"/>
  <c r="J28" i="300"/>
  <c r="J243" i="300" s="1"/>
  <c r="P45" i="299"/>
  <c r="O45" i="299"/>
  <c r="P39" i="299"/>
  <c r="O39" i="299"/>
  <c r="O38" i="299"/>
  <c r="P38" i="299"/>
  <c r="O41" i="299"/>
  <c r="P41" i="299"/>
  <c r="P40" i="299"/>
  <c r="O40" i="299"/>
  <c r="P43" i="299"/>
  <c r="O43" i="299"/>
  <c r="P46" i="299"/>
  <c r="O46" i="299"/>
  <c r="P37" i="299"/>
  <c r="O37" i="299"/>
  <c r="P44" i="299"/>
  <c r="O42" i="299"/>
  <c r="P28" i="299"/>
  <c r="O28" i="299"/>
  <c r="O30" i="299"/>
  <c r="P30" i="299"/>
  <c r="O23" i="299"/>
  <c r="P23" i="299"/>
  <c r="P26" i="299"/>
  <c r="O26" i="299"/>
  <c r="P25" i="299"/>
  <c r="O25" i="299"/>
  <c r="O24" i="299"/>
  <c r="P24" i="299"/>
  <c r="P29" i="299"/>
  <c r="O29" i="299"/>
  <c r="P27" i="299"/>
  <c r="O27" i="299"/>
  <c r="O13" i="299"/>
  <c r="P13" i="299"/>
  <c r="O15" i="299"/>
  <c r="P15" i="299"/>
  <c r="O16" i="299"/>
  <c r="P16" i="299"/>
  <c r="P11" i="299"/>
  <c r="O11" i="299"/>
  <c r="O14" i="299"/>
  <c r="P14" i="299"/>
  <c r="O10" i="299"/>
  <c r="P10" i="299"/>
  <c r="O12" i="299"/>
  <c r="P12" i="299"/>
  <c r="O9" i="299"/>
  <c r="P9" i="299"/>
  <c r="AA19" i="298"/>
  <c r="AA22" i="298"/>
  <c r="AA23" i="298"/>
  <c r="W21" i="298"/>
  <c r="AA20" i="298"/>
  <c r="AA21" i="298" s="1"/>
  <c r="Y13" i="298"/>
  <c r="Z11" i="298"/>
  <c r="Q17" i="298"/>
  <c r="Q24" i="298"/>
  <c r="Q13" i="298"/>
  <c r="Q15" i="298"/>
  <c r="L24" i="298"/>
  <c r="L17" i="298"/>
  <c r="L15" i="298"/>
  <c r="L13" i="298"/>
  <c r="Y15" i="298"/>
  <c r="AA13" i="298"/>
  <c r="AA17" i="298"/>
  <c r="AA24" i="298"/>
  <c r="AA15" i="298"/>
  <c r="Z15" i="298"/>
  <c r="Z17" i="298"/>
  <c r="Z24" i="298"/>
  <c r="Z13" i="298"/>
  <c r="Y17" i="298"/>
  <c r="Y24" i="298"/>
  <c r="C72" i="363"/>
  <c r="B27" i="401"/>
  <c r="B28" i="401"/>
  <c r="B29" i="401"/>
  <c r="B30" i="401"/>
  <c r="D61" i="399"/>
  <c r="E61" i="399" s="1"/>
  <c r="E55" i="399"/>
  <c r="W43" i="230"/>
  <c r="N49" i="442"/>
  <c r="Y49" i="442" s="1"/>
  <c r="J40" i="442"/>
  <c r="U49" i="442" s="1"/>
  <c r="AF49" i="442" s="1"/>
  <c r="D16" i="442"/>
  <c r="O25" i="442" s="1"/>
  <c r="Z25" i="442" s="1"/>
  <c r="J39" i="442"/>
  <c r="M55" i="442" s="1"/>
  <c r="X55" i="442" s="1"/>
  <c r="N48" i="442"/>
  <c r="Y48" i="442" s="1"/>
  <c r="C41" i="442"/>
  <c r="D76" i="441"/>
  <c r="D71" i="441"/>
  <c r="D70" i="441"/>
  <c r="H105" i="426"/>
  <c r="Q24" i="426"/>
  <c r="H117" i="426"/>
  <c r="T24" i="426"/>
  <c r="H81" i="426"/>
  <c r="I16" i="115"/>
  <c r="D11" i="121"/>
  <c r="G50" i="463"/>
  <c r="G42" i="463"/>
  <c r="K29" i="230"/>
  <c r="G26" i="463"/>
  <c r="G66" i="463"/>
  <c r="D83" i="441"/>
  <c r="E83" i="441" s="1"/>
  <c r="F83" i="441" s="1"/>
  <c r="G83" i="441" s="1"/>
  <c r="H83" i="441" s="1"/>
  <c r="I83" i="441" s="1"/>
  <c r="L11" i="470"/>
  <c r="M14" i="470"/>
  <c r="K11" i="470"/>
  <c r="L14" i="470"/>
  <c r="K14" i="470"/>
  <c r="H20" i="463"/>
  <c r="F21" i="469"/>
  <c r="G61" i="463" s="1"/>
  <c r="G13" i="469"/>
  <c r="L13" i="469" s="1"/>
  <c r="M13" i="469" s="1"/>
  <c r="G56" i="463"/>
  <c r="G13" i="463" s="1"/>
  <c r="H30" i="467"/>
  <c r="G48" i="463"/>
  <c r="K76" i="466"/>
  <c r="K77" i="466" s="1"/>
  <c r="J21" i="466"/>
  <c r="H76" i="466"/>
  <c r="H77" i="466" s="1"/>
  <c r="J76" i="466"/>
  <c r="G40" i="463" s="1"/>
  <c r="J23" i="466"/>
  <c r="L77" i="466"/>
  <c r="G41" i="463"/>
  <c r="G33" i="463"/>
  <c r="L26" i="464"/>
  <c r="G25" i="463"/>
  <c r="G12" i="498"/>
  <c r="D12" i="498"/>
  <c r="K26" i="464"/>
  <c r="J26" i="464"/>
  <c r="G24" i="463"/>
  <c r="N99" i="231"/>
  <c r="Y99" i="231" s="1"/>
  <c r="N67" i="231"/>
  <c r="Y67" i="231" s="1"/>
  <c r="J17" i="231"/>
  <c r="U67" i="231" s="1"/>
  <c r="AF67" i="231" s="1"/>
  <c r="N68" i="231"/>
  <c r="Y68" i="231" s="1"/>
  <c r="J18" i="231"/>
  <c r="U68" i="231" s="1"/>
  <c r="AF68" i="231" s="1"/>
  <c r="N63" i="231"/>
  <c r="Y63" i="231" s="1"/>
  <c r="J13" i="231"/>
  <c r="U63" i="231" s="1"/>
  <c r="AF63" i="231" s="1"/>
  <c r="Q54" i="230"/>
  <c r="Q83" i="230"/>
  <c r="AC54" i="230"/>
  <c r="K25" i="230"/>
  <c r="W54" i="230" s="1"/>
  <c r="AC83" i="230"/>
  <c r="Q52" i="371"/>
  <c r="S50" i="371"/>
  <c r="S49" i="371"/>
  <c r="S46" i="371"/>
  <c r="P52" i="371"/>
  <c r="S42" i="371"/>
  <c r="E18" i="230"/>
  <c r="D35" i="371"/>
  <c r="D36" i="371" s="1"/>
  <c r="F9" i="368" s="1"/>
  <c r="I11" i="369" s="1"/>
  <c r="E36" i="371"/>
  <c r="G9" i="368" s="1"/>
  <c r="L115" i="370"/>
  <c r="M113" i="370"/>
  <c r="M112" i="370"/>
  <c r="K115" i="370"/>
  <c r="M115" i="370" s="1"/>
  <c r="C93" i="370"/>
  <c r="E90" i="370"/>
  <c r="M91" i="370"/>
  <c r="L93" i="370"/>
  <c r="M93" i="370" s="1"/>
  <c r="L58" i="370"/>
  <c r="M55" i="370"/>
  <c r="K58" i="370"/>
  <c r="M58" i="370" s="1"/>
  <c r="M56" i="370"/>
  <c r="E55" i="370"/>
  <c r="P23" i="370"/>
  <c r="L23" i="370"/>
  <c r="K23" i="370"/>
  <c r="M23" i="370" s="1"/>
  <c r="M20" i="370"/>
  <c r="M21" i="370"/>
  <c r="F24" i="370"/>
  <c r="K14" i="369"/>
  <c r="J14" i="369"/>
  <c r="N14" i="369" s="1"/>
  <c r="C22" i="450"/>
  <c r="G29" i="393"/>
  <c r="Z50" i="389" s="1"/>
  <c r="AE50" i="389" s="1"/>
  <c r="D13" i="444"/>
  <c r="G24" i="393"/>
  <c r="R77" i="400"/>
  <c r="Q77" i="400"/>
  <c r="M70" i="400"/>
  <c r="L63" i="400"/>
  <c r="G56" i="400"/>
  <c r="O57" i="400"/>
  <c r="N56" i="400"/>
  <c r="S42" i="400"/>
  <c r="I42" i="400"/>
  <c r="M42" i="400"/>
  <c r="N35" i="400"/>
  <c r="O35" i="400"/>
  <c r="G35" i="400"/>
  <c r="Q28" i="400"/>
  <c r="I29" i="400"/>
  <c r="G21" i="400"/>
  <c r="O22" i="400"/>
  <c r="D46" i="389"/>
  <c r="K28" i="395"/>
  <c r="E28" i="395"/>
  <c r="E20" i="391"/>
  <c r="B77" i="391"/>
  <c r="B20" i="391" s="1"/>
  <c r="B9" i="391" s="1"/>
  <c r="E9" i="391"/>
  <c r="C9" i="391"/>
  <c r="B28" i="391"/>
  <c r="Q10" i="483"/>
  <c r="Q14" i="483"/>
  <c r="Q15" i="483"/>
  <c r="Q9" i="483"/>
  <c r="Q13" i="483"/>
  <c r="D16" i="483"/>
  <c r="Q16" i="483" s="1"/>
  <c r="D17" i="390"/>
  <c r="N38" i="392"/>
  <c r="Z33" i="392"/>
  <c r="AE33" i="392" s="1"/>
  <c r="Z32" i="392"/>
  <c r="AE32" i="392" s="1"/>
  <c r="Z36" i="392"/>
  <c r="AE36" i="392" s="1"/>
  <c r="Z37" i="392"/>
  <c r="AE37" i="392" s="1"/>
  <c r="Z34" i="392"/>
  <c r="AE34" i="392" s="1"/>
  <c r="Z35" i="392"/>
  <c r="AE35" i="392" s="1"/>
  <c r="Z30" i="392"/>
  <c r="AE30" i="392" s="1"/>
  <c r="X38" i="392"/>
  <c r="Q100" i="392"/>
  <c r="X31" i="392"/>
  <c r="Z31" i="392" s="1"/>
  <c r="AE31" i="392" s="1"/>
  <c r="X26" i="392"/>
  <c r="Z19" i="392"/>
  <c r="AE19" i="392" s="1"/>
  <c r="Z24" i="392"/>
  <c r="AE24" i="392" s="1"/>
  <c r="Z20" i="392"/>
  <c r="F100" i="392"/>
  <c r="Z12" i="392"/>
  <c r="AE12" i="392" s="1"/>
  <c r="X15" i="392"/>
  <c r="X27" i="392" s="1"/>
  <c r="U100" i="392"/>
  <c r="V100" i="392"/>
  <c r="O100" i="392"/>
  <c r="T100" i="392"/>
  <c r="W100" i="392"/>
  <c r="Y100" i="392"/>
  <c r="AA100" i="392"/>
  <c r="Z40" i="392"/>
  <c r="AE40" i="392" s="1"/>
  <c r="X59" i="392"/>
  <c r="Z50" i="392"/>
  <c r="AE50" i="392" s="1"/>
  <c r="Z56" i="392"/>
  <c r="AE56" i="392" s="1"/>
  <c r="Z48" i="392"/>
  <c r="AE48" i="392" s="1"/>
  <c r="Z57" i="392"/>
  <c r="AE57" i="392" s="1"/>
  <c r="Z54" i="392"/>
  <c r="AE54" i="392" s="1"/>
  <c r="Z52" i="392"/>
  <c r="AE52" i="392" s="1"/>
  <c r="Z55" i="392"/>
  <c r="AE55" i="392" s="1"/>
  <c r="Z46" i="392"/>
  <c r="N59" i="392"/>
  <c r="Z60" i="392"/>
  <c r="AE60" i="392" s="1"/>
  <c r="N90" i="392"/>
  <c r="Z77" i="392"/>
  <c r="AE77" i="392" s="1"/>
  <c r="Z71" i="392"/>
  <c r="AE71" i="392" s="1"/>
  <c r="Z75" i="392"/>
  <c r="AE75" i="392" s="1"/>
  <c r="Z80" i="392"/>
  <c r="AE80" i="392" s="1"/>
  <c r="Z83" i="392"/>
  <c r="AE83" i="392" s="1"/>
  <c r="Z85" i="392"/>
  <c r="AE85" i="392" s="1"/>
  <c r="Z88" i="392"/>
  <c r="AE88" i="392" s="1"/>
  <c r="Z70" i="392"/>
  <c r="AE70" i="392" s="1"/>
  <c r="Z66" i="392"/>
  <c r="AE66" i="392" s="1"/>
  <c r="Z89" i="392"/>
  <c r="AE89" i="392" s="1"/>
  <c r="Z63" i="392"/>
  <c r="AE63" i="392" s="1"/>
  <c r="Z72" i="392"/>
  <c r="AE72" i="392" s="1"/>
  <c r="Z76" i="392"/>
  <c r="AE76" i="392" s="1"/>
  <c r="Z82" i="392"/>
  <c r="AE82" i="392" s="1"/>
  <c r="Z84" i="392"/>
  <c r="AE84" i="392" s="1"/>
  <c r="Z69" i="392"/>
  <c r="AE69" i="392" s="1"/>
  <c r="Z65" i="392"/>
  <c r="AE65" i="392" s="1"/>
  <c r="Z73" i="392"/>
  <c r="AE73" i="392" s="1"/>
  <c r="Z87" i="392"/>
  <c r="AE87" i="392" s="1"/>
  <c r="Z68" i="392"/>
  <c r="AE68" i="392" s="1"/>
  <c r="Z64" i="392"/>
  <c r="AE64" i="392" s="1"/>
  <c r="Z74" i="392"/>
  <c r="AE74" i="392" s="1"/>
  <c r="Z78" i="392"/>
  <c r="AE78" i="392" s="1"/>
  <c r="Z79" i="392"/>
  <c r="AE79" i="392" s="1"/>
  <c r="Z81" i="392"/>
  <c r="AE81" i="392" s="1"/>
  <c r="Z67" i="392"/>
  <c r="AE67" i="392" s="1"/>
  <c r="Z62" i="392"/>
  <c r="X90" i="392"/>
  <c r="AE62" i="392"/>
  <c r="AD100" i="392"/>
  <c r="AC98" i="392"/>
  <c r="AB100" i="392"/>
  <c r="AC100" i="392"/>
  <c r="X97" i="392"/>
  <c r="P100" i="392"/>
  <c r="Z96" i="392"/>
  <c r="AE96" i="392" s="1"/>
  <c r="Z94" i="392"/>
  <c r="AE94" i="392" s="1"/>
  <c r="N97" i="392"/>
  <c r="Z93" i="392"/>
  <c r="D100" i="392"/>
  <c r="N82" i="231"/>
  <c r="Y82" i="231" s="1"/>
  <c r="J32" i="231"/>
  <c r="U82" i="231" s="1"/>
  <c r="AF82" i="231" s="1"/>
  <c r="Z16" i="389"/>
  <c r="AE16" i="389" s="1"/>
  <c r="Z15" i="389"/>
  <c r="AE15" i="389" s="1"/>
  <c r="Z18" i="389"/>
  <c r="AE18" i="389" s="1"/>
  <c r="Z19" i="389"/>
  <c r="AE19" i="389" s="1"/>
  <c r="X40" i="389"/>
  <c r="X72" i="389" s="1"/>
  <c r="Z20" i="389"/>
  <c r="AE20" i="389" s="1"/>
  <c r="Z14" i="389"/>
  <c r="AE14" i="389" s="1"/>
  <c r="AD72" i="389"/>
  <c r="AD98" i="389" s="1"/>
  <c r="AD96" i="389"/>
  <c r="J33" i="231"/>
  <c r="U83" i="231" s="1"/>
  <c r="AF83" i="231" s="1"/>
  <c r="N83" i="231"/>
  <c r="Y83" i="231" s="1"/>
  <c r="Z36" i="389"/>
  <c r="AE36" i="389" s="1"/>
  <c r="V98" i="389"/>
  <c r="X98" i="389" s="1"/>
  <c r="Z28" i="389"/>
  <c r="AE28" i="389" s="1"/>
  <c r="Z25" i="389"/>
  <c r="AE25" i="389" s="1"/>
  <c r="Z30" i="389"/>
  <c r="AE30" i="389" s="1"/>
  <c r="Z23" i="389"/>
  <c r="AE23" i="389" s="1"/>
  <c r="Z29" i="389"/>
  <c r="AE29" i="389" s="1"/>
  <c r="Z27" i="389"/>
  <c r="AE27" i="389" s="1"/>
  <c r="Z33" i="389"/>
  <c r="AE33" i="389" s="1"/>
  <c r="Z31" i="389"/>
  <c r="AE31" i="389" s="1"/>
  <c r="N75" i="231"/>
  <c r="Y75" i="231" s="1"/>
  <c r="J25" i="231"/>
  <c r="U75" i="231" s="1"/>
  <c r="AF75" i="231" s="1"/>
  <c r="N22" i="389"/>
  <c r="Z22" i="389" s="1"/>
  <c r="AE22" i="389" s="1"/>
  <c r="AE21" i="389"/>
  <c r="N79" i="231"/>
  <c r="Y79" i="231" s="1"/>
  <c r="J29" i="231"/>
  <c r="U79" i="231" s="1"/>
  <c r="AF79" i="231" s="1"/>
  <c r="J26" i="231"/>
  <c r="U76" i="231" s="1"/>
  <c r="AF76" i="231" s="1"/>
  <c r="N76" i="231"/>
  <c r="Y76" i="231" s="1"/>
  <c r="N77" i="231"/>
  <c r="Y77" i="231" s="1"/>
  <c r="K96" i="389"/>
  <c r="M46" i="389"/>
  <c r="K72" i="389"/>
  <c r="J46" i="389"/>
  <c r="K102" i="392"/>
  <c r="K100" i="392" s="1"/>
  <c r="AD94" i="389"/>
  <c r="Z91" i="389"/>
  <c r="AE91" i="389" s="1"/>
  <c r="Z87" i="389"/>
  <c r="AE87" i="389" s="1"/>
  <c r="Z90" i="389"/>
  <c r="AE90" i="389" s="1"/>
  <c r="Z82" i="389"/>
  <c r="AE82" i="389" s="1"/>
  <c r="Z80" i="389"/>
  <c r="AE80" i="389" s="1"/>
  <c r="Z78" i="389"/>
  <c r="AE78" i="389" s="1"/>
  <c r="Z81" i="389"/>
  <c r="AE81" i="389" s="1"/>
  <c r="K94" i="389"/>
  <c r="N94" i="389" s="1"/>
  <c r="Z94" i="389" s="1"/>
  <c r="N83" i="389"/>
  <c r="G98" i="389"/>
  <c r="H98" i="389"/>
  <c r="H72" i="389"/>
  <c r="N40" i="389"/>
  <c r="Z13" i="389"/>
  <c r="D96" i="389"/>
  <c r="H96" i="389" s="1"/>
  <c r="N96" i="389" s="1"/>
  <c r="Z96" i="389" s="1"/>
  <c r="F15" i="444"/>
  <c r="R24" i="444"/>
  <c r="AB24" i="444" s="1"/>
  <c r="M30" i="442"/>
  <c r="X30" i="442" s="1"/>
  <c r="Y25" i="441"/>
  <c r="W78" i="230"/>
  <c r="W52" i="230"/>
  <c r="AI50" i="230"/>
  <c r="AA61" i="230"/>
  <c r="AA57" i="230"/>
  <c r="K30" i="230"/>
  <c r="AA54" i="230"/>
  <c r="AI43" i="230"/>
  <c r="O81" i="230"/>
  <c r="O79" i="230"/>
  <c r="AA48" i="230"/>
  <c r="O43" i="230"/>
  <c r="AA50" i="230"/>
  <c r="AI54" i="230"/>
  <c r="AA63" i="230"/>
  <c r="O63" i="230"/>
  <c r="W79" i="230"/>
  <c r="W50" i="230"/>
  <c r="W49" i="230"/>
  <c r="O93" i="231"/>
  <c r="Z93" i="231" s="1"/>
  <c r="E37" i="231"/>
  <c r="E44" i="231" s="1"/>
  <c r="E54" i="231" s="1"/>
  <c r="Q85" i="231"/>
  <c r="AB85" i="231" s="1"/>
  <c r="C104" i="231"/>
  <c r="J42" i="231"/>
  <c r="U92" i="231" s="1"/>
  <c r="AF92" i="231" s="1"/>
  <c r="M92" i="231"/>
  <c r="X92" i="231" s="1"/>
  <c r="G94" i="231"/>
  <c r="R94" i="231" s="1"/>
  <c r="AC94" i="231" s="1"/>
  <c r="B94" i="231"/>
  <c r="B104" i="231" s="1"/>
  <c r="B44" i="231"/>
  <c r="T87" i="231"/>
  <c r="AE87" i="231" s="1"/>
  <c r="I94" i="231"/>
  <c r="E94" i="231"/>
  <c r="E104" i="231" s="1"/>
  <c r="O85" i="231"/>
  <c r="Z85" i="231" s="1"/>
  <c r="D87" i="231"/>
  <c r="F87" i="231"/>
  <c r="F94" i="231" s="1"/>
  <c r="M85" i="231"/>
  <c r="X85" i="231" s="1"/>
  <c r="H87" i="231"/>
  <c r="S87" i="231" s="1"/>
  <c r="AD87" i="231" s="1"/>
  <c r="J87" i="231"/>
  <c r="J94" i="231" s="1"/>
  <c r="B54" i="231"/>
  <c r="Q87" i="231"/>
  <c r="AB87" i="231" s="1"/>
  <c r="H94" i="231"/>
  <c r="M87" i="231"/>
  <c r="X87" i="231" s="1"/>
  <c r="D18" i="496"/>
  <c r="E18" i="496"/>
  <c r="C71" i="495"/>
  <c r="C86" i="495" s="1"/>
  <c r="D123" i="494"/>
  <c r="D124" i="494"/>
  <c r="D121" i="494"/>
  <c r="D126" i="494" s="1"/>
  <c r="D107" i="494"/>
  <c r="D89" i="494"/>
  <c r="D123" i="493"/>
  <c r="D128" i="493" s="1"/>
  <c r="D117" i="493"/>
  <c r="D114" i="493"/>
  <c r="D119" i="493" s="1"/>
  <c r="D118" i="493"/>
  <c r="D106" i="493"/>
  <c r="D107" i="493"/>
  <c r="D104" i="493"/>
  <c r="D78" i="493"/>
  <c r="D99" i="493"/>
  <c r="D101" i="493" s="1"/>
  <c r="D91" i="493"/>
  <c r="D133" i="493" s="1"/>
  <c r="D96" i="493"/>
  <c r="D100" i="493"/>
  <c r="H46" i="490"/>
  <c r="H15" i="490"/>
  <c r="E16" i="490"/>
  <c r="E25" i="490"/>
  <c r="H16" i="490"/>
  <c r="H25" i="490" s="1"/>
  <c r="I30" i="485" s="1"/>
  <c r="H21" i="487" s="1"/>
  <c r="M17" i="489"/>
  <c r="F20" i="238" s="1"/>
  <c r="N17" i="489"/>
  <c r="F21" i="238" s="1"/>
  <c r="F70" i="488"/>
  <c r="F81" i="488"/>
  <c r="H67" i="486"/>
  <c r="H77" i="486" s="1"/>
  <c r="E14" i="238" s="1"/>
  <c r="H47" i="485"/>
  <c r="H57" i="485" s="1"/>
  <c r="H60" i="485" s="1"/>
  <c r="H71" i="485" s="1"/>
  <c r="A3" i="498"/>
  <c r="A3" i="494"/>
  <c r="A3" i="490"/>
  <c r="A3" i="486"/>
  <c r="A3" i="480"/>
  <c r="A3" i="464"/>
  <c r="A3" i="238"/>
  <c r="A3" i="304"/>
  <c r="A3" i="471"/>
  <c r="A3" i="456"/>
  <c r="A3" i="115"/>
  <c r="A3" i="444"/>
  <c r="A3" i="441"/>
  <c r="A3" i="395"/>
  <c r="A3" i="425"/>
  <c r="A3" i="230"/>
  <c r="A3" i="398"/>
  <c r="A3" i="120"/>
  <c r="A3" i="393"/>
  <c r="A3" i="495"/>
  <c r="A3" i="491"/>
  <c r="A3" i="487"/>
  <c r="A3" i="469"/>
  <c r="A3" i="301"/>
  <c r="A3" i="300"/>
  <c r="A3" i="467"/>
  <c r="A3" i="302"/>
  <c r="A3" i="374"/>
  <c r="A3" i="399"/>
  <c r="A3" i="298"/>
  <c r="A3" i="458"/>
  <c r="A3" i="478"/>
  <c r="A3" i="459"/>
  <c r="A3" i="470"/>
  <c r="A3" i="390"/>
  <c r="A3" i="496"/>
  <c r="A3" i="492"/>
  <c r="A3" i="488"/>
  <c r="A3" i="396"/>
  <c r="A3" i="362"/>
  <c r="A3" i="347"/>
  <c r="A3" i="372"/>
  <c r="A3" i="299"/>
  <c r="A3" i="373"/>
  <c r="A3" i="426"/>
  <c r="A3" i="401"/>
  <c r="A3" i="392"/>
  <c r="D13" i="392" s="1"/>
  <c r="A3" i="389"/>
  <c r="A3" i="451"/>
  <c r="A3" i="366"/>
  <c r="A3" i="465"/>
  <c r="A3" i="497"/>
  <c r="A3" i="493"/>
  <c r="A3" i="489"/>
  <c r="A3" i="485"/>
  <c r="A3" i="483"/>
  <c r="A3" i="479"/>
  <c r="A3" i="391"/>
  <c r="A3" i="368"/>
  <c r="A3" i="307"/>
  <c r="A3" i="468"/>
  <c r="A3" i="121"/>
  <c r="A3" i="450"/>
  <c r="A3" i="424"/>
  <c r="A3" i="400"/>
  <c r="A3" i="371"/>
  <c r="A3" i="466"/>
  <c r="A3" i="231"/>
  <c r="A3" i="442"/>
  <c r="A3" i="463"/>
  <c r="A3" i="346"/>
  <c r="A3" i="369"/>
  <c r="D58" i="370"/>
  <c r="D59" i="370" s="1"/>
  <c r="C58" i="370"/>
  <c r="E74" i="370"/>
  <c r="N44" i="389"/>
  <c r="Z44" i="389" s="1"/>
  <c r="AE44" i="389" s="1"/>
  <c r="J16" i="442"/>
  <c r="N25" i="442"/>
  <c r="Y25" i="442" s="1"/>
  <c r="U24" i="442"/>
  <c r="AF24" i="442" s="1"/>
  <c r="M31" i="442"/>
  <c r="X31" i="442" s="1"/>
  <c r="U65" i="231"/>
  <c r="AF65" i="231" s="1"/>
  <c r="F10" i="498"/>
  <c r="N43" i="389"/>
  <c r="H46" i="389"/>
  <c r="N90" i="231"/>
  <c r="Y90" i="231" s="1"/>
  <c r="J40" i="231"/>
  <c r="D11" i="498"/>
  <c r="AE42" i="389"/>
  <c r="F11" i="498"/>
  <c r="J24" i="231"/>
  <c r="K33" i="230"/>
  <c r="P91" i="230"/>
  <c r="AB62" i="230"/>
  <c r="P62" i="230"/>
  <c r="AB91" i="230"/>
  <c r="P87" i="230"/>
  <c r="AB58" i="230"/>
  <c r="P58" i="230"/>
  <c r="AB87" i="230"/>
  <c r="AB80" i="230"/>
  <c r="P80" i="230"/>
  <c r="P51" i="230"/>
  <c r="K22" i="230"/>
  <c r="AB51" i="230"/>
  <c r="AB77" i="230"/>
  <c r="P77" i="230"/>
  <c r="P48" i="230"/>
  <c r="K19" i="230"/>
  <c r="AB48" i="230"/>
  <c r="I46" i="389"/>
  <c r="N65" i="231"/>
  <c r="Y65" i="231" s="1"/>
  <c r="Z45" i="389"/>
  <c r="AE45" i="389" s="1"/>
  <c r="W81" i="230"/>
  <c r="A8" i="231"/>
  <c r="A58" i="231" s="1"/>
  <c r="Q142" i="231"/>
  <c r="AB142" i="231" s="1"/>
  <c r="Q140" i="231"/>
  <c r="AB140" i="231" s="1"/>
  <c r="Q133" i="231"/>
  <c r="AB133" i="231" s="1"/>
  <c r="Q130" i="231"/>
  <c r="AB130" i="231" s="1"/>
  <c r="Q128" i="231"/>
  <c r="AB128" i="231" s="1"/>
  <c r="Q126" i="231"/>
  <c r="AB126" i="231" s="1"/>
  <c r="N142" i="231"/>
  <c r="Y142" i="231" s="1"/>
  <c r="N133" i="231"/>
  <c r="Y133" i="231" s="1"/>
  <c r="S132" i="231"/>
  <c r="AD132" i="231" s="1"/>
  <c r="S127" i="231"/>
  <c r="AD127" i="231" s="1"/>
  <c r="S117" i="231"/>
  <c r="AD117" i="231" s="1"/>
  <c r="S115" i="231"/>
  <c r="AD115" i="231" s="1"/>
  <c r="T141" i="231"/>
  <c r="AE141" i="231" s="1"/>
  <c r="P133" i="231"/>
  <c r="AA133" i="231" s="1"/>
  <c r="P130" i="231"/>
  <c r="AA130" i="231" s="1"/>
  <c r="P128" i="231"/>
  <c r="AA128" i="231" s="1"/>
  <c r="T122" i="231"/>
  <c r="AE122" i="231" s="1"/>
  <c r="T120" i="231"/>
  <c r="AE120" i="231" s="1"/>
  <c r="G10" i="463"/>
  <c r="G12" i="463"/>
  <c r="J17" i="301"/>
  <c r="AI81" i="230"/>
  <c r="AI52" i="230"/>
  <c r="P89" i="230"/>
  <c r="AB60" i="230"/>
  <c r="P82" i="230"/>
  <c r="K24" i="230"/>
  <c r="AB82" i="230"/>
  <c r="AB42" i="230"/>
  <c r="K13" i="230"/>
  <c r="G9" i="463"/>
  <c r="J54" i="301"/>
  <c r="J56" i="301" s="1"/>
  <c r="G19" i="463"/>
  <c r="P44" i="230"/>
  <c r="AB53" i="230"/>
  <c r="AB89" i="230"/>
  <c r="C115" i="370"/>
  <c r="E112" i="370"/>
  <c r="D23" i="370"/>
  <c r="E23" i="370" s="1"/>
  <c r="E21" i="370"/>
  <c r="C24" i="370"/>
  <c r="E20" i="370"/>
  <c r="F94" i="370"/>
  <c r="F116" i="370"/>
  <c r="D52" i="231" l="1"/>
  <c r="J49" i="231"/>
  <c r="U99" i="231" s="1"/>
  <c r="AF99" i="231" s="1"/>
  <c r="N64" i="462"/>
  <c r="I30" i="390"/>
  <c r="H13" i="390"/>
  <c r="I26" i="390"/>
  <c r="J25" i="390"/>
  <c r="H25" i="390"/>
  <c r="I24" i="390"/>
  <c r="J23" i="390"/>
  <c r="H23" i="390"/>
  <c r="I21" i="390"/>
  <c r="J20" i="390"/>
  <c r="H20" i="390"/>
  <c r="I19" i="390"/>
  <c r="J16" i="390"/>
  <c r="I15" i="390"/>
  <c r="J14" i="390"/>
  <c r="H14" i="390"/>
  <c r="I13" i="390"/>
  <c r="J30" i="390"/>
  <c r="H30" i="390" s="1"/>
  <c r="J26" i="390"/>
  <c r="H26" i="390"/>
  <c r="I25" i="390"/>
  <c r="J24" i="390"/>
  <c r="H24" i="390"/>
  <c r="I23" i="390"/>
  <c r="J21" i="390"/>
  <c r="H21" i="390"/>
  <c r="I20" i="390"/>
  <c r="J19" i="390"/>
  <c r="H19" i="390"/>
  <c r="J15" i="390"/>
  <c r="H15" i="390"/>
  <c r="I14" i="390"/>
  <c r="J13" i="390"/>
  <c r="N49" i="444"/>
  <c r="X49" i="444" s="1"/>
  <c r="D40" i="444"/>
  <c r="F15" i="441"/>
  <c r="G15" i="441" s="1"/>
  <c r="Q25" i="441" s="1"/>
  <c r="Q63" i="230"/>
  <c r="AC92" i="230"/>
  <c r="K34" i="230"/>
  <c r="W92" i="230" s="1"/>
  <c r="Q92" i="230"/>
  <c r="L31" i="478"/>
  <c r="AH30" i="478"/>
  <c r="AH32" i="478" s="1"/>
  <c r="AI63" i="230"/>
  <c r="G18" i="463"/>
  <c r="AH31" i="478"/>
  <c r="AC86" i="230"/>
  <c r="Q57" i="230"/>
  <c r="Q86" i="230"/>
  <c r="AC57" i="230"/>
  <c r="K28" i="230"/>
  <c r="AC88" i="230"/>
  <c r="Q59" i="230"/>
  <c r="Q88" i="230"/>
  <c r="AC59" i="230"/>
  <c r="W83" i="230"/>
  <c r="U48" i="442"/>
  <c r="AF48" i="442" s="1"/>
  <c r="M56" i="442"/>
  <c r="X56" i="442" s="1"/>
  <c r="AH107" i="389"/>
  <c r="AH110" i="389" s="1"/>
  <c r="Z110" i="389"/>
  <c r="E9" i="498"/>
  <c r="E16" i="498" s="1"/>
  <c r="J58" i="301"/>
  <c r="J41" i="442"/>
  <c r="N50" i="442"/>
  <c r="Y50" i="442" s="1"/>
  <c r="Q87" i="230"/>
  <c r="Q58" i="230"/>
  <c r="AC87" i="230"/>
  <c r="AC58" i="230"/>
  <c r="K32" i="230"/>
  <c r="AC90" i="230"/>
  <c r="AC61" i="230"/>
  <c r="Q90" i="230"/>
  <c r="Q61" i="230"/>
  <c r="AC89" i="230"/>
  <c r="AC60" i="230"/>
  <c r="Q89" i="230"/>
  <c r="Q60" i="230"/>
  <c r="K31" i="230"/>
  <c r="G15" i="463"/>
  <c r="G14" i="463"/>
  <c r="H12" i="498"/>
  <c r="G11" i="463"/>
  <c r="J77" i="466"/>
  <c r="G17" i="463"/>
  <c r="AI83" i="230"/>
  <c r="S52" i="371"/>
  <c r="Q76" i="230"/>
  <c r="K18" i="230"/>
  <c r="AC76" i="230"/>
  <c r="Q47" i="230"/>
  <c r="AC47" i="230"/>
  <c r="F35" i="371"/>
  <c r="F36" i="371" s="1"/>
  <c r="H9" i="368" s="1"/>
  <c r="J14" i="231" s="1"/>
  <c r="U64" i="231" s="1"/>
  <c r="AF64" i="231" s="1"/>
  <c r="N64" i="231"/>
  <c r="Y64" i="231" s="1"/>
  <c r="C94" i="370"/>
  <c r="E93" i="370"/>
  <c r="D24" i="370"/>
  <c r="N98" i="231"/>
  <c r="Y98" i="231" s="1"/>
  <c r="Z70" i="389"/>
  <c r="AE70" i="389"/>
  <c r="D14" i="444"/>
  <c r="N23" i="444"/>
  <c r="X23" i="444" s="1"/>
  <c r="Q44" i="230"/>
  <c r="AC44" i="230"/>
  <c r="K15" i="230"/>
  <c r="Z38" i="392"/>
  <c r="AE38" i="392" s="1"/>
  <c r="AE20" i="392"/>
  <c r="Z26" i="392"/>
  <c r="AE26" i="392" s="1"/>
  <c r="X14" i="392"/>
  <c r="AE46" i="392"/>
  <c r="Z59" i="392"/>
  <c r="AE59" i="392" s="1"/>
  <c r="Z90" i="392"/>
  <c r="AE90" i="392" s="1"/>
  <c r="X98" i="392"/>
  <c r="AE93" i="392"/>
  <c r="Z97" i="392"/>
  <c r="X46" i="389"/>
  <c r="X102" i="392"/>
  <c r="N84" i="231"/>
  <c r="Y84" i="231" s="1"/>
  <c r="J34" i="231"/>
  <c r="U84" i="231" s="1"/>
  <c r="AF84" i="231" s="1"/>
  <c r="J27" i="231"/>
  <c r="B23" i="391"/>
  <c r="K98" i="389"/>
  <c r="N98" i="389" s="1"/>
  <c r="Z98" i="389" s="1"/>
  <c r="N80" i="231"/>
  <c r="Y80" i="231" s="1"/>
  <c r="J30" i="231"/>
  <c r="U80" i="231" s="1"/>
  <c r="AF80" i="231" s="1"/>
  <c r="Z92" i="389"/>
  <c r="Z83" i="389"/>
  <c r="AE83" i="389" s="1"/>
  <c r="AE92" i="389"/>
  <c r="Z40" i="389"/>
  <c r="AE13" i="389"/>
  <c r="AE40" i="389" s="1"/>
  <c r="N72" i="389"/>
  <c r="N102" i="392"/>
  <c r="Z25" i="441"/>
  <c r="P25" i="441"/>
  <c r="H15" i="441"/>
  <c r="I15" i="441" s="1"/>
  <c r="AA25" i="441"/>
  <c r="W59" i="230"/>
  <c r="AI59" i="230"/>
  <c r="W88" i="230"/>
  <c r="AI88" i="230"/>
  <c r="P94" i="231"/>
  <c r="AA94" i="231" s="1"/>
  <c r="P104" i="231"/>
  <c r="AA104" i="231" s="1"/>
  <c r="P87" i="231"/>
  <c r="AA87" i="231" s="1"/>
  <c r="G104" i="231"/>
  <c r="R104" i="231" s="1"/>
  <c r="AC104" i="231" s="1"/>
  <c r="M94" i="231"/>
  <c r="X94" i="231" s="1"/>
  <c r="M104" i="231"/>
  <c r="X104" i="231" s="1"/>
  <c r="D94" i="231"/>
  <c r="O87" i="231"/>
  <c r="Z87" i="231" s="1"/>
  <c r="T94" i="231"/>
  <c r="AE94" i="231" s="1"/>
  <c r="I104" i="231"/>
  <c r="T104" i="231" s="1"/>
  <c r="AE104" i="231" s="1"/>
  <c r="F104" i="231"/>
  <c r="Q94" i="231"/>
  <c r="AB94" i="231" s="1"/>
  <c r="S94" i="231"/>
  <c r="AD94" i="231" s="1"/>
  <c r="H104" i="231"/>
  <c r="S104" i="231" s="1"/>
  <c r="AD104" i="231" s="1"/>
  <c r="D135" i="494"/>
  <c r="D131" i="494"/>
  <c r="D133" i="494"/>
  <c r="D132" i="494"/>
  <c r="D134" i="494"/>
  <c r="D136" i="493"/>
  <c r="D134" i="493"/>
  <c r="D137" i="493"/>
  <c r="D109" i="493"/>
  <c r="D135" i="493"/>
  <c r="I37" i="485"/>
  <c r="Q141" i="231"/>
  <c r="AB141" i="231" s="1"/>
  <c r="M133" i="231"/>
  <c r="X133" i="231" s="1"/>
  <c r="Q129" i="231"/>
  <c r="AB129" i="231" s="1"/>
  <c r="M127" i="231"/>
  <c r="X127" i="231" s="1"/>
  <c r="M123" i="231"/>
  <c r="X123" i="231" s="1"/>
  <c r="Q120" i="231"/>
  <c r="AB120" i="231" s="1"/>
  <c r="Q116" i="231"/>
  <c r="AB116" i="231" s="1"/>
  <c r="R142" i="231"/>
  <c r="AC142" i="231" s="1"/>
  <c r="N130" i="231"/>
  <c r="Y130" i="231" s="1"/>
  <c r="N125" i="231"/>
  <c r="Y125" i="231" s="1"/>
  <c r="N118" i="231"/>
  <c r="Y118" i="231" s="1"/>
  <c r="N113" i="231"/>
  <c r="Y113" i="231" s="1"/>
  <c r="S136" i="231"/>
  <c r="AD136" i="231" s="1"/>
  <c r="S129" i="231"/>
  <c r="AD129" i="231" s="1"/>
  <c r="S124" i="231"/>
  <c r="AD124" i="231" s="1"/>
  <c r="S116" i="231"/>
  <c r="AD116" i="231" s="1"/>
  <c r="O123" i="231"/>
  <c r="Z123" i="231" s="1"/>
  <c r="P142" i="231"/>
  <c r="AA142" i="231" s="1"/>
  <c r="T133" i="231"/>
  <c r="AE133" i="231" s="1"/>
  <c r="T129" i="231"/>
  <c r="AE129" i="231" s="1"/>
  <c r="P127" i="231"/>
  <c r="AA127" i="231" s="1"/>
  <c r="P122" i="231"/>
  <c r="AA122" i="231" s="1"/>
  <c r="T118" i="231"/>
  <c r="AE118" i="231" s="1"/>
  <c r="T116" i="231"/>
  <c r="AE116" i="231" s="1"/>
  <c r="T114" i="231"/>
  <c r="AE114" i="231" s="1"/>
  <c r="R130" i="231"/>
  <c r="AC130" i="231" s="1"/>
  <c r="R126" i="231"/>
  <c r="AC126" i="231" s="1"/>
  <c r="R122" i="231"/>
  <c r="AC122" i="231" s="1"/>
  <c r="R117" i="231"/>
  <c r="AC117" i="231" s="1"/>
  <c r="R113" i="231"/>
  <c r="AC113" i="231" s="1"/>
  <c r="O140" i="231"/>
  <c r="Z140" i="231" s="1"/>
  <c r="O133" i="231"/>
  <c r="Z133" i="231" s="1"/>
  <c r="O128" i="231"/>
  <c r="Z128" i="231" s="1"/>
  <c r="O118" i="231"/>
  <c r="Z118" i="231" s="1"/>
  <c r="S113" i="231"/>
  <c r="AD113" i="231" s="1"/>
  <c r="M141" i="231"/>
  <c r="X141" i="231" s="1"/>
  <c r="M136" i="231"/>
  <c r="X136" i="231" s="1"/>
  <c r="Q132" i="231"/>
  <c r="AB132" i="231" s="1"/>
  <c r="M126" i="231"/>
  <c r="X126" i="231" s="1"/>
  <c r="Q123" i="231"/>
  <c r="AB123" i="231" s="1"/>
  <c r="Q122" i="231"/>
  <c r="AB122" i="231" s="1"/>
  <c r="Q118" i="231"/>
  <c r="AB118" i="231" s="1"/>
  <c r="M116" i="231"/>
  <c r="X116" i="231" s="1"/>
  <c r="Q113" i="231"/>
  <c r="AB113" i="231" s="1"/>
  <c r="R141" i="231"/>
  <c r="AC141" i="231" s="1"/>
  <c r="N136" i="231"/>
  <c r="Y136" i="231" s="1"/>
  <c r="N129" i="231"/>
  <c r="Y129" i="231" s="1"/>
  <c r="N117" i="231"/>
  <c r="Y117" i="231" s="1"/>
  <c r="O142" i="231"/>
  <c r="Z142" i="231" s="1"/>
  <c r="S134" i="231"/>
  <c r="AD134" i="231" s="1"/>
  <c r="S128" i="231"/>
  <c r="AD128" i="231" s="1"/>
  <c r="O122" i="231"/>
  <c r="Z122" i="231" s="1"/>
  <c r="O115" i="231"/>
  <c r="Z115" i="231" s="1"/>
  <c r="S118" i="231"/>
  <c r="AD118" i="231" s="1"/>
  <c r="P141" i="231"/>
  <c r="AA141" i="231" s="1"/>
  <c r="T132" i="231"/>
  <c r="AE132" i="231" s="1"/>
  <c r="P129" i="231"/>
  <c r="AA129" i="231" s="1"/>
  <c r="T126" i="231"/>
  <c r="AE126" i="231" s="1"/>
  <c r="P124" i="231"/>
  <c r="AA124" i="231" s="1"/>
  <c r="T121" i="231"/>
  <c r="AE121" i="231" s="1"/>
  <c r="P118" i="231"/>
  <c r="AA118" i="231" s="1"/>
  <c r="P116" i="231"/>
  <c r="AA116" i="231" s="1"/>
  <c r="P114" i="231"/>
  <c r="AA114" i="231" s="1"/>
  <c r="R134" i="231"/>
  <c r="AC134" i="231" s="1"/>
  <c r="R129" i="231"/>
  <c r="AC129" i="231" s="1"/>
  <c r="R125" i="231"/>
  <c r="AC125" i="231" s="1"/>
  <c r="R121" i="231"/>
  <c r="AC121" i="231" s="1"/>
  <c r="R116" i="231"/>
  <c r="AC116" i="231" s="1"/>
  <c r="O132" i="231"/>
  <c r="Z132" i="231" s="1"/>
  <c r="O127" i="231"/>
  <c r="Z127" i="231" s="1"/>
  <c r="S122" i="231"/>
  <c r="AD122" i="231" s="1"/>
  <c r="O117" i="231"/>
  <c r="Z117" i="231" s="1"/>
  <c r="M140" i="231"/>
  <c r="X140" i="231" s="1"/>
  <c r="Q134" i="231"/>
  <c r="AB134" i="231" s="1"/>
  <c r="M132" i="231"/>
  <c r="X132" i="231" s="1"/>
  <c r="M128" i="231"/>
  <c r="X128" i="231" s="1"/>
  <c r="Q125" i="231"/>
  <c r="AB125" i="231" s="1"/>
  <c r="Q121" i="231"/>
  <c r="AB121" i="231" s="1"/>
  <c r="Q115" i="231"/>
  <c r="AB115" i="231" s="1"/>
  <c r="R140" i="231"/>
  <c r="AC140" i="231" s="1"/>
  <c r="N134" i="231"/>
  <c r="Y134" i="231" s="1"/>
  <c r="N127" i="231"/>
  <c r="Y127" i="231" s="1"/>
  <c r="N115" i="231"/>
  <c r="Y115" i="231" s="1"/>
  <c r="O141" i="231"/>
  <c r="Z141" i="231" s="1"/>
  <c r="S133" i="231"/>
  <c r="AD133" i="231" s="1"/>
  <c r="S126" i="231"/>
  <c r="AD126" i="231" s="1"/>
  <c r="O121" i="231"/>
  <c r="Z121" i="231" s="1"/>
  <c r="O114" i="231"/>
  <c r="Z114" i="231" s="1"/>
  <c r="O113" i="231"/>
  <c r="Z113" i="231" s="1"/>
  <c r="T140" i="231"/>
  <c r="AE140" i="231" s="1"/>
  <c r="T134" i="231"/>
  <c r="AE134" i="231" s="1"/>
  <c r="P132" i="231"/>
  <c r="AA132" i="231" s="1"/>
  <c r="T128" i="231"/>
  <c r="AE128" i="231" s="1"/>
  <c r="T125" i="231"/>
  <c r="AE125" i="231" s="1"/>
  <c r="T123" i="231"/>
  <c r="AE123" i="231" s="1"/>
  <c r="P121" i="231"/>
  <c r="AA121" i="231" s="1"/>
  <c r="T117" i="231"/>
  <c r="AE117" i="231" s="1"/>
  <c r="T115" i="231"/>
  <c r="AE115" i="231" s="1"/>
  <c r="T113" i="231"/>
  <c r="AE113" i="231" s="1"/>
  <c r="R133" i="231"/>
  <c r="AC133" i="231" s="1"/>
  <c r="R128" i="231"/>
  <c r="AC128" i="231" s="1"/>
  <c r="R120" i="231"/>
  <c r="AC120" i="231" s="1"/>
  <c r="R115" i="231"/>
  <c r="AC115" i="231" s="1"/>
  <c r="S142" i="231"/>
  <c r="AD142" i="231" s="1"/>
  <c r="O136" i="231"/>
  <c r="Z136" i="231" s="1"/>
  <c r="O130" i="231"/>
  <c r="Z130" i="231" s="1"/>
  <c r="O126" i="231"/>
  <c r="Z126" i="231" s="1"/>
  <c r="S121" i="231"/>
  <c r="AD121" i="231" s="1"/>
  <c r="O116" i="231"/>
  <c r="Z116" i="231" s="1"/>
  <c r="A108" i="231"/>
  <c r="M142" i="231"/>
  <c r="X142" i="231" s="1"/>
  <c r="Q139" i="231"/>
  <c r="AB139" i="231" s="1"/>
  <c r="M130" i="231"/>
  <c r="X130" i="231" s="1"/>
  <c r="Q127" i="231"/>
  <c r="AB127" i="231" s="1"/>
  <c r="M121" i="231"/>
  <c r="X121" i="231" s="1"/>
  <c r="Q117" i="231"/>
  <c r="AB117" i="231" s="1"/>
  <c r="Q114" i="231"/>
  <c r="AB114" i="231" s="1"/>
  <c r="M112" i="231"/>
  <c r="X112" i="231" s="1"/>
  <c r="N132" i="231"/>
  <c r="Y132" i="231" s="1"/>
  <c r="N126" i="231"/>
  <c r="Y126" i="231" s="1"/>
  <c r="J120" i="231"/>
  <c r="N114" i="231"/>
  <c r="Y114" i="231" s="1"/>
  <c r="S140" i="231"/>
  <c r="AD140" i="231" s="1"/>
  <c r="S130" i="231"/>
  <c r="AD130" i="231" s="1"/>
  <c r="S125" i="231"/>
  <c r="AD125" i="231" s="1"/>
  <c r="O120" i="231"/>
  <c r="Z120" i="231" s="1"/>
  <c r="N140" i="231"/>
  <c r="Y140" i="231" s="1"/>
  <c r="T142" i="231"/>
  <c r="AE142" i="231" s="1"/>
  <c r="P140" i="231"/>
  <c r="AA140" i="231" s="1"/>
  <c r="P134" i="231"/>
  <c r="AA134" i="231" s="1"/>
  <c r="T130" i="231"/>
  <c r="AE130" i="231" s="1"/>
  <c r="T127" i="231"/>
  <c r="AE127" i="231" s="1"/>
  <c r="P125" i="231"/>
  <c r="AA125" i="231" s="1"/>
  <c r="P123" i="231"/>
  <c r="AA123" i="231" s="1"/>
  <c r="P120" i="231"/>
  <c r="AA120" i="231" s="1"/>
  <c r="P117" i="231"/>
  <c r="AA117" i="231" s="1"/>
  <c r="P115" i="231"/>
  <c r="AA115" i="231" s="1"/>
  <c r="P113" i="231"/>
  <c r="AA113" i="231" s="1"/>
  <c r="R132" i="231"/>
  <c r="AC132" i="231" s="1"/>
  <c r="R127" i="231"/>
  <c r="AC127" i="231" s="1"/>
  <c r="R123" i="231"/>
  <c r="AC123" i="231" s="1"/>
  <c r="R118" i="231"/>
  <c r="AC118" i="231" s="1"/>
  <c r="R114" i="231"/>
  <c r="AC114" i="231" s="1"/>
  <c r="S141" i="231"/>
  <c r="AD141" i="231" s="1"/>
  <c r="O134" i="231"/>
  <c r="Z134" i="231" s="1"/>
  <c r="O129" i="231"/>
  <c r="Z129" i="231" s="1"/>
  <c r="O125" i="231"/>
  <c r="Z125" i="231" s="1"/>
  <c r="S120" i="231"/>
  <c r="AD120" i="231" s="1"/>
  <c r="S114" i="231"/>
  <c r="AD114" i="231" s="1"/>
  <c r="N15" i="392"/>
  <c r="H15" i="392"/>
  <c r="G8" i="368"/>
  <c r="G13" i="368" s="1"/>
  <c r="E58" i="370"/>
  <c r="C59" i="370"/>
  <c r="F8" i="368"/>
  <c r="I10" i="369" s="1"/>
  <c r="J48" i="231"/>
  <c r="U98" i="231" s="1"/>
  <c r="AF98" i="231" s="1"/>
  <c r="H19" i="463"/>
  <c r="W42" i="230"/>
  <c r="AI42" i="230"/>
  <c r="W71" i="230"/>
  <c r="AI71" i="230"/>
  <c r="P126" i="231"/>
  <c r="AA126" i="231" s="1"/>
  <c r="P136" i="231"/>
  <c r="AA136" i="231" s="1"/>
  <c r="S112" i="231"/>
  <c r="AD112" i="231" s="1"/>
  <c r="M120" i="231"/>
  <c r="X120" i="231" s="1"/>
  <c r="W48" i="230"/>
  <c r="AI77" i="230"/>
  <c r="AI48" i="230"/>
  <c r="W77" i="230"/>
  <c r="J126" i="231"/>
  <c r="U126" i="231" s="1"/>
  <c r="AF126" i="231" s="1"/>
  <c r="U77" i="231"/>
  <c r="AF77" i="231" s="1"/>
  <c r="U90" i="231"/>
  <c r="AF90" i="231" s="1"/>
  <c r="Z43" i="389"/>
  <c r="N46" i="389"/>
  <c r="G16" i="463"/>
  <c r="I143" i="231"/>
  <c r="T139" i="231"/>
  <c r="AE139" i="231" s="1"/>
  <c r="S139" i="231"/>
  <c r="AD139" i="231" s="1"/>
  <c r="J124" i="231"/>
  <c r="U124" i="231" s="1"/>
  <c r="AF124" i="231" s="1"/>
  <c r="N124" i="231"/>
  <c r="Y124" i="231" s="1"/>
  <c r="J113" i="231"/>
  <c r="U113" i="231" s="1"/>
  <c r="AF113" i="231" s="1"/>
  <c r="M113" i="231"/>
  <c r="X113" i="231" s="1"/>
  <c r="M122" i="231"/>
  <c r="X122" i="231" s="1"/>
  <c r="J122" i="231"/>
  <c r="N97" i="231"/>
  <c r="Y97" i="231" s="1"/>
  <c r="J47" i="231"/>
  <c r="C52" i="231"/>
  <c r="N102" i="231" s="1"/>
  <c r="Y102" i="231" s="1"/>
  <c r="W80" i="230"/>
  <c r="AI80" i="230"/>
  <c r="W51" i="230"/>
  <c r="AI51" i="230"/>
  <c r="AI87" i="230"/>
  <c r="W58" i="230"/>
  <c r="W87" i="230"/>
  <c r="AI58" i="230"/>
  <c r="U74" i="231"/>
  <c r="AF74" i="231" s="1"/>
  <c r="J132" i="231"/>
  <c r="U132" i="231" s="1"/>
  <c r="AF132" i="231" s="1"/>
  <c r="H18" i="463"/>
  <c r="S123" i="231"/>
  <c r="AD123" i="231" s="1"/>
  <c r="N128" i="231"/>
  <c r="Y128" i="231" s="1"/>
  <c r="M115" i="231"/>
  <c r="X115" i="231" s="1"/>
  <c r="Q124" i="231"/>
  <c r="AB124" i="231" s="1"/>
  <c r="AI62" i="230"/>
  <c r="AI91" i="230"/>
  <c r="W62" i="230"/>
  <c r="W91" i="230"/>
  <c r="H11" i="498"/>
  <c r="N66" i="231"/>
  <c r="Y66" i="231" s="1"/>
  <c r="N116" i="231"/>
  <c r="Y116" i="231" s="1"/>
  <c r="J16" i="231"/>
  <c r="AI82" i="230"/>
  <c r="W82" i="230"/>
  <c r="AI53" i="230"/>
  <c r="W53" i="230"/>
  <c r="M117" i="231"/>
  <c r="X117" i="231" s="1"/>
  <c r="Q136" i="231"/>
  <c r="AB136" i="231" s="1"/>
  <c r="J130" i="231"/>
  <c r="U130" i="231" s="1"/>
  <c r="AF130" i="231" s="1"/>
  <c r="C143" i="231"/>
  <c r="H10" i="498"/>
  <c r="U25" i="442"/>
  <c r="AF25" i="442" s="1"/>
  <c r="M32" i="442"/>
  <c r="X32" i="442" s="1"/>
  <c r="C116" i="370"/>
  <c r="E115" i="370"/>
  <c r="H8" i="368" s="1"/>
  <c r="O102" i="231" l="1"/>
  <c r="Z102" i="231" s="1"/>
  <c r="D54" i="231"/>
  <c r="W63" i="230"/>
  <c r="AI92" i="230"/>
  <c r="W86" i="230"/>
  <c r="AI57" i="230"/>
  <c r="W57" i="230"/>
  <c r="AI86" i="230"/>
  <c r="M57" i="442"/>
  <c r="X57" i="442" s="1"/>
  <c r="U50" i="442"/>
  <c r="AF50" i="442" s="1"/>
  <c r="W89" i="230"/>
  <c r="AI89" i="230"/>
  <c r="AI60" i="230"/>
  <c r="W60" i="230"/>
  <c r="W90" i="230"/>
  <c r="AI61" i="230"/>
  <c r="AI90" i="230"/>
  <c r="W61" i="230"/>
  <c r="H17" i="463"/>
  <c r="AI47" i="230"/>
  <c r="W47" i="230"/>
  <c r="W76" i="230"/>
  <c r="AI76" i="230"/>
  <c r="F13" i="368"/>
  <c r="I15" i="369" s="1"/>
  <c r="N141" i="231"/>
  <c r="Y141" i="231" s="1"/>
  <c r="N91" i="231"/>
  <c r="Y91" i="231" s="1"/>
  <c r="J41" i="231"/>
  <c r="U91" i="231" s="1"/>
  <c r="AF91" i="231" s="1"/>
  <c r="D15" i="444"/>
  <c r="N24" i="444"/>
  <c r="X24" i="444" s="1"/>
  <c r="AI73" i="230"/>
  <c r="W44" i="230"/>
  <c r="AI44" i="230"/>
  <c r="X100" i="392"/>
  <c r="AE97" i="392"/>
  <c r="Z98" i="392"/>
  <c r="AE98" i="392" s="1"/>
  <c r="J31" i="231"/>
  <c r="U81" i="231" s="1"/>
  <c r="AF81" i="231" s="1"/>
  <c r="N81" i="231"/>
  <c r="Y81" i="231" s="1"/>
  <c r="AE94" i="389"/>
  <c r="AE96" i="389"/>
  <c r="AE102" i="392"/>
  <c r="AE72" i="389"/>
  <c r="F9" i="498"/>
  <c r="F16" i="498" s="1"/>
  <c r="Z72" i="389"/>
  <c r="Z102" i="392"/>
  <c r="AB25" i="441"/>
  <c r="R25" i="441"/>
  <c r="AC25" i="441"/>
  <c r="L30" i="441"/>
  <c r="S25" i="441"/>
  <c r="J139" i="231"/>
  <c r="J133" i="231"/>
  <c r="U133" i="231" s="1"/>
  <c r="AF133" i="231" s="1"/>
  <c r="J128" i="231"/>
  <c r="U128" i="231" s="1"/>
  <c r="AF128" i="231" s="1"/>
  <c r="H143" i="231"/>
  <c r="J136" i="231"/>
  <c r="J115" i="231"/>
  <c r="U115" i="231" s="1"/>
  <c r="AF115" i="231" s="1"/>
  <c r="C119" i="231"/>
  <c r="J121" i="231"/>
  <c r="J141" i="231"/>
  <c r="F143" i="231"/>
  <c r="Q143" i="231" s="1"/>
  <c r="AB143" i="231" s="1"/>
  <c r="J117" i="231"/>
  <c r="U117" i="231" s="1"/>
  <c r="AF117" i="231" s="1"/>
  <c r="J140" i="231"/>
  <c r="U140" i="231" s="1"/>
  <c r="AF140" i="231" s="1"/>
  <c r="J112" i="231"/>
  <c r="J127" i="231"/>
  <c r="U127" i="231" s="1"/>
  <c r="AF127" i="231" s="1"/>
  <c r="B119" i="231"/>
  <c r="C131" i="231"/>
  <c r="E131" i="231"/>
  <c r="P131" i="231" s="1"/>
  <c r="AA131" i="231" s="1"/>
  <c r="F131" i="231"/>
  <c r="H119" i="231"/>
  <c r="S119" i="231" s="1"/>
  <c r="AD119" i="231" s="1"/>
  <c r="O94" i="231"/>
  <c r="Z94" i="231" s="1"/>
  <c r="D104" i="231"/>
  <c r="O104" i="231" s="1"/>
  <c r="Z104" i="231" s="1"/>
  <c r="Q104" i="231"/>
  <c r="AB104" i="231" s="1"/>
  <c r="D136" i="494"/>
  <c r="D138" i="493"/>
  <c r="I47" i="485"/>
  <c r="H17" i="487"/>
  <c r="H31" i="487" s="1"/>
  <c r="H73" i="487" s="1"/>
  <c r="H77" i="487" s="1"/>
  <c r="H83" i="487" s="1"/>
  <c r="H87" i="487" s="1"/>
  <c r="F15" i="238" s="1"/>
  <c r="Z15" i="392"/>
  <c r="N27" i="392"/>
  <c r="N100" i="392" s="1"/>
  <c r="N14" i="392"/>
  <c r="T136" i="231"/>
  <c r="AE136" i="231" s="1"/>
  <c r="P139" i="231"/>
  <c r="AA139" i="231" s="1"/>
  <c r="E143" i="231"/>
  <c r="P143" i="231" s="1"/>
  <c r="AA143" i="231" s="1"/>
  <c r="H131" i="231"/>
  <c r="S131" i="231" s="1"/>
  <c r="AD131" i="231" s="1"/>
  <c r="R112" i="231"/>
  <c r="AC112" i="231" s="1"/>
  <c r="G119" i="231"/>
  <c r="R119" i="231" s="1"/>
  <c r="AC119" i="231" s="1"/>
  <c r="O124" i="231"/>
  <c r="Z124" i="231" s="1"/>
  <c r="D131" i="231"/>
  <c r="M114" i="231"/>
  <c r="X114" i="231" s="1"/>
  <c r="J114" i="231"/>
  <c r="U114" i="231" s="1"/>
  <c r="AF114" i="231" s="1"/>
  <c r="M124" i="231"/>
  <c r="X124" i="231" s="1"/>
  <c r="B131" i="231"/>
  <c r="B143" i="231"/>
  <c r="M143" i="231" s="1"/>
  <c r="X143" i="231" s="1"/>
  <c r="M139" i="231"/>
  <c r="X139" i="231" s="1"/>
  <c r="R139" i="231"/>
  <c r="AC139" i="231" s="1"/>
  <c r="G143" i="231"/>
  <c r="J134" i="231"/>
  <c r="U134" i="231" s="1"/>
  <c r="AF134" i="231" s="1"/>
  <c r="M134" i="231"/>
  <c r="X134" i="231" s="1"/>
  <c r="G131" i="231"/>
  <c r="R131" i="231" s="1"/>
  <c r="AC131" i="231" s="1"/>
  <c r="R124" i="231"/>
  <c r="AC124" i="231" s="1"/>
  <c r="F119" i="231"/>
  <c r="Q119" i="231" s="1"/>
  <c r="AB119" i="231" s="1"/>
  <c r="Q112" i="231"/>
  <c r="AB112" i="231" s="1"/>
  <c r="G135" i="231"/>
  <c r="R136" i="231"/>
  <c r="AC136" i="231" s="1"/>
  <c r="J118" i="231"/>
  <c r="U118" i="231" s="1"/>
  <c r="AF118" i="231" s="1"/>
  <c r="M118" i="231"/>
  <c r="X118" i="231" s="1"/>
  <c r="D143" i="231"/>
  <c r="O143" i="231" s="1"/>
  <c r="Z143" i="231" s="1"/>
  <c r="O139" i="231"/>
  <c r="Z139" i="231" s="1"/>
  <c r="T124" i="231"/>
  <c r="AE124" i="231" s="1"/>
  <c r="I131" i="231"/>
  <c r="T131" i="231" s="1"/>
  <c r="AE131" i="231" s="1"/>
  <c r="J123" i="231"/>
  <c r="J142" i="231"/>
  <c r="U142" i="231" s="1"/>
  <c r="AF142" i="231" s="1"/>
  <c r="H27" i="392"/>
  <c r="H100" i="392" s="1"/>
  <c r="H14" i="392"/>
  <c r="M125" i="231"/>
  <c r="X125" i="231" s="1"/>
  <c r="J125" i="231"/>
  <c r="U125" i="231" s="1"/>
  <c r="AF125" i="231" s="1"/>
  <c r="D119" i="231"/>
  <c r="O119" i="231" s="1"/>
  <c r="Z119" i="231" s="1"/>
  <c r="O112" i="231"/>
  <c r="Z112" i="231" s="1"/>
  <c r="P112" i="231"/>
  <c r="AA112" i="231" s="1"/>
  <c r="E119" i="231"/>
  <c r="P119" i="231" s="1"/>
  <c r="AA119" i="231" s="1"/>
  <c r="M129" i="231"/>
  <c r="X129" i="231" s="1"/>
  <c r="J129" i="231"/>
  <c r="U129" i="231" s="1"/>
  <c r="AF129" i="231" s="1"/>
  <c r="T112" i="231"/>
  <c r="AE112" i="231" s="1"/>
  <c r="I119" i="231"/>
  <c r="T119" i="231" s="1"/>
  <c r="AE119" i="231" s="1"/>
  <c r="J116" i="231"/>
  <c r="U116" i="231" s="1"/>
  <c r="AF116" i="231" s="1"/>
  <c r="U66" i="231"/>
  <c r="AF66" i="231" s="1"/>
  <c r="U97" i="231"/>
  <c r="AF97" i="231" s="1"/>
  <c r="J52" i="231"/>
  <c r="U102" i="231" s="1"/>
  <c r="AF102" i="231" s="1"/>
  <c r="G9" i="498"/>
  <c r="G16" i="498" s="1"/>
  <c r="F82" i="488"/>
  <c r="F83" i="488" s="1"/>
  <c r="F18" i="238" s="1"/>
  <c r="F16" i="463"/>
  <c r="M119" i="231"/>
  <c r="X119" i="231" s="1"/>
  <c r="N131" i="231"/>
  <c r="Y131" i="231" s="1"/>
  <c r="C135" i="231"/>
  <c r="T143" i="231"/>
  <c r="AE143" i="231" s="1"/>
  <c r="J21" i="231"/>
  <c r="N71" i="231"/>
  <c r="Y71" i="231" s="1"/>
  <c r="N121" i="231"/>
  <c r="Y121" i="231" s="1"/>
  <c r="AE43" i="389"/>
  <c r="AE46" i="389" s="1"/>
  <c r="Z46" i="389"/>
  <c r="E135" i="231"/>
  <c r="N120" i="231"/>
  <c r="Y120" i="231" s="1"/>
  <c r="N70" i="231"/>
  <c r="Y70" i="231" s="1"/>
  <c r="J20" i="231"/>
  <c r="U136" i="231"/>
  <c r="AF136" i="231" s="1"/>
  <c r="S143" i="231"/>
  <c r="AD143" i="231" s="1"/>
  <c r="N112" i="231"/>
  <c r="Y112" i="231" s="1"/>
  <c r="H13" i="368"/>
  <c r="F71" i="488" s="1"/>
  <c r="D9" i="498"/>
  <c r="D16" i="498" s="1"/>
  <c r="N72" i="231" l="1"/>
  <c r="Y72" i="231" s="1"/>
  <c r="J22" i="231"/>
  <c r="N122" i="231"/>
  <c r="Y122" i="231" s="1"/>
  <c r="J12" i="231"/>
  <c r="U62" i="231" s="1"/>
  <c r="AF62" i="231" s="1"/>
  <c r="U141" i="231"/>
  <c r="AF141" i="231" s="1"/>
  <c r="J39" i="231"/>
  <c r="N89" i="231"/>
  <c r="Y89" i="231" s="1"/>
  <c r="N139" i="231"/>
  <c r="Y139" i="231" s="1"/>
  <c r="N85" i="231"/>
  <c r="Y85" i="231" s="1"/>
  <c r="J35" i="231"/>
  <c r="U85" i="231" s="1"/>
  <c r="AF85" i="231" s="1"/>
  <c r="F46" i="488"/>
  <c r="F47" i="488" s="1"/>
  <c r="F16" i="238" s="1"/>
  <c r="AE98" i="389"/>
  <c r="M131" i="231"/>
  <c r="X131" i="231" s="1"/>
  <c r="B135" i="231"/>
  <c r="H135" i="231"/>
  <c r="S135" i="231" s="1"/>
  <c r="AD135" i="231" s="1"/>
  <c r="O131" i="231"/>
  <c r="Z131" i="231" s="1"/>
  <c r="D135" i="231"/>
  <c r="Q131" i="231"/>
  <c r="AB131" i="231" s="1"/>
  <c r="F135" i="231"/>
  <c r="J131" i="231"/>
  <c r="J143" i="231"/>
  <c r="I135" i="231"/>
  <c r="T135" i="231" s="1"/>
  <c r="AE135" i="231" s="1"/>
  <c r="J119" i="231"/>
  <c r="J104" i="231"/>
  <c r="I57" i="485"/>
  <c r="I60" i="485" s="1"/>
  <c r="I71" i="485" s="1"/>
  <c r="K69" i="491"/>
  <c r="K70" i="491" s="1"/>
  <c r="K81" i="491" s="1"/>
  <c r="F22" i="238" s="1"/>
  <c r="R143" i="231"/>
  <c r="AC143" i="231" s="1"/>
  <c r="R135" i="231"/>
  <c r="AC135" i="231" s="1"/>
  <c r="G137" i="231"/>
  <c r="R137" i="231" s="1"/>
  <c r="AC137" i="231" s="1"/>
  <c r="Z14" i="392"/>
  <c r="Z27" i="392"/>
  <c r="AE15" i="392"/>
  <c r="AE14" i="392" s="1"/>
  <c r="N62" i="231"/>
  <c r="Y62" i="231" s="1"/>
  <c r="P135" i="231"/>
  <c r="AA135" i="231" s="1"/>
  <c r="E137" i="231"/>
  <c r="C137" i="231"/>
  <c r="C144" i="231" s="1"/>
  <c r="N135" i="231"/>
  <c r="Y135" i="231" s="1"/>
  <c r="U120" i="231"/>
  <c r="AF120" i="231" s="1"/>
  <c r="U70" i="231"/>
  <c r="AF70" i="231" s="1"/>
  <c r="N119" i="231"/>
  <c r="Y119" i="231" s="1"/>
  <c r="J23" i="231"/>
  <c r="N123" i="231"/>
  <c r="Y123" i="231" s="1"/>
  <c r="N73" i="231"/>
  <c r="Y73" i="231" s="1"/>
  <c r="U121" i="231"/>
  <c r="AF121" i="231" s="1"/>
  <c r="U71" i="231"/>
  <c r="AF71" i="231" s="1"/>
  <c r="F72" i="488"/>
  <c r="F17" i="238" s="1"/>
  <c r="H9" i="498"/>
  <c r="H16" i="498" s="1"/>
  <c r="D80" i="493" s="1"/>
  <c r="D81" i="493" s="1"/>
  <c r="F23" i="238" s="1"/>
  <c r="H137" i="231" l="1"/>
  <c r="S137" i="231" s="1"/>
  <c r="AD137" i="231" s="1"/>
  <c r="U72" i="231"/>
  <c r="AF72" i="231" s="1"/>
  <c r="U122" i="231"/>
  <c r="AF122" i="231" s="1"/>
  <c r="U112" i="231"/>
  <c r="AF112" i="231" s="1"/>
  <c r="N69" i="231"/>
  <c r="Y69" i="231" s="1"/>
  <c r="N143" i="231"/>
  <c r="Y143" i="231" s="1"/>
  <c r="N93" i="231"/>
  <c r="Y93" i="231" s="1"/>
  <c r="U139" i="231"/>
  <c r="AF139" i="231" s="1"/>
  <c r="U89" i="231"/>
  <c r="AF89" i="231" s="1"/>
  <c r="J43" i="231"/>
  <c r="F85" i="488"/>
  <c r="M135" i="231"/>
  <c r="X135" i="231" s="1"/>
  <c r="B137" i="231"/>
  <c r="I137" i="231"/>
  <c r="T137" i="231" s="1"/>
  <c r="AE137" i="231" s="1"/>
  <c r="U131" i="231"/>
  <c r="AF131" i="231" s="1"/>
  <c r="J135" i="231"/>
  <c r="U135" i="231" s="1"/>
  <c r="AF135" i="231" s="1"/>
  <c r="F137" i="231"/>
  <c r="Q135" i="231"/>
  <c r="AB135" i="231" s="1"/>
  <c r="O135" i="231"/>
  <c r="Z135" i="231" s="1"/>
  <c r="D137" i="231"/>
  <c r="AE27" i="392"/>
  <c r="AE100" i="392" s="1"/>
  <c r="Z100" i="392"/>
  <c r="G144" i="231"/>
  <c r="R144" i="231" s="1"/>
  <c r="AC144" i="231" s="1"/>
  <c r="J19" i="231"/>
  <c r="U119" i="231" s="1"/>
  <c r="AF119" i="231" s="1"/>
  <c r="N137" i="231"/>
  <c r="Y137" i="231" s="1"/>
  <c r="P137" i="231"/>
  <c r="AA137" i="231" s="1"/>
  <c r="E144" i="231"/>
  <c r="P144" i="231" s="1"/>
  <c r="AA144" i="231" s="1"/>
  <c r="H144" i="231"/>
  <c r="S144" i="231" s="1"/>
  <c r="AD144" i="231" s="1"/>
  <c r="U123" i="231"/>
  <c r="AF123" i="231" s="1"/>
  <c r="U73" i="231"/>
  <c r="AF73" i="231" s="1"/>
  <c r="J137" i="231" l="1"/>
  <c r="J144" i="231" s="1"/>
  <c r="J187" i="231" s="1"/>
  <c r="I144" i="231"/>
  <c r="T144" i="231" s="1"/>
  <c r="AE144" i="231" s="1"/>
  <c r="U93" i="231"/>
  <c r="AF93" i="231" s="1"/>
  <c r="U143" i="231"/>
  <c r="AF143" i="231" s="1"/>
  <c r="Q137" i="231"/>
  <c r="AB137" i="231" s="1"/>
  <c r="F144" i="231"/>
  <c r="Q144" i="231" s="1"/>
  <c r="AB144" i="231" s="1"/>
  <c r="M137" i="231"/>
  <c r="X137" i="231" s="1"/>
  <c r="B144" i="231"/>
  <c r="M144" i="231" s="1"/>
  <c r="X144" i="231" s="1"/>
  <c r="D144" i="231"/>
  <c r="O144" i="231" s="1"/>
  <c r="Z144" i="231" s="1"/>
  <c r="O137" i="231"/>
  <c r="Z137" i="231" s="1"/>
  <c r="N87" i="231"/>
  <c r="Y87" i="231" s="1"/>
  <c r="U69" i="231"/>
  <c r="AF69" i="231" s="1"/>
  <c r="N94" i="231"/>
  <c r="Y94" i="231" s="1"/>
  <c r="J37" i="231"/>
  <c r="U87" i="231" s="1"/>
  <c r="AF87" i="231" s="1"/>
  <c r="N144" i="231" l="1"/>
  <c r="Y144" i="231" s="1"/>
  <c r="C54" i="231"/>
  <c r="N104" i="231" s="1"/>
  <c r="Y104" i="231" s="1"/>
  <c r="J44" i="231"/>
  <c r="U94" i="231" s="1"/>
  <c r="AF94" i="231" s="1"/>
  <c r="U137" i="231"/>
  <c r="AF137" i="231" s="1"/>
  <c r="J54" i="231" l="1"/>
  <c r="U104" i="231" s="1"/>
  <c r="AF104" i="231" s="1"/>
  <c r="U144" i="231"/>
  <c r="AF144" i="231" s="1"/>
</calcChain>
</file>

<file path=xl/comments1.xml><?xml version="1.0" encoding="utf-8"?>
<comments xmlns="http://schemas.openxmlformats.org/spreadsheetml/2006/main">
  <authors>
    <author>Ruth Irvine</author>
  </authors>
  <commentList>
    <comment ref="E36" authorId="0">
      <text>
        <r>
          <rPr>
            <b/>
            <sz val="8"/>
            <color indexed="81"/>
            <rFont val="Tahoma"/>
            <family val="2"/>
          </rPr>
          <t>Ruth Irvine:</t>
        </r>
        <r>
          <rPr>
            <sz val="8"/>
            <color indexed="81"/>
            <rFont val="Tahoma"/>
            <family val="2"/>
          </rPr>
          <t xml:space="preserve">
update when numbers are available….</t>
        </r>
      </text>
    </comment>
  </commentList>
</comments>
</file>

<file path=xl/comments2.xml><?xml version="1.0" encoding="utf-8"?>
<comments xmlns="http://schemas.openxmlformats.org/spreadsheetml/2006/main">
  <authors>
    <author>Carly Evans</author>
  </authors>
  <commentList>
    <comment ref="A39" authorId="0">
      <text>
        <r>
          <rPr>
            <b/>
            <sz val="9"/>
            <color indexed="81"/>
            <rFont val="Tahoma"/>
            <family val="2"/>
          </rPr>
          <t xml:space="preserve">Luke Pritchard:
</t>
        </r>
        <r>
          <rPr>
            <sz val="9"/>
            <color indexed="81"/>
            <rFont val="Tahoma"/>
            <family val="2"/>
          </rPr>
          <t xml:space="preserve">Ofgem 02.07.14: </t>
        </r>
        <r>
          <rPr>
            <b/>
            <sz val="9"/>
            <color indexed="81"/>
            <rFont val="Tahoma"/>
            <family val="2"/>
          </rPr>
          <t>Question</t>
        </r>
        <r>
          <rPr>
            <sz val="9"/>
            <color indexed="81"/>
            <rFont val="Tahoma"/>
            <family val="2"/>
          </rPr>
          <t xml:space="preserve">: "Other Finance Income includes Derivatives, however these should be shown in 'Fair Value Gain/Loss on Financial instruments'.
</t>
        </r>
        <r>
          <rPr>
            <b/>
            <sz val="9"/>
            <color indexed="81"/>
            <rFont val="Tahoma"/>
            <family val="2"/>
          </rPr>
          <t>Repsponse:</t>
        </r>
        <r>
          <rPr>
            <sz val="9"/>
            <color indexed="81"/>
            <rFont val="Tahoma"/>
            <family val="2"/>
          </rPr>
          <t xml:space="preserve"> "Record the relevent income in the most appropriate category".</t>
        </r>
        <r>
          <rPr>
            <b/>
            <sz val="9"/>
            <color indexed="81"/>
            <rFont val="Tahoma"/>
            <family val="2"/>
          </rPr>
          <t xml:space="preserve"> </t>
        </r>
        <r>
          <rPr>
            <sz val="9"/>
            <color indexed="81"/>
            <rFont val="Tahoma"/>
            <family val="2"/>
          </rPr>
          <t xml:space="preserve">
</t>
        </r>
      </text>
    </comment>
  </commentList>
</comments>
</file>

<file path=xl/comments3.xml><?xml version="1.0" encoding="utf-8"?>
<comments xmlns="http://schemas.openxmlformats.org/spreadsheetml/2006/main">
  <authors>
    <author>Carly Evans</author>
  </authors>
  <commentList>
    <comment ref="D28" authorId="0">
      <text>
        <r>
          <rPr>
            <b/>
            <sz val="9"/>
            <color indexed="81"/>
            <rFont val="Tahoma"/>
            <family val="2"/>
          </rPr>
          <t xml:space="preserve">Luke Pritchard:
</t>
        </r>
        <r>
          <rPr>
            <sz val="9"/>
            <color indexed="81"/>
            <rFont val="Tahoma"/>
            <family val="2"/>
          </rPr>
          <t xml:space="preserve">Ofgem 02.07.14: "Amend formula to sum from D24 instead of D22".
</t>
        </r>
      </text>
    </comment>
  </commentList>
</comments>
</file>

<file path=xl/comments4.xml><?xml version="1.0" encoding="utf-8"?>
<comments xmlns="http://schemas.openxmlformats.org/spreadsheetml/2006/main">
  <authors>
    <author>Ruth Irvine</author>
  </authors>
  <commentList>
    <comment ref="D13" authorId="0">
      <text>
        <r>
          <rPr>
            <b/>
            <sz val="8"/>
            <color indexed="81"/>
            <rFont val="Tahoma"/>
            <family val="2"/>
          </rPr>
          <t>current year or prior year date???</t>
        </r>
        <r>
          <rPr>
            <sz val="8"/>
            <color indexed="81"/>
            <rFont val="Tahoma"/>
            <family val="2"/>
          </rPr>
          <t xml:space="preserve">
</t>
        </r>
      </text>
    </comment>
  </commentList>
</comments>
</file>

<file path=xl/comments5.xml><?xml version="1.0" encoding="utf-8"?>
<comments xmlns="http://schemas.openxmlformats.org/spreadsheetml/2006/main">
  <authors>
    <author>Ruth Irvine</author>
  </authors>
  <commentList>
    <comment ref="B97" authorId="0">
      <text>
        <r>
          <rPr>
            <b/>
            <sz val="8"/>
            <color indexed="81"/>
            <rFont val="Tahoma"/>
            <family val="2"/>
          </rPr>
          <t>Ruth Irvine:</t>
        </r>
        <r>
          <rPr>
            <sz val="8"/>
            <color indexed="81"/>
            <rFont val="Tahoma"/>
            <family val="2"/>
          </rPr>
          <t xml:space="preserve">
changed this to include all SM costs from table 3.14 - previously this line picked up only opex costs from table 3.1</t>
        </r>
      </text>
    </comment>
    <comment ref="B98" authorId="0">
      <text>
        <r>
          <rPr>
            <b/>
            <sz val="8"/>
            <color indexed="81"/>
            <rFont val="Tahoma"/>
            <family val="2"/>
          </rPr>
          <t>Ruth Irvine:</t>
        </r>
        <r>
          <rPr>
            <sz val="8"/>
            <color indexed="81"/>
            <rFont val="Tahoma"/>
            <family val="2"/>
          </rPr>
          <t xml:space="preserve">
changed this to include all SWs costs from table 3.13 - previously this line picked up only opex costs from table 3.1</t>
        </r>
      </text>
    </comment>
  </commentList>
</comments>
</file>

<file path=xl/comments6.xml><?xml version="1.0" encoding="utf-8"?>
<comments xmlns="http://schemas.openxmlformats.org/spreadsheetml/2006/main">
  <authors>
    <author>Bob</author>
  </authors>
  <commentList>
    <comment ref="A71" authorId="0">
      <text>
        <r>
          <rPr>
            <b/>
            <sz val="8"/>
            <color indexed="81"/>
            <rFont val="Tahoma"/>
            <family val="2"/>
          </rPr>
          <t>Ofgem:</t>
        </r>
        <r>
          <rPr>
            <sz val="8"/>
            <color indexed="81"/>
            <rFont val="Tahoma"/>
            <family val="2"/>
          </rPr>
          <t xml:space="preserve">
Any concentration level at any location in the building. Data to include all GIB instances including those reportable under RIDDOR</t>
        </r>
      </text>
    </comment>
  </commentList>
</comments>
</file>

<file path=xl/comments7.xml><?xml version="1.0" encoding="utf-8"?>
<comments xmlns="http://schemas.openxmlformats.org/spreadsheetml/2006/main">
  <authors>
    <author>Ruth Irvine</author>
  </authors>
  <commentList>
    <comment ref="W9" authorId="0">
      <text>
        <r>
          <rPr>
            <b/>
            <sz val="14"/>
            <color indexed="81"/>
            <rFont val="Tahoma"/>
            <family val="2"/>
          </rPr>
          <t>Delete or not delete?</t>
        </r>
        <r>
          <rPr>
            <sz val="8"/>
            <color indexed="81"/>
            <rFont val="Tahoma"/>
            <family val="2"/>
          </rPr>
          <t xml:space="preserve">
</t>
        </r>
      </text>
    </comment>
  </commentList>
</comments>
</file>

<file path=xl/comments8.xml><?xml version="1.0" encoding="utf-8"?>
<comments xmlns="http://schemas.openxmlformats.org/spreadsheetml/2006/main">
  <authors>
    <author>Ruth Irvine</author>
  </authors>
  <commentList>
    <comment ref="W8" authorId="0">
      <text>
        <r>
          <rPr>
            <b/>
            <sz val="14"/>
            <color indexed="81"/>
            <rFont val="Tahoma"/>
            <family val="2"/>
          </rPr>
          <t>Delete or not delete?</t>
        </r>
        <r>
          <rPr>
            <sz val="8"/>
            <color indexed="81"/>
            <rFont val="Tahoma"/>
            <family val="2"/>
          </rPr>
          <t xml:space="preserve">
</t>
        </r>
      </text>
    </comment>
  </commentList>
</comments>
</file>

<file path=xl/comments9.xml><?xml version="1.0" encoding="utf-8"?>
<comments xmlns="http://schemas.openxmlformats.org/spreadsheetml/2006/main">
  <authors>
    <author>Carly Evans</author>
  </authors>
  <commentList>
    <comment ref="B62" authorId="0">
      <text>
        <r>
          <rPr>
            <b/>
            <sz val="9"/>
            <color indexed="81"/>
            <rFont val="Tahoma"/>
            <family val="2"/>
          </rPr>
          <t>Luke Pritchard:</t>
        </r>
        <r>
          <rPr>
            <sz val="9"/>
            <color indexed="81"/>
            <rFont val="Tahoma"/>
            <family val="2"/>
          </rPr>
          <t xml:space="preserve">
Ofgem 02.07.14: Additional rows may be added to this table as it is independent.</t>
        </r>
      </text>
    </comment>
  </commentList>
</comments>
</file>

<file path=xl/sharedStrings.xml><?xml version="1.0" encoding="utf-8"?>
<sst xmlns="http://schemas.openxmlformats.org/spreadsheetml/2006/main" count="10614" uniqueCount="3066">
  <si>
    <t>Business Plan Data Template</t>
  </si>
  <si>
    <t>TOTAL COST MATRIX - Cash typical costs (2009-10 prices, excluding RPE)</t>
  </si>
  <si>
    <t>GDPCR</t>
  </si>
  <si>
    <t>RIIO-GD1</t>
  </si>
  <si>
    <t>£'m</t>
  </si>
  <si>
    <t>Direct Activities</t>
  </si>
  <si>
    <t>Work Management</t>
  </si>
  <si>
    <t>Asset Management (Including Network Policy)</t>
  </si>
  <si>
    <t>Net Staff Costs (including agency  costs)</t>
  </si>
  <si>
    <t>Materials</t>
  </si>
  <si>
    <t>Subcontractors</t>
  </si>
  <si>
    <t>Provisions</t>
  </si>
  <si>
    <t>Street works</t>
  </si>
  <si>
    <t>Re-instatement</t>
  </si>
  <si>
    <t>Smart metering</t>
  </si>
  <si>
    <t>xoserve</t>
  </si>
  <si>
    <t xml:space="preserve">Other: </t>
  </si>
  <si>
    <t>Total Controllable Costs</t>
  </si>
  <si>
    <t>Shrinkage</t>
  </si>
  <si>
    <t>Pension deficit / surplus</t>
  </si>
  <si>
    <t>Licence/Network rate/Other</t>
  </si>
  <si>
    <t>Total Non-Controllable Cash Operating Costs</t>
  </si>
  <si>
    <t>Total Asset Management Costs</t>
  </si>
  <si>
    <t>Operations Management (Including Contract Management)</t>
  </si>
  <si>
    <t>Total Operations Management Costs</t>
  </si>
  <si>
    <t>Customer Management (including Customer Call Centre) &amp; Network Support (Include System Mapping)</t>
  </si>
  <si>
    <t>Total Customer Management Costs</t>
  </si>
  <si>
    <t>System Control</t>
  </si>
  <si>
    <t>Total System Control Costs</t>
  </si>
  <si>
    <t>Work Management Total</t>
  </si>
  <si>
    <t>Total Work Management Costs</t>
  </si>
  <si>
    <t>Work Execution</t>
  </si>
  <si>
    <t>Emergency</t>
  </si>
  <si>
    <t>Total Emergency Costs</t>
  </si>
  <si>
    <t>Repairs</t>
  </si>
  <si>
    <t>Total Repairs Costs</t>
  </si>
  <si>
    <t>Maintenance</t>
  </si>
  <si>
    <t>Total Maintenance Costs</t>
  </si>
  <si>
    <t>Independent Networks</t>
  </si>
  <si>
    <t>Total Independent Networks Costs</t>
  </si>
  <si>
    <t>Other Direct Activities</t>
  </si>
  <si>
    <t>Total Other Direct Activity Costs</t>
  </si>
  <si>
    <t>Total Direct Activities</t>
  </si>
  <si>
    <t>Total Direct Activities Costs</t>
  </si>
  <si>
    <t>Indirect Activities</t>
  </si>
  <si>
    <t>R&amp;D</t>
  </si>
  <si>
    <t>Total R&amp;D Costs</t>
  </si>
  <si>
    <t>IT &amp; Telecoms</t>
  </si>
  <si>
    <t>Total IT &amp; Telecoms Costs</t>
  </si>
  <si>
    <t>Property Mgt</t>
  </si>
  <si>
    <t>Total Property Managemet Costs</t>
  </si>
  <si>
    <t>Training &amp; Apprentices</t>
  </si>
  <si>
    <t>Total Training &amp; Apprentices Costs</t>
  </si>
  <si>
    <t>Insurance</t>
  </si>
  <si>
    <t>Total Insurance Costs</t>
  </si>
  <si>
    <t>HR</t>
  </si>
  <si>
    <t>Total HR Costs</t>
  </si>
  <si>
    <t>Finance, Audit and Regulation</t>
  </si>
  <si>
    <t>Total Finance, Audit and Regulation Costs</t>
  </si>
  <si>
    <t>Procurement</t>
  </si>
  <si>
    <t>Total Procurement Costs</t>
  </si>
  <si>
    <t>Stores and Logistics</t>
  </si>
  <si>
    <t>Total Stores and Logistics Costs</t>
  </si>
  <si>
    <t>CEO</t>
  </si>
  <si>
    <t>Total CEO Costs</t>
  </si>
  <si>
    <t>Total Indirect Activities</t>
  </si>
  <si>
    <t>Total Indirect Activities Costs</t>
  </si>
  <si>
    <t>Operating Costs - Price Controlled Activities</t>
  </si>
  <si>
    <t>Total Price Controlled Activity Costs</t>
  </si>
  <si>
    <t>De minimis Activity</t>
  </si>
  <si>
    <t>Total De minimis Activity Costs</t>
  </si>
  <si>
    <t>Excluded Services</t>
  </si>
  <si>
    <t>Total Excluded Services Costs</t>
  </si>
  <si>
    <t>Metering</t>
  </si>
  <si>
    <t>Total Metering Costs</t>
  </si>
  <si>
    <t>Consented</t>
  </si>
  <si>
    <t>Total Consented Costs</t>
  </si>
  <si>
    <t>Total Operating Costs</t>
  </si>
  <si>
    <t>Units</t>
  </si>
  <si>
    <t>Connections</t>
  </si>
  <si>
    <t>Mains</t>
  </si>
  <si>
    <t>Governors</t>
  </si>
  <si>
    <t>TOTAL</t>
  </si>
  <si>
    <t>CI</t>
  </si>
  <si>
    <t>Total</t>
  </si>
  <si>
    <t>2013/14</t>
  </si>
  <si>
    <t>Description</t>
  </si>
  <si>
    <t>Number</t>
  </si>
  <si>
    <t>£m</t>
  </si>
  <si>
    <t>Totals</t>
  </si>
  <si>
    <t>One off Connections</t>
  </si>
  <si>
    <t>Cost</t>
  </si>
  <si>
    <t>Community Scheme Connections</t>
  </si>
  <si>
    <t>£</t>
  </si>
  <si>
    <t>km</t>
  </si>
  <si>
    <t>Excluded services</t>
  </si>
  <si>
    <t>Capex</t>
  </si>
  <si>
    <t>Other</t>
  </si>
  <si>
    <t>Check</t>
  </si>
  <si>
    <t>%</t>
  </si>
  <si>
    <t>check</t>
  </si>
  <si>
    <t>Depreciation</t>
  </si>
  <si>
    <t>Mains reinforcement</t>
  </si>
  <si>
    <t>no.</t>
  </si>
  <si>
    <t>mcm</t>
  </si>
  <si>
    <t>Storage</t>
  </si>
  <si>
    <t>Main Type</t>
  </si>
  <si>
    <t>Replacement Reason</t>
  </si>
  <si>
    <t>Justification</t>
  </si>
  <si>
    <t>Laid Size</t>
  </si>
  <si>
    <t>Mains Costs £m</t>
  </si>
  <si>
    <t>Length km</t>
  </si>
  <si>
    <t>Domestic Services</t>
  </si>
  <si>
    <t>Non Domestic Services</t>
  </si>
  <si>
    <t>Costs £m</t>
  </si>
  <si>
    <t>Gross</t>
  </si>
  <si>
    <t>Contribution</t>
  </si>
  <si>
    <t>Net</t>
  </si>
  <si>
    <t>Mandatory</t>
  </si>
  <si>
    <t>T1</t>
  </si>
  <si>
    <t>&lt;=75mm</t>
  </si>
  <si>
    <t>&gt;75mm to 125mm</t>
  </si>
  <si>
    <t>&gt;125mm to 180mm</t>
  </si>
  <si>
    <t>&gt;180mm to 250mm</t>
  </si>
  <si>
    <t>&gt;250mm to 355mm</t>
  </si>
  <si>
    <t>&gt;355mm to 500mm</t>
  </si>
  <si>
    <t>&gt;500mm to 630mm</t>
  </si>
  <si>
    <t>&gt;630mm</t>
  </si>
  <si>
    <t>T2A</t>
  </si>
  <si>
    <t>CBA</t>
  </si>
  <si>
    <t>Non Rechargeable Diversions</t>
  </si>
  <si>
    <t>n/a</t>
  </si>
  <si>
    <t>HSE Policy</t>
  </si>
  <si>
    <t>Gross Expenditure (£m)</t>
  </si>
  <si>
    <t>Contribution (£m)</t>
  </si>
  <si>
    <t>Net Expenditure (£m)</t>
  </si>
  <si>
    <t>Km</t>
  </si>
  <si>
    <t>Steel</t>
  </si>
  <si>
    <t>Services relaid after escape</t>
  </si>
  <si>
    <t>Services relaid in association with Smart Metering</t>
  </si>
  <si>
    <t>Services relaid in association with Smart Metering - (workload at cost of shipper)</t>
  </si>
  <si>
    <t xml:space="preserve">Other </t>
  </si>
  <si>
    <t>Source</t>
  </si>
  <si>
    <t>Category</t>
  </si>
  <si>
    <t>Total 
RIIO-GD1</t>
  </si>
  <si>
    <t>PRSs</t>
  </si>
  <si>
    <t>Project dimensions</t>
  </si>
  <si>
    <t>Net Expenditure</t>
  </si>
  <si>
    <t>Activity</t>
  </si>
  <si>
    <t>Unit</t>
  </si>
  <si>
    <t>General</t>
  </si>
  <si>
    <t xml:space="preserve">&lt;=75mm </t>
  </si>
  <si>
    <t xml:space="preserve">&gt;75mm to 125mm </t>
  </si>
  <si>
    <t xml:space="preserve">&gt;125mm to 180mm </t>
  </si>
  <si>
    <t xml:space="preserve">&gt;250mm to 355mm </t>
  </si>
  <si>
    <t xml:space="preserve">&gt;355mm to 500mm </t>
  </si>
  <si>
    <t>&gt; 500mm to 630mm</t>
  </si>
  <si>
    <t>Specific</t>
  </si>
  <si>
    <t xml:space="preserve">General </t>
  </si>
  <si>
    <t xml:space="preserve">Total </t>
  </si>
  <si>
    <t>Projects over £&gt;0.5m</t>
  </si>
  <si>
    <t>Workload</t>
  </si>
  <si>
    <t>District Governors</t>
  </si>
  <si>
    <t>Mains (km)</t>
  </si>
  <si>
    <t>Pressure tier</t>
  </si>
  <si>
    <t xml:space="preserve">Start year </t>
  </si>
  <si>
    <t>End year</t>
  </si>
  <si>
    <t>&lt;=180mm</t>
  </si>
  <si>
    <t>&gt;180mm</t>
  </si>
  <si>
    <t>Select</t>
  </si>
  <si>
    <t>Type of Governors</t>
  </si>
  <si>
    <t>District governors</t>
  </si>
  <si>
    <t>Service  governors</t>
  </si>
  <si>
    <t xml:space="preserve">Activity </t>
  </si>
  <si>
    <t>New Housing</t>
  </si>
  <si>
    <t>Existing Housing (excl Fuel Poor)</t>
  </si>
  <si>
    <t>Fuel Poor existing housing</t>
  </si>
  <si>
    <t>Non Domestic</t>
  </si>
  <si>
    <t>Services (including service governors)</t>
  </si>
  <si>
    <t>Projects &gt;£50k</t>
  </si>
  <si>
    <t>Total Expenditure</t>
  </si>
  <si>
    <t>Vehicles</t>
  </si>
  <si>
    <t xml:space="preserve">Total  </t>
  </si>
  <si>
    <t>Repex</t>
  </si>
  <si>
    <t>Heading 1</t>
  </si>
  <si>
    <t>Heading 2</t>
  </si>
  <si>
    <t>Heading 3</t>
  </si>
  <si>
    <t>Heading 4</t>
  </si>
  <si>
    <t>Total Opex</t>
  </si>
  <si>
    <t>No.</t>
  </si>
  <si>
    <t>Gas Distribution</t>
  </si>
  <si>
    <t>FTE</t>
  </si>
  <si>
    <t>Describe</t>
  </si>
  <si>
    <t>Total External Funding</t>
  </si>
  <si>
    <t>Apprentice/trainee recruitment costs</t>
  </si>
  <si>
    <t>Total costs</t>
  </si>
  <si>
    <t>No of mains (condition) reports (escapes)</t>
  </si>
  <si>
    <t>No of service (condition) reports (escapes)</t>
  </si>
  <si>
    <t>No. of interference (damage) events (escapes)</t>
  </si>
  <si>
    <t>Total Network escape reports</t>
  </si>
  <si>
    <t>2020/21</t>
  </si>
  <si>
    <t>GSMR Gas in Buildings (GIB) events</t>
  </si>
  <si>
    <t xml:space="preserve">GIB events reportable under RIDDOR ie GIB &gt;= 20% LEL or  &gt; 10kg from spun/cast iron fracture or DI corrosion of mains of: </t>
  </si>
  <si>
    <t xml:space="preserve">Other RIDDOR reportable GIB events from: </t>
  </si>
  <si>
    <t>Non-iron mains (steel, PE, etc.)</t>
  </si>
  <si>
    <t>Non-pipe specific components (eg joints, clamps, encapsulations)</t>
  </si>
  <si>
    <t>Service pipes</t>
  </si>
  <si>
    <t>Third party interference</t>
  </si>
  <si>
    <t xml:space="preserve">GIB events (any % level) from spun/cast iron fracture or DI corrosion of mains of: </t>
  </si>
  <si>
    <t>Cast/spun iron fractures and ductile iron corrosion failures</t>
  </si>
  <si>
    <t>Network incidents</t>
  </si>
  <si>
    <t>Service pipes </t>
  </si>
  <si>
    <t>Repair - Annual network risk</t>
  </si>
  <si>
    <t>Total number of non-contractual interruptions</t>
  </si>
  <si>
    <t>Cause Type Description</t>
  </si>
  <si>
    <t>Network Total</t>
  </si>
  <si>
    <t>Inadequate Network Capacity</t>
  </si>
  <si>
    <t>&gt; 1:20 Conditions Exceeded</t>
  </si>
  <si>
    <t>NTS (Upstream) Failure</t>
  </si>
  <si>
    <t xml:space="preserve">Diameter Band </t>
  </si>
  <si>
    <t>200mm and less I.D. nom</t>
  </si>
  <si>
    <t>Population b/fwd</t>
  </si>
  <si>
    <t xml:space="preserve">Installed </t>
  </si>
  <si>
    <t>Population c/fwd</t>
  </si>
  <si>
    <t>201 to 300mm I.D. nom</t>
  </si>
  <si>
    <t>301 to 450mm I.D. nom</t>
  </si>
  <si>
    <t>Total LTS Pipelines</t>
  </si>
  <si>
    <t>Maximum Design Operating Pressure</t>
  </si>
  <si>
    <t>&gt; 70 bar</t>
  </si>
  <si>
    <t>51 to 70 bar</t>
  </si>
  <si>
    <t>30 to 50 bar</t>
  </si>
  <si>
    <t>&lt;30 bar</t>
  </si>
  <si>
    <t>PRSs  number of installations</t>
  </si>
  <si>
    <t>AGIs</t>
  </si>
  <si>
    <t>High pressure Vessels (mcm)</t>
  </si>
  <si>
    <t>mcm usable b/f</t>
  </si>
  <si>
    <t>mcm usable c/f</t>
  </si>
  <si>
    <t>no. of HPVs</t>
  </si>
  <si>
    <t>Other storage (mcm) e.g. salt cavities, mined cavities, LNG etc.</t>
  </si>
  <si>
    <t>Contracted</t>
  </si>
  <si>
    <t>No. of other storage sites</t>
  </si>
  <si>
    <t>Low pressure Gasholders (mcm)</t>
  </si>
  <si>
    <t>Mothballed (In year)</t>
  </si>
  <si>
    <t>Re-commissioned</t>
  </si>
  <si>
    <t>No. of Gasholders</t>
  </si>
  <si>
    <t>mcm potentially usable b/f</t>
  </si>
  <si>
    <t>mcm potentially usable c/f</t>
  </si>
  <si>
    <t>No. of mothballed Gasholders</t>
  </si>
  <si>
    <t>Linepack LTS (mcm/d)</t>
  </si>
  <si>
    <t>Lost</t>
  </si>
  <si>
    <t>Contracted NTS Linepack (mcm/d)</t>
  </si>
  <si>
    <t>Offtake Capacity</t>
  </si>
  <si>
    <t>All off-takes Max Design Capacity</t>
  </si>
  <si>
    <t>Flat Capacity (mcm/d)</t>
  </si>
  <si>
    <t>Distribution Mains Population</t>
  </si>
  <si>
    <t>PE</t>
  </si>
  <si>
    <t>SI</t>
  </si>
  <si>
    <t>DI</t>
  </si>
  <si>
    <t>LP</t>
  </si>
  <si>
    <t>MP</t>
  </si>
  <si>
    <t>Type</t>
  </si>
  <si>
    <t xml:space="preserve">District </t>
  </si>
  <si>
    <t>Service</t>
  </si>
  <si>
    <t>Non - Domestic/ I&amp;C</t>
  </si>
  <si>
    <t>Design capacity</t>
  </si>
  <si>
    <t>All</t>
  </si>
  <si>
    <t>Installed (new)</t>
  </si>
  <si>
    <t>Services</t>
  </si>
  <si>
    <t>Mixed PE/Steel</t>
  </si>
  <si>
    <t xml:space="preserve">Multiple Occupancy Buildings  </t>
  </si>
  <si>
    <t>LPG Storage</t>
  </si>
  <si>
    <t>Public Reported Escapes (PREs)</t>
  </si>
  <si>
    <t xml:space="preserve">Reports </t>
  </si>
  <si>
    <t>Actioned Repairs</t>
  </si>
  <si>
    <t>No. of Repairs</t>
  </si>
  <si>
    <t>No. of External 
Reports (escapes)</t>
  </si>
  <si>
    <t>Repairs/ Reports</t>
  </si>
  <si>
    <t>Actioned Repairs to services (condition)</t>
  </si>
  <si>
    <t>Actioned Repairs to services interference (damage)</t>
  </si>
  <si>
    <t>1 in 20 peak (Severe LDC)</t>
  </si>
  <si>
    <t>Interruption</t>
  </si>
  <si>
    <t>Offtake Name</t>
  </si>
  <si>
    <t>NTS Exit Zone</t>
  </si>
  <si>
    <t>Demand (mcmd)</t>
  </si>
  <si>
    <t>Flow Flat required (mcm/d)</t>
  </si>
  <si>
    <t>Flow Flex required (mcm/d)</t>
  </si>
  <si>
    <t>Peak Rate (mcm/h)</t>
  </si>
  <si>
    <t>Min Inlet @ SOD (barg)</t>
  </si>
  <si>
    <t>Min  Inlet @ SOD contracted by NTS (barg)</t>
  </si>
  <si>
    <t>Min Inlet @ EOD (barg)</t>
  </si>
  <si>
    <t>Min  Inlet @ EOD contracted by NTS (barg)</t>
  </si>
  <si>
    <t>Total Volume of storage needed (mcm/d)</t>
  </si>
  <si>
    <t>Total Volume of storage available (mcm/d)</t>
  </si>
  <si>
    <t>Assumed Planning CV</t>
  </si>
  <si>
    <t>LDZ</t>
  </si>
  <si>
    <t>Summary Capacity Utilisation</t>
  </si>
  <si>
    <t>&lt;/= 50%</t>
  </si>
  <si>
    <t>&gt;50% to &lt;/=70%</t>
  </si>
  <si>
    <t>&gt;70% to &lt;/=80%</t>
  </si>
  <si>
    <t>&gt;80% to &lt;/=100%</t>
  </si>
  <si>
    <t>&gt;100%</t>
  </si>
  <si>
    <t>Total no. of sites</t>
  </si>
  <si>
    <t>Baseline Capacity Data</t>
  </si>
  <si>
    <t>Baseline Capacity (diversified)</t>
  </si>
  <si>
    <t>Supply Point SOQ (GWh)</t>
  </si>
  <si>
    <t>DM SHQ (GWh)</t>
  </si>
  <si>
    <t>Peak day demand mscm/d</t>
  </si>
  <si>
    <t>Asset Category</t>
  </si>
  <si>
    <t xml:space="preserve">  Diameter Band </t>
  </si>
  <si>
    <t xml:space="preserve">   200mm and less I.D. nom</t>
  </si>
  <si>
    <t xml:space="preserve">   201 to 300mm I.D. nom</t>
  </si>
  <si>
    <t xml:space="preserve">   301 to 450mm I.D. nom</t>
  </si>
  <si>
    <t xml:space="preserve">  Maximum Design Operating Pressure</t>
  </si>
  <si>
    <t xml:space="preserve">   &gt; 70 bar</t>
  </si>
  <si>
    <t xml:space="preserve">   51 to 70 bar</t>
  </si>
  <si>
    <t xml:space="preserve">   30 to 50 bar</t>
  </si>
  <si>
    <t xml:space="preserve">   &lt;30 bar</t>
  </si>
  <si>
    <t xml:space="preserve">  Other data</t>
  </si>
  <si>
    <t xml:space="preserve">  Storage</t>
  </si>
  <si>
    <t xml:space="preserve">   High pressure Vessels</t>
  </si>
  <si>
    <t xml:space="preserve">   Other storage e.g. salt cavities, 
   mined cavities, LNG etc.</t>
  </si>
  <si>
    <t xml:space="preserve">   Low pressure Gasholders</t>
  </si>
  <si>
    <t xml:space="preserve">   Mothballed Gasholders</t>
  </si>
  <si>
    <t>OR</t>
  </si>
  <si>
    <t xml:space="preserve">   High pressure Vessels (mcm)</t>
  </si>
  <si>
    <t xml:space="preserve">   Other storage (mcm) e.g. salt cavities, 
   mined cavities, LNG etc.</t>
  </si>
  <si>
    <t xml:space="preserve">   Low pressure Gasholders (mcm)</t>
  </si>
  <si>
    <t xml:space="preserve">   Mothballed Gasholders (mcm)</t>
  </si>
  <si>
    <t xml:space="preserve">   Linepack LTS (mcm/d)</t>
  </si>
  <si>
    <t xml:space="preserve">   Contracted NTS Linepack (mcm/d)</t>
  </si>
  <si>
    <t xml:space="preserve">  Offtake Capacity</t>
  </si>
  <si>
    <t xml:space="preserve">   All off-takes Max Design Capacity</t>
  </si>
  <si>
    <t xml:space="preserve">   Flat Capacity (mcm/d)</t>
  </si>
  <si>
    <t xml:space="preserve">  Distribution Mains</t>
  </si>
  <si>
    <t xml:space="preserve">   District Governors</t>
  </si>
  <si>
    <t xml:space="preserve">   Service (Domestic)</t>
  </si>
  <si>
    <t>sub-category</t>
  </si>
  <si>
    <t>HI1</t>
  </si>
  <si>
    <t>Very High</t>
  </si>
  <si>
    <t>HI2</t>
  </si>
  <si>
    <t>HI3</t>
  </si>
  <si>
    <t>HI4</t>
  </si>
  <si>
    <t>HI5</t>
  </si>
  <si>
    <t>High</t>
  </si>
  <si>
    <t>Medium</t>
  </si>
  <si>
    <t>Low</t>
  </si>
  <si>
    <t>Criticality Index</t>
  </si>
  <si>
    <t>Block Valves</t>
  </si>
  <si>
    <t>Valves</t>
  </si>
  <si>
    <t>Sleeves (Nitrogen &amp; other)</t>
  </si>
  <si>
    <t>Distribution Mains (Iron)</t>
  </si>
  <si>
    <t>Distribution Mains  (PE)</t>
  </si>
  <si>
    <t>Distribution Mains  (Steel)</t>
  </si>
  <si>
    <t>Distribution Mains  (other)</t>
  </si>
  <si>
    <t>MOB Risers</t>
  </si>
  <si>
    <t>Operational Holders</t>
  </si>
  <si>
    <t>Non Operational Holders (Mothballed &amp; Decommissioned)</t>
  </si>
  <si>
    <t>NTS Offtakes</t>
  </si>
  <si>
    <t>I&amp;C Governors</t>
  </si>
  <si>
    <t>Service Governors</t>
  </si>
  <si>
    <t>LPG Mains</t>
  </si>
  <si>
    <t>LPG Services</t>
  </si>
  <si>
    <t>LNG Vessels</t>
  </si>
  <si>
    <t>Governors (replacement)</t>
  </si>
  <si>
    <t xml:space="preserve">Connections </t>
  </si>
  <si>
    <t xml:space="preserve">Other Capex </t>
  </si>
  <si>
    <t>Reinforcement governors (IP inlet)</t>
  </si>
  <si>
    <t>Reinforcement governors (MP inlet)</t>
  </si>
  <si>
    <t>Mains Reinforcement</t>
  </si>
  <si>
    <t>IP inlet</t>
  </si>
  <si>
    <t>MP inlet</t>
  </si>
  <si>
    <t>Governor specification</t>
  </si>
  <si>
    <t xml:space="preserve">ERS modules </t>
  </si>
  <si>
    <t>Non- ERS modules</t>
  </si>
  <si>
    <t>Total district governors</t>
  </si>
  <si>
    <t>Total service governors (domestic &amp; non-domestic)</t>
  </si>
  <si>
    <t>Total mains</t>
  </si>
  <si>
    <t>Total services</t>
  </si>
  <si>
    <t>Fuel Poor Connections</t>
  </si>
  <si>
    <t>Reporting year</t>
  </si>
  <si>
    <t>Transmission</t>
  </si>
  <si>
    <t>Group</t>
  </si>
  <si>
    <t>ETO</t>
  </si>
  <si>
    <t>ESO</t>
  </si>
  <si>
    <t>GTO</t>
  </si>
  <si>
    <t>GSO</t>
  </si>
  <si>
    <t>Mains Net Expenditure</t>
  </si>
  <si>
    <t>Mains Laid Length</t>
  </si>
  <si>
    <t>Services Net Expenditure</t>
  </si>
  <si>
    <t>Services Workload</t>
  </si>
  <si>
    <t>HSE Tier</t>
  </si>
  <si>
    <t>Workload (no.)</t>
  </si>
  <si>
    <t>Total Laid</t>
  </si>
  <si>
    <t xml:space="preserve">HSE Programme </t>
  </si>
  <si>
    <t>Repex T1 mains</t>
  </si>
  <si>
    <t>Repex T1 services</t>
  </si>
  <si>
    <t xml:space="preserve">Policy &amp; Condition </t>
  </si>
  <si>
    <t xml:space="preserve">Steel </t>
  </si>
  <si>
    <t xml:space="preserve">Inadequate Integrity </t>
  </si>
  <si>
    <t>Other Non Rechargeable Diversions</t>
  </si>
  <si>
    <t>Other Rechargeable Diversions</t>
  </si>
  <si>
    <t xml:space="preserve">Relaid services not associated with mains replacement </t>
  </si>
  <si>
    <t>Relaid service alterations</t>
  </si>
  <si>
    <t>Planned Replacement</t>
  </si>
  <si>
    <t>Gross Costs</t>
  </si>
  <si>
    <t>Replacement on Failure</t>
  </si>
  <si>
    <t>Percentage split</t>
  </si>
  <si>
    <t>Total repex</t>
  </si>
  <si>
    <t>Current year actuals</t>
  </si>
  <si>
    <t>Forecast</t>
  </si>
  <si>
    <t>Cost activity</t>
  </si>
  <si>
    <t xml:space="preserve"> Forecast RIIO Total</t>
  </si>
  <si>
    <t>Other Capex</t>
  </si>
  <si>
    <t>of which IT</t>
  </si>
  <si>
    <t>of which Vehicles</t>
  </si>
  <si>
    <t xml:space="preserve">Total Capex </t>
  </si>
  <si>
    <t xml:space="preserve">Total Repex </t>
  </si>
  <si>
    <t>Repair</t>
  </si>
  <si>
    <t>of which Xoserve</t>
  </si>
  <si>
    <t>Total Direct Opex</t>
  </si>
  <si>
    <t>Business support</t>
  </si>
  <si>
    <t>Total Indirect Opex</t>
  </si>
  <si>
    <t>Variance from previous year</t>
  </si>
  <si>
    <t>% Variance from previous year</t>
  </si>
  <si>
    <t>Variance from final proposals</t>
  </si>
  <si>
    <t>Ofgem Allowance (Post IQI) £m</t>
  </si>
  <si>
    <t>RIIO Total</t>
  </si>
  <si>
    <t>Number of</t>
  </si>
  <si>
    <t>Average in year</t>
  </si>
  <si>
    <t>Total fuel poor connections</t>
  </si>
  <si>
    <t>Total governors</t>
  </si>
  <si>
    <t>New Housing (&lt;=180mm)</t>
  </si>
  <si>
    <t>New Housing (&gt;180mm)</t>
  </si>
  <si>
    <t>Fuel Poor existing housing (&lt;=180mm)</t>
  </si>
  <si>
    <t>Fuel Poor existing housing (&gt;180mm)</t>
  </si>
  <si>
    <t>Non Domestic (&lt;=180mm)</t>
  </si>
  <si>
    <t>Non Domestic (&gt;180mm)</t>
  </si>
  <si>
    <t>Existing Housing (excl Fuel Poor&lt;=180mm)</t>
  </si>
  <si>
    <t>Existing Housing (excl Fuel Poor&gt;180mm)</t>
  </si>
  <si>
    <t>Asset total</t>
  </si>
  <si>
    <t>Asset Level</t>
  </si>
  <si>
    <t>LTS Pipelines - Piggable</t>
  </si>
  <si>
    <t>LTS Pipelines – Non  Piggable</t>
  </si>
  <si>
    <t>Cathodic Protection</t>
  </si>
  <si>
    <t>Above7 bar Special Crossings</t>
  </si>
  <si>
    <t>Below7 bar Special Crossings</t>
  </si>
  <si>
    <t>High Pressure Vessels</t>
  </si>
  <si>
    <t>Regulators System</t>
  </si>
  <si>
    <t>Slam Shut System</t>
  </si>
  <si>
    <t>Filter System</t>
  </si>
  <si>
    <t>Pre-heating System</t>
  </si>
  <si>
    <t>Odorisation System</t>
  </si>
  <si>
    <t>Metering System</t>
  </si>
  <si>
    <t>Electrical System</t>
  </si>
  <si>
    <t>Systems</t>
  </si>
  <si>
    <t>Instrumentation System</t>
  </si>
  <si>
    <t>Direct costs</t>
  </si>
  <si>
    <t>Business support costs</t>
  </si>
  <si>
    <t>Total operating costs - price controlled activities</t>
  </si>
  <si>
    <t>Total direct costs</t>
  </si>
  <si>
    <t>Total business support excluding Stores &amp; Logistics</t>
  </si>
  <si>
    <t>Total business support including Stores &amp; Logistics</t>
  </si>
  <si>
    <t>Other direct activities (ODA)</t>
  </si>
  <si>
    <t xml:space="preserve">HR </t>
  </si>
  <si>
    <t>Audit, Finance &amp; Regulation</t>
  </si>
  <si>
    <t>CEO &amp; Group Mgt/Legal &amp; Co Secty/Community Awareness</t>
  </si>
  <si>
    <t>Stores &amp; Logistics</t>
  </si>
  <si>
    <t>Controllable activity costs incurred:</t>
  </si>
  <si>
    <t>Contractor labour</t>
  </si>
  <si>
    <t>Professional and Consultancy Fees</t>
  </si>
  <si>
    <t>Non Salary Staff Costs (including T+S)</t>
  </si>
  <si>
    <t>Transport and Plant</t>
  </si>
  <si>
    <t>Other:</t>
  </si>
  <si>
    <t>Total controllable costs</t>
  </si>
  <si>
    <t>Ofgem Licence</t>
  </si>
  <si>
    <t>Network Rates</t>
  </si>
  <si>
    <t>NTS Pension Recharge</t>
  </si>
  <si>
    <t>Bad debt</t>
  </si>
  <si>
    <t>NTS exit costs</t>
  </si>
  <si>
    <t>Total non-controllable costs</t>
  </si>
  <si>
    <t>Total opex costs</t>
  </si>
  <si>
    <t>Related party margins contained above</t>
  </si>
  <si>
    <t>Disallowed Related party and substantial outsourcing margins</t>
  </si>
  <si>
    <t>Allowed Related party and substantial outsourcing margins</t>
  </si>
  <si>
    <t>Total Related party and substantial outsourcing margins</t>
  </si>
  <si>
    <t>Controllable Costs excluding disallowed margins</t>
  </si>
  <si>
    <t>Total operating costs excluding disallowed margins</t>
  </si>
  <si>
    <t>Total gross emergency costs</t>
  </si>
  <si>
    <t>% split of total gross emergency costs</t>
  </si>
  <si>
    <t>Allocation of total gross emergency costs</t>
  </si>
  <si>
    <t>Table reference</t>
  </si>
  <si>
    <t>Non smart metering related</t>
  </si>
  <si>
    <t>Smart metering related</t>
  </si>
  <si>
    <t>Emergency activity - external</t>
  </si>
  <si>
    <t>Emergency activity - not external</t>
  </si>
  <si>
    <t>Non productive time</t>
  </si>
  <si>
    <t>Net emergency costs</t>
  </si>
  <si>
    <t>Other price controlled activities</t>
  </si>
  <si>
    <t>Non price controlled activities</t>
  </si>
  <si>
    <t>checks ???</t>
  </si>
  <si>
    <t>above</t>
  </si>
  <si>
    <t>table 3.12?</t>
  </si>
  <si>
    <t>Prior Year reported costs</t>
  </si>
  <si>
    <t>RPI Adjustment Factor</t>
  </si>
  <si>
    <t>RPI Effects</t>
  </si>
  <si>
    <t>Prior Year reported costs RPI Adjusted</t>
  </si>
  <si>
    <t>Cost reclassifications to comply with latest years' 'Rules'</t>
  </si>
  <si>
    <t>Sub-total</t>
  </si>
  <si>
    <t>Restated figures</t>
  </si>
  <si>
    <t>Explain movements in costs in current year from prior year</t>
  </si>
  <si>
    <t xml:space="preserve">Movements less than £500k on prior year balance </t>
  </si>
  <si>
    <t>Total movement costs</t>
  </si>
  <si>
    <t>Unexplained Difference</t>
  </si>
  <si>
    <t>GDN own Employee FTE</t>
  </si>
  <si>
    <t>GDN own Apprentices/Trainees FTE</t>
  </si>
  <si>
    <t>GDN own Total FTE</t>
  </si>
  <si>
    <t>Total FTE</t>
  </si>
  <si>
    <t>Throughput (GWh)</t>
  </si>
  <si>
    <t>Cost of gas (p/kWh)</t>
  </si>
  <si>
    <t>Prior Year cost adjustment</t>
  </si>
  <si>
    <t>Total Shrinkage volume (GWh)</t>
  </si>
  <si>
    <t>Total Shrinkage cost (£m)</t>
  </si>
  <si>
    <t>Existing HA's</t>
  </si>
  <si>
    <t>New HA's</t>
  </si>
  <si>
    <t>Opex</t>
  </si>
  <si>
    <t>Total net expenditure</t>
  </si>
  <si>
    <t>TMA Permits (contractors inclusive)</t>
  </si>
  <si>
    <t>Number of permits/year</t>
  </si>
  <si>
    <t xml:space="preserve">Number  of permits granted/year </t>
  </si>
  <si>
    <t>Number  of permits variations/year</t>
  </si>
  <si>
    <t>Number of projects/year</t>
  </si>
  <si>
    <t>Average number of permits/project</t>
  </si>
  <si>
    <t>Average length of street works/project</t>
  </si>
  <si>
    <t>Number of repairs within the TMA boundary/year</t>
  </si>
  <si>
    <t>No of Local Authorities with permit schemes</t>
  </si>
  <si>
    <t>Fixed Penalty Notices (contractors inclusive)</t>
  </si>
  <si>
    <t>Volume of  FPNs
Notices</t>
  </si>
  <si>
    <t>Cost of FPN's (£'m)</t>
  </si>
  <si>
    <t>Average cost of FPN's (£ per Notice)</t>
  </si>
  <si>
    <t>Costs</t>
  </si>
  <si>
    <t>Code 01</t>
  </si>
  <si>
    <t>Code 02</t>
  </si>
  <si>
    <t>Code 03</t>
  </si>
  <si>
    <t>Code 04</t>
  </si>
  <si>
    <t>Code 05</t>
  </si>
  <si>
    <t>Code 06</t>
  </si>
  <si>
    <t>Code 07</t>
  </si>
  <si>
    <t>Code 08</t>
  </si>
  <si>
    <t>Code 09</t>
  </si>
  <si>
    <t>Administration costs (contractors inclusive)</t>
  </si>
  <si>
    <t>Number of training hours (only relevant to TMA)</t>
  </si>
  <si>
    <t>Number of FTEs  trained for TMA activities</t>
  </si>
  <si>
    <t>TMA FTE (FTE directly employed for TMA activities)</t>
  </si>
  <si>
    <t xml:space="preserve">Back-office administration </t>
  </si>
  <si>
    <t xml:space="preserve">Management </t>
  </si>
  <si>
    <t xml:space="preserve">Training costs </t>
  </si>
  <si>
    <t xml:space="preserve">IT running costs </t>
  </si>
  <si>
    <t>Traffic management schemes including traffic control apparatus (special signage) and crew</t>
  </si>
  <si>
    <t>Traffic management schemes</t>
  </si>
  <si>
    <t>Traffic management plans</t>
  </si>
  <si>
    <t>Presite surveys to meet the planning requirements</t>
  </si>
  <si>
    <t>Site meetings to ensure the requirements of the Traffic Managers  are met</t>
  </si>
  <si>
    <t>Field-based administration - other</t>
  </si>
  <si>
    <t>Scottish Road Works Register (SRWR)</t>
  </si>
  <si>
    <t>Total administation costs</t>
  </si>
  <si>
    <t>Net average costs (£)</t>
  </si>
  <si>
    <t>Training costs / Number of training hours (only relevant to TMA)</t>
  </si>
  <si>
    <t>Training costs / Number of FTEs  trained for TMA activities</t>
  </si>
  <si>
    <t>Total admin costs / TMA FTE (FTE directly employed for TMA activities)</t>
  </si>
  <si>
    <t>Other costs (contractors inclusive)</t>
  </si>
  <si>
    <t xml:space="preserve">Parking bay suspensions </t>
  </si>
  <si>
    <t>Temporary traffic restriction orders</t>
  </si>
  <si>
    <t xml:space="preserve">Additional reinstatement costs </t>
  </si>
  <si>
    <t xml:space="preserve">Modifications to existing traffic signals </t>
  </si>
  <si>
    <t>Bus stop suspensions</t>
  </si>
  <si>
    <t xml:space="preserve">Bus stop suspensions </t>
  </si>
  <si>
    <t xml:space="preserve">Traffic separators/project revisions </t>
  </si>
  <si>
    <t xml:space="preserve">Connections and repair costs </t>
  </si>
  <si>
    <t xml:space="preserve">Increase in inspection charges </t>
  </si>
  <si>
    <t xml:space="preserve">Public advance noticing </t>
  </si>
  <si>
    <t>Contractors TMA/T(S)A claims</t>
  </si>
  <si>
    <t xml:space="preserve">Other costs </t>
  </si>
  <si>
    <t>Total other operational costs</t>
  </si>
  <si>
    <t>Total lane rental costs</t>
  </si>
  <si>
    <t>S74 Daily Charge Rates / Overstay charges (contractors inclusive)</t>
  </si>
  <si>
    <t>Number of permits/notices issued which are subject to S74 overrun charges</t>
  </si>
  <si>
    <t>% of overrun charges to permits/notices</t>
  </si>
  <si>
    <t>Average over run (days)</t>
  </si>
  <si>
    <t>Street works costs broken down by activity</t>
  </si>
  <si>
    <t>% Split</t>
  </si>
  <si>
    <t>Opex costs</t>
  </si>
  <si>
    <t>Repex costs</t>
  </si>
  <si>
    <t>Tier 1 repex</t>
  </si>
  <si>
    <t>Other repex</t>
  </si>
  <si>
    <t>Capex costs</t>
  </si>
  <si>
    <t>Total Opex costs</t>
  </si>
  <si>
    <t>Total Repex costs</t>
  </si>
  <si>
    <t>Total Capex cost</t>
  </si>
  <si>
    <t>Total Streetworks expenditure</t>
  </si>
  <si>
    <t>Enter name of Highway Authority where TMA/T(S)A permit scheme exists</t>
  </si>
  <si>
    <t>New permit scheme introduced during current reporting period?</t>
  </si>
  <si>
    <t>Date introduced</t>
  </si>
  <si>
    <t>Work Management, Asset Management extract - opex table 3.1</t>
  </si>
  <si>
    <t xml:space="preserve">unit </t>
  </si>
  <si>
    <t>check to table 3.1</t>
  </si>
  <si>
    <t>Costs: gasholder demolition</t>
  </si>
  <si>
    <t>Total LP gasholder demolition costs</t>
  </si>
  <si>
    <t>No. of operational gasholders (b/f)</t>
  </si>
  <si>
    <t>No. of operational gasholders (c/f)</t>
  </si>
  <si>
    <t>Total no. of gasholders (c/f)</t>
  </si>
  <si>
    <t>Movement:</t>
  </si>
  <si>
    <t>Workload (no. sites)</t>
  </si>
  <si>
    <t>Number of sites</t>
  </si>
  <si>
    <t>No. of sites (gas-holder demolition) - statutory</t>
  </si>
  <si>
    <t>No. of sites - Non statutory remediation</t>
  </si>
  <si>
    <t>Land remediation costs (statutory)</t>
  </si>
  <si>
    <t>Routine site monitoring &amp; maintenance</t>
  </si>
  <si>
    <t>Non gasholder- statutory remediation</t>
  </si>
  <si>
    <t xml:space="preserve">Gasholder demolition- statutory remediation </t>
  </si>
  <si>
    <t>Total land remediation costs (statutory)</t>
  </si>
  <si>
    <t>Land remediation costs (non-statutory)</t>
  </si>
  <si>
    <t xml:space="preserve">Non statutory remediation </t>
  </si>
  <si>
    <t>Total land remediation costs (statutory &amp;  non-statutory)</t>
  </si>
  <si>
    <t xml:space="preserve">Total land remediation costs </t>
  </si>
  <si>
    <t>Total opex</t>
  </si>
  <si>
    <t>Total capex</t>
  </si>
  <si>
    <t>External</t>
  </si>
  <si>
    <t>HP &gt;7bar</t>
  </si>
  <si>
    <t>IP &lt;=7bar</t>
  </si>
  <si>
    <t>MP &lt;=2bar</t>
  </si>
  <si>
    <t>LP &lt;=75mb</t>
  </si>
  <si>
    <t>Total Service Repairs</t>
  </si>
  <si>
    <t>Actuals</t>
  </si>
  <si>
    <t>Variance from final proposals adjusted with uncertainties</t>
  </si>
  <si>
    <t>% Variance from final proposals adjusted with uncertainties</t>
  </si>
  <si>
    <t>Uncertainty</t>
  </si>
  <si>
    <t>Streetworks</t>
  </si>
  <si>
    <t>Mains condition reports</t>
  </si>
  <si>
    <t>Service condition reports</t>
  </si>
  <si>
    <t> No. of holders removed</t>
  </si>
  <si>
    <t>Total mains reinforcement</t>
  </si>
  <si>
    <t>Total reinforcement Governors</t>
  </si>
  <si>
    <t>Total connection services</t>
  </si>
  <si>
    <t xml:space="preserve"> - New housing services</t>
  </si>
  <si>
    <t xml:space="preserve"> - Existing housing services</t>
  </si>
  <si>
    <t xml:space="preserve"> - Non- domestic services</t>
  </si>
  <si>
    <t xml:space="preserve"> - Fuel poor services </t>
  </si>
  <si>
    <t>Governor intervention</t>
  </si>
  <si>
    <t xml:space="preserve">Number </t>
  </si>
  <si>
    <t>No. of services transferred</t>
  </si>
  <si>
    <t>No. of services relaid</t>
  </si>
  <si>
    <t>Final proposals</t>
  </si>
  <si>
    <t>% Variance from final proposals</t>
  </si>
  <si>
    <t xml:space="preserve">Workload </t>
  </si>
  <si>
    <t>Scheme Identifier</t>
  </si>
  <si>
    <t>Start Date</t>
  </si>
  <si>
    <t>Finish Date</t>
  </si>
  <si>
    <t>Days to complete</t>
  </si>
  <si>
    <t>VFM 1</t>
  </si>
  <si>
    <t>VFM 2</t>
  </si>
  <si>
    <t>Overhead</t>
  </si>
  <si>
    <t>PDSA</t>
  </si>
  <si>
    <t>Master</t>
  </si>
  <si>
    <t>Number of notices</t>
  </si>
  <si>
    <t>Land Remediation</t>
  </si>
  <si>
    <t>No. of sites routinely monitored and maintained- statutory</t>
  </si>
  <si>
    <t>unit</t>
  </si>
  <si>
    <t>GWh</t>
  </si>
  <si>
    <t>Average LM CV*</t>
  </si>
  <si>
    <t>mBar</t>
  </si>
  <si>
    <t>LM leakage output*</t>
  </si>
  <si>
    <t>Own Use volume</t>
  </si>
  <si>
    <t>Theft volume</t>
  </si>
  <si>
    <t>Leakage factor</t>
  </si>
  <si>
    <t>Own Use factor</t>
  </si>
  <si>
    <t>Theft factor</t>
  </si>
  <si>
    <t>Shrinkage factor</t>
  </si>
  <si>
    <t>p/kWh</t>
  </si>
  <si>
    <t>Shrinkage cost</t>
  </si>
  <si>
    <t>Leakage Model data extract date*:</t>
  </si>
  <si>
    <t>Leakage Model version used*:</t>
  </si>
  <si>
    <t>Total maintenance costs</t>
  </si>
  <si>
    <t>Total routine</t>
  </si>
  <si>
    <t xml:space="preserve">Total % split </t>
  </si>
  <si>
    <t>Direct labour</t>
  </si>
  <si>
    <t>Contract labour</t>
  </si>
  <si>
    <t>Total maintenance</t>
  </si>
  <si>
    <t>Total normalised controllable costs</t>
  </si>
  <si>
    <t>Licence/network/other</t>
  </si>
  <si>
    <t>NTS pensions contributions</t>
  </si>
  <si>
    <t>Total funded costs - including uncertainties</t>
  </si>
  <si>
    <t>Index</t>
  </si>
  <si>
    <t>Universal data</t>
  </si>
  <si>
    <t>Finance</t>
  </si>
  <si>
    <t>Network data</t>
  </si>
  <si>
    <t>Company Name:</t>
  </si>
  <si>
    <t>Company Short Name:</t>
  </si>
  <si>
    <t>Version (Number)</t>
  </si>
  <si>
    <t>Submitted Date:</t>
  </si>
  <si>
    <t>Reporting Year - 1</t>
  </si>
  <si>
    <t>Reporting Year:</t>
  </si>
  <si>
    <t>Reporting Year + 1</t>
  </si>
  <si>
    <t>Reporting Year + 2</t>
  </si>
  <si>
    <t>Reporting Year + 3</t>
  </si>
  <si>
    <t>Reporting Year + 4</t>
  </si>
  <si>
    <t>Reporting Year + 5</t>
  </si>
  <si>
    <t>Reporting Year + 6</t>
  </si>
  <si>
    <t>Reporting Year + 7</t>
  </si>
  <si>
    <t>RPI Index</t>
  </si>
  <si>
    <t>2009/10</t>
  </si>
  <si>
    <t>2010/11</t>
  </si>
  <si>
    <t>2011/12</t>
  </si>
  <si>
    <t>2012/13</t>
  </si>
  <si>
    <t>2014/15</t>
  </si>
  <si>
    <t>2015/16</t>
  </si>
  <si>
    <t>2016/17</t>
  </si>
  <si>
    <t>2017/18</t>
  </si>
  <si>
    <t>2018/19</t>
  </si>
  <si>
    <t>2019/20</t>
  </si>
  <si>
    <t>Are all Check OK</t>
  </si>
  <si>
    <t>Table</t>
  </si>
  <si>
    <t>Check / Balance</t>
  </si>
  <si>
    <t>Result</t>
  </si>
  <si>
    <t>Cross Check</t>
  </si>
  <si>
    <t>National Grid Gas Distribution Network</t>
  </si>
  <si>
    <t>RIIO GD1</t>
  </si>
  <si>
    <t xml:space="preserve">Populate the template for each complete Financial Year.  </t>
  </si>
  <si>
    <t xml:space="preserve">                          </t>
  </si>
  <si>
    <t>For the regulatory financial year ending 31 March</t>
  </si>
  <si>
    <t>Accounting framework adopted (UK GAAP / EU IFRS)</t>
  </si>
  <si>
    <t>Revenue</t>
  </si>
  <si>
    <t>Operating Expenses</t>
  </si>
  <si>
    <t>Operational costs incurred</t>
  </si>
  <si>
    <t>Depreciation of tangible fixed assets</t>
  </si>
  <si>
    <t>Amortisation of intangible fixed assets</t>
  </si>
  <si>
    <r>
      <t xml:space="preserve">Amortisation of customer contributions </t>
    </r>
    <r>
      <rPr>
        <sz val="10"/>
        <color indexed="10"/>
        <rFont val="Verdana"/>
        <family val="2"/>
      </rPr>
      <t>(-ve)</t>
    </r>
  </si>
  <si>
    <t>Total Operating Expenses</t>
  </si>
  <si>
    <t>Operating Profit before exceptional items</t>
  </si>
  <si>
    <t>Exceptional Items</t>
  </si>
  <si>
    <t>Exceptional Item - overwrite</t>
  </si>
  <si>
    <t>Operating profit before Finance costs and tax</t>
  </si>
  <si>
    <t>Finance expense &amp; Investment income</t>
  </si>
  <si>
    <t>Interest Payable</t>
  </si>
  <si>
    <t>Other finance costs</t>
  </si>
  <si>
    <r>
      <t xml:space="preserve">Interest Receivable </t>
    </r>
    <r>
      <rPr>
        <sz val="10"/>
        <color indexed="10"/>
        <rFont val="Verdana"/>
        <family val="2"/>
      </rPr>
      <t>(-ve)</t>
    </r>
  </si>
  <si>
    <t>Fair value (gains) /loss on financial instruments (under IFRS)</t>
  </si>
  <si>
    <r>
      <t xml:space="preserve">Other finance income/Investment income </t>
    </r>
    <r>
      <rPr>
        <sz val="10"/>
        <color indexed="10"/>
        <rFont val="Verdana"/>
        <family val="2"/>
      </rPr>
      <t>(-ve)</t>
    </r>
  </si>
  <si>
    <t>Net investment income &amp; finance expense</t>
  </si>
  <si>
    <t>Profit before taxation</t>
  </si>
  <si>
    <t>Tax on profit</t>
  </si>
  <si>
    <t>Current Tax - current year</t>
  </si>
  <si>
    <t>Current Tax - prior year adjustment</t>
  </si>
  <si>
    <t>Deferred Tax - current year</t>
  </si>
  <si>
    <t>Deferred Tax - prior year adjustment</t>
  </si>
  <si>
    <t>Deferred Tax - impact on changes in UK tax rate</t>
  </si>
  <si>
    <t>Total taxation charge</t>
  </si>
  <si>
    <t>Profit for the regulatory financial year</t>
  </si>
  <si>
    <t>Statement of Comprehensive Income</t>
  </si>
  <si>
    <t>Profit for the financial year</t>
  </si>
  <si>
    <t>Gain/(Loss) on hedging reserve (net of tax)</t>
  </si>
  <si>
    <t>Other (overwrite with details)(+/-ve)</t>
  </si>
  <si>
    <r>
      <t xml:space="preserve">Dividends actually paid </t>
    </r>
    <r>
      <rPr>
        <sz val="10"/>
        <color indexed="10"/>
        <rFont val="Verdana"/>
        <family val="2"/>
      </rPr>
      <t>(-ve)</t>
    </r>
  </si>
  <si>
    <t>Transfer to reserves</t>
  </si>
  <si>
    <t>Northern Gas Distribution Network</t>
  </si>
  <si>
    <t>Southern Gas Distribution Network</t>
  </si>
  <si>
    <t>Wales and West Gas Distribution Network</t>
  </si>
  <si>
    <t>Populate the template for each complete Financial Year.  Enter all amounts as positive £m</t>
  </si>
  <si>
    <t>Non Current Assets</t>
  </si>
  <si>
    <t>Tangible assets / Property Plant &amp; Equipment</t>
  </si>
  <si>
    <t>Investments</t>
  </si>
  <si>
    <t>Investment properties</t>
  </si>
  <si>
    <t>Intangible assets</t>
  </si>
  <si>
    <t>Goodwill</t>
  </si>
  <si>
    <t>Derivative financial instruments  (debt-related)</t>
  </si>
  <si>
    <t>Other - please specify in commentary</t>
  </si>
  <si>
    <t>Total Non Current Assets</t>
  </si>
  <si>
    <t>Current Assets</t>
  </si>
  <si>
    <t>Stock</t>
  </si>
  <si>
    <t>Trade Debtors (excluding group companies)</t>
  </si>
  <si>
    <t>Trade Debtors with group companies</t>
  </si>
  <si>
    <t>Loans due from other Group companies</t>
  </si>
  <si>
    <t>Cash at bank</t>
  </si>
  <si>
    <t xml:space="preserve">Pension surplus </t>
  </si>
  <si>
    <t>Derivative financial instruments</t>
  </si>
  <si>
    <t>Total Current Assets</t>
  </si>
  <si>
    <t>Creditors: amounts falling due within one year</t>
  </si>
  <si>
    <t>Borrowings</t>
  </si>
  <si>
    <t>Loans &amp; Overdrafts</t>
  </si>
  <si>
    <t>Trade Creditors</t>
  </si>
  <si>
    <t>Creditors: amounts falling due after more than one year</t>
  </si>
  <si>
    <t xml:space="preserve">External loans </t>
  </si>
  <si>
    <t>Loans due to other Group companies</t>
  </si>
  <si>
    <t>Preference shares</t>
  </si>
  <si>
    <t>Customer contributions</t>
  </si>
  <si>
    <t>Refundable customer deposits</t>
  </si>
  <si>
    <t>Pension deficit</t>
  </si>
  <si>
    <t>Derivative financial liabilities (debt-related)</t>
  </si>
  <si>
    <t>Provisions for liabilities and charges</t>
  </si>
  <si>
    <t>Deferred tax</t>
  </si>
  <si>
    <t>Unattributed balance</t>
  </si>
  <si>
    <t>Restructuring</t>
  </si>
  <si>
    <t>Total Provisions</t>
  </si>
  <si>
    <t>Net Assets</t>
  </si>
  <si>
    <t>Shareholders funds</t>
  </si>
  <si>
    <t>Called up ordinary share capital (including share premium)</t>
  </si>
  <si>
    <t>Profit and Loss Account / Retained earnings</t>
  </si>
  <si>
    <t>Hedging Reserve (under IFRS)</t>
  </si>
  <si>
    <t>Other Reserves</t>
  </si>
  <si>
    <t>Equity shareholders' funds</t>
  </si>
  <si>
    <t>Balance Check</t>
  </si>
  <si>
    <t>Cash flows from operating activities</t>
  </si>
  <si>
    <t xml:space="preserve">Operating Profit after exceptionals </t>
  </si>
  <si>
    <t>Movement in provisions for liabilities and charges</t>
  </si>
  <si>
    <t>Decrease/(increase) in Stocks</t>
  </si>
  <si>
    <t>Decrease/(increase) in Debtors</t>
  </si>
  <si>
    <t>(Decrease)/increase in Creditors</t>
  </si>
  <si>
    <t>Net cash inflow/(outflow) from operating activities</t>
  </si>
  <si>
    <t>Returns on investments and servicing of finance</t>
  </si>
  <si>
    <t>Interest received (+ve)</t>
  </si>
  <si>
    <r>
      <t xml:space="preserve">Interest paid </t>
    </r>
    <r>
      <rPr>
        <sz val="10"/>
        <color indexed="10"/>
        <rFont val="Verdana"/>
        <family val="2"/>
      </rPr>
      <t>(-ve)</t>
    </r>
  </si>
  <si>
    <r>
      <t xml:space="preserve">Issue costs of bank and other debt instruments </t>
    </r>
    <r>
      <rPr>
        <sz val="10"/>
        <color indexed="10"/>
        <rFont val="Verdana"/>
        <family val="2"/>
      </rPr>
      <t>(-ve)</t>
    </r>
  </si>
  <si>
    <r>
      <t xml:space="preserve">Interest element of finance lease payments </t>
    </r>
    <r>
      <rPr>
        <sz val="10"/>
        <color indexed="10"/>
        <rFont val="Verdana"/>
        <family val="2"/>
      </rPr>
      <t>(-ve)</t>
    </r>
  </si>
  <si>
    <r>
      <t xml:space="preserve">Preference Dividends paid </t>
    </r>
    <r>
      <rPr>
        <sz val="10"/>
        <color indexed="10"/>
        <rFont val="Verdana"/>
        <family val="2"/>
      </rPr>
      <t>(-ve)</t>
    </r>
  </si>
  <si>
    <t>Net cash inflow/(outflow) from returns on investments and servicing of finance</t>
  </si>
  <si>
    <r>
      <t xml:space="preserve">Purchase of tangible fixed assets </t>
    </r>
    <r>
      <rPr>
        <sz val="10"/>
        <color indexed="10"/>
        <rFont val="Verdana"/>
        <family val="2"/>
      </rPr>
      <t>(-ve)</t>
    </r>
  </si>
  <si>
    <t>Customers contributions received</t>
  </si>
  <si>
    <r>
      <t xml:space="preserve">Purchase of intangible assets </t>
    </r>
    <r>
      <rPr>
        <sz val="10"/>
        <color indexed="10"/>
        <rFont val="Verdana"/>
        <family val="2"/>
      </rPr>
      <t>(-ve)</t>
    </r>
  </si>
  <si>
    <t>Sale of fixed assets (+ve)</t>
  </si>
  <si>
    <t>Net cash inflow/(outflow) from capital expenditure and financial investment</t>
  </si>
  <si>
    <t>Management of liquid resources</t>
  </si>
  <si>
    <t>Net movement on short term financial investments</t>
  </si>
  <si>
    <t>Issue of ordinary share capital (+ve)</t>
  </si>
  <si>
    <t>Other shares/reserve movements</t>
  </si>
  <si>
    <r>
      <t xml:space="preserve">Capital element of finance lease payments </t>
    </r>
    <r>
      <rPr>
        <sz val="10"/>
        <color indexed="10"/>
        <rFont val="Verdana"/>
        <family val="2"/>
      </rPr>
      <t>(-ve)</t>
    </r>
  </si>
  <si>
    <t>(Decrease)/Increase in amounts due to Group Undertakings</t>
  </si>
  <si>
    <t>Increase/ (decrease) in borrowings</t>
  </si>
  <si>
    <t>Net cash inflow/(outflow) from financing</t>
  </si>
  <si>
    <t>(Decrease)/increase in net cash</t>
  </si>
  <si>
    <t>Reconciliation to net (debt)/cash</t>
  </si>
  <si>
    <t>Net (debt)/ cash at 1 April</t>
  </si>
  <si>
    <t>Borrowings net of short-term deposits acquired with subsidiaries</t>
  </si>
  <si>
    <t>Movement in deposits</t>
  </si>
  <si>
    <t>Movement in borrowings</t>
  </si>
  <si>
    <t>Other non-cash changes</t>
  </si>
  <si>
    <t>Exchange adjustments</t>
  </si>
  <si>
    <t>Net (debt)/cash at 31 March</t>
  </si>
  <si>
    <t>CHECK</t>
  </si>
  <si>
    <t>Totex data</t>
  </si>
  <si>
    <t>Opex data</t>
  </si>
  <si>
    <t>Capex data</t>
  </si>
  <si>
    <t>Outputs data</t>
  </si>
  <si>
    <t>Interest Rate Forward Contracts</t>
  </si>
  <si>
    <t>Total Net Debt</t>
  </si>
  <si>
    <t>Date</t>
  </si>
  <si>
    <t>Maturity Profile</t>
  </si>
  <si>
    <t>J</t>
  </si>
  <si>
    <t>Foreign Exchange Forward Rate Contracts</t>
  </si>
  <si>
    <t>K</t>
  </si>
  <si>
    <t>L</t>
  </si>
  <si>
    <t>Ref</t>
  </si>
  <si>
    <t>Disposals by asset type</t>
  </si>
  <si>
    <t>Depn.</t>
  </si>
  <si>
    <t>Net Book Value</t>
  </si>
  <si>
    <t>Net Sales Proceeds</t>
  </si>
  <si>
    <t>Transfer to Current Assets</t>
  </si>
  <si>
    <t>Profit / (Loss) on Disposal</t>
  </si>
  <si>
    <t>Intangible</t>
  </si>
  <si>
    <t>Plant &amp; Machinery</t>
  </si>
  <si>
    <t>Motor Vehicles &amp; Office Equipment</t>
  </si>
  <si>
    <t>Sub Total</t>
  </si>
  <si>
    <t>Reclassification / Adjustment</t>
  </si>
  <si>
    <t xml:space="preserve">Populate the template for each complete Financial Year. </t>
  </si>
  <si>
    <t>Corporation tax rate</t>
  </si>
  <si>
    <t>Profit before Tax from profit &amp; loss account/Income statement</t>
  </si>
  <si>
    <t xml:space="preserve">Add back: </t>
  </si>
  <si>
    <t>Statutory depreciation expense per P&amp;L/Income statement</t>
  </si>
  <si>
    <t>Pension charge per regulatory accounts</t>
  </si>
  <si>
    <t>Capital charged to revenue</t>
  </si>
  <si>
    <t>Potential IFRS adjustments (if any)</t>
  </si>
  <si>
    <t>Sub-total:</t>
  </si>
  <si>
    <t>Deduct</t>
  </si>
  <si>
    <t xml:space="preserve">Deduct: Capital allowances </t>
  </si>
  <si>
    <t>Other Adjustments</t>
  </si>
  <si>
    <t>Total Adjustments</t>
  </si>
  <si>
    <t>Profits otherwise Chargeable for Corporation Tax</t>
  </si>
  <si>
    <t>Corporation tax charge for year</t>
  </si>
  <si>
    <t>Current Tax Charge as per Income Statement</t>
  </si>
  <si>
    <t>CAPITAL ALLOWANCES FOR THE LICENSEE</t>
  </si>
  <si>
    <t xml:space="preserve">General pool and others </t>
  </si>
  <si>
    <t>Writing down allowance rate</t>
  </si>
  <si>
    <t>Opening Balance per previous year</t>
  </si>
  <si>
    <t>Revisions</t>
  </si>
  <si>
    <t>Revised opening balance</t>
  </si>
  <si>
    <t>Additions in year</t>
  </si>
  <si>
    <t>Disposals</t>
  </si>
  <si>
    <t>Closing Balance</t>
  </si>
  <si>
    <t>Special Rate Pool</t>
  </si>
  <si>
    <t>Opening Balance</t>
  </si>
  <si>
    <t>Deferred Revenue</t>
  </si>
  <si>
    <t>General pool</t>
  </si>
  <si>
    <t>Non Qualifying</t>
  </si>
  <si>
    <t>Total capex as above</t>
  </si>
  <si>
    <t>Total additions by type</t>
  </si>
  <si>
    <t>Profiles</t>
  </si>
  <si>
    <t>Infrastructure</t>
  </si>
  <si>
    <r>
      <t xml:space="preserve">Net debt per table </t>
    </r>
    <r>
      <rPr>
        <sz val="10"/>
        <color rgb="FFFF6600"/>
        <rFont val="Verdana"/>
        <family val="2"/>
      </rPr>
      <t>1.5</t>
    </r>
  </si>
  <si>
    <t>Less: Borrowing not in accordance with the defined net debt</t>
  </si>
  <si>
    <t>Less: Long term loans to related parties (-ve)</t>
  </si>
  <si>
    <t>Less: Short term loans to related parties (-ve)</t>
  </si>
  <si>
    <t>Less: Transfer Pricing Adjustment</t>
  </si>
  <si>
    <t>Less: Group/Consortium Relief</t>
  </si>
  <si>
    <t>Total interest per Regulatory definition</t>
  </si>
  <si>
    <t>Forecast interest costs</t>
  </si>
  <si>
    <t>Undrawn facilities available at 1st April (total £m)</t>
  </si>
  <si>
    <t>Increase/(decrease) in short term debt</t>
  </si>
  <si>
    <t>Movements in balances with Group undertakings</t>
  </si>
  <si>
    <t>New long-term loans (+ve)</t>
  </si>
  <si>
    <t>Financing required:</t>
  </si>
  <si>
    <t>Change in cash for the period</t>
  </si>
  <si>
    <t>Financing</t>
  </si>
  <si>
    <t>Cash outflow before use of liquid resources and financing</t>
  </si>
  <si>
    <t>Free cashflow</t>
  </si>
  <si>
    <t>Funds from Operations</t>
  </si>
  <si>
    <t>Returns on investments and servicing of finance (+ve)</t>
  </si>
  <si>
    <t>Cash inflow from operating activities (+ve)</t>
  </si>
  <si>
    <t>High level cashflow for next 2 years after reporting year</t>
  </si>
  <si>
    <t>Total Contingent Pension Asset Costs</t>
  </si>
  <si>
    <t>Regulated business of:</t>
  </si>
  <si>
    <t>Non-regulated businesses</t>
  </si>
  <si>
    <t>Deficit repair payments, attributable to</t>
  </si>
  <si>
    <t>Funding of pension related severance costs</t>
  </si>
  <si>
    <t>Pension deficit funding cost (cash) (including any contingent pension asset)</t>
  </si>
  <si>
    <t>Pension deficit funding cost (cash) (excluding any contingent pension asset)</t>
  </si>
  <si>
    <t xml:space="preserve">High Lease to Value Property (HLVP)  </t>
  </si>
  <si>
    <t>Global Tactical Asset Allocation  (GTAA)</t>
  </si>
  <si>
    <t>Supranational</t>
  </si>
  <si>
    <t>Alternatives</t>
  </si>
  <si>
    <t>Currency overlay</t>
  </si>
  <si>
    <t>Cash</t>
  </si>
  <si>
    <t>Overseas corporate bonds</t>
  </si>
  <si>
    <t>UK corporate bonds</t>
  </si>
  <si>
    <t>UK index-linked gilts</t>
  </si>
  <si>
    <t>UK fixed-interest gilts</t>
  </si>
  <si>
    <t>Hedge funds</t>
  </si>
  <si>
    <t>Overseas property</t>
  </si>
  <si>
    <t>UK property</t>
  </si>
  <si>
    <t>Overseas equities</t>
  </si>
  <si>
    <t>UK equities</t>
  </si>
  <si>
    <t>Scheme Assets by class</t>
  </si>
  <si>
    <t>Proportion of scheme assets in 'return-seeking' assets</t>
  </si>
  <si>
    <t>Asset allocation memorandum</t>
  </si>
  <si>
    <t>Investment management expenses (-ve)</t>
  </si>
  <si>
    <t>Change in market value of investments (+/-ve)</t>
  </si>
  <si>
    <t>Investment income (+ve)</t>
  </si>
  <si>
    <t>Total scheme members</t>
  </si>
  <si>
    <t>Dependents</t>
  </si>
  <si>
    <t>3.1 OPEX Cost Matrix - Controllable and uncontrollable (cash typical) costs and Staff Numbers</t>
  </si>
  <si>
    <t>SIUs</t>
  </si>
  <si>
    <t>LP Gas Holder demolition</t>
  </si>
  <si>
    <t>Smart Metering</t>
  </si>
  <si>
    <t>Total operating  - price controlled activities</t>
  </si>
  <si>
    <t>Total Operating</t>
  </si>
  <si>
    <t>Total direct</t>
  </si>
  <si>
    <t>Price controlled activities</t>
  </si>
  <si>
    <t>Other maintenance costs (specify)</t>
  </si>
  <si>
    <t>Sub-deducts</t>
  </si>
  <si>
    <t xml:space="preserve">* Please highlight, qualify and justify any inconsistencies between other RRP data and that data used in the Leakage Model (LM) to calculate previously submitted GD1 baselines and RRP leakage calculations. 
Where a change to the LM occurs within a reporting period, please use the latest version of the LM for reporting but include in a comment box what the old version of the model would have reported.
</t>
  </si>
  <si>
    <t>LDZ2</t>
  </si>
  <si>
    <t>LDZ3</t>
  </si>
  <si>
    <t>Total costs/workload</t>
  </si>
  <si>
    <t>(A)</t>
  </si>
  <si>
    <t>NRSWA (Workload)</t>
  </si>
  <si>
    <t>(B)</t>
  </si>
  <si>
    <t>Total length of mains reinforcement within the TMA boundary (km)/year</t>
  </si>
  <si>
    <t>(C)</t>
  </si>
  <si>
    <t>( C)(i)</t>
  </si>
  <si>
    <t>Code 01 - Failure to submit s54 notice of intended work</t>
  </si>
  <si>
    <t>Code 02 - Executing work in advance of s55 notice start date</t>
  </si>
  <si>
    <t>Code 03 - Failure to cancel s55 notice in the relevant timescale</t>
  </si>
  <si>
    <t>Code 04 - Failure to issue s57 notice within 2 hours of starting work</t>
  </si>
  <si>
    <t>Code 05 - Failure to advice of completion of reinstatement within 10 days</t>
  </si>
  <si>
    <t>Code 06 - Failure to give notice of s74 where works have been unreasonably delayed</t>
  </si>
  <si>
    <t>Code 07 - Failure to give notice under s74 reference to duration of works</t>
  </si>
  <si>
    <t>Code 08 - Working without a Permit (FPN is £500 discounted to £300 for early settlement)</t>
  </si>
  <si>
    <t>Code 09 - Breaking the agreed conditions of a Permit (FPN is £120 discounted to £80 for early settlement)</t>
  </si>
  <si>
    <t>Section 113 - Failure to provide advance notification of work-Failure to provide advance notification of work - Scotland only</t>
  </si>
  <si>
    <t>Section 114 - Starting work without notice, or before proposed start date-Starting work without notice, or before proposed start date - Scotland only</t>
  </si>
  <si>
    <t>Section 116 - Failure to provide notice with 2hrs of starting emergency works- Scotland only</t>
  </si>
  <si>
    <t>Section 129 - Failure to a works clear or works closed notice by the end of the next working day following completion, or failure to make interim reinstatement permanent within 6 months notice- Scotland only</t>
  </si>
  <si>
    <t>( C)(ii)</t>
  </si>
  <si>
    <t>Section 113 - Scotland only</t>
  </si>
  <si>
    <t>Section 114 - Scotland only</t>
  </si>
  <si>
    <t>Section 116 - Scotland only</t>
  </si>
  <si>
    <t>Section 129 - Scotland only</t>
  </si>
  <si>
    <t>(D)</t>
  </si>
  <si>
    <t>(D)(i)</t>
  </si>
  <si>
    <t>(D)(ii)</t>
  </si>
  <si>
    <t>(E)</t>
  </si>
  <si>
    <t>(E)(i)</t>
  </si>
  <si>
    <t>(E)(ii)</t>
  </si>
  <si>
    <t>(E)(iii)</t>
  </si>
  <si>
    <t xml:space="preserve">(F) </t>
  </si>
  <si>
    <t>S74A Lane rental (contractors inclusive)</t>
  </si>
  <si>
    <t>(F)(i)</t>
  </si>
  <si>
    <t>Number of jobs</t>
  </si>
  <si>
    <t>no. of jobs</t>
  </si>
  <si>
    <t>Mains reinforcements</t>
  </si>
  <si>
    <t>Total number of jobs</t>
  </si>
  <si>
    <t>(F)(ii)</t>
  </si>
  <si>
    <t>Number of days</t>
  </si>
  <si>
    <t>no. of days</t>
  </si>
  <si>
    <t>Total number of days</t>
  </si>
  <si>
    <t>(F)(iii)</t>
  </si>
  <si>
    <t>Costs (contractors inclusive)</t>
  </si>
  <si>
    <t>(G)</t>
  </si>
  <si>
    <t>(G)(i)</t>
  </si>
  <si>
    <t xml:space="preserve">Number of days over run </t>
  </si>
  <si>
    <t>Number of overrun charges received</t>
  </si>
  <si>
    <t xml:space="preserve">no. </t>
  </si>
  <si>
    <t>(G)(ii)</t>
  </si>
  <si>
    <t xml:space="preserve">Previous charging rates </t>
  </si>
  <si>
    <t>Street not being a street in road category 2, 3 or 4 - Major/standard works</t>
  </si>
  <si>
    <t>Street not being a street in road category 2, 3 or 4 - Minor/immediate works</t>
  </si>
  <si>
    <t>Street in road category 2 - Minor/immediate works</t>
  </si>
  <si>
    <t>Street in road category 3 or 4, being a traffic-sensitive street - Major/standard works</t>
  </si>
  <si>
    <t>Street in road category 3 or 4, being a traffic-sensitive street - Minor/immediate works</t>
  </si>
  <si>
    <t>Street in road category 3 or 4, not being a traffic-sensitive street - Major/standard works</t>
  </si>
  <si>
    <t>Street in road category 3 or 4, not being a traffic-sensitive street - Minor/immediate works</t>
  </si>
  <si>
    <t>(G)(iii)</t>
  </si>
  <si>
    <t>New charging rates</t>
  </si>
  <si>
    <t>Traffic-sensitive or protected street which is a street in road category 0 or 1</t>
  </si>
  <si>
    <t>Other street which is a street in road category 0 or 1</t>
  </si>
  <si>
    <t>Traffic-sensitive or protected street in road category 2</t>
  </si>
  <si>
    <t>Other street in road 
category 2</t>
  </si>
  <si>
    <t>Traffic-sensitive or protected street in road category 3 or 4</t>
  </si>
  <si>
    <t>Other street in road 
category 3 or 4</t>
  </si>
  <si>
    <t>(G)(iv)</t>
  </si>
  <si>
    <t>Level of overrun charge</t>
  </si>
  <si>
    <t>Previous charging rates</t>
  </si>
  <si>
    <t>Street in road category 2 - Major/standard works</t>
  </si>
  <si>
    <t>(G)(v)</t>
  </si>
  <si>
    <t>5000/10000*</t>
  </si>
  <si>
    <t>3000/8000*</t>
  </si>
  <si>
    <t>*Lower rate first three day and higher rate from the fourth and subsequent days</t>
  </si>
  <si>
    <t>(H)</t>
  </si>
  <si>
    <t>(H)(i)</t>
  </si>
  <si>
    <t>Surveys</t>
  </si>
  <si>
    <t>Defects</t>
  </si>
  <si>
    <t>Random sampling</t>
  </si>
  <si>
    <t>Coring survey</t>
  </si>
  <si>
    <t>Total surveys</t>
  </si>
  <si>
    <t>(H)(ii)</t>
  </si>
  <si>
    <t>Total cost</t>
  </si>
  <si>
    <t xml:space="preserve">Maintenance costs - total linked to table 3.2 </t>
  </si>
  <si>
    <t>No. of operational gasholders</t>
  </si>
  <si>
    <t>Total movement</t>
  </si>
  <si>
    <t>If 'other' specify</t>
  </si>
  <si>
    <t>b/f</t>
  </si>
  <si>
    <t>Current year</t>
  </si>
  <si>
    <t>Explanatory narrative (if appropriate)</t>
  </si>
  <si>
    <t>Number of controlled gas escapes or controlled other gas emergencies reported</t>
  </si>
  <si>
    <t>Number of responses within timescale</t>
  </si>
  <si>
    <t>Percentage of controlled gas escapes responded to within timescale</t>
  </si>
  <si>
    <t>Percentage of uncontrolled gas escapes responded to within timescale</t>
  </si>
  <si>
    <t>29-35 days</t>
  </si>
  <si>
    <t>36-42 days</t>
  </si>
  <si>
    <t>43-49 days</t>
  </si>
  <si>
    <t>50-56 days</t>
  </si>
  <si>
    <t>&gt;56 days</t>
  </si>
  <si>
    <t>Date of oldest outstanding repair at reporting period end date</t>
  </si>
  <si>
    <t>Escape-related Repairs deferred beyond 28 days</t>
  </si>
  <si>
    <t>Total Reports</t>
  </si>
  <si>
    <t>Total mains condition repairs / reports</t>
  </si>
  <si>
    <t>Actioned Repairs / reports to mains interference (damage)</t>
  </si>
  <si>
    <t>Total mains repairs / reports</t>
  </si>
  <si>
    <t>Total actioned repairs / external reports</t>
  </si>
  <si>
    <t>Scheme Name</t>
  </si>
  <si>
    <t>By Cost Type</t>
  </si>
  <si>
    <t>Direct Labour</t>
  </si>
  <si>
    <t>Total Gross Costs</t>
  </si>
  <si>
    <t>Check - Cost Type to Scheme Totals</t>
  </si>
  <si>
    <t>Eligible NIA Expenditure by Cost Type (including Indirects)</t>
  </si>
  <si>
    <t>NIC funding by project</t>
  </si>
  <si>
    <t>Halted Project Revenues</t>
  </si>
  <si>
    <t>Disallowed Project Revenues</t>
  </si>
  <si>
    <t>NIC Royalties Revenues by Project</t>
  </si>
  <si>
    <t>NIC Directly Attributable Costs</t>
  </si>
  <si>
    <t>NIC Royalties Return Income by Project</t>
  </si>
  <si>
    <t>Retained NIC Royalties by Project</t>
  </si>
  <si>
    <t>Total contributions</t>
  </si>
  <si>
    <t>Total Net Expenditure</t>
  </si>
  <si>
    <t xml:space="preserve">                       </t>
  </si>
  <si>
    <t>Scope</t>
  </si>
  <si>
    <t>Emission</t>
  </si>
  <si>
    <t>Business Carbon Footprint</t>
  </si>
  <si>
    <t xml:space="preserve">Scope 1 </t>
  </si>
  <si>
    <t>tCO2e</t>
  </si>
  <si>
    <t>Spare</t>
  </si>
  <si>
    <t>Transport</t>
  </si>
  <si>
    <t>Direct commercial vehicles</t>
  </si>
  <si>
    <t>Total Scope 1</t>
  </si>
  <si>
    <t xml:space="preserve">Scope 2 </t>
  </si>
  <si>
    <t>Electricity consumption</t>
  </si>
  <si>
    <t>Total Scope 2</t>
  </si>
  <si>
    <t>Scope 3                      (Work in progress)</t>
  </si>
  <si>
    <t>Indirect emissions</t>
  </si>
  <si>
    <t>PE pipe</t>
  </si>
  <si>
    <t>Contractor vehicles</t>
  </si>
  <si>
    <t>Rail</t>
  </si>
  <si>
    <t>Air</t>
  </si>
  <si>
    <t>Ferry</t>
  </si>
  <si>
    <t>Total Scope 3</t>
  </si>
  <si>
    <t>Total BCF (excluding shrinkage)</t>
  </si>
  <si>
    <t>Total BCF (including shrinkage)</t>
  </si>
  <si>
    <t xml:space="preserve">Environmental Factor </t>
  </si>
  <si>
    <t xml:space="preserve">Biomethane enquiries </t>
  </si>
  <si>
    <t>Biomethane connection studies</t>
  </si>
  <si>
    <t>scmh</t>
  </si>
  <si>
    <t xml:space="preserve">Capacity of Biomethane connected </t>
  </si>
  <si>
    <t xml:space="preserve">Other unconventional sources of gas connection studies </t>
  </si>
  <si>
    <t>Other unconventional sources of gas connections</t>
  </si>
  <si>
    <t xml:space="preserve">Land Remediation </t>
  </si>
  <si>
    <t>Non-gasholder demolition sites - statutory remediation</t>
  </si>
  <si>
    <t xml:space="preserve">Gasholder demolition sites - statutory remediation </t>
  </si>
  <si>
    <t xml:space="preserve">Total sites (statutory remediation) </t>
  </si>
  <si>
    <t xml:space="preserve">Virgin Aggregate </t>
  </si>
  <si>
    <t xml:space="preserve">Virgin aggregate </t>
  </si>
  <si>
    <t>Spoil to Landfill</t>
  </si>
  <si>
    <t xml:space="preserve">Spoil to landfill </t>
  </si>
  <si>
    <t>Tonnes</t>
  </si>
  <si>
    <t xml:space="preserve">ISO 14001 Major Non-conformities </t>
  </si>
  <si>
    <t>Distributed Gas Connections</t>
  </si>
  <si>
    <t>Project Details</t>
  </si>
  <si>
    <t>Reporting item</t>
  </si>
  <si>
    <t>Project 1</t>
  </si>
  <si>
    <t>Capacity connected</t>
  </si>
  <si>
    <t xml:space="preserve">GDN reference: </t>
  </si>
  <si>
    <t xml:space="preserve">GDN reinforcement capacity capital costs </t>
  </si>
  <si>
    <t>£k</t>
  </si>
  <si>
    <t xml:space="preserve">Date of connection: </t>
  </si>
  <si>
    <t>GDN facility capital costs (if applicable)</t>
  </si>
  <si>
    <t>Source of gas (eg Biomethane, Coal Bed Methane, Shale Gas):</t>
  </si>
  <si>
    <t>GDN facility opex costs (if applicable)</t>
  </si>
  <si>
    <t>Total GDN cost of connection</t>
  </si>
  <si>
    <t>Approach main charge paid by connectee</t>
  </si>
  <si>
    <t>Connection charge paid by connectee</t>
  </si>
  <si>
    <t>Transportation credit (if applicable)</t>
  </si>
  <si>
    <t>Project 2</t>
  </si>
  <si>
    <t>Project 3</t>
  </si>
  <si>
    <t>Project 4</t>
  </si>
  <si>
    <t>Project 5</t>
  </si>
  <si>
    <t>Project 6</t>
  </si>
  <si>
    <t>TOTALS</t>
  </si>
  <si>
    <t xml:space="preserve">Total of all projects </t>
  </si>
  <si>
    <t>Total GDN cost of connections</t>
  </si>
  <si>
    <t>Approach main charges paid by connectee</t>
  </si>
  <si>
    <t>Connection charges paid by connectee</t>
  </si>
  <si>
    <t xml:space="preserve">Capacity of Biomethane connection studies </t>
  </si>
  <si>
    <t xml:space="preserve">Biomethane connections  </t>
  </si>
  <si>
    <t xml:space="preserve">Capacity of other unconventional sources of gas connected </t>
  </si>
  <si>
    <t>Tonnes lost</t>
  </si>
  <si>
    <t>Customer numbers</t>
  </si>
  <si>
    <t>Total number of customers at the start of the reporting year</t>
  </si>
  <si>
    <t>Total number of customers at the end of the reporting year</t>
  </si>
  <si>
    <t>Number Of Consumers In Each Network</t>
  </si>
  <si>
    <t>Customer Initiated Mains Diversion</t>
  </si>
  <si>
    <t>Non-GDN Initiated Service Alteration</t>
  </si>
  <si>
    <t>Major incidents</t>
  </si>
  <si>
    <t>Scale, duration and cause of major incidents</t>
  </si>
  <si>
    <t>Network Name</t>
  </si>
  <si>
    <t>Incident Name</t>
  </si>
  <si>
    <t>Number of customers interrupted as a result of the incident</t>
  </si>
  <si>
    <t>Average Duration of each Interruption in each Network Incident (minutes)</t>
  </si>
  <si>
    <t>Total interruptions duration in each incident (minutes)</t>
  </si>
  <si>
    <t>Asset error correction reports submitted during the reporting period</t>
  </si>
  <si>
    <t>Number of reports submitted by GDNs or agents working on their behalf</t>
  </si>
  <si>
    <t>Number of reports submitted by parties other than GDNs</t>
  </si>
  <si>
    <t>Total number of reports</t>
  </si>
  <si>
    <t xml:space="preserve">Pipeline records digitised during the reporting period </t>
  </si>
  <si>
    <t>A pipeline becomes outstanding for digitisation when the final commission or decommission of the pipes has occurred at street level, where continuous work activity has occurred. For non continuous activity it would be from the date where the last pipe was commissioned or decommissioned prior to leaving site at this stage of the project. Projects are created at street level.</t>
  </si>
  <si>
    <t>Number of pipeline records digitised during the reporting period</t>
  </si>
  <si>
    <t>Within 30 business days</t>
  </si>
  <si>
    <t>Between 30 and 60 business days</t>
  </si>
  <si>
    <t>More than 60 business days</t>
  </si>
  <si>
    <t>Pipeline records awaiting digitisation at the end of the reporting period</t>
  </si>
  <si>
    <t>Number of pipeline records awaiting digitisation at the end of the reporting period</t>
  </si>
  <si>
    <t>Total number of  pipeline records awaiting digitisation</t>
  </si>
  <si>
    <t>Number  of pipeline records &gt;30 business days awaiting digitisation</t>
  </si>
  <si>
    <t>Date of oldest pipeline record awaiting digitisation</t>
  </si>
  <si>
    <t>Total length of pipeline records awaiting digitisation</t>
  </si>
  <si>
    <t>Length of pipeline records &gt;30 business days awaiting digitisation</t>
  </si>
  <si>
    <t>Records &gt; 30 business days awaiting digitisation</t>
  </si>
  <si>
    <t>Record all consumer complaints as set out in the Gas Quality of Service RIGs</t>
  </si>
  <si>
    <t>Complaints concerning emergency response and repair work (including unplanned loss of supply)</t>
  </si>
  <si>
    <t>the number of complaints concerning planned work</t>
  </si>
  <si>
    <t>Complaints concerning connections services (including connection quotations or pre-quotation enquiries as well as the delivery of connection services and disconnections)*</t>
  </si>
  <si>
    <t>Number of complaints concerning other issues including (but not limited to) reinstatement and excavation, communication and engineering work where they have not been recorded under the listed categories</t>
  </si>
  <si>
    <t>Q1</t>
  </si>
  <si>
    <t>Q2</t>
  </si>
  <si>
    <t>Q3</t>
  </si>
  <si>
    <t>Q4</t>
  </si>
  <si>
    <t>Internal GDN complaints</t>
  </si>
  <si>
    <t>Number of telephone complaints received</t>
  </si>
  <si>
    <t>Number of written complaints received (including letters, emails, texts)</t>
  </si>
  <si>
    <t>Total complaints received</t>
  </si>
  <si>
    <t>Number of complaints resolved by the end of the first working day after which the complaint was received (day+1)</t>
  </si>
  <si>
    <t>Percentage of complaints outstanding after day+1</t>
  </si>
  <si>
    <t>Number of complaints resolved between day+2 and 31 working days</t>
  </si>
  <si>
    <t>Percentage of complaints outstanding after 31 working days</t>
  </si>
  <si>
    <t>Number of repeated complaints</t>
  </si>
  <si>
    <t>Percentage of repeated complaints</t>
  </si>
  <si>
    <t xml:space="preserve">Total number of deadlock letters issued by the GDN to the complainant </t>
  </si>
  <si>
    <t>Complaints to the Ombudsman</t>
  </si>
  <si>
    <t>Number of complaints taken up within Ombudsman terms of reference</t>
  </si>
  <si>
    <t>Number of complaints taken up outside Ombudsman terms of reference</t>
  </si>
  <si>
    <t>Total number of complaints taken up by the Ombudsman for resolution (i.e. number of forms completed as reported by TOSL inside and outside of the terms of reference)</t>
  </si>
  <si>
    <t>Number of final decisions issued by the Ombudsman</t>
  </si>
  <si>
    <t>Total number of awards made by the Ombudsman (financial, non-financial and both) to the complainant</t>
  </si>
  <si>
    <t>*This could include connection charges, delays in issuing quotations and general front end customer service amongst other things</t>
  </si>
  <si>
    <t>This could also include delays in the delivery of physical works, quality of workmanship issues and customer service post acceptance of the quotation amongst other things</t>
  </si>
  <si>
    <t>Annual</t>
  </si>
  <si>
    <t>PLANNED WORK SURVEY</t>
  </si>
  <si>
    <t>Number of customers expressing given level of satisfaction, by survey question</t>
  </si>
  <si>
    <t>Calculations</t>
  </si>
  <si>
    <t>Not stated</t>
  </si>
  <si>
    <t>Mean Score</t>
  </si>
  <si>
    <t>Upper 95% CI</t>
  </si>
  <si>
    <t>Lower 95% CI</t>
  </si>
  <si>
    <t>(x-mean)^2</t>
  </si>
  <si>
    <t>Standard deviation</t>
  </si>
  <si>
    <t>Q3 Duration of the interruption</t>
  </si>
  <si>
    <t>Q5  Advance notice of work</t>
  </si>
  <si>
    <t>Q6  Satisfaction with site tidiness</t>
  </si>
  <si>
    <t>Q7  Communication while work was being carried out</t>
  </si>
  <si>
    <t>Q8  Satisfaction with excavation period</t>
  </si>
  <si>
    <t>Q9 Skill and professionalism of the workforce</t>
  </si>
  <si>
    <t>Q10 Overall quality of work</t>
  </si>
  <si>
    <t>Q11 Satisfaction with overall service provided</t>
  </si>
  <si>
    <t>EMERGENCY RESPONSE AND REPAIR SURVEY</t>
  </si>
  <si>
    <t>Number of customers expressing given level of satisfaction, by survey question (excluding telephone service)</t>
  </si>
  <si>
    <t>Q5   Time it took for engineer to respond</t>
  </si>
  <si>
    <t>Q9    Duration of interruption</t>
  </si>
  <si>
    <t>Q10  Communication during interruption</t>
  </si>
  <si>
    <t>Q11  Satisfaction with site tidiness</t>
  </si>
  <si>
    <t>Q12  Satisfaction with excavation period</t>
  </si>
  <si>
    <t>Q13  Skill and professionalism of the workforce</t>
  </si>
  <si>
    <t>Q14  Overall quality of work</t>
  </si>
  <si>
    <t>Q15  Overall satisfaction of service provided</t>
  </si>
  <si>
    <t>CONNECTIONS SURVEY</t>
  </si>
  <si>
    <t>Q2  Application process and clarity of forms</t>
  </si>
  <si>
    <t>Q3 Time taken to provide quotation</t>
  </si>
  <si>
    <t>Q4 Time taken to schedule a date for works</t>
  </si>
  <si>
    <t>Q5 Length of time it took for work to be completed</t>
  </si>
  <si>
    <t>Q6 Skill and professionalism of the workforce</t>
  </si>
  <si>
    <t>Q7 Satisfaction with site tidiness</t>
  </si>
  <si>
    <t>Q8 Satisfaction with excavation period</t>
  </si>
  <si>
    <t>Q9 Overall quality of work</t>
  </si>
  <si>
    <t>Q10 Overall quality of communication</t>
  </si>
  <si>
    <t>Q11 Overall satisfaction with service provided</t>
  </si>
  <si>
    <t>Guaranteed Standard 1 - Regulation 7 - Supply Restoration</t>
  </si>
  <si>
    <t>Domestic</t>
  </si>
  <si>
    <t>Number of customers' premises not restored within the prescribed period (Reg 7(2)(a))</t>
  </si>
  <si>
    <t>Number of customers' premises not restored within the prescribed period (Reg 7(2)(b))</t>
  </si>
  <si>
    <t>Number of payments made under Reg 7(2)(a)</t>
  </si>
  <si>
    <t>Value of payments made under Reg 7(2)(a)</t>
  </si>
  <si>
    <t>Number of payments made under Reg 7(2)(b)</t>
  </si>
  <si>
    <t>Value of payments made under Reg 7(2)(b)</t>
  </si>
  <si>
    <t>Number of times cap reached for payments under Reg 7(2)</t>
  </si>
  <si>
    <t>Total value of domestic payments made under Regulation 7</t>
  </si>
  <si>
    <t>Total value of non-domestic payments made under Regulation 7</t>
  </si>
  <si>
    <t>Total value of domestic and non-domestic payments made under Regulation 7</t>
  </si>
  <si>
    <t>Guaranteed Standard 2 - Regulation 8 - Reinstatement of customer's premises</t>
  </si>
  <si>
    <t>Number of customers' premises due to be reinstated</t>
  </si>
  <si>
    <t>Number of customers' premises not reinstated within the prescribed period (Reg 8(2)(a))</t>
  </si>
  <si>
    <t>Number of customers' premises not reinstated within the prescribed period (Reg 8(2)(b))</t>
  </si>
  <si>
    <t>Number of payments made under Reg 8(2)(a)</t>
  </si>
  <si>
    <t>Value of payments made under Reg 8(2)(a)</t>
  </si>
  <si>
    <t>Number of payments made under Reg 8(2)(b)</t>
  </si>
  <si>
    <t>Value of payments made under Reg 8(2)(b)</t>
  </si>
  <si>
    <t>Total value of payments made under Regulation 8 to domestic customers</t>
  </si>
  <si>
    <t>Total value of payments made under Regulation 8 to non-domestic customers</t>
  </si>
  <si>
    <t xml:space="preserve">Total value of payments made under Regulation 8 </t>
  </si>
  <si>
    <t>Guaranteed Standard 3 - Regulation 9 - Priority domestic customers</t>
  </si>
  <si>
    <t>Number of supply interruptions to priority domestic customers' premises (Reg 9(1))</t>
  </si>
  <si>
    <t>Planned interruptions</t>
  </si>
  <si>
    <t>Number of planned interruptions to priority domestic customers' premises (Reg 9(2)(a))</t>
  </si>
  <si>
    <t>Number of payments made under Reg 9(2)(a)</t>
  </si>
  <si>
    <t>Value of payments made under Reg 9(2)(a)</t>
  </si>
  <si>
    <t>Unplanned interruptions (less than 250 premises)</t>
  </si>
  <si>
    <t>Number of unplanned interruptions to priority domestic customers' premises where less than 250 customers' premises are affected (Reg 9(2)(b)(i))</t>
  </si>
  <si>
    <t>Number of payments made under Reg 9(2)(b)(i)</t>
  </si>
  <si>
    <t>Value of payments made under Reg 9(2)(b)(i)</t>
  </si>
  <si>
    <t>Unplanned interruptions (more than 250 premises)</t>
  </si>
  <si>
    <t>Number of unplanned interruptions to priority domestic customers' premises where 250 or more customers' premises are affected (Reg 9(2)(b)(ii))</t>
  </si>
  <si>
    <t>Number of payments made under Reg 9(2)(b)(ii)</t>
  </si>
  <si>
    <t>Value of payments made under Reg 9(2)(b)(ii)</t>
  </si>
  <si>
    <t xml:space="preserve">Total value of payments made under Regulation 9 </t>
  </si>
  <si>
    <t>Guaranteed Standard 4 - Regulation 10  - Provision of standard connection quotations =&lt;275kWh per hour</t>
  </si>
  <si>
    <t>Voluntary Scheme</t>
  </si>
  <si>
    <t>Number of requests for standard quote =&lt;275kWh per hour (Reg 10(1)(a))</t>
  </si>
  <si>
    <t>Number of standard quotations provided within prescribed period (Reg 10 (3) (a))</t>
  </si>
  <si>
    <t>Number of standard quotations not provided within prescribed period (Reg 10(3)(a))</t>
  </si>
  <si>
    <t>Number of payments made under Reg 10(3)(a)</t>
  </si>
  <si>
    <t>Number of times cap reached for payments under Reg 10(6)(b)(i)</t>
  </si>
  <si>
    <t>Value of payments made under Regulation 10(3)(a)</t>
  </si>
  <si>
    <t>Exclusions</t>
  </si>
  <si>
    <t xml:space="preserve">Number of excluded connections </t>
  </si>
  <si>
    <t xml:space="preserve">Number of complex connections </t>
  </si>
  <si>
    <t xml:space="preserve">Number of connections where customer failed to provide required information </t>
  </si>
  <si>
    <t xml:space="preserve">Number of customer requested deferrals </t>
  </si>
  <si>
    <t>Number of connections not covered by SI (connections &gt;7 bar gauge, domestic developments and non-domestic developments)</t>
  </si>
  <si>
    <t>Guaranteed Standard 5 - Regulation 10  - Provision of non-standard connection quotations =&lt;275kWh per hour</t>
  </si>
  <si>
    <t>Number of requests for non-standard quote =&lt;275kWh per hour (Reg 10(1)(a))</t>
  </si>
  <si>
    <t>Number of non-standard quotations provided within prescribed period (Reg 10(3)(b)(i))</t>
  </si>
  <si>
    <t>Number of non-standard quotations not provided within prescribed period (Reg 10(3)(b)(i))</t>
  </si>
  <si>
    <t>Number of payments made under Reg 10(3)(b)(i)</t>
  </si>
  <si>
    <t>Value of payments made under Regulation 10(3)(b)(i)</t>
  </si>
  <si>
    <t>Number of excluded connections</t>
  </si>
  <si>
    <t>Number of complex connections</t>
  </si>
  <si>
    <t>Number of connections where customer failed to provide required information</t>
  </si>
  <si>
    <t>Guaranteed Standard 6 - Regulation 10 - Provision of non-standard connection quotations &gt; 275kWh per hour</t>
  </si>
  <si>
    <t>Number of requests for non-standard quote &gt;275kWh per hour (Reg 10(1)(a))</t>
  </si>
  <si>
    <t>Number of non-standard quotations provided within prescribed period (Reg 10(3)(b)(ii))</t>
  </si>
  <si>
    <t>Number of non-standard quotations not provided within prescribed period (Reg 10(3)(b)(ii))</t>
  </si>
  <si>
    <t>Number of payments made under Reg 10(3)(b)(ii)</t>
  </si>
  <si>
    <t>Number of times cap reached for payments under Reg 10(6)(b)(ii)</t>
  </si>
  <si>
    <t>Value of payments made under Regulation 10 (3)(b)(ii)</t>
  </si>
  <si>
    <t>Guaranteed Standard 7 - Regulation 10  - Accuracy of quotations</t>
  </si>
  <si>
    <t>Number of quotations challenged under accuracy scheme (Reg 10(1)(b))</t>
  </si>
  <si>
    <t>Number of quotations found not to be accurate (Reg 10(3)(c))</t>
  </si>
  <si>
    <t>Number of refunds issued following accuracy scheme challenge</t>
  </si>
  <si>
    <t>Value of refunds issued under accuracy scheme (Reg 10 (3)(c))</t>
  </si>
  <si>
    <t>Guaranteed Standard 8 - Regulation 10 - Response to land enquiries</t>
  </si>
  <si>
    <t>Number of land enquiry requests received (Reg 10(1)(c))</t>
  </si>
  <si>
    <t>Number of land enquiry requests responded to within timescale (Reg 10(3)(d))</t>
  </si>
  <si>
    <t>Number of land enquiry requests not responded to within timescale (Reg 10(3)(d))</t>
  </si>
  <si>
    <t>Number of payments made under Reg 10(3)(d)</t>
  </si>
  <si>
    <t>Number of times cap reached for payments under Reg 10(6)(c)(i)(ii)</t>
  </si>
  <si>
    <t>Value of payments made under Regulation 10(3)(d)</t>
  </si>
  <si>
    <t>Guaranteed Standard 9 - Regulation 10  - Offering a date for commencement and substantial completion of connection works (=&lt;275kWh per hour)</t>
  </si>
  <si>
    <t>Voluntary</t>
  </si>
  <si>
    <t>Number of quotations accepted  (Reg 10(1)(d))</t>
  </si>
  <si>
    <t>Number where both dates offered within timescale (Reg 10(3)(e)(i))</t>
  </si>
  <si>
    <t>Number where at least one date not offered within timescale (Reg 10(3)(e)(i))</t>
  </si>
  <si>
    <t>Number of payments made under Reg 10(3)(e)(i)</t>
  </si>
  <si>
    <t>Number of times cap reached for payments under Reg 10(6)(d)(i)</t>
  </si>
  <si>
    <t>Value of payments made under Regulation 10(3)(e)(i)</t>
  </si>
  <si>
    <t>Guaranteed Standard 10 - Regulation 10 - Offering a date for commencement and substantial completion of connection works (&gt; 275kWh per hour)</t>
  </si>
  <si>
    <t>Number of quotations accepted (Reg 10(1)(d))</t>
  </si>
  <si>
    <t>Number where both dates offered within timescale (Reg 10(3)(e)(ii))</t>
  </si>
  <si>
    <t>Number where at least one date not offered within timescale (Reg 10(3)(e)(ii))</t>
  </si>
  <si>
    <t>Number of payments made under Reg 10(3)(e)(ii)</t>
  </si>
  <si>
    <t>Number of times cap reached for payments under Reg 10(6)(d)(ii)</t>
  </si>
  <si>
    <t>Value of payments made under Regulation 10(3)(e)(ii)</t>
  </si>
  <si>
    <t xml:space="preserve">Guaranteed Standard 11 - Regulation 10 - Substantial completion on agreed date </t>
  </si>
  <si>
    <t>Quotation value up to and including £1,000</t>
  </si>
  <si>
    <t>Number substantially completed within timescale agreed with customer (Reg 10(3)(f)(i))</t>
  </si>
  <si>
    <t>Number not substantially completed within timescale agreed with customer (Reg 10(3)(f)(i))</t>
  </si>
  <si>
    <t>Number of payments made under Reg 10(3)(f)(i)</t>
  </si>
  <si>
    <t>Number of times cap reached for payments under Reg 10(6)(e)</t>
  </si>
  <si>
    <t>Value of payments made under Regulation 10(3)(f)(i)</t>
  </si>
  <si>
    <t>Quotation value over £1,000 but not exceeding £4,000</t>
  </si>
  <si>
    <t>Number substantially completed within timescale agreed with customer (Reg 10(3)(f)(ii))</t>
  </si>
  <si>
    <t>Number not substantially completed within timescale agreed with customer (Reg 10(3)(f)(ii))</t>
  </si>
  <si>
    <t>Number of payments made under Reg 10(3)(f)(ii)</t>
  </si>
  <si>
    <t>Number of times cap reached for payments under Reg 10(6)(f)</t>
  </si>
  <si>
    <t>Value of payments made under Regulation 10(3)(f)(ii)</t>
  </si>
  <si>
    <t>Quotation value over £4,000 but not exceeding £20,000</t>
  </si>
  <si>
    <t>Number substantially completed within timescale agreed with customer (Reg 10(3)(f)(iii))</t>
  </si>
  <si>
    <t>Number not substantially completed within timescale agreed with customer (Reg 10(3)(f)(iii))</t>
  </si>
  <si>
    <t>Number of payments made under Reg 10(3)(f)(iii)</t>
  </si>
  <si>
    <t>Value of payments made under Regulation 10(3)(f)(iii)</t>
  </si>
  <si>
    <t>Quotation value above £20,000 but not exceeding £50,000</t>
  </si>
  <si>
    <t>Number substantially completed within timescale agreed with customer (Reg 10(3)(f)(iv))</t>
  </si>
  <si>
    <t>Number not substantially completed within timescale agreed with customer (Reg 10(3)(f)(iv))</t>
  </si>
  <si>
    <t>Number of payments made under Reg 10(3)(f)(iv)</t>
  </si>
  <si>
    <t>Number of times cap reached for payments under Reg 10(6)(g)</t>
  </si>
  <si>
    <t>Value of payments made under Regulation 10(3)(f)(iv)</t>
  </si>
  <si>
    <t>Quotation value above £50,000 but not exceeding £100,000</t>
  </si>
  <si>
    <t>Number substantially completed within timescale agreed with customer (Reg 10)(3)(f)(v))</t>
  </si>
  <si>
    <t>Number not substantially completed within timescale agreed with customer (Reg 10(3)(f)(v)</t>
  </si>
  <si>
    <t>Number of payments made under Reg 10(3)(f)(v)</t>
  </si>
  <si>
    <t>Number of times cap reached for payments under Reg 10(6)(h)</t>
  </si>
  <si>
    <t>Value of payments made under Regulation 10(3)(f)(v)</t>
  </si>
  <si>
    <t>Total Amount</t>
  </si>
  <si>
    <t>Total number of substantially completed quotations</t>
  </si>
  <si>
    <t>Total number substantially completed within agreed timescale</t>
  </si>
  <si>
    <t>Total number not substantially completed within agreed timescale (Reg 10(3)(f)</t>
  </si>
  <si>
    <t>Total number of payments made (Reg 10(3)(f))</t>
  </si>
  <si>
    <t>Total number of times cap reached for payments (Reg 10(6)(e) - (h))</t>
  </si>
  <si>
    <t>Total value of payments made (Regulation 10(3)(f))</t>
  </si>
  <si>
    <t>Guaranteed Standard  13 - Regulation 10A - Notification of planned supply interruptions</t>
  </si>
  <si>
    <t>Number of customers whose gas supply was interrupted for planned maintenance or replacement work</t>
  </si>
  <si>
    <t>Number of customers that did not receive prior notice of not less than prescribed period (Reg 10A(2))</t>
  </si>
  <si>
    <t>Number of payments made under Reg 10A(2)</t>
  </si>
  <si>
    <t>Value of payments made under Reg 10A(2)</t>
  </si>
  <si>
    <t>Total value of payments made under Reg 10A</t>
  </si>
  <si>
    <t>Guaranteed Standard  14 - Regulation 10B -  Response to complaints</t>
  </si>
  <si>
    <t>Total number of written and oral complaints received requiring a response</t>
  </si>
  <si>
    <t>Number of customers that did not receive a response within the prescribed period (Reg 10B(2))</t>
  </si>
  <si>
    <t>Number of payments made under Reg 10B(2)</t>
  </si>
  <si>
    <t>Number of times cap reached for payments under Reg 10B(4)(e)</t>
  </si>
  <si>
    <t>Total value of payments made under Reg 10B</t>
  </si>
  <si>
    <t>Guaranteed Standard 12 - Regulation 12 - Payments</t>
  </si>
  <si>
    <t>Number of payments due under Reg 12</t>
  </si>
  <si>
    <t>Value of payments made under Regulation 12 to domestic customers</t>
  </si>
  <si>
    <t>Value of payments made under Regulation 12 to non-domestic customers</t>
  </si>
  <si>
    <t>Value of payments made under Reg 12</t>
  </si>
  <si>
    <t>Total value of payments made under the Guaranteed Standards</t>
  </si>
  <si>
    <t>Standard Special Condition D10(2)(a)  Provision of standard connection quotations =&lt;275 kWh per hour</t>
  </si>
  <si>
    <t>Number of requests for standard quotation =&lt;275kWh per hour (Standard Special Condition D10 (1)(a))</t>
  </si>
  <si>
    <t>Number of standard quotations provided within timescale (Standard Special Condition D10 (2)(a))</t>
  </si>
  <si>
    <t>Percentage of standard quotations provided within timescale (Standard Special Condition D10 (2)(a))</t>
  </si>
  <si>
    <t>Number of standard quotations not provided within timescale (Standard Special Condition D10 (2)(a)</t>
  </si>
  <si>
    <t>Percentage of standard quotations not provided within timescale (Standard Special Condition D10 (2)(a))</t>
  </si>
  <si>
    <t>Standard Special Condition D10(2)(b)(i)  Provision of non-standard connection quotations =&lt;275kWh per hour</t>
  </si>
  <si>
    <t>Number of requests for non-standard quotation =&lt;275kWh per hour (Standard Special Condition D10 (1)(a))</t>
  </si>
  <si>
    <t>Number of non-standard quotations provided within timescale (Standard Special Condition D10 (2)(b)(i))</t>
  </si>
  <si>
    <t>Percentage of non-standard quotations provided within timescale (Standard Special Condition D10 (2)(b)(i))</t>
  </si>
  <si>
    <t>Number of non-standard quotations not provided within timescale (Standard Special Condition D10 (2)(b)(i))</t>
  </si>
  <si>
    <t>Percentage of non-standard quotations not provided within timescale (Standard Special Condition D10 (2)(b)(i))</t>
  </si>
  <si>
    <t>Standard Special Condition D10(2)(b)(ii)  Provision of non-standard connections quotations &gt;275kWh per hour</t>
  </si>
  <si>
    <t>Number of requests for non-standard quotation &gt;275kWh per hour (Standard Special Condition D10 (1)(a))</t>
  </si>
  <si>
    <t>Number of non-standard quotations provided within timescale (Standard Special Condition D10 (2)(b)(ii))</t>
  </si>
  <si>
    <t>Percentage of non-standard quotations provided within timescale (Standard Special Condition D10 (2)(b)(ii))</t>
  </si>
  <si>
    <t>Number of non-standard quotations not provided within timescale (Standard Special Condition D10 (2)(b)(ii))</t>
  </si>
  <si>
    <t>Percentage of non-standard quotations not provided within timescale (Standard Special Condition D10 (2)(b)(ii))</t>
  </si>
  <si>
    <t>Standard Special Condition D10(3) Accuracy of quotations</t>
  </si>
  <si>
    <t>Number of quotations challenged under accuracy scheme (Standard Special Condition D10 (3)</t>
  </si>
  <si>
    <t>Number of quotations found not to be accurate (Standard Special Condition D10 (3))</t>
  </si>
  <si>
    <t>Number of refunds issued following accuracy scheme challenge (Standard Special Condition D10 (3))</t>
  </si>
  <si>
    <t>Total value of refunds issued following accuracy scheme challenge (Standard Special Condition D10 (3))</t>
  </si>
  <si>
    <t>Standard Special Condition D10(2)(d) Response to land enquiries</t>
  </si>
  <si>
    <t>Number of land enquiry requests received (Standard Special Condition D10 (1)(c))</t>
  </si>
  <si>
    <t>Number of land enquiry requests responded to within timescale (Standard Special Condition D10 (2)(d))</t>
  </si>
  <si>
    <t>Percentage of land enquiry requests responded to within timescale (Standard Special Condition D10 (2)(d))</t>
  </si>
  <si>
    <t>Number of land enquiry requests not responded to within timescale (Standard Special Condition D10 (2)(d))</t>
  </si>
  <si>
    <t>Percentage of land enquiry requests not responded to within timescale (Standard Special Condition D10 (2)(d))</t>
  </si>
  <si>
    <t xml:space="preserve">Standard Special Condition D10(2)(e) Provision of a date for commencement and substantial completion </t>
  </si>
  <si>
    <t>Number of quotations accepted</t>
  </si>
  <si>
    <t>Number where both dates offered within timescale (Standard Special Condition D10 (2)(e))</t>
  </si>
  <si>
    <t>Percentage where both dates provided within timescale (Standard Special Condition D10 (2)(e))</t>
  </si>
  <si>
    <t>Number where at least one date not offered within timescale (Standard Special Condition D10 (2)(e))</t>
  </si>
  <si>
    <t>Percentage where at least one date not offered within timescale (Standard Special Condition D10 (2)(e))</t>
  </si>
  <si>
    <t>Standard Special Condition D10(2)(c)  Substantial completion of works within timescales agreed with the customer.</t>
  </si>
  <si>
    <t>Total number of projects completed</t>
  </si>
  <si>
    <t>Number substantially completed within timescale agreed with customer (Standard Special Condition D10 (2)(c))</t>
  </si>
  <si>
    <t>Percentage substantially completed within timescale agreed with customer (Standard Special Condition D10 (2)(c))</t>
  </si>
  <si>
    <t>Number not substantially completed within timescale agreed with customer (Standard Special Condition D10 (2)(c))</t>
  </si>
  <si>
    <t>Percentage not substantially completed within timescale agreed with customer (Standard Special Condition D10 (2)(c))</t>
  </si>
  <si>
    <t>Standard Special Condition D10(2)(f) Responding to telephone calls</t>
  </si>
  <si>
    <t>Total calls received on specified numbers</t>
  </si>
  <si>
    <t>Total calls answered within timescale</t>
  </si>
  <si>
    <t>Percentage of telephone calls answered within timescale</t>
  </si>
  <si>
    <t>Domestic customers</t>
  </si>
  <si>
    <t>Total value of payments made to domestic customers under Regulation 7</t>
  </si>
  <si>
    <t>Non Domestic (where annual usage does not exceed 73,200 kWh)</t>
  </si>
  <si>
    <t>Total value of payments made to non-domestic customers under Regulation 7</t>
  </si>
  <si>
    <t>Non Domestic (where annual usage exceeds 73,200 kWh)</t>
  </si>
  <si>
    <t>Number of customer's premises not restored within the prescribed period</t>
  </si>
  <si>
    <t>Number of payments made to non-domestic customers (where annual usage exceeds 73,200 kWh)</t>
  </si>
  <si>
    <t>Total value of payments made to non-domestic customers (where annual usage exceeds 73,200 kWh)</t>
  </si>
  <si>
    <t>Number of times the cap was reached for an incident</t>
  </si>
  <si>
    <t>Was the annual aggregate cap reached (Y/N)</t>
  </si>
  <si>
    <t>N</t>
  </si>
  <si>
    <t>Y</t>
  </si>
  <si>
    <t>Value of payments that fell within excess</t>
  </si>
  <si>
    <t>Value of payments paid and recovered via insurance arrangements</t>
  </si>
  <si>
    <t>Total value of payments made under the 3rd Party &amp; Water Ingress arrangements</t>
  </si>
  <si>
    <t>Non Domestic (&lt;73,200kWh)</t>
  </si>
  <si>
    <t>Non Domestic (&gt;73,200kWh)</t>
  </si>
  <si>
    <t>Period (hrs)</t>
  </si>
  <si>
    <t>Properties</t>
  </si>
  <si>
    <t>Payment no.</t>
  </si>
  <si>
    <t>25-48</t>
  </si>
  <si>
    <t>49-72</t>
  </si>
  <si>
    <t>73-96</t>
  </si>
  <si>
    <t>97-120</t>
  </si>
  <si>
    <t>121-144</t>
  </si>
  <si>
    <t>145-168</t>
  </si>
  <si>
    <t>169-192</t>
  </si>
  <si>
    <t>193-216</t>
  </si>
  <si>
    <t>217-240</t>
  </si>
  <si>
    <t>241-264</t>
  </si>
  <si>
    <t>265-288</t>
  </si>
  <si>
    <t>289-312</t>
  </si>
  <si>
    <t>313-336</t>
  </si>
  <si>
    <t>337-360</t>
  </si>
  <si>
    <t>361-384</t>
  </si>
  <si>
    <t>385-408</t>
  </si>
  <si>
    <t>409-432</t>
  </si>
  <si>
    <t>433-456</t>
  </si>
  <si>
    <t>457-480</t>
  </si>
  <si>
    <t>481-504</t>
  </si>
  <si>
    <t>505-528</t>
  </si>
  <si>
    <t>529-552</t>
  </si>
  <si>
    <t>553-576</t>
  </si>
  <si>
    <t>577-600</t>
  </si>
  <si>
    <t>601-624</t>
  </si>
  <si>
    <t>625-648</t>
  </si>
  <si>
    <t>649-672</t>
  </si>
  <si>
    <t>673-696</t>
  </si>
  <si>
    <t>697-720</t>
  </si>
  <si>
    <t>721-744</t>
  </si>
  <si>
    <t>745-768</t>
  </si>
  <si>
    <t>769-816</t>
  </si>
  <si>
    <t>Start date and time of incident</t>
  </si>
  <si>
    <t>Incident location</t>
  </si>
  <si>
    <t>No of premises affected</t>
  </si>
  <si>
    <t>Cause of incident</t>
  </si>
  <si>
    <t>End date and time of incident
(i.e. when all gas supplies restored)</t>
  </si>
  <si>
    <t>1.1 Income_Statement</t>
  </si>
  <si>
    <t>1.8 Tax pools</t>
  </si>
  <si>
    <t>1.9 Tax Allocations</t>
  </si>
  <si>
    <t>Net of tax actuarial gain/(loss) on defined pension benefits</t>
  </si>
  <si>
    <t>Net of tax cash flow hedges</t>
  </si>
  <si>
    <t>Net of tax gain/(loss) on revaluation</t>
  </si>
  <si>
    <t>Other movements in equity- overwrite with detail</t>
  </si>
  <si>
    <t>Tax on items taken directly to or transferred from equity</t>
  </si>
  <si>
    <t>LTS Pipelines</t>
  </si>
  <si>
    <t>Total per CT600</t>
  </si>
  <si>
    <t>Actives</t>
  </si>
  <si>
    <t>Pensioners</t>
  </si>
  <si>
    <t>Average age of Actives</t>
  </si>
  <si>
    <t>Average age of Pensioners</t>
  </si>
  <si>
    <t>Pensionable pay</t>
  </si>
  <si>
    <t>Investment management information</t>
  </si>
  <si>
    <t>Scheme liabilities</t>
  </si>
  <si>
    <t>Total borrowings</t>
  </si>
  <si>
    <t>Total Creditors: due within one year</t>
  </si>
  <si>
    <t>Distribution Network Names</t>
  </si>
  <si>
    <t>Version</t>
  </si>
  <si>
    <t>Table Reference</t>
  </si>
  <si>
    <t>Reference</t>
  </si>
  <si>
    <t>Capacity of operational gasholders (b/f)</t>
  </si>
  <si>
    <t>HSE driven mains &amp; services</t>
  </si>
  <si>
    <t>Non-HSE driven mains &amp; services</t>
  </si>
  <si>
    <t>Multi occupancy buildings (MoBs)</t>
  </si>
  <si>
    <t>Total Controllable costs</t>
  </si>
  <si>
    <t>Non-Controllable costs</t>
  </si>
  <si>
    <t>Controllable costs by activity</t>
  </si>
  <si>
    <t xml:space="preserve">Previous year RRP submission </t>
  </si>
  <si>
    <t>Total Opex, Capex &amp; Repex</t>
  </si>
  <si>
    <t>Of which:  uncertainties*:</t>
  </si>
  <si>
    <t>Total uncertainties*</t>
  </si>
  <si>
    <t>Total funded costs - excluding uncertainties*</t>
  </si>
  <si>
    <t>Total funded costs</t>
  </si>
  <si>
    <t>Total funded costs - including agreed uncertainties**</t>
  </si>
  <si>
    <t>* These are uncertainties where a reopener has yet to be triggered and no decision on setting an allowance has been made.</t>
  </si>
  <si>
    <t>** Agreed uncertainties are where a reopener has been triggered and a decision has been made by Ofgem.</t>
  </si>
  <si>
    <t>Area (sq/m)</t>
  </si>
  <si>
    <t>Workload and costs</t>
  </si>
  <si>
    <t>FPN costs</t>
  </si>
  <si>
    <t>FPN workload</t>
  </si>
  <si>
    <t>Administration workload</t>
  </si>
  <si>
    <t>Non-field based costs</t>
  </si>
  <si>
    <t>Field-based administration costs</t>
  </si>
  <si>
    <t>Field based workload</t>
  </si>
  <si>
    <t>Timing and Duration Conditions</t>
  </si>
  <si>
    <t>no./ per permit</t>
  </si>
  <si>
    <t>Road Space Conditions</t>
  </si>
  <si>
    <t>Traffic Management Provisions</t>
  </si>
  <si>
    <t>Methodology Conditions</t>
  </si>
  <si>
    <t>Consultation &amp; Publicity</t>
  </si>
  <si>
    <t>Environmental Conditions</t>
  </si>
  <si>
    <t>Local Conditions</t>
  </si>
  <si>
    <t>Total Costs of Conditions</t>
  </si>
  <si>
    <t>S74 Other Streetworks Costs- Surveys</t>
  </si>
  <si>
    <t>Diversions</t>
  </si>
  <si>
    <t>Other Services</t>
  </si>
  <si>
    <t>Total Repex</t>
  </si>
  <si>
    <t>Total Repex Net Expenditure</t>
  </si>
  <si>
    <t>Total Repex Mains Laid Length</t>
  </si>
  <si>
    <t>Total Repex Services Workload</t>
  </si>
  <si>
    <t>Other services</t>
  </si>
  <si>
    <t>Sub-deducts Net Expenditure</t>
  </si>
  <si>
    <t>Total other costs inclusive of productivity</t>
  </si>
  <si>
    <t>Number of risers inspected and risk assessed  (in reporting year)</t>
  </si>
  <si>
    <t xml:space="preserve">Total number of risers outstanding for inspection and risk assessment </t>
  </si>
  <si>
    <t>Number of risers identified for future planned replacement</t>
  </si>
  <si>
    <t>Number of risers identified for future planned refurbishment</t>
  </si>
  <si>
    <t>Riser length</t>
  </si>
  <si>
    <t>&lt;20m</t>
  </si>
  <si>
    <t xml:space="preserve">20-40m </t>
  </si>
  <si>
    <t xml:space="preserve">&gt;40m </t>
  </si>
  <si>
    <t xml:space="preserve">&lt;20m </t>
  </si>
  <si>
    <t>Planned refurbishment</t>
  </si>
  <si>
    <t>Refurbishment on Failure</t>
  </si>
  <si>
    <t>Contract Labour</t>
  </si>
  <si>
    <t xml:space="preserve">Total up to 180mm </t>
  </si>
  <si>
    <t>Reinforcement</t>
  </si>
  <si>
    <t>Gross expenditure (£m)</t>
  </si>
  <si>
    <t>Contributions (£m)</t>
  </si>
  <si>
    <t xml:space="preserve">Load/Non-load related </t>
  </si>
  <si>
    <t>Diameter (mm)</t>
  </si>
  <si>
    <t>Maximum Design Operating Pressure (MDOP) (barg)</t>
  </si>
  <si>
    <t>LTS pipeline piggable (km)</t>
  </si>
  <si>
    <t>LTS pipeline non-piggable (km)</t>
  </si>
  <si>
    <t>Maximum Design Capacity (mcm/h)</t>
  </si>
  <si>
    <t>Maximum Design Outlet Pressure (barg)</t>
  </si>
  <si>
    <t>Minimum Design Outlet Pressure (barg)</t>
  </si>
  <si>
    <t>Total above 180mm</t>
  </si>
  <si>
    <t>Output</t>
  </si>
  <si>
    <t>UNC SDA re-engineered / re-configured to eliminate UNC SDA</t>
  </si>
  <si>
    <t>UNC SDA like for like pipe replacement such as to remain as UNC SDA but deemed PSR Reg 13 compliant</t>
  </si>
  <si>
    <t>UNC SDA eliminated by removal of secondary meter installation and Secondary SP(s) isolated and UNC withdrawn.</t>
  </si>
  <si>
    <t>UNC SDA surveyed and monitored such as to be deemed suitably maintained by GDN under PSR Reg 13</t>
  </si>
  <si>
    <r>
      <t>UNC SDA operatorship accepted by 3</t>
    </r>
    <r>
      <rPr>
        <vertAlign val="superscript"/>
        <sz val="10"/>
        <rFont val="Verdana"/>
        <family val="2"/>
      </rPr>
      <t>rd</t>
    </r>
    <r>
      <rPr>
        <sz val="10"/>
        <rFont val="Verdana"/>
        <family val="2"/>
      </rPr>
      <t xml:space="preserve"> party, as evidenced by formal documentation</t>
    </r>
  </si>
  <si>
    <t>UNC SDA remaining as risk unmitigated</t>
  </si>
  <si>
    <t>TMA conditions (productivity) workload (contractors inclusive): Condition Related</t>
  </si>
  <si>
    <t>TMA conditions (productivity) costs</t>
  </si>
  <si>
    <t>Other operational workload (exclusive of TMA conditions related workload)</t>
  </si>
  <si>
    <t>Other operational costs (exlcusive of TMA conditions related costs)</t>
  </si>
  <si>
    <t>c/f</t>
  </si>
  <si>
    <t>(c)</t>
  </si>
  <si>
    <t>Related Party</t>
  </si>
  <si>
    <t>DNO2</t>
  </si>
  <si>
    <t>DNO1</t>
  </si>
  <si>
    <t>GDN4</t>
  </si>
  <si>
    <t>GDN3</t>
  </si>
  <si>
    <t>GDN2</t>
  </si>
  <si>
    <t>Non Regulated</t>
  </si>
  <si>
    <t>Electricity Distr</t>
  </si>
  <si>
    <t xml:space="preserve">Energy consumption (excluding electricity) </t>
  </si>
  <si>
    <t>Energy consumption</t>
  </si>
  <si>
    <t>Business mileage</t>
  </si>
  <si>
    <t>Capacity of other unconventional sources of gas connection studies</t>
  </si>
  <si>
    <t xml:space="preserve">Total cost </t>
  </si>
  <si>
    <t xml:space="preserve">Virgin aggregate (as a percentage of total imported backfill) </t>
  </si>
  <si>
    <t>Spoil to landfill (as a percentage of total excavated spoil)</t>
  </si>
  <si>
    <t>A</t>
  </si>
  <si>
    <t>B</t>
  </si>
  <si>
    <t>C</t>
  </si>
  <si>
    <t>Total Scheme Assets by class</t>
  </si>
  <si>
    <t>Annual Investment Allowance</t>
  </si>
  <si>
    <t>Allowance rate</t>
  </si>
  <si>
    <r>
      <t>AIA</t>
    </r>
    <r>
      <rPr>
        <sz val="10"/>
        <color rgb="FFFF0000"/>
        <rFont val="Verdana"/>
        <family val="2"/>
      </rPr>
      <t>(-ve)</t>
    </r>
  </si>
  <si>
    <r>
      <t>WDA</t>
    </r>
    <r>
      <rPr>
        <sz val="10"/>
        <color rgb="FFFF0000"/>
        <rFont val="Verdana"/>
        <family val="2"/>
      </rPr>
      <t>(-ve)</t>
    </r>
  </si>
  <si>
    <t>Statutory Tax Losses</t>
  </si>
  <si>
    <t>Tax Losses brought forward</t>
  </si>
  <si>
    <t xml:space="preserve">Tax Loss in year </t>
  </si>
  <si>
    <t>Utilised in year (excluding group relief)</t>
  </si>
  <si>
    <t>Group Relief</t>
  </si>
  <si>
    <t>Consortium relief</t>
  </si>
  <si>
    <t>Tax Losses carried forward</t>
  </si>
  <si>
    <t>Net Debt and gearing summary</t>
  </si>
  <si>
    <t>Allocation of debt</t>
  </si>
  <si>
    <t>Due &lt; 1 year</t>
  </si>
  <si>
    <t>Due 2-5 years</t>
  </si>
  <si>
    <t>Due &gt; 5 years</t>
  </si>
  <si>
    <t>Group businesses</t>
  </si>
  <si>
    <t xml:space="preserve">A.  </t>
  </si>
  <si>
    <t>Cash, short term deposits and overdrafts</t>
  </si>
  <si>
    <t xml:space="preserve">B.  </t>
  </si>
  <si>
    <t>External loans</t>
  </si>
  <si>
    <t xml:space="preserve">C.  </t>
  </si>
  <si>
    <t>Loans from other group companies</t>
  </si>
  <si>
    <t>D.</t>
  </si>
  <si>
    <t>Loans to other group companies</t>
  </si>
  <si>
    <t>E.</t>
  </si>
  <si>
    <t>Other financial exposure</t>
  </si>
  <si>
    <t>F.</t>
  </si>
  <si>
    <t>Guarantees given on behalf of other group companies</t>
  </si>
  <si>
    <t>Exchange traded Futures and Options</t>
  </si>
  <si>
    <t>H.</t>
  </si>
  <si>
    <t>1.13 Pension</t>
  </si>
  <si>
    <t>Please put an 'X' in this column for each table completed</t>
  </si>
  <si>
    <t>National Grid Gas PLC East of England</t>
  </si>
  <si>
    <t>National Grid Gas PLC London</t>
  </si>
  <si>
    <t>National Grid Gas PLC North West</t>
  </si>
  <si>
    <t>National Grid Gas PLC West Midlands</t>
  </si>
  <si>
    <t>Northern Gas Networks PLC</t>
  </si>
  <si>
    <t>Scotland Gas Networks</t>
  </si>
  <si>
    <t>Southern Gas Networks</t>
  </si>
  <si>
    <t>Wales &amp; West Utilities PLC</t>
  </si>
  <si>
    <t>Distribution Network short Names</t>
  </si>
  <si>
    <t>NGN</t>
  </si>
  <si>
    <t>WWU</t>
  </si>
  <si>
    <t>Version submission control</t>
  </si>
  <si>
    <t>Date of submission</t>
  </si>
  <si>
    <t>g</t>
  </si>
  <si>
    <t>h</t>
  </si>
  <si>
    <t>i</t>
  </si>
  <si>
    <t>j</t>
  </si>
  <si>
    <t>k</t>
  </si>
  <si>
    <t>l</t>
  </si>
  <si>
    <t>m</t>
  </si>
  <si>
    <t>n</t>
  </si>
  <si>
    <t>Changes made in the RIIO Pack</t>
  </si>
  <si>
    <t>Average RPI</t>
  </si>
  <si>
    <t>Year end RPI</t>
  </si>
  <si>
    <t>Additional information submitted with this RIIO Pack or earlier</t>
  </si>
  <si>
    <t>Allocation to load related capex</t>
  </si>
  <si>
    <t>Allocation to non-load related capex - other</t>
  </si>
  <si>
    <t>Allocation to controllable opex</t>
  </si>
  <si>
    <t>Allocation to repex</t>
  </si>
  <si>
    <t>Total Costs</t>
  </si>
  <si>
    <t>Area of land remediated (sq/m)</t>
  </si>
  <si>
    <t>Area of land routinely monitored and maintained- statutory</t>
  </si>
  <si>
    <t>Area of land  (gas-holder demolition) - statutory</t>
  </si>
  <si>
    <t>Area of land  - Non statutory remediation</t>
  </si>
  <si>
    <t>Total area of land</t>
  </si>
  <si>
    <t>Expenditure</t>
  </si>
  <si>
    <t>Projected total costs</t>
  </si>
  <si>
    <t>LTS pipeline workload</t>
  </si>
  <si>
    <t xml:space="preserve">Projected total costs </t>
  </si>
  <si>
    <t>LTS diversions workload</t>
  </si>
  <si>
    <t>Total diversions</t>
  </si>
  <si>
    <t xml:space="preserve"> Storage </t>
  </si>
  <si>
    <t>Storage workload</t>
  </si>
  <si>
    <t>All projects</t>
  </si>
  <si>
    <t xml:space="preserve">Governor housing replacement only </t>
  </si>
  <si>
    <t>Component replacement/refurbishment only</t>
  </si>
  <si>
    <t xml:space="preserve">Replacement of entire installation </t>
  </si>
  <si>
    <t>Domestic service governors</t>
  </si>
  <si>
    <t>Non-domestic service governors (I&amp;C governors)</t>
  </si>
  <si>
    <t xml:space="preserve">Total Gross Expenditure </t>
  </si>
  <si>
    <t>Population at end of reporting year</t>
  </si>
  <si>
    <t>Net Staff costs</t>
  </si>
  <si>
    <t>Craftsperson apprentices</t>
  </si>
  <si>
    <t>Engineer apprentices</t>
  </si>
  <si>
    <t>Graduate apprentices</t>
  </si>
  <si>
    <t>Training costs</t>
  </si>
  <si>
    <t>Admin costs</t>
  </si>
  <si>
    <t>Other apprentice/trainee admin costs</t>
  </si>
  <si>
    <t>Gross programme costs</t>
  </si>
  <si>
    <t>External funding</t>
  </si>
  <si>
    <t>Net programme costs</t>
  </si>
  <si>
    <t>Non Programme costs</t>
  </si>
  <si>
    <t>Ongoing training costs</t>
  </si>
  <si>
    <t>Total non-programme costs</t>
  </si>
  <si>
    <t>Net training and apprentice costs</t>
  </si>
  <si>
    <t>Apprentice and trainee programme FTEs</t>
  </si>
  <si>
    <t>Craftsperson</t>
  </si>
  <si>
    <t>Engineer</t>
  </si>
  <si>
    <t>Graduate</t>
  </si>
  <si>
    <t>Final decisions in favour of complainant as a percentage of total complaints received</t>
  </si>
  <si>
    <t>Plant, tools &amp; equipment</t>
  </si>
  <si>
    <t>Land, buildings, furniture and fitting</t>
  </si>
  <si>
    <t>5.1 Repex</t>
  </si>
  <si>
    <t>Mandatory Tier 1 + &lt;=2" steel</t>
  </si>
  <si>
    <t>Mandatory Tier 2</t>
  </si>
  <si>
    <t>Other: non-mandatory Mains</t>
  </si>
  <si>
    <t>5.2a Repex Iron Mains Mandatory Tier 1 + &lt;=2" steel</t>
  </si>
  <si>
    <t>Mandatory Tier 2A</t>
  </si>
  <si>
    <t>5.2b Repex Iron Mains Mandatory Tier 2A</t>
  </si>
  <si>
    <t>Other: Non-mandatory Mains</t>
  </si>
  <si>
    <t>5.2c Repex Other: Non-mandatory Mains</t>
  </si>
  <si>
    <t>Other: Non-mandatory repex</t>
  </si>
  <si>
    <t>5.2d Repex Diversions</t>
  </si>
  <si>
    <t>Diversions Net Expenditure</t>
  </si>
  <si>
    <t>Diversion Mains Laid Length</t>
  </si>
  <si>
    <t>5.3 Repex Other Services</t>
  </si>
  <si>
    <t>5.6 Sub-deducts</t>
  </si>
  <si>
    <t>of which capitalised replacement</t>
  </si>
  <si>
    <t>Mandatory Tier 1 HSE Programme</t>
  </si>
  <si>
    <t>Mandatory Tier 1 Associated &lt;2" Steel Mains</t>
  </si>
  <si>
    <t>Repex Tier 2A Mains</t>
  </si>
  <si>
    <t>Repex Tier 2A Services</t>
  </si>
  <si>
    <t>Total Mandatory Tier 2A HSE Programme</t>
  </si>
  <si>
    <t>Totals - Repex T2 services associated with Tier 2A mains replacement</t>
  </si>
  <si>
    <t>5.2c Repex other mains</t>
  </si>
  <si>
    <t>Other mains</t>
  </si>
  <si>
    <t>T2B + T3</t>
  </si>
  <si>
    <t>Mandatory &amp; CBA</t>
  </si>
  <si>
    <t>Other mains split</t>
  </si>
  <si>
    <t>CBA + Mandatory &amp; CBA</t>
  </si>
  <si>
    <t>T2B + T3 + Other</t>
  </si>
  <si>
    <t>Totals - Repex other services associated with other mains replacement</t>
  </si>
  <si>
    <t>Repex services associated with diversions</t>
  </si>
  <si>
    <t xml:space="preserve">Rechargeable Diversions </t>
  </si>
  <si>
    <t>Rechargeable Diversions</t>
  </si>
  <si>
    <t>Repex Iron mains Mandatory Tier 1 + &lt;=2" steel</t>
  </si>
  <si>
    <t>Repex Iron mains Mandatory Tier 2A</t>
  </si>
  <si>
    <t>Holder name</t>
  </si>
  <si>
    <t>Gas Holder Location</t>
  </si>
  <si>
    <t>Holder status</t>
  </si>
  <si>
    <t>Original capacity</t>
  </si>
  <si>
    <t>Current year demolition costs</t>
  </si>
  <si>
    <t>Current year capex costs</t>
  </si>
  <si>
    <t>link to table 3.1</t>
  </si>
  <si>
    <t>NTS projects &gt; £0.5m load related</t>
  </si>
  <si>
    <t>NTS projects &gt; £0.5m non-load related</t>
  </si>
  <si>
    <t>PRS projects &gt; £0.5m load related</t>
  </si>
  <si>
    <t>PRS projects &gt; £0.5m non-load related</t>
  </si>
  <si>
    <t>PRS projects &lt; £0.5m</t>
  </si>
  <si>
    <t>LTS projects &gt; £0.5m load related</t>
  </si>
  <si>
    <t>LTS projects &gt; £0.5m non-load related</t>
  </si>
  <si>
    <t>LTS  projects &lt; £0.5m</t>
  </si>
  <si>
    <r>
      <t xml:space="preserve">Asset Management </t>
    </r>
    <r>
      <rPr>
        <b/>
        <i/>
        <sz val="10"/>
        <rFont val="Verdana"/>
        <family val="2"/>
      </rPr>
      <t>(Including Network Policy)</t>
    </r>
  </si>
  <si>
    <r>
      <t xml:space="preserve">Operations Management </t>
    </r>
    <r>
      <rPr>
        <b/>
        <i/>
        <sz val="10"/>
        <rFont val="Verdana"/>
        <family val="2"/>
      </rPr>
      <t>(Including Contract Management)</t>
    </r>
  </si>
  <si>
    <r>
      <t xml:space="preserve">Customer Management </t>
    </r>
    <r>
      <rPr>
        <b/>
        <i/>
        <sz val="10"/>
        <rFont val="Verdana"/>
        <family val="2"/>
      </rPr>
      <t xml:space="preserve">(including Customer Call Centre) </t>
    </r>
    <r>
      <rPr>
        <b/>
        <sz val="10"/>
        <rFont val="Verdana"/>
        <family val="2"/>
      </rPr>
      <t xml:space="preserve">&amp; Network Support </t>
    </r>
    <r>
      <rPr>
        <b/>
        <i/>
        <sz val="10"/>
        <rFont val="Verdana"/>
        <family val="2"/>
      </rPr>
      <t>(Include System Mapping)</t>
    </r>
  </si>
  <si>
    <t xml:space="preserve">Total Disallowed Related party </t>
  </si>
  <si>
    <t>Total workload (km)</t>
  </si>
  <si>
    <r>
      <t>(MJ/m</t>
    </r>
    <r>
      <rPr>
        <vertAlign val="superscript"/>
        <sz val="10"/>
        <rFont val="Verdana"/>
        <family val="2"/>
      </rPr>
      <t>3</t>
    </r>
    <r>
      <rPr>
        <sz val="10"/>
        <rFont val="Verdana"/>
        <family val="2"/>
      </rPr>
      <t>)</t>
    </r>
  </si>
  <si>
    <t>LTS diversions</t>
  </si>
  <si>
    <t xml:space="preserve">NIA by Cost Type </t>
  </si>
  <si>
    <t xml:space="preserve">Broad Environmental Measure </t>
  </si>
  <si>
    <t xml:space="preserve">Sites routinely monitored &amp; maintained - statutory </t>
  </si>
  <si>
    <t>NIA by Cost Project</t>
  </si>
  <si>
    <t>HR &amp; non-operational training</t>
  </si>
  <si>
    <t>CEO &amp; group management</t>
  </si>
  <si>
    <t>T Networks</t>
  </si>
  <si>
    <t>GD Networks</t>
  </si>
  <si>
    <t>Non-regulated</t>
  </si>
  <si>
    <t>Electricity Distribution</t>
  </si>
  <si>
    <t>External Customers</t>
  </si>
  <si>
    <t>Network assets</t>
  </si>
  <si>
    <t>4th year apprentices/trainees</t>
  </si>
  <si>
    <t>3rd year apprentices/trainees</t>
  </si>
  <si>
    <t>2nd year apprentices/trainees</t>
  </si>
  <si>
    <t>1st year apprentices/trainees</t>
  </si>
  <si>
    <t>Total training costs</t>
  </si>
  <si>
    <t>Graduate and management trainees</t>
  </si>
  <si>
    <t>Total net staff costs</t>
  </si>
  <si>
    <t>All reinforcement (General, Specific and Governors)</t>
  </si>
  <si>
    <t>Total capex expenditure</t>
  </si>
  <si>
    <t>Total governor expenditure</t>
  </si>
  <si>
    <t>Total Reinforcement (Mains &amp; governors)</t>
  </si>
  <si>
    <t xml:space="preserve">(1) Controllable </t>
  </si>
  <si>
    <t>(2) Non-controllable</t>
  </si>
  <si>
    <t>(3) Other (non gas)</t>
  </si>
  <si>
    <t>PPF levy costs</t>
  </si>
  <si>
    <t>Pension scheme administration costs</t>
  </si>
  <si>
    <r>
      <t>Non-controllable activity</t>
    </r>
    <r>
      <rPr>
        <b/>
        <sz val="11"/>
        <rFont val="Verdana"/>
        <family val="2"/>
      </rPr>
      <t>, pension related and network innovation costs incurred:</t>
    </r>
  </si>
  <si>
    <t>Established pension deficit recovery plan payment</t>
  </si>
  <si>
    <t>Trainees &amp; Apprentices</t>
  </si>
  <si>
    <t>Diversions Services Net Expenditure</t>
  </si>
  <si>
    <t>Diversion services</t>
  </si>
  <si>
    <t>Domestic services</t>
  </si>
  <si>
    <t>Relay</t>
  </si>
  <si>
    <t>Test and transfer</t>
  </si>
  <si>
    <t>Non-domestic services</t>
  </si>
  <si>
    <r>
      <t>Iron Mains &lt; = 30 m</t>
    </r>
    <r>
      <rPr>
        <vertAlign val="superscript"/>
        <sz val="10"/>
        <rFont val="Verdana"/>
        <family val="2"/>
      </rPr>
      <t>1</t>
    </r>
  </si>
  <si>
    <t>Iron mains &lt;=30m Policy &amp; Condition</t>
  </si>
  <si>
    <t>Iron mains Policy &amp; Condition</t>
  </si>
  <si>
    <t>Repex other services associated with other mains replacement</t>
  </si>
  <si>
    <t xml:space="preserve">5.2d Repex diversions </t>
  </si>
  <si>
    <t>All material types</t>
  </si>
  <si>
    <t>Totals - Repex services associated with diversions</t>
  </si>
  <si>
    <t>5.3 Other repex services</t>
  </si>
  <si>
    <t xml:space="preserve">Riser asset population </t>
  </si>
  <si>
    <t>Number of risers identified for future work but work type has not been scoped</t>
  </si>
  <si>
    <t>Number of risers identified as not requiring planned work</t>
  </si>
  <si>
    <t>no. of risers</t>
  </si>
  <si>
    <t>Categories</t>
  </si>
  <si>
    <t>no. of Supply Points</t>
  </si>
  <si>
    <t>5.5 Analysis of replacement expenditure by type of expenditure</t>
  </si>
  <si>
    <t>Expenditure type</t>
  </si>
  <si>
    <t>HSE Programme</t>
  </si>
  <si>
    <t>Policy &amp; Condition</t>
  </si>
  <si>
    <t>Iron</t>
  </si>
  <si>
    <t>Tier 1</t>
  </si>
  <si>
    <t>Tier 2A</t>
  </si>
  <si>
    <t>≤2"</t>
  </si>
  <si>
    <t>Tier 2B</t>
  </si>
  <si>
    <t>Tier 3</t>
  </si>
  <si>
    <t>&gt; 30m of Property</t>
  </si>
  <si>
    <t>&lt;30m of Property</t>
  </si>
  <si>
    <t>&gt;30m of Property</t>
  </si>
  <si>
    <t>Total all sizes</t>
  </si>
  <si>
    <t>5.2a Repex iron mains Tier 1</t>
  </si>
  <si>
    <t>Primary Asset</t>
  </si>
  <si>
    <t>Secondary Asset</t>
  </si>
  <si>
    <t>Telemetry / Communication</t>
  </si>
  <si>
    <t>Number of schemes</t>
  </si>
  <si>
    <t>Distribution mains inc all services above 2"</t>
  </si>
  <si>
    <t>Civils</t>
  </si>
  <si>
    <t xml:space="preserve">Small District Governor </t>
  </si>
  <si>
    <t>Below 7 bar  Electrical  and Telecommunications</t>
  </si>
  <si>
    <t>LPG/LNG Networks</t>
  </si>
  <si>
    <t>Cast Iron (CI)</t>
  </si>
  <si>
    <t>Spun Iron (SI)</t>
  </si>
  <si>
    <t>Ductile Iron (DI)</t>
  </si>
  <si>
    <t>Low pressure</t>
  </si>
  <si>
    <t>Medium pressure</t>
  </si>
  <si>
    <t xml:space="preserve">Intermediate pressure </t>
  </si>
  <si>
    <t>High pressure</t>
  </si>
  <si>
    <t>Non-iron mains(steel, PE etc)</t>
  </si>
  <si>
    <t>Incidents involving release of gas reported under COMAH</t>
  </si>
  <si>
    <t xml:space="preserve">Number of spun/cast iron fracture or DI corrosion of mains of: </t>
  </si>
  <si>
    <t>Cast/spun iron fractures and ductile iron corrosion failures per 1000km of main</t>
  </si>
  <si>
    <t>Number of incidents</t>
  </si>
  <si>
    <t>Minutes</t>
  </si>
  <si>
    <t>Number and duration of interruptions</t>
  </si>
  <si>
    <t>Outputs</t>
  </si>
  <si>
    <t>3.1 Opex controllable costs</t>
  </si>
  <si>
    <t>5.1 Repex summary</t>
  </si>
  <si>
    <t>5.2b Repex iron mains Tier 2A</t>
  </si>
  <si>
    <t>5.2d Repex diversions (exc T1)</t>
  </si>
  <si>
    <t>5.5 Repex expenditure analysis</t>
  </si>
  <si>
    <r>
      <rPr>
        <b/>
        <sz val="10"/>
        <color rgb="FF3E3E3E"/>
        <rFont val="Tahoma"/>
        <family val="2"/>
      </rPr>
      <t xml:space="preserve">Purpose: </t>
    </r>
    <r>
      <rPr>
        <sz val="10"/>
        <color rgb="FF3E3E3E"/>
        <rFont val="Tahoma"/>
        <family val="2"/>
      </rPr>
      <t xml:space="preserve">The purpose of this table is to obtain a standard form of each licensee's Income Statement/Profit and Loss account, consistent with the Regulatory Accounts. </t>
    </r>
  </si>
  <si>
    <t xml:space="preserve">Purpose: The purpose of this table is to obtain a standard form of each licensee's Statement of Financial Position/Balance Sheet, consistent with the Regulatory Accounts. It will provide the Regulatory Account data on a consistent and comparable basis across licensees and time.  </t>
  </si>
  <si>
    <t>1.2 Financial Position</t>
  </si>
  <si>
    <t>1.3 Cash Flow</t>
  </si>
  <si>
    <t>1.5 Net Debt Summary</t>
  </si>
  <si>
    <t>1.6  Disposals</t>
  </si>
  <si>
    <t>1.7 Tax Computation</t>
  </si>
  <si>
    <t>1.10 Tax Allocations CT600</t>
  </si>
  <si>
    <t>1.11 Tax Clawback</t>
  </si>
  <si>
    <t>1.12 Financing Requirements</t>
  </si>
  <si>
    <r>
      <rPr>
        <b/>
        <sz val="10"/>
        <color rgb="FF3E3E3E"/>
        <rFont val="Tahoma"/>
        <family val="2"/>
      </rPr>
      <t xml:space="preserve">Purpose: </t>
    </r>
    <r>
      <rPr>
        <sz val="10"/>
        <color rgb="FF3E3E3E"/>
        <rFont val="Tahoma"/>
        <family val="2"/>
      </rPr>
      <t xml:space="preserve">The purpose of this table is to obtain a standard form of each licensee's Cashflow Statement, consistent with the Regulatory Accounts. </t>
    </r>
  </si>
  <si>
    <t xml:space="preserve">Amortisation of customer contributions </t>
  </si>
  <si>
    <r>
      <t xml:space="preserve">Equity dividends paid to shareholders </t>
    </r>
    <r>
      <rPr>
        <b/>
        <sz val="10"/>
        <color rgb="FFFF0000"/>
        <rFont val="Verdana"/>
        <family val="2"/>
      </rPr>
      <t>(-ve)</t>
    </r>
  </si>
  <si>
    <r>
      <t>Movement in derivative debt (+/</t>
    </r>
    <r>
      <rPr>
        <sz val="10"/>
        <color rgb="FFFF0000"/>
        <rFont val="Verdana"/>
        <family val="2"/>
      </rPr>
      <t>-ve</t>
    </r>
    <r>
      <rPr>
        <sz val="10"/>
        <color indexed="8"/>
        <rFont val="Verdana"/>
        <family val="2"/>
      </rPr>
      <t>)</t>
    </r>
  </si>
  <si>
    <t>Net debt as per 1.5</t>
  </si>
  <si>
    <t>1.4 Reconciliation to costs and outputs tables</t>
  </si>
  <si>
    <t>Opex reconciliation</t>
  </si>
  <si>
    <t xml:space="preserve">Opex as per Regulatory Accounts </t>
  </si>
  <si>
    <t>Less:</t>
  </si>
  <si>
    <t>Total Repex transferred</t>
  </si>
  <si>
    <t>Opex per cost table - 3.1</t>
  </si>
  <si>
    <t>Capex reconciliation</t>
  </si>
  <si>
    <t xml:space="preserve">Capex as per Regulatory Accounts </t>
  </si>
  <si>
    <t>Repex reconciliation</t>
  </si>
  <si>
    <t>Repex as per reclassified items above</t>
  </si>
  <si>
    <t>Transferred amounts from Opex</t>
  </si>
  <si>
    <t>Transferred amounts from Capex</t>
  </si>
  <si>
    <t>Where;</t>
  </si>
  <si>
    <t>Capex is short for Capital Expenditure</t>
  </si>
  <si>
    <t>Opex is short for Operating Expenditure</t>
  </si>
  <si>
    <t>Repex is short for Replacement asset expenditure</t>
  </si>
  <si>
    <r>
      <rPr>
        <b/>
        <sz val="10"/>
        <rFont val="Tahoma"/>
        <family val="2"/>
      </rPr>
      <t xml:space="preserve">Purpose: </t>
    </r>
    <r>
      <rPr>
        <sz val="10"/>
        <rFont val="Tahoma"/>
        <family val="2"/>
      </rPr>
      <t>The purpose of this table is to allow the licensee to provide a more detailed analysis of debt.</t>
    </r>
  </si>
  <si>
    <t>Other amounts due to/(from) group companies per Balance Sheet</t>
  </si>
  <si>
    <t>Cross currency swaps (to reflect sterling liability)</t>
  </si>
  <si>
    <t>G</t>
  </si>
  <si>
    <t>Interest rate swaps</t>
  </si>
  <si>
    <t>I</t>
  </si>
  <si>
    <t>Index-linked swaps</t>
  </si>
  <si>
    <t xml:space="preserve">Other Swaps, Forward Rate Contracts &amp; OTC Options </t>
  </si>
  <si>
    <t>M</t>
  </si>
  <si>
    <r>
      <rPr>
        <b/>
        <sz val="10"/>
        <rFont val="Tahoma"/>
        <family val="2"/>
      </rPr>
      <t xml:space="preserve">Purpose: </t>
    </r>
    <r>
      <rPr>
        <sz val="10"/>
        <rFont val="Tahoma"/>
        <family val="2"/>
      </rPr>
      <t>The purpose of this table is to allow the licensee to provide a more detailed analysis of asset disposals.</t>
    </r>
  </si>
  <si>
    <t>Disallowed operating expenditure</t>
  </si>
  <si>
    <r>
      <t xml:space="preserve">General provisions P&amp;L release </t>
    </r>
    <r>
      <rPr>
        <sz val="10"/>
        <color rgb="FFFF0000"/>
        <rFont val="Verdana"/>
        <family val="2"/>
      </rPr>
      <t>(-ve)</t>
    </r>
  </si>
  <si>
    <r>
      <t xml:space="preserve">General provisions P&amp;L utilisation </t>
    </r>
    <r>
      <rPr>
        <sz val="10"/>
        <color rgb="FFFF0000"/>
        <rFont val="Verdana"/>
        <family val="2"/>
      </rPr>
      <t>(-ve)</t>
    </r>
  </si>
  <si>
    <r>
      <t xml:space="preserve">Pension contributions paid </t>
    </r>
    <r>
      <rPr>
        <sz val="10"/>
        <color rgb="FFFF0000"/>
        <rFont val="Verdana"/>
        <family val="2"/>
      </rPr>
      <t>(-ve)</t>
    </r>
  </si>
  <si>
    <r>
      <t xml:space="preserve">Interest during course of construction </t>
    </r>
    <r>
      <rPr>
        <sz val="10"/>
        <color rgb="FFFF0000"/>
        <rFont val="Verdana"/>
        <family val="2"/>
      </rPr>
      <t>(-ve)</t>
    </r>
  </si>
  <si>
    <r>
      <t xml:space="preserve">Amortisation of taxable grants </t>
    </r>
    <r>
      <rPr>
        <sz val="10"/>
        <color rgb="FFFF0000"/>
        <rFont val="Verdana"/>
        <family val="2"/>
      </rPr>
      <t>(-ve)</t>
    </r>
  </si>
  <si>
    <r>
      <t xml:space="preserve">Pension deficit repair costs paid </t>
    </r>
    <r>
      <rPr>
        <sz val="10"/>
        <color rgb="FFFF0000"/>
        <rFont val="Verdana"/>
        <family val="2"/>
      </rPr>
      <t>(-ve)</t>
    </r>
  </si>
  <si>
    <r>
      <t xml:space="preserve">Relief for employee share acquisition Sch 23 FA2003 </t>
    </r>
    <r>
      <rPr>
        <sz val="10"/>
        <color rgb="FFFF0000"/>
        <rFont val="Verdana"/>
        <family val="2"/>
      </rPr>
      <t>(-ve)</t>
    </r>
  </si>
  <si>
    <r>
      <t xml:space="preserve">Special rate (long life items) </t>
    </r>
    <r>
      <rPr>
        <sz val="10"/>
        <color rgb="FFFF0000"/>
        <rFont val="Verdana"/>
        <family val="2"/>
      </rPr>
      <t>(-ve)</t>
    </r>
  </si>
  <si>
    <r>
      <t xml:space="preserve">General pool  and Annual Investment Allowance </t>
    </r>
    <r>
      <rPr>
        <sz val="10"/>
        <color indexed="10"/>
        <rFont val="Verdana"/>
        <family val="2"/>
      </rPr>
      <t>(-ve)</t>
    </r>
  </si>
  <si>
    <r>
      <t xml:space="preserve">Deferred Revenue Expenditure </t>
    </r>
    <r>
      <rPr>
        <sz val="10"/>
        <color rgb="FFFF0000"/>
        <rFont val="Verdana"/>
        <family val="2"/>
      </rPr>
      <t>(-ve)</t>
    </r>
  </si>
  <si>
    <r>
      <t xml:space="preserve">Enhanced capital allowances </t>
    </r>
    <r>
      <rPr>
        <sz val="10"/>
        <color rgb="FFFF0000"/>
        <rFont val="Verdana"/>
        <family val="2"/>
      </rPr>
      <t>(-ve)</t>
    </r>
  </si>
  <si>
    <r>
      <t xml:space="preserve">R&amp;D/Innovation </t>
    </r>
    <r>
      <rPr>
        <sz val="10"/>
        <color rgb="FFFF0000"/>
        <rFont val="Verdana"/>
        <family val="2"/>
      </rPr>
      <t>(-ve)</t>
    </r>
  </si>
  <si>
    <r>
      <rPr>
        <b/>
        <sz val="10"/>
        <color rgb="FF3E3E3E"/>
        <rFont val="Tahoma"/>
        <family val="2"/>
      </rPr>
      <t xml:space="preserve">Purpose: </t>
    </r>
    <r>
      <rPr>
        <sz val="10"/>
        <color rgb="FF3E3E3E"/>
        <rFont val="Tahoma"/>
        <family val="2"/>
      </rPr>
      <t>These tables track annual additions to and movements in capital allowance pools during the regulatory financial year.</t>
    </r>
  </si>
  <si>
    <t>TOTAL Amount of non-qualifying fixed asset additions for Capital allowance purposes</t>
  </si>
  <si>
    <r>
      <rPr>
        <b/>
        <sz val="10"/>
        <color rgb="FF3E3E3E"/>
        <rFont val="Tahoma"/>
        <family val="2"/>
      </rPr>
      <t xml:space="preserve">Purpose: </t>
    </r>
    <r>
      <rPr>
        <sz val="10"/>
        <color rgb="FF3E3E3E"/>
        <rFont val="Tahoma"/>
        <family val="2"/>
      </rPr>
      <t>These tables report the allocation of capex, opex and repex spend to capital allowance pools, on a consistent basis to the regulatory accounts.  It obtains an analysis of the licensee's tangible fixed asset additions and ensures allocations are identifiable</t>
    </r>
  </si>
  <si>
    <t>Load Related Capital Expenditure</t>
  </si>
  <si>
    <t>Other Capital expenditure</t>
  </si>
  <si>
    <t>Replacement Expenditure</t>
  </si>
  <si>
    <t>All capital expenditure categories- as required</t>
  </si>
  <si>
    <t>Controllable Operating expenditure</t>
  </si>
  <si>
    <t xml:space="preserve">Check </t>
  </si>
  <si>
    <t>Load Related Capital Expenditure (Net of contributions)</t>
  </si>
  <si>
    <t>Other Capital expenditure (Net of contributions)</t>
  </si>
  <si>
    <t>Replacement Expenditure (Net of contributions)</t>
  </si>
  <si>
    <t>Overall Profile</t>
  </si>
  <si>
    <r>
      <rPr>
        <b/>
        <sz val="10"/>
        <color rgb="FF3E3E3E"/>
        <rFont val="Tahoma"/>
        <family val="2"/>
      </rPr>
      <t xml:space="preserve">Purpose: </t>
    </r>
    <r>
      <rPr>
        <sz val="10"/>
        <color rgb="FF3E3E3E"/>
        <rFont val="Tahoma"/>
        <family val="2"/>
      </rPr>
      <t xml:space="preserve">These tables report the allocation of capex, opex and repex spend to capital allowance pools, on a consistent basis to the CT600 tax return.  </t>
    </r>
  </si>
  <si>
    <t>.</t>
  </si>
  <si>
    <r>
      <rPr>
        <b/>
        <sz val="10"/>
        <color rgb="FF3E3E3E"/>
        <rFont val="Verdana"/>
        <family val="2"/>
      </rPr>
      <t xml:space="preserve">Purpose: </t>
    </r>
    <r>
      <rPr>
        <sz val="10"/>
        <color rgb="FF3E3E3E"/>
        <rFont val="Verdana"/>
        <family val="2"/>
      </rPr>
      <t>This tables collates the Net Debt and Net Interest information that will used in the PCFM to calculate any tax gearing clawback adjustments.</t>
    </r>
  </si>
  <si>
    <t>Less: Disallowed derivative financial instruments</t>
  </si>
  <si>
    <t>Total adjusted net debt per Regulatory definition</t>
  </si>
  <si>
    <t>Analysis of interest expense as per income statement (Interest Paid)</t>
  </si>
  <si>
    <t>Overdrafts</t>
  </si>
  <si>
    <t>Short term bank loans</t>
  </si>
  <si>
    <t>Commercial Paper</t>
  </si>
  <si>
    <t>Long term bank loans</t>
  </si>
  <si>
    <t>Index linked bonds</t>
  </si>
  <si>
    <t>Other bonds</t>
  </si>
  <si>
    <t xml:space="preserve">Inter-company loans </t>
  </si>
  <si>
    <t>Finance Leases</t>
  </si>
  <si>
    <t>Sub Total: "Debt Interest Paid"</t>
  </si>
  <si>
    <t>Plus pensions: interest on scheme liabilities</t>
  </si>
  <si>
    <t>Plus unwinding of discount on provisions</t>
  </si>
  <si>
    <t>Plus debt redemption costs</t>
  </si>
  <si>
    <t>Plus Preference dividends</t>
  </si>
  <si>
    <t>Plus commitment fees</t>
  </si>
  <si>
    <t>Plus Other</t>
  </si>
  <si>
    <t>Less Interest capitalised</t>
  </si>
  <si>
    <t xml:space="preserve">Plus/(less) losses/(gains) on derivative financial instruments </t>
  </si>
  <si>
    <t>Total Interest Expense and Finance costs as per Income statement</t>
  </si>
  <si>
    <t>Analysis of interest income as per income statement (Interest Received as per P&amp;L)</t>
  </si>
  <si>
    <t>Cash and cash equivalents</t>
  </si>
  <si>
    <t>Available for sale investments</t>
  </si>
  <si>
    <t>External loans and receivables</t>
  </si>
  <si>
    <t>Inter Company Loans</t>
  </si>
  <si>
    <t>Sub total "debt interest received"</t>
  </si>
  <si>
    <t>Plus pensions: expected return on scheme assets</t>
  </si>
  <si>
    <t>Plus other, non debt, elements of interest recd.</t>
  </si>
  <si>
    <t>Total Interest income as per income statement</t>
  </si>
  <si>
    <t>Net interest</t>
  </si>
  <si>
    <t>Adjustments:</t>
  </si>
  <si>
    <t>Add: interest on index-linked debt (per charge to the P&amp;L)</t>
  </si>
  <si>
    <t>Less: Debt cap disallowance</t>
  </si>
  <si>
    <t>Less: Commitment Commission</t>
  </si>
  <si>
    <t>Less: Unwind Discount on derivatives</t>
  </si>
  <si>
    <t>Less: Swap Termination Costs paid</t>
  </si>
  <si>
    <t>Less: Movements relating to pension fund liabilities reported within net interest</t>
  </si>
  <si>
    <r>
      <rPr>
        <b/>
        <sz val="10"/>
        <color rgb="FF3E3E3E"/>
        <rFont val="Verdana"/>
        <family val="2"/>
      </rPr>
      <t xml:space="preserve">Purpose: </t>
    </r>
    <r>
      <rPr>
        <sz val="10"/>
        <color rgb="FF3E3E3E"/>
        <rFont val="Verdana"/>
        <family val="2"/>
      </rPr>
      <t>The purpose of this table is to provide information of the licensees forecast financing requirements.</t>
    </r>
  </si>
  <si>
    <r>
      <t xml:space="preserve">Taxation paid </t>
    </r>
    <r>
      <rPr>
        <sz val="10"/>
        <color rgb="FFFF0000"/>
        <rFont val="Verdana"/>
        <family val="2"/>
      </rPr>
      <t>(-ve)</t>
    </r>
  </si>
  <si>
    <r>
      <t xml:space="preserve">Capital expenditure and financial investment </t>
    </r>
    <r>
      <rPr>
        <sz val="10"/>
        <color rgb="FFFF0000"/>
        <rFont val="Verdana"/>
        <family val="2"/>
      </rPr>
      <t>(-ve)</t>
    </r>
  </si>
  <si>
    <r>
      <t xml:space="preserve">Equity dividends paid </t>
    </r>
    <r>
      <rPr>
        <sz val="10"/>
        <color rgb="FFFF0000"/>
        <rFont val="Verdana"/>
        <family val="2"/>
      </rPr>
      <t>(-ve)</t>
    </r>
  </si>
  <si>
    <r>
      <t xml:space="preserve">Debt maturing in the year </t>
    </r>
    <r>
      <rPr>
        <sz val="10"/>
        <color rgb="FFFF0000"/>
        <rFont val="Verdana"/>
        <family val="2"/>
      </rPr>
      <t>(-ve)</t>
    </r>
  </si>
  <si>
    <r>
      <rPr>
        <b/>
        <sz val="10"/>
        <color rgb="FF3E3E3E"/>
        <rFont val="Verdana"/>
        <family val="2"/>
      </rPr>
      <t xml:space="preserve">Purpose: </t>
    </r>
    <r>
      <rPr>
        <sz val="10"/>
        <color rgb="FF3E3E3E"/>
        <rFont val="Verdana"/>
        <family val="2"/>
      </rPr>
      <t xml:space="preserve">The purpose of this table is to obtain from each licensee a summary of the pension scheme accounts on an annual basis.  </t>
    </r>
  </si>
  <si>
    <t xml:space="preserve">This provides a view on movements in the pension scheme in terms of membership, assets and liabilities and deficit repair.  This </t>
  </si>
  <si>
    <t>information will also help to inform discussions with the licensee on any strategies to adjust pension scheme risk (de-risking / re-risking).</t>
  </si>
  <si>
    <t>Information at the Licensee level</t>
  </si>
  <si>
    <t>Section A - Pensionable payments information</t>
  </si>
  <si>
    <t>Section B - Pension deficit information</t>
  </si>
  <si>
    <t>Section C - Pension hedging and contingent asset costs directly paid by licensee:</t>
  </si>
  <si>
    <t>Information at the Scheme level</t>
  </si>
  <si>
    <t>Section D - Scheme Membership</t>
  </si>
  <si>
    <t>Scheme</t>
  </si>
  <si>
    <t xml:space="preserve">Section E - Scheme deficit information </t>
  </si>
  <si>
    <t>Changes Log</t>
  </si>
  <si>
    <t>Version submitted</t>
  </si>
  <si>
    <t>linked to table 3.1</t>
  </si>
  <si>
    <t>Mains risk b/f</t>
  </si>
  <si>
    <t>Mains risk reduction</t>
  </si>
  <si>
    <t>Main risk c/f</t>
  </si>
  <si>
    <t>Cumulative mains risk reduction</t>
  </si>
  <si>
    <r>
      <t>Previous year forecast iron mains risk reduction (incidents/year x 10</t>
    </r>
    <r>
      <rPr>
        <b/>
        <vertAlign val="superscript"/>
        <sz val="10"/>
        <color theme="1"/>
        <rFont val="Verdana"/>
        <family val="2"/>
      </rPr>
      <t>-</t>
    </r>
    <r>
      <rPr>
        <b/>
        <vertAlign val="superscript"/>
        <sz val="8"/>
        <color theme="1"/>
        <rFont val="Verdana"/>
        <family val="2"/>
      </rPr>
      <t>6</t>
    </r>
    <r>
      <rPr>
        <b/>
        <sz val="10"/>
        <color theme="1"/>
        <rFont val="Verdana"/>
        <family val="2"/>
      </rPr>
      <t>)</t>
    </r>
  </si>
  <si>
    <r>
      <t>Final proposals allowed iron mains risk reduction for RIIO-GD1 (incidents/year x 10</t>
    </r>
    <r>
      <rPr>
        <b/>
        <vertAlign val="superscript"/>
        <sz val="10"/>
        <color theme="1"/>
        <rFont val="Verdana"/>
        <family val="2"/>
      </rPr>
      <t>-</t>
    </r>
    <r>
      <rPr>
        <b/>
        <vertAlign val="superscript"/>
        <sz val="8"/>
        <color theme="1"/>
        <rFont val="Verdana"/>
        <family val="2"/>
      </rPr>
      <t>6</t>
    </r>
    <r>
      <rPr>
        <b/>
        <sz val="10"/>
        <color theme="1"/>
        <rFont val="Verdana"/>
        <family val="2"/>
      </rPr>
      <t>)</t>
    </r>
  </si>
  <si>
    <t>2.2 Summary of totex costs</t>
  </si>
  <si>
    <t>No. of planned interruptions</t>
  </si>
  <si>
    <t>No. of unplanned interruptions</t>
  </si>
  <si>
    <t>Total interruptions</t>
  </si>
  <si>
    <t>Actual/forecast loss of supply volumes (no.)</t>
  </si>
  <si>
    <t>Previous year forecast loss of supply volumes (no.)</t>
  </si>
  <si>
    <t>Final proposals allowed loss of supply volumes (no.)</t>
  </si>
  <si>
    <t>Actual/forecast loss of supply duration (mins - million of)</t>
  </si>
  <si>
    <t>Previous year forecast loss of supply duration (mins - million of)</t>
  </si>
  <si>
    <t>Final proposals allowed loss of supply duration (mins - million of)</t>
  </si>
  <si>
    <t>Actual/forecast telemetered faults (fault * duration/no. of telemetered AGIs - "now faults" (hrs))</t>
  </si>
  <si>
    <t>Previous year forecast telemetered faults (fault * duration/no. of telemetered AGIs - "now faults" (hrs))</t>
  </si>
  <si>
    <t>Final proposals allowed telemetered faults (fault * duration/no. of telemetered AGIs - "now faults" (hrs))</t>
  </si>
  <si>
    <t xml:space="preserve">Final proposals </t>
  </si>
  <si>
    <t>Telemetered faults</t>
  </si>
  <si>
    <r>
      <t xml:space="preserve">Actual/forecast PSSR faults (faults as a % of inspections - PSSR A1 and A2 faults or faults/No. of AGIs - PSSR A1 and A2 faults </t>
    </r>
    <r>
      <rPr>
        <b/>
        <i/>
        <sz val="10"/>
        <color theme="1"/>
        <rFont val="Verdana"/>
        <family val="2"/>
      </rPr>
      <t>(delete as appropriate)</t>
    </r>
    <r>
      <rPr>
        <b/>
        <sz val="10"/>
        <color theme="1"/>
        <rFont val="Verdana"/>
        <family val="2"/>
      </rPr>
      <t>)</t>
    </r>
  </si>
  <si>
    <r>
      <t xml:space="preserve">Previous year forecast PSSR faults (faults as a % of inspections - PSSR A1 and A2 faults or faults/No. of AGIs - PSSR A1 and A2 faults </t>
    </r>
    <r>
      <rPr>
        <b/>
        <i/>
        <sz val="10"/>
        <color theme="1"/>
        <rFont val="Verdana"/>
        <family val="2"/>
      </rPr>
      <t>(delete as appropriate)</t>
    </r>
    <r>
      <rPr>
        <b/>
        <sz val="10"/>
        <color theme="1"/>
        <rFont val="Verdana"/>
        <family val="2"/>
      </rPr>
      <t>)</t>
    </r>
  </si>
  <si>
    <r>
      <t xml:space="preserve">Final proposals allowed PSSR faults (faults as a % of inspections - PSSR A1 and A2 faults or faults/No. of AGIs - PSSR A1 and A2 faults </t>
    </r>
    <r>
      <rPr>
        <b/>
        <i/>
        <sz val="10"/>
        <color theme="1"/>
        <rFont val="Verdana"/>
        <family val="2"/>
      </rPr>
      <t>(delete as appropriate)</t>
    </r>
    <r>
      <rPr>
        <b/>
        <sz val="10"/>
        <color theme="1"/>
        <rFont val="Verdana"/>
        <family val="2"/>
      </rPr>
      <t>)</t>
    </r>
  </si>
  <si>
    <t>PSSR faults (% or No.)</t>
  </si>
  <si>
    <t>Actual/forecast shrinkage volumes (GWh)</t>
  </si>
  <si>
    <t>Previous year forecast shrinkage volumes (GWh)</t>
  </si>
  <si>
    <t>Final proposals allowed shrinkage volumes (GWh)</t>
  </si>
  <si>
    <t>Shrinkage volume reduction</t>
  </si>
  <si>
    <t>Shrinkage volumes at start of RIIO-GD1</t>
  </si>
  <si>
    <t>% shrinkage volume reduction</t>
  </si>
  <si>
    <t>Shrinkage volume</t>
  </si>
  <si>
    <t>In year movement of distribution mains population</t>
  </si>
  <si>
    <t>Installed new</t>
  </si>
  <si>
    <t>Installed replacement</t>
  </si>
  <si>
    <t>Adjustments</t>
  </si>
  <si>
    <t>In year movement</t>
  </si>
  <si>
    <t>Total in year movement</t>
  </si>
  <si>
    <t>1.4 Rec to Reg Accs</t>
  </si>
  <si>
    <t xml:space="preserve">Other unconventional sources of gas enquiries </t>
  </si>
  <si>
    <t>Loss of Containment reported under COMAH</t>
  </si>
  <si>
    <t>GDN Initiated Activities</t>
  </si>
  <si>
    <t>Total Repex Mains Decommissioned Length</t>
  </si>
  <si>
    <t>Mains Decommissioned Length</t>
  </si>
  <si>
    <t>NTS Offtake &lt; £0.5m</t>
  </si>
  <si>
    <t>No. of  sites( non-gas holder demolition) - statutory</t>
  </si>
  <si>
    <t>Area of  land ( non-gas holder demolition) - statutory</t>
  </si>
  <si>
    <t>CEO &amp; Group Mgt/Legal &amp; Co Secretary/Community Awareness</t>
  </si>
  <si>
    <t>Controllable costs</t>
  </si>
  <si>
    <t>Exceptional items</t>
  </si>
  <si>
    <t>Deferred</t>
  </si>
  <si>
    <t>Average age of Deferred</t>
  </si>
  <si>
    <r>
      <t xml:space="preserve">Capital Contributions </t>
    </r>
    <r>
      <rPr>
        <sz val="10"/>
        <color indexed="10"/>
        <rFont val="Verdana"/>
        <family val="2"/>
      </rPr>
      <t>(-ve)</t>
    </r>
  </si>
  <si>
    <r>
      <rPr>
        <b/>
        <sz val="10"/>
        <color rgb="FF3E3E3E"/>
        <rFont val="Tahoma"/>
        <family val="2"/>
      </rPr>
      <t xml:space="preserve">Purpose: </t>
    </r>
    <r>
      <rPr>
        <sz val="10"/>
        <color rgb="FF3E3E3E"/>
        <rFont val="Tahoma"/>
        <family val="2"/>
      </rPr>
      <t>These tables provide an analysis of taxation, to compare against allowances.</t>
    </r>
  </si>
  <si>
    <t>Land &amp; Building</t>
  </si>
  <si>
    <t>Opex after reconciliation</t>
  </si>
  <si>
    <t>Capex after reconciliation</t>
  </si>
  <si>
    <t>3.2 Year on year movements</t>
  </si>
  <si>
    <t>3.3 FCO Resource Utilisation</t>
  </si>
  <si>
    <t>2.2 Totex costs summary</t>
  </si>
  <si>
    <t>3.4 BS Group</t>
  </si>
  <si>
    <t>3.5 BS Allocation</t>
  </si>
  <si>
    <t>3.6 BS Supplementary</t>
  </si>
  <si>
    <t>3.7 Training and Apprentices</t>
  </si>
  <si>
    <t>3.8 Maintenance</t>
  </si>
  <si>
    <t>3.9 LP Gasholders</t>
  </si>
  <si>
    <t>3.10 Land remediation</t>
  </si>
  <si>
    <t xml:space="preserve">3.11 Related Party Transact </t>
  </si>
  <si>
    <t>3.12 Shrinkage</t>
  </si>
  <si>
    <t>3.13 Streetworks</t>
  </si>
  <si>
    <t>3.14 Smart Metering</t>
  </si>
  <si>
    <t>3.15 SIUs</t>
  </si>
  <si>
    <t>Checks and balances</t>
  </si>
  <si>
    <t xml:space="preserve">Check and Balances </t>
  </si>
  <si>
    <t>Cross Check Opex</t>
  </si>
  <si>
    <t>Cross Check Capex</t>
  </si>
  <si>
    <t>Cross Check Repex</t>
  </si>
  <si>
    <t>1.5 Net debt</t>
  </si>
  <si>
    <t>1.13 Pensions</t>
  </si>
  <si>
    <t>xxx.x</t>
  </si>
  <si>
    <t>1.4 Rec to cost tables</t>
  </si>
  <si>
    <t>Profit/(loss) on disposal of fixed assets</t>
  </si>
  <si>
    <t>Corporation Tax</t>
  </si>
  <si>
    <r>
      <t xml:space="preserve">Corporation Tax paid </t>
    </r>
    <r>
      <rPr>
        <b/>
        <sz val="10"/>
        <color rgb="FFFF0000"/>
        <rFont val="Verdana"/>
        <family val="2"/>
      </rPr>
      <t>(-ve)</t>
    </r>
  </si>
  <si>
    <t>Capital expenditure and financial investments</t>
  </si>
  <si>
    <r>
      <t>Amounts transferred from Opex to Repex</t>
    </r>
    <r>
      <rPr>
        <b/>
        <sz val="12"/>
        <color rgb="FFFF0909"/>
        <rFont val="Verdana"/>
        <family val="2"/>
      </rPr>
      <t>(-ve)</t>
    </r>
  </si>
  <si>
    <r>
      <t>Amounts transferred from Capex to Repex</t>
    </r>
    <r>
      <rPr>
        <b/>
        <sz val="12"/>
        <color rgb="FFFF0909"/>
        <rFont val="Verdana"/>
        <family val="2"/>
      </rPr>
      <t>(-ve)</t>
    </r>
  </si>
  <si>
    <r>
      <t>Total Repex</t>
    </r>
    <r>
      <rPr>
        <sz val="10"/>
        <rFont val="Verdana"/>
        <family val="2"/>
      </rPr>
      <t>(multiplied by -ve 1 to make +ve)</t>
    </r>
  </si>
  <si>
    <t>Contract Labour FTE</t>
  </si>
  <si>
    <t>Related Party FTE</t>
  </si>
  <si>
    <t>Smart Metering costs broken down by activity</t>
  </si>
  <si>
    <t>Smart Metering expenditure</t>
  </si>
  <si>
    <t>Other Repex services</t>
  </si>
  <si>
    <t>Total Smart Metering expenditure</t>
  </si>
  <si>
    <t>Rent and Rates</t>
  </si>
  <si>
    <t>Adjustments to population b/fwd</t>
  </si>
  <si>
    <t>Revised Population b/fwd</t>
  </si>
  <si>
    <t>451 to 600mm I.D. nom</t>
  </si>
  <si>
    <t>&gt; 600mm to 800mm I.D. nom</t>
  </si>
  <si>
    <t>&gt; 800mm I.D. nom</t>
  </si>
  <si>
    <t>No of sites (AGI and PRS)</t>
  </si>
  <si>
    <t>No of AGIs</t>
  </si>
  <si>
    <t>Adjustments to mcm b/fwd</t>
  </si>
  <si>
    <t>Revised mcm b/fwd</t>
  </si>
  <si>
    <t>Mothballed Storage(mcm)</t>
  </si>
  <si>
    <t>Iron &lt;=30m</t>
  </si>
  <si>
    <t>Iron&gt;30m</t>
  </si>
  <si>
    <t>IP</t>
  </si>
  <si>
    <t>&gt;200scmh</t>
  </si>
  <si>
    <t>&lt;200scmh</t>
  </si>
  <si>
    <t>adjustments to b/f</t>
  </si>
  <si>
    <t>Revised population b/f</t>
  </si>
  <si>
    <t>End of current year</t>
  </si>
  <si>
    <t>End of year</t>
  </si>
  <si>
    <t>Notes</t>
  </si>
  <si>
    <t>Other Group**</t>
  </si>
  <si>
    <t>DNOs</t>
  </si>
  <si>
    <t>Trainee/apprentice programme costs</t>
  </si>
  <si>
    <r>
      <rPr>
        <b/>
        <sz val="10"/>
        <rFont val="Tahoma"/>
        <family val="2"/>
      </rPr>
      <t>Purpose</t>
    </r>
    <r>
      <rPr>
        <sz val="10"/>
        <rFont val="Tahoma"/>
        <family val="2"/>
      </rPr>
      <t xml:space="preserve">: The purpose of this table is allow the licensee to reconcile Opex, Capex and Repex balances as per Regulatory Accounts to Opex, Capex and Repex cost data tables. </t>
    </r>
  </si>
  <si>
    <r>
      <t>Replacement Expenditure-Contributions</t>
    </r>
    <r>
      <rPr>
        <b/>
        <sz val="11"/>
        <color rgb="FFFF0000"/>
        <rFont val="Verdana"/>
        <family val="2"/>
      </rPr>
      <t>(-ve)</t>
    </r>
  </si>
  <si>
    <r>
      <t>Other capital-Contributions</t>
    </r>
    <r>
      <rPr>
        <b/>
        <sz val="10"/>
        <color rgb="FFFF0000"/>
        <rFont val="Verdana"/>
        <family val="2"/>
      </rPr>
      <t>(-ve)</t>
    </r>
  </si>
  <si>
    <r>
      <t>Load related capital-Contributions</t>
    </r>
    <r>
      <rPr>
        <b/>
        <sz val="10"/>
        <color rgb="FFFF0000"/>
        <rFont val="Verdana"/>
        <family val="2"/>
      </rPr>
      <t>(-ve)</t>
    </r>
  </si>
  <si>
    <t>Summary tables</t>
  </si>
  <si>
    <t xml:space="preserve">4.1 Capex Summary </t>
  </si>
  <si>
    <t>4.2 Cap Expenditure Analysis</t>
  </si>
  <si>
    <t>4.3 LTS &amp; storage</t>
  </si>
  <si>
    <t>4.4 Reinforcement</t>
  </si>
  <si>
    <t>4.5 Governor (Replacement)</t>
  </si>
  <si>
    <t xml:space="preserve">4.6 Connections </t>
  </si>
  <si>
    <t xml:space="preserve">4.7 Other Capex </t>
  </si>
  <si>
    <t>5.6 UNC Sub Deducts</t>
  </si>
  <si>
    <t>6.1 LTS Asset Data</t>
  </si>
  <si>
    <t>Total in-service mains c/f</t>
  </si>
  <si>
    <t xml:space="preserve">6.2 Network Assets  </t>
  </si>
  <si>
    <t>6.3 Capacity&amp;Storage Asset</t>
  </si>
  <si>
    <t>6.4 Capacity &amp; Demand Data</t>
  </si>
  <si>
    <t>6.5 Capacity Output Data</t>
  </si>
  <si>
    <t>7.1 Safety Outputs</t>
  </si>
  <si>
    <t>7.2 Reliability Outputs</t>
  </si>
  <si>
    <t>QoS/GSOPs</t>
  </si>
  <si>
    <t>8.1 Gas CC RYTD</t>
  </si>
  <si>
    <t>8.2 Gas CSS Annual</t>
  </si>
  <si>
    <t>8.3 Guaranteed Standards</t>
  </si>
  <si>
    <t>8.4 Licence Condition D10</t>
  </si>
  <si>
    <t>8.5 3rd party &amp; water summary</t>
  </si>
  <si>
    <t>General Reinforcement incl Governors</t>
  </si>
  <si>
    <t>Specific reinforcement incl Governors</t>
  </si>
  <si>
    <t>Population b/f</t>
  </si>
  <si>
    <t>Capacity utilisation</t>
  </si>
  <si>
    <t xml:space="preserve">   Non - Domestic/ I&amp;C &gt;200scmh</t>
  </si>
  <si>
    <t xml:space="preserve">   Non - Domestic/ I&amp;C &lt;200scmh</t>
  </si>
  <si>
    <t xml:space="preserve">Decommissioned only </t>
  </si>
  <si>
    <t>No of risers</t>
  </si>
  <si>
    <t>Scheme total</t>
  </si>
  <si>
    <t>Opex costs for Sites Completed</t>
  </si>
  <si>
    <t>Introduction of Permit Schemes</t>
  </si>
  <si>
    <t>Status</t>
  </si>
  <si>
    <t xml:space="preserve"> (£m)</t>
  </si>
  <si>
    <t>Governors (Replacement)</t>
  </si>
  <si>
    <t>Repair risk reduction</t>
  </si>
  <si>
    <t>Repair risk 2013 (start position)</t>
  </si>
  <si>
    <t>Annual repair risk</t>
  </si>
  <si>
    <t>Movement in risk</t>
  </si>
  <si>
    <t>Number of responses within timescale (2 hours)</t>
  </si>
  <si>
    <t>Percentage of controlled gas escapes responded to within timescale (2 hours)</t>
  </si>
  <si>
    <t>Percentage of uncontrolled gas escapes responded to within timescale (1 hour)</t>
  </si>
  <si>
    <t>Number of responses within timescale (1 hour)</t>
  </si>
  <si>
    <r>
      <t>Actual/forecast iron mains risk reduction (incidents/year x 10</t>
    </r>
    <r>
      <rPr>
        <b/>
        <vertAlign val="superscript"/>
        <sz val="10"/>
        <color theme="1"/>
        <rFont val="Verdana"/>
        <family val="2"/>
      </rPr>
      <t>-</t>
    </r>
    <r>
      <rPr>
        <b/>
        <vertAlign val="superscript"/>
        <sz val="8"/>
        <color theme="1"/>
        <rFont val="Verdana"/>
        <family val="2"/>
      </rPr>
      <t>6</t>
    </r>
    <r>
      <rPr>
        <b/>
        <sz val="10"/>
        <color theme="1"/>
        <rFont val="Verdana"/>
        <family val="2"/>
      </rPr>
      <t>) - Primary output</t>
    </r>
  </si>
  <si>
    <t>Safety - Emergency response - Primary output</t>
  </si>
  <si>
    <t>Gas in Buildings (GIB) events - Iron mains - Secondary deliverable</t>
  </si>
  <si>
    <t>Cast/spun iron fractures and ductile iron corrosion failures - Secondary deliverable</t>
  </si>
  <si>
    <t>Proportion of gas escapes prevented within 12 hrs (secondary deliverable)</t>
  </si>
  <si>
    <t>Number and value of offtake meter error reports</t>
  </si>
  <si>
    <t>Meter errors/throughput (%)</t>
  </si>
  <si>
    <t>Volume of offtake meter errors (GWh)</t>
  </si>
  <si>
    <t>Summary of telemetered faults - secondary deliverables</t>
  </si>
  <si>
    <t>Summary of pressure systems safety regulations (PSSR) faults - secondary deliverables</t>
  </si>
  <si>
    <t>Summary of loss of supply volumes and duration - primary output</t>
  </si>
  <si>
    <t>Leakage volumes at start of RIIO-GD1</t>
  </si>
  <si>
    <t>Leakage volume</t>
  </si>
  <si>
    <t>Leakage volume reduction</t>
  </si>
  <si>
    <t>% Leakage volume reduction</t>
  </si>
  <si>
    <t>Actual/forecast leakage volumes (GWh)</t>
  </si>
  <si>
    <t>Previous year forecast leakage volumes (GWh)</t>
  </si>
  <si>
    <t>Final proposals allowed leakage volumes (GWh)</t>
  </si>
  <si>
    <t>Total PREs</t>
  </si>
  <si>
    <t>Sub-deduct networks - secondary deliverable</t>
  </si>
  <si>
    <t>% off sub-deduct networks taken of risk</t>
  </si>
  <si>
    <t>Length of mains laid</t>
  </si>
  <si>
    <t>Complete</t>
  </si>
  <si>
    <t>Opex Costs</t>
  </si>
  <si>
    <t>Installations</t>
  </si>
  <si>
    <t>Adjustment to b/f</t>
  </si>
  <si>
    <t>Revised in-service mains population b/f</t>
  </si>
  <si>
    <t>Total in-service mains population b/f</t>
  </si>
  <si>
    <t>6.1 LTS asset data</t>
  </si>
  <si>
    <t>6.2 Network Assets</t>
  </si>
  <si>
    <t>6.3 Capacity and Storage Asset Data</t>
  </si>
  <si>
    <t>6.4 Capacity and demand data</t>
  </si>
  <si>
    <t xml:space="preserve">6.5 Capacity Outputs Data </t>
  </si>
  <si>
    <t>NTS offtakes no. of installations</t>
  </si>
  <si>
    <t>PRSs no. of installations</t>
  </si>
  <si>
    <t>6.3 &amp; 6.4 Capacity and storage asset data</t>
  </si>
  <si>
    <t>6.2 Mains and Governors asset data</t>
  </si>
  <si>
    <t>Diameter band A</t>
  </si>
  <si>
    <t>Diameter band B</t>
  </si>
  <si>
    <t>Diameter band C</t>
  </si>
  <si>
    <t>Diameter band D</t>
  </si>
  <si>
    <t>Diameter band E</t>
  </si>
  <si>
    <t>Diameter band F</t>
  </si>
  <si>
    <t>Diameter band G</t>
  </si>
  <si>
    <t>Diameter band H</t>
  </si>
  <si>
    <t>Diameter band I</t>
  </si>
  <si>
    <t>Security (Exc PSUP)</t>
  </si>
  <si>
    <t>PSUP</t>
  </si>
  <si>
    <t>Net expenditure (£m)</t>
  </si>
  <si>
    <t>D</t>
  </si>
  <si>
    <t>E</t>
  </si>
  <si>
    <t>F</t>
  </si>
  <si>
    <t>H</t>
  </si>
  <si>
    <t>ST</t>
  </si>
  <si>
    <t>Inadequate Integrity</t>
  </si>
  <si>
    <t>DIMP/Other HSE Mandatory</t>
  </si>
  <si>
    <r>
      <t>3</t>
    </r>
    <r>
      <rPr>
        <b/>
        <vertAlign val="superscript"/>
        <sz val="11"/>
        <color theme="1"/>
        <rFont val="Verdana"/>
        <family val="2"/>
      </rPr>
      <t>rd</t>
    </r>
    <r>
      <rPr>
        <b/>
        <sz val="11"/>
        <color theme="1"/>
        <rFont val="Verdana"/>
        <family val="2"/>
      </rPr>
      <t xml:space="preserve"> Party</t>
    </r>
  </si>
  <si>
    <t>6.6 MEAV</t>
  </si>
  <si>
    <t xml:space="preserve"> Contract labour</t>
  </si>
  <si>
    <t xml:space="preserve"> materials</t>
  </si>
  <si>
    <t>Average LM system pressure* - mixed material networks</t>
  </si>
  <si>
    <t>5.7 Mains decommissioned</t>
  </si>
  <si>
    <t>5.2a Repex Iron Mains Mandatory Tier 1 &amp; &lt;=2" steel</t>
  </si>
  <si>
    <t>Iron Mains &lt; = 30 m</t>
  </si>
  <si>
    <t>&lt;=2" Steel</t>
  </si>
  <si>
    <t>Iron mains &gt;30m</t>
  </si>
  <si>
    <t>Iron Mains &lt; = 30 m + Other mains</t>
  </si>
  <si>
    <t xml:space="preserve"> Land remediation; Virgin aggregate; Spoil to landfill; ISO14001 major non-conformities</t>
  </si>
  <si>
    <t>Broad environmental measure (biomethane/other unconventional sources of gas connections);</t>
  </si>
  <si>
    <t>Recategorisation of holder demolition costs</t>
  </si>
  <si>
    <t>Recategorisation of capitilised replacement</t>
  </si>
  <si>
    <t>Totex</t>
  </si>
  <si>
    <t>System operations, IT &amp; associated telecoms, Plant, tools &amp; equipment, land, building, furniture and fittings, vehicles, security (Exl PSUP), PSUP and Other</t>
  </si>
  <si>
    <t>Capex category</t>
  </si>
  <si>
    <t>Capex sub category</t>
  </si>
  <si>
    <t>Network Innovation (ex IRM)</t>
  </si>
  <si>
    <t>Innovation Roll-out expenditure (IRM)</t>
  </si>
  <si>
    <t>Pre adjusted controllable costs</t>
  </si>
  <si>
    <t>Innovation roll-out expenditure IRM</t>
  </si>
  <si>
    <t>Provisional totex PCFM</t>
  </si>
  <si>
    <t>Load related capex (ALC)</t>
  </si>
  <si>
    <t>Other capex (AOC)</t>
  </si>
  <si>
    <t>Controllable opex (ACO)</t>
  </si>
  <si>
    <t>Repex (ARE)</t>
  </si>
  <si>
    <t>Table Ref</t>
  </si>
  <si>
    <t>LTS Pipelines, LTS NTS Offtakes, LTS PRSs, LTS Storage, Reinforcement, Governors, and Connections</t>
  </si>
  <si>
    <t xml:space="preserve"> Other Capital Expenditure</t>
  </si>
  <si>
    <t>Capex per cost table - 4.1</t>
  </si>
  <si>
    <t>Repex  as per cost table 5.1</t>
  </si>
  <si>
    <r>
      <t xml:space="preserve">Unfunded early retirement deficiency costs (ERDC) post 1 April 2004 </t>
    </r>
    <r>
      <rPr>
        <sz val="10"/>
        <color rgb="FFFF0000"/>
        <rFont val="Verdana"/>
        <family val="2"/>
      </rPr>
      <t>(-ve)</t>
    </r>
  </si>
  <si>
    <t>Notes:</t>
  </si>
  <si>
    <t>Only include adjustments where they have been included as part of controllable costs.</t>
  </si>
  <si>
    <t>2.1 Totex PCFM</t>
  </si>
  <si>
    <t>2.3 Workload summary</t>
  </si>
  <si>
    <t>2.4 Safety</t>
  </si>
  <si>
    <t>2.5 Reliability</t>
  </si>
  <si>
    <t>2.6 Environmental</t>
  </si>
  <si>
    <t>Average LM system pressure* - all low pressure networks</t>
  </si>
  <si>
    <t>Total Gross Expenditure (£m)</t>
  </si>
  <si>
    <t>Total Net Expenditure (£m)</t>
  </si>
  <si>
    <t>Workload (km/number)</t>
  </si>
  <si>
    <t>number</t>
  </si>
  <si>
    <t>Total Contributions (£m)</t>
  </si>
  <si>
    <t>Storage Telemetry (system)</t>
  </si>
  <si>
    <t>Operational LP holders (no of)</t>
  </si>
  <si>
    <t>Non Operational LP Holders (Mothballed) (no of)</t>
  </si>
  <si>
    <t>High Pressure Vessels (no of)</t>
  </si>
  <si>
    <t>Salt Cavity (mcm)</t>
  </si>
  <si>
    <t>Linepack Storage (mcm)</t>
  </si>
  <si>
    <t>IP inlet
(no of)</t>
  </si>
  <si>
    <t>Type of fuel poor scheme</t>
  </si>
  <si>
    <t>Fuel poor connection</t>
  </si>
  <si>
    <t>No. of services</t>
  </si>
  <si>
    <t>District Governors (no. of)</t>
  </si>
  <si>
    <t>Workload (no of governors)</t>
  </si>
  <si>
    <t>No of connections</t>
  </si>
  <si>
    <t>Storage projects &gt; £0.5m load related</t>
  </si>
  <si>
    <t>Storage projects &gt; £0.5m non-load related</t>
  </si>
  <si>
    <t>Storage projects &lt; £0.5m</t>
  </si>
  <si>
    <t>Reinforcement type</t>
  </si>
  <si>
    <t>Activity type</t>
  </si>
  <si>
    <t>Xoserve</t>
  </si>
  <si>
    <t>Named projects</t>
  </si>
  <si>
    <t>System Operations</t>
  </si>
  <si>
    <t xml:space="preserve">IT (Infrastructure and Systems) and related telecoms </t>
  </si>
  <si>
    <t xml:space="preserve">   302 to 450mm I.D. nom</t>
  </si>
  <si>
    <t xml:space="preserve">   451 to 600mm I.D. nom</t>
  </si>
  <si>
    <t xml:space="preserve">   600mm-800mm I.D. nom</t>
  </si>
  <si>
    <t xml:space="preserve">   &gt;800mm I.D. Nom</t>
  </si>
  <si>
    <t>TOTAL - CHECK ALL fuel poor connections</t>
  </si>
  <si>
    <t>&lt;&lt; check reconciles with table 3.1</t>
  </si>
  <si>
    <t>7.2 Reliability outputs</t>
  </si>
  <si>
    <t xml:space="preserve">7.1  Safety output &amp; Standard Special Conditions - Quality of Service data </t>
  </si>
  <si>
    <t>linked to table 3.10</t>
  </si>
  <si>
    <t>Total Network events by pressure tier</t>
  </si>
  <si>
    <t>Total number</t>
  </si>
  <si>
    <t>Other Network GIB events</t>
  </si>
  <si>
    <t>Number and duration of planned non-contractual interruptions, by cause</t>
  </si>
  <si>
    <t>Number and duration of non-contractual interruptions</t>
  </si>
  <si>
    <t>1.13 Defined Benefit pension scheme</t>
  </si>
  <si>
    <t xml:space="preserve">Pensionable pay - before salary sacrifice (licensee this scheme only) </t>
  </si>
  <si>
    <t>Salary sacrifice element of pensionable pay (licensee this scheme only)</t>
  </si>
  <si>
    <t>Employee - ongoing  contributions</t>
  </si>
  <si>
    <t>Employee's contributions (excluding those payable as salary sacrifice) as percentage of pensionable pay before salary sacrifice)</t>
  </si>
  <si>
    <t xml:space="preserve">Employee's contributions (excluding those payable as salary sacrifice) </t>
  </si>
  <si>
    <t>Employee's contributions (as percentage of pensionable pay before salary sacrifice amounts)</t>
  </si>
  <si>
    <t>Employer ongoing contributions</t>
  </si>
  <si>
    <t>Employer ongoing pension funding (percentage of pensionsable pay) before salary sacrifice &amp; deficits</t>
  </si>
  <si>
    <t xml:space="preserve"> - ongoing pension contributions</t>
  </si>
  <si>
    <t xml:space="preserve"> - PPF levy (paid through normal ongoing contributions)</t>
  </si>
  <si>
    <t xml:space="preserve"> - scheme admin costs (paid through normal ongoing contributions)</t>
  </si>
  <si>
    <t>Pension ongoing funding - actual employer contributions (before salary sacrifice)</t>
  </si>
  <si>
    <t>Actual ongoing pension contributions (as percentage of pensionable pay before salary sacrifice)</t>
  </si>
  <si>
    <t>Total scheme deficit repair payments (cash)</t>
  </si>
  <si>
    <t>Proportion of scheme assets in 'low risk' assets</t>
  </si>
  <si>
    <t>Proportion of scheme assets specifically designed to match a proportion of the schemes liabilities</t>
  </si>
  <si>
    <t>Total scheme deficit</t>
  </si>
  <si>
    <t>Scheme funding level</t>
  </si>
  <si>
    <t xml:space="preserve">Mains </t>
  </si>
  <si>
    <t>MP inlet (no of)</t>
  </si>
  <si>
    <t>Repex gross costs</t>
  </si>
  <si>
    <t>Repex contribution</t>
  </si>
  <si>
    <t>Repex net costs</t>
  </si>
  <si>
    <t>Number services laid</t>
  </si>
  <si>
    <t>UNC SDA is found to be no longer present</t>
  </si>
  <si>
    <t>5.6 UNC Sub Deduct Arrangements</t>
  </si>
  <si>
    <t>Allowed</t>
  </si>
  <si>
    <t>Turnover/Sales/Recharge</t>
  </si>
  <si>
    <t>% of Turnover</t>
  </si>
  <si>
    <t>% of Costs</t>
  </si>
  <si>
    <t>Margin</t>
  </si>
  <si>
    <t>% of Margin</t>
  </si>
  <si>
    <t>Margin %</t>
  </si>
  <si>
    <t>Not Allowed</t>
  </si>
  <si>
    <r>
      <t>Total accumulative repair risk (x 10</t>
    </r>
    <r>
      <rPr>
        <vertAlign val="superscript"/>
        <sz val="10"/>
        <rFont val="Verdana"/>
        <family val="2"/>
      </rPr>
      <t>6</t>
    </r>
    <r>
      <rPr>
        <sz val="10"/>
        <rFont val="Verdana"/>
        <family val="2"/>
      </rPr>
      <t>)</t>
    </r>
  </si>
  <si>
    <t>Length of pipeline records digitised during the reporting period  (km)</t>
  </si>
  <si>
    <t>Length of pipeline records awaiting digitisation at end of reporting period (km)</t>
  </si>
  <si>
    <t>8.1  Annual BMCS Complaints data</t>
  </si>
  <si>
    <t>8.2 Customer Satisfaction Survey - BMCS CSS Annual Results</t>
  </si>
  <si>
    <t>8.3  Guaranteed Standards of Service</t>
  </si>
  <si>
    <t xml:space="preserve">Mandatory
</t>
  </si>
  <si>
    <t>Totals - Repex services associated with T1 mains replacement and &lt;=2" steel (all tiers)</t>
  </si>
  <si>
    <t>T1, T2 &amp; T3</t>
  </si>
  <si>
    <r>
      <t>Iron Mains &lt; = 30 m</t>
    </r>
    <r>
      <rPr>
        <b/>
        <vertAlign val="superscript"/>
        <sz val="10"/>
        <color theme="1"/>
        <rFont val="Verdana"/>
        <family val="2"/>
      </rPr>
      <t xml:space="preserve"> </t>
    </r>
    <r>
      <rPr>
        <b/>
        <sz val="10"/>
        <color theme="1"/>
        <rFont val="Verdana"/>
        <family val="2"/>
      </rPr>
      <t>+ &lt;=2" steel</t>
    </r>
  </si>
  <si>
    <t>T1 &amp; all mandatory &lt;=2" steel</t>
  </si>
  <si>
    <t>7.3 Asset Health &amp; Criticality</t>
  </si>
  <si>
    <t>7.4 Report_Repairs</t>
  </si>
  <si>
    <t>7.5 Accuracy pipeline records</t>
  </si>
  <si>
    <t>7.6 Business Carbon Footprint</t>
  </si>
  <si>
    <t>7.7 Environment-Other</t>
  </si>
  <si>
    <t>7.8 Dist Gas Connections</t>
  </si>
  <si>
    <t>7.9 Innovation rollout mechanism</t>
  </si>
  <si>
    <t>7.10 NIA Expenditure GD</t>
  </si>
  <si>
    <t>7.11 NIC expenditure</t>
  </si>
  <si>
    <t xml:space="preserve">7.3  Asset Health and Criticality Data </t>
  </si>
  <si>
    <t>7.4 PREs, Reports and Repairs</t>
  </si>
  <si>
    <t>7.5  ACCURACY OF PIPELINE RECORDS</t>
  </si>
  <si>
    <t>7.6  Environment - Business Carbon Footprint</t>
  </si>
  <si>
    <t xml:space="preserve">7.7  Other Environmental Reporting  </t>
  </si>
  <si>
    <t>7.8  Distributed Gas Connections</t>
  </si>
  <si>
    <t>7.9   Innovation Rollout Mechanism</t>
  </si>
  <si>
    <t>7.10  Network Innovation Allowance (NIA)</t>
  </si>
  <si>
    <t>7.11  Network innovation competition</t>
  </si>
  <si>
    <t>Regulatory Reporting Pack</t>
  </si>
  <si>
    <t>NTS offtakes</t>
  </si>
  <si>
    <t>Connection type</t>
  </si>
  <si>
    <t>This table is used to document  changes to the finance tables by OFGEM.</t>
  </si>
  <si>
    <t>These are provisional totex amounts because all inputs into the PCFM (price control financial model) are quoted in 09/10 prices and these amounts will be in the nominal prices.  They are also provisional amounts because they may be adjusted as a result of subsequent efficiency reviews or for the correction of any errors either after the 31 July or in subsequent years.</t>
  </si>
  <si>
    <t>Work type</t>
  </si>
  <si>
    <t>Risers</t>
  </si>
  <si>
    <t>No. of risers</t>
  </si>
  <si>
    <t>Total risers</t>
  </si>
  <si>
    <t>5.4 Repex Risers</t>
  </si>
  <si>
    <t>Total Riser Workload</t>
  </si>
  <si>
    <t>5.4 Risers</t>
  </si>
  <si>
    <t>Riser risk control</t>
  </si>
  <si>
    <t>Risers Net Expenditure</t>
  </si>
  <si>
    <t>Risers Workload</t>
  </si>
  <si>
    <t>Number of services (excl. Risers)</t>
  </si>
  <si>
    <t xml:space="preserve">Rechargeable diversions </t>
  </si>
  <si>
    <t xml:space="preserve">Non rechargeable diversions </t>
  </si>
  <si>
    <t>5.8 Decommissioned summary</t>
  </si>
  <si>
    <t>Decommissioned</t>
  </si>
  <si>
    <t>Basis for measuring number of days elapsed since commissioning new/modified assets or decommissioning redundant assets</t>
  </si>
  <si>
    <t>Total length of pipelines commissioned or decommissioned</t>
  </si>
  <si>
    <t>Pipeline records digitised during the reporting period as a proportion of all pipelines commissioned or decommissioned (per cent)</t>
  </si>
  <si>
    <t>Pipeline records awaiting digitisation at the end of the reporting period as a proportion of all pipelines commissioned or decommissioned (per cent)</t>
  </si>
  <si>
    <t>T1 length decommissioned</t>
  </si>
  <si>
    <t>T2 length decommissioned</t>
  </si>
  <si>
    <t>T3 length decommissioned</t>
  </si>
  <si>
    <t>Steel length decommissioned</t>
  </si>
  <si>
    <t>Other length decommissioned</t>
  </si>
  <si>
    <t>Total length of mains decommissioned within the TMA boundary (km)/year</t>
  </si>
  <si>
    <t>Reports: Emergencies - Network related</t>
  </si>
  <si>
    <t>Reports: Emergencies - Non-network related</t>
  </si>
  <si>
    <t xml:space="preserve">Summary of 3rd party and water incidents </t>
  </si>
  <si>
    <t>Number of properties restored in period</t>
  </si>
  <si>
    <t>4.8 PSUP</t>
  </si>
  <si>
    <t>2.1 Totex Price Control Financial Model (PCFM)</t>
  </si>
  <si>
    <t>Physical Security Upgrade Programme (PSUP)</t>
  </si>
  <si>
    <t>Other Scheme Types (UIP/iGT)</t>
  </si>
  <si>
    <t>Adjust pension charge to cash</t>
  </si>
  <si>
    <r>
      <t xml:space="preserve">Ongoing pension costs </t>
    </r>
    <r>
      <rPr>
        <b/>
        <sz val="10"/>
        <rFont val="Verdana"/>
        <family val="2"/>
      </rPr>
      <t>accrued</t>
    </r>
    <r>
      <rPr>
        <sz val="10"/>
        <rFont val="Verdana"/>
        <family val="2"/>
      </rPr>
      <t xml:space="preserve"> under IAS 19 </t>
    </r>
    <r>
      <rPr>
        <sz val="10"/>
        <color rgb="FFFF0000"/>
        <rFont val="Verdana"/>
        <family val="2"/>
      </rPr>
      <t>(-ve)</t>
    </r>
  </si>
  <si>
    <t>2.3 Summary of workload</t>
  </si>
  <si>
    <t>2.4 Summary of safety outputs and secondary deliverables</t>
  </si>
  <si>
    <t>2.6  Summary of environmental outputs - shrinkage and leakage volumes</t>
  </si>
  <si>
    <t>3.2 Year on year opex movements (200x-xprices, excluding RPE)</t>
  </si>
  <si>
    <t>3.4 Business Support Group Costs</t>
  </si>
  <si>
    <t>3.7 TRAINING &amp; APPRENTICES</t>
  </si>
  <si>
    <t>3.10 Land Remediation</t>
  </si>
  <si>
    <t>3.11 Related Party Transactions</t>
  </si>
  <si>
    <t>3.13 Streetworks costs and workload</t>
  </si>
  <si>
    <t>4.2 Analysis of Capital expenditure by type of expenditure</t>
  </si>
  <si>
    <t>4.4  Reinforcement (Mains &amp; Governors)</t>
  </si>
  <si>
    <t>4.5 Governor replacement/decommissioning</t>
  </si>
  <si>
    <t>4.6 Connections - All Projects</t>
  </si>
  <si>
    <t>4.7 Other capex</t>
  </si>
  <si>
    <t xml:space="preserve">8.4 Licence Condition D10 </t>
  </si>
  <si>
    <t>8.5 3rd Part &amp; water summary</t>
  </si>
  <si>
    <t>3.14 Draft Smart Meter template - WIP</t>
  </si>
  <si>
    <t>4.8 Physical Security Upgrade Programme (PSUP) Capex &amp; Opex - WIP</t>
  </si>
  <si>
    <t>817-840</t>
  </si>
  <si>
    <t>841-864</t>
  </si>
  <si>
    <t>865-888</t>
  </si>
  <si>
    <t>889-912</t>
  </si>
  <si>
    <t>913-936</t>
  </si>
  <si>
    <t>937-960</t>
  </si>
  <si>
    <t>961-984</t>
  </si>
  <si>
    <t>985-1008</t>
  </si>
  <si>
    <t>1009-1032</t>
  </si>
  <si>
    <t>1033-1056</t>
  </si>
  <si>
    <t>1057-1080</t>
  </si>
  <si>
    <t>1081-1104</t>
  </si>
  <si>
    <t>1105-1128</t>
  </si>
  <si>
    <t>checks</t>
  </si>
  <si>
    <t>Non-routine maintenance</t>
  </si>
  <si>
    <t>Interruptible contracts</t>
  </si>
  <si>
    <t>Weighted Average overrun charge</t>
  </si>
  <si>
    <t>Efficient % of overrun charges to permits/notices</t>
  </si>
  <si>
    <t>Efficient average over run (days)</t>
  </si>
  <si>
    <t>Efficiency</t>
  </si>
  <si>
    <t>Unit cost of FPN</t>
  </si>
  <si>
    <t>Efficient level of FPN*</t>
  </si>
  <si>
    <t>*Based on no. of permits granted per year</t>
  </si>
  <si>
    <t>Maximum level of efficient fines &amp; penalties</t>
  </si>
  <si>
    <t>Actual level of fines &amp; penalties</t>
  </si>
  <si>
    <t>Adjustment of fines &amp; penalties</t>
  </si>
  <si>
    <t>Adjustment for efficient level of fines and penalties</t>
  </si>
  <si>
    <t>Fines and penalties have been assessed and adjusted to only allow the minimum of actual fines and deemed efficient fines and penalties.</t>
  </si>
  <si>
    <t>Reporting Year: (enter 2014 for 2013-14)</t>
  </si>
  <si>
    <t>Assessement of efficient fines and penalties relating to streetworks</t>
  </si>
  <si>
    <t>5.1 Repex summary new</t>
  </si>
  <si>
    <t>Repex summary new</t>
  </si>
  <si>
    <t>of which xoserve</t>
  </si>
  <si>
    <t>Number of uncontrolled gas escapes or uncontrolled other gas emergencies reported</t>
  </si>
  <si>
    <t>Controllable Costs reported on Table 3.1</t>
  </si>
  <si>
    <t>Total non-network escape reports</t>
  </si>
  <si>
    <t>To be constructed</t>
  </si>
  <si>
    <t>Under construction</t>
  </si>
  <si>
    <t>changed formula in cell N17 from AN196+AN199 to AN194+AN199</t>
  </si>
  <si>
    <t>changed formula in cell N10 to include 'round to 6 dec plcs'</t>
  </si>
  <si>
    <t>extended table to include additional 5000 lines</t>
  </si>
  <si>
    <t>changed lookup table to read PV instead of PVC - starting cell AQ416</t>
  </si>
  <si>
    <t>extended pipe/material size on lookup table - starting cell BG416</t>
  </si>
  <si>
    <t>extended pipe diameter list on lookup table - starting cell AU416</t>
  </si>
  <si>
    <t>changed lengths to enable dec plc input - column D (changed data validation)</t>
  </si>
  <si>
    <t>(Note: Does not include stores and logistics)</t>
  </si>
  <si>
    <t>Added note to make clear that stores and logistics excluded)</t>
  </si>
  <si>
    <t>Formula in cell G25 amended to =G18+G24, and the formula in cell G31 amended to =SUM(G26:G30).</t>
  </si>
  <si>
    <t>Formulas in column R amended to =sum(J:Q) and data validation list for column G inserted into cells S11:S13.</t>
  </si>
  <si>
    <t>Extended column I, to ensure that stakeholders can read table heading.</t>
  </si>
  <si>
    <t>Amended A61 to I61 to ensure that stakeholders can read table heading. Amended similarly on on lines 65, 86, 102, 118, 132, 148.</t>
  </si>
  <si>
    <t>Removed the automatic formula that calculates the values J79 &amp; K79, J95 &amp; K95, J111 &amp; K111, J141 &amp; K141, J157 &amp; K157, J166 &amp; K166, J174 &amp; K174, J188 &amp; K188, J195 &amp; K195 and J202 &amp; K202, to take into account the cap on payment values.</t>
  </si>
  <si>
    <t>2.5 Summary of reliability outputs and secondary deliverables</t>
  </si>
  <si>
    <t>Steel Policy &amp; Condition</t>
  </si>
  <si>
    <t>Other Policy &amp; Condition</t>
  </si>
  <si>
    <t>All Inadequate Integrity</t>
  </si>
  <si>
    <t>All Mandatory</t>
  </si>
  <si>
    <t>Version 1.1 as at March 2014</t>
  </si>
  <si>
    <t>Version 1.1</t>
  </si>
  <si>
    <t>insersted new section 'other' (policy/CBA) and updated relevant cells</t>
  </si>
  <si>
    <t xml:space="preserve">Total Allowed Related party </t>
  </si>
  <si>
    <t>Total Net Costs</t>
  </si>
  <si>
    <t>3rd party income / contribution received</t>
  </si>
  <si>
    <t xml:space="preserve"> - 'other' I items are tems which are not allocated above and which can only be aggregated if below £0.1m, otherwise items must be specified individually</t>
  </si>
  <si>
    <t>Baseline Capacity (undiversified)
End of current year</t>
  </si>
  <si>
    <r>
      <t>MJ/m</t>
    </r>
    <r>
      <rPr>
        <b/>
        <vertAlign val="superscript"/>
        <sz val="10"/>
        <rFont val="Verdana"/>
        <family val="2"/>
      </rPr>
      <t>3</t>
    </r>
  </si>
  <si>
    <t>distribution network embedded gas entry points no. of installations above 7 bar</t>
  </si>
  <si>
    <t>distribution network embedded gas entry points no. of installations below 7 bar</t>
  </si>
  <si>
    <t>distribution network embedded gas entry points number of installations below 7 bar</t>
  </si>
  <si>
    <t>distribution network embedded gas entry points number of installations above 7 bar</t>
  </si>
  <si>
    <t>LTS pipelines, LTS diversions, NTS offtakes and distribution network embedded gas entry points, PRSs and storage</t>
  </si>
  <si>
    <t>Distribution network embedded gas entry points</t>
  </si>
  <si>
    <t>Statutory independent undertakings (SIUs)</t>
  </si>
  <si>
    <t>3.15   Statutory Independent Undertakings - WIP</t>
  </si>
  <si>
    <t>Length of riser - &lt; 20m</t>
  </si>
  <si>
    <t>Length of riser - 20-40m</t>
  </si>
  <si>
    <t>Length of riser - &gt; 40m</t>
  </si>
  <si>
    <t>4.3 LTS, storage and entry</t>
  </si>
  <si>
    <t>LTS, storage and entry</t>
  </si>
  <si>
    <t>Other upstream events</t>
  </si>
  <si>
    <t>Total c/f</t>
  </si>
  <si>
    <t>Capacity interrupted in reporting year (mcm/d)</t>
  </si>
  <si>
    <t>Number of sites with a current interruptible contract</t>
  </si>
  <si>
    <t>Total capacity of interruptible sites (mcm/d)</t>
  </si>
  <si>
    <t>Incidents where gas from a network pipe causes death, RIDDOR reportable injury or significant structural damage (&gt; £10,000 estimated repair cost) arising from:</t>
  </si>
  <si>
    <t>All named projects</t>
  </si>
  <si>
    <t>Expenditure - current year</t>
  </si>
  <si>
    <t>Forecast project total expenditure (past, current year and future)</t>
  </si>
  <si>
    <t>5.2c</t>
  </si>
  <si>
    <t>amended cell F15 to input cell from a linked cell; amended cell F45 to link to row 63 table 3.1 not to an external file</t>
  </si>
  <si>
    <t>changed wording from 'observe' to 'xoserve'</t>
  </si>
  <si>
    <t xml:space="preserve">(i) removed formula from cell B60 (ii) changed wording from 'uncontrolled' to 'controlled in cell A62 (iii) inserted new link to cell B82 to new formula in table 5.6 </t>
  </si>
  <si>
    <t>inserted new formula in table 5.6 (cell) for '% of sub-deduct networks taken of risk'</t>
  </si>
  <si>
    <t>% of sub-deduct networks taken of risk</t>
  </si>
  <si>
    <t>formula error in cells B39 &amp; B40 amended to pick up cells C21 &amp; C32 (respectively) from table 7.2</t>
  </si>
  <si>
    <t>(i) added formula in cells D41:AF61 &amp; O33:O36; (ii) changed wording in cell A83 from allowed to disallowed; (iii) amended formula in cell AA61 to pick row 51</t>
  </si>
  <si>
    <t>reduced smart metering to a high level summary table for costs only with the view to working on the detailed requirements at a later date</t>
  </si>
  <si>
    <t>changed wording to read 'table 3.1' instead of 'table 2.1'</t>
  </si>
  <si>
    <t>added a note to make clear that stores and logs costs excluded</t>
  </si>
  <si>
    <t>made 'total routine' costs column input cells (from row 24 onwards)</t>
  </si>
  <si>
    <t>updated formula in cells F8 to H8 to include 'other direct feeds'</t>
  </si>
  <si>
    <t>4.1 and other tables</t>
  </si>
  <si>
    <t>renamed table to 'LTS, storage and entry'</t>
  </si>
  <si>
    <t>changed 'other direct feeds' to 'distribution network embedded gas entry points' to better represent the content</t>
  </si>
  <si>
    <t>inserted a row for 'other direct feeds'</t>
  </si>
  <si>
    <t>(i) amended cells to input cells: K22/57/92/114-L22/57/92/114 (ii) changed formula in cells K91, O90:AA91 to pick up from correct table (sum:ifs) (iii) formula Y90:AA91 amended due to (ii) update</t>
  </si>
  <si>
    <t>(i) updated drop down menu to show 'general/specific'; (ii) updated cells to reflect input cells: D10:E13,D14:E18,D20:E22,D24:E28,E30:E31 (iii) updated formula in cells D13:E13,D19:E19,D23:E23,D29:E29,F10:F22,F24:F28 (iv) updaetd formula in cell F34 and O42:R51</t>
  </si>
  <si>
    <t>amended formula in cells D30 &amp; AE58 and in fuel poor sub-table</t>
  </si>
  <si>
    <t>amended formula in cells I22:L22, I24:L24 and G31. Revised table format &amp; wording for future project costs; updated formula for system/IT 'implementation' column</t>
  </si>
  <si>
    <t>added validation cells in G11:G50; corrected forumla in cells R11:R50</t>
  </si>
  <si>
    <t>revised MEAV section to show new criteria and linked to table 5.4 (cells D10-D12)</t>
  </si>
  <si>
    <t>amended formulas in cells C24:S24 to correctly calculate movement in PR and Metallic mains</t>
  </si>
  <si>
    <t>added 'other upstream events' to list of criteria</t>
  </si>
  <si>
    <t>greyed out cells M-O and R-T row 24 (as G24 otherwise double counting number of HA's); amended formula to show FPN costs to thousands ie 4 dec plcs</t>
  </si>
  <si>
    <t>updated formula in table 'total network events' to pick up data from 'other GIB events with any % level'</t>
  </si>
  <si>
    <t>inserted a new section for 'other' and updated formula to reflect this change; wording change from 'other' to 'all' for inadequate/mandatory areas</t>
  </si>
  <si>
    <t>added in 5000 additional rows; updated formula list/additioinal combinations; added new instructions for template completion re: keeping format intact; password and protected formula cells</t>
  </si>
  <si>
    <t>changed links to pick up capex table 4.1 &amp; repex table 5.1 references</t>
  </si>
  <si>
    <t>2 series</t>
  </si>
  <si>
    <t>update with allowances in all relevants sections and link to relevant RPI index cell</t>
  </si>
  <si>
    <t>inserted line for possible contributions to NIA projects from 3rd parties</t>
  </si>
  <si>
    <t>universal data</t>
  </si>
  <si>
    <t>updated RPI data</t>
  </si>
  <si>
    <t>4.1 Capital expenditure summary</t>
  </si>
  <si>
    <t>removed wording in table title 'current prices and excluding RPEs'</t>
  </si>
  <si>
    <t>amended formula on row 19 and % calculations</t>
  </si>
  <si>
    <t>Convert from 2009-10 to current year prices</t>
  </si>
  <si>
    <t>all</t>
  </si>
  <si>
    <t>inserted line on row 3 for RRP reporting year</t>
  </si>
  <si>
    <t>Previous year RRP submission - £m</t>
  </si>
  <si>
    <t>formula changed on row 32 to include rows 21 &amp; 22</t>
  </si>
  <si>
    <t xml:space="preserve">forumula changed in cells G74:P105.  Corrected formulae for analysis of captive insurance.  </t>
  </si>
  <si>
    <t>inserted formulan in cells H34 &amp; H35</t>
  </si>
  <si>
    <t>formula change in row 28 -made cells fixed as formula automatically changing withought reason!</t>
  </si>
  <si>
    <t>5.2a</t>
  </si>
  <si>
    <t>formula change in row 24 -made cells fixed as formula automatically changing withought reason!</t>
  </si>
  <si>
    <t>3.1 &amp; 3.2</t>
  </si>
  <si>
    <t>deleted 'indpendent undertakings' column as duplicated (as SIU column also in place). SIU reworded from 'Scottish Independent Undertakings' to 'Statutory Independent Undertakings' both in RRPs &amp; RIGs</t>
  </si>
  <si>
    <t>changed formula in column Z, rows 77:83, 85/87/89</t>
  </si>
  <si>
    <t>changed formula on row 91 to read non-load instead of load - columns K-Land O-AA</t>
  </si>
  <si>
    <t>changed wording - row 78 - from observer to xoserve</t>
  </si>
  <si>
    <t>changed formula in cells E17 &amp; F17 - to update formula to look at the two new categories of 'other' ie 'other excluding smart metering' and 'other including smart metering' instead of 'other' (original formula row 17)</t>
  </si>
  <si>
    <t>inserted 'table reference' column</t>
  </si>
  <si>
    <t>inserted a total and check to table 4.1</t>
  </si>
  <si>
    <t>5.2b</t>
  </si>
  <si>
    <t>5.2d</t>
  </si>
  <si>
    <t>inserted a total and check to table 5.1</t>
  </si>
  <si>
    <t>inserted two missing categories…..(1)….. And (2)……..</t>
  </si>
  <si>
    <t>amended formula for 'other repex' to pick up correct links from the risers table 5.4</t>
  </si>
  <si>
    <t>reviewed the wording and changed this in a few areas for clarification purposes</t>
  </si>
  <si>
    <t>changed MOB from length to number on table 6.6</t>
  </si>
  <si>
    <t>formula change in row 27 -made cells fixed as formula automatically changing withought reason!</t>
  </si>
  <si>
    <t>inserted formula in cell B14</t>
  </si>
  <si>
    <t>changed format in row 32 to date instead of number</t>
  </si>
  <si>
    <t>Total capacity of operational and non-operational gasholders c/f</t>
  </si>
  <si>
    <t>Capacity of operational gasholders (c/f)</t>
  </si>
  <si>
    <t>Capacity of non-operational gasholders (c/f)</t>
  </si>
  <si>
    <t>Capacity of non-operational gasholders (b/f)</t>
  </si>
  <si>
    <t>Number of LP Gasholders</t>
  </si>
  <si>
    <t>Capacity of operational gasholders</t>
  </si>
  <si>
    <t>No. of non-operational gasholders (b/f)</t>
  </si>
  <si>
    <t>No. of non-operational gasholders (c/f)</t>
  </si>
  <si>
    <t>No. of non-operational gasholders</t>
  </si>
  <si>
    <t>Capacity of non-operational gasholders</t>
  </si>
  <si>
    <t>LP Gasholder capacity</t>
  </si>
  <si>
    <r>
      <t>m</t>
    </r>
    <r>
      <rPr>
        <b/>
        <vertAlign val="superscript"/>
        <sz val="10"/>
        <rFont val="Verdana"/>
        <family val="2"/>
      </rPr>
      <t>2</t>
    </r>
  </si>
  <si>
    <t>Gasholder footprint</t>
  </si>
  <si>
    <t>3.9 LP gasholders</t>
  </si>
  <si>
    <t>Total routine monitoring &amp; maintenance costs</t>
  </si>
  <si>
    <t>Per cent demolished</t>
  </si>
  <si>
    <t>capex costs feed into the storage sub-category on table 4.3</t>
  </si>
  <si>
    <t>changed formula in cells J30:J33 to include contributions column</t>
  </si>
  <si>
    <t>Changed wording in titles, removed cell comments, amended formula in cell K49 and below,  removed sprious cross check and made minor format and presentational changes</t>
  </si>
  <si>
    <t xml:space="preserve">Changed group net and group gross cost rows for transmission to yellow input cells.  </t>
  </si>
  <si>
    <t xml:space="preserve">Changed group net total rows for transmission to yellow input cells.  Changed titles in cells D22, D36, D50, D64, D78, D92, D106, D120.   
Added cross checks to table 3.4 in to column V.  
Added clarification note to cells B122 and B123 to provide clarification. </t>
  </si>
  <si>
    <t>ST75M</t>
  </si>
  <si>
    <t>ST8I</t>
  </si>
  <si>
    <t>ST900M</t>
  </si>
  <si>
    <t>ST914M</t>
  </si>
  <si>
    <t>ST9I</t>
  </si>
  <si>
    <t>formula change in row 18 -made cells fixed as formula automatically changing withought reason!</t>
  </si>
  <si>
    <t>updated combinations to include 27" CI combination</t>
  </si>
  <si>
    <t>Agreed uncertainties** by activity £m</t>
  </si>
  <si>
    <t>Agreed Uncertainties** £m</t>
  </si>
  <si>
    <t>Final proposals - £m</t>
  </si>
  <si>
    <t>Final proposals adjusted with agreed uncertainties - £m</t>
  </si>
  <si>
    <t>Current year RRP submission - £m</t>
  </si>
  <si>
    <t>2009/10 prices</t>
  </si>
  <si>
    <t>Total sub-deducts</t>
  </si>
  <si>
    <t>Regulatory basis</t>
  </si>
  <si>
    <t>Statutory basis</t>
  </si>
  <si>
    <t>deleted cost allocations table</t>
  </si>
  <si>
    <t>Telemetry / communication</t>
  </si>
  <si>
    <t>LPG / LNG Networks</t>
  </si>
  <si>
    <t>Other maintenance costs</t>
  </si>
  <si>
    <t>Year on year conversion</t>
  </si>
  <si>
    <t>DN entry</t>
  </si>
  <si>
    <t>Other street in road, category 3 or 4, not traffic-sensitive, resolved within 24 hours
category 3 or 4</t>
  </si>
  <si>
    <t>All cost RIGS have been amended by moving the row for other inter company items out of the net debt analysis table. The wording "credit rating" has also been removed from the irrelevant areas of the net debt tables following the queries raised below:
1.      The RIGS still include a sentence about “Credit Ratings” for loan providers – but this has now been removed from the table.
2.      Sub table E ‘Analysis of other amounts due to group companies from the balance sheet” totals up and feeds into the net debt summary at the top of the table.  We would not consider intercompany trading balances as “net debt” but the RIGS aren’t clear as to whether this needs to be included in section E or not.</t>
  </si>
  <si>
    <t>amended formula to pick up total FTEs from column AH on table 3.1 (previously picking up only opex FTEs)</t>
  </si>
  <si>
    <t>formula corrected in cell H71</t>
  </si>
  <si>
    <t>the asset categories on table 3.8 have been updated to reflect the asset categories on table 7.3 Asset health and criticality</t>
  </si>
  <si>
    <t xml:space="preserve"> formula error in cell B17 corrected</t>
  </si>
  <si>
    <t>RIGs revised to reflect previous instructions for completing table 6.4</t>
  </si>
  <si>
    <t>formula error in cell D15 amended - previously picking up cell D31 from 3.1, now picking up L31</t>
  </si>
  <si>
    <t xml:space="preserve">Issues raised in respect of Stores and Logistics. Guidance amended as follows:
Guidance updated: 
• For transmission and electricity distribution columns: 
o Row 93 contains the net total from procurement (does not include stores and logistics)
o Stores and Logistics are added in from CAI activities in column 95
o Row 106 contains the total allocated from group including stores and logistics
• For gas distribution columns
o Row 96 contains the net total from procurement (does not include stores and logistics)
o ‘Stores and logistics’ should be entered in cell E104 and net total from stores and logistics recorded in row 106. 
o Row 106 contains net total allocated from group including stores and logistics.  
"Stores and logistics" entered into cell E104 for GDNs.
</t>
  </si>
  <si>
    <t xml:space="preserve">The RPI adjustment factor updated in cell D13 from universal data tab </t>
  </si>
  <si>
    <t xml:space="preserve">updated the table for additional item to account for this type of cost raised ie some Section 74 failure to clear site on time charges are reduced to £100 if the issue relates to a few items (e.g. a cone and a sign) being left on site, it is a category 3 or 4 road that is not traffic sensitive and the matter at issue is resolved within 24 hours </t>
  </si>
  <si>
    <t xml:space="preserve">Updated formula as follows: 
K91 changed to  =SUM(IF($F$80:$F$89="Non-load related",K$80:K$89,0))
L91 changed to  =SUM(IF($F$80:$F$89="Non-load related",L$80:L$89,0))
</t>
  </si>
  <si>
    <t>7.10</t>
  </si>
  <si>
    <t>on first table wording changed as follows: deleted ‘eligible bid preparation costs’ in the first table  to ‘Total NIA expenditure by project’</t>
  </si>
  <si>
    <t>Total NIA expenditure by project</t>
  </si>
  <si>
    <t>Restructuring provision</t>
  </si>
  <si>
    <t>Decrease in environmental and Holder decommissioning provision</t>
  </si>
  <si>
    <t>Increase in ineffective wayleaves provision</t>
  </si>
  <si>
    <t>Amortisation of capital grant</t>
  </si>
  <si>
    <t>Difference between pension charge and cash contributions</t>
  </si>
  <si>
    <t>Restructuring payments</t>
  </si>
  <si>
    <t>Exceptional items - Restructuring charge</t>
  </si>
  <si>
    <t xml:space="preserve"> </t>
  </si>
  <si>
    <t xml:space="preserve">  </t>
  </si>
  <si>
    <t>exceptional items - VR release</t>
  </si>
  <si>
    <t>Do not agree with the adjustment for efficient streetworks or the fact this excludes pension PPF and Admin fees - this will need to be picked up as part of the PCFM working group.</t>
  </si>
  <si>
    <t>Group relief received</t>
  </si>
  <si>
    <t xml:space="preserve">Group relief </t>
  </si>
  <si>
    <t>Prior year adjustment - Land remediation relief</t>
  </si>
  <si>
    <t>Formula amended to remove losses carried forward "K79"</t>
  </si>
  <si>
    <t>Fixed (Fixed rate bonds)</t>
  </si>
  <si>
    <t>Floating (Bank debt)</t>
  </si>
  <si>
    <t>RPI (IL bond accretion and interest and IL swap accretion)</t>
  </si>
  <si>
    <t>Other (swap income)</t>
  </si>
  <si>
    <t xml:space="preserve"> - no 'other' under 'other' or only if less than a specific value but not capitalised costs</t>
  </si>
  <si>
    <t>PSUP opex costs</t>
  </si>
  <si>
    <t xml:space="preserve">Other maintenance costs </t>
  </si>
  <si>
    <t>Profit on disposal of fixed assets</t>
  </si>
  <si>
    <t>Dividends receivable</t>
  </si>
  <si>
    <t>Amortisation of customer capital contributions</t>
  </si>
  <si>
    <t>Other adjustments - provide details of individual items &gt;£500k (-ve)</t>
  </si>
  <si>
    <t>Prior year adjustment to tax losses</t>
  </si>
  <si>
    <t>Brought forward trading losses utilised</t>
  </si>
  <si>
    <t>linked from table 3.8</t>
  </si>
  <si>
    <t>Of which total sub-deducts</t>
  </si>
  <si>
    <t>Post RRP submission Oct 2014</t>
  </si>
  <si>
    <t>Efficient level of FPNs</t>
  </si>
  <si>
    <t>Efficient level of S74 Daily Charge Rates / Overstay charges</t>
  </si>
  <si>
    <t>Total number of days where a overrun charge has been received and paid</t>
  </si>
  <si>
    <t xml:space="preserve">1. Rewording the text in row B179 to read “Total number of days where a overrun charge has been received and paid”
2. Rewording the text in row B239 to read “efficient level of FPNs”
3. Rewording the text in row B240 to read “efficient level of S74 Daily Charge Rates / Overstay charges
4. Changing the formulae in cells H240:J240 – will now include (and multiply) by the average overrun charge cell M220
</t>
  </si>
  <si>
    <t>2.4 safety table</t>
  </si>
  <si>
    <t>Cell B30 - corrected FP target number for mains risk reduction as previous number was incorrect and did not agree to the published FP number.</t>
  </si>
  <si>
    <t>The changes below reflect the (agreed) changes proposed by the GDNs and other changes for the 2014/15 RRP</t>
  </si>
  <si>
    <r>
      <t xml:space="preserve">Removed the ananalysis for the non formula set which is now shown as a single total </t>
    </r>
    <r>
      <rPr>
        <sz val="8"/>
        <rFont val="Verdana"/>
        <family val="2"/>
      </rPr>
      <t> </t>
    </r>
    <r>
      <rPr>
        <sz val="11"/>
        <rFont val="Calibri"/>
        <family val="2"/>
      </rPr>
      <t>and removed of meterwork jobs</t>
    </r>
    <r>
      <rPr>
        <sz val="8"/>
        <rFont val="Verdana"/>
        <family val="2"/>
      </rPr>
      <t> table</t>
    </r>
  </si>
  <si>
    <t>3.3 FCO resource utilisation</t>
  </si>
  <si>
    <t>3.10 land remediation</t>
  </si>
  <si>
    <t>removed the split between staff, subcontractor and other costs for tables C, D &amp; E</t>
  </si>
  <si>
    <t>7.4 PREs</t>
  </si>
  <si>
    <t>2015</t>
  </si>
  <si>
    <t>Current year RRP submission 2015 - Workload</t>
  </si>
  <si>
    <t>Gas Theft information</t>
  </si>
  <si>
    <t xml:space="preserve">The number of suspected/reported incidences of theft </t>
  </si>
  <si>
    <t>No. of cases</t>
  </si>
  <si>
    <t>The number of investigations carried out by GDNs</t>
  </si>
  <si>
    <t>No.of investigations</t>
  </si>
  <si>
    <t>The number of cases brought forward to the courts</t>
  </si>
  <si>
    <t>The number of successful cases</t>
  </si>
  <si>
    <t>The total cost of investigations</t>
  </si>
  <si>
    <t>Cost (£)</t>
  </si>
  <si>
    <t>The amount of money recovered from successful cases</t>
  </si>
  <si>
    <t>Recovered money (£)</t>
  </si>
  <si>
    <t>2.2 Totex</t>
  </si>
  <si>
    <t>SIU uncertainty (cell B50) was linking to actual costs in the year - this was incorrect and is now changed to a yellow input cell</t>
  </si>
  <si>
    <t>Total Gross Expenditure</t>
  </si>
  <si>
    <t>% split</t>
  </si>
  <si>
    <t>Table modified to work from gross costs and to split out other costs from materials</t>
  </si>
  <si>
    <t>4.2 capex analysis</t>
  </si>
  <si>
    <t xml:space="preserve">Projects over £&gt;0.5m </t>
  </si>
  <si>
    <t>4.7 other capex</t>
  </si>
  <si>
    <t xml:space="preserve">Removed the design/implementation and the customer/growth etc
apportionments and the detailed sections and the project split less than £0.5m. Vehicles table also removed
</t>
  </si>
  <si>
    <t xml:space="preserve"> Materials</t>
  </si>
  <si>
    <t>Gross expenditure £m</t>
  </si>
  <si>
    <t>Total gross expenditure</t>
  </si>
  <si>
    <t>Other repex services</t>
  </si>
  <si>
    <t>5.5 Repex Expenditure Analysis</t>
  </si>
  <si>
    <t xml:space="preserve">Table modified to work from gross costs and to split out other costs from materials 
</t>
  </si>
  <si>
    <t>This table is now active and should be completed by GDNs (having been previsously linked to table 5.7 which is now deleted)</t>
  </si>
  <si>
    <t>Deleted 'greyed out' table - not previously used and agreed with GDNs not required</t>
  </si>
  <si>
    <t>6.5 capacity output data</t>
  </si>
  <si>
    <t>Other - mains</t>
  </si>
  <si>
    <t>Other - services</t>
  </si>
  <si>
    <t>No trace</t>
  </si>
  <si>
    <t>CO - confirmed and suspected</t>
  </si>
  <si>
    <t>Other (everything else)</t>
  </si>
  <si>
    <t>3.12a Gas Theft investigations</t>
  </si>
  <si>
    <t>3.12 Shrinkage &amp; Leakage</t>
  </si>
  <si>
    <t xml:space="preserve">Several changes made:
1. removed monthly analysis for reports - rows 33:46
2. removed actioned repairs to installation pipework (gas) and repairs to applicances (CO) - rows 63:64 
3. changed 'other' reports to 'other - mains' and 'other - services' - rows 32 &amp; 33
4. changed categories under 'Reports: Emergencies - non network related'
</t>
  </si>
  <si>
    <t>3.12a Gas Theft</t>
  </si>
  <si>
    <t>New table (3.12a) added for Gas Theft</t>
  </si>
  <si>
    <t>Gas Distribution *</t>
  </si>
  <si>
    <t xml:space="preserve">*   The totals should reconcile with net totals on table 3.1 for the relevant GDN. </t>
  </si>
  <si>
    <t>** Net cash controllable costs allocated from group</t>
  </si>
  <si>
    <t>Grand Total</t>
  </si>
  <si>
    <t>3.4 &amp; 3.6 - business support</t>
  </si>
  <si>
    <t>both tables deleted</t>
  </si>
  <si>
    <t>3.5 business support</t>
  </si>
  <si>
    <t>table significantly revised</t>
  </si>
  <si>
    <t>Total mains risk remaining at end of reporting year (incidents/year)</t>
  </si>
  <si>
    <r>
      <t>Baseline Risk Removed Summary (incidents/year x10</t>
    </r>
    <r>
      <rPr>
        <vertAlign val="superscript"/>
        <sz val="11"/>
        <rFont val="Verdana"/>
        <family val="2"/>
      </rPr>
      <t>6</t>
    </r>
    <r>
      <rPr>
        <sz val="11"/>
        <rFont val="Verdana"/>
        <family val="2"/>
      </rPr>
      <t>)</t>
    </r>
  </si>
  <si>
    <t>% Length of Iron Mains Decommissioned which has calculated averaged risk (km)</t>
  </si>
  <si>
    <t>Length Decommissioned Main (km)</t>
  </si>
  <si>
    <r>
      <t>As extracted from MRPS</t>
    </r>
    <r>
      <rPr>
        <vertAlign val="superscript"/>
        <sz val="10"/>
        <rFont val="Verdana"/>
        <family val="2"/>
      </rPr>
      <t>1</t>
    </r>
  </si>
  <si>
    <r>
      <t>GDN Adjusted</t>
    </r>
    <r>
      <rPr>
        <vertAlign val="superscript"/>
        <sz val="10"/>
        <rFont val="Verdana"/>
        <family val="2"/>
      </rPr>
      <t>2</t>
    </r>
  </si>
  <si>
    <t>Reported Risk Remaining</t>
  </si>
  <si>
    <t>Iron mains</t>
  </si>
  <si>
    <t>Total Len.</t>
  </si>
  <si>
    <t>Validated</t>
  </si>
  <si>
    <t>Steel mains</t>
  </si>
  <si>
    <t>Averaged Len.</t>
  </si>
  <si>
    <t>Not Validated</t>
  </si>
  <si>
    <t>% Averaged</t>
  </si>
  <si>
    <t>Total km Decommissioned Main</t>
  </si>
  <si>
    <t xml:space="preserve">5.8 Decommissioned summary </t>
  </si>
  <si>
    <t>5.8 Decommissioned Summary</t>
  </si>
  <si>
    <t>(Profit)/loss on disposal of fixed assets</t>
  </si>
  <si>
    <t>Per Reg accounts (Note xx)</t>
  </si>
  <si>
    <t xml:space="preserve">Additional Commentary       
</t>
  </si>
  <si>
    <t>H24 and H25 amended to input cells, links broken from table 1.2</t>
  </si>
  <si>
    <t>Corrected formula in column G to read sales proceeds less NBV less transfers</t>
  </si>
  <si>
    <t>First two rows deleted, the starting point is now linked to cell I37 in table 1.1</t>
  </si>
  <si>
    <t>1.10</t>
  </si>
  <si>
    <t>Amended percentage formula to add up to 100%</t>
  </si>
  <si>
    <t>Corrected description in A78 to read "Totex as above"</t>
  </si>
  <si>
    <t>Remove check balance in table 1.10 and would like consult on the idea of transfering the information onto table 1.9 as a separate column</t>
  </si>
  <si>
    <t>Text changes to "(profit)/loss on disposal of assets" and  negative sign inserted at the front of this value</t>
  </si>
  <si>
    <t>Formula in H27 corrected to sum from d24 not d22</t>
  </si>
  <si>
    <t>Formula in row 17 now adding up till row 16</t>
  </si>
  <si>
    <t>Row for pension deficif adjustment removed, because it is not included in the value for ACO</t>
  </si>
  <si>
    <t>Netdebt table now reduced to request information at summary level. Add supporting information in rows 32 to 44 to show changes from previous year to each category and how risk has been managed where applicable( See RIGs guidiance for further information)</t>
  </si>
  <si>
    <t>See RIGs guidiance on how to provide additional information showing calculation on how regulatory netdebt in rows 9 to 13 is arrived at.</t>
  </si>
  <si>
    <t>Related party sale</t>
  </si>
  <si>
    <t>Third party sale</t>
  </si>
  <si>
    <t>3.6 Business support - supplement - table removed 2014/15 RIGs</t>
  </si>
  <si>
    <t>Gross disposal value</t>
  </si>
  <si>
    <t>Direct costs of disposal</t>
  </si>
  <si>
    <t>Directly associated remediation costs</t>
  </si>
  <si>
    <r>
      <t>Independent valuation</t>
    </r>
    <r>
      <rPr>
        <b/>
        <vertAlign val="superscript"/>
        <sz val="11"/>
        <rFont val="Verdana"/>
        <family val="2"/>
      </rPr>
      <t>1</t>
    </r>
  </si>
  <si>
    <r>
      <rPr>
        <b/>
        <vertAlign val="superscript"/>
        <sz val="11"/>
        <rFont val="Verdana"/>
        <family val="2"/>
      </rPr>
      <t>1</t>
    </r>
    <r>
      <rPr>
        <sz val="11"/>
        <rFont val="Verdana"/>
        <family val="2"/>
      </rPr>
      <t xml:space="preserve"> Provide copies of all independent valuations</t>
    </r>
  </si>
  <si>
    <t>Former use of site/land</t>
  </si>
  <si>
    <t>Yes / No</t>
  </si>
  <si>
    <t>Property and associated land disposal income - various sites (complete table below)</t>
  </si>
  <si>
    <t>Property and associated land disposal income - various sites</t>
  </si>
  <si>
    <t>5.7 Decommissioned pipes</t>
  </si>
  <si>
    <t>3.5 Business support - allocation</t>
  </si>
  <si>
    <t>summary table only remains, detailed part of the table deleted - GDNs to keep this information available as it may be requested at any time, and for the purposes of an audit trail</t>
  </si>
  <si>
    <t>removed some of the workload requirements</t>
  </si>
  <si>
    <t>Other - smart metering</t>
  </si>
  <si>
    <t>Other - analysis</t>
  </si>
  <si>
    <t>Disposal date</t>
  </si>
  <si>
    <t>Minor changes made to BCF table</t>
  </si>
  <si>
    <t>Version 2.0</t>
  </si>
  <si>
    <t>Tier 2A adjustment</t>
  </si>
  <si>
    <t>Various updates on this table:
- Updated totex table with Tier 2A 2013/14 adjustment
- Updated previous year RRP submission table with 2013/14 actuals and forecast</t>
  </si>
  <si>
    <t>tables 2.3-2.6</t>
  </si>
  <si>
    <t>updated tables with previous year RRP submission tables with 2013/14 actuals and forecasts</t>
  </si>
  <si>
    <t>minor formula update in cells B38 &amp; C38</t>
  </si>
  <si>
    <t>minor formula update in cell C39</t>
  </si>
  <si>
    <t>minor forumla update in cels C12, C18, B59, C59, B65; cell C38 changed from input cell to blank cell</t>
  </si>
  <si>
    <t>The changes below reflect the (agreed) changes proposed by the GDNs in response to the RIGs consultation</t>
  </si>
  <si>
    <t>deleted extra cells which were inserted by mistake (cells J6:N23)</t>
  </si>
  <si>
    <r>
      <t xml:space="preserve">Updated the wording on row 10 to include 'social media' - changed from "Number of written complaints received (including letters, emails, texts)" to </t>
    </r>
    <r>
      <rPr>
        <sz val="11"/>
        <rFont val="CG Omega"/>
      </rPr>
      <t>"Number of written complaints received (including letters, emails, texts, social media)"</t>
    </r>
  </si>
  <si>
    <t>Removed the following cells from sub-table on table 1.6: C28:C46, D28:D46 and J28:J46. Changed cells C15 and D15 from linked cells back to input cells</t>
  </si>
  <si>
    <t>x</t>
  </si>
  <si>
    <t>So</t>
  </si>
  <si>
    <t>RIIO-GD1 start position of sub-deducts at risk</t>
  </si>
  <si>
    <t>Cumulative</t>
  </si>
  <si>
    <t>Fair value movements in financial instruments</t>
  </si>
  <si>
    <t>Goodwill amortisation</t>
  </si>
  <si>
    <t>General provisions movement</t>
  </si>
  <si>
    <t xml:space="preserve">Unwind of discount on environmental provision </t>
  </si>
  <si>
    <t>Totex as above</t>
  </si>
  <si>
    <t>Totex as per table 2.1</t>
  </si>
  <si>
    <t>Number of current total riser assets for which the date for inspection and risk assessment has not expired excluding current year inspections</t>
  </si>
  <si>
    <t>Reconciliation of WDAs</t>
  </si>
  <si>
    <t>CT 600 Return</t>
  </si>
  <si>
    <t>CT-SAO Certificate</t>
  </si>
  <si>
    <t>error due to mark to market not included</t>
  </si>
  <si>
    <t>in the net debt 1.5</t>
  </si>
  <si>
    <t>UK GAAP</t>
  </si>
  <si>
    <t>Dividends received</t>
  </si>
  <si>
    <t>Depreciation (Excl Goodwill)</t>
  </si>
  <si>
    <t>Amortisation of Intangible Fixed Assets (Goodwill)</t>
  </si>
  <si>
    <t>Excluded Services (Non Formula) expenditure</t>
  </si>
  <si>
    <t>Pension Deficit Repair Payments</t>
  </si>
  <si>
    <t>Direct Income classified as turnover in regulatory accounts</t>
  </si>
  <si>
    <t>Amortisation of Capital Contributions</t>
  </si>
  <si>
    <t>Customer Compensation</t>
  </si>
  <si>
    <t>FRS 17 adjustment</t>
  </si>
  <si>
    <t>LTS Diversions - transferred to Capex</t>
  </si>
  <si>
    <t>LTS Diversions Income - transferred to Capex</t>
  </si>
  <si>
    <t>Repex income classified as Turnover</t>
  </si>
  <si>
    <t>Profit on disosal of Fixed Assets</t>
  </si>
  <si>
    <t>Industrial diseases</t>
  </si>
  <si>
    <t>Holder Demolition scrap</t>
  </si>
  <si>
    <t>Adjustment (please specify)</t>
  </si>
  <si>
    <t>Meter Assets (MPOLR) - net</t>
  </si>
  <si>
    <t>LTS Diversions transferred from Repex</t>
  </si>
  <si>
    <t>LTS Diversions income transferred from Repex</t>
  </si>
  <si>
    <t>Movement In Environmental Provision</t>
  </si>
  <si>
    <t>Transfer on non RAV assets from dormant business units</t>
  </si>
  <si>
    <t>Capitalised Replacement Mains</t>
  </si>
  <si>
    <t>Insert supporting commentary</t>
  </si>
  <si>
    <t>[name of site disposed of]</t>
  </si>
  <si>
    <t>[name related party]</t>
  </si>
  <si>
    <t>[name third party]</t>
  </si>
  <si>
    <t>Share of holdco cash</t>
  </si>
  <si>
    <t>Less: unamortised fees</t>
  </si>
  <si>
    <t>Less: Other required adjustments (overwrite)</t>
  </si>
  <si>
    <t>Pensions Credit</t>
  </si>
  <si>
    <t>N/A</t>
  </si>
  <si>
    <t>FRS17 Adjustment (disallowed for tax)</t>
  </si>
  <si>
    <t>Environmental provision unwind</t>
  </si>
  <si>
    <t>Mark to market movements on swap financial instruments</t>
  </si>
  <si>
    <t>Commitment Fees on bank facility</t>
  </si>
  <si>
    <t>EIB - £100m approved facility</t>
  </si>
  <si>
    <t>Other - please specify</t>
  </si>
  <si>
    <t>Insert licensee name</t>
  </si>
  <si>
    <t>Other: Diversified Growth Fund</t>
  </si>
  <si>
    <t>Other: please state</t>
  </si>
  <si>
    <t xml:space="preserve"> - specify</t>
  </si>
  <si>
    <t xml:space="preserve">Related Party 2- </t>
  </si>
  <si>
    <t xml:space="preserve">Related Party 3- </t>
  </si>
  <si>
    <t xml:space="preserve">Related Party 4- </t>
  </si>
  <si>
    <t xml:space="preserve">Related Party 5- </t>
  </si>
  <si>
    <t xml:space="preserve">Related Party 6- </t>
  </si>
  <si>
    <t xml:space="preserve">Related Party 1- </t>
  </si>
  <si>
    <t>OTHER UPWARD COSTS PRESSURES</t>
  </si>
  <si>
    <t xml:space="preserve"> WORKLOAD VOLUME &amp; MIX CHANGES</t>
  </si>
  <si>
    <t>MANAGEMENT INITIATIVES</t>
  </si>
  <si>
    <t>Other Direct Activites</t>
  </si>
  <si>
    <t>Specify</t>
  </si>
  <si>
    <t>SGN Commerical Services</t>
  </si>
  <si>
    <t>Related Party 2</t>
  </si>
  <si>
    <t>Related Party 3</t>
  </si>
  <si>
    <t>Related Party 4</t>
  </si>
  <si>
    <t>Related Party 5</t>
  </si>
  <si>
    <t>Project 7</t>
  </si>
  <si>
    <t>Project 8</t>
  </si>
  <si>
    <t>Project 9</t>
  </si>
  <si>
    <t>Project 2 (&gt;£0.5m) (specify)</t>
  </si>
  <si>
    <t>Project 3 (&gt;£0.5m) (specify)</t>
  </si>
  <si>
    <t>Project 4 (&gt;£0.5m) (specify)</t>
  </si>
  <si>
    <t>Project 5 (&gt;£0.5m) (specify)</t>
  </si>
  <si>
    <t>Project 6 (&gt;£0.5m) (specify)</t>
  </si>
  <si>
    <t>Project 7 (&gt;£0.5m) (specify)</t>
  </si>
  <si>
    <t>Project 8 (&gt;£0.5m) (specify)</t>
  </si>
  <si>
    <t>Project 9 (&gt;£0.5m) (specify)</t>
  </si>
  <si>
    <t>Holder demolition capex (from opex LP gasholder demolition table)</t>
  </si>
  <si>
    <t>Project 1 (&gt;£0.5m) (specify)</t>
  </si>
  <si>
    <t>Project 10 (&gt;£0.5m) (specify)</t>
  </si>
  <si>
    <t xml:space="preserve">Carleith              </t>
  </si>
  <si>
    <t xml:space="preserve">Glenmavis           </t>
  </si>
  <si>
    <t>Provan</t>
  </si>
  <si>
    <t>[Project name 2]</t>
  </si>
  <si>
    <t>[Project name 3]</t>
  </si>
  <si>
    <t>[Project name 4]</t>
  </si>
  <si>
    <t>[Project name 5]</t>
  </si>
  <si>
    <t>[Project name 1]</t>
  </si>
  <si>
    <t xml:space="preserve">Formula error, within 5.5 Repex Exp Analysis tab, cell I13:-
Current formula = 5.3 Other repex services C15+ 5.3 Other Repex services C15
Should be = 5.3 other repex services C15+ 5.3 other repex services G15
</t>
  </si>
  <si>
    <t>Distribution network embedded gas entry points table: amended drop down menu options to read &lt;7bar and &gt;7 bar (both previously read &gt;7bar)</t>
  </si>
  <si>
    <r>
      <t xml:space="preserve">Amend heading in cell F8 to include the additional text in red: 
"Number of current total riser assets for which the date for inspection and risk assessment has not expired </t>
    </r>
    <r>
      <rPr>
        <sz val="10"/>
        <color rgb="FFFF0000"/>
        <rFont val="Verdana"/>
        <family val="2"/>
      </rPr>
      <t>excluding current year inspections"</t>
    </r>
  </si>
  <si>
    <t xml:space="preserve">Amend the text box to:
• Total  number of External Reports by type (conditions mains, condition service, damage)  (sum of cells C27, C28, C29) should equal cell D61.
• Total reports C40 should be equal to total PREs cell C8
</t>
  </si>
  <si>
    <t>Formatting issue in cells B41 and B42 - should be %'s</t>
  </si>
  <si>
    <t>Formula error - cell 59 tab 2.4 Safety - cell C59 is picking up cell ref 7.4 Reports &amp; repairs D13 - it should be picking up 7.4 Reports &amp; Repairs C13</t>
  </si>
  <si>
    <t>update B28 with formula (E28+F28)</t>
  </si>
  <si>
    <t>Also raised by NGGD - Formatting issue in cells B41 and B42 - should be %'s</t>
  </si>
  <si>
    <t>1.10.</t>
  </si>
  <si>
    <t>No heading in cell ‘B200’  (highlighted yellow) however input cells exist in H200 to J200. It looks like this row has been put in by mistake.delete detail in cells E,G-J200</t>
  </si>
  <si>
    <t>error in check formula cell H18 - change linked cell to reference N11 on table 5.7 Mains Decommissioned instead of E12</t>
  </si>
  <si>
    <t>5.6 &amp; 2.4</t>
  </si>
  <si>
    <t xml:space="preserve">• Table 5.6 – amended to reflect the % of sub-deducts networks taken of risk from the start of RIIO-GD1, as it is, it currently calculates the % taken of risk in the year. Therefore the changes required are:
o In cell B19 enter the text “RIIO-GD1 start position of sub-deducts at risk”
o In cell C19 enter the number from cell C18 (table 5.6) from your 2013/14 RRP (I will grey this out so that in future years it’s linked/completed)
o In cell C20 change the formula to link to cell C19 instead of C18 ie  =IF(ISERROR((SUM(C11:C16))/C19),"",(SUM(C11:C16))/C19)
• Table 2.4 – row 82 currently shows the % off sub-deduct networks taken of risk – this was completed inconsistently across the GDNs last year ie some completed the annual % whilst others completed the cumulative %. In order to work with table 5.6, please complete row 82 as an annual % and insert formula in 83 to show the cumulative number as follows (again, (I will grey this out so that in future years it’s auto-filled):
o In cell B83 enter formula +B82
o In cell C83 enter formula =IF(ISERROR(+C82+B83),"",(+C82+B83)) and drag/copy this formula across to the remaining cells D83:I83 – format as a %
o No changes to cells B82 &amp; C82 as these are auto-populated (formula is already entered in C83 to link to cell C20 table 5.6)
</t>
  </si>
  <si>
    <t xml:space="preserve">Cell H37 'operating profit before finance costs and tax' needs correcting to include cell H30 'profit/(loss) on disposall of fixed assets therefore formula will read =H27+H30-sum(H32:H35)
</t>
  </si>
  <si>
    <t>change formula in cell B39 to link to B47 instead of B48</t>
  </si>
  <si>
    <t>percentages to be amended to £m for the PPF levy and administrative costs in table 1.13.</t>
  </si>
  <si>
    <t xml:space="preserve">cell H18. The formula should be checking the decommissioned length is correct however cell E12, being referenced in the formula appears to be incorrect, the correct formula should read "=IF((ROUND(G18,3)=ROUND('5.7 Mains Decommissioned '!N11,3)),"OK", "Error")"
</t>
  </si>
  <si>
    <t>In 2.3 workload summary  Cell D15 - picking up D28, should be E28</t>
  </si>
  <si>
    <t xml:space="preserve">The Repex activities are picking up the wrong categories from table 5.1: Cell C20 – change to   +'5.1 Repex summary'!$F$9+'5.1 Repex summary'!$F$10  From  =+'5.1 Repex summary'!$F$9+'5.1 Repex summary'!$F$10+'5.1 Repex summary'!$F$11+'5.1 Repex summary'!$F$12. Cell C21 – change to  =+'5.1 Repex summary'!$F$13+'5.1 Repex summary'!$F$11+'5.1 Repex summary'!$F$12 From  =+'5.1 Repex summary'!$F$13 </t>
  </si>
  <si>
    <t>Please amend narrative in cell A78 to read "Totex as above" and cell A80 to read "Totex as per table 2.1", accordingly amend the formula in cell D80 to reference cell H16 in table 2.1 totex PCFM.</t>
  </si>
  <si>
    <t xml:space="preserve"> change formula in cell D50 to exclude D44; changed format of cell D44 to %</t>
  </si>
  <si>
    <t>Cell E36: update the cell formula to read:
=+'4.8 PSUP'!$K$51+'4.8 PSUP'!$G$64</t>
  </si>
  <si>
    <t>updated cell B49 to reflect unplanned minutes only, was previously total minutes (2013/14 number)</t>
  </si>
  <si>
    <t xml:space="preserve"> F82 is picking up F20 when it should be blank. Howevever, formula in cell F86 needs to be amended to exlude F82 too.</t>
  </si>
  <si>
    <t>Table 5.7 – cell k11 should be formatted as a %</t>
  </si>
  <si>
    <t>Table  5.5 – cells J10 to M17 missing the relevant calculations</t>
  </si>
  <si>
    <t xml:space="preserve">Amend cell to IF(H15=('5.2d Repex diversions'!F29+'5.2d Repex diversions'!F45),"ok","error") </t>
  </si>
  <si>
    <t>Ofgem added in dropdown for consistency with other GDNs</t>
  </si>
  <si>
    <r>
      <t xml:space="preserve">Agreed, amended and issued email to GDNs
I would like to respond like this;
The following corrections need to be applied to table 1.10 of the cost RIGs.
</t>
    </r>
    <r>
      <rPr>
        <sz val="11"/>
        <color rgb="FFFF0000"/>
        <rFont val="CG Omega"/>
      </rPr>
      <t>In cell D94 to D98 amend formula reference D19 +D27 to D20 + D28
In cell D102 to D106 amend formula reference D37 +D46 to D38 + D47
In cell D112 to D116 amend formula reference D54 +D64 to D55 + D65</t>
    </r>
    <r>
      <rPr>
        <sz val="11"/>
        <rFont val="CG Omega"/>
        <family val="2"/>
      </rPr>
      <t xml:space="preserve">
In cell D121 to D125 amend formula reference D73 to D74
In cell D131 to D135 amend formula reference D88 to D89
</t>
    </r>
  </si>
  <si>
    <t>Ofgem made amendments in red</t>
  </si>
  <si>
    <t>Formula not working</t>
  </si>
  <si>
    <t xml:space="preserve">The Repex activities are picking up the wrong cell from table 5.1: Cell C20 – change to   +'5.1 Repex summary'!$G$9+'5.1 Repex summary'!$G$10 . Cell C21 – change to  =+'5.1 Repex summary'!$G$13+'5.1 Repex summary'!$G$11+'5.1 Repex summary'!$G$12 </t>
  </si>
  <si>
    <t>F82 is not the cell being looked at here, F74 is. Cells deleted?</t>
  </si>
  <si>
    <t>'Change formula in cell D91 from {SUM(IF($F$45:$F$54="Non-load related",D$80:D$89,0))} to {SUM(IF($F$80:$F$89="Non-load related",D$80:D$89,0))} –you can do this by dragging across the formula from cell C91 (otherwise if you go into cell 91 to change the formula directly, the curly brackets will drop off but these should be inserted again).</t>
  </si>
  <si>
    <r>
      <t>Error in check formula in cell D116 - change from =IF((ROUND(D115,3)=ROUND((SUM(D102:D111,D114)),3)),"OK","Error") to IF((ROUND(D115,3)=ROUND((SUM(</t>
    </r>
    <r>
      <rPr>
        <b/>
        <sz val="10"/>
        <color rgb="FFFF0000"/>
        <rFont val="Verdana"/>
        <family val="2"/>
      </rPr>
      <t>D101:</t>
    </r>
    <r>
      <rPr>
        <sz val="10"/>
        <rFont val="Verdana"/>
        <family val="2"/>
      </rPr>
      <t xml:space="preserve">D111,D114)),3)),"OK","Error") </t>
    </r>
  </si>
  <si>
    <t>Cell numbering needs checking</t>
  </si>
  <si>
    <t>Ofgem change</t>
  </si>
  <si>
    <t xml:space="preserve">Cell H18 refers to N9 (validated) now rather than N11 (total) </t>
  </si>
  <si>
    <t>Cell G236 (check): ref to 150 changed to reference 107.</t>
  </si>
  <si>
    <t xml:space="preserve">Column I (10:16), Rounding added to cells to prevent error. </t>
  </si>
  <si>
    <t xml:space="preserve">Added in missing formula from cell S54:57 and Z54:57 of Ofgem template. </t>
  </si>
  <si>
    <t xml:space="preserve">Formula added to column Q (grand total). </t>
  </si>
  <si>
    <t>1.3 Cash flow</t>
  </si>
  <si>
    <t xml:space="preserve">Check error formula amended, please amend entries in net debt table to reconcile error  </t>
  </si>
  <si>
    <t>Formula in cell titled "net debt as per 1.5" is now referencing the net debt on a regulatory basis from table 1.5 for each licencee as it should</t>
  </si>
  <si>
    <t>Ofgem has noted the comment in cell K81 in this table for future discussion</t>
  </si>
  <si>
    <t>Ofgem no change</t>
  </si>
  <si>
    <t>Amended formula in cell E119, should be assets minus liabilities</t>
  </si>
  <si>
    <t>C48 has been linked to 3.13 to include G252+G253+G254+G255+G256. In order to be consistent, the same changes were made to the prior year numbes (but not the prior year RRP)</t>
  </si>
  <si>
    <t>C47 has been linked to 3.14 C17 and C18. In order to be consistent, the same changes were made to the prior year numbes (but not the prior year RRP)</t>
  </si>
  <si>
    <t>The changes below reflect the (agreed) changes proposed by the GDNs and other changes for the 2015-16 RRP</t>
  </si>
  <si>
    <t>Version 3.0</t>
  </si>
  <si>
    <t>GDN</t>
  </si>
  <si>
    <t>EoE</t>
  </si>
  <si>
    <t>Lon</t>
  </si>
  <si>
    <t>NW</t>
  </si>
  <si>
    <t>WM</t>
  </si>
  <si>
    <t xml:space="preserve">Sc </t>
  </si>
  <si>
    <t>GDN1</t>
  </si>
  <si>
    <t>Project 10</t>
  </si>
  <si>
    <t>Project 1 (&gt;£0.5m)</t>
  </si>
  <si>
    <t>Project 2 (&gt;£0.5m)</t>
  </si>
  <si>
    <t>Project 3 (&gt;£0.5m)</t>
  </si>
  <si>
    <t>Project 4 (&gt;£0.5m)</t>
  </si>
  <si>
    <t>Project 5 (&gt;£0.5m)</t>
  </si>
  <si>
    <t>Project 6 (&gt;£0.5m)</t>
  </si>
  <si>
    <t>Project 7 (&gt;£0.5m)</t>
  </si>
  <si>
    <t>Project 8 (&gt;£0.5m)</t>
  </si>
  <si>
    <t>Project 9 (&gt;£0.5m)</t>
  </si>
  <si>
    <t>Project 10 (&gt;£0.5m)</t>
  </si>
  <si>
    <t>3.12a Gas theft</t>
  </si>
  <si>
    <t>Project 11 (&gt;£0.5m)</t>
  </si>
  <si>
    <t>Project 12 (&gt;£0.5m)</t>
  </si>
  <si>
    <t>Project 13 (&gt;£0.5m)</t>
  </si>
  <si>
    <t>Project 14 (&gt;£0.5m)</t>
  </si>
  <si>
    <t>Project 15 (&gt;£0.5m)</t>
  </si>
  <si>
    <t>Project 16 (&gt;£0.5m)</t>
  </si>
  <si>
    <t>Project 17 (&gt;£0.5m)</t>
  </si>
  <si>
    <t>Project 18 (&gt;£0.5m)</t>
  </si>
  <si>
    <t>Project 19 (&gt;£0.5m)</t>
  </si>
  <si>
    <t>Project 20 (&gt;£0.5m)</t>
  </si>
  <si>
    <t>Project 22 (&gt;£0.5m)</t>
  </si>
  <si>
    <t>Project 21 (&gt;£0.5m)</t>
  </si>
  <si>
    <t>Project 23 (&gt;£0.5m)</t>
  </si>
  <si>
    <t>Project 24 (&gt;£0.5m)</t>
  </si>
  <si>
    <t>Project 25 (&gt;£0.5m)</t>
  </si>
  <si>
    <t>Project 26 (&gt;£0.5m)</t>
  </si>
  <si>
    <t>Project 27 (&gt;£0.5m)</t>
  </si>
  <si>
    <t>Project 28 (&gt;£0.5m)</t>
  </si>
  <si>
    <t>Project 29 (&gt;£0.5m)</t>
  </si>
  <si>
    <t>Project 30 (&gt;£0.5m)</t>
  </si>
  <si>
    <t>ok</t>
  </si>
  <si>
    <t>A-D</t>
  </si>
  <si>
    <t>Tier 2</t>
  </si>
  <si>
    <t>E-G</t>
  </si>
  <si>
    <t>H-I</t>
  </si>
  <si>
    <t>Number and duration of Conventional unplanned non-contractual interruptions, by cause and activity category</t>
  </si>
  <si>
    <t>Network Condition</t>
  </si>
  <si>
    <t>3rd Party Damage</t>
  </si>
  <si>
    <t>1. Mains</t>
  </si>
  <si>
    <t>2. Services</t>
  </si>
  <si>
    <t>3. Risers</t>
  </si>
  <si>
    <t>4. ECVs</t>
  </si>
  <si>
    <t>5. Other</t>
  </si>
  <si>
    <t xml:space="preserve">Number and duration of Non-Conventional unplanned non-contractual interruptions, by cause </t>
  </si>
  <si>
    <t>Total number of unplanned non-contractual interruptions</t>
  </si>
  <si>
    <t>Median Repair time (&gt; 28 days)</t>
  </si>
  <si>
    <t xml:space="preserve"> of which: chargeable variations</t>
  </si>
  <si>
    <t xml:space="preserve"> of which: non-chargeable variations</t>
  </si>
  <si>
    <t>Total Net Cost of Permits (£'m) - excluding income related to customer contribution</t>
  </si>
  <si>
    <t xml:space="preserve"> - total net costs of chargeable variations</t>
  </si>
  <si>
    <t xml:space="preserve"> - total net costs of permits granted</t>
  </si>
  <si>
    <t>Total permits - net average cost (£ per Permit)</t>
  </si>
  <si>
    <t>Permits granted - net average cost (£ per Permit)</t>
  </si>
  <si>
    <t>Charageable variations - net average cost (£ per Permit)</t>
  </si>
  <si>
    <t>Updated the streetworks table to include further analysis on permit variations:
- rows 17 &amp; 18 - further analysis of permit variations volumes split into chargeable and non-chargeable
- rows 30 &amp; 31 - further analysis of costs - split into total costs for permits granted and chargeable variations
- rows 34 &amp; 35 - formula inserted to calculate net average costs for permis granted and chargeable variations</t>
  </si>
  <si>
    <t>2.3 &amp; 5.8</t>
  </si>
  <si>
    <t>changed the formula for governor intervention workload (row 25) - instead of linking to cell I20 on table 4.5 it now sums cells I10:I14 only - historic year actuals also need to change to reflect the above for consistency purposes although historic forecasts will be out of line with the changes.</t>
  </si>
  <si>
    <r>
      <t xml:space="preserve">Workload allocations - a new summary table is inserted on table 5.8 which summarises workload from main table for easier linking to workload table 2.3.
Table 2.3 cells E28:E32 -  links updated to link to the new summary on table 5.8.
</t>
    </r>
    <r>
      <rPr>
        <sz val="11"/>
        <color rgb="FFFF0000"/>
        <rFont val="CG Omega"/>
      </rPr>
      <t xml:space="preserve">Historic years also updated to reflect changes made above (there will be a slight reallocation of workload between the various categories) </t>
    </r>
    <r>
      <rPr>
        <b/>
        <sz val="11"/>
        <color rgb="FFFF0000"/>
        <rFont val="CG Omega"/>
      </rPr>
      <t>WIP</t>
    </r>
  </si>
  <si>
    <t>RIGs - guidance</t>
  </si>
  <si>
    <t>Cell H21 "Median Time Repair" - updated wording to include "&gt;28 days"</t>
  </si>
  <si>
    <r>
      <t xml:space="preserve">Updated:
</t>
    </r>
    <r>
      <rPr>
        <b/>
        <sz val="11"/>
        <color rgb="FFFF0000"/>
        <rFont val="CG Omega"/>
      </rPr>
      <t xml:space="preserve"> - Publication date for GDN's publishing their data</t>
    </r>
    <r>
      <rPr>
        <sz val="11"/>
        <color rgb="FFFF0000"/>
        <rFont val="CG Omega"/>
      </rPr>
      <t xml:space="preserve"> - TBA (proposed date 31 July)  O/S</t>
    </r>
    <r>
      <rPr>
        <sz val="11"/>
        <rFont val="CG Omega"/>
        <family val="2"/>
      </rPr>
      <t xml:space="preserve">
- </t>
    </r>
    <r>
      <rPr>
        <b/>
        <sz val="11"/>
        <rFont val="CG Omega"/>
      </rPr>
      <t>Shrinkage</t>
    </r>
    <r>
      <rPr>
        <sz val="11"/>
        <rFont val="CG Omega"/>
        <family val="2"/>
      </rPr>
      <t xml:space="preserve"> - updated to clarify that all GDNs should use the same shrinkage model for each reporting year and that the opening baseline (2012/13) should be restated every year in line with updated shrinkage model in use
</t>
    </r>
  </si>
  <si>
    <t xml:space="preserve">GIB events reportable under RIDDOR ie where a GIB reading &gt;= 20% LEL has been recorded or &gt; 10kg from spun/cast iron fracture or DI corrosion of mains of: </t>
  </si>
  <si>
    <r>
      <t>Actual/forecast repair risk (x10</t>
    </r>
    <r>
      <rPr>
        <b/>
        <vertAlign val="superscript"/>
        <sz val="10"/>
        <color theme="1"/>
        <rFont val="Verdana"/>
        <family val="2"/>
      </rPr>
      <t>6</t>
    </r>
    <r>
      <rPr>
        <b/>
        <sz val="10"/>
        <color theme="1"/>
        <rFont val="Verdana"/>
        <family val="2"/>
      </rPr>
      <t>)</t>
    </r>
  </si>
  <si>
    <r>
      <t>Previous year's forecast repair risK  (x10</t>
    </r>
    <r>
      <rPr>
        <b/>
        <vertAlign val="superscript"/>
        <sz val="10"/>
        <color theme="1"/>
        <rFont val="Verdana"/>
        <family val="2"/>
      </rPr>
      <t>6</t>
    </r>
    <r>
      <rPr>
        <b/>
        <sz val="10"/>
        <color theme="1"/>
        <rFont val="Verdana"/>
        <family val="2"/>
      </rPr>
      <t>)</t>
    </r>
  </si>
  <si>
    <r>
      <t>Variance from previous year  (x10</t>
    </r>
    <r>
      <rPr>
        <b/>
        <vertAlign val="superscript"/>
        <sz val="10"/>
        <color theme="1"/>
        <rFont val="Verdana"/>
        <family val="2"/>
      </rPr>
      <t>6</t>
    </r>
    <r>
      <rPr>
        <b/>
        <sz val="10"/>
        <color theme="1"/>
        <rFont val="Verdana"/>
        <family val="2"/>
      </rPr>
      <t>)</t>
    </r>
  </si>
  <si>
    <r>
      <t>Updated wording on table 2.4 - titles for repair risk tables (rows 33 and 42) updated to include "10</t>
    </r>
    <r>
      <rPr>
        <vertAlign val="superscript"/>
        <sz val="10"/>
        <rFont val="CG Omega"/>
      </rPr>
      <t>6</t>
    </r>
    <r>
      <rPr>
        <sz val="11"/>
        <rFont val="CG Omega"/>
        <family val="2"/>
      </rPr>
      <t>". Cell D39 now links to table 7.1 cell B100</t>
    </r>
  </si>
  <si>
    <t>Other services relaid (not associated with mains replacement) - metallic</t>
  </si>
  <si>
    <t>Other services relaid (not associated with mains replacement) - non-metallic</t>
  </si>
  <si>
    <t>Total excluding other services relaid - non-metallic</t>
  </si>
  <si>
    <t>on table 5.3, the original category "other services relaid (not associated with mains replacement" is now split into metallic and non-metallic and created a sub-total on row 17 to exclude the non-metallic which now links to cell E34 on table 2.3</t>
  </si>
  <si>
    <t>updated the formula in cell E34 to link to new sub-total on table 5.3 as detailed in the changed above - now links to row 17 (cols I &amp; J) instead of 16 on table 5.3</t>
  </si>
  <si>
    <t>Unplanned services - original table split into two tables by cause/activity:
- leaking services - now split into lower level categories across several activities
- other categories - no change to format/layout/content</t>
  </si>
  <si>
    <t xml:space="preserve">On row 52, the title was changed from ‘Non Network installation pipework/appliances GIB events’ to ‘Reportable Non Network emergency jobs’ and rows 53 &amp; 54 replaced by a single row which says ‘Number of emergency jobs relating to non-Network installations (i.e. meters, installation pipework and appliances) that were reported to the HSE’ </t>
  </si>
  <si>
    <t>Reportable Non Network emergency jobs</t>
  </si>
  <si>
    <t>Number of emergency jobs relating to non-Network installations (i.e. meters, installation pipework and appliances) that were reported to the HSE</t>
  </si>
  <si>
    <t xml:space="preserve">n/a - WIP </t>
  </si>
  <si>
    <t>31.07.2016</t>
  </si>
  <si>
    <t>Version 3</t>
  </si>
  <si>
    <t>Amended Tax Return 2015</t>
  </si>
  <si>
    <t>Amended Tax Return 2016</t>
  </si>
  <si>
    <t>Audit Pension Accounts 2015/16</t>
  </si>
  <si>
    <t xml:space="preserve">Other Network GIB events (but not up to the reportable limits) from spun/cast iron fracture or DI corrosion of mains of: </t>
  </si>
  <si>
    <t xml:space="preserve">Other GIB events (any % level but not up to the reportable level) from: </t>
  </si>
  <si>
    <r>
      <t xml:space="preserve">Wording changed in cells A8 and A27 as follows:
</t>
    </r>
    <r>
      <rPr>
        <b/>
        <sz val="11"/>
        <rFont val="CG Omega"/>
      </rPr>
      <t xml:space="preserve">Cell A8 </t>
    </r>
    <r>
      <rPr>
        <sz val="11"/>
        <rFont val="CG Omega"/>
        <family val="2"/>
      </rPr>
      <t xml:space="preserve">- wording changed to "GIB events reportable under RIDDOR ie where a GIB </t>
    </r>
    <r>
      <rPr>
        <b/>
        <sz val="11"/>
        <rFont val="CG Omega"/>
      </rPr>
      <t>reading</t>
    </r>
    <r>
      <rPr>
        <sz val="11"/>
        <rFont val="CG Omega"/>
        <family val="2"/>
      </rPr>
      <t xml:space="preserve"> &gt;= 20% LEL </t>
    </r>
    <r>
      <rPr>
        <b/>
        <sz val="11"/>
        <rFont val="CG Omega"/>
      </rPr>
      <t>has been recorded</t>
    </r>
    <r>
      <rPr>
        <sz val="11"/>
        <rFont val="CG Omega"/>
        <family val="2"/>
      </rPr>
      <t xml:space="preserve"> or &gt; 10kg from spun/cast iron fracture or DI corrosion of mains of:" from "GIB events reportable under RIDDOR ie GIB &gt;= 20% LEL or  &gt; 10kg from spun/cast iron fracture or DI corrosion of mains of: "
</t>
    </r>
    <r>
      <rPr>
        <b/>
        <sz val="11"/>
        <rFont val="CG Omega"/>
      </rPr>
      <t xml:space="preserve">
Cell A27</t>
    </r>
    <r>
      <rPr>
        <sz val="11"/>
        <rFont val="CG Omega"/>
        <family val="2"/>
      </rPr>
      <t xml:space="preserve"> - wording changed to "Other Network GIB events (but not up to the reportable level) from spun/cast iron fracture or DI corrosion of mains of: " from "Other Network GIB events (any % level) from spun/cast iron fracture or DI corrosion of mains of: "</t>
    </r>
  </si>
  <si>
    <t>BCF / shrinkage assumptions</t>
  </si>
  <si>
    <t>Assumed CV MJ/m3</t>
  </si>
  <si>
    <t>Assumed proportion of methane in natural gas</t>
  </si>
  <si>
    <t>Assumed density of Methane kg/m3</t>
  </si>
  <si>
    <t>Assumed Global Warming Potential of Methane (tCO2e)</t>
  </si>
  <si>
    <t>Assumed proportion of Carbon Dioxide in natural gas</t>
  </si>
  <si>
    <t>Assumed density of Carbon Dioxide kg/m3</t>
  </si>
  <si>
    <t>Relevant DEFRA emission potential for natural gas kg/kWh</t>
  </si>
  <si>
    <t xml:space="preserve">Changes proposed to RRP sheet 7.6
Addition of headings and  input cells to following locations of sheet
Cell I7 - Heading Cell containing text  "Assumed CV MJ/m3"
Cell I8 -Input cell with provisional input "39.60"
Cell I10 - Heading Cell containing text  "Assumed proportion of methane in natural gas"
Cell I11 -Input cell with provisional input "0.8197"
Cell I13 - Heading Cell containing text  "Assumed density of Methane kg/m3"
Cell I14 -Input cell with provisional input "0.656"
Cell I16 - Heading Cell containing text  "Assumed Global Warming Potential of Methane (tCO2e)"
Cell I17 -Input cell with provisional input "25"
Cell I19 - Heading Cell containing text  "Assumed proportion of Carbon Dioxide in natural gas"
Cell I20 -Input cell with provisional input "0.024"
Cell I22- Heading Cell containing text  "Assumed density of Carbon Dioxide kg/m3"
Cell I23 -Input cell with provisional input "1.98"
Cell I25 - Heading Cell containing text  "Relevant DEFRA emission potential for natural gas kg/kWh"
Cell I26 -Input cell with provisional input "0.184450"
Change to Cell G29 which shall contain  =('3.12 Shrinkage'!G16*3600/'7.6 Business Carbon Footprint'!I8*'7.6 Business Carbon Footprint'!I11*'7.6 Business Carbon Footprint'!I14*'7.6 Business Carbon Footprint'!I17)+('3.12 Shrinkage'!G16*3600/'7.6 Business Carbon Footprint'!I8* '7.6 Business Carbon Footprint'!I20*'7.6 Business Carbon Footprint'!I23*1)+(('3.12 Shrinkage'!G17+'3.12 Shrinkage'!G18)*'7.6 Business Carbon Footprint'!I26*1000)
National values to be used. provisional inputs outlined above will be used for the assumed national values until further notice. </t>
  </si>
  <si>
    <t>LDZ1</t>
  </si>
</sst>
</file>

<file path=xl/styles.xml><?xml version="1.0" encoding="utf-8"?>
<styleSheet xmlns="http://schemas.openxmlformats.org/spreadsheetml/2006/main" xmlns:mc="http://schemas.openxmlformats.org/markup-compatibility/2006" xmlns:x14ac="http://schemas.microsoft.com/office/spreadsheetml/2009/9/ac" mc:Ignorable="x14ac">
  <numFmts count="206">
    <numFmt numFmtId="164" formatCode="_(* #,##0.00_);_(* \(#,##0.00\);_(* &quot;-&quot;??_);_(@_)"/>
    <numFmt numFmtId="165" formatCode="&quot;£&quot;#,##0.00_);[Red]\(&quot;£&quot;#,##0.00\)"/>
    <numFmt numFmtId="166" formatCode="_(&quot;£&quot;* #,##0.00_);_(&quot;£&quot;* \(#,##0.00\);_(&quot;£&quot;* &quot;-&quot;??_);_(@_)"/>
    <numFmt numFmtId="167" formatCode="&quot;£&quot;#,##0_);[Red]\(&quot;£&quot;#,##0\)"/>
    <numFmt numFmtId="168" formatCode="_(* #,##0_);_(* \(#,##0\);_(* &quot;-&quot;_);_(@_)"/>
    <numFmt numFmtId="169" formatCode="_-* #,##0.0_-;\-* #,##0.0_-;_-* &quot;-&quot;??_-;_-@_-"/>
    <numFmt numFmtId="170" formatCode="[$-809]d\ mmmm\ yyyy;@"/>
    <numFmt numFmtId="171" formatCode="0.0"/>
    <numFmt numFmtId="172" formatCode="#,##0.0;[Red]\-#,##0.0;\-"/>
    <numFmt numFmtId="173" formatCode="#,##0.00;[Red]\-#,##0.00;\-"/>
    <numFmt numFmtId="174" formatCode="0.000"/>
    <numFmt numFmtId="175" formatCode="[$-F800]dddd\,\ mmmm\ dd\,\ yyyy"/>
    <numFmt numFmtId="176" formatCode="_-[$€-2]* #,##0.00_-;\-[$€-2]* #,##0.00_-;_-[$€-2]* &quot;-&quot;??_-"/>
    <numFmt numFmtId="177" formatCode="#,##0.0;[Red]\(#,##0.0\)"/>
    <numFmt numFmtId="178" formatCode="0;\-0;;@"/>
    <numFmt numFmtId="179" formatCode="0.000000"/>
    <numFmt numFmtId="180" formatCode="#,##0.00;[Red]#,##0.00;\-"/>
    <numFmt numFmtId="181" formatCode="#,##0.0_);[Red]\(#,##0.0\);\-"/>
    <numFmt numFmtId="182" formatCode="0.0%"/>
    <numFmt numFmtId="183" formatCode="#,##0.0;[Red]\(#,##0.0\);\-"/>
    <numFmt numFmtId="184" formatCode="#,##0.0;[Red]#,##0.0"/>
    <numFmt numFmtId="185" formatCode="#,##0.000_);\(#,##0.000\);\-"/>
    <numFmt numFmtId="186" formatCode="#,##0.00;[Red]\(#,##0.00\)"/>
    <numFmt numFmtId="187" formatCode="#,##0.0_);\(#,##0.0\);\-"/>
    <numFmt numFmtId="188" formatCode="#,##0.0_);\(#,##0.0\);\-_)"/>
    <numFmt numFmtId="189" formatCode="d\-mmm\-yyyy"/>
    <numFmt numFmtId="190" formatCode="#,##0.0_);\(#,##0.0\)"/>
    <numFmt numFmtId="191" formatCode="#,##0;\(#,##0\)"/>
    <numFmt numFmtId="192" formatCode="_(* #,##0.000_);_(* \(#,##0.000\);_(* &quot;-&quot;??_);_(@_)"/>
    <numFmt numFmtId="193" formatCode="#,##0.000"/>
    <numFmt numFmtId="194" formatCode="[$$-409]#,##0.00"/>
    <numFmt numFmtId="195" formatCode="#,##0.0\ ;\(#,##0.0\)"/>
    <numFmt numFmtId="196" formatCode="#,##0_);[Red]\(#,##0\);&quot;-&quot;"/>
    <numFmt numFmtId="197" formatCode="mmmm\ d\,\ yyyy"/>
    <numFmt numFmtId="198" formatCode="_(&quot;$&quot;#,##0_)&quot;millions&quot;;\(&quot;$&quot;#,##0\)&quot; millions&quot;"/>
    <numFmt numFmtId="199" formatCode="&quot;$&quot;#,##0.00_)\ \ \ ;\(&quot;$&quot;#,##0.00\)\ \ \ "/>
    <numFmt numFmtId="200" formatCode="&quot;$&quot;#,##0.00&quot;*&quot;\ \ ;\(&quot;$&quot;#,##0.00\)&quot;*&quot;\ \ "/>
    <numFmt numFmtId="201" formatCode="&quot;$&quot;#,##0.00\A_)\ ;\(&quot;$&quot;#,##0.00\A\)\ \ "/>
    <numFmt numFmtId="202" formatCode="&quot;$&quot;@\ "/>
    <numFmt numFmtId="203" formatCode="000\-00\-0000\ "/>
    <numFmt numFmtId="204" formatCode="_(* #,##0_);_(* \(#,##0\);_(* &quot;0&quot;_);_(@_)"/>
    <numFmt numFmtId="205" formatCode="&quot;$&quot;_(#,##0.00_);&quot;$&quot;\(#,##0.00\)"/>
    <numFmt numFmtId="206" formatCode="_-&quot;$&quot;* #,##0.0_-;\-&quot;$&quot;* #,##0.0_-;_-&quot;$&quot;* &quot;-&quot;??_-;_-@_-"/>
    <numFmt numFmtId="207" formatCode="#,##0.0_)\x;\(#,##0.0\)\x"/>
    <numFmt numFmtId="208" formatCode="&quot;$&quot;#,##0"/>
    <numFmt numFmtId="209" formatCode="#,##0.0_)_x;\(#,##0.0\)_x"/>
    <numFmt numFmtId="210" formatCode="_(&quot;$&quot;* #,##0_);_(&quot;$&quot;* \(#,##0\);_(&quot;$&quot;* &quot;-&quot;??_);_(@_)"/>
    <numFmt numFmtId="211" formatCode="0.0_)\%;\(0.0\)\%"/>
    <numFmt numFmtId="212" formatCode="_-* #,##0.000_-;\-* #,##0.000_-;_-* &quot;-&quot;??_-;_-@_-"/>
    <numFmt numFmtId="213" formatCode="#,##0.0_)_%;\(#,##0.0\)_%"/>
    <numFmt numFmtId="214" formatCode="_(&quot;$&quot;* #,##0.0_);_(&quot;$&quot;* \(#,##0.0\);_(&quot;$&quot;* &quot;-&quot;?_);_(@_)"/>
    <numFmt numFmtId="215" formatCode="#,##0.0_);[Red]\(#,##0.0\)"/>
    <numFmt numFmtId="216" formatCode="_-&quot;£&quot;* #,##0.0_-;_-&quot;£&quot;* \(#,##0.0\)"/>
    <numFmt numFmtId="217" formatCode="\£\ #,##0_);[Red]\(\£\ #,##0\)"/>
    <numFmt numFmtId="218" formatCode="#,##0.00;[Red]\(#,##0.00\);\-"/>
    <numFmt numFmtId="219" formatCode="\¥\ #,##0_);[Red]\(\¥\ #,##0\)"/>
    <numFmt numFmtId="220" formatCode="_-\€* #,##0.0_-;_-\€* \(#,##0.0\)"/>
    <numFmt numFmtId="221" formatCode="0;[Red]\(0\);\-"/>
    <numFmt numFmtId="222" formatCode="#,##0;[Red]\(#,##0\);\-"/>
    <numFmt numFmtId="223" formatCode="#,##0,_);[Red]\(#,##0,\)"/>
    <numFmt numFmtId="224" formatCode="0.0;\(0.0\);\-"/>
    <numFmt numFmtId="225" formatCode="0.00;\(0.00\);\-"/>
    <numFmt numFmtId="226" formatCode="0.00;[Red]\(0.00\);\-"/>
    <numFmt numFmtId="227" formatCode="0.000;\(0.000\);\-"/>
    <numFmt numFmtId="228" formatCode="0\A"/>
    <numFmt numFmtId="229" formatCode="m\-d\-yy"/>
    <numFmt numFmtId="230" formatCode="0.0_)"/>
    <numFmt numFmtId="231" formatCode="_ &quot;R&quot;\ * #,##0_ ;_ &quot;R&quot;\ * \-#,##0_ ;_ &quot;R&quot;\ * &quot;-&quot;_ ;_ @_ "/>
    <numFmt numFmtId="232" formatCode="0.00\ "/>
    <numFmt numFmtId="233" formatCode="#,##0.0,,,&quot;bn&quot;"/>
    <numFmt numFmtId="234" formatCode="0.0%_);[Red]\(0.0%\)"/>
    <numFmt numFmtId="235" formatCode="0.0%;\(0.0\)%"/>
    <numFmt numFmtId="236" formatCode="0&quot; bp&quot;"/>
    <numFmt numFmtId="237" formatCode="_(* #,##0.0_);_(* \(#,##0.0\);_(* &quot;-&quot;?_);@_)"/>
    <numFmt numFmtId="238" formatCode="\•\ \ @"/>
    <numFmt numFmtId="239" formatCode="_-* #,##0_-;* \(#,##0\)_-;_-@_-"/>
    <numFmt numFmtId="240" formatCode="0.000_)"/>
    <numFmt numFmtId="241" formatCode="#,##0.000;[Red]\(#,##0.000\);\-"/>
    <numFmt numFmtId="242" formatCode="#,##0_%_);\(#,##0\)_%;**;@_%_)"/>
    <numFmt numFmtId="243" formatCode="#,##0.000_ ;\-#,##0.000\ "/>
    <numFmt numFmtId="244" formatCode="\$#,##0.0,,,&quot;bn&quot;"/>
    <numFmt numFmtId="245" formatCode="_-* #,##0.0000_-;\-* #,##0.0000_-;_-* &quot;-&quot;??_-;_-@_-"/>
    <numFmt numFmtId="246" formatCode="0.0_x_)_);&quot;NM&quot;_x_)_);0.0_x_)_);@_%_)"/>
    <numFmt numFmtId="247" formatCode="0.0\ \x;\(0.0\ \x\)"/>
    <numFmt numFmtId="248" formatCode="0.0_ ;\(0.0\)_ \ "/>
    <numFmt numFmtId="249" formatCode="#,##0.0_);\(#,##0.0\);&quot;--&quot;_)"/>
    <numFmt numFmtId="250" formatCode="#,##0.00_);\(#,##0.00\);&quot;--&quot;_)"/>
    <numFmt numFmtId="251" formatCode="General_)"/>
    <numFmt numFmtId="252" formatCode="#,##0.0"/>
    <numFmt numFmtId="253" formatCode="&quot;$&quot;#,##0_);[Red]\(&quot;$&quot;#,##0\)"/>
    <numFmt numFmtId="254" formatCode="&quot;$&quot;#,##0.00_);[Red]\(&quot;$&quot;#,##0.00\)"/>
    <numFmt numFmtId="255" formatCode="_(&quot;$&quot;* #,##0_);_(&quot;$&quot;* \(#,##0\);_(&quot;$&quot;* &quot;-&quot;_);_(@_)"/>
    <numFmt numFmtId="256" formatCode="m/d"/>
    <numFmt numFmtId="257" formatCode="0.0\ \ \x\ ;\(0.0\)\ \ \x\ "/>
    <numFmt numFmtId="258" formatCode="@\ \ \ \ \ "/>
    <numFmt numFmtId="259" formatCode="\ \ _•\–\ \ \ \ @"/>
    <numFmt numFmtId="260" formatCode="&quot;$&quot;#,##0.0;[Red]&quot;$&quot;#,##0.0"/>
    <numFmt numFmtId="261" formatCode="0.00,,;[Red]\(0.00,,\);\-"/>
    <numFmt numFmtId="262" formatCode="_-* #,##0\ _D_M_-;\-* #,##0\ _D_M_-;_-* &quot;-&quot;\ _D_M_-;_-@_-"/>
    <numFmt numFmtId="263" formatCode="_-* #,##0.00\ _D_M_-;\-* #,##0.00\ _D_M_-;_-* &quot;-&quot;??\ _D_M_-;_-@_-"/>
    <numFmt numFmtId="264" formatCode="#,##0.00_)\ \ \ \ \ ;\(#,##0.00\)\ \ \ \ \ "/>
    <numFmt numFmtId="265" formatCode="&quot;$&quot;#,##0.00_)\ \ \ \ \ ;\(&quot;$&quot;#,##0.00\)\ \ \ \ \ "/>
    <numFmt numFmtId="266" formatCode="&quot;$&quot;#,##0.00\A\ \ \ \ ;\(&quot;$&quot;#,##0.00\A\)\ \ \ \ "/>
    <numFmt numFmtId="267" formatCode="&quot;$&quot;#,##0.00&quot;E&quot;\ \ \ \ ;\(&quot;$&quot;#,##0.00&quot;E&quot;\)\ \ \ \ "/>
    <numFmt numFmtId="268" formatCode="#,##0.00\A\ \ \ \ ;\(#,##0.00\A\)\ \ \ \ "/>
    <numFmt numFmtId="269" formatCode="#,##0.00&quot;E&quot;\ \ \ \ ;\(#,##0.00&quot;E&quot;\)\ \ \ \ "/>
    <numFmt numFmtId="270" formatCode="\€#,##0.0,,,&quot;bn&quot;"/>
    <numFmt numFmtId="271" formatCode="\€#,##0.0,,&quot;m&quot;"/>
    <numFmt numFmtId="272" formatCode="\€#,##0.0,&quot;k&quot;"/>
    <numFmt numFmtId="273" formatCode="[Magenta]&quot;Err&quot;;[Magenta]&quot;Err&quot;;[Blue]&quot;OK&quot;"/>
    <numFmt numFmtId="274" formatCode="General\ &quot;.&quot;"/>
    <numFmt numFmtId="275" formatCode="#,##0_);[Red]\(#,##0\);\-_)"/>
    <numFmt numFmtId="276" formatCode="0.0_)%;[Red]\(0.0%\);0.0_)%"/>
    <numFmt numFmtId="277" formatCode="[Red][&gt;1]&quot;&gt;100 %&quot;;[Red]\(0.0%\);0.0_)%"/>
    <numFmt numFmtId="278" formatCode="0%\ \ \ \ \ \ \ "/>
    <numFmt numFmtId="279" formatCode="\£#,##0.00"/>
    <numFmt numFmtId="280" formatCode="\£#,##0.0,,,&quot;bn&quot;"/>
    <numFmt numFmtId="281" formatCode="\£#,##0.0,,&quot;m&quot;"/>
    <numFmt numFmtId="282" formatCode="\£#,##0.0,&quot;k&quot;"/>
    <numFmt numFmtId="283" formatCode="0.00%;\(0.00%\)"/>
    <numFmt numFmtId="284" formatCode="0.00_)"/>
    <numFmt numFmtId="285" formatCode="_-* #,##0_-;\-* #,##0_-;_-* &quot;-&quot;??_-;_-@_-"/>
    <numFmt numFmtId="286" formatCode="&quot;$&quot;#,##0\ &quot;MM&quot;;\(&quot;$&quot;#,##0.00\ &quot;MM&quot;\)"/>
    <numFmt numFmtId="287" formatCode="_(&quot;$&quot;* #,##0_)\ &quot;millions&quot;;_(&quot;$&quot;* \(#,##0\)&quot; millions&quot;"/>
    <numFmt numFmtId="288" formatCode="#,##0.0,,&quot;m&quot;"/>
    <numFmt numFmtId="289" formatCode="#,##0\ &quot;MM&quot;"/>
    <numFmt numFmtId="290" formatCode="&quot;Cr$&quot;#,##0_);[Red]\(&quot;Cr$&quot;#,##0\)"/>
    <numFmt numFmtId="291" formatCode="&quot;Cr$&quot;#,##0.00_);[Red]\(&quot;Cr$&quot;#,##0.00\)"/>
    <numFmt numFmtId="292" formatCode="mmm\-yyyy"/>
    <numFmt numFmtId="293" formatCode="0.0\x"/>
    <numFmt numFmtId="294" formatCode="0.0\ \x"/>
    <numFmt numFmtId="295" formatCode="0%_);\(0%\);0%_);@_%_)"/>
    <numFmt numFmtId="296" formatCode="[Blue]#,##0;[Red]\(#,##0\);\-"/>
    <numFmt numFmtId="297" formatCode="[Blue]#,##0.0;[Red]\(#,##0.0\);\-"/>
    <numFmt numFmtId="298" formatCode="[Blue]#,##0.00;[Red]\(#,##0.00\);\-"/>
    <numFmt numFmtId="299" formatCode="[Blue]#,##0.000;[Red]\(#,##0.000\);\-"/>
    <numFmt numFmtId="300" formatCode="#,##0_);\-#,##0_);\-_)"/>
    <numFmt numFmtId="301" formatCode="#,##0.00_);\-#,##0.00_);\-_)"/>
    <numFmt numFmtId="302" formatCode="0.0\ \ \ \ \ \ "/>
    <numFmt numFmtId="303" formatCode="0.0%\ \ \ \ \ "/>
    <numFmt numFmtId="304" formatCode="_(&quot;$&quot;* #,##0.00_);_(&quot;$&quot;* \(#,##0.00\);_(&quot;$&quot;* &quot;-&quot;??_);_(@_)"/>
    <numFmt numFmtId="305" formatCode="0.00%;[Red]\(0.00%\);\-"/>
    <numFmt numFmtId="306" formatCode="_-* #,##0.00%_-;* \(#,##0.00\)%_-;_-@_-"/>
    <numFmt numFmtId="307" formatCode="0.0\ \x\ ;\(0.0\)\ \x\ "/>
    <numFmt numFmtId="308" formatCode="0.0%;\(0.0%\);\-"/>
    <numFmt numFmtId="309" formatCode="0.00%;\(0.00%\);\-"/>
    <numFmt numFmtId="310" formatCode="#,##0.0%_);\(#,##0.0%\);&quot;--&quot;\%_)"/>
    <numFmt numFmtId="311" formatCode="#,##0.00%_);\(#,##0.00%\);&quot;--&quot;\%_)"/>
    <numFmt numFmtId="312" formatCode="&quot;$&quot;#\-##/##"/>
    <numFmt numFmtId="313" formatCode="0.00\ \ \ \ "/>
    <numFmt numFmtId="314" formatCode="#,##0.0,;\(#,##0.0,\)"/>
    <numFmt numFmtId="315" formatCode="&quot;$&quot;@"/>
    <numFmt numFmtId="316" formatCode="#,##0.0_);\-#,##0.0_);\-_)"/>
    <numFmt numFmtId="317" formatCode="#,###,##0,&quot;k&quot;"/>
    <numFmt numFmtId="318" formatCode="0____"/>
    <numFmt numFmtId="319" formatCode="_ * #,##0.0_);_ * \(#,##0.0\)"/>
    <numFmt numFmtId="320" formatCode="0.00\ ;\-0.00\ ;&quot;- &quot;"/>
    <numFmt numFmtId="321" formatCode="\$#,##0.0,,&quot;m&quot;"/>
    <numFmt numFmtId="322" formatCode="\$#,##0.0,&quot;k&quot;"/>
    <numFmt numFmtId="323" formatCode="_-* #,##0\ &quot;DM&quot;_-;\-* #,##0\ &quot;DM&quot;_-;_-* &quot;-&quot;\ &quot;DM&quot;_-;_-@_-"/>
    <numFmt numFmtId="324" formatCode="_-* #,##0.00\ &quot;DM&quot;_-;\-* #,##0.00\ &quot;DM&quot;_-;_-* &quot;-&quot;??\ &quot;DM&quot;_-;_-@_-"/>
    <numFmt numFmtId="325" formatCode="_-* #,##0_р_._-;\-* #,##0_р_._-;_-* &quot;-&quot;_р_._-;_-@_-"/>
    <numFmt numFmtId="326" formatCode="_-* #,##0.00_р_._-;\-* #,##0.00_р_._-;_-* &quot;-&quot;??_р_._-;_-@_-"/>
    <numFmt numFmtId="327" formatCode="#,##0.000_);\(#,##0.000\);\-_);@_)"/>
    <numFmt numFmtId="328" formatCode="_-* #,##0.000_-;\-* #,##0.000_-;_-* &quot;-&quot;?_-;_-@_-"/>
    <numFmt numFmtId="329" formatCode="0;[Red]0"/>
    <numFmt numFmtId="330" formatCode="_-&quot;£&quot;* #,##0.000_-;\-&quot;£&quot;* #,##0.000_-;_-&quot;£&quot;* &quot;-&quot;??_-;_-@_-"/>
    <numFmt numFmtId="331" formatCode="#&quot; mins&quot;"/>
    <numFmt numFmtId="332" formatCode="&quot;£&quot;#,##0"/>
    <numFmt numFmtId="333" formatCode="&quot;£&quot;#,##0.000"/>
    <numFmt numFmtId="334" formatCode="0.000%"/>
    <numFmt numFmtId="335" formatCode="&quot;£&quot;#,##0.0"/>
    <numFmt numFmtId="336" formatCode="dd\-mmm\-yyyy"/>
    <numFmt numFmtId="337" formatCode="&quot;£&quot;#,##0.0000"/>
    <numFmt numFmtId="338" formatCode="_(&quot;£&quot;* #,##0_);_(&quot;£&quot;* \(#,##0\);_(&quot;£&quot;* &quot;-&quot;_);_(@_)"/>
    <numFmt numFmtId="339" formatCode="General\ &quot;Weighting&quot;"/>
    <numFmt numFmtId="340" formatCode="_-&quot;$&quot;* #,##0_-;\-&quot;$&quot;* #,##0_-;_-&quot;$&quot;* &quot;-&quot;_-;_-@_-"/>
    <numFmt numFmtId="341" formatCode="_-&quot;$&quot;* #,##0.00_-;\-&quot;$&quot;* #,##0.00_-;_-&quot;$&quot;* &quot;-&quot;??_-;_-@_-"/>
    <numFmt numFmtId="342" formatCode="#,##0_);\(#,##0\);&quot;-  &quot;;&quot; &quot;@&quot; &quot;"/>
    <numFmt numFmtId="343" formatCode="#,##0_);[Red]\(#,##0\);&quot;-&quot;_);[Blue]&quot;Error-&quot;@"/>
    <numFmt numFmtId="344" formatCode="#,##0.0_);[Red]\(#,##0.0\);&quot;-&quot;_);[Blue]&quot;Error-&quot;@"/>
    <numFmt numFmtId="345" formatCode="#,##0.0%;[Red]\(#,##0.0%\)"/>
    <numFmt numFmtId="346" formatCode="#,##0.0%;\-#,##0.0%"/>
    <numFmt numFmtId="347" formatCode="#,##0.0;\(#,##0.0\)"/>
    <numFmt numFmtId="348" formatCode="0.000000000000"/>
    <numFmt numFmtId="349" formatCode="#,##0_);[Red]\(#,##0\);\-"/>
    <numFmt numFmtId="350" formatCode="_(* #,##0.0_);_(* \(#,##0.0\);_(* &quot;-&quot;?_);_(@_)"/>
    <numFmt numFmtId="351" formatCode="&quot;£&quot;#,##0.00"/>
    <numFmt numFmtId="352" formatCode="#,##0;[Red]#,##0"/>
    <numFmt numFmtId="353" formatCode="#,##0.00;\(#,##0.00\)"/>
    <numFmt numFmtId="354" formatCode="#,##0.0%\);[Red]\(#,##0.0%\);\-"/>
    <numFmt numFmtId="355" formatCode="#,##0_ ;[Red]\-#,##0\ "/>
    <numFmt numFmtId="356" formatCode="#,##0.00;[Red]#,##0.00"/>
    <numFmt numFmtId="357" formatCode="#,##0.000;[Red]#,##0.000"/>
    <numFmt numFmtId="358" formatCode="_-* #,##0.0_-;\-* #,##0.0_-;_-* &quot;-&quot;?_-;_-@_-"/>
    <numFmt numFmtId="359" formatCode="_(* #,##0_);_(* \(#,##0\);_(* &quot;-&quot;??_);_(@_)"/>
    <numFmt numFmtId="360" formatCode="#,##0;[Red]\(#,##0\)"/>
    <numFmt numFmtId="361" formatCode="_-* #,##0.000_-;\-* #,##0.000_-;_-* &quot;-&quot;???_-;_-@_-"/>
    <numFmt numFmtId="362" formatCode="_(* #,##0.0_);_(* \(#,##0.0\);_(* &quot;-&quot;??_);_(@_)"/>
    <numFmt numFmtId="363" formatCode="_(* #,##0.0000_);_(* \(#,##0.0000\);_(* &quot;-&quot;??_);_(@_)"/>
    <numFmt numFmtId="364" formatCode="#,##0.000;\(#,##0.000\)"/>
    <numFmt numFmtId="365" formatCode="#,##0.00000000_ ;[Red]\-#,##0.00000000\ "/>
    <numFmt numFmtId="366" formatCode="#,##0.0;[Red]\-#,##0.0"/>
    <numFmt numFmtId="367" formatCode="_-* #,##0.0_-;[Red]* \(#,##0.0\)_-;_-* &quot;-&quot;??_-;_-@_-"/>
    <numFmt numFmtId="368" formatCode="#,##0.000;[Red]\(#,##0.000\)"/>
    <numFmt numFmtId="369" formatCode="#,##0.00_);\(#,##0.00\);\-"/>
  </numFmts>
  <fonts count="412">
    <font>
      <sz val="10"/>
      <name val="Arial"/>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1"/>
      <color theme="1"/>
      <name val="Calibri"/>
      <family val="2"/>
      <scheme val="minor"/>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name val="Arial"/>
      <family val="2"/>
    </font>
    <font>
      <sz val="10"/>
      <name val="Arial"/>
      <family val="2"/>
    </font>
    <font>
      <sz val="11"/>
      <name val="CG Omega"/>
      <family val="2"/>
    </font>
    <font>
      <b/>
      <sz val="20"/>
      <name val="CG Omega"/>
      <family val="2"/>
    </font>
    <font>
      <sz val="11"/>
      <name val="CG Omega"/>
      <family val="2"/>
    </font>
    <font>
      <b/>
      <sz val="20"/>
      <color indexed="12"/>
      <name val="CG Omega"/>
      <family val="2"/>
    </font>
    <font>
      <sz val="11"/>
      <color indexed="12"/>
      <name val="CG Omega"/>
      <family val="2"/>
    </font>
    <font>
      <b/>
      <sz val="10"/>
      <name val="CG Omega"/>
      <family val="2"/>
    </font>
    <font>
      <b/>
      <sz val="11"/>
      <name val="CG Omega"/>
      <family val="2"/>
    </font>
    <font>
      <b/>
      <sz val="10"/>
      <name val="CG Omega"/>
      <family val="2"/>
    </font>
    <font>
      <b/>
      <sz val="11"/>
      <color rgb="FFFF0000"/>
      <name val="CG Omega"/>
      <family val="2"/>
    </font>
    <font>
      <sz val="10"/>
      <name val="Verdana"/>
      <family val="2"/>
    </font>
    <font>
      <b/>
      <sz val="9"/>
      <name val="Arial"/>
      <family val="2"/>
    </font>
    <font>
      <b/>
      <sz val="9"/>
      <name val="CG Omega"/>
      <family val="2"/>
    </font>
    <font>
      <sz val="11"/>
      <name val="Verdana"/>
      <family val="2"/>
    </font>
    <font>
      <b/>
      <sz val="20"/>
      <name val="Verdana"/>
      <family val="2"/>
    </font>
    <font>
      <b/>
      <sz val="10"/>
      <name val="Arial"/>
      <family val="2"/>
    </font>
    <font>
      <b/>
      <sz val="16"/>
      <color theme="1"/>
      <name val="Verdana"/>
      <family val="2"/>
    </font>
    <font>
      <b/>
      <sz val="10"/>
      <color theme="1"/>
      <name val="Verdana"/>
      <family val="2"/>
    </font>
    <font>
      <sz val="10"/>
      <name val="CG Omega"/>
      <family val="2"/>
    </font>
    <font>
      <u/>
      <sz val="11"/>
      <color indexed="12"/>
      <name val="CG Omega"/>
      <family val="2"/>
    </font>
    <font>
      <u/>
      <sz val="10"/>
      <color theme="10"/>
      <name val="Verdana"/>
      <family val="2"/>
    </font>
    <font>
      <sz val="9"/>
      <name val="Arial"/>
      <family val="2"/>
    </font>
    <font>
      <sz val="11"/>
      <name val="CG Omega"/>
      <family val="2"/>
    </font>
    <font>
      <b/>
      <sz val="16"/>
      <name val="Arial"/>
      <family val="2"/>
    </font>
    <font>
      <b/>
      <sz val="10"/>
      <color indexed="12"/>
      <name val="Arial"/>
      <family val="2"/>
    </font>
    <font>
      <sz val="9"/>
      <color indexed="10"/>
      <name val="Arial"/>
      <family val="2"/>
    </font>
    <font>
      <b/>
      <u/>
      <sz val="10"/>
      <name val="Arial"/>
      <family val="2"/>
    </font>
    <font>
      <sz val="10"/>
      <color indexed="10"/>
      <name val="Arial"/>
      <family val="2"/>
    </font>
    <font>
      <sz val="11"/>
      <name val="Arial"/>
      <family val="2"/>
    </font>
    <font>
      <sz val="10"/>
      <color indexed="8"/>
      <name val="Verdana"/>
      <family val="2"/>
    </font>
    <font>
      <sz val="10"/>
      <color indexed="8"/>
      <name val="Arial"/>
      <family val="2"/>
    </font>
    <font>
      <b/>
      <sz val="12"/>
      <color theme="1"/>
      <name val="Verdana"/>
      <family val="2"/>
    </font>
    <font>
      <b/>
      <sz val="12"/>
      <name val="Verdana"/>
      <family val="2"/>
    </font>
    <font>
      <b/>
      <sz val="10"/>
      <name val="Verdana"/>
      <family val="2"/>
    </font>
    <font>
      <b/>
      <sz val="8"/>
      <color indexed="81"/>
      <name val="Tahoma"/>
      <family val="2"/>
    </font>
    <font>
      <sz val="8"/>
      <color indexed="81"/>
      <name val="Tahoma"/>
      <family val="2"/>
    </font>
    <font>
      <sz val="11"/>
      <color indexed="8"/>
      <name val="Calibri"/>
      <family val="2"/>
    </font>
    <font>
      <sz val="11"/>
      <color indexed="9"/>
      <name val="Calibri"/>
      <family val="2"/>
    </font>
    <font>
      <b/>
      <sz val="11"/>
      <color indexed="8"/>
      <name val="Calibri"/>
      <family val="2"/>
    </font>
    <font>
      <u/>
      <sz val="10"/>
      <color indexed="12"/>
      <name val="Arial"/>
      <family val="2"/>
    </font>
    <font>
      <u/>
      <sz val="10"/>
      <color indexed="12"/>
      <name val="Verdana"/>
      <family val="2"/>
    </font>
    <font>
      <u/>
      <sz val="7.7"/>
      <color indexed="12"/>
      <name val="CG Omega"/>
      <family val="2"/>
    </font>
    <font>
      <u/>
      <sz val="8.5"/>
      <color theme="10"/>
      <name val="Verdana"/>
      <family val="2"/>
    </font>
    <font>
      <sz val="11"/>
      <color theme="1"/>
      <name val="Calibri"/>
      <family val="2"/>
      <scheme val="minor"/>
    </font>
    <font>
      <b/>
      <sz val="10"/>
      <color indexed="8"/>
      <name val="Arial"/>
      <family val="2"/>
    </font>
    <font>
      <b/>
      <sz val="10"/>
      <color indexed="39"/>
      <name val="Arial"/>
      <family val="2"/>
    </font>
    <font>
      <b/>
      <sz val="12"/>
      <color indexed="8"/>
      <name val="Arial"/>
      <family val="2"/>
    </font>
    <font>
      <sz val="10"/>
      <color indexed="39"/>
      <name val="Arial"/>
      <family val="2"/>
    </font>
    <font>
      <sz val="19"/>
      <color indexed="48"/>
      <name val="Arial"/>
      <family val="2"/>
    </font>
    <font>
      <b/>
      <sz val="18"/>
      <color indexed="62"/>
      <name val="Cambria"/>
      <family val="2"/>
    </font>
    <font>
      <sz val="10"/>
      <name val="Arial"/>
      <family val="2"/>
    </font>
    <font>
      <sz val="10"/>
      <name val="MS Sans Serif"/>
      <family val="2"/>
    </font>
    <font>
      <sz val="10"/>
      <color rgb="FF9C0006"/>
      <name val="Verdana"/>
      <family val="2"/>
    </font>
    <font>
      <sz val="10"/>
      <color rgb="FFFF0000"/>
      <name val="Verdana"/>
      <family val="2"/>
    </font>
    <font>
      <sz val="10"/>
      <color theme="0"/>
      <name val="Verdana"/>
      <family val="2"/>
    </font>
    <font>
      <b/>
      <sz val="14"/>
      <name val="Verdana"/>
      <family val="2"/>
    </font>
    <font>
      <b/>
      <sz val="11"/>
      <name val="Verdana"/>
      <family val="2"/>
    </font>
    <font>
      <b/>
      <sz val="14"/>
      <color theme="1"/>
      <name val="Verdana"/>
      <family val="2"/>
    </font>
    <font>
      <sz val="10"/>
      <color rgb="FF000000"/>
      <name val="Verdana"/>
      <family val="2"/>
    </font>
    <font>
      <b/>
      <sz val="16"/>
      <name val="Verdana"/>
      <family val="2"/>
    </font>
    <font>
      <sz val="9"/>
      <name val="Verdana"/>
      <family val="2"/>
    </font>
    <font>
      <sz val="8"/>
      <name val="Helv"/>
    </font>
    <font>
      <b/>
      <sz val="10"/>
      <color rgb="FFFF0000"/>
      <name val="Verdana"/>
      <family val="2"/>
    </font>
    <font>
      <sz val="10"/>
      <color theme="0" tint="-4.9989318521683403E-2"/>
      <name val="Gill Sans MT"/>
      <family val="2"/>
    </font>
    <font>
      <sz val="10"/>
      <name val="Helv"/>
      <charset val="204"/>
    </font>
    <font>
      <sz val="10"/>
      <color indexed="9"/>
      <name val="Arial"/>
      <family val="2"/>
    </font>
    <font>
      <sz val="10"/>
      <name val="Tms Rmn"/>
    </font>
    <font>
      <sz val="11"/>
      <color indexed="16"/>
      <name val="Calibri"/>
      <family val="2"/>
    </font>
    <font>
      <b/>
      <sz val="11"/>
      <color indexed="53"/>
      <name val="Calibri"/>
      <family val="2"/>
    </font>
    <font>
      <b/>
      <sz val="11"/>
      <color indexed="9"/>
      <name val="Calibri"/>
      <family val="2"/>
    </font>
    <font>
      <i/>
      <sz val="10"/>
      <color indexed="23"/>
      <name val="Arial"/>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u/>
      <sz val="11"/>
      <color indexed="48"/>
      <name val="CG Omega"/>
      <family val="2"/>
    </font>
    <font>
      <sz val="11"/>
      <color indexed="53"/>
      <name val="Calibri"/>
      <family val="2"/>
    </font>
    <font>
      <b/>
      <sz val="14"/>
      <name val="Arial"/>
      <family val="2"/>
    </font>
    <font>
      <sz val="11"/>
      <color indexed="60"/>
      <name val="Calibri"/>
      <family val="2"/>
    </font>
    <font>
      <sz val="10"/>
      <color indexed="12"/>
      <name val="Arial"/>
      <family val="2"/>
    </font>
    <font>
      <b/>
      <sz val="11"/>
      <color indexed="63"/>
      <name val="Calibri"/>
      <family val="2"/>
    </font>
    <font>
      <sz val="10"/>
      <name val="Arial MT"/>
    </font>
    <font>
      <i/>
      <sz val="10"/>
      <color indexed="10"/>
      <name val="Arial"/>
      <family val="2"/>
    </font>
    <font>
      <b/>
      <sz val="8"/>
      <name val="Arial"/>
      <family val="2"/>
    </font>
    <font>
      <sz val="8"/>
      <name val="Arial"/>
      <family val="2"/>
    </font>
    <font>
      <sz val="9"/>
      <name val="NewsGoth Lt BT"/>
      <family val="2"/>
    </font>
    <font>
      <sz val="11"/>
      <color indexed="10"/>
      <name val="Calibri"/>
      <family val="2"/>
    </font>
    <font>
      <b/>
      <sz val="12"/>
      <name val="Arial"/>
      <family val="2"/>
    </font>
    <font>
      <sz val="10"/>
      <name val="GillSans"/>
      <family val="2"/>
    </font>
    <font>
      <sz val="10"/>
      <name val="Times New Roman"/>
      <family val="1"/>
    </font>
    <font>
      <sz val="10"/>
      <color indexed="8"/>
      <name val="MS Sans Serif"/>
      <family val="2"/>
    </font>
    <font>
      <sz val="12"/>
      <name val="Times New Roman"/>
      <family val="1"/>
    </font>
    <font>
      <sz val="9"/>
      <name val="Times"/>
      <family val="1"/>
    </font>
    <font>
      <sz val="10"/>
      <name val="Helv"/>
    </font>
    <font>
      <b/>
      <sz val="10"/>
      <color indexed="18"/>
      <name val="Arial"/>
      <family val="2"/>
    </font>
    <font>
      <b/>
      <u val="singleAccounting"/>
      <sz val="10"/>
      <color indexed="18"/>
      <name val="Arial"/>
      <family val="2"/>
    </font>
    <font>
      <sz val="10"/>
      <name val="Trebuchet MS"/>
      <family val="2"/>
    </font>
    <font>
      <sz val="10"/>
      <color indexed="12"/>
      <name val="Tms Rmn"/>
    </font>
    <font>
      <b/>
      <sz val="10"/>
      <color indexed="12"/>
      <name val="Tms Rmn"/>
    </font>
    <font>
      <sz val="10"/>
      <name val="Times"/>
      <family val="1"/>
    </font>
    <font>
      <sz val="10"/>
      <color indexed="12"/>
      <name val="Times"/>
      <family val="1"/>
    </font>
    <font>
      <b/>
      <sz val="8"/>
      <name val="Tms Rmn"/>
    </font>
    <font>
      <sz val="8"/>
      <name val="Trebuchet MS"/>
      <family val="2"/>
    </font>
    <font>
      <sz val="10"/>
      <name val="Courier New"/>
      <family val="3"/>
    </font>
    <font>
      <sz val="11"/>
      <name val="Times New Roman"/>
      <family val="1"/>
    </font>
    <font>
      <sz val="10"/>
      <color indexed="20"/>
      <name val="Verdana"/>
      <family val="2"/>
    </font>
    <font>
      <b/>
      <sz val="12"/>
      <color indexed="13"/>
      <name val="Arial"/>
      <family val="2"/>
    </font>
    <font>
      <sz val="8"/>
      <color indexed="13"/>
      <name val="Arial"/>
      <family val="2"/>
    </font>
    <font>
      <b/>
      <sz val="8"/>
      <color indexed="9"/>
      <name val="Arial"/>
      <family val="2"/>
    </font>
    <font>
      <sz val="8"/>
      <color indexed="12"/>
      <name val="Trebuchet MS"/>
      <family val="2"/>
    </font>
    <font>
      <b/>
      <sz val="9"/>
      <color indexed="12"/>
      <name val="Arial"/>
      <family val="2"/>
    </font>
    <font>
      <sz val="12"/>
      <name val="Tms Rmn"/>
    </font>
    <font>
      <b/>
      <sz val="12"/>
      <name val="Times New Roman"/>
      <family val="1"/>
    </font>
    <font>
      <i/>
      <sz val="8"/>
      <color indexed="12"/>
      <name val="Arial"/>
      <family val="2"/>
    </font>
    <font>
      <b/>
      <sz val="9"/>
      <color indexed="24"/>
      <name val="Arial"/>
      <family val="2"/>
    </font>
    <font>
      <b/>
      <sz val="11"/>
      <color indexed="24"/>
      <name val="Arial"/>
      <family val="2"/>
    </font>
    <font>
      <b/>
      <sz val="10"/>
      <color indexed="8"/>
      <name val="Times New Roman"/>
      <family val="1"/>
    </font>
    <font>
      <sz val="12"/>
      <name val="±¼¸²Ã¼"/>
      <charset val="129"/>
    </font>
    <font>
      <sz val="6"/>
      <color indexed="10"/>
      <name val="Trebuchet MS"/>
      <family val="2"/>
    </font>
    <font>
      <b/>
      <sz val="9"/>
      <color indexed="18"/>
      <name val="Arial"/>
      <family val="2"/>
    </font>
    <font>
      <sz val="8"/>
      <name val="Palatino"/>
      <family val="1"/>
    </font>
    <font>
      <sz val="1"/>
      <color indexed="8"/>
      <name val="Courier"/>
      <family val="3"/>
    </font>
    <font>
      <i/>
      <sz val="9"/>
      <name val="MS Sans Serif"/>
      <family val="2"/>
    </font>
    <font>
      <sz val="10"/>
      <name val="MS Serif"/>
      <family val="1"/>
    </font>
    <font>
      <b/>
      <sz val="14"/>
      <color indexed="8"/>
      <name val="Arial"/>
      <family val="2"/>
    </font>
    <font>
      <i/>
      <sz val="10"/>
      <name val="Arial"/>
      <family val="2"/>
    </font>
    <font>
      <sz val="10"/>
      <name val="Times New Roman CE"/>
    </font>
    <font>
      <sz val="10"/>
      <color indexed="16"/>
      <name val="MS Serif"/>
      <family val="1"/>
    </font>
    <font>
      <sz val="9"/>
      <color indexed="12"/>
      <name val="Arial"/>
      <family val="2"/>
    </font>
    <font>
      <b/>
      <sz val="8"/>
      <color indexed="12"/>
      <name val="Arial"/>
      <family val="2"/>
    </font>
    <font>
      <b/>
      <sz val="10.5"/>
      <color indexed="8"/>
      <name val="Arial"/>
      <family val="2"/>
    </font>
    <font>
      <i/>
      <sz val="10"/>
      <color indexed="8"/>
      <name val="Arial"/>
      <family val="2"/>
    </font>
    <font>
      <b/>
      <sz val="11"/>
      <color indexed="32"/>
      <name val="Arial"/>
      <family val="2"/>
    </font>
    <font>
      <b/>
      <sz val="12"/>
      <color indexed="8"/>
      <name val="HELV"/>
    </font>
    <font>
      <b/>
      <i/>
      <sz val="14"/>
      <name val="Tms Rmn"/>
    </font>
    <font>
      <sz val="7"/>
      <name val="Palatino"/>
      <family val="1"/>
    </font>
    <font>
      <b/>
      <i/>
      <sz val="10"/>
      <color indexed="16"/>
      <name val="Arial"/>
      <family val="2"/>
    </font>
    <font>
      <sz val="10"/>
      <color indexed="16"/>
      <name val="Arial"/>
      <family val="2"/>
      <charset val="204"/>
    </font>
    <font>
      <sz val="6"/>
      <name val="Arial"/>
      <family val="2"/>
    </font>
    <font>
      <b/>
      <sz val="9"/>
      <color indexed="23"/>
      <name val="Arial"/>
      <family val="2"/>
    </font>
    <font>
      <sz val="6"/>
      <color indexed="16"/>
      <name val="Palatino"/>
      <family val="1"/>
    </font>
    <font>
      <b/>
      <sz val="10"/>
      <color indexed="16"/>
      <name val="Arial"/>
      <family val="2"/>
    </font>
    <font>
      <sz val="8"/>
      <color indexed="12"/>
      <name val="Arial"/>
      <family val="2"/>
    </font>
    <font>
      <u/>
      <sz val="8.5"/>
      <color indexed="12"/>
      <name val="Verdana"/>
      <family val="2"/>
    </font>
    <font>
      <b/>
      <sz val="10"/>
      <color indexed="10"/>
      <name val="Arial"/>
      <family val="2"/>
    </font>
    <font>
      <sz val="8"/>
      <color indexed="60"/>
      <name val="Trebuchet MS"/>
      <family val="2"/>
    </font>
    <font>
      <sz val="10"/>
      <color indexed="20"/>
      <name val="Arial"/>
      <family val="2"/>
    </font>
    <font>
      <b/>
      <sz val="15"/>
      <name val="Times"/>
      <family val="1"/>
    </font>
    <font>
      <b/>
      <sz val="11"/>
      <name val="Helv"/>
    </font>
    <font>
      <sz val="7"/>
      <name val="Small Fonts"/>
      <family val="2"/>
    </font>
    <font>
      <sz val="8"/>
      <name val="Helv"/>
      <charset val="204"/>
    </font>
    <font>
      <sz val="10"/>
      <name val="Palatino"/>
      <family val="1"/>
    </font>
    <font>
      <sz val="10"/>
      <name val="Arial CE"/>
      <charset val="238"/>
    </font>
    <font>
      <sz val="8"/>
      <name val="Arial CE"/>
    </font>
    <font>
      <sz val="13"/>
      <name val="GillSans"/>
      <family val="2"/>
    </font>
    <font>
      <b/>
      <sz val="10"/>
      <color indexed="22"/>
      <name val="Arial"/>
      <family val="2"/>
    </font>
    <font>
      <b/>
      <sz val="9"/>
      <color indexed="52"/>
      <name val="Arial"/>
      <family val="2"/>
    </font>
    <font>
      <b/>
      <i/>
      <sz val="10"/>
      <color indexed="8"/>
      <name val="Arial"/>
      <family val="2"/>
    </font>
    <font>
      <b/>
      <sz val="10"/>
      <color indexed="9"/>
      <name val="Arial"/>
      <family val="2"/>
    </font>
    <font>
      <b/>
      <sz val="10"/>
      <color indexed="17"/>
      <name val="Arial"/>
      <family val="2"/>
    </font>
    <font>
      <b/>
      <sz val="10"/>
      <color indexed="13"/>
      <name val="Arial"/>
      <family val="2"/>
    </font>
    <font>
      <sz val="10"/>
      <color indexed="16"/>
      <name val="Helvetica-Black"/>
    </font>
    <font>
      <sz val="8"/>
      <color indexed="32"/>
      <name val="Arial"/>
      <family val="2"/>
    </font>
    <font>
      <b/>
      <sz val="10"/>
      <name val="MS Sans Serif"/>
      <family val="2"/>
    </font>
    <font>
      <sz val="8"/>
      <color indexed="38"/>
      <name val="Arial"/>
      <family val="2"/>
    </font>
    <font>
      <b/>
      <u/>
      <sz val="10"/>
      <color indexed="39"/>
      <name val="Arial"/>
      <family val="2"/>
    </font>
    <font>
      <b/>
      <sz val="8"/>
      <color indexed="18"/>
      <name val="Arial"/>
      <family val="2"/>
    </font>
    <font>
      <sz val="10"/>
      <color indexed="8"/>
      <name val="Times New Roman"/>
      <family val="1"/>
    </font>
    <font>
      <sz val="9.5"/>
      <color indexed="23"/>
      <name val="Helvetica-Black"/>
    </font>
    <font>
      <b/>
      <sz val="8"/>
      <color indexed="16"/>
      <name val="Arial"/>
      <family val="2"/>
    </font>
    <font>
      <b/>
      <sz val="20"/>
      <name val="Times New Roman"/>
      <family val="1"/>
    </font>
    <font>
      <sz val="10"/>
      <name val="Geneva"/>
      <family val="2"/>
    </font>
    <font>
      <b/>
      <sz val="18"/>
      <name val="Arial"/>
      <family val="2"/>
    </font>
    <font>
      <b/>
      <sz val="11"/>
      <color indexed="23"/>
      <name val="Arial"/>
      <family val="2"/>
    </font>
    <font>
      <b/>
      <sz val="11"/>
      <color indexed="8"/>
      <name val="Arial"/>
      <family val="2"/>
    </font>
    <font>
      <b/>
      <sz val="11"/>
      <color indexed="39"/>
      <name val="Arial"/>
      <family val="2"/>
    </font>
    <font>
      <b/>
      <sz val="11"/>
      <color indexed="10"/>
      <name val="Arial"/>
      <family val="2"/>
    </font>
    <font>
      <sz val="10"/>
      <color indexed="23"/>
      <name val="Arial"/>
      <family val="2"/>
    </font>
    <font>
      <b/>
      <sz val="11"/>
      <color indexed="9"/>
      <name val="Arial"/>
      <family val="2"/>
    </font>
    <font>
      <b/>
      <sz val="10"/>
      <color indexed="33"/>
      <name val="Arial"/>
      <family val="2"/>
    </font>
    <font>
      <sz val="9"/>
      <color indexed="8"/>
      <name val="Arial"/>
      <family val="2"/>
    </font>
    <font>
      <sz val="9"/>
      <color indexed="39"/>
      <name val="Arial"/>
      <family val="2"/>
    </font>
    <font>
      <sz val="9"/>
      <color indexed="33"/>
      <name val="Arial"/>
      <family val="2"/>
    </font>
    <font>
      <sz val="9"/>
      <color indexed="9"/>
      <name val="Arial"/>
      <family val="2"/>
    </font>
    <font>
      <sz val="10"/>
      <name val="Courier"/>
      <family val="3"/>
    </font>
    <font>
      <b/>
      <sz val="14"/>
      <color indexed="13"/>
      <name val="Helv"/>
    </font>
    <font>
      <b/>
      <sz val="10"/>
      <name val="Times"/>
      <family val="1"/>
    </font>
    <font>
      <b/>
      <sz val="8"/>
      <color indexed="8"/>
      <name val="Helv"/>
    </font>
    <font>
      <b/>
      <sz val="9"/>
      <name val="Palatino"/>
      <family val="1"/>
    </font>
    <font>
      <sz val="9"/>
      <color indexed="21"/>
      <name val="Helvetica-Black"/>
    </font>
    <font>
      <b/>
      <sz val="10"/>
      <name val="Palatino"/>
      <family val="1"/>
    </font>
    <font>
      <sz val="9"/>
      <name val="Helvetica-Black"/>
    </font>
    <font>
      <b/>
      <sz val="10"/>
      <name val="Times New Roman"/>
      <family val="1"/>
    </font>
    <font>
      <b/>
      <sz val="12"/>
      <name val="GillSans"/>
      <family val="2"/>
    </font>
    <font>
      <sz val="12"/>
      <color indexed="8"/>
      <name val="Palatino"/>
      <family val="1"/>
    </font>
    <font>
      <sz val="11"/>
      <color indexed="8"/>
      <name val="Helvetica-Black"/>
    </font>
    <font>
      <b/>
      <u/>
      <sz val="12"/>
      <name val="Arial"/>
      <family val="2"/>
    </font>
    <font>
      <u/>
      <sz val="11"/>
      <name val="GillSans"/>
      <family val="2"/>
    </font>
    <font>
      <sz val="16"/>
      <name val="Arial"/>
      <family val="2"/>
    </font>
    <font>
      <u/>
      <sz val="8"/>
      <color indexed="8"/>
      <name val="Arial"/>
      <family val="2"/>
    </font>
    <font>
      <sz val="12"/>
      <name val="Arial Black"/>
      <family val="2"/>
    </font>
    <font>
      <sz val="10"/>
      <color indexed="12"/>
      <name val="Arial"/>
      <family val="2"/>
      <charset val="204"/>
    </font>
    <font>
      <sz val="10"/>
      <name val="Corporate Mono"/>
    </font>
    <font>
      <b/>
      <sz val="24"/>
      <color indexed="10"/>
      <name val="Arial"/>
      <family val="2"/>
    </font>
    <font>
      <sz val="10"/>
      <name val="Arial Cyr"/>
      <charset val="204"/>
    </font>
    <font>
      <sz val="10"/>
      <name val="NTHarmonica"/>
    </font>
    <font>
      <sz val="9"/>
      <name val="Tahoma"/>
      <family val="2"/>
      <charset val="204"/>
    </font>
    <font>
      <sz val="9"/>
      <color indexed="81"/>
      <name val="Tahoma"/>
      <family val="2"/>
    </font>
    <font>
      <b/>
      <i/>
      <sz val="11"/>
      <name val="Verdana"/>
      <family val="2"/>
    </font>
    <font>
      <b/>
      <sz val="11"/>
      <color theme="1"/>
      <name val="Verdana"/>
      <family val="2"/>
    </font>
    <font>
      <b/>
      <i/>
      <sz val="10"/>
      <color theme="1"/>
      <name val="Verdana"/>
      <family val="2"/>
    </font>
    <font>
      <sz val="12"/>
      <name val="Arial"/>
      <family val="2"/>
    </font>
    <font>
      <sz val="11"/>
      <name val="CG Omega"/>
      <family val="2"/>
    </font>
    <font>
      <b/>
      <u/>
      <sz val="12"/>
      <color rgb="FF000000"/>
      <name val="Verdana"/>
      <family val="2"/>
    </font>
    <font>
      <sz val="12"/>
      <color theme="1"/>
      <name val="Verdana"/>
      <family val="2"/>
    </font>
    <font>
      <b/>
      <sz val="10"/>
      <name val="Tms Rmn"/>
    </font>
    <font>
      <b/>
      <sz val="10"/>
      <name val="Garamond"/>
      <family val="1"/>
    </font>
    <font>
      <i/>
      <sz val="1"/>
      <color indexed="8"/>
      <name val="Courier"/>
      <family val="3"/>
    </font>
    <font>
      <sz val="10"/>
      <name val="Book Antiqua"/>
      <family val="1"/>
    </font>
    <font>
      <sz val="12"/>
      <name val="Helv"/>
    </font>
    <font>
      <sz val="10"/>
      <name val="Times New Roman"/>
      <family val="1"/>
      <charset val="204"/>
    </font>
    <font>
      <sz val="10"/>
      <color indexed="38"/>
      <name val="Book Antiqua"/>
      <family val="1"/>
    </font>
    <font>
      <sz val="10"/>
      <color indexed="8"/>
      <name val="Trebuchet MS"/>
      <family val="2"/>
    </font>
    <font>
      <sz val="10"/>
      <color indexed="9"/>
      <name val="Trebuchet MS"/>
      <family val="2"/>
    </font>
    <font>
      <sz val="11"/>
      <color indexed="20"/>
      <name val="Calibri"/>
      <family val="2"/>
    </font>
    <font>
      <sz val="10"/>
      <color indexed="20"/>
      <name val="Trebuchet MS"/>
      <family val="2"/>
    </font>
    <font>
      <b/>
      <sz val="8"/>
      <name val="Verdana"/>
      <family val="2"/>
    </font>
    <font>
      <b/>
      <sz val="10"/>
      <color indexed="9"/>
      <name val="Verdana"/>
      <family val="2"/>
    </font>
    <font>
      <i/>
      <sz val="10"/>
      <color rgb="FFFF0000"/>
      <name val="Verdana"/>
      <family val="2"/>
    </font>
    <font>
      <b/>
      <sz val="9"/>
      <name val="Verdana"/>
      <family val="2"/>
    </font>
    <font>
      <b/>
      <sz val="9"/>
      <color theme="1"/>
      <name val="Verdana"/>
      <family val="2"/>
    </font>
    <font>
      <b/>
      <sz val="10"/>
      <color rgb="FF0070C0"/>
      <name val="Verdana"/>
      <family val="2"/>
    </font>
    <font>
      <b/>
      <u/>
      <sz val="10"/>
      <color theme="1"/>
      <name val="Verdana"/>
      <family val="2"/>
    </font>
    <font>
      <b/>
      <u/>
      <sz val="10"/>
      <color rgb="FF000000"/>
      <name val="Verdana"/>
      <family val="2"/>
    </font>
    <font>
      <sz val="9"/>
      <color theme="1"/>
      <name val="Verdana"/>
      <family val="2"/>
    </font>
    <font>
      <u/>
      <sz val="9"/>
      <color indexed="12"/>
      <name val="Geneva"/>
      <family val="2"/>
    </font>
    <font>
      <i/>
      <sz val="10"/>
      <name val="Verdana"/>
      <family val="2"/>
    </font>
    <font>
      <b/>
      <i/>
      <sz val="10"/>
      <name val="Verdana"/>
      <family val="2"/>
    </font>
    <font>
      <b/>
      <sz val="10"/>
      <color indexed="8"/>
      <name val="Verdana"/>
      <family val="2"/>
    </font>
    <font>
      <b/>
      <sz val="14"/>
      <color rgb="FF3E3E3E"/>
      <name val="Verdana"/>
      <family val="2"/>
    </font>
    <font>
      <sz val="10"/>
      <color indexed="12"/>
      <name val="Verdana"/>
      <family val="2"/>
    </font>
    <font>
      <sz val="10"/>
      <color indexed="10"/>
      <name val="Verdana"/>
      <family val="2"/>
    </font>
    <font>
      <b/>
      <sz val="12"/>
      <color indexed="8"/>
      <name val="Verdana"/>
      <family val="2"/>
    </font>
    <font>
      <sz val="20"/>
      <color indexed="8"/>
      <name val="Verdana"/>
      <family val="2"/>
    </font>
    <font>
      <b/>
      <sz val="16"/>
      <color rgb="FF000000"/>
      <name val="Verdana"/>
      <family val="2"/>
    </font>
    <font>
      <sz val="12"/>
      <name val="Verdana"/>
      <family val="2"/>
    </font>
    <font>
      <b/>
      <sz val="10"/>
      <color indexed="12"/>
      <name val="Verdana"/>
      <family val="2"/>
    </font>
    <font>
      <sz val="12"/>
      <color indexed="8"/>
      <name val="Verdana"/>
      <family val="2"/>
    </font>
    <font>
      <b/>
      <sz val="11"/>
      <color indexed="8"/>
      <name val="Verdana"/>
      <family val="2"/>
    </font>
    <font>
      <sz val="14"/>
      <name val="Verdana"/>
      <family val="2"/>
    </font>
    <font>
      <sz val="10"/>
      <color rgb="FFFF6600"/>
      <name val="Verdana"/>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8"/>
      <name val="Calibri"/>
      <family val="2"/>
      <scheme val="minor"/>
    </font>
    <font>
      <b/>
      <sz val="18"/>
      <color indexed="56"/>
      <name val="Cambria"/>
      <family val="2"/>
    </font>
    <font>
      <sz val="8"/>
      <color theme="1"/>
      <name val="Verdana"/>
      <family val="2"/>
    </font>
    <font>
      <b/>
      <sz val="8"/>
      <color theme="1"/>
      <name val="Verdana"/>
      <family val="2"/>
    </font>
    <font>
      <sz val="10"/>
      <name val="Arial"/>
      <family val="2"/>
    </font>
    <font>
      <sz val="11"/>
      <name val="CG Omega"/>
      <family val="2"/>
    </font>
    <font>
      <sz val="11"/>
      <color theme="5" tint="-0.249977111117893"/>
      <name val="CG Omega"/>
      <family val="2"/>
    </font>
    <font>
      <vertAlign val="superscript"/>
      <sz val="10"/>
      <name val="Verdana"/>
      <family val="2"/>
    </font>
    <font>
      <b/>
      <sz val="14"/>
      <color indexed="81"/>
      <name val="Tahoma"/>
      <family val="2"/>
    </font>
    <font>
      <u/>
      <sz val="10"/>
      <color theme="10"/>
      <name val="Arial"/>
      <family val="2"/>
    </font>
    <font>
      <sz val="10"/>
      <color theme="3"/>
      <name val="Verdana"/>
      <family val="2"/>
    </font>
    <font>
      <b/>
      <u/>
      <sz val="10"/>
      <name val="Verdana"/>
      <family val="2"/>
    </font>
    <font>
      <sz val="11"/>
      <color theme="1"/>
      <name val="Verdana"/>
      <family val="2"/>
    </font>
    <font>
      <sz val="10"/>
      <color theme="0" tint="-0.34998626667073579"/>
      <name val="Verdana"/>
      <family val="2"/>
    </font>
    <font>
      <i/>
      <sz val="11"/>
      <color rgb="FFFF0000"/>
      <name val="Verdana"/>
      <family val="2"/>
    </font>
    <font>
      <b/>
      <sz val="11"/>
      <color rgb="FFFF0000"/>
      <name val="Verdana"/>
      <family val="2"/>
    </font>
    <font>
      <sz val="16"/>
      <name val="Verdana"/>
      <family val="2"/>
    </font>
    <font>
      <b/>
      <sz val="10"/>
      <color indexed="10"/>
      <name val="Verdana"/>
      <family val="2"/>
    </font>
    <font>
      <b/>
      <sz val="20"/>
      <color indexed="12"/>
      <name val="Verdana"/>
      <family val="2"/>
    </font>
    <font>
      <sz val="10"/>
      <color indexed="23"/>
      <name val="Verdana"/>
      <family val="2"/>
    </font>
    <font>
      <b/>
      <sz val="12"/>
      <color rgb="FFFF0000"/>
      <name val="Verdana"/>
      <family val="2"/>
    </font>
    <font>
      <b/>
      <sz val="20"/>
      <color theme="1"/>
      <name val="Verdana"/>
      <family val="2"/>
    </font>
    <font>
      <sz val="11"/>
      <color indexed="12"/>
      <name val="Verdana"/>
      <family val="2"/>
    </font>
    <font>
      <b/>
      <sz val="11"/>
      <color theme="0"/>
      <name val="Verdana"/>
      <family val="2"/>
    </font>
    <font>
      <sz val="10"/>
      <color rgb="FF3E3E3E"/>
      <name val="Verdana"/>
      <family val="2"/>
    </font>
    <font>
      <b/>
      <sz val="10"/>
      <color rgb="FF3E3E3E"/>
      <name val="Verdana"/>
      <family val="2"/>
    </font>
    <font>
      <sz val="8"/>
      <name val="Verdana"/>
      <family val="2"/>
    </font>
    <font>
      <sz val="11"/>
      <color indexed="8"/>
      <name val="Verdana"/>
      <family val="2"/>
    </font>
    <font>
      <b/>
      <sz val="16"/>
      <color rgb="FFFF0000"/>
      <name val="Verdana"/>
      <family val="2"/>
    </font>
    <font>
      <sz val="9"/>
      <color indexed="10"/>
      <name val="Verdana"/>
      <family val="2"/>
    </font>
    <font>
      <b/>
      <vertAlign val="superscript"/>
      <sz val="10"/>
      <color theme="1"/>
      <name val="Verdana"/>
      <family val="2"/>
    </font>
    <font>
      <b/>
      <sz val="14"/>
      <name val="CG Omega"/>
      <family val="2"/>
    </font>
    <font>
      <sz val="10"/>
      <color theme="1"/>
      <name val="Calibri"/>
      <family val="2"/>
      <scheme val="minor"/>
    </font>
    <font>
      <b/>
      <sz val="11"/>
      <color theme="0"/>
      <name val="Calibri"/>
      <family val="2"/>
      <scheme val="minor"/>
    </font>
    <font>
      <b/>
      <sz val="11"/>
      <color theme="1"/>
      <name val="Calibri"/>
      <family val="2"/>
      <scheme val="minor"/>
    </font>
    <font>
      <sz val="12"/>
      <name val="CG Omega"/>
      <family val="2"/>
    </font>
    <font>
      <sz val="10"/>
      <color theme="1"/>
      <name val="Arial"/>
      <family val="2"/>
    </font>
    <font>
      <b/>
      <sz val="11"/>
      <color theme="1"/>
      <name val="Arial"/>
      <family val="2"/>
    </font>
    <font>
      <b/>
      <sz val="14"/>
      <color indexed="12"/>
      <name val="CG Omega"/>
      <family val="2"/>
    </font>
    <font>
      <b/>
      <sz val="14"/>
      <color rgb="FF3E3E3E"/>
      <name val="Tahoma"/>
      <family val="2"/>
    </font>
    <font>
      <sz val="10"/>
      <color rgb="FF3E3E3E"/>
      <name val="Tahoma"/>
      <family val="2"/>
    </font>
    <font>
      <b/>
      <sz val="10"/>
      <color rgb="FF3E3E3E"/>
      <name val="Tahoma"/>
      <family val="2"/>
    </font>
    <font>
      <b/>
      <sz val="11"/>
      <color rgb="FF000000"/>
      <name val="Calibri"/>
      <family val="2"/>
    </font>
    <font>
      <sz val="10"/>
      <name val="Tahoma"/>
      <family val="2"/>
    </font>
    <font>
      <b/>
      <sz val="10"/>
      <name val="Tahoma"/>
      <family val="2"/>
    </font>
    <font>
      <b/>
      <sz val="14"/>
      <color indexed="8"/>
      <name val="Verdana"/>
      <family val="2"/>
    </font>
    <font>
      <vertAlign val="subscript"/>
      <sz val="10"/>
      <name val="Verdana"/>
      <family val="2"/>
    </font>
    <font>
      <b/>
      <vertAlign val="superscript"/>
      <sz val="8"/>
      <color theme="1"/>
      <name val="Verdana"/>
      <family val="2"/>
    </font>
    <font>
      <b/>
      <sz val="12"/>
      <color rgb="FFFF0909"/>
      <name val="Verdana"/>
      <family val="2"/>
    </font>
    <font>
      <sz val="16"/>
      <color theme="1"/>
      <name val="Verdana"/>
      <family val="2"/>
    </font>
    <font>
      <sz val="16"/>
      <color rgb="FFFF0000"/>
      <name val="Verdana"/>
      <family val="2"/>
    </font>
    <font>
      <b/>
      <sz val="14"/>
      <color indexed="10"/>
      <name val="Verdana"/>
      <family val="2"/>
    </font>
    <font>
      <b/>
      <sz val="14"/>
      <color rgb="FFFF0000"/>
      <name val="Verdana"/>
      <family val="2"/>
    </font>
    <font>
      <sz val="14"/>
      <color rgb="FFFF0000"/>
      <name val="Verdana"/>
      <family val="2"/>
    </font>
    <font>
      <sz val="14"/>
      <color theme="1"/>
      <name val="Verdana"/>
      <family val="2"/>
    </font>
    <font>
      <b/>
      <vertAlign val="superscript"/>
      <sz val="11"/>
      <color theme="1"/>
      <name val="Verdana"/>
      <family val="2"/>
    </font>
    <font>
      <b/>
      <sz val="10"/>
      <color theme="0" tint="-0.14999847407452621"/>
      <name val="Verdana"/>
      <family val="2"/>
    </font>
    <font>
      <sz val="10"/>
      <color theme="0" tint="-0.14999847407452621"/>
      <name val="Verdana"/>
      <family val="2"/>
    </font>
    <font>
      <b/>
      <sz val="18"/>
      <color theme="1"/>
      <name val="Verdana"/>
      <family val="2"/>
    </font>
    <font>
      <b/>
      <sz val="10"/>
      <color indexed="8"/>
      <name val="Calibri"/>
      <family val="2"/>
      <scheme val="minor"/>
    </font>
    <font>
      <b/>
      <sz val="10"/>
      <color theme="1"/>
      <name val="Calibri"/>
      <family val="2"/>
      <scheme val="minor"/>
    </font>
    <font>
      <b/>
      <sz val="12"/>
      <color theme="0"/>
      <name val="Verdana"/>
      <family val="2"/>
    </font>
    <font>
      <b/>
      <vertAlign val="superscript"/>
      <sz val="10"/>
      <name val="Verdana"/>
      <family val="2"/>
    </font>
    <font>
      <b/>
      <sz val="9"/>
      <color indexed="81"/>
      <name val="Tahoma"/>
      <family val="2"/>
    </font>
    <font>
      <sz val="11"/>
      <name val="Calibri"/>
      <family val="2"/>
    </font>
    <font>
      <sz val="7"/>
      <name val="Verdana"/>
      <family val="2"/>
    </font>
    <font>
      <sz val="12"/>
      <color rgb="FFFF0000"/>
      <name val="Verdana"/>
      <family val="2"/>
    </font>
    <font>
      <b/>
      <sz val="11"/>
      <color rgb="FF000000"/>
      <name val="Calibri"/>
      <family val="2"/>
      <scheme val="minor"/>
    </font>
    <font>
      <sz val="10"/>
      <color rgb="FF000000"/>
      <name val="Calibri"/>
      <family val="2"/>
    </font>
    <font>
      <sz val="10"/>
      <color theme="1"/>
      <name val="Calibri"/>
      <family val="2"/>
    </font>
    <font>
      <b/>
      <sz val="11"/>
      <name val="CG Omega"/>
    </font>
    <font>
      <i/>
      <sz val="8"/>
      <name val="Verdana"/>
      <family val="2"/>
    </font>
    <font>
      <sz val="9"/>
      <color theme="0" tint="-0.499984740745262"/>
      <name val="Verdana"/>
      <family val="2"/>
    </font>
    <font>
      <i/>
      <sz val="9"/>
      <color theme="0" tint="-0.499984740745262"/>
      <name val="Verdana"/>
      <family val="2"/>
    </font>
    <font>
      <b/>
      <i/>
      <sz val="9"/>
      <color theme="0" tint="-0.499984740745262"/>
      <name val="Verdana"/>
      <family val="2"/>
    </font>
    <font>
      <vertAlign val="superscript"/>
      <sz val="11"/>
      <name val="Verdana"/>
      <family val="2"/>
    </font>
    <font>
      <b/>
      <vertAlign val="superscript"/>
      <sz val="11"/>
      <name val="Verdana"/>
      <family val="2"/>
    </font>
    <font>
      <sz val="11"/>
      <name val="CG Omega"/>
    </font>
    <font>
      <b/>
      <sz val="11"/>
      <name val="Calibri"/>
      <family val="2"/>
      <scheme val="minor"/>
    </font>
    <font>
      <sz val="11"/>
      <color rgb="FFFF0000"/>
      <name val="CG Omega"/>
    </font>
    <font>
      <sz val="10"/>
      <name val="Arial"/>
      <family val="2"/>
    </font>
    <font>
      <i/>
      <sz val="11"/>
      <color theme="1"/>
      <name val="Calibri"/>
      <family val="2"/>
      <scheme val="minor"/>
    </font>
    <font>
      <b/>
      <i/>
      <sz val="11"/>
      <color theme="1"/>
      <name val="Calibri"/>
      <family val="2"/>
      <scheme val="minor"/>
    </font>
    <font>
      <i/>
      <sz val="10"/>
      <color theme="1"/>
      <name val="Verdana"/>
      <family val="2"/>
    </font>
    <font>
      <b/>
      <sz val="11"/>
      <color rgb="FFFF0000"/>
      <name val="CG Omega"/>
    </font>
    <font>
      <vertAlign val="superscript"/>
      <sz val="10"/>
      <name val="CG Omega"/>
    </font>
  </fonts>
  <fills count="122">
    <fill>
      <patternFill patternType="none"/>
    </fill>
    <fill>
      <patternFill patternType="gray125"/>
    </fill>
    <fill>
      <patternFill patternType="solid">
        <fgColor indexed="52"/>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indexed="43"/>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FF9900"/>
        <bgColor indexed="64"/>
      </patternFill>
    </fill>
    <fill>
      <patternFill patternType="solid">
        <fgColor theme="0"/>
        <bgColor indexed="64"/>
      </patternFill>
    </fill>
    <fill>
      <patternFill patternType="solid">
        <fgColor theme="6" tint="0.79998168889431442"/>
        <bgColor indexed="64"/>
      </patternFill>
    </fill>
    <fill>
      <patternFill patternType="solid">
        <fgColor rgb="FFFFC000"/>
        <bgColor indexed="64"/>
      </patternFill>
    </fill>
    <fill>
      <patternFill patternType="solid">
        <fgColor indexed="26"/>
        <bgColor indexed="64"/>
      </patternFill>
    </fill>
    <fill>
      <patternFill patternType="solid">
        <fgColor indexed="9"/>
        <bgColor indexed="64"/>
      </patternFill>
    </fill>
    <fill>
      <patternFill patternType="solid">
        <fgColor rgb="FFFFFF99"/>
        <bgColor indexed="64"/>
      </patternFill>
    </fill>
    <fill>
      <patternFill patternType="solid">
        <fgColor rgb="FFFFFFCC"/>
        <bgColor indexed="64"/>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rgb="FFD1FFD1"/>
        <bgColor indexed="64"/>
      </patternFill>
    </fill>
    <fill>
      <patternFill patternType="solid">
        <fgColor indexed="42"/>
        <bgColor indexed="64"/>
      </patternFill>
    </fill>
    <fill>
      <patternFill patternType="solid">
        <fgColor indexed="27"/>
        <bgColor indexed="64"/>
      </patternFill>
    </fill>
    <fill>
      <patternFill patternType="solid">
        <fgColor indexed="43"/>
      </patternFill>
    </fill>
    <fill>
      <patternFill patternType="solid">
        <fgColor indexed="40"/>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44"/>
      </patternFill>
    </fill>
    <fill>
      <patternFill patternType="solid">
        <fgColor indexed="9"/>
      </patternFill>
    </fill>
    <fill>
      <patternFill patternType="solid">
        <fgColor indexed="26"/>
      </patternFill>
    </fill>
    <fill>
      <patternFill patternType="solid">
        <fgColor indexed="15"/>
      </patternFill>
    </fill>
    <fill>
      <patternFill patternType="solid">
        <fgColor rgb="FFD4FAFC"/>
        <bgColor indexed="64"/>
      </patternFill>
    </fill>
    <fill>
      <patternFill patternType="solid">
        <fgColor rgb="FFFFC7CE"/>
      </patternFill>
    </fill>
    <fill>
      <patternFill patternType="solid">
        <fgColor theme="0" tint="-0.14999847407452621"/>
        <bgColor indexed="64"/>
      </patternFill>
    </fill>
    <fill>
      <patternFill patternType="solid">
        <fgColor indexed="22"/>
        <bgColor indexed="64"/>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tint="-0.499984740745262"/>
        <bgColor indexed="64"/>
      </patternFill>
    </fill>
    <fill>
      <patternFill patternType="solid">
        <fgColor indexed="22"/>
      </patternFill>
    </fill>
    <fill>
      <patternFill patternType="solid">
        <fgColor indexed="47"/>
      </patternFill>
    </fill>
    <fill>
      <patternFill patternType="solid">
        <fgColor indexed="48"/>
        <bgColor indexed="48"/>
      </patternFill>
    </fill>
    <fill>
      <patternFill patternType="solid">
        <fgColor indexed="25"/>
        <bgColor indexed="2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solid">
        <fgColor indexed="42"/>
        <bgColor indexed="42"/>
      </patternFill>
    </fill>
    <fill>
      <patternFill patternType="solid">
        <fgColor indexed="51"/>
        <bgColor indexed="64"/>
      </patternFill>
    </fill>
    <fill>
      <patternFill patternType="solid">
        <fgColor indexed="20"/>
      </patternFill>
    </fill>
    <fill>
      <patternFill patternType="solid">
        <fgColor indexed="58"/>
        <bgColor indexed="64"/>
      </patternFill>
    </fill>
    <fill>
      <patternFill patternType="solid">
        <fgColor theme="0"/>
        <bgColor theme="5" tint="0.79998168889431442"/>
      </patternFill>
    </fill>
    <fill>
      <patternFill patternType="solid">
        <fgColor theme="5" tint="0.79998168889431442"/>
        <bgColor indexed="64"/>
      </patternFill>
    </fill>
    <fill>
      <patternFill patternType="solid">
        <fgColor indexed="61"/>
        <bgColor indexed="61"/>
      </patternFill>
    </fill>
    <fill>
      <patternFill patternType="solid">
        <fgColor indexed="31"/>
        <bgColor indexed="31"/>
      </patternFill>
    </fill>
    <fill>
      <patternFill patternType="solid">
        <fgColor indexed="60"/>
        <bgColor indexed="60"/>
      </patternFill>
    </fill>
    <fill>
      <patternFill patternType="solid">
        <fgColor indexed="11"/>
        <bgColor indexed="11"/>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30"/>
        <bgColor indexed="64"/>
      </patternFill>
    </fill>
    <fill>
      <patternFill patternType="solid">
        <fgColor indexed="15"/>
        <bgColor indexed="64"/>
      </patternFill>
    </fill>
    <fill>
      <patternFill patternType="solid">
        <fgColor indexed="55"/>
      </patternFill>
    </fill>
    <fill>
      <patternFill patternType="solid">
        <fgColor indexed="35"/>
        <bgColor indexed="64"/>
      </patternFill>
    </fill>
    <fill>
      <patternFill patternType="solid">
        <fgColor indexed="29"/>
        <bgColor indexed="64"/>
      </patternFill>
    </fill>
    <fill>
      <patternFill patternType="solid">
        <fgColor indexed="21"/>
        <bgColor indexed="64"/>
      </patternFill>
    </fill>
    <fill>
      <patternFill patternType="solid">
        <fgColor indexed="13"/>
      </patternFill>
    </fill>
    <fill>
      <patternFill patternType="solid">
        <fgColor indexed="17"/>
      </patternFill>
    </fill>
    <fill>
      <patternFill patternType="lightGray">
        <fgColor indexed="38"/>
        <bgColor indexed="23"/>
      </patternFill>
    </fill>
    <fill>
      <patternFill patternType="mediumGray">
        <fgColor indexed="22"/>
      </patternFill>
    </fill>
    <fill>
      <patternFill patternType="solid">
        <fgColor indexed="13"/>
        <bgColor indexed="64"/>
      </patternFill>
    </fill>
    <fill>
      <patternFill patternType="lightGray"/>
    </fill>
    <fill>
      <patternFill patternType="solid">
        <fgColor indexed="63"/>
        <bgColor indexed="64"/>
      </patternFill>
    </fill>
    <fill>
      <patternFill patternType="solid">
        <fgColor indexed="8"/>
        <bgColor indexed="64"/>
      </patternFill>
    </fill>
    <fill>
      <patternFill patternType="solid">
        <fgColor indexed="10"/>
        <bgColor indexed="64"/>
      </patternFill>
    </fill>
    <fill>
      <patternFill patternType="solid">
        <fgColor indexed="16"/>
        <bgColor indexed="64"/>
      </patternFill>
    </fill>
    <fill>
      <patternFill patternType="solid">
        <fgColor indexed="21"/>
        <bgColor indexed="21"/>
      </patternFill>
    </fill>
    <fill>
      <patternFill patternType="gray0625">
        <fgColor indexed="11"/>
        <bgColor indexed="26"/>
      </patternFill>
    </fill>
    <fill>
      <patternFill patternType="solid">
        <fgColor indexed="47"/>
        <bgColor indexed="64"/>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30"/>
      </patternFill>
    </fill>
    <fill>
      <patternFill patternType="solid">
        <fgColor indexed="36"/>
      </patternFill>
    </fill>
    <fill>
      <patternFill patternType="solid">
        <fgColor indexed="49"/>
      </patternFill>
    </fill>
    <fill>
      <patternFill patternType="solid">
        <fgColor indexed="62"/>
      </patternFill>
    </fill>
    <fill>
      <patternFill patternType="solid">
        <fgColor theme="4" tint="0.59999389629810485"/>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indexed="23"/>
      </patternFill>
    </fill>
    <fill>
      <patternFill patternType="solid">
        <fgColor rgb="FFFF9933"/>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lightUp">
        <bgColor theme="0" tint="-0.249977111117893"/>
      </patternFill>
    </fill>
    <fill>
      <patternFill patternType="solid">
        <fgColor rgb="FFC0C0C0"/>
        <bgColor indexed="64"/>
      </patternFill>
    </fill>
    <fill>
      <patternFill patternType="solid">
        <fgColor theme="9" tint="0.59999389629810485"/>
        <bgColor indexed="64"/>
      </patternFill>
    </fill>
    <fill>
      <patternFill patternType="solid">
        <fgColor rgb="FFFF0909"/>
        <bgColor indexed="64"/>
      </patternFill>
    </fill>
    <fill>
      <patternFill patternType="solid">
        <fgColor indexed="55"/>
        <bgColor indexed="64"/>
      </patternFill>
    </fill>
    <fill>
      <patternFill patternType="solid">
        <fgColor rgb="FFFF0000"/>
        <bgColor indexed="64"/>
      </patternFill>
    </fill>
    <fill>
      <patternFill patternType="solid">
        <fgColor theme="1" tint="0.249977111117893"/>
        <bgColor indexed="64"/>
      </patternFill>
    </fill>
  </fills>
  <borders count="208">
    <border>
      <left/>
      <right/>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medium">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style="double">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hair">
        <color indexed="22"/>
      </top>
      <bottom/>
      <diagonal/>
    </border>
    <border>
      <left/>
      <right/>
      <top style="thin">
        <color indexed="48"/>
      </top>
      <bottom style="double">
        <color indexed="48"/>
      </bottom>
      <diagonal/>
    </border>
    <border>
      <left style="thin">
        <color indexed="64"/>
      </left>
      <right/>
      <top/>
      <bottom style="medium">
        <color indexed="64"/>
      </bottom>
      <diagonal/>
    </border>
    <border>
      <left style="double">
        <color indexed="64"/>
      </left>
      <right/>
      <top/>
      <bottom style="hair">
        <color indexed="64"/>
      </bottom>
      <diagonal/>
    </border>
    <border>
      <left/>
      <right/>
      <top/>
      <bottom style="dotted">
        <color indexed="64"/>
      </bottom>
      <diagonal/>
    </border>
    <border>
      <left style="hair">
        <color indexed="64"/>
      </left>
      <right style="hair">
        <color indexed="64"/>
      </right>
      <top style="hair">
        <color indexed="64"/>
      </top>
      <bottom style="hair">
        <color indexed="64"/>
      </bottom>
      <diagonal/>
    </border>
    <border>
      <left/>
      <right/>
      <top style="thin">
        <color indexed="8"/>
      </top>
      <bottom style="thin">
        <color indexed="8"/>
      </bottom>
      <diagonal/>
    </border>
    <border>
      <left/>
      <right/>
      <top style="thin">
        <color indexed="8"/>
      </top>
      <bottom style="double">
        <color indexed="8"/>
      </bottom>
      <diagonal/>
    </border>
    <border>
      <left style="thin">
        <color indexed="9"/>
      </left>
      <right style="thin">
        <color indexed="9"/>
      </right>
      <top/>
      <bottom/>
      <diagonal/>
    </border>
    <border>
      <left style="thin">
        <color auto="1"/>
      </left>
      <right style="thin">
        <color auto="1"/>
      </right>
      <top style="thin">
        <color auto="1"/>
      </top>
      <bottom style="thin">
        <color auto="1"/>
      </bottom>
      <diagonal/>
    </border>
    <border>
      <left style="double">
        <color indexed="64"/>
      </left>
      <right style="double">
        <color indexed="64"/>
      </right>
      <top style="double">
        <color indexed="64"/>
      </top>
      <bottom style="double">
        <color indexed="64"/>
      </bottom>
      <diagonal/>
    </border>
    <border>
      <left style="thin">
        <color indexed="23"/>
      </left>
      <right style="thin">
        <color indexed="23"/>
      </right>
      <top style="thin">
        <color indexed="23"/>
      </top>
      <bottom style="thin">
        <color indexed="23"/>
      </bottom>
      <diagonal/>
    </border>
    <border>
      <left/>
      <right/>
      <top/>
      <bottom style="hair">
        <color indexed="64"/>
      </bottom>
      <diagonal/>
    </border>
    <border>
      <left style="thin">
        <color indexed="64"/>
      </left>
      <right style="thin">
        <color indexed="64"/>
      </right>
      <top style="thin">
        <color indexed="23"/>
      </top>
      <bottom style="thin">
        <color indexed="23"/>
      </bottom>
      <diagonal/>
    </border>
    <border>
      <left/>
      <right/>
      <top style="thin">
        <color indexed="64"/>
      </top>
      <bottom style="thin">
        <color indexed="64"/>
      </bottom>
      <diagonal/>
    </border>
    <border>
      <left/>
      <right/>
      <top/>
      <bottom style="thin">
        <color indexed="8"/>
      </bottom>
      <diagonal/>
    </border>
    <border>
      <left/>
      <right/>
      <top style="medium">
        <color indexed="23"/>
      </top>
      <bottom style="medium">
        <color indexed="23"/>
      </bottom>
      <diagonal/>
    </border>
    <border>
      <left style="thin">
        <color indexed="48"/>
      </left>
      <right style="thin">
        <color indexed="48"/>
      </right>
      <top style="thin">
        <color indexed="48"/>
      </top>
      <bottom style="thin">
        <color indexed="48"/>
      </bottom>
      <diagonal/>
    </border>
    <border>
      <left style="thin">
        <color indexed="55"/>
      </left>
      <right style="thin">
        <color indexed="55"/>
      </right>
      <top style="thin">
        <color indexed="55"/>
      </top>
      <bottom style="thin">
        <color indexed="30"/>
      </bottom>
      <diagonal/>
    </border>
    <border>
      <left/>
      <right/>
      <top/>
      <bottom style="thin">
        <color auto="1"/>
      </bottom>
      <diagonal/>
    </border>
    <border>
      <left style="thin">
        <color auto="1"/>
      </left>
      <right/>
      <top/>
      <bottom/>
      <diagonal/>
    </border>
    <border>
      <left style="thin">
        <color indexed="22"/>
      </left>
      <right style="thin">
        <color indexed="22"/>
      </right>
      <top style="thin">
        <color indexed="22"/>
      </top>
      <bottom style="thin">
        <color indexed="22"/>
      </bottom>
      <diagonal/>
    </border>
    <border>
      <left style="thin">
        <color indexed="64"/>
      </left>
      <right style="thin">
        <color auto="1"/>
      </right>
      <top/>
      <bottom style="thin">
        <color auto="1"/>
      </bottom>
      <diagonal/>
    </border>
    <border>
      <left/>
      <right/>
      <top/>
      <bottom style="medium">
        <color auto="1"/>
      </bottom>
      <diagonal/>
    </border>
    <border>
      <left/>
      <right style="thin">
        <color indexed="64"/>
      </right>
      <top/>
      <bottom style="thin">
        <color indexed="64"/>
      </bottom>
      <diagonal/>
    </border>
    <border>
      <left/>
      <right style="medium">
        <color indexed="64"/>
      </right>
      <top/>
      <bottom style="thin">
        <color indexed="64"/>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medium">
        <color indexed="64"/>
      </top>
      <bottom style="medium">
        <color indexed="64"/>
      </bottom>
      <diagonal/>
    </border>
    <border>
      <left style="medium">
        <color indexed="64"/>
      </left>
      <right style="thin">
        <color auto="1"/>
      </right>
      <top/>
      <bottom style="thin">
        <color auto="1"/>
      </bottom>
      <diagonal/>
    </border>
    <border>
      <left style="thin">
        <color indexed="64"/>
      </left>
      <right style="medium">
        <color indexed="64"/>
      </right>
      <top/>
      <bottom style="thin">
        <color auto="1"/>
      </bottom>
      <diagonal/>
    </border>
    <border>
      <left style="medium">
        <color indexed="64"/>
      </left>
      <right/>
      <top/>
      <bottom style="thin">
        <color indexed="64"/>
      </bottom>
      <diagonal/>
    </border>
    <border>
      <left/>
      <right style="thin">
        <color indexed="12"/>
      </right>
      <top/>
      <bottom/>
      <diagonal/>
    </border>
    <border>
      <left style="thin">
        <color auto="1"/>
      </left>
      <right/>
      <top style="thin">
        <color auto="1"/>
      </top>
      <bottom/>
      <diagonal/>
    </border>
    <border>
      <left/>
      <right style="thin">
        <color indexed="64"/>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auto="1"/>
      </right>
      <top style="thin">
        <color indexed="64"/>
      </top>
      <bottom/>
      <diagonal/>
    </border>
    <border>
      <left/>
      <right/>
      <top style="thin">
        <color indexed="64"/>
      </top>
      <bottom/>
      <diagonal/>
    </border>
    <border>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Dashed">
        <color theme="3"/>
      </bottom>
      <diagonal/>
    </border>
    <border>
      <left style="medium">
        <color indexed="64"/>
      </left>
      <right style="thin">
        <color indexed="64"/>
      </right>
      <top style="medium">
        <color indexed="64"/>
      </top>
      <bottom style="medium">
        <color indexed="64"/>
      </bottom>
      <diagonal/>
    </border>
    <border>
      <left style="thin">
        <color indexed="64"/>
      </left>
      <right/>
      <top style="thin">
        <color theme="3"/>
      </top>
      <bottom/>
      <diagonal/>
    </border>
    <border>
      <left/>
      <right/>
      <top style="thin">
        <color theme="3"/>
      </top>
      <bottom/>
      <diagonal/>
    </border>
    <border>
      <left/>
      <right style="thin">
        <color indexed="64"/>
      </right>
      <top style="thin">
        <color theme="3"/>
      </top>
      <bottom/>
      <diagonal/>
    </border>
    <border>
      <left style="thin">
        <color indexed="64"/>
      </left>
      <right/>
      <top/>
      <bottom style="thin">
        <color theme="3"/>
      </bottom>
      <diagonal/>
    </border>
    <border>
      <left/>
      <right/>
      <top/>
      <bottom style="thin">
        <color theme="3"/>
      </bottom>
      <diagonal/>
    </border>
    <border>
      <left/>
      <right style="thin">
        <color indexed="64"/>
      </right>
      <top/>
      <bottom style="thin">
        <color theme="3"/>
      </bottom>
      <diagonal/>
    </border>
    <border>
      <left style="thin">
        <color indexed="64"/>
      </left>
      <right/>
      <top style="thin">
        <color theme="3"/>
      </top>
      <bottom style="thin">
        <color indexed="64"/>
      </bottom>
      <diagonal/>
    </border>
    <border>
      <left/>
      <right/>
      <top style="thin">
        <color theme="3"/>
      </top>
      <bottom style="thin">
        <color indexed="64"/>
      </bottom>
      <diagonal/>
    </border>
    <border>
      <left/>
      <right style="thin">
        <color indexed="64"/>
      </right>
      <top style="thin">
        <color theme="3"/>
      </top>
      <bottom style="thin">
        <color indexed="64"/>
      </bottom>
      <diagonal/>
    </border>
    <border>
      <left style="thin">
        <color auto="1"/>
      </left>
      <right style="thin">
        <color auto="1"/>
      </right>
      <top/>
      <bottom style="double">
        <color indexed="64"/>
      </bottom>
      <diagonal/>
    </border>
    <border>
      <left/>
      <right/>
      <top style="medium">
        <color auto="1"/>
      </top>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18"/>
      </left>
      <right style="thin">
        <color indexed="18"/>
      </right>
      <top style="thin">
        <color indexed="18"/>
      </top>
      <bottom style="thin">
        <color indexed="1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right style="thin">
        <color indexed="64"/>
      </right>
      <top style="thin">
        <color indexed="64"/>
      </top>
      <bottom/>
      <diagonal/>
    </border>
    <border>
      <left/>
      <right style="medium">
        <color indexed="64"/>
      </right>
      <top style="thin">
        <color auto="1"/>
      </top>
      <bottom style="thin">
        <color auto="1"/>
      </bottom>
      <diagonal/>
    </border>
    <border>
      <left style="medium">
        <color indexed="64"/>
      </left>
      <right/>
      <top style="medium">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thin">
        <color auto="1"/>
      </right>
      <top style="thin">
        <color auto="1"/>
      </top>
      <bottom style="thin">
        <color auto="1"/>
      </bottom>
      <diagonal/>
    </border>
    <border>
      <left style="thin">
        <color indexed="64"/>
      </left>
      <right style="thin">
        <color auto="1"/>
      </right>
      <top style="thin">
        <color indexed="64"/>
      </top>
      <bottom/>
      <diagonal/>
    </border>
    <border>
      <left/>
      <right style="hair">
        <color theme="0"/>
      </right>
      <top style="hair">
        <color theme="0"/>
      </top>
      <bottom style="hair">
        <color theme="0"/>
      </bottom>
      <diagonal/>
    </border>
    <border>
      <left style="hair">
        <color theme="0"/>
      </left>
      <right style="hair">
        <color theme="0"/>
      </right>
      <top style="hair">
        <color theme="0"/>
      </top>
      <bottom style="hair">
        <color theme="0"/>
      </bottom>
      <diagonal/>
    </border>
    <border>
      <left style="medium">
        <color indexed="64"/>
      </left>
      <right style="thin">
        <color auto="1"/>
      </right>
      <top style="thin">
        <color auto="1"/>
      </top>
      <bottom style="thin">
        <color auto="1"/>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indexed="64"/>
      </right>
      <top style="thin">
        <color auto="1"/>
      </top>
      <bottom/>
      <diagonal/>
    </border>
    <border>
      <left/>
      <right/>
      <top style="thin">
        <color auto="1"/>
      </top>
      <bottom/>
      <diagonal/>
    </border>
    <border>
      <left/>
      <right style="thin">
        <color indexed="64"/>
      </right>
      <top style="thin">
        <color auto="1"/>
      </top>
      <bottom/>
      <diagonal/>
    </border>
    <border>
      <left/>
      <right style="thin">
        <color auto="1"/>
      </right>
      <top/>
      <bottom style="medium">
        <color auto="1"/>
      </bottom>
      <diagonal/>
    </border>
    <border>
      <left/>
      <right style="medium">
        <color indexed="64"/>
      </right>
      <top style="thin">
        <color auto="1"/>
      </top>
      <bottom/>
      <diagonal/>
    </border>
    <border>
      <left style="thin">
        <color auto="1"/>
      </left>
      <right/>
      <top style="thin">
        <color auto="1"/>
      </top>
      <bottom/>
      <diagonal/>
    </border>
    <border>
      <left style="medium">
        <color indexed="64"/>
      </left>
      <right/>
      <top style="thin">
        <color indexed="64"/>
      </top>
      <bottom/>
      <diagonal/>
    </border>
    <border>
      <left/>
      <right style="hair">
        <color theme="0"/>
      </right>
      <top/>
      <bottom style="hair">
        <color theme="0"/>
      </bottom>
      <diagonal/>
    </border>
    <border>
      <left style="hair">
        <color theme="0"/>
      </left>
      <right style="hair">
        <color theme="0"/>
      </right>
      <top/>
      <bottom style="hair">
        <color theme="0"/>
      </bottom>
      <diagonal/>
    </border>
    <border>
      <left/>
      <right style="hair">
        <color theme="0"/>
      </right>
      <top style="hair">
        <color theme="0"/>
      </top>
      <bottom/>
      <diagonal/>
    </border>
    <border>
      <left style="hair">
        <color theme="0"/>
      </left>
      <right style="hair">
        <color theme="0"/>
      </right>
      <top style="hair">
        <color theme="0"/>
      </top>
      <bottom/>
      <diagonal/>
    </border>
    <border>
      <left style="medium">
        <color indexed="64"/>
      </left>
      <right style="medium">
        <color indexed="64"/>
      </right>
      <top/>
      <bottom style="thick">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style="thin">
        <color indexed="64"/>
      </bottom>
      <diagonal/>
    </border>
    <border>
      <left/>
      <right style="medium">
        <color indexed="64"/>
      </right>
      <top/>
      <bottom style="medium">
        <color auto="1"/>
      </bottom>
      <diagonal/>
    </border>
    <border>
      <left style="medium">
        <color indexed="64"/>
      </left>
      <right/>
      <top/>
      <bottom style="medium">
        <color auto="1"/>
      </bottom>
      <diagonal/>
    </border>
    <border>
      <left/>
      <right style="thin">
        <color auto="1"/>
      </right>
      <top style="thin">
        <color indexed="64"/>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bottom/>
      <diagonal/>
    </border>
    <border>
      <left style="thin">
        <color indexed="64"/>
      </left>
      <right/>
      <top/>
      <bottom/>
      <diagonal/>
    </border>
    <border>
      <left/>
      <right style="thin">
        <color auto="1"/>
      </right>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ck">
        <color auto="1"/>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s>
  <cellStyleXfs count="42042">
    <xf numFmtId="0" fontId="0" fillId="0" borderId="0"/>
    <xf numFmtId="164" fontId="67" fillId="0" borderId="0" applyFont="0" applyFill="0" applyBorder="0" applyAlignment="0" applyProtection="0"/>
    <xf numFmtId="0" fontId="68" fillId="0" borderId="0"/>
    <xf numFmtId="0" fontId="68" fillId="0" borderId="0"/>
    <xf numFmtId="0" fontId="66" fillId="0" borderId="0"/>
    <xf numFmtId="0" fontId="70" fillId="0" borderId="0"/>
    <xf numFmtId="0" fontId="70" fillId="0" borderId="0"/>
    <xf numFmtId="0" fontId="66" fillId="0" borderId="0"/>
    <xf numFmtId="164" fontId="66" fillId="0" borderId="0" applyFont="0" applyFill="0" applyBorder="0" applyAlignment="0" applyProtection="0"/>
    <xf numFmtId="0" fontId="70" fillId="0" borderId="0"/>
    <xf numFmtId="0" fontId="66" fillId="0" borderId="0"/>
    <xf numFmtId="0" fontId="68" fillId="0" borderId="0"/>
    <xf numFmtId="0" fontId="87" fillId="0" borderId="0" applyNumberFormat="0" applyFill="0" applyBorder="0" applyAlignment="0" applyProtection="0">
      <alignment vertical="top"/>
      <protection locked="0"/>
    </xf>
    <xf numFmtId="0" fontId="66" fillId="0" borderId="0" applyFont="0" applyFill="0" applyBorder="0" applyAlignment="0" applyProtection="0"/>
    <xf numFmtId="0" fontId="68" fillId="0" borderId="0"/>
    <xf numFmtId="0" fontId="68" fillId="0" borderId="0"/>
    <xf numFmtId="0" fontId="89" fillId="0" borderId="0"/>
    <xf numFmtId="0" fontId="66" fillId="0" borderId="0"/>
    <xf numFmtId="9" fontId="89" fillId="0" borderId="0" applyFont="0" applyFill="0" applyBorder="0" applyAlignment="0" applyProtection="0"/>
    <xf numFmtId="0" fontId="65" fillId="0" borderId="0"/>
    <xf numFmtId="9" fontId="96" fillId="0" borderId="0" applyFont="0" applyFill="0" applyBorder="0" applyAlignment="0" applyProtection="0"/>
    <xf numFmtId="0" fontId="68" fillId="0" borderId="0"/>
    <xf numFmtId="0" fontId="65" fillId="0" borderId="0"/>
    <xf numFmtId="0" fontId="66" fillId="0" borderId="0"/>
    <xf numFmtId="0" fontId="68" fillId="0" borderId="0"/>
    <xf numFmtId="0" fontId="66" fillId="0" borderId="0"/>
    <xf numFmtId="0" fontId="103" fillId="16" borderId="0" applyNumberFormat="0" applyBorder="0" applyAlignment="0" applyProtection="0"/>
    <xf numFmtId="0" fontId="103" fillId="17" borderId="0" applyNumberFormat="0" applyBorder="0" applyAlignment="0" applyProtection="0"/>
    <xf numFmtId="0" fontId="104" fillId="18" borderId="0" applyNumberFormat="0" applyBorder="0" applyAlignment="0" applyProtection="0"/>
    <xf numFmtId="0" fontId="103" fillId="19" borderId="0" applyNumberFormat="0" applyBorder="0" applyAlignment="0" applyProtection="0"/>
    <xf numFmtId="0" fontId="103" fillId="20" borderId="0" applyNumberFormat="0" applyBorder="0" applyAlignment="0" applyProtection="0"/>
    <xf numFmtId="0" fontId="104" fillId="21" borderId="0" applyNumberFormat="0" applyBorder="0" applyAlignment="0" applyProtection="0"/>
    <xf numFmtId="0" fontId="103" fillId="22" borderId="0" applyNumberFormat="0" applyBorder="0" applyAlignment="0" applyProtection="0"/>
    <xf numFmtId="0" fontId="103" fillId="23" borderId="0" applyNumberFormat="0" applyBorder="0" applyAlignment="0" applyProtection="0"/>
    <xf numFmtId="0" fontId="104" fillId="24" borderId="0" applyNumberFormat="0" applyBorder="0" applyAlignment="0" applyProtection="0"/>
    <xf numFmtId="0" fontId="103" fillId="23" borderId="0" applyNumberFormat="0" applyBorder="0" applyAlignment="0" applyProtection="0"/>
    <xf numFmtId="0" fontId="103" fillId="24" borderId="0" applyNumberFormat="0" applyBorder="0" applyAlignment="0" applyProtection="0"/>
    <xf numFmtId="0" fontId="104" fillId="24" borderId="0" applyNumberFormat="0" applyBorder="0" applyAlignment="0" applyProtection="0"/>
    <xf numFmtId="0" fontId="103" fillId="16" borderId="0" applyNumberFormat="0" applyBorder="0" applyAlignment="0" applyProtection="0"/>
    <xf numFmtId="0" fontId="103" fillId="17" borderId="0" applyNumberFormat="0" applyBorder="0" applyAlignment="0" applyProtection="0"/>
    <xf numFmtId="0" fontId="104" fillId="17" borderId="0" applyNumberFormat="0" applyBorder="0" applyAlignment="0" applyProtection="0"/>
    <xf numFmtId="0" fontId="103" fillId="25" borderId="0" applyNumberFormat="0" applyBorder="0" applyAlignment="0" applyProtection="0"/>
    <xf numFmtId="0" fontId="103" fillId="20" borderId="0" applyNumberFormat="0" applyBorder="0" applyAlignment="0" applyProtection="0"/>
    <xf numFmtId="0" fontId="104" fillId="26" borderId="0" applyNumberFormat="0" applyBorder="0" applyAlignment="0" applyProtection="0"/>
    <xf numFmtId="164" fontId="96" fillId="0" borderId="0" applyFont="0" applyFill="0" applyBorder="0" applyAlignment="0" applyProtection="0"/>
    <xf numFmtId="164" fontId="96" fillId="0" borderId="0" applyFont="0" applyFill="0" applyBorder="0" applyAlignment="0" applyProtection="0"/>
    <xf numFmtId="0" fontId="105" fillId="27" borderId="0" applyNumberFormat="0" applyBorder="0" applyAlignment="0" applyProtection="0"/>
    <xf numFmtId="0" fontId="105" fillId="28" borderId="0" applyNumberFormat="0" applyBorder="0" applyAlignment="0" applyProtection="0"/>
    <xf numFmtId="0" fontId="105" fillId="29" borderId="0" applyNumberFormat="0" applyBorder="0" applyAlignment="0" applyProtection="0"/>
    <xf numFmtId="0" fontId="106"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89" fillId="0" borderId="0" applyFont="0" applyFill="0" applyBorder="0" applyAlignment="0" applyProtection="0"/>
    <xf numFmtId="0" fontId="68" fillId="0" borderId="0"/>
    <xf numFmtId="0" fontId="65" fillId="0" borderId="0"/>
    <xf numFmtId="0" fontId="89" fillId="0" borderId="0"/>
    <xf numFmtId="0" fontId="89" fillId="0" borderId="0"/>
    <xf numFmtId="0" fontId="89" fillId="0" borderId="0"/>
    <xf numFmtId="0" fontId="89" fillId="0" borderId="0"/>
    <xf numFmtId="0" fontId="89" fillId="0" borderId="0"/>
    <xf numFmtId="0" fontId="89" fillId="0" borderId="0"/>
    <xf numFmtId="0" fontId="9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10" fillId="0" borderId="0"/>
    <xf numFmtId="9" fontId="68"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173" fontId="96" fillId="12" borderId="6">
      <alignment vertical="center"/>
      <protection locked="0"/>
    </xf>
    <xf numFmtId="173" fontId="96" fillId="12" borderId="6">
      <alignment vertical="center"/>
      <protection locked="0"/>
    </xf>
    <xf numFmtId="173" fontId="96" fillId="12" borderId="6">
      <alignment vertical="center"/>
      <protection locked="0"/>
    </xf>
    <xf numFmtId="173" fontId="96" fillId="12" borderId="6">
      <alignment vertical="center"/>
      <protection locked="0"/>
    </xf>
    <xf numFmtId="173" fontId="96" fillId="12" borderId="6">
      <alignment vertical="center"/>
      <protection locked="0"/>
    </xf>
    <xf numFmtId="173" fontId="96" fillId="12" borderId="6">
      <alignment vertical="center"/>
      <protection locked="0"/>
    </xf>
    <xf numFmtId="173" fontId="96" fillId="12" borderId="6">
      <alignment vertical="center"/>
      <protection locked="0"/>
    </xf>
    <xf numFmtId="173" fontId="96" fillId="12" borderId="6">
      <alignment vertical="center"/>
      <protection locked="0"/>
    </xf>
    <xf numFmtId="173" fontId="96" fillId="12" borderId="6">
      <alignment vertical="center"/>
      <protection locked="0"/>
    </xf>
    <xf numFmtId="173" fontId="96" fillId="12" borderId="6">
      <alignment vertical="center"/>
      <protection locked="0"/>
    </xf>
    <xf numFmtId="172" fontId="65" fillId="30" borderId="6">
      <alignment vertical="center"/>
    </xf>
    <xf numFmtId="172" fontId="96" fillId="31" borderId="6">
      <alignment vertical="center"/>
    </xf>
    <xf numFmtId="173" fontId="96" fillId="32" borderId="6">
      <alignment horizontal="right" vertical="center"/>
      <protection locked="0"/>
    </xf>
    <xf numFmtId="173" fontId="96" fillId="32" borderId="6">
      <alignment horizontal="right" vertical="center"/>
      <protection locked="0"/>
    </xf>
    <xf numFmtId="173" fontId="96" fillId="32" borderId="6">
      <alignment horizontal="right" vertical="center"/>
      <protection locked="0"/>
    </xf>
    <xf numFmtId="173" fontId="96" fillId="32" borderId="6">
      <alignment horizontal="right" vertical="center"/>
      <protection locked="0"/>
    </xf>
    <xf numFmtId="173" fontId="96" fillId="32" borderId="6">
      <alignment horizontal="right" vertical="center"/>
      <protection locked="0"/>
    </xf>
    <xf numFmtId="173" fontId="96" fillId="32" borderId="6">
      <alignment horizontal="right" vertical="center"/>
      <protection locked="0"/>
    </xf>
    <xf numFmtId="173" fontId="96" fillId="32" borderId="6">
      <alignment horizontal="right" vertical="center"/>
      <protection locked="0"/>
    </xf>
    <xf numFmtId="173" fontId="96" fillId="32" borderId="6">
      <alignment horizontal="right" vertical="center"/>
      <protection locked="0"/>
    </xf>
    <xf numFmtId="173" fontId="96" fillId="32" borderId="6">
      <alignment horizontal="right" vertical="center"/>
      <protection locked="0"/>
    </xf>
    <xf numFmtId="173" fontId="96" fillId="32" borderId="6">
      <alignment horizontal="right" vertical="center"/>
      <protection locked="0"/>
    </xf>
    <xf numFmtId="4" fontId="111" fillId="33" borderId="48" applyNumberFormat="0" applyProtection="0">
      <alignment vertical="center"/>
    </xf>
    <xf numFmtId="4" fontId="112" fillId="33" borderId="48" applyNumberFormat="0" applyProtection="0">
      <alignment vertical="center"/>
    </xf>
    <xf numFmtId="4" fontId="111" fillId="33" borderId="48" applyNumberFormat="0" applyProtection="0">
      <alignment horizontal="left" vertical="center" indent="1"/>
    </xf>
    <xf numFmtId="0" fontId="111" fillId="33" borderId="48" applyNumberFormat="0" applyProtection="0">
      <alignment horizontal="left" vertical="top" indent="1"/>
    </xf>
    <xf numFmtId="4" fontId="111" fillId="34" borderId="0" applyNumberFormat="0" applyProtection="0">
      <alignment horizontal="left" vertical="center" indent="1"/>
    </xf>
    <xf numFmtId="4" fontId="97" fillId="35" borderId="48" applyNumberFormat="0" applyProtection="0">
      <alignment horizontal="right" vertical="center"/>
    </xf>
    <xf numFmtId="4" fontId="97" fillId="36" borderId="48" applyNumberFormat="0" applyProtection="0">
      <alignment horizontal="right" vertical="center"/>
    </xf>
    <xf numFmtId="4" fontId="97" fillId="37" borderId="48" applyNumberFormat="0" applyProtection="0">
      <alignment horizontal="right" vertical="center"/>
    </xf>
    <xf numFmtId="4" fontId="97" fillId="38" borderId="48" applyNumberFormat="0" applyProtection="0">
      <alignment horizontal="right" vertical="center"/>
    </xf>
    <xf numFmtId="4" fontId="97" fillId="39" borderId="48" applyNumberFormat="0" applyProtection="0">
      <alignment horizontal="right" vertical="center"/>
    </xf>
    <xf numFmtId="4" fontId="97" fillId="40" borderId="48" applyNumberFormat="0" applyProtection="0">
      <alignment horizontal="right" vertical="center"/>
    </xf>
    <xf numFmtId="4" fontId="97" fillId="41" borderId="48" applyNumberFormat="0" applyProtection="0">
      <alignment horizontal="right" vertical="center"/>
    </xf>
    <xf numFmtId="4" fontId="97" fillId="42" borderId="48" applyNumberFormat="0" applyProtection="0">
      <alignment horizontal="right" vertical="center"/>
    </xf>
    <xf numFmtId="4" fontId="97" fillId="43" borderId="48" applyNumberFormat="0" applyProtection="0">
      <alignment horizontal="right" vertical="center"/>
    </xf>
    <xf numFmtId="4" fontId="111" fillId="44" borderId="49" applyNumberFormat="0" applyProtection="0">
      <alignment horizontal="left" vertical="center" indent="1"/>
    </xf>
    <xf numFmtId="4" fontId="97" fillId="45" borderId="0" applyNumberFormat="0" applyProtection="0">
      <alignment horizontal="left" vertical="center" indent="1"/>
    </xf>
    <xf numFmtId="4" fontId="113" fillId="46" borderId="0" applyNumberFormat="0" applyProtection="0">
      <alignment horizontal="left" vertical="center" indent="1"/>
    </xf>
    <xf numFmtId="4" fontId="97" fillId="34" borderId="48" applyNumberFormat="0" applyProtection="0">
      <alignment horizontal="right" vertical="center"/>
    </xf>
    <xf numFmtId="4" fontId="97" fillId="45" borderId="0" applyNumberFormat="0" applyProtection="0">
      <alignment horizontal="left" vertical="center" indent="1"/>
    </xf>
    <xf numFmtId="4" fontId="97" fillId="34" borderId="0" applyNumberFormat="0" applyProtection="0">
      <alignment horizontal="left" vertical="center" indent="1"/>
    </xf>
    <xf numFmtId="0" fontId="66" fillId="46" borderId="48" applyNumberFormat="0" applyProtection="0">
      <alignment horizontal="left" vertical="center" indent="1"/>
    </xf>
    <xf numFmtId="0" fontId="66" fillId="46" borderId="48" applyNumberFormat="0" applyProtection="0">
      <alignment horizontal="left" vertical="top" indent="1"/>
    </xf>
    <xf numFmtId="0" fontId="66" fillId="34" borderId="48" applyNumberFormat="0" applyProtection="0">
      <alignment horizontal="left" vertical="center" indent="1"/>
    </xf>
    <xf numFmtId="0" fontId="66" fillId="34" borderId="48" applyNumberFormat="0" applyProtection="0">
      <alignment horizontal="left" vertical="top" indent="1"/>
    </xf>
    <xf numFmtId="0" fontId="66" fillId="47" borderId="48" applyNumberFormat="0" applyProtection="0">
      <alignment horizontal="left" vertical="center" indent="1"/>
    </xf>
    <xf numFmtId="0" fontId="66" fillId="47" borderId="48" applyNumberFormat="0" applyProtection="0">
      <alignment horizontal="left" vertical="top" indent="1"/>
    </xf>
    <xf numFmtId="0" fontId="66" fillId="45" borderId="48" applyNumberFormat="0" applyProtection="0">
      <alignment horizontal="left" vertical="center" indent="1"/>
    </xf>
    <xf numFmtId="0" fontId="66" fillId="45" borderId="48" applyNumberFormat="0" applyProtection="0">
      <alignment horizontal="left" vertical="top" indent="1"/>
    </xf>
    <xf numFmtId="0" fontId="66" fillId="48" borderId="6" applyNumberFormat="0">
      <protection locked="0"/>
    </xf>
    <xf numFmtId="4" fontId="97" fillId="49" borderId="48" applyNumberFormat="0" applyProtection="0">
      <alignment vertical="center"/>
    </xf>
    <xf numFmtId="4" fontId="114" fillId="49" borderId="48" applyNumberFormat="0" applyProtection="0">
      <alignment vertical="center"/>
    </xf>
    <xf numFmtId="4" fontId="97" fillId="49" borderId="48" applyNumberFormat="0" applyProtection="0">
      <alignment horizontal="left" vertical="center" indent="1"/>
    </xf>
    <xf numFmtId="0" fontId="97" fillId="49" borderId="48" applyNumberFormat="0" applyProtection="0">
      <alignment horizontal="left" vertical="top" indent="1"/>
    </xf>
    <xf numFmtId="4" fontId="97" fillId="45" borderId="48" applyNumberFormat="0" applyProtection="0">
      <alignment horizontal="right" vertical="center"/>
    </xf>
    <xf numFmtId="4" fontId="114" fillId="45" borderId="48" applyNumberFormat="0" applyProtection="0">
      <alignment horizontal="right" vertical="center"/>
    </xf>
    <xf numFmtId="4" fontId="97" fillId="34" borderId="48" applyNumberFormat="0" applyProtection="0">
      <alignment horizontal="left" vertical="center" indent="1"/>
    </xf>
    <xf numFmtId="0" fontId="97" fillId="34" borderId="48" applyNumberFormat="0" applyProtection="0">
      <alignment horizontal="left" vertical="top" indent="1"/>
    </xf>
    <xf numFmtId="4" fontId="115" fillId="50" borderId="0" applyNumberFormat="0" applyProtection="0">
      <alignment horizontal="left" vertical="center" indent="1"/>
    </xf>
    <xf numFmtId="4" fontId="94" fillId="45" borderId="48" applyNumberFormat="0" applyProtection="0">
      <alignment horizontal="right" vertical="center"/>
    </xf>
    <xf numFmtId="0" fontId="116" fillId="0" borderId="0" applyNumberFormat="0" applyFill="0" applyBorder="0" applyAlignment="0" applyProtection="0"/>
    <xf numFmtId="0" fontId="66" fillId="0" borderId="0"/>
    <xf numFmtId="0" fontId="64" fillId="0" borderId="0"/>
    <xf numFmtId="0" fontId="66" fillId="0" borderId="0"/>
    <xf numFmtId="0" fontId="66" fillId="0" borderId="0"/>
    <xf numFmtId="164" fontId="64" fillId="0" borderId="0" applyFont="0" applyFill="0" applyBorder="0" applyAlignment="0" applyProtection="0"/>
    <xf numFmtId="0" fontId="89" fillId="0" borderId="0"/>
    <xf numFmtId="0" fontId="68" fillId="0" borderId="0"/>
    <xf numFmtId="0" fontId="89" fillId="0" borderId="0"/>
    <xf numFmtId="0" fontId="89" fillId="0" borderId="0"/>
    <xf numFmtId="0" fontId="89" fillId="0" borderId="0"/>
    <xf numFmtId="0" fontId="89" fillId="0" borderId="0"/>
    <xf numFmtId="0" fontId="68" fillId="0" borderId="0"/>
    <xf numFmtId="0" fontId="68" fillId="0" borderId="0">
      <alignment vertical="justify"/>
    </xf>
    <xf numFmtId="164" fontId="68" fillId="0" borderId="0" applyFont="0" applyFill="0" applyBorder="0" applyAlignment="0" applyProtection="0"/>
    <xf numFmtId="164" fontId="96" fillId="0" borderId="0" applyFont="0" applyFill="0" applyBorder="0" applyAlignment="0" applyProtection="0"/>
    <xf numFmtId="164" fontId="66" fillId="0" borderId="0" applyFont="0" applyFill="0" applyBorder="0" applyAlignment="0" applyProtection="0"/>
    <xf numFmtId="164" fontId="89" fillId="0" borderId="0" applyFont="0" applyFill="0" applyBorder="0" applyAlignment="0" applyProtection="0"/>
    <xf numFmtId="164" fontId="97" fillId="0" borderId="0" applyFont="0" applyFill="0" applyBorder="0" applyAlignment="0" applyProtection="0"/>
    <xf numFmtId="164" fontId="68" fillId="0" borderId="0" applyFont="0" applyFill="0" applyBorder="0" applyAlignment="0" applyProtection="0"/>
    <xf numFmtId="164" fontId="89" fillId="0" borderId="0" applyFont="0" applyFill="0" applyBorder="0" applyAlignment="0" applyProtection="0"/>
    <xf numFmtId="0" fontId="68" fillId="0" borderId="0" applyFont="0" applyFill="0" applyBorder="0" applyAlignment="0" applyProtection="0"/>
    <xf numFmtId="164" fontId="66" fillId="0" borderId="0" applyFont="0" applyFill="0" applyBorder="0" applyAlignment="0" applyProtection="0"/>
    <xf numFmtId="176" fontId="118" fillId="0" borderId="0" applyFont="0" applyFill="0" applyBorder="0" applyAlignment="0" applyProtection="0"/>
    <xf numFmtId="38" fontId="66" fillId="0" borderId="0" applyFont="0" applyFill="0" applyBorder="0" applyAlignment="0" applyProtection="0"/>
    <xf numFmtId="0" fontId="64" fillId="0" borderId="0"/>
    <xf numFmtId="0" fontId="64" fillId="0" borderId="0"/>
    <xf numFmtId="0" fontId="64" fillId="0" borderId="0"/>
    <xf numFmtId="0" fontId="64" fillId="0" borderId="0"/>
    <xf numFmtId="0" fontId="117" fillId="0" borderId="0"/>
    <xf numFmtId="0" fontId="89" fillId="0" borderId="0" applyFont="0" applyFill="0" applyBorder="0" applyAlignment="0" applyProtection="0"/>
    <xf numFmtId="0" fontId="64" fillId="0" borderId="0"/>
    <xf numFmtId="0" fontId="66" fillId="0" borderId="0"/>
    <xf numFmtId="0" fontId="66" fillId="0" borderId="0"/>
    <xf numFmtId="0" fontId="89" fillId="0" borderId="0">
      <alignment vertical="top"/>
    </xf>
    <xf numFmtId="0" fontId="64" fillId="0" borderId="0"/>
    <xf numFmtId="0" fontId="66" fillId="0" borderId="0"/>
    <xf numFmtId="0" fontId="64" fillId="0" borderId="0"/>
    <xf numFmtId="0" fontId="64" fillId="0" borderId="0"/>
    <xf numFmtId="0" fontId="89" fillId="0" borderId="0">
      <alignment vertical="top"/>
    </xf>
    <xf numFmtId="0" fontId="89" fillId="0" borderId="0">
      <alignment vertical="top"/>
    </xf>
    <xf numFmtId="9" fontId="89"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89" fillId="0" borderId="0" applyFont="0" applyFill="0" applyBorder="0" applyAlignment="0" applyProtection="0"/>
    <xf numFmtId="9" fontId="68" fillId="0" borderId="0" applyFont="0" applyFill="0" applyBorder="0" applyAlignment="0" applyProtection="0"/>
    <xf numFmtId="9" fontId="97" fillId="0" borderId="0" applyFont="0" applyFill="0" applyBorder="0" applyAlignment="0" applyProtection="0"/>
    <xf numFmtId="9" fontId="96" fillId="0" borderId="0" applyFont="0" applyFill="0" applyBorder="0" applyAlignment="0" applyProtection="0"/>
    <xf numFmtId="9" fontId="66"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8" fillId="0" borderId="0" applyFont="0" applyFill="0" applyBorder="0" applyAlignment="0" applyProtection="0"/>
    <xf numFmtId="173" fontId="64" fillId="11" borderId="6">
      <alignment vertical="center"/>
    </xf>
    <xf numFmtId="173" fontId="64" fillId="11" borderId="6">
      <alignment vertical="center"/>
    </xf>
    <xf numFmtId="173" fontId="64" fillId="11" borderId="6">
      <alignment vertical="center"/>
    </xf>
    <xf numFmtId="0" fontId="64" fillId="11" borderId="6">
      <alignment vertical="center"/>
    </xf>
    <xf numFmtId="0" fontId="64" fillId="11" borderId="6">
      <alignment vertical="center"/>
    </xf>
    <xf numFmtId="0" fontId="64" fillId="11" borderId="6">
      <alignment vertical="center"/>
    </xf>
    <xf numFmtId="0" fontId="64" fillId="11" borderId="6">
      <alignment vertical="center"/>
    </xf>
    <xf numFmtId="173" fontId="64" fillId="11" borderId="6">
      <alignment vertical="center"/>
    </xf>
    <xf numFmtId="177" fontId="64" fillId="11" borderId="6">
      <alignment vertical="center"/>
    </xf>
    <xf numFmtId="173" fontId="64" fillId="11" borderId="6">
      <alignment vertical="center"/>
    </xf>
    <xf numFmtId="178" fontId="64" fillId="11" borderId="6">
      <alignment vertical="center"/>
    </xf>
    <xf numFmtId="177" fontId="64" fillId="11" borderId="6">
      <alignment vertical="center"/>
    </xf>
    <xf numFmtId="177" fontId="64" fillId="11" borderId="6">
      <alignment vertical="center"/>
    </xf>
    <xf numFmtId="179" fontId="64" fillId="11" borderId="6">
      <alignment vertical="center"/>
    </xf>
    <xf numFmtId="180" fontId="64" fillId="0" borderId="0">
      <protection locked="0"/>
    </xf>
    <xf numFmtId="180" fontId="64" fillId="0" borderId="0">
      <protection locked="0"/>
    </xf>
    <xf numFmtId="0" fontId="64" fillId="15" borderId="6">
      <alignment vertical="center"/>
      <protection locked="0"/>
    </xf>
    <xf numFmtId="0" fontId="64" fillId="15" borderId="6">
      <alignment vertical="center"/>
      <protection locked="0"/>
    </xf>
    <xf numFmtId="181" fontId="64" fillId="15" borderId="6">
      <alignment vertical="center"/>
      <protection locked="0"/>
    </xf>
    <xf numFmtId="0" fontId="64" fillId="15" borderId="6">
      <alignment vertical="center"/>
      <protection locked="0"/>
    </xf>
    <xf numFmtId="0" fontId="64" fillId="15" borderId="6">
      <alignment vertical="center"/>
      <protection locked="0"/>
    </xf>
    <xf numFmtId="181" fontId="64" fillId="15" borderId="6">
      <alignment vertical="center"/>
      <protection locked="0"/>
    </xf>
    <xf numFmtId="177" fontId="64" fillId="15" borderId="6">
      <alignment vertical="center"/>
      <protection locked="0"/>
    </xf>
    <xf numFmtId="173" fontId="64" fillId="15" borderId="6">
      <alignment vertical="center"/>
      <protection locked="0"/>
    </xf>
    <xf numFmtId="182" fontId="64" fillId="15" borderId="6">
      <alignment vertical="center"/>
      <protection locked="0"/>
    </xf>
    <xf numFmtId="182" fontId="64" fillId="15" borderId="6">
      <alignment vertical="center"/>
      <protection locked="0"/>
    </xf>
    <xf numFmtId="173" fontId="64" fillId="15" borderId="6">
      <alignment vertical="center"/>
      <protection locked="0"/>
    </xf>
    <xf numFmtId="181" fontId="64" fillId="30" borderId="6">
      <alignment vertical="center"/>
    </xf>
    <xf numFmtId="181" fontId="64" fillId="30" borderId="6">
      <alignment vertical="center"/>
    </xf>
    <xf numFmtId="181" fontId="64" fillId="30" borderId="6">
      <alignment vertical="center"/>
    </xf>
    <xf numFmtId="181" fontId="64" fillId="30" borderId="6">
      <alignment vertical="center"/>
    </xf>
    <xf numFmtId="181" fontId="64" fillId="30" borderId="6">
      <alignment vertical="center"/>
    </xf>
    <xf numFmtId="178" fontId="64" fillId="30" borderId="6">
      <alignment vertical="center"/>
    </xf>
    <xf numFmtId="177" fontId="64" fillId="30" borderId="6">
      <alignment vertical="center"/>
    </xf>
    <xf numFmtId="177" fontId="64" fillId="30" borderId="6">
      <alignment vertical="center"/>
    </xf>
    <xf numFmtId="179" fontId="64" fillId="30" borderId="6">
      <alignment vertical="center"/>
    </xf>
    <xf numFmtId="0" fontId="64" fillId="30" borderId="6">
      <alignment vertical="center"/>
    </xf>
    <xf numFmtId="0" fontId="64" fillId="30" borderId="6">
      <alignment vertical="center"/>
    </xf>
    <xf numFmtId="0" fontId="64" fillId="30" borderId="6">
      <alignment vertical="center"/>
    </xf>
    <xf numFmtId="0" fontId="64" fillId="30" borderId="6">
      <alignment vertical="center"/>
    </xf>
    <xf numFmtId="173" fontId="64" fillId="30" borderId="6">
      <alignment vertical="center"/>
    </xf>
    <xf numFmtId="177" fontId="64" fillId="30" borderId="6">
      <alignment vertical="center"/>
    </xf>
    <xf numFmtId="173" fontId="64" fillId="30" borderId="6">
      <alignment vertical="center"/>
    </xf>
    <xf numFmtId="173" fontId="64" fillId="30" borderId="6">
      <alignment vertical="center"/>
    </xf>
    <xf numFmtId="0" fontId="64" fillId="51" borderId="6">
      <alignment horizontal="right" vertical="center"/>
      <protection locked="0"/>
    </xf>
    <xf numFmtId="178" fontId="64" fillId="51" borderId="6">
      <alignment horizontal="right" vertical="center"/>
      <protection locked="0"/>
    </xf>
    <xf numFmtId="177" fontId="64" fillId="51" borderId="6">
      <alignment horizontal="right" vertical="center"/>
      <protection locked="0"/>
    </xf>
    <xf numFmtId="177" fontId="64" fillId="51" borderId="6">
      <alignment horizontal="right" vertical="center"/>
      <protection locked="0"/>
    </xf>
    <xf numFmtId="179" fontId="64" fillId="51" borderId="6">
      <alignment horizontal="right" vertical="center"/>
      <protection locked="0"/>
    </xf>
    <xf numFmtId="177" fontId="64" fillId="51" borderId="6">
      <alignment horizontal="right" vertical="center"/>
      <protection locked="0"/>
    </xf>
    <xf numFmtId="173" fontId="64" fillId="51" borderId="6">
      <alignment horizontal="right" vertical="center"/>
      <protection locked="0"/>
    </xf>
    <xf numFmtId="0" fontId="89" fillId="0" borderId="0"/>
    <xf numFmtId="0" fontId="63" fillId="0" borderId="0"/>
    <xf numFmtId="0" fontId="68" fillId="0" borderId="0"/>
    <xf numFmtId="9" fontId="63" fillId="0" borderId="0" applyFont="0" applyFill="0" applyBorder="0" applyAlignment="0" applyProtection="0"/>
    <xf numFmtId="0" fontId="63" fillId="0" borderId="0"/>
    <xf numFmtId="0" fontId="89" fillId="0" borderId="0"/>
    <xf numFmtId="164" fontId="89" fillId="0" borderId="0" applyFont="0" applyFill="0" applyBorder="0" applyAlignment="0" applyProtection="0"/>
    <xf numFmtId="0" fontId="66" fillId="0" borderId="0"/>
    <xf numFmtId="0" fontId="63" fillId="0" borderId="0"/>
    <xf numFmtId="173" fontId="63" fillId="11" borderId="51">
      <alignment vertical="center"/>
    </xf>
    <xf numFmtId="181" fontId="63" fillId="30" borderId="51">
      <alignment vertical="center"/>
    </xf>
    <xf numFmtId="0" fontId="63" fillId="0" borderId="0"/>
    <xf numFmtId="173" fontId="63" fillId="30" borderId="51">
      <alignment vertical="center"/>
    </xf>
    <xf numFmtId="0" fontId="68" fillId="0" borderId="0">
      <alignment vertical="top"/>
    </xf>
    <xf numFmtId="0" fontId="63" fillId="0" borderId="0"/>
    <xf numFmtId="173" fontId="63" fillId="15" borderId="51">
      <alignment vertical="center"/>
      <protection locked="0"/>
    </xf>
    <xf numFmtId="9" fontId="63" fillId="0" borderId="0" applyFont="0" applyFill="0" applyBorder="0" applyAlignment="0" applyProtection="0"/>
    <xf numFmtId="0" fontId="89" fillId="0" borderId="0"/>
    <xf numFmtId="0" fontId="89" fillId="0" borderId="0"/>
    <xf numFmtId="9" fontId="96" fillId="0" borderId="0" applyFont="0" applyFill="0" applyBorder="0" applyAlignment="0" applyProtection="0"/>
    <xf numFmtId="173" fontId="63" fillId="30" borderId="51">
      <alignment vertical="center"/>
    </xf>
    <xf numFmtId="181" fontId="63" fillId="15" borderId="51">
      <alignment vertical="center"/>
      <protection locked="0"/>
    </xf>
    <xf numFmtId="0" fontId="63" fillId="0" borderId="0"/>
    <xf numFmtId="0" fontId="68" fillId="0" borderId="0"/>
    <xf numFmtId="0" fontId="68" fillId="0" borderId="0"/>
    <xf numFmtId="173" fontId="63" fillId="30" borderId="51">
      <alignment vertical="center"/>
    </xf>
    <xf numFmtId="0" fontId="68" fillId="0" borderId="0"/>
    <xf numFmtId="179" fontId="63" fillId="11" borderId="51">
      <alignment vertical="center"/>
    </xf>
    <xf numFmtId="0" fontId="63" fillId="0" borderId="0"/>
    <xf numFmtId="0" fontId="63" fillId="11" borderId="51">
      <alignment vertical="center"/>
    </xf>
    <xf numFmtId="0" fontId="63" fillId="11" borderId="51">
      <alignment vertical="center"/>
    </xf>
    <xf numFmtId="173" fontId="63" fillId="15" borderId="51">
      <alignment vertical="center"/>
      <protection locked="0"/>
    </xf>
    <xf numFmtId="173" fontId="63" fillId="11" borderId="51">
      <alignment vertical="center"/>
    </xf>
    <xf numFmtId="188" fontId="130" fillId="57" borderId="0"/>
    <xf numFmtId="0" fontId="66" fillId="0" borderId="0" applyFont="0" applyFill="0" applyBorder="0" applyAlignment="0" applyProtection="0"/>
    <xf numFmtId="0" fontId="68" fillId="0" borderId="0"/>
    <xf numFmtId="17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8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6" fillId="0" borderId="0"/>
    <xf numFmtId="0" fontId="8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6"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89" fillId="0" borderId="0"/>
    <xf numFmtId="0" fontId="89" fillId="0" borderId="0"/>
    <xf numFmtId="0" fontId="89" fillId="0" borderId="0"/>
    <xf numFmtId="0" fontId="68" fillId="0" borderId="0"/>
    <xf numFmtId="0" fontId="68" fillId="0" borderId="0"/>
    <xf numFmtId="0" fontId="68" fillId="0" borderId="0"/>
    <xf numFmtId="0" fontId="68" fillId="0" borderId="0"/>
    <xf numFmtId="0" fontId="66" fillId="0" borderId="0"/>
    <xf numFmtId="0" fontId="66" fillId="0" borderId="0"/>
    <xf numFmtId="0" fontId="68" fillId="0" borderId="0"/>
    <xf numFmtId="0" fontId="66" fillId="0" borderId="0"/>
    <xf numFmtId="0" fontId="66" fillId="0" borderId="0"/>
    <xf numFmtId="0" fontId="89" fillId="0" borderId="0"/>
    <xf numFmtId="0" fontId="66" fillId="0" borderId="0"/>
    <xf numFmtId="0" fontId="66" fillId="0" borderId="0"/>
    <xf numFmtId="0" fontId="66" fillId="0" borderId="0"/>
    <xf numFmtId="0" fontId="89" fillId="0" borderId="0"/>
    <xf numFmtId="0" fontId="89" fillId="0" borderId="0"/>
    <xf numFmtId="0" fontId="66" fillId="0" borderId="0"/>
    <xf numFmtId="0" fontId="68" fillId="0" borderId="0"/>
    <xf numFmtId="0" fontId="68" fillId="0" borderId="0"/>
    <xf numFmtId="0" fontId="68"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8"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6" fillId="0" borderId="0"/>
    <xf numFmtId="0" fontId="66" fillId="0" borderId="0"/>
    <xf numFmtId="0" fontId="66" fillId="0" borderId="0"/>
    <xf numFmtId="0" fontId="89" fillId="0" borderId="0"/>
    <xf numFmtId="0" fontId="66" fillId="0" borderId="0"/>
    <xf numFmtId="0" fontId="89" fillId="0" borderId="0"/>
    <xf numFmtId="0" fontId="66" fillId="0" borderId="0"/>
    <xf numFmtId="0" fontId="66" fillId="0" borderId="0"/>
    <xf numFmtId="0" fontId="66" fillId="0" borderId="0"/>
    <xf numFmtId="0" fontId="66" fillId="0" borderId="0"/>
    <xf numFmtId="0" fontId="89" fillId="0" borderId="0"/>
    <xf numFmtId="0" fontId="89" fillId="0" borderId="0"/>
    <xf numFmtId="0" fontId="89" fillId="0" borderId="0"/>
    <xf numFmtId="0" fontId="66" fillId="0" borderId="0"/>
    <xf numFmtId="0" fontId="68"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6" fillId="0" borderId="0"/>
    <xf numFmtId="0" fontId="89" fillId="0" borderId="0"/>
    <xf numFmtId="0" fontId="68" fillId="0" borderId="0"/>
    <xf numFmtId="0" fontId="89" fillId="0" borderId="0"/>
    <xf numFmtId="0" fontId="89"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31" fillId="0" borderId="0"/>
    <xf numFmtId="0" fontId="131" fillId="0" borderId="0"/>
    <xf numFmtId="0" fontId="131" fillId="0" borderId="0"/>
    <xf numFmtId="0" fontId="131" fillId="0" borderId="0"/>
    <xf numFmtId="0" fontId="131"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6" fillId="0" borderId="0"/>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97" fillId="34" borderId="0" applyNumberFormat="0" applyBorder="0" applyAlignment="0" applyProtection="0"/>
    <xf numFmtId="0" fontId="97" fillId="36" borderId="0" applyNumberFormat="0" applyBorder="0" applyAlignment="0" applyProtection="0"/>
    <xf numFmtId="0" fontId="97" fillId="49" borderId="0" applyNumberFormat="0" applyBorder="0" applyAlignment="0" applyProtection="0"/>
    <xf numFmtId="0" fontId="97" fillId="48" borderId="0" applyNumberFormat="0" applyBorder="0" applyAlignment="0" applyProtection="0"/>
    <xf numFmtId="0" fontId="97" fillId="47" borderId="0" applyNumberFormat="0" applyBorder="0" applyAlignment="0" applyProtection="0"/>
    <xf numFmtId="0" fontId="97" fillId="35" borderId="0" applyNumberFormat="0" applyBorder="0" applyAlignment="0" applyProtection="0"/>
    <xf numFmtId="0" fontId="97" fillId="46" borderId="0" applyNumberFormat="0" applyBorder="0" applyAlignment="0" applyProtection="0"/>
    <xf numFmtId="0" fontId="97" fillId="36" borderId="0" applyNumberFormat="0" applyBorder="0" applyAlignment="0" applyProtection="0"/>
    <xf numFmtId="0" fontId="97" fillId="41" borderId="0" applyNumberFormat="0" applyBorder="0" applyAlignment="0" applyProtection="0"/>
    <xf numFmtId="0" fontId="97" fillId="58" borderId="0" applyNumberFormat="0" applyBorder="0" applyAlignment="0" applyProtection="0"/>
    <xf numFmtId="0" fontId="97" fillId="46" borderId="0" applyNumberFormat="0" applyBorder="0" applyAlignment="0" applyProtection="0"/>
    <xf numFmtId="0" fontId="97" fillId="59" borderId="0" applyNumberFormat="0" applyBorder="0" applyAlignment="0" applyProtection="0"/>
    <xf numFmtId="0" fontId="132" fillId="46" borderId="0" applyNumberFormat="0" applyBorder="0" applyAlignment="0" applyProtection="0"/>
    <xf numFmtId="0" fontId="132" fillId="36" borderId="0" applyNumberFormat="0" applyBorder="0" applyAlignment="0" applyProtection="0"/>
    <xf numFmtId="0" fontId="132" fillId="41" borderId="0" applyNumberFormat="0" applyBorder="0" applyAlignment="0" applyProtection="0"/>
    <xf numFmtId="0" fontId="132" fillId="58" borderId="0" applyNumberFormat="0" applyBorder="0" applyAlignment="0" applyProtection="0"/>
    <xf numFmtId="0" fontId="132" fillId="46" borderId="0" applyNumberFormat="0" applyBorder="0" applyAlignment="0" applyProtection="0"/>
    <xf numFmtId="0" fontId="132" fillId="59" borderId="0" applyNumberFormat="0" applyBorder="0" applyAlignment="0" applyProtection="0"/>
    <xf numFmtId="0" fontId="104" fillId="60" borderId="0" applyNumberFormat="0" applyBorder="0" applyAlignment="0" applyProtection="0"/>
    <xf numFmtId="0" fontId="104" fillId="61" borderId="0" applyNumberFormat="0" applyBorder="0" applyAlignment="0" applyProtection="0"/>
    <xf numFmtId="0" fontId="104" fillId="21" borderId="0" applyNumberFormat="0" applyBorder="0" applyAlignment="0" applyProtection="0"/>
    <xf numFmtId="0" fontId="104" fillId="62" borderId="0" applyNumberFormat="0" applyBorder="0" applyAlignment="0" applyProtection="0"/>
    <xf numFmtId="0" fontId="104" fillId="63" borderId="0" applyNumberFormat="0" applyBorder="0" applyAlignment="0" applyProtection="0"/>
    <xf numFmtId="0" fontId="104" fillId="64" borderId="0" applyNumberFormat="0" applyBorder="0" applyAlignment="0" applyProtection="0"/>
    <xf numFmtId="0" fontId="133" fillId="0" borderId="0"/>
    <xf numFmtId="0" fontId="134" fillId="20" borderId="0" applyNumberFormat="0" applyBorder="0" applyAlignment="0" applyProtection="0"/>
    <xf numFmtId="0" fontId="119" fillId="52" borderId="0" applyNumberFormat="0" applyBorder="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6" fillId="21" borderId="60" applyNumberFormat="0" applyAlignment="0" applyProtection="0"/>
    <xf numFmtId="37" fontId="82" fillId="0" borderId="30">
      <alignment horizontal="center"/>
    </xf>
    <xf numFmtId="37" fontId="82" fillId="0" borderId="0">
      <alignment horizontal="center" vertical="center" wrapText="1"/>
    </xf>
    <xf numFmtId="0" fontId="66" fillId="0" borderId="0" applyNumberFormat="0" applyFont="0" applyBorder="0" applyAlignment="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64" fontId="96" fillId="0" borderId="0" applyFont="0" applyFill="0" applyBorder="0" applyAlignment="0" applyProtection="0"/>
    <xf numFmtId="182" fontId="68" fillId="0" borderId="0" applyFont="0" applyFill="0" applyBorder="0" applyAlignment="0" applyProtection="0"/>
    <xf numFmtId="164" fontId="96"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64" fontId="96"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64" fontId="96"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68"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82"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97"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89"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89"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97"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89" fontId="66" fillId="0" borderId="0" applyFill="0" applyBorder="0"/>
    <xf numFmtId="189" fontId="66" fillId="0" borderId="0" applyFill="0" applyBorder="0"/>
    <xf numFmtId="0" fontId="137" fillId="0" borderId="0" applyNumberFormat="0" applyFill="0" applyBorder="0" applyAlignment="0" applyProtection="0"/>
    <xf numFmtId="0" fontId="138" fillId="66" borderId="0" applyNumberFormat="0" applyBorder="0" applyAlignment="0" applyProtection="0"/>
    <xf numFmtId="0" fontId="66" fillId="58" borderId="0" applyNumberFormat="0" applyFont="0" applyBorder="0" applyAlignment="0" applyProtection="0"/>
    <xf numFmtId="0" fontId="139" fillId="0" borderId="61" applyNumberFormat="0" applyFill="0" applyAlignment="0" applyProtection="0"/>
    <xf numFmtId="0" fontId="140" fillId="0" borderId="62" applyNumberFormat="0" applyFill="0" applyAlignment="0" applyProtection="0"/>
    <xf numFmtId="0" fontId="141" fillId="0" borderId="63" applyNumberFormat="0" applyFill="0" applyAlignment="0" applyProtection="0"/>
    <xf numFmtId="0" fontId="141" fillId="0" borderId="0" applyNumberFormat="0" applyFill="0" applyBorder="0" applyAlignment="0" applyProtection="0"/>
    <xf numFmtId="0" fontId="142" fillId="26" borderId="59" applyNumberFormat="0" applyAlignment="0" applyProtection="0"/>
    <xf numFmtId="0" fontId="142" fillId="26" borderId="59" applyNumberFormat="0" applyAlignment="0" applyProtection="0"/>
    <xf numFmtId="0" fontId="142" fillId="26" borderId="59" applyNumberFormat="0" applyAlignment="0" applyProtection="0"/>
    <xf numFmtId="0" fontId="142" fillId="26" borderId="59" applyNumberFormat="0" applyAlignment="0" applyProtection="0"/>
    <xf numFmtId="0" fontId="142" fillId="26" borderId="59" applyNumberFormat="0" applyAlignment="0" applyProtection="0"/>
    <xf numFmtId="0" fontId="143" fillId="49" borderId="0"/>
    <xf numFmtId="0" fontId="144" fillId="0" borderId="64" applyNumberFormat="0" applyFill="0" applyAlignment="0" applyProtection="0"/>
    <xf numFmtId="37" fontId="145" fillId="0" borderId="0"/>
    <xf numFmtId="0" fontId="146" fillId="26" borderId="0" applyNumberFormat="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96"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96"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96" fillId="0" borderId="0"/>
    <xf numFmtId="0" fontId="63" fillId="0" borderId="0"/>
    <xf numFmtId="0" fontId="63" fillId="0" borderId="0"/>
    <xf numFmtId="0" fontId="66" fillId="0" borderId="0"/>
    <xf numFmtId="170" fontId="66" fillId="0" borderId="0"/>
    <xf numFmtId="0" fontId="63" fillId="0" borderId="0"/>
    <xf numFmtId="0" fontId="63" fillId="0" borderId="0"/>
    <xf numFmtId="0" fontId="89" fillId="0" borderId="0"/>
    <xf numFmtId="0" fontId="63" fillId="0" borderId="0"/>
    <xf numFmtId="0" fontId="63" fillId="0" borderId="0"/>
    <xf numFmtId="0" fontId="11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10"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170" fontId="68" fillId="0" borderId="0"/>
    <xf numFmtId="0" fontId="6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6" fillId="0" borderId="0"/>
    <xf numFmtId="0" fontId="68" fillId="0" borderId="0" applyFont="0" applyFill="0" applyBorder="0" applyAlignment="0" applyProtection="0"/>
    <xf numFmtId="0" fontId="6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96" fillId="0" borderId="0"/>
    <xf numFmtId="0" fontId="68" fillId="0" borderId="0"/>
    <xf numFmtId="0" fontId="68" fillId="0" borderId="0"/>
    <xf numFmtId="0" fontId="68" fillId="0" borderId="0"/>
    <xf numFmtId="0" fontId="68" fillId="0" borderId="0" applyFont="0" applyFill="0" applyBorder="0" applyAlignment="0" applyProtection="0"/>
    <xf numFmtId="0" fontId="68" fillId="0" borderId="0"/>
    <xf numFmtId="0" fontId="66" fillId="0" borderId="0"/>
    <xf numFmtId="0" fontId="89" fillId="0" borderId="0"/>
    <xf numFmtId="0" fontId="68" fillId="0" borderId="0"/>
    <xf numFmtId="0" fontId="68"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3" fillId="0" borderId="0"/>
    <xf numFmtId="0" fontId="63" fillId="0" borderId="0"/>
    <xf numFmtId="0" fontId="68" fillId="0" borderId="0">
      <alignment vertical="top"/>
    </xf>
    <xf numFmtId="0" fontId="66" fillId="0" borderId="0"/>
    <xf numFmtId="0" fontId="68" fillId="0" borderId="0">
      <alignment vertical="top"/>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8" fillId="0" borderId="0">
      <alignment vertical="top"/>
    </xf>
    <xf numFmtId="0" fontId="96"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8" fillId="0" borderId="0">
      <alignment vertical="top"/>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96"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6" fillId="0" borderId="0"/>
    <xf numFmtId="0" fontId="110" fillId="0" borderId="0"/>
    <xf numFmtId="0" fontId="110" fillId="0" borderId="0"/>
    <xf numFmtId="0" fontId="63" fillId="0" borderId="0"/>
    <xf numFmtId="0" fontId="63" fillId="0" borderId="0"/>
    <xf numFmtId="170" fontId="63" fillId="0" borderId="0"/>
    <xf numFmtId="170" fontId="63" fillId="0" borderId="0"/>
    <xf numFmtId="0" fontId="63" fillId="0" borderId="0"/>
    <xf numFmtId="0" fontId="110" fillId="0" borderId="0"/>
    <xf numFmtId="0" fontId="63" fillId="0" borderId="0"/>
    <xf numFmtId="0" fontId="63" fillId="0" borderId="0"/>
    <xf numFmtId="0" fontId="63" fillId="0" borderId="0"/>
    <xf numFmtId="38" fontId="66" fillId="0" borderId="0" applyFont="0" applyFill="0" applyBorder="0" applyAlignment="0" applyProtection="0"/>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147" fillId="0" borderId="0" applyFill="0" applyBorder="0">
      <protection locked="0"/>
    </xf>
    <xf numFmtId="0" fontId="66" fillId="25" borderId="65" applyNumberFormat="0" applyFont="0" applyAlignment="0" applyProtection="0"/>
    <xf numFmtId="0" fontId="148" fillId="65" borderId="66" applyNumberFormat="0" applyAlignment="0" applyProtection="0"/>
    <xf numFmtId="190" fontId="149" fillId="0" borderId="0">
      <alignment horizontal="left"/>
    </xf>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89"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89"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89"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6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173" fontId="63" fillId="11" borderId="6">
      <alignment vertical="center"/>
    </xf>
    <xf numFmtId="173" fontId="63" fillId="11" borderId="6">
      <alignment vertical="center"/>
    </xf>
    <xf numFmtId="179" fontId="63" fillId="11" borderId="6">
      <alignment vertical="center"/>
    </xf>
    <xf numFmtId="179" fontId="63" fillId="11" borderId="6">
      <alignment vertical="center"/>
    </xf>
    <xf numFmtId="179" fontId="63" fillId="11" borderId="6">
      <alignment vertical="center"/>
    </xf>
    <xf numFmtId="179" fontId="63" fillId="11" borderId="6">
      <alignment vertical="center"/>
    </xf>
    <xf numFmtId="173" fontId="63" fillId="11" borderId="6">
      <alignment vertical="center"/>
    </xf>
    <xf numFmtId="173" fontId="63" fillId="11" borderId="6">
      <alignment vertical="center"/>
    </xf>
    <xf numFmtId="173" fontId="63" fillId="11" borderId="6">
      <alignment vertical="center"/>
    </xf>
    <xf numFmtId="173" fontId="63" fillId="11" borderId="6">
      <alignment vertical="center"/>
    </xf>
    <xf numFmtId="173" fontId="63" fillId="11" borderId="6">
      <alignment vertical="center"/>
    </xf>
    <xf numFmtId="173" fontId="63" fillId="11" borderId="6">
      <alignment vertical="center"/>
    </xf>
    <xf numFmtId="173" fontId="63" fillId="11" borderId="6">
      <alignment vertical="center"/>
    </xf>
    <xf numFmtId="173" fontId="63" fillId="11" borderId="6">
      <alignment vertical="center"/>
    </xf>
    <xf numFmtId="173" fontId="63" fillId="11" borderId="6">
      <alignment vertical="center"/>
    </xf>
    <xf numFmtId="173" fontId="63" fillId="11" borderId="6">
      <alignment vertical="center"/>
    </xf>
    <xf numFmtId="173" fontId="63" fillId="11" borderId="6">
      <alignment vertical="center"/>
    </xf>
    <xf numFmtId="173" fontId="63" fillId="11" borderId="6">
      <alignment vertical="center"/>
    </xf>
    <xf numFmtId="173" fontId="63" fillId="11" borderId="6">
      <alignment vertical="center"/>
    </xf>
    <xf numFmtId="173" fontId="63" fillId="11" borderId="6">
      <alignment vertical="center"/>
    </xf>
    <xf numFmtId="173" fontId="63" fillId="11" borderId="6">
      <alignment vertical="center"/>
    </xf>
    <xf numFmtId="173" fontId="63" fillId="11" borderId="6">
      <alignment vertical="center"/>
    </xf>
    <xf numFmtId="173" fontId="63" fillId="11" borderId="6">
      <alignment vertical="center"/>
    </xf>
    <xf numFmtId="173" fontId="63" fillId="11" borderId="6">
      <alignment vertical="center"/>
    </xf>
    <xf numFmtId="173" fontId="63" fillId="11" borderId="6">
      <alignment vertical="center"/>
    </xf>
    <xf numFmtId="173" fontId="96" fillId="67" borderId="6">
      <alignment vertical="center"/>
    </xf>
    <xf numFmtId="0" fontId="63" fillId="11" borderId="6">
      <alignment vertical="center"/>
    </xf>
    <xf numFmtId="0" fontId="63" fillId="11" borderId="6">
      <alignment vertical="center"/>
    </xf>
    <xf numFmtId="0" fontId="63" fillId="11" borderId="6">
      <alignment vertical="center"/>
    </xf>
    <xf numFmtId="0" fontId="63" fillId="11" borderId="6">
      <alignment vertical="center"/>
    </xf>
    <xf numFmtId="0" fontId="63" fillId="11" borderId="6">
      <alignment vertical="center"/>
    </xf>
    <xf numFmtId="0" fontId="63" fillId="11" borderId="6">
      <alignment vertical="center"/>
    </xf>
    <xf numFmtId="0" fontId="63" fillId="11" borderId="6">
      <alignment vertical="center"/>
    </xf>
    <xf numFmtId="0" fontId="63" fillId="11" borderId="6">
      <alignment vertical="center"/>
    </xf>
    <xf numFmtId="0" fontId="63" fillId="11" borderId="6">
      <alignment vertical="center"/>
    </xf>
    <xf numFmtId="0" fontId="63" fillId="11" borderId="6">
      <alignment vertical="center"/>
    </xf>
    <xf numFmtId="0" fontId="63" fillId="11" borderId="6">
      <alignment vertical="center"/>
    </xf>
    <xf numFmtId="0" fontId="63" fillId="11" borderId="6">
      <alignment vertical="center"/>
    </xf>
    <xf numFmtId="0" fontId="63" fillId="11" borderId="6">
      <alignment vertical="center"/>
    </xf>
    <xf numFmtId="0" fontId="63" fillId="11" borderId="6">
      <alignment vertical="center"/>
    </xf>
    <xf numFmtId="0" fontId="63" fillId="11" borderId="6">
      <alignment vertical="center"/>
    </xf>
    <xf numFmtId="0" fontId="63" fillId="11" borderId="6">
      <alignment vertical="center"/>
    </xf>
    <xf numFmtId="0" fontId="63" fillId="11" borderId="6">
      <alignment vertical="center"/>
    </xf>
    <xf numFmtId="0" fontId="63" fillId="11" borderId="6">
      <alignment vertical="center"/>
    </xf>
    <xf numFmtId="0" fontId="96" fillId="67" borderId="6">
      <alignment vertical="center"/>
    </xf>
    <xf numFmtId="0" fontId="63" fillId="11" borderId="6">
      <alignment vertical="center"/>
    </xf>
    <xf numFmtId="0" fontId="63" fillId="11" borderId="6">
      <alignment vertical="center"/>
    </xf>
    <xf numFmtId="0" fontId="63" fillId="11" borderId="6">
      <alignment vertical="center"/>
    </xf>
    <xf numFmtId="0" fontId="63" fillId="11" borderId="6">
      <alignment vertical="center"/>
    </xf>
    <xf numFmtId="0" fontId="63" fillId="11" borderId="6">
      <alignment vertical="center"/>
    </xf>
    <xf numFmtId="0" fontId="63" fillId="11" borderId="6">
      <alignment vertical="center"/>
    </xf>
    <xf numFmtId="0" fontId="63" fillId="11" borderId="6">
      <alignment vertical="center"/>
    </xf>
    <xf numFmtId="0" fontId="63" fillId="11" borderId="6">
      <alignment vertical="center"/>
    </xf>
    <xf numFmtId="0" fontId="63" fillId="11" borderId="6">
      <alignment vertical="center"/>
    </xf>
    <xf numFmtId="0" fontId="63" fillId="11" borderId="6">
      <alignment vertical="center"/>
    </xf>
    <xf numFmtId="0" fontId="63" fillId="11" borderId="6">
      <alignment vertical="center"/>
    </xf>
    <xf numFmtId="0" fontId="63" fillId="11" borderId="6">
      <alignment vertical="center"/>
    </xf>
    <xf numFmtId="0" fontId="63" fillId="11" borderId="6">
      <alignment vertical="center"/>
    </xf>
    <xf numFmtId="0" fontId="63" fillId="11" borderId="6">
      <alignment vertical="center"/>
    </xf>
    <xf numFmtId="0" fontId="63" fillId="11" borderId="6">
      <alignment vertical="center"/>
    </xf>
    <xf numFmtId="0" fontId="63" fillId="11" borderId="6">
      <alignment vertical="center"/>
    </xf>
    <xf numFmtId="0" fontId="63" fillId="11" borderId="6">
      <alignment vertical="center"/>
    </xf>
    <xf numFmtId="0" fontId="63" fillId="11" borderId="6">
      <alignment vertical="center"/>
    </xf>
    <xf numFmtId="0" fontId="96" fillId="67" borderId="6">
      <alignment vertical="center"/>
    </xf>
    <xf numFmtId="173" fontId="63" fillId="11" borderId="6">
      <alignment vertical="center"/>
    </xf>
    <xf numFmtId="173" fontId="63" fillId="11" borderId="6">
      <alignment vertical="center"/>
    </xf>
    <xf numFmtId="173" fontId="63" fillId="11" borderId="6">
      <alignment vertical="center"/>
    </xf>
    <xf numFmtId="173" fontId="63" fillId="11" borderId="6">
      <alignment vertical="center"/>
    </xf>
    <xf numFmtId="173" fontId="63" fillId="11" borderId="6">
      <alignment vertical="center"/>
    </xf>
    <xf numFmtId="173" fontId="63" fillId="11" borderId="6">
      <alignment vertical="center"/>
    </xf>
    <xf numFmtId="173" fontId="96" fillId="67" borderId="6">
      <alignment vertical="center"/>
    </xf>
    <xf numFmtId="173" fontId="96" fillId="67" borderId="6">
      <alignment vertical="center"/>
    </xf>
    <xf numFmtId="173" fontId="63" fillId="11" borderId="6">
      <alignment vertical="center"/>
    </xf>
    <xf numFmtId="177" fontId="63" fillId="11" borderId="6">
      <alignment vertical="center"/>
    </xf>
    <xf numFmtId="177" fontId="63" fillId="11" borderId="6">
      <alignment vertical="center"/>
    </xf>
    <xf numFmtId="177" fontId="63" fillId="11" borderId="6">
      <alignment vertical="center"/>
    </xf>
    <xf numFmtId="177" fontId="63" fillId="11" borderId="6">
      <alignment vertical="center"/>
    </xf>
    <xf numFmtId="177" fontId="63" fillId="11" borderId="6">
      <alignment vertical="center"/>
    </xf>
    <xf numFmtId="177" fontId="63" fillId="11" borderId="6">
      <alignment vertical="center"/>
    </xf>
    <xf numFmtId="173" fontId="63" fillId="11" borderId="6">
      <alignment vertical="center"/>
    </xf>
    <xf numFmtId="173" fontId="63" fillId="11" borderId="6">
      <alignment vertical="center"/>
    </xf>
    <xf numFmtId="177" fontId="63" fillId="11" borderId="6">
      <alignment vertical="center"/>
    </xf>
    <xf numFmtId="173" fontId="63" fillId="11" borderId="6">
      <alignment vertical="center"/>
    </xf>
    <xf numFmtId="173" fontId="63" fillId="11" borderId="6">
      <alignment vertical="center"/>
    </xf>
    <xf numFmtId="173" fontId="63" fillId="11" borderId="6">
      <alignment vertical="center"/>
    </xf>
    <xf numFmtId="173" fontId="63" fillId="11" borderId="6">
      <alignment vertical="center"/>
    </xf>
    <xf numFmtId="173" fontId="63" fillId="11" borderId="6">
      <alignment vertical="center"/>
    </xf>
    <xf numFmtId="173" fontId="63" fillId="11" borderId="6">
      <alignment vertical="center"/>
    </xf>
    <xf numFmtId="177" fontId="63" fillId="11" borderId="6">
      <alignment vertical="center"/>
    </xf>
    <xf numFmtId="177" fontId="63" fillId="11" borderId="6">
      <alignment vertical="center"/>
    </xf>
    <xf numFmtId="173" fontId="63" fillId="11" borderId="6">
      <alignment vertical="center"/>
    </xf>
    <xf numFmtId="173" fontId="96" fillId="67" borderId="6">
      <alignment vertical="center"/>
    </xf>
    <xf numFmtId="177" fontId="63" fillId="11" borderId="6">
      <alignment vertical="center"/>
    </xf>
    <xf numFmtId="177" fontId="63" fillId="11" borderId="6">
      <alignment vertical="center"/>
    </xf>
    <xf numFmtId="177" fontId="63" fillId="11" borderId="6">
      <alignment vertical="center"/>
    </xf>
    <xf numFmtId="177" fontId="63" fillId="11" borderId="6">
      <alignment vertical="center"/>
    </xf>
    <xf numFmtId="177" fontId="63" fillId="11" borderId="6">
      <alignment vertical="center"/>
    </xf>
    <xf numFmtId="177" fontId="63" fillId="11" borderId="6">
      <alignment vertical="center"/>
    </xf>
    <xf numFmtId="177" fontId="63" fillId="11" borderId="6">
      <alignment vertical="center"/>
    </xf>
    <xf numFmtId="177" fontId="63" fillId="11" borderId="6">
      <alignment vertical="center"/>
    </xf>
    <xf numFmtId="177" fontId="63" fillId="11" borderId="6">
      <alignment vertical="center"/>
    </xf>
    <xf numFmtId="178" fontId="63" fillId="11" borderId="6">
      <alignment vertical="center"/>
    </xf>
    <xf numFmtId="178" fontId="63" fillId="11" borderId="6">
      <alignment vertical="center"/>
    </xf>
    <xf numFmtId="178" fontId="63" fillId="11" borderId="6">
      <alignment vertical="center"/>
    </xf>
    <xf numFmtId="178" fontId="63" fillId="11" borderId="6">
      <alignment vertical="center"/>
    </xf>
    <xf numFmtId="178" fontId="63" fillId="11" borderId="6">
      <alignment vertical="center"/>
    </xf>
    <xf numFmtId="178" fontId="63" fillId="11" borderId="6">
      <alignment vertical="center"/>
    </xf>
    <xf numFmtId="177" fontId="63" fillId="11" borderId="6">
      <alignment vertical="center"/>
    </xf>
    <xf numFmtId="177" fontId="63" fillId="11" borderId="6">
      <alignment vertical="center"/>
    </xf>
    <xf numFmtId="178" fontId="63" fillId="11" borderId="6">
      <alignment vertical="center"/>
    </xf>
    <xf numFmtId="177" fontId="63" fillId="11" borderId="6">
      <alignment vertical="center"/>
    </xf>
    <xf numFmtId="179" fontId="63" fillId="11" borderId="6">
      <alignment vertical="center"/>
    </xf>
    <xf numFmtId="179" fontId="63" fillId="11" borderId="6">
      <alignment vertical="center"/>
    </xf>
    <xf numFmtId="179" fontId="63" fillId="11" borderId="6">
      <alignment vertical="center"/>
    </xf>
    <xf numFmtId="179" fontId="63" fillId="11" borderId="6">
      <alignment vertical="center"/>
    </xf>
    <xf numFmtId="179" fontId="63" fillId="11" borderId="6">
      <alignment vertical="center"/>
    </xf>
    <xf numFmtId="179" fontId="63" fillId="11" borderId="6">
      <alignment vertical="center"/>
    </xf>
    <xf numFmtId="179" fontId="96" fillId="67" borderId="6">
      <alignment vertical="center"/>
    </xf>
    <xf numFmtId="179" fontId="96" fillId="67" borderId="6">
      <alignment vertical="center"/>
    </xf>
    <xf numFmtId="179" fontId="63" fillId="11" borderId="6">
      <alignment vertical="center"/>
    </xf>
    <xf numFmtId="177" fontId="63" fillId="11" borderId="6">
      <alignment vertical="center"/>
    </xf>
    <xf numFmtId="177" fontId="63" fillId="11" borderId="6">
      <alignment vertical="center"/>
    </xf>
    <xf numFmtId="177" fontId="63" fillId="11" borderId="6">
      <alignment vertical="center"/>
    </xf>
    <xf numFmtId="177" fontId="63" fillId="11" borderId="6">
      <alignment vertical="center"/>
    </xf>
    <xf numFmtId="177" fontId="63" fillId="11" borderId="6">
      <alignment vertical="center"/>
    </xf>
    <xf numFmtId="177" fontId="63" fillId="11" borderId="6">
      <alignment vertical="center"/>
    </xf>
    <xf numFmtId="179" fontId="63" fillId="11" borderId="6">
      <alignment vertical="center"/>
    </xf>
    <xf numFmtId="179" fontId="63" fillId="11" borderId="6">
      <alignment vertical="center"/>
    </xf>
    <xf numFmtId="177" fontId="63" fillId="11" borderId="6">
      <alignment vertical="center"/>
    </xf>
    <xf numFmtId="173" fontId="63" fillId="11" borderId="6">
      <alignment vertical="center"/>
    </xf>
    <xf numFmtId="173" fontId="63" fillId="11" borderId="6">
      <alignment vertical="center"/>
    </xf>
    <xf numFmtId="173" fontId="63" fillId="11" borderId="6">
      <alignment vertical="center"/>
    </xf>
    <xf numFmtId="173" fontId="63" fillId="11" borderId="6">
      <alignment vertical="center"/>
    </xf>
    <xf numFmtId="173" fontId="63" fillId="11" borderId="6">
      <alignment vertical="center"/>
    </xf>
    <xf numFmtId="173" fontId="63" fillId="11" borderId="6">
      <alignment vertical="center"/>
    </xf>
    <xf numFmtId="179" fontId="96" fillId="67" borderId="6">
      <alignment vertical="center"/>
    </xf>
    <xf numFmtId="0" fontId="150" fillId="0" borderId="0"/>
    <xf numFmtId="180" fontId="63" fillId="0" borderId="0">
      <protection locked="0"/>
    </xf>
    <xf numFmtId="180" fontId="63" fillId="0" borderId="0">
      <protection locked="0"/>
    </xf>
    <xf numFmtId="180" fontId="63" fillId="0" borderId="0">
      <protection locked="0"/>
    </xf>
    <xf numFmtId="180" fontId="63" fillId="0" borderId="0">
      <protection locked="0"/>
    </xf>
    <xf numFmtId="180" fontId="63" fillId="0" borderId="0">
      <protection locked="0"/>
    </xf>
    <xf numFmtId="180" fontId="63" fillId="0" borderId="0">
      <protection locked="0"/>
    </xf>
    <xf numFmtId="180" fontId="63" fillId="0" borderId="0">
      <protection locked="0"/>
    </xf>
    <xf numFmtId="180" fontId="63" fillId="0" borderId="0">
      <protection locked="0"/>
    </xf>
    <xf numFmtId="180" fontId="63" fillId="0" borderId="0">
      <protection locked="0"/>
    </xf>
    <xf numFmtId="180" fontId="63" fillId="0" borderId="0">
      <protection locked="0"/>
    </xf>
    <xf numFmtId="180" fontId="63" fillId="0" borderId="0">
      <protection locked="0"/>
    </xf>
    <xf numFmtId="180" fontId="63" fillId="0" borderId="0">
      <protection locked="0"/>
    </xf>
    <xf numFmtId="180" fontId="63" fillId="0" borderId="0">
      <protection locked="0"/>
    </xf>
    <xf numFmtId="180" fontId="63" fillId="0" borderId="0">
      <protection locked="0"/>
    </xf>
    <xf numFmtId="181" fontId="63" fillId="15" borderId="6">
      <alignment vertical="center"/>
      <protection locked="0"/>
    </xf>
    <xf numFmtId="173" fontId="63" fillId="15" borderId="6">
      <alignment vertical="center"/>
      <protection locked="0"/>
    </xf>
    <xf numFmtId="173" fontId="63" fillId="15" borderId="6">
      <alignment vertical="center"/>
      <protection locked="0"/>
    </xf>
    <xf numFmtId="173" fontId="63" fillId="15" borderId="6">
      <alignment vertical="center"/>
      <protection locked="0"/>
    </xf>
    <xf numFmtId="173"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0" fontId="63" fillId="15" borderId="6">
      <alignment vertical="center"/>
      <protection locked="0"/>
    </xf>
    <xf numFmtId="0" fontId="63" fillId="15" borderId="6">
      <alignment vertical="center"/>
      <protection locked="0"/>
    </xf>
    <xf numFmtId="0" fontId="63" fillId="15" borderId="6">
      <alignment vertical="center"/>
      <protection locked="0"/>
    </xf>
    <xf numFmtId="0" fontId="63" fillId="15" borderId="6">
      <alignment vertical="center"/>
      <protection locked="0"/>
    </xf>
    <xf numFmtId="0" fontId="63" fillId="15" borderId="6">
      <alignment vertical="center"/>
      <protection locked="0"/>
    </xf>
    <xf numFmtId="0" fontId="63" fillId="15" borderId="6">
      <alignment vertical="center"/>
      <protection locked="0"/>
    </xf>
    <xf numFmtId="0" fontId="63" fillId="15" borderId="6">
      <alignment vertical="center"/>
      <protection locked="0"/>
    </xf>
    <xf numFmtId="0" fontId="63" fillId="15" borderId="6">
      <alignment vertical="center"/>
      <protection locked="0"/>
    </xf>
    <xf numFmtId="0" fontId="63" fillId="15" borderId="6">
      <alignment vertical="center"/>
      <protection locked="0"/>
    </xf>
    <xf numFmtId="0" fontId="63" fillId="15" borderId="6">
      <alignment vertical="center"/>
      <protection locked="0"/>
    </xf>
    <xf numFmtId="0" fontId="63" fillId="15" borderId="6">
      <alignment vertical="center"/>
      <protection locked="0"/>
    </xf>
    <xf numFmtId="0" fontId="63" fillId="15" borderId="6">
      <alignment vertical="center"/>
      <protection locked="0"/>
    </xf>
    <xf numFmtId="0" fontId="63" fillId="15" borderId="6">
      <alignment vertical="center"/>
      <protection locked="0"/>
    </xf>
    <xf numFmtId="0" fontId="63" fillId="15" borderId="6">
      <alignment vertical="center"/>
      <protection locked="0"/>
    </xf>
    <xf numFmtId="0" fontId="63" fillId="15" borderId="6">
      <alignment vertical="center"/>
      <protection locked="0"/>
    </xf>
    <xf numFmtId="0" fontId="63" fillId="15" borderId="6">
      <alignment vertical="center"/>
      <protection locked="0"/>
    </xf>
    <xf numFmtId="0" fontId="63" fillId="15" borderId="6">
      <alignment vertical="center"/>
      <protection locked="0"/>
    </xf>
    <xf numFmtId="0" fontId="63" fillId="15" borderId="6">
      <alignment vertical="center"/>
      <protection locked="0"/>
    </xf>
    <xf numFmtId="0" fontId="96" fillId="12"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96" fillId="12"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0" fontId="63" fillId="15" borderId="6">
      <alignment vertical="center"/>
      <protection locked="0"/>
    </xf>
    <xf numFmtId="0" fontId="63" fillId="15" borderId="6">
      <alignment vertical="center"/>
      <protection locked="0"/>
    </xf>
    <xf numFmtId="0" fontId="63" fillId="15" borderId="6">
      <alignment vertical="center"/>
      <protection locked="0"/>
    </xf>
    <xf numFmtId="0" fontId="63" fillId="15" borderId="6">
      <alignment vertical="center"/>
      <protection locked="0"/>
    </xf>
    <xf numFmtId="0" fontId="63" fillId="15" borderId="6">
      <alignment vertical="center"/>
      <protection locked="0"/>
    </xf>
    <xf numFmtId="0" fontId="63" fillId="15" borderId="6">
      <alignment vertical="center"/>
      <protection locked="0"/>
    </xf>
    <xf numFmtId="0" fontId="63" fillId="15" borderId="6">
      <alignment vertical="center"/>
      <protection locked="0"/>
    </xf>
    <xf numFmtId="0" fontId="63" fillId="15" borderId="6">
      <alignment vertical="center"/>
      <protection locked="0"/>
    </xf>
    <xf numFmtId="0" fontId="63" fillId="15" borderId="6">
      <alignment vertical="center"/>
      <protection locked="0"/>
    </xf>
    <xf numFmtId="0" fontId="63" fillId="15" borderId="6">
      <alignment vertical="center"/>
      <protection locked="0"/>
    </xf>
    <xf numFmtId="0" fontId="63" fillId="15" borderId="6">
      <alignment vertical="center"/>
      <protection locked="0"/>
    </xf>
    <xf numFmtId="0" fontId="63" fillId="15" borderId="6">
      <alignment vertical="center"/>
      <protection locked="0"/>
    </xf>
    <xf numFmtId="0" fontId="63" fillId="15" borderId="6">
      <alignment vertical="center"/>
      <protection locked="0"/>
    </xf>
    <xf numFmtId="0" fontId="63" fillId="15" borderId="6">
      <alignment vertical="center"/>
      <protection locked="0"/>
    </xf>
    <xf numFmtId="0" fontId="63" fillId="15" borderId="6">
      <alignment vertical="center"/>
      <protection locked="0"/>
    </xf>
    <xf numFmtId="0" fontId="63" fillId="15" borderId="6">
      <alignment vertical="center"/>
      <protection locked="0"/>
    </xf>
    <xf numFmtId="0" fontId="63" fillId="15" borderId="6">
      <alignment vertical="center"/>
      <protection locked="0"/>
    </xf>
    <xf numFmtId="0" fontId="63" fillId="15" borderId="6">
      <alignment vertical="center"/>
      <protection locked="0"/>
    </xf>
    <xf numFmtId="0" fontId="96" fillId="12"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96" fillId="12" borderId="6">
      <alignment vertical="center"/>
      <protection locked="0"/>
    </xf>
    <xf numFmtId="173" fontId="63" fillId="15" borderId="6">
      <alignment vertical="center"/>
      <protection locked="0"/>
    </xf>
    <xf numFmtId="173" fontId="63" fillId="15" borderId="6">
      <alignment vertical="center"/>
      <protection locked="0"/>
    </xf>
    <xf numFmtId="173" fontId="63" fillId="15" borderId="6">
      <alignment vertical="center"/>
      <protection locked="0"/>
    </xf>
    <xf numFmtId="173" fontId="63" fillId="15" borderId="6">
      <alignment vertical="center"/>
      <protection locked="0"/>
    </xf>
    <xf numFmtId="173" fontId="63" fillId="15" borderId="6">
      <alignment vertical="center"/>
      <protection locked="0"/>
    </xf>
    <xf numFmtId="173" fontId="63" fillId="15" borderId="6">
      <alignment vertical="center"/>
      <protection locked="0"/>
    </xf>
    <xf numFmtId="173" fontId="63" fillId="15" borderId="6">
      <alignment vertical="center"/>
      <protection locked="0"/>
    </xf>
    <xf numFmtId="173" fontId="63" fillId="15" borderId="6">
      <alignment vertical="center"/>
      <protection locked="0"/>
    </xf>
    <xf numFmtId="173" fontId="63" fillId="15" borderId="6">
      <alignment vertical="center"/>
      <protection locked="0"/>
    </xf>
    <xf numFmtId="177" fontId="63" fillId="15" borderId="6">
      <alignment vertical="center"/>
      <protection locked="0"/>
    </xf>
    <xf numFmtId="177" fontId="63" fillId="15" borderId="6">
      <alignment vertical="center"/>
      <protection locked="0"/>
    </xf>
    <xf numFmtId="177" fontId="63" fillId="15" borderId="6">
      <alignment vertical="center"/>
      <protection locked="0"/>
    </xf>
    <xf numFmtId="177" fontId="63" fillId="15" borderId="6">
      <alignment vertical="center"/>
      <protection locked="0"/>
    </xf>
    <xf numFmtId="177" fontId="63" fillId="15" borderId="6">
      <alignment vertical="center"/>
      <protection locked="0"/>
    </xf>
    <xf numFmtId="177" fontId="63" fillId="15" borderId="6">
      <alignment vertical="center"/>
      <protection locked="0"/>
    </xf>
    <xf numFmtId="173" fontId="63" fillId="15" borderId="6">
      <alignment vertical="center"/>
      <protection locked="0"/>
    </xf>
    <xf numFmtId="173" fontId="63" fillId="15" borderId="6">
      <alignment vertical="center"/>
      <protection locked="0"/>
    </xf>
    <xf numFmtId="177"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73" fontId="63" fillId="15" borderId="6">
      <alignment vertical="center"/>
      <protection locked="0"/>
    </xf>
    <xf numFmtId="173" fontId="63" fillId="15" borderId="6">
      <alignment vertical="center"/>
      <protection locked="0"/>
    </xf>
    <xf numFmtId="181" fontId="63" fillId="15" borderId="6">
      <alignment vertical="center"/>
      <protection locked="0"/>
    </xf>
    <xf numFmtId="173" fontId="96" fillId="12" borderId="6">
      <alignment vertical="center"/>
      <protection locked="0"/>
    </xf>
    <xf numFmtId="182" fontId="63" fillId="15" borderId="6">
      <alignment vertical="center"/>
      <protection locked="0"/>
    </xf>
    <xf numFmtId="182" fontId="63" fillId="15" borderId="6">
      <alignment vertical="center"/>
      <protection locked="0"/>
    </xf>
    <xf numFmtId="182" fontId="63" fillId="15" borderId="6">
      <alignment vertical="center"/>
      <protection locked="0"/>
    </xf>
    <xf numFmtId="182" fontId="63" fillId="15" borderId="6">
      <alignment vertical="center"/>
      <protection locked="0"/>
    </xf>
    <xf numFmtId="182" fontId="63" fillId="15" borderId="6">
      <alignment vertical="center"/>
      <protection locked="0"/>
    </xf>
    <xf numFmtId="182" fontId="63" fillId="15" borderId="6">
      <alignment vertical="center"/>
      <protection locked="0"/>
    </xf>
    <xf numFmtId="182" fontId="63" fillId="15" borderId="6">
      <alignment vertical="center"/>
      <protection locked="0"/>
    </xf>
    <xf numFmtId="182" fontId="63" fillId="15" borderId="6">
      <alignment vertical="center"/>
      <protection locked="0"/>
    </xf>
    <xf numFmtId="182" fontId="63" fillId="15" borderId="6">
      <alignment vertical="center"/>
      <protection locked="0"/>
    </xf>
    <xf numFmtId="182" fontId="63" fillId="15" borderId="6">
      <alignment vertical="center"/>
      <protection locked="0"/>
    </xf>
    <xf numFmtId="182" fontId="63" fillId="15" borderId="6">
      <alignment vertical="center"/>
      <protection locked="0"/>
    </xf>
    <xf numFmtId="182" fontId="63" fillId="15" borderId="6">
      <alignment vertical="center"/>
      <protection locked="0"/>
    </xf>
    <xf numFmtId="182" fontId="63" fillId="15" borderId="6">
      <alignment vertical="center"/>
      <protection locked="0"/>
    </xf>
    <xf numFmtId="182" fontId="63" fillId="15" borderId="6">
      <alignment vertical="center"/>
      <protection locked="0"/>
    </xf>
    <xf numFmtId="182" fontId="63" fillId="15" borderId="6">
      <alignment vertical="center"/>
      <protection locked="0"/>
    </xf>
    <xf numFmtId="182" fontId="63" fillId="15" borderId="6">
      <alignment vertical="center"/>
      <protection locked="0"/>
    </xf>
    <xf numFmtId="182" fontId="63" fillId="15" borderId="6">
      <alignment vertical="center"/>
      <protection locked="0"/>
    </xf>
    <xf numFmtId="182" fontId="63" fillId="15" borderId="6">
      <alignment vertical="center"/>
      <protection locked="0"/>
    </xf>
    <xf numFmtId="182" fontId="96" fillId="12" borderId="6">
      <alignment vertical="center"/>
      <protection locked="0"/>
    </xf>
    <xf numFmtId="182" fontId="63" fillId="15" borderId="6">
      <alignment vertical="center"/>
      <protection locked="0"/>
    </xf>
    <xf numFmtId="182" fontId="63" fillId="15" borderId="6">
      <alignment vertical="center"/>
      <protection locked="0"/>
    </xf>
    <xf numFmtId="182" fontId="63" fillId="15" borderId="6">
      <alignment vertical="center"/>
      <protection locked="0"/>
    </xf>
    <xf numFmtId="182" fontId="63" fillId="15" borderId="6">
      <alignment vertical="center"/>
      <protection locked="0"/>
    </xf>
    <xf numFmtId="182" fontId="63" fillId="15" borderId="6">
      <alignment vertical="center"/>
      <protection locked="0"/>
    </xf>
    <xf numFmtId="182" fontId="63" fillId="15" borderId="6">
      <alignment vertical="center"/>
      <protection locked="0"/>
    </xf>
    <xf numFmtId="182" fontId="63" fillId="15" borderId="6">
      <alignment vertical="center"/>
      <protection locked="0"/>
    </xf>
    <xf numFmtId="182" fontId="63" fillId="15" borderId="6">
      <alignment vertical="center"/>
      <protection locked="0"/>
    </xf>
    <xf numFmtId="182" fontId="63" fillId="15" borderId="6">
      <alignment vertical="center"/>
      <protection locked="0"/>
    </xf>
    <xf numFmtId="182" fontId="63" fillId="15" borderId="6">
      <alignment vertical="center"/>
      <protection locked="0"/>
    </xf>
    <xf numFmtId="182" fontId="63" fillId="15" borderId="6">
      <alignment vertical="center"/>
      <protection locked="0"/>
    </xf>
    <xf numFmtId="182" fontId="63" fillId="15" borderId="6">
      <alignment vertical="center"/>
      <protection locked="0"/>
    </xf>
    <xf numFmtId="182" fontId="63" fillId="15" borderId="6">
      <alignment vertical="center"/>
      <protection locked="0"/>
    </xf>
    <xf numFmtId="182" fontId="63" fillId="15" borderId="6">
      <alignment vertical="center"/>
      <protection locked="0"/>
    </xf>
    <xf numFmtId="182" fontId="63" fillId="15" borderId="6">
      <alignment vertical="center"/>
      <protection locked="0"/>
    </xf>
    <xf numFmtId="182" fontId="63" fillId="15" borderId="6">
      <alignment vertical="center"/>
      <protection locked="0"/>
    </xf>
    <xf numFmtId="182" fontId="63" fillId="15" borderId="6">
      <alignment vertical="center"/>
      <protection locked="0"/>
    </xf>
    <xf numFmtId="182" fontId="63" fillId="15" borderId="6">
      <alignment vertical="center"/>
      <protection locked="0"/>
    </xf>
    <xf numFmtId="182" fontId="96" fillId="12" borderId="6">
      <alignment vertical="center"/>
      <protection locked="0"/>
    </xf>
    <xf numFmtId="173" fontId="63" fillId="15" borderId="6">
      <alignment vertical="center"/>
      <protection locked="0"/>
    </xf>
    <xf numFmtId="173" fontId="63" fillId="15" borderId="6">
      <alignment vertical="center"/>
      <protection locked="0"/>
    </xf>
    <xf numFmtId="173" fontId="63" fillId="15" borderId="6">
      <alignment vertical="center"/>
      <protection locked="0"/>
    </xf>
    <xf numFmtId="173" fontId="63" fillId="15" borderId="6">
      <alignment vertical="center"/>
      <protection locked="0"/>
    </xf>
    <xf numFmtId="173" fontId="63" fillId="15" borderId="6">
      <alignment vertical="center"/>
      <protection locked="0"/>
    </xf>
    <xf numFmtId="173" fontId="63" fillId="15" borderId="6">
      <alignment vertical="center"/>
      <protection locked="0"/>
    </xf>
    <xf numFmtId="173" fontId="96" fillId="12" borderId="6">
      <alignment vertical="center"/>
      <protection locked="0"/>
    </xf>
    <xf numFmtId="173" fontId="96" fillId="12" borderId="6">
      <alignment vertical="center"/>
      <protection locked="0"/>
    </xf>
    <xf numFmtId="173" fontId="63" fillId="15" borderId="6">
      <alignment vertical="center"/>
      <protection locked="0"/>
    </xf>
    <xf numFmtId="173" fontId="63" fillId="15" borderId="6">
      <alignment vertical="center"/>
      <protection locked="0"/>
    </xf>
    <xf numFmtId="173" fontId="63" fillId="15" borderId="6">
      <alignment vertical="center"/>
      <protection locked="0"/>
    </xf>
    <xf numFmtId="173" fontId="63" fillId="15" borderId="6">
      <alignment vertical="center"/>
      <protection locked="0"/>
    </xf>
    <xf numFmtId="173" fontId="63" fillId="15" borderId="6">
      <alignment vertical="center"/>
      <protection locked="0"/>
    </xf>
    <xf numFmtId="173" fontId="63" fillId="15" borderId="6">
      <alignment vertical="center"/>
      <protection locked="0"/>
    </xf>
    <xf numFmtId="173" fontId="63" fillId="15" borderId="6">
      <alignment vertical="center"/>
      <protection locked="0"/>
    </xf>
    <xf numFmtId="173" fontId="63" fillId="15" borderId="6">
      <alignment vertical="center"/>
      <protection locked="0"/>
    </xf>
    <xf numFmtId="173" fontId="63" fillId="15" borderId="6">
      <alignment vertical="center"/>
      <protection locked="0"/>
    </xf>
    <xf numFmtId="173" fontId="63" fillId="15" borderId="6">
      <alignment vertical="center"/>
      <protection locked="0"/>
    </xf>
    <xf numFmtId="177" fontId="63" fillId="15" borderId="6">
      <alignment vertical="center"/>
      <protection locked="0"/>
    </xf>
    <xf numFmtId="177" fontId="63" fillId="15" borderId="6">
      <alignment vertical="center"/>
      <protection locked="0"/>
    </xf>
    <xf numFmtId="177" fontId="63" fillId="15" borderId="6">
      <alignment vertical="center"/>
      <protection locked="0"/>
    </xf>
    <xf numFmtId="177" fontId="63" fillId="15" borderId="6">
      <alignment vertical="center"/>
      <protection locked="0"/>
    </xf>
    <xf numFmtId="177" fontId="63" fillId="15" borderId="6">
      <alignment vertical="center"/>
      <protection locked="0"/>
    </xf>
    <xf numFmtId="177" fontId="63" fillId="15" borderId="6">
      <alignment vertical="center"/>
      <protection locked="0"/>
    </xf>
    <xf numFmtId="177" fontId="96" fillId="12" borderId="6">
      <alignment vertical="center"/>
      <protection locked="0"/>
    </xf>
    <xf numFmtId="177" fontId="96" fillId="12" borderId="6">
      <alignment vertical="center"/>
      <protection locked="0"/>
    </xf>
    <xf numFmtId="177"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73" fontId="96" fillId="12" borderId="6">
      <alignment vertical="center"/>
      <protection locked="0"/>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96" fillId="31"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96" fillId="31" borderId="6">
      <alignment vertical="center"/>
    </xf>
    <xf numFmtId="178" fontId="63" fillId="30" borderId="6">
      <alignment vertical="center"/>
    </xf>
    <xf numFmtId="178" fontId="63" fillId="30" borderId="6">
      <alignment vertical="center"/>
    </xf>
    <xf numFmtId="178" fontId="63" fillId="30" borderId="6">
      <alignment vertical="center"/>
    </xf>
    <xf numFmtId="178" fontId="63" fillId="30" borderId="6">
      <alignment vertical="center"/>
    </xf>
    <xf numFmtId="178" fontId="63" fillId="30" borderId="6">
      <alignment vertical="center"/>
    </xf>
    <xf numFmtId="178" fontId="63" fillId="30" borderId="6">
      <alignment vertical="center"/>
    </xf>
    <xf numFmtId="178" fontId="96" fillId="31" borderId="6">
      <alignment vertical="center"/>
    </xf>
    <xf numFmtId="178" fontId="96" fillId="31" borderId="6">
      <alignment vertical="center"/>
    </xf>
    <xf numFmtId="178" fontId="63" fillId="30" borderId="6">
      <alignment vertical="center"/>
    </xf>
    <xf numFmtId="177" fontId="63" fillId="30" borderId="6">
      <alignment vertical="center"/>
    </xf>
    <xf numFmtId="177" fontId="63" fillId="30" borderId="6">
      <alignment vertical="center"/>
    </xf>
    <xf numFmtId="177" fontId="63" fillId="30" borderId="6">
      <alignment vertical="center"/>
    </xf>
    <xf numFmtId="177" fontId="63" fillId="30" borderId="6">
      <alignment vertical="center"/>
    </xf>
    <xf numFmtId="177" fontId="63" fillId="30" borderId="6">
      <alignment vertical="center"/>
    </xf>
    <xf numFmtId="177" fontId="63" fillId="30" borderId="6">
      <alignment vertical="center"/>
    </xf>
    <xf numFmtId="177" fontId="96" fillId="31" borderId="6">
      <alignment vertical="center"/>
    </xf>
    <xf numFmtId="177" fontId="96" fillId="31" borderId="6">
      <alignment vertical="center"/>
    </xf>
    <xf numFmtId="177"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77" fontId="63" fillId="30" borderId="6">
      <alignment vertical="center"/>
    </xf>
    <xf numFmtId="177" fontId="63" fillId="30" borderId="6">
      <alignment vertical="center"/>
    </xf>
    <xf numFmtId="181" fontId="63" fillId="30" borderId="6">
      <alignment vertical="center"/>
    </xf>
    <xf numFmtId="179" fontId="63" fillId="30" borderId="6">
      <alignment vertical="center"/>
    </xf>
    <xf numFmtId="179" fontId="63" fillId="30" borderId="6">
      <alignment vertical="center"/>
    </xf>
    <xf numFmtId="179" fontId="63" fillId="30" borderId="6">
      <alignment vertical="center"/>
    </xf>
    <xf numFmtId="179" fontId="63" fillId="30" borderId="6">
      <alignment vertical="center"/>
    </xf>
    <xf numFmtId="179" fontId="63" fillId="30" borderId="6">
      <alignment vertical="center"/>
    </xf>
    <xf numFmtId="179" fontId="63" fillId="30" borderId="6">
      <alignment vertical="center"/>
    </xf>
    <xf numFmtId="179" fontId="96" fillId="31" borderId="6">
      <alignment vertical="center"/>
    </xf>
    <xf numFmtId="179" fontId="96" fillId="31" borderId="6">
      <alignment vertical="center"/>
    </xf>
    <xf numFmtId="179" fontId="63" fillId="30" borderId="6">
      <alignment vertical="center"/>
    </xf>
    <xf numFmtId="177" fontId="63" fillId="30" borderId="6">
      <alignment vertical="center"/>
    </xf>
    <xf numFmtId="177" fontId="63" fillId="30" borderId="6">
      <alignment vertical="center"/>
    </xf>
    <xf numFmtId="177" fontId="63" fillId="30" borderId="6">
      <alignment vertical="center"/>
    </xf>
    <xf numFmtId="177" fontId="63" fillId="30" borderId="6">
      <alignment vertical="center"/>
    </xf>
    <xf numFmtId="177" fontId="63" fillId="30" borderId="6">
      <alignment vertical="center"/>
    </xf>
    <xf numFmtId="177" fontId="63" fillId="30" borderId="6">
      <alignment vertical="center"/>
    </xf>
    <xf numFmtId="179" fontId="63" fillId="30" borderId="6">
      <alignment vertical="center"/>
    </xf>
    <xf numFmtId="179" fontId="63" fillId="30" borderId="6">
      <alignment vertical="center"/>
    </xf>
    <xf numFmtId="177"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9" fontId="96" fillId="31" borderId="6">
      <alignment vertical="center"/>
    </xf>
    <xf numFmtId="0" fontId="63" fillId="30" borderId="6">
      <alignment vertical="center"/>
    </xf>
    <xf numFmtId="0" fontId="63" fillId="30" borderId="6">
      <alignment vertical="center"/>
    </xf>
    <xf numFmtId="0" fontId="63" fillId="30" borderId="6">
      <alignment vertical="center"/>
    </xf>
    <xf numFmtId="0" fontId="63" fillId="30" borderId="6">
      <alignment vertical="center"/>
    </xf>
    <xf numFmtId="0" fontId="63" fillId="30" borderId="6">
      <alignment vertical="center"/>
    </xf>
    <xf numFmtId="0" fontId="63" fillId="30" borderId="6">
      <alignment vertical="center"/>
    </xf>
    <xf numFmtId="0" fontId="63" fillId="30" borderId="6">
      <alignment vertical="center"/>
    </xf>
    <xf numFmtId="0" fontId="63" fillId="30" borderId="6">
      <alignment vertical="center"/>
    </xf>
    <xf numFmtId="0" fontId="63" fillId="30" borderId="6">
      <alignment vertical="center"/>
    </xf>
    <xf numFmtId="0" fontId="63" fillId="30" borderId="6">
      <alignment vertical="center"/>
    </xf>
    <xf numFmtId="0" fontId="63" fillId="30" borderId="6">
      <alignment vertical="center"/>
    </xf>
    <xf numFmtId="0" fontId="63" fillId="30" borderId="6">
      <alignment vertical="center"/>
    </xf>
    <xf numFmtId="0" fontId="63" fillId="30" borderId="6">
      <alignment vertical="center"/>
    </xf>
    <xf numFmtId="0" fontId="63" fillId="30" borderId="6">
      <alignment vertical="center"/>
    </xf>
    <xf numFmtId="0" fontId="63" fillId="30" borderId="6">
      <alignment vertical="center"/>
    </xf>
    <xf numFmtId="0" fontId="63" fillId="30" borderId="6">
      <alignment vertical="center"/>
    </xf>
    <xf numFmtId="0" fontId="63" fillId="30" borderId="6">
      <alignment vertical="center"/>
    </xf>
    <xf numFmtId="0" fontId="63" fillId="30" borderId="6">
      <alignment vertical="center"/>
    </xf>
    <xf numFmtId="0" fontId="96" fillId="31" borderId="6">
      <alignment vertical="center"/>
    </xf>
    <xf numFmtId="0" fontId="63" fillId="30" borderId="6">
      <alignment vertical="center"/>
    </xf>
    <xf numFmtId="0" fontId="63" fillId="30" borderId="6">
      <alignment vertical="center"/>
    </xf>
    <xf numFmtId="0" fontId="63" fillId="30" borderId="6">
      <alignment vertical="center"/>
    </xf>
    <xf numFmtId="0" fontId="63" fillId="30" borderId="6">
      <alignment vertical="center"/>
    </xf>
    <xf numFmtId="0" fontId="63" fillId="30" borderId="6">
      <alignment vertical="center"/>
    </xf>
    <xf numFmtId="0" fontId="63" fillId="30" borderId="6">
      <alignment vertical="center"/>
    </xf>
    <xf numFmtId="0" fontId="63" fillId="30" borderId="6">
      <alignment vertical="center"/>
    </xf>
    <xf numFmtId="0" fontId="63" fillId="30" borderId="6">
      <alignment vertical="center"/>
    </xf>
    <xf numFmtId="0" fontId="63" fillId="30" borderId="6">
      <alignment vertical="center"/>
    </xf>
    <xf numFmtId="0" fontId="63" fillId="30" borderId="6">
      <alignment vertical="center"/>
    </xf>
    <xf numFmtId="0" fontId="63" fillId="30" borderId="6">
      <alignment vertical="center"/>
    </xf>
    <xf numFmtId="0" fontId="63" fillId="30" borderId="6">
      <alignment vertical="center"/>
    </xf>
    <xf numFmtId="0" fontId="63" fillId="30" borderId="6">
      <alignment vertical="center"/>
    </xf>
    <xf numFmtId="0" fontId="63" fillId="30" borderId="6">
      <alignment vertical="center"/>
    </xf>
    <xf numFmtId="0" fontId="63" fillId="30" borderId="6">
      <alignment vertical="center"/>
    </xf>
    <xf numFmtId="0" fontId="63" fillId="30" borderId="6">
      <alignment vertical="center"/>
    </xf>
    <xf numFmtId="0" fontId="63" fillId="30" borderId="6">
      <alignment vertical="center"/>
    </xf>
    <xf numFmtId="0" fontId="63" fillId="30" borderId="6">
      <alignment vertical="center"/>
    </xf>
    <xf numFmtId="0" fontId="96" fillId="31" borderId="6">
      <alignment vertical="center"/>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96" fillId="31" borderId="6">
      <alignment vertical="center"/>
    </xf>
    <xf numFmtId="173" fontId="96" fillId="31" borderId="6">
      <alignment vertical="center"/>
    </xf>
    <xf numFmtId="173" fontId="63" fillId="30" borderId="6">
      <alignment vertical="center"/>
    </xf>
    <xf numFmtId="177" fontId="63" fillId="30" borderId="6">
      <alignment vertical="center"/>
    </xf>
    <xf numFmtId="177" fontId="63" fillId="30" borderId="6">
      <alignment vertical="center"/>
    </xf>
    <xf numFmtId="177" fontId="63" fillId="30" borderId="6">
      <alignment vertical="center"/>
    </xf>
    <xf numFmtId="177" fontId="63" fillId="30" borderId="6">
      <alignment vertical="center"/>
    </xf>
    <xf numFmtId="177" fontId="63" fillId="30" borderId="6">
      <alignment vertical="center"/>
    </xf>
    <xf numFmtId="177" fontId="63" fillId="30" borderId="6">
      <alignment vertical="center"/>
    </xf>
    <xf numFmtId="173" fontId="63" fillId="30" borderId="6">
      <alignment vertical="center"/>
    </xf>
    <xf numFmtId="173" fontId="63" fillId="30" borderId="6">
      <alignment vertical="center"/>
    </xf>
    <xf numFmtId="177"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96" fillId="31" borderId="6">
      <alignment vertical="center"/>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96" fillId="31" borderId="6">
      <alignment vertical="center"/>
    </xf>
    <xf numFmtId="173" fontId="63" fillId="51" borderId="6">
      <alignment horizontal="right" vertical="center"/>
      <protection locked="0"/>
    </xf>
    <xf numFmtId="173" fontId="63" fillId="51" borderId="6">
      <alignment horizontal="right" vertical="center"/>
      <protection locked="0"/>
    </xf>
    <xf numFmtId="173" fontId="63" fillId="51" borderId="6">
      <alignment horizontal="right" vertical="center"/>
      <protection locked="0"/>
    </xf>
    <xf numFmtId="173" fontId="63" fillId="51" borderId="6">
      <alignment horizontal="right" vertical="center"/>
      <protection locked="0"/>
    </xf>
    <xf numFmtId="173" fontId="63" fillId="51" borderId="6">
      <alignment horizontal="right" vertical="center"/>
      <protection locked="0"/>
    </xf>
    <xf numFmtId="0" fontId="63" fillId="51" borderId="6">
      <alignment horizontal="right" vertical="center"/>
      <protection locked="0"/>
    </xf>
    <xf numFmtId="0" fontId="63" fillId="51" borderId="6">
      <alignment horizontal="right" vertical="center"/>
      <protection locked="0"/>
    </xf>
    <xf numFmtId="0" fontId="63" fillId="51" borderId="6">
      <alignment horizontal="right" vertical="center"/>
      <protection locked="0"/>
    </xf>
    <xf numFmtId="0" fontId="63" fillId="51" borderId="6">
      <alignment horizontal="right" vertical="center"/>
      <protection locked="0"/>
    </xf>
    <xf numFmtId="0" fontId="63" fillId="51" borderId="6">
      <alignment horizontal="right" vertical="center"/>
      <protection locked="0"/>
    </xf>
    <xf numFmtId="0" fontId="63" fillId="51" borderId="6">
      <alignment horizontal="right" vertical="center"/>
      <protection locked="0"/>
    </xf>
    <xf numFmtId="0" fontId="63" fillId="51" borderId="6">
      <alignment horizontal="right" vertical="center"/>
      <protection locked="0"/>
    </xf>
    <xf numFmtId="0" fontId="63" fillId="51" borderId="6">
      <alignment horizontal="right" vertical="center"/>
      <protection locked="0"/>
    </xf>
    <xf numFmtId="0" fontId="63" fillId="51" borderId="6">
      <alignment horizontal="right" vertical="center"/>
      <protection locked="0"/>
    </xf>
    <xf numFmtId="0" fontId="63" fillId="51" borderId="6">
      <alignment horizontal="right" vertical="center"/>
      <protection locked="0"/>
    </xf>
    <xf numFmtId="0" fontId="63" fillId="51" borderId="6">
      <alignment horizontal="right" vertical="center"/>
      <protection locked="0"/>
    </xf>
    <xf numFmtId="0" fontId="63" fillId="51" borderId="6">
      <alignment horizontal="right" vertical="center"/>
      <protection locked="0"/>
    </xf>
    <xf numFmtId="0" fontId="63" fillId="51" borderId="6">
      <alignment horizontal="right" vertical="center"/>
      <protection locked="0"/>
    </xf>
    <xf numFmtId="0" fontId="63" fillId="51" borderId="6">
      <alignment horizontal="right" vertical="center"/>
      <protection locked="0"/>
    </xf>
    <xf numFmtId="0" fontId="63" fillId="51" borderId="6">
      <alignment horizontal="right" vertical="center"/>
      <protection locked="0"/>
    </xf>
    <xf numFmtId="0" fontId="63" fillId="51" borderId="6">
      <alignment horizontal="right" vertical="center"/>
      <protection locked="0"/>
    </xf>
    <xf numFmtId="0" fontId="63" fillId="51" borderId="6">
      <alignment horizontal="right" vertical="center"/>
      <protection locked="0"/>
    </xf>
    <xf numFmtId="0" fontId="63" fillId="51" borderId="6">
      <alignment horizontal="right" vertical="center"/>
      <protection locked="0"/>
    </xf>
    <xf numFmtId="0" fontId="96" fillId="32" borderId="6">
      <alignment horizontal="right" vertical="center"/>
      <protection locked="0"/>
    </xf>
    <xf numFmtId="177" fontId="63" fillId="51" borderId="6">
      <alignment horizontal="right" vertical="center"/>
      <protection locked="0"/>
    </xf>
    <xf numFmtId="177" fontId="63" fillId="51" borderId="6">
      <alignment horizontal="right" vertical="center"/>
      <protection locked="0"/>
    </xf>
    <xf numFmtId="177" fontId="63" fillId="51" borderId="6">
      <alignment horizontal="right" vertical="center"/>
      <protection locked="0"/>
    </xf>
    <xf numFmtId="177" fontId="63" fillId="51" borderId="6">
      <alignment horizontal="right" vertical="center"/>
      <protection locked="0"/>
    </xf>
    <xf numFmtId="177" fontId="63" fillId="51" borderId="6">
      <alignment horizontal="right" vertical="center"/>
      <protection locked="0"/>
    </xf>
    <xf numFmtId="177" fontId="63" fillId="51" borderId="6">
      <alignment horizontal="right" vertical="center"/>
      <protection locked="0"/>
    </xf>
    <xf numFmtId="177" fontId="96" fillId="32" borderId="6">
      <alignment horizontal="right" vertical="center"/>
      <protection locked="0"/>
    </xf>
    <xf numFmtId="177" fontId="96" fillId="32" borderId="6">
      <alignment horizontal="right" vertical="center"/>
      <protection locked="0"/>
    </xf>
    <xf numFmtId="177" fontId="63" fillId="51" borderId="6">
      <alignment horizontal="right" vertical="center"/>
      <protection locked="0"/>
    </xf>
    <xf numFmtId="178" fontId="63" fillId="51" borderId="6">
      <alignment horizontal="right" vertical="center"/>
      <protection locked="0"/>
    </xf>
    <xf numFmtId="178" fontId="63" fillId="51" borderId="6">
      <alignment horizontal="right" vertical="center"/>
      <protection locked="0"/>
    </xf>
    <xf numFmtId="178" fontId="63" fillId="51" borderId="6">
      <alignment horizontal="right" vertical="center"/>
      <protection locked="0"/>
    </xf>
    <xf numFmtId="178" fontId="63" fillId="51" borderId="6">
      <alignment horizontal="right" vertical="center"/>
      <protection locked="0"/>
    </xf>
    <xf numFmtId="178" fontId="63" fillId="51" borderId="6">
      <alignment horizontal="right" vertical="center"/>
      <protection locked="0"/>
    </xf>
    <xf numFmtId="178" fontId="63" fillId="51" borderId="6">
      <alignment horizontal="right" vertical="center"/>
      <protection locked="0"/>
    </xf>
    <xf numFmtId="177" fontId="63" fillId="51" borderId="6">
      <alignment horizontal="right" vertical="center"/>
      <protection locked="0"/>
    </xf>
    <xf numFmtId="177" fontId="63" fillId="51" borderId="6">
      <alignment horizontal="right" vertical="center"/>
      <protection locked="0"/>
    </xf>
    <xf numFmtId="178" fontId="63" fillId="51" borderId="6">
      <alignment horizontal="right" vertical="center"/>
      <protection locked="0"/>
    </xf>
    <xf numFmtId="179" fontId="63" fillId="51" borderId="6">
      <alignment horizontal="right" vertical="center"/>
      <protection locked="0"/>
    </xf>
    <xf numFmtId="179" fontId="63" fillId="51" borderId="6">
      <alignment horizontal="right" vertical="center"/>
      <protection locked="0"/>
    </xf>
    <xf numFmtId="179" fontId="63" fillId="51" borderId="6">
      <alignment horizontal="right" vertical="center"/>
      <protection locked="0"/>
    </xf>
    <xf numFmtId="179" fontId="63" fillId="51" borderId="6">
      <alignment horizontal="right" vertical="center"/>
      <protection locked="0"/>
    </xf>
    <xf numFmtId="179" fontId="63" fillId="51" borderId="6">
      <alignment horizontal="right" vertical="center"/>
      <protection locked="0"/>
    </xf>
    <xf numFmtId="179" fontId="63" fillId="51" borderId="6">
      <alignment horizontal="right" vertical="center"/>
      <protection locked="0"/>
    </xf>
    <xf numFmtId="179" fontId="96" fillId="32" borderId="6">
      <alignment horizontal="right" vertical="center"/>
      <protection locked="0"/>
    </xf>
    <xf numFmtId="179" fontId="96" fillId="32" borderId="6">
      <alignment horizontal="right" vertical="center"/>
      <protection locked="0"/>
    </xf>
    <xf numFmtId="179" fontId="63" fillId="51" borderId="6">
      <alignment horizontal="right" vertical="center"/>
      <protection locked="0"/>
    </xf>
    <xf numFmtId="177" fontId="63" fillId="51" borderId="6">
      <alignment horizontal="right" vertical="center"/>
      <protection locked="0"/>
    </xf>
    <xf numFmtId="177" fontId="63" fillId="51" borderId="6">
      <alignment horizontal="right" vertical="center"/>
      <protection locked="0"/>
    </xf>
    <xf numFmtId="177" fontId="63" fillId="51" borderId="6">
      <alignment horizontal="right" vertical="center"/>
      <protection locked="0"/>
    </xf>
    <xf numFmtId="177" fontId="63" fillId="51" borderId="6">
      <alignment horizontal="right" vertical="center"/>
      <protection locked="0"/>
    </xf>
    <xf numFmtId="177" fontId="63" fillId="51" borderId="6">
      <alignment horizontal="right" vertical="center"/>
      <protection locked="0"/>
    </xf>
    <xf numFmtId="177" fontId="63" fillId="51" borderId="6">
      <alignment horizontal="right" vertical="center"/>
      <protection locked="0"/>
    </xf>
    <xf numFmtId="179" fontId="63" fillId="51" borderId="6">
      <alignment horizontal="right" vertical="center"/>
      <protection locked="0"/>
    </xf>
    <xf numFmtId="179" fontId="63" fillId="51" borderId="6">
      <alignment horizontal="right" vertical="center"/>
      <protection locked="0"/>
    </xf>
    <xf numFmtId="177" fontId="63" fillId="51" borderId="6">
      <alignment horizontal="right" vertical="center"/>
      <protection locked="0"/>
    </xf>
    <xf numFmtId="0" fontId="63" fillId="51" borderId="6">
      <alignment horizontal="right" vertical="center"/>
      <protection locked="0"/>
    </xf>
    <xf numFmtId="0" fontId="63" fillId="51" borderId="6">
      <alignment horizontal="right" vertical="center"/>
      <protection locked="0"/>
    </xf>
    <xf numFmtId="0" fontId="63" fillId="51" borderId="6">
      <alignment horizontal="right" vertical="center"/>
      <protection locked="0"/>
    </xf>
    <xf numFmtId="0" fontId="63" fillId="51" borderId="6">
      <alignment horizontal="right" vertical="center"/>
      <protection locked="0"/>
    </xf>
    <xf numFmtId="0" fontId="63" fillId="51" borderId="6">
      <alignment horizontal="right" vertical="center"/>
      <protection locked="0"/>
    </xf>
    <xf numFmtId="0" fontId="63" fillId="51" borderId="6">
      <alignment horizontal="right" vertical="center"/>
      <protection locked="0"/>
    </xf>
    <xf numFmtId="179" fontId="63" fillId="51" borderId="6">
      <alignment horizontal="right" vertical="center"/>
      <protection locked="0"/>
    </xf>
    <xf numFmtId="179" fontId="63" fillId="51" borderId="6">
      <alignment horizontal="right" vertical="center"/>
      <protection locked="0"/>
    </xf>
    <xf numFmtId="0" fontId="63" fillId="51" borderId="6">
      <alignment horizontal="right" vertical="center"/>
      <protection locked="0"/>
    </xf>
    <xf numFmtId="179" fontId="96" fillId="32" borderId="6">
      <alignment horizontal="right" vertical="center"/>
      <protection locked="0"/>
    </xf>
    <xf numFmtId="173" fontId="63" fillId="51" borderId="6">
      <alignment horizontal="right" vertical="center"/>
      <protection locked="0"/>
    </xf>
    <xf numFmtId="173" fontId="63" fillId="51" borderId="6">
      <alignment horizontal="right" vertical="center"/>
      <protection locked="0"/>
    </xf>
    <xf numFmtId="173" fontId="63" fillId="51" borderId="6">
      <alignment horizontal="right" vertical="center"/>
      <protection locked="0"/>
    </xf>
    <xf numFmtId="173" fontId="63" fillId="51" borderId="6">
      <alignment horizontal="right" vertical="center"/>
      <protection locked="0"/>
    </xf>
    <xf numFmtId="173" fontId="63" fillId="51" borderId="6">
      <alignment horizontal="right" vertical="center"/>
      <protection locked="0"/>
    </xf>
    <xf numFmtId="173" fontId="63" fillId="51" borderId="6">
      <alignment horizontal="right" vertical="center"/>
      <protection locked="0"/>
    </xf>
    <xf numFmtId="173" fontId="96" fillId="32" borderId="6">
      <alignment horizontal="right" vertical="center"/>
      <protection locked="0"/>
    </xf>
    <xf numFmtId="173" fontId="96" fillId="32" borderId="6">
      <alignment horizontal="right" vertical="center"/>
      <protection locked="0"/>
    </xf>
    <xf numFmtId="173" fontId="63" fillId="51" borderId="6">
      <alignment horizontal="right" vertical="center"/>
      <protection locked="0"/>
    </xf>
    <xf numFmtId="177" fontId="63" fillId="51" borderId="6">
      <alignment horizontal="right" vertical="center"/>
      <protection locked="0"/>
    </xf>
    <xf numFmtId="177" fontId="63" fillId="51" borderId="6">
      <alignment horizontal="right" vertical="center"/>
      <protection locked="0"/>
    </xf>
    <xf numFmtId="177" fontId="63" fillId="51" borderId="6">
      <alignment horizontal="right" vertical="center"/>
      <protection locked="0"/>
    </xf>
    <xf numFmtId="177" fontId="63" fillId="51" borderId="6">
      <alignment horizontal="right" vertical="center"/>
      <protection locked="0"/>
    </xf>
    <xf numFmtId="177" fontId="63" fillId="51" borderId="6">
      <alignment horizontal="right" vertical="center"/>
      <protection locked="0"/>
    </xf>
    <xf numFmtId="177" fontId="63" fillId="51" borderId="6">
      <alignment horizontal="right" vertical="center"/>
      <protection locked="0"/>
    </xf>
    <xf numFmtId="173" fontId="63" fillId="51" borderId="6">
      <alignment horizontal="right" vertical="center"/>
      <protection locked="0"/>
    </xf>
    <xf numFmtId="173" fontId="63" fillId="51" borderId="6">
      <alignment horizontal="right" vertical="center"/>
      <protection locked="0"/>
    </xf>
    <xf numFmtId="177" fontId="63" fillId="51" borderId="6">
      <alignment horizontal="right" vertical="center"/>
      <protection locked="0"/>
    </xf>
    <xf numFmtId="173" fontId="63" fillId="51" borderId="6">
      <alignment horizontal="right" vertical="center"/>
      <protection locked="0"/>
    </xf>
    <xf numFmtId="173" fontId="63" fillId="51" borderId="6">
      <alignment horizontal="right" vertical="center"/>
      <protection locked="0"/>
    </xf>
    <xf numFmtId="173" fontId="63" fillId="51" borderId="6">
      <alignment horizontal="right" vertical="center"/>
      <protection locked="0"/>
    </xf>
    <xf numFmtId="173" fontId="63" fillId="51" borderId="6">
      <alignment horizontal="right" vertical="center"/>
      <protection locked="0"/>
    </xf>
    <xf numFmtId="173" fontId="63" fillId="51" borderId="6">
      <alignment horizontal="right" vertical="center"/>
      <protection locked="0"/>
    </xf>
    <xf numFmtId="173" fontId="63" fillId="51" borderId="6">
      <alignment horizontal="right" vertical="center"/>
      <protection locked="0"/>
    </xf>
    <xf numFmtId="173" fontId="63" fillId="51" borderId="6">
      <alignment horizontal="right" vertical="center"/>
      <protection locked="0"/>
    </xf>
    <xf numFmtId="173" fontId="63" fillId="51" borderId="6">
      <alignment horizontal="right" vertical="center"/>
      <protection locked="0"/>
    </xf>
    <xf numFmtId="173" fontId="63" fillId="51" borderId="6">
      <alignment horizontal="right" vertical="center"/>
      <protection locked="0"/>
    </xf>
    <xf numFmtId="173" fontId="96" fillId="32" borderId="6">
      <alignment horizontal="right" vertical="center"/>
      <protection locked="0"/>
    </xf>
    <xf numFmtId="173" fontId="63" fillId="51" borderId="6">
      <alignment horizontal="right" vertical="center"/>
      <protection locked="0"/>
    </xf>
    <xf numFmtId="173" fontId="63" fillId="51" borderId="6">
      <alignment horizontal="right" vertical="center"/>
      <protection locked="0"/>
    </xf>
    <xf numFmtId="173" fontId="63" fillId="51" borderId="6">
      <alignment horizontal="right" vertical="center"/>
      <protection locked="0"/>
    </xf>
    <xf numFmtId="173" fontId="63" fillId="51" borderId="6">
      <alignment horizontal="right" vertical="center"/>
      <protection locked="0"/>
    </xf>
    <xf numFmtId="173" fontId="63" fillId="51" borderId="6">
      <alignment horizontal="right" vertical="center"/>
      <protection locked="0"/>
    </xf>
    <xf numFmtId="173" fontId="63" fillId="51" borderId="6">
      <alignment horizontal="right" vertical="center"/>
      <protection locked="0"/>
    </xf>
    <xf numFmtId="173" fontId="63" fillId="51" borderId="6">
      <alignment horizontal="right" vertical="center"/>
      <protection locked="0"/>
    </xf>
    <xf numFmtId="173" fontId="63" fillId="51" borderId="6">
      <alignment horizontal="right" vertical="center"/>
      <protection locked="0"/>
    </xf>
    <xf numFmtId="173" fontId="63" fillId="51" borderId="6">
      <alignment horizontal="right" vertical="center"/>
      <protection locked="0"/>
    </xf>
    <xf numFmtId="173" fontId="63" fillId="51" borderId="6">
      <alignment horizontal="right" vertical="center"/>
      <protection locked="0"/>
    </xf>
    <xf numFmtId="173" fontId="63" fillId="51" borderId="6">
      <alignment horizontal="right" vertical="center"/>
      <protection locked="0"/>
    </xf>
    <xf numFmtId="173" fontId="63" fillId="51" borderId="6">
      <alignment horizontal="right" vertical="center"/>
      <protection locked="0"/>
    </xf>
    <xf numFmtId="173" fontId="63" fillId="51" borderId="6">
      <alignment horizontal="right" vertical="center"/>
      <protection locked="0"/>
    </xf>
    <xf numFmtId="173" fontId="63" fillId="51" borderId="6">
      <alignment horizontal="right" vertical="center"/>
      <protection locked="0"/>
    </xf>
    <xf numFmtId="173" fontId="63" fillId="51" borderId="6">
      <alignment horizontal="right" vertical="center"/>
      <protection locked="0"/>
    </xf>
    <xf numFmtId="173" fontId="96" fillId="32" borderId="6">
      <alignment horizontal="right" vertical="center"/>
      <protection locked="0"/>
    </xf>
    <xf numFmtId="180" fontId="96" fillId="0" borderId="0">
      <protection locked="0"/>
    </xf>
    <xf numFmtId="4" fontId="97" fillId="45" borderId="0" applyNumberFormat="0" applyProtection="0">
      <alignment horizontal="left" vertical="center" indent="1"/>
    </xf>
    <xf numFmtId="4" fontId="97" fillId="34" borderId="0" applyNumberFormat="0" applyProtection="0">
      <alignment horizontal="left" vertical="center" indent="1"/>
    </xf>
    <xf numFmtId="0" fontId="66" fillId="46" borderId="48" applyNumberFormat="0" applyProtection="0">
      <alignment horizontal="left" vertical="center" indent="1"/>
    </xf>
    <xf numFmtId="0" fontId="66" fillId="46" borderId="48" applyNumberFormat="0" applyProtection="0">
      <alignment horizontal="left" vertical="top" indent="1"/>
    </xf>
    <xf numFmtId="0" fontId="66" fillId="34" borderId="48" applyNumberFormat="0" applyProtection="0">
      <alignment horizontal="left" vertical="center" indent="1"/>
    </xf>
    <xf numFmtId="0" fontId="66" fillId="34" borderId="48" applyNumberFormat="0" applyProtection="0">
      <alignment horizontal="left" vertical="top" indent="1"/>
    </xf>
    <xf numFmtId="0" fontId="66" fillId="47" borderId="48" applyNumberFormat="0" applyProtection="0">
      <alignment horizontal="left" vertical="center" indent="1"/>
    </xf>
    <xf numFmtId="0" fontId="66" fillId="47" borderId="48" applyNumberFormat="0" applyProtection="0">
      <alignment horizontal="left" vertical="top" indent="1"/>
    </xf>
    <xf numFmtId="0" fontId="66" fillId="45" borderId="48" applyNumberFormat="0" applyProtection="0">
      <alignment horizontal="left" vertical="center" indent="1"/>
    </xf>
    <xf numFmtId="0" fontId="66" fillId="45" borderId="48" applyNumberFormat="0" applyProtection="0">
      <alignment horizontal="left" vertical="top" indent="1"/>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151" fillId="46" borderId="67" applyBorder="0"/>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66" fillId="69" borderId="0"/>
    <xf numFmtId="0" fontId="66" fillId="0" borderId="0" applyFont="0" applyFill="0" applyBorder="0" applyAlignment="0" applyProtection="0"/>
    <xf numFmtId="37" fontId="82" fillId="0" borderId="36" applyNumberFormat="0"/>
    <xf numFmtId="0" fontId="153" fillId="0" borderId="68" applyNumberFormat="0" applyAlignment="0" applyProtection="0"/>
    <xf numFmtId="0" fontId="116" fillId="0" borderId="0" applyNumberFormat="0" applyFill="0" applyBorder="0" applyAlignment="0" applyProtection="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0" fontId="105" fillId="0" borderId="69" applyNumberFormat="0" applyFill="0" applyAlignment="0" applyProtection="0"/>
    <xf numFmtId="37" fontId="82" fillId="0" borderId="55" applyNumberFormat="0" applyFill="0"/>
    <xf numFmtId="0" fontId="154" fillId="0" borderId="0" applyNumberFormat="0" applyFill="0" applyBorder="0" applyAlignment="0" applyProtection="0"/>
    <xf numFmtId="0" fontId="66" fillId="49" borderId="0" applyNumberFormat="0" applyFont="0" applyBorder="0" applyAlignment="0" applyProtection="0"/>
    <xf numFmtId="0" fontId="62" fillId="0" borderId="0"/>
    <xf numFmtId="0" fontId="62" fillId="0" borderId="0"/>
    <xf numFmtId="0" fontId="66" fillId="0" borderId="0"/>
    <xf numFmtId="0" fontId="68" fillId="0" borderId="0"/>
    <xf numFmtId="194" fontId="66" fillId="0" borderId="0">
      <alignment vertical="top"/>
    </xf>
    <xf numFmtId="194" fontId="66" fillId="0" borderId="0">
      <alignment vertical="top"/>
    </xf>
    <xf numFmtId="195" fontId="88" fillId="0" borderId="0"/>
    <xf numFmtId="196" fontId="66" fillId="0" borderId="0"/>
    <xf numFmtId="196" fontId="66" fillId="0" borderId="0"/>
    <xf numFmtId="196" fontId="66" fillId="0" borderId="0"/>
    <xf numFmtId="196" fontId="66" fillId="0" borderId="0"/>
    <xf numFmtId="196" fontId="66" fillId="0" borderId="0"/>
    <xf numFmtId="194" fontId="156" fillId="0" borderId="0"/>
    <xf numFmtId="195" fontId="88" fillId="0" borderId="0"/>
    <xf numFmtId="196" fontId="66" fillId="0" borderId="0"/>
    <xf numFmtId="196" fontId="66" fillId="0" borderId="0"/>
    <xf numFmtId="196" fontId="66" fillId="0" borderId="0"/>
    <xf numFmtId="196" fontId="66" fillId="0" borderId="0"/>
    <xf numFmtId="196" fontId="66" fillId="0" borderId="0"/>
    <xf numFmtId="197" fontId="157" fillId="0" borderId="0" applyFont="0" applyFill="0" applyBorder="0" applyAlignment="0" applyProtection="0">
      <protection locked="0"/>
    </xf>
    <xf numFmtId="198" fontId="156" fillId="0" borderId="0">
      <alignment horizontal="right"/>
    </xf>
    <xf numFmtId="199" fontId="156" fillId="54" borderId="0"/>
    <xf numFmtId="200" fontId="156" fillId="54" borderId="0"/>
    <xf numFmtId="201" fontId="156" fillId="54" borderId="0"/>
    <xf numFmtId="202" fontId="156" fillId="54" borderId="0">
      <alignment horizontal="right"/>
    </xf>
    <xf numFmtId="0" fontId="66" fillId="0" borderId="0"/>
    <xf numFmtId="0" fontId="66" fillId="0" borderId="0"/>
    <xf numFmtId="194" fontId="66" fillId="0" borderId="0"/>
    <xf numFmtId="0" fontId="66" fillId="0" borderId="0"/>
    <xf numFmtId="194" fontId="68" fillId="0" borderId="0"/>
    <xf numFmtId="194" fontId="66" fillId="0" borderId="0"/>
    <xf numFmtId="194" fontId="66" fillId="0" borderId="0"/>
    <xf numFmtId="194" fontId="66" fillId="0" borderId="0"/>
    <xf numFmtId="194" fontId="66" fillId="0" borderId="0"/>
    <xf numFmtId="0" fontId="66" fillId="0" borderId="0"/>
    <xf numFmtId="0" fontId="66" fillId="0" borderId="0"/>
    <xf numFmtId="0" fontId="66" fillId="0" borderId="0"/>
    <xf numFmtId="0" fontId="66" fillId="0" borderId="0"/>
    <xf numFmtId="0" fontId="66" fillId="0" borderId="0"/>
    <xf numFmtId="0" fontId="66" fillId="0" borderId="0"/>
    <xf numFmtId="194" fontId="68" fillId="0" borderId="0"/>
    <xf numFmtId="194" fontId="68" fillId="0" borderId="0"/>
    <xf numFmtId="0" fontId="66" fillId="0" borderId="0"/>
    <xf numFmtId="0" fontId="66" fillId="0" borderId="0"/>
    <xf numFmtId="0" fontId="66" fillId="0" borderId="0"/>
    <xf numFmtId="203"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194" fontId="66" fillId="0" borderId="0"/>
    <xf numFmtId="194" fontId="66" fillId="0" borderId="0"/>
    <xf numFmtId="194" fontId="66" fillId="0" borderId="0"/>
    <xf numFmtId="0" fontId="66" fillId="0" borderId="0"/>
    <xf numFmtId="194" fontId="66" fillId="0" borderId="0" applyBorder="0"/>
    <xf numFmtId="194" fontId="158" fillId="0" borderId="0" applyNumberFormat="0" applyFont="0" applyFill="0" applyBorder="0" applyAlignment="0" applyProtection="0"/>
    <xf numFmtId="168" fontId="66" fillId="0" borderId="0" applyFont="0" applyFill="0" applyBorder="0" applyAlignment="0" applyProtection="0"/>
    <xf numFmtId="194" fontId="159" fillId="0" borderId="0" applyNumberFormat="0" applyFill="0" applyBorder="0" applyAlignment="0" applyProtection="0">
      <alignment vertical="top"/>
      <protection locked="0"/>
    </xf>
    <xf numFmtId="164" fontId="66" fillId="0" borderId="0" applyFont="0" applyFill="0" applyBorder="0" applyAlignment="0" applyProtection="0"/>
    <xf numFmtId="204" fontId="160" fillId="0" borderId="0">
      <alignment horizontal="right" vertical="center"/>
    </xf>
    <xf numFmtId="194" fontId="131" fillId="0" borderId="0"/>
    <xf numFmtId="194" fontId="131" fillId="0" borderId="0"/>
    <xf numFmtId="194" fontId="66" fillId="0" borderId="0" applyFont="0" applyFill="0" applyBorder="0" applyAlignment="0" applyProtection="0"/>
    <xf numFmtId="194" fontId="131" fillId="0" borderId="0"/>
    <xf numFmtId="194" fontId="131" fillId="0" borderId="0"/>
    <xf numFmtId="194" fontId="66" fillId="0" borderId="0"/>
    <xf numFmtId="194" fontId="66" fillId="0" borderId="0"/>
    <xf numFmtId="194" fontId="66" fillId="0" borderId="0" applyFont="0" applyFill="0" applyBorder="0" applyAlignment="0" applyProtection="0"/>
    <xf numFmtId="190" fontId="66" fillId="0" borderId="0" applyFont="0" applyFill="0" applyBorder="0" applyAlignment="0" applyProtection="0"/>
    <xf numFmtId="194" fontId="88" fillId="0" borderId="0" applyFont="0" applyFill="0" applyBorder="0" applyAlignment="0" applyProtection="0"/>
    <xf numFmtId="190" fontId="66" fillId="0" borderId="0" applyFont="0" applyFill="0" applyBorder="0" applyAlignment="0" applyProtection="0"/>
    <xf numFmtId="194" fontId="66" fillId="0" borderId="0"/>
    <xf numFmtId="194" fontId="66" fillId="0" borderId="0"/>
    <xf numFmtId="194" fontId="131" fillId="0" borderId="0"/>
    <xf numFmtId="205" fontId="66" fillId="0" borderId="0" applyFont="0" applyFill="0" applyBorder="0" applyAlignment="0" applyProtection="0"/>
    <xf numFmtId="194" fontId="88" fillId="0" borderId="0" applyFont="0" applyFill="0" applyBorder="0" applyAlignment="0" applyProtection="0"/>
    <xf numFmtId="206" fontId="66" fillId="0" borderId="0" applyFont="0" applyFill="0" applyBorder="0" applyAlignment="0" applyProtection="0"/>
    <xf numFmtId="205" fontId="66" fillId="0" borderId="0" applyFont="0" applyFill="0" applyBorder="0" applyAlignment="0" applyProtection="0"/>
    <xf numFmtId="206" fontId="66" fillId="0" borderId="0" applyFont="0" applyFill="0" applyBorder="0" applyAlignment="0" applyProtection="0"/>
    <xf numFmtId="39" fontId="66" fillId="0" borderId="0" applyFont="0" applyFill="0" applyBorder="0" applyAlignment="0" applyProtection="0"/>
    <xf numFmtId="194" fontId="88" fillId="0" borderId="0" applyFont="0" applyFill="0" applyBorder="0" applyAlignment="0" applyProtection="0"/>
    <xf numFmtId="39" fontId="66" fillId="0" borderId="0" applyFont="0" applyFill="0" applyBorder="0" applyAlignment="0" applyProtection="0"/>
    <xf numFmtId="194" fontId="66" fillId="0" borderId="0"/>
    <xf numFmtId="194" fontId="131" fillId="0" borderId="0"/>
    <xf numFmtId="194" fontId="159" fillId="0" borderId="0"/>
    <xf numFmtId="194" fontId="159" fillId="0" borderId="0"/>
    <xf numFmtId="194" fontId="131" fillId="0" borderId="0"/>
    <xf numFmtId="194" fontId="66" fillId="0" borderId="0" applyFont="0" applyFill="0" applyBorder="0" applyAlignment="0" applyProtection="0"/>
    <xf numFmtId="194" fontId="131" fillId="0" borderId="0"/>
    <xf numFmtId="0" fontId="66" fillId="0" borderId="0"/>
    <xf numFmtId="194" fontId="66" fillId="0" borderId="0"/>
    <xf numFmtId="194" fontId="66" fillId="0" borderId="0"/>
    <xf numFmtId="194" fontId="66" fillId="0" borderId="0"/>
    <xf numFmtId="194" fontId="66" fillId="0" borderId="0"/>
    <xf numFmtId="194" fontId="66" fillId="0" borderId="0"/>
    <xf numFmtId="194" fontId="66" fillId="0" borderId="0"/>
    <xf numFmtId="194" fontId="131" fillId="0" borderId="0"/>
    <xf numFmtId="207" fontId="66" fillId="0" borderId="0" applyFont="0" applyFill="0" applyBorder="0" applyAlignment="0" applyProtection="0"/>
    <xf numFmtId="194" fontId="88" fillId="0" borderId="0" applyFont="0" applyFill="0" applyBorder="0" applyAlignment="0" applyProtection="0"/>
    <xf numFmtId="208" fontId="66" fillId="0" borderId="0" applyFont="0" applyFill="0" applyBorder="0" applyAlignment="0" applyProtection="0"/>
    <xf numFmtId="207" fontId="66" fillId="0" borderId="0" applyFont="0" applyFill="0" applyBorder="0" applyAlignment="0" applyProtection="0"/>
    <xf numFmtId="208" fontId="66" fillId="0" borderId="0" applyFont="0" applyFill="0" applyBorder="0" applyAlignment="0" applyProtection="0"/>
    <xf numFmtId="209" fontId="66" fillId="0" borderId="0" applyFont="0" applyFill="0" applyBorder="0" applyAlignment="0" applyProtection="0"/>
    <xf numFmtId="194" fontId="88" fillId="0" borderId="0" applyFont="0" applyFill="0" applyBorder="0" applyAlignment="0" applyProtection="0"/>
    <xf numFmtId="210" fontId="66" fillId="0" borderId="0" applyFont="0" applyFill="0" applyBorder="0" applyAlignment="0" applyProtection="0"/>
    <xf numFmtId="209" fontId="66" fillId="0" borderId="0" applyFont="0" applyFill="0" applyBorder="0" applyAlignment="0" applyProtection="0"/>
    <xf numFmtId="210" fontId="66" fillId="0" borderId="0" applyFont="0" applyFill="0" applyBorder="0" applyAlignment="0" applyProtection="0"/>
    <xf numFmtId="194" fontId="131" fillId="0" borderId="0"/>
    <xf numFmtId="194" fontId="131" fillId="0" borderId="0"/>
    <xf numFmtId="194" fontId="66" fillId="0" borderId="0"/>
    <xf numFmtId="194" fontId="131" fillId="0" borderId="0"/>
    <xf numFmtId="194" fontId="66" fillId="0" borderId="0"/>
    <xf numFmtId="194" fontId="66" fillId="0" borderId="0"/>
    <xf numFmtId="211" fontId="66" fillId="0" borderId="0" applyFont="0" applyFill="0" applyBorder="0" applyAlignment="0" applyProtection="0"/>
    <xf numFmtId="194" fontId="88" fillId="0" borderId="0" applyFont="0" applyFill="0" applyBorder="0" applyAlignment="0" applyProtection="0"/>
    <xf numFmtId="212" fontId="66" fillId="0" borderId="0" applyFont="0" applyFill="0" applyBorder="0" applyAlignment="0" applyProtection="0"/>
    <xf numFmtId="211" fontId="66" fillId="0" borderId="0" applyFont="0" applyFill="0" applyBorder="0" applyAlignment="0" applyProtection="0"/>
    <xf numFmtId="212" fontId="66" fillId="0" borderId="0" applyFont="0" applyFill="0" applyBorder="0" applyAlignment="0" applyProtection="0"/>
    <xf numFmtId="213" fontId="66" fillId="0" borderId="0" applyFont="0" applyFill="0" applyBorder="0" applyAlignment="0" applyProtection="0"/>
    <xf numFmtId="194" fontId="88" fillId="0" borderId="0" applyFont="0" applyFill="0" applyBorder="0" applyAlignment="0" applyProtection="0"/>
    <xf numFmtId="214" fontId="66" fillId="0" borderId="0" applyFont="0" applyFill="0" applyBorder="0" applyAlignment="0" applyProtection="0"/>
    <xf numFmtId="213" fontId="66" fillId="0" borderId="0" applyFont="0" applyFill="0" applyBorder="0" applyAlignment="0" applyProtection="0"/>
    <xf numFmtId="214" fontId="66" fillId="0" borderId="0" applyFont="0" applyFill="0" applyBorder="0" applyAlignment="0" applyProtection="0"/>
    <xf numFmtId="194" fontId="161" fillId="0" borderId="0"/>
    <xf numFmtId="194" fontId="161" fillId="0" borderId="0"/>
    <xf numFmtId="194" fontId="161" fillId="0" borderId="0"/>
    <xf numFmtId="194" fontId="66" fillId="0" borderId="0" applyFont="0" applyFill="0" applyBorder="0" applyAlignment="0" applyProtection="0"/>
    <xf numFmtId="194" fontId="66" fillId="0" borderId="0" applyFont="0" applyFill="0" applyBorder="0" applyAlignment="0" applyProtection="0"/>
    <xf numFmtId="194" fontId="66" fillId="0" borderId="0" applyFont="0" applyFill="0" applyBorder="0" applyAlignment="0" applyProtection="0"/>
    <xf numFmtId="194" fontId="66" fillId="0" borderId="0" applyFont="0" applyFill="0" applyBorder="0" applyAlignment="0" applyProtection="0"/>
    <xf numFmtId="194" fontId="162" fillId="0" borderId="0" applyNumberFormat="0" applyFill="0" applyBorder="0" applyProtection="0">
      <alignment horizontal="left"/>
    </xf>
    <xf numFmtId="194" fontId="163" fillId="0" borderId="0" applyNumberFormat="0" applyFill="0" applyBorder="0" applyProtection="0">
      <alignment horizontal="centerContinuous"/>
    </xf>
    <xf numFmtId="194" fontId="161" fillId="0" borderId="0"/>
    <xf numFmtId="194" fontId="161" fillId="0" borderId="0"/>
    <xf numFmtId="215" fontId="152" fillId="0" borderId="0"/>
    <xf numFmtId="194" fontId="159" fillId="0" borderId="0"/>
    <xf numFmtId="194" fontId="159" fillId="0" borderId="0"/>
    <xf numFmtId="194" fontId="161" fillId="0" borderId="0"/>
    <xf numFmtId="194" fontId="161" fillId="0" borderId="0"/>
    <xf numFmtId="194" fontId="161" fillId="0" borderId="0"/>
    <xf numFmtId="194" fontId="66" fillId="0" borderId="0"/>
    <xf numFmtId="194" fontId="131" fillId="0" borderId="0"/>
    <xf numFmtId="215" fontId="152" fillId="0" borderId="0"/>
    <xf numFmtId="194" fontId="66" fillId="0" borderId="0" applyFont="0" applyFill="0" applyBorder="0" applyAlignment="0" applyProtection="0"/>
    <xf numFmtId="194" fontId="66" fillId="0" borderId="0" applyFont="0" applyFill="0" applyBorder="0" applyAlignment="0" applyProtection="0"/>
    <xf numFmtId="0" fontId="66" fillId="0" borderId="0"/>
    <xf numFmtId="0" fontId="66" fillId="0" borderId="0"/>
    <xf numFmtId="216" fontId="164" fillId="0" borderId="0" applyFont="0" applyFill="0" applyBorder="0" applyAlignment="0" applyProtection="0"/>
    <xf numFmtId="217" fontId="159" fillId="0" borderId="0" applyFont="0" applyFill="0" applyBorder="0" applyAlignment="0" applyProtection="0"/>
    <xf numFmtId="218" fontId="165" fillId="0" borderId="0"/>
    <xf numFmtId="219" fontId="159" fillId="0" borderId="0" applyFont="0" applyFill="0" applyBorder="0" applyAlignment="0" applyProtection="0"/>
    <xf numFmtId="194" fontId="66" fillId="0" borderId="0"/>
    <xf numFmtId="220" fontId="164" fillId="0" borderId="0" applyFont="0" applyFill="0" applyBorder="0" applyAlignment="0" applyProtection="0"/>
    <xf numFmtId="191" fontId="66" fillId="0" borderId="0" applyBorder="0"/>
    <xf numFmtId="194" fontId="66" fillId="0" borderId="0" applyBorder="0"/>
    <xf numFmtId="191" fontId="66" fillId="0" borderId="0" applyBorder="0"/>
    <xf numFmtId="215" fontId="152" fillId="0" borderId="0"/>
    <xf numFmtId="221" fontId="165" fillId="0" borderId="0"/>
    <xf numFmtId="221" fontId="166" fillId="0" borderId="0"/>
    <xf numFmtId="222" fontId="165" fillId="0" borderId="0"/>
    <xf numFmtId="223" fontId="157" fillId="0" borderId="0" applyFont="0" applyFill="0" applyBorder="0" applyAlignment="0" applyProtection="0">
      <protection locked="0"/>
    </xf>
    <xf numFmtId="224" fontId="133" fillId="0" borderId="0"/>
    <xf numFmtId="194" fontId="166" fillId="0" borderId="0"/>
    <xf numFmtId="224" fontId="167" fillId="0" borderId="0"/>
    <xf numFmtId="225" fontId="165" fillId="0" borderId="0"/>
    <xf numFmtId="226" fontId="166" fillId="0" borderId="0"/>
    <xf numFmtId="225" fontId="168" fillId="0" borderId="0"/>
    <xf numFmtId="227" fontId="165" fillId="0" borderId="0"/>
    <xf numFmtId="0" fontId="103" fillId="72" borderId="0" applyNumberFormat="0" applyBorder="0" applyAlignment="0" applyProtection="0"/>
    <xf numFmtId="0" fontId="103" fillId="24" borderId="0" applyNumberFormat="0" applyBorder="0" applyAlignment="0" applyProtection="0"/>
    <xf numFmtId="0" fontId="103" fillId="73" borderId="0" applyNumberFormat="0" applyBorder="0" applyAlignment="0" applyProtection="0"/>
    <xf numFmtId="0" fontId="103" fillId="23" borderId="0" applyNumberFormat="0" applyBorder="0" applyAlignment="0" applyProtection="0"/>
    <xf numFmtId="0" fontId="103" fillId="74" borderId="0" applyNumberFormat="0" applyBorder="0" applyAlignment="0" applyProtection="0"/>
    <xf numFmtId="0" fontId="103" fillId="75" borderId="0" applyNumberFormat="0" applyBorder="0" applyAlignment="0" applyProtection="0"/>
    <xf numFmtId="0" fontId="103" fillId="73" borderId="0" applyNumberFormat="0" applyBorder="0" applyAlignment="0" applyProtection="0"/>
    <xf numFmtId="0" fontId="103" fillId="21" borderId="0" applyNumberFormat="0" applyBorder="0" applyAlignment="0" applyProtection="0"/>
    <xf numFmtId="0" fontId="103" fillId="22" borderId="0" applyNumberFormat="0" applyBorder="0" applyAlignment="0" applyProtection="0"/>
    <xf numFmtId="0" fontId="103" fillId="17" borderId="0" applyNumberFormat="0" applyBorder="0" applyAlignment="0" applyProtection="0"/>
    <xf numFmtId="0" fontId="103" fillId="25" borderId="0" applyNumberFormat="0" applyBorder="0" applyAlignment="0" applyProtection="0"/>
    <xf numFmtId="0" fontId="103" fillId="26" borderId="0" applyNumberFormat="0" applyBorder="0" applyAlignment="0" applyProtection="0"/>
    <xf numFmtId="228" fontId="169" fillId="0" borderId="30">
      <alignment horizontal="centerContinuous"/>
    </xf>
    <xf numFmtId="229" fontId="82" fillId="76" borderId="71">
      <alignment horizontal="center" vertical="center"/>
    </xf>
    <xf numFmtId="191" fontId="157" fillId="0" borderId="0" applyFont="0" applyFill="0" applyBorder="0" applyAlignment="0" applyProtection="0"/>
    <xf numFmtId="194" fontId="157" fillId="0" borderId="0" applyFont="0" applyFill="0" applyBorder="0" applyAlignment="0" applyProtection="0"/>
    <xf numFmtId="215" fontId="170" fillId="0" borderId="0" applyNumberFormat="0" applyFont="0" applyFill="0" applyBorder="0" applyProtection="0">
      <alignment horizontal="center"/>
    </xf>
    <xf numFmtId="230" fontId="171" fillId="0" borderId="0">
      <alignment horizontal="left"/>
    </xf>
    <xf numFmtId="231" fontId="172" fillId="0" borderId="0" applyFont="0" applyFill="0" applyBorder="0" applyAlignment="0" applyProtection="0"/>
    <xf numFmtId="194" fontId="157" fillId="0" borderId="0" applyFont="0" applyFill="0" applyBorder="0" applyAlignment="0" applyProtection="0"/>
    <xf numFmtId="0" fontId="173" fillId="35" borderId="0" applyNumberFormat="0" applyBorder="0" applyAlignment="0" applyProtection="0"/>
    <xf numFmtId="0" fontId="173" fillId="35" borderId="0" applyNumberFormat="0" applyBorder="0" applyAlignment="0" applyProtection="0"/>
    <xf numFmtId="0" fontId="173" fillId="35" borderId="0" applyNumberFormat="0" applyBorder="0" applyAlignment="0" applyProtection="0"/>
    <xf numFmtId="0" fontId="173" fillId="35" borderId="0" applyNumberFormat="0" applyBorder="0" applyAlignment="0" applyProtection="0"/>
    <xf numFmtId="0" fontId="173" fillId="35" borderId="0" applyNumberFormat="0" applyBorder="0" applyAlignment="0" applyProtection="0"/>
    <xf numFmtId="0" fontId="173" fillId="35" borderId="0" applyNumberFormat="0" applyBorder="0" applyAlignment="0" applyProtection="0"/>
    <xf numFmtId="0" fontId="173" fillId="35" borderId="0" applyNumberFormat="0" applyBorder="0" applyAlignment="0" applyProtection="0"/>
    <xf numFmtId="0" fontId="173" fillId="35" borderId="0" applyNumberFormat="0" applyBorder="0" applyAlignment="0" applyProtection="0"/>
    <xf numFmtId="0" fontId="173" fillId="35" borderId="0" applyNumberFormat="0" applyBorder="0" applyAlignment="0" applyProtection="0"/>
    <xf numFmtId="0" fontId="173" fillId="35" borderId="0" applyNumberFormat="0" applyBorder="0" applyAlignment="0" applyProtection="0"/>
    <xf numFmtId="0" fontId="173" fillId="35" borderId="0" applyNumberFormat="0" applyBorder="0" applyAlignment="0" applyProtection="0"/>
    <xf numFmtId="0" fontId="173" fillId="35" borderId="0" applyNumberFormat="0" applyBorder="0" applyAlignment="0" applyProtection="0"/>
    <xf numFmtId="232" fontId="174" fillId="77" borderId="52" applyNumberFormat="0" applyBorder="0" applyAlignment="0">
      <alignment horizontal="centerContinuous" vertical="center"/>
      <protection hidden="1"/>
    </xf>
    <xf numFmtId="1" fontId="175" fillId="78" borderId="57" applyNumberFormat="0" applyBorder="0" applyAlignment="0">
      <alignment horizontal="center" vertical="top" wrapText="1"/>
      <protection hidden="1"/>
    </xf>
    <xf numFmtId="233" fontId="66" fillId="0" borderId="0" applyFont="0" applyFill="0" applyBorder="0" applyAlignment="0" applyProtection="0"/>
    <xf numFmtId="190" fontId="66" fillId="0" borderId="0" applyNumberFormat="0" applyFont="0" applyAlignment="0" applyProtection="0"/>
    <xf numFmtId="194" fontId="176" fillId="79" borderId="0">
      <alignment horizontal="left"/>
    </xf>
    <xf numFmtId="234" fontId="177" fillId="0" borderId="0" applyFill="0" applyBorder="0" applyAlignment="0" applyProtection="0"/>
    <xf numFmtId="2" fontId="178" fillId="13" borderId="58" applyProtection="0">
      <alignment horizontal="left"/>
      <protection locked="0"/>
    </xf>
    <xf numFmtId="194" fontId="82" fillId="76" borderId="0" applyNumberFormat="0" applyFont="0" applyAlignment="0">
      <alignment horizontal="center"/>
    </xf>
    <xf numFmtId="235" fontId="155" fillId="76" borderId="0" applyFont="0" applyFill="0" applyBorder="0" applyAlignment="0" applyProtection="0"/>
    <xf numFmtId="194" fontId="179" fillId="0" borderId="0" applyNumberFormat="0" applyFill="0" applyBorder="0" applyAlignment="0" applyProtection="0"/>
    <xf numFmtId="194" fontId="180" fillId="0" borderId="30" applyNumberFormat="0" applyFill="0" applyAlignment="0" applyProtection="0"/>
    <xf numFmtId="194" fontId="165" fillId="0" borderId="0"/>
    <xf numFmtId="236" fontId="181" fillId="5" borderId="0" applyFont="0" applyFill="0" applyBorder="0" applyAlignment="0" applyProtection="0"/>
    <xf numFmtId="237" fontId="88" fillId="0" borderId="0" applyAlignment="0" applyProtection="0"/>
    <xf numFmtId="49" fontId="152" fillId="0" borderId="0" applyNumberFormat="0" applyAlignment="0" applyProtection="0">
      <alignment horizontal="left"/>
    </xf>
    <xf numFmtId="49" fontId="182" fillId="0" borderId="63" applyNumberFormat="0" applyAlignment="0" applyProtection="0">
      <alignment horizontal="left" wrapText="1"/>
    </xf>
    <xf numFmtId="49" fontId="183" fillId="0" borderId="0" applyAlignment="0" applyProtection="0">
      <alignment horizontal="left"/>
    </xf>
    <xf numFmtId="238" fontId="159" fillId="0" borderId="0" applyFont="0" applyFill="0" applyBorder="0" applyAlignment="0" applyProtection="0"/>
    <xf numFmtId="194" fontId="184" fillId="0" borderId="0"/>
    <xf numFmtId="194" fontId="184" fillId="0" borderId="0"/>
    <xf numFmtId="194" fontId="184" fillId="0" borderId="0"/>
    <xf numFmtId="194" fontId="184" fillId="0" borderId="0"/>
    <xf numFmtId="194" fontId="184" fillId="0" borderId="0"/>
    <xf numFmtId="194" fontId="184" fillId="0" borderId="0"/>
    <xf numFmtId="194" fontId="184" fillId="0" borderId="0"/>
    <xf numFmtId="194" fontId="184" fillId="0" borderId="0"/>
    <xf numFmtId="194" fontId="184" fillId="0" borderId="0"/>
    <xf numFmtId="194" fontId="184" fillId="0" borderId="0"/>
    <xf numFmtId="194" fontId="184" fillId="0" borderId="0"/>
    <xf numFmtId="194" fontId="184" fillId="0" borderId="0"/>
    <xf numFmtId="194" fontId="184" fillId="0" borderId="0"/>
    <xf numFmtId="194" fontId="184" fillId="0" borderId="0"/>
    <xf numFmtId="194" fontId="184" fillId="0" borderId="0"/>
    <xf numFmtId="194" fontId="185" fillId="0" borderId="0"/>
    <xf numFmtId="194" fontId="157" fillId="0" borderId="0" applyFill="0" applyBorder="0" applyAlignment="0"/>
    <xf numFmtId="239" fontId="66" fillId="54" borderId="0"/>
    <xf numFmtId="194" fontId="66" fillId="0" borderId="0">
      <alignment vertical="center"/>
    </xf>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38" fontId="186" fillId="0" borderId="0" applyNumberFormat="0" applyFill="0" applyBorder="0" applyAlignment="0" applyProtection="0"/>
    <xf numFmtId="38" fontId="66" fillId="0" borderId="0" applyNumberFormat="0" applyFill="0" applyBorder="0" applyAlignment="0" applyProtection="0">
      <protection locked="0"/>
    </xf>
    <xf numFmtId="38" fontId="66" fillId="0" borderId="0" applyNumberFormat="0" applyFill="0" applyBorder="0" applyAlignment="0" applyProtection="0">
      <protection locked="0"/>
    </xf>
    <xf numFmtId="38" fontId="66" fillId="0" borderId="0" applyNumberFormat="0" applyFill="0" applyBorder="0" applyAlignment="0" applyProtection="0">
      <protection locked="0"/>
    </xf>
    <xf numFmtId="1" fontId="187" fillId="0" borderId="13">
      <alignment vertical="top"/>
    </xf>
    <xf numFmtId="171" fontId="151" fillId="0" borderId="0" applyBorder="0">
      <alignment horizontal="right"/>
    </xf>
    <xf numFmtId="171" fontId="151" fillId="0" borderId="1" applyAlignment="0">
      <alignment horizontal="right"/>
    </xf>
    <xf numFmtId="240" fontId="159" fillId="0" borderId="0"/>
    <xf numFmtId="240" fontId="159" fillId="0" borderId="0"/>
    <xf numFmtId="240" fontId="159" fillId="0" borderId="0"/>
    <xf numFmtId="240" fontId="159" fillId="0" borderId="0"/>
    <xf numFmtId="240" fontId="159" fillId="0" borderId="0"/>
    <xf numFmtId="240" fontId="159" fillId="0" borderId="0"/>
    <xf numFmtId="240" fontId="159" fillId="0" borderId="0"/>
    <xf numFmtId="240" fontId="159" fillId="0" borderId="0"/>
    <xf numFmtId="38" fontId="66" fillId="0" borderId="0" applyFont="0" applyFill="0" applyBorder="0" applyAlignment="0" applyProtection="0"/>
    <xf numFmtId="215" fontId="157" fillId="0" borderId="0" applyFont="0" applyFill="0" applyBorder="0" applyAlignment="0" applyProtection="0">
      <protection locked="0"/>
    </xf>
    <xf numFmtId="40" fontId="157" fillId="0" borderId="0" applyFont="0" applyFill="0" applyBorder="0" applyAlignment="0" applyProtection="0">
      <protection locked="0"/>
    </xf>
    <xf numFmtId="218" fontId="165" fillId="0" borderId="0"/>
    <xf numFmtId="241" fontId="133" fillId="0" borderId="0"/>
    <xf numFmtId="194" fontId="188" fillId="0" borderId="0" applyFont="0" applyFill="0" applyBorder="0" applyAlignment="0" applyProtection="0">
      <alignment horizontal="right"/>
    </xf>
    <xf numFmtId="242" fontId="188" fillId="0" borderId="0" applyFont="0" applyFill="0" applyBorder="0" applyAlignment="0" applyProtection="0"/>
    <xf numFmtId="194" fontId="188" fillId="0" borderId="0" applyFont="0" applyFill="0" applyBorder="0" applyAlignment="0" applyProtection="0">
      <alignment horizontal="right"/>
    </xf>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241" fontId="68" fillId="0" borderId="0" applyFont="0" applyFill="0" applyBorder="0" applyAlignment="0" applyProtection="0"/>
    <xf numFmtId="170" fontId="68" fillId="0" borderId="0" applyFont="0" applyFill="0" applyBorder="0" applyAlignment="0" applyProtection="0"/>
    <xf numFmtId="190" fontId="68" fillId="0" borderId="0" applyFont="0" applyFill="0" applyBorder="0" applyAlignment="0" applyProtection="0"/>
    <xf numFmtId="170" fontId="68" fillId="0" borderId="0" applyFont="0" applyFill="0" applyBorder="0" applyAlignment="0" applyProtection="0"/>
    <xf numFmtId="194" fontId="68" fillId="0" borderId="0" applyFont="0" applyFill="0" applyBorder="0" applyAlignment="0" applyProtection="0"/>
    <xf numFmtId="194" fontId="68" fillId="0" borderId="0" applyFont="0" applyFill="0" applyBorder="0" applyAlignment="0" applyProtection="0"/>
    <xf numFmtId="243" fontId="68" fillId="0" borderId="0" applyFont="0" applyFill="0" applyBorder="0" applyAlignment="0" applyProtection="0"/>
    <xf numFmtId="244" fontId="68" fillId="0" borderId="0" applyFont="0" applyFill="0" applyBorder="0" applyAlignment="0" applyProtection="0"/>
    <xf numFmtId="244" fontId="68" fillId="0" borderId="0" applyFont="0" applyFill="0" applyBorder="0" applyAlignment="0" applyProtection="0"/>
    <xf numFmtId="171" fontId="68" fillId="0" borderId="0" applyFont="0" applyFill="0" applyBorder="0" applyAlignment="0" applyProtection="0"/>
    <xf numFmtId="202" fontId="68" fillId="0" borderId="0" applyFont="0" applyFill="0" applyBorder="0" applyAlignment="0" applyProtection="0"/>
    <xf numFmtId="245" fontId="68" fillId="0" borderId="0" applyFont="0" applyFill="0" applyBorder="0" applyAlignment="0" applyProtection="0"/>
    <xf numFmtId="245" fontId="68" fillId="0" borderId="0" applyFont="0" applyFill="0" applyBorder="0" applyAlignment="0" applyProtection="0"/>
    <xf numFmtId="245" fontId="68"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68"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246" fontId="66" fillId="0" borderId="0" applyFont="0" applyFill="0" applyBorder="0" applyAlignment="0" applyProtection="0"/>
    <xf numFmtId="164" fontId="97" fillId="0" borderId="0" applyFont="0" applyFill="0" applyBorder="0" applyAlignment="0" applyProtection="0"/>
    <xf numFmtId="164" fontId="97" fillId="0" borderId="0" applyFont="0" applyFill="0" applyBorder="0" applyAlignment="0" applyProtection="0"/>
    <xf numFmtId="164" fontId="97" fillId="0" borderId="0" applyFont="0" applyFill="0" applyBorder="0" applyAlignment="0" applyProtection="0"/>
    <xf numFmtId="164" fontId="97" fillId="0" borderId="0" applyFont="0" applyFill="0" applyBorder="0" applyAlignment="0" applyProtection="0"/>
    <xf numFmtId="164" fontId="97" fillId="0" borderId="0" applyFont="0" applyFill="0" applyBorder="0" applyAlignment="0" applyProtection="0"/>
    <xf numFmtId="164" fontId="97" fillId="0" borderId="0" applyFont="0" applyFill="0" applyBorder="0" applyAlignment="0" applyProtection="0"/>
    <xf numFmtId="164" fontId="97" fillId="0" borderId="0" applyFont="0" applyFill="0" applyBorder="0" applyAlignment="0" applyProtection="0"/>
    <xf numFmtId="164" fontId="97" fillId="0" borderId="0" applyFont="0" applyFill="0" applyBorder="0" applyAlignment="0" applyProtection="0"/>
    <xf numFmtId="164" fontId="97" fillId="0" borderId="0" applyFont="0" applyFill="0" applyBorder="0" applyAlignment="0" applyProtection="0"/>
    <xf numFmtId="164" fontId="97" fillId="0" borderId="0" applyFont="0" applyFill="0" applyBorder="0" applyAlignment="0" applyProtection="0"/>
    <xf numFmtId="164" fontId="97" fillId="0" borderId="0" applyFont="0" applyFill="0" applyBorder="0" applyAlignment="0" applyProtection="0"/>
    <xf numFmtId="164" fontId="97" fillId="0" borderId="0" applyFont="0" applyFill="0" applyBorder="0" applyAlignment="0" applyProtection="0"/>
    <xf numFmtId="164" fontId="97" fillId="0" borderId="0" applyFont="0" applyFill="0" applyBorder="0" applyAlignment="0" applyProtection="0"/>
    <xf numFmtId="164" fontId="97" fillId="0" borderId="0" applyFont="0" applyFill="0" applyBorder="0" applyAlignment="0" applyProtection="0"/>
    <xf numFmtId="164" fontId="97" fillId="0" borderId="0" applyFont="0" applyFill="0" applyBorder="0" applyAlignment="0" applyProtection="0"/>
    <xf numFmtId="164" fontId="97" fillId="0" borderId="0" applyFont="0" applyFill="0" applyBorder="0" applyAlignment="0" applyProtection="0"/>
    <xf numFmtId="164" fontId="97" fillId="0" borderId="0" applyFont="0" applyFill="0" applyBorder="0" applyAlignment="0" applyProtection="0"/>
    <xf numFmtId="164" fontId="97" fillId="0" borderId="0" applyFont="0" applyFill="0" applyBorder="0" applyAlignment="0" applyProtection="0"/>
    <xf numFmtId="164" fontId="97" fillId="0" borderId="0" applyFont="0" applyFill="0" applyBorder="0" applyAlignment="0" applyProtection="0"/>
    <xf numFmtId="164" fontId="97" fillId="0" borderId="0" applyFont="0" applyFill="0" applyBorder="0" applyAlignment="0" applyProtection="0"/>
    <xf numFmtId="164" fontId="97" fillId="0" borderId="0" applyFont="0" applyFill="0" applyBorder="0" applyAlignment="0" applyProtection="0"/>
    <xf numFmtId="164" fontId="97" fillId="0" borderId="0" applyFont="0" applyFill="0" applyBorder="0" applyAlignment="0" applyProtection="0"/>
    <xf numFmtId="164" fontId="97" fillId="0" borderId="0" applyFont="0" applyFill="0" applyBorder="0" applyAlignment="0" applyProtection="0"/>
    <xf numFmtId="164" fontId="97" fillId="0" borderId="0" applyFont="0" applyFill="0" applyBorder="0" applyAlignment="0" applyProtection="0"/>
    <xf numFmtId="164" fontId="97" fillId="0" borderId="0" applyFont="0" applyFill="0" applyBorder="0" applyAlignment="0" applyProtection="0"/>
    <xf numFmtId="164" fontId="97" fillId="0" borderId="0" applyFont="0" applyFill="0" applyBorder="0" applyAlignment="0" applyProtection="0"/>
    <xf numFmtId="247" fontId="6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103"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248" fontId="66" fillId="0" borderId="0" applyFont="0" applyFill="0" applyBorder="0" applyAlignment="0" applyProtection="0"/>
    <xf numFmtId="38" fontId="159" fillId="0" borderId="0" applyFill="0" applyBorder="0" applyProtection="0">
      <alignment horizontal="center"/>
    </xf>
    <xf numFmtId="194" fontId="189" fillId="0" borderId="0">
      <protection locked="0"/>
    </xf>
    <xf numFmtId="249" fontId="66" fillId="0" borderId="0" applyBorder="0"/>
    <xf numFmtId="250" fontId="152" fillId="0" borderId="0" applyBorder="0"/>
    <xf numFmtId="194" fontId="190" fillId="0" borderId="0"/>
    <xf numFmtId="251" fontId="66" fillId="0" borderId="0" applyFill="0" applyBorder="0">
      <alignment horizontal="left"/>
    </xf>
    <xf numFmtId="194" fontId="191" fillId="0" borderId="0" applyNumberFormat="0" applyAlignment="0">
      <alignment horizontal="left"/>
    </xf>
    <xf numFmtId="37" fontId="66" fillId="80" borderId="0" applyFont="0" applyBorder="0" applyAlignment="0" applyProtection="0"/>
    <xf numFmtId="190" fontId="161" fillId="80" borderId="0" applyFont="0" applyBorder="0" applyAlignment="0" applyProtection="0"/>
    <xf numFmtId="39" fontId="161" fillId="80" borderId="0" applyFont="0" applyBorder="0" applyAlignment="0" applyProtection="0"/>
    <xf numFmtId="252" fontId="192" fillId="0" borderId="0"/>
    <xf numFmtId="253" fontId="157" fillId="0" borderId="0" applyFont="0" applyFill="0" applyBorder="0" applyAlignment="0" applyProtection="0">
      <protection locked="0"/>
    </xf>
    <xf numFmtId="254" fontId="157" fillId="0" borderId="0" applyFont="0" applyFill="0" applyBorder="0" applyAlignment="0" applyProtection="0">
      <protection locked="0"/>
    </xf>
    <xf numFmtId="255" fontId="66" fillId="0" borderId="0">
      <alignment horizontal="right"/>
    </xf>
    <xf numFmtId="194" fontId="188" fillId="0" borderId="0" applyFont="0" applyFill="0" applyBorder="0" applyAlignment="0" applyProtection="0">
      <alignment horizontal="right"/>
    </xf>
    <xf numFmtId="194" fontId="188" fillId="0" borderId="0" applyFont="0" applyFill="0" applyBorder="0" applyAlignment="0" applyProtection="0">
      <alignment horizontal="right"/>
    </xf>
    <xf numFmtId="256" fontId="66" fillId="0" borderId="0" applyFont="0" applyFill="0" applyBorder="0" applyAlignment="0" applyProtection="0"/>
    <xf numFmtId="194" fontId="188" fillId="0" borderId="0" applyFont="0" applyFill="0" applyBorder="0" applyAlignment="0" applyProtection="0">
      <alignment horizontal="right"/>
    </xf>
    <xf numFmtId="166" fontId="110" fillId="0" borderId="0" applyFont="0" applyFill="0" applyBorder="0" applyAlignment="0" applyProtection="0"/>
    <xf numFmtId="251" fontId="66" fillId="0" borderId="0" applyFont="0" applyFill="0" applyBorder="0" applyAlignment="0" applyProtection="0"/>
    <xf numFmtId="257" fontId="66" fillId="0" borderId="0" applyFont="0" applyFill="0" applyBorder="0" applyAlignment="0" applyProtection="0"/>
    <xf numFmtId="194" fontId="66" fillId="0" borderId="0" applyFont="0" applyFill="0" applyBorder="0" applyAlignment="0" applyProtection="0"/>
    <xf numFmtId="258" fontId="156" fillId="54" borderId="58">
      <alignment horizontal="right"/>
    </xf>
    <xf numFmtId="259" fontId="159" fillId="0" borderId="0" applyFont="0" applyFill="0" applyBorder="0" applyAlignment="0" applyProtection="0"/>
    <xf numFmtId="194" fontId="188" fillId="0" borderId="0" applyFont="0" applyFill="0" applyBorder="0" applyAlignment="0" applyProtection="0"/>
    <xf numFmtId="260" fontId="66" fillId="0" borderId="0" applyFont="0" applyFill="0" applyBorder="0" applyAlignment="0" applyProtection="0"/>
    <xf numFmtId="194" fontId="188" fillId="0" borderId="0" applyFont="0" applyFill="0" applyBorder="0" applyAlignment="0" applyProtection="0"/>
    <xf numFmtId="194" fontId="151" fillId="13" borderId="0">
      <alignment horizontal="left"/>
    </xf>
    <xf numFmtId="14" fontId="66" fillId="0" borderId="0"/>
    <xf numFmtId="222" fontId="133" fillId="0" borderId="0">
      <alignment horizontal="right"/>
    </xf>
    <xf numFmtId="218" fontId="133" fillId="0" borderId="0">
      <alignment horizontal="right"/>
      <protection locked="0"/>
    </xf>
    <xf numFmtId="218" fontId="133" fillId="0" borderId="0"/>
    <xf numFmtId="261" fontId="133" fillId="0" borderId="0">
      <alignment horizontal="right"/>
      <protection locked="0"/>
    </xf>
    <xf numFmtId="218" fontId="167" fillId="0" borderId="0"/>
    <xf numFmtId="262" fontId="66" fillId="0" borderId="0" applyFont="0" applyFill="0" applyBorder="0" applyAlignment="0" applyProtection="0"/>
    <xf numFmtId="263" fontId="66" fillId="0" borderId="0" applyFont="0" applyFill="0" applyBorder="0" applyAlignment="0" applyProtection="0"/>
    <xf numFmtId="215" fontId="170" fillId="54" borderId="0" applyNumberFormat="0" applyFont="0" applyBorder="0" applyAlignment="0" applyProtection="0"/>
    <xf numFmtId="254" fontId="159" fillId="0" borderId="0" applyFill="0" applyBorder="0" applyProtection="0">
      <alignment horizontal="center"/>
    </xf>
    <xf numFmtId="253" fontId="159" fillId="0" borderId="0">
      <alignment horizontal="center"/>
    </xf>
    <xf numFmtId="254" fontId="159" fillId="0" borderId="0" applyFill="0" applyBorder="0" applyProtection="0">
      <alignment horizontal="center"/>
    </xf>
    <xf numFmtId="251" fontId="193" fillId="0" borderId="0">
      <alignment horizontal="center"/>
    </xf>
    <xf numFmtId="194" fontId="188" fillId="0" borderId="72" applyNumberFormat="0" applyFont="0" applyFill="0" applyAlignment="0" applyProtection="0"/>
    <xf numFmtId="191" fontId="91" fillId="0" borderId="56"/>
    <xf numFmtId="221" fontId="133" fillId="0" borderId="0"/>
    <xf numFmtId="38" fontId="118" fillId="0" borderId="0" applyFont="0" applyFill="0" applyBorder="0" applyAlignment="0" applyProtection="0"/>
    <xf numFmtId="194" fontId="194" fillId="0" borderId="0" applyFont="0" applyFill="0" applyBorder="0" applyAlignment="0" applyProtection="0"/>
    <xf numFmtId="194" fontId="195" fillId="0" borderId="0" applyNumberFormat="0" applyAlignment="0">
      <alignment horizontal="left"/>
    </xf>
    <xf numFmtId="264" fontId="156" fillId="0" borderId="0"/>
    <xf numFmtId="265" fontId="156" fillId="0" borderId="0"/>
    <xf numFmtId="266" fontId="156" fillId="0" borderId="0"/>
    <xf numFmtId="267" fontId="156" fillId="0" borderId="0"/>
    <xf numFmtId="268" fontId="156" fillId="0" borderId="0"/>
    <xf numFmtId="269" fontId="156" fillId="0" borderId="0"/>
    <xf numFmtId="270" fontId="66" fillId="0" borderId="0" applyFont="0" applyFill="0" applyBorder="0" applyAlignment="0" applyProtection="0"/>
    <xf numFmtId="271" fontId="66" fillId="0" borderId="0" applyFont="0" applyFill="0" applyBorder="0" applyAlignment="0" applyProtection="0"/>
    <xf numFmtId="272" fontId="66" fillId="0" borderId="0" applyFont="0" applyFill="0" applyBorder="0" applyAlignment="0" applyProtection="0"/>
    <xf numFmtId="194" fontId="66" fillId="0" borderId="0" applyFont="0" applyFill="0" applyBorder="0" applyAlignment="0" applyProtection="0"/>
    <xf numFmtId="194" fontId="159" fillId="81" borderId="0" applyNumberFormat="0" applyFont="0" applyBorder="0" applyAlignment="0" applyProtection="0"/>
    <xf numFmtId="194" fontId="196" fillId="0" borderId="0" applyNumberFormat="0" applyFill="0" applyBorder="0" applyAlignment="0" applyProtection="0"/>
    <xf numFmtId="273" fontId="197" fillId="0" borderId="0" applyFill="0" applyBorder="0"/>
    <xf numFmtId="15" fontId="97" fillId="0" borderId="0" applyFill="0" applyBorder="0" applyProtection="0">
      <alignment horizontal="center"/>
    </xf>
    <xf numFmtId="194" fontId="159" fillId="35" borderId="0" applyNumberFormat="0" applyFont="0" applyBorder="0" applyAlignment="0" applyProtection="0"/>
    <xf numFmtId="274" fontId="113" fillId="58" borderId="53" applyAlignment="0" applyProtection="0"/>
    <xf numFmtId="275" fontId="198" fillId="0" borderId="0" applyNumberFormat="0" applyFill="0" applyBorder="0" applyAlignment="0" applyProtection="0"/>
    <xf numFmtId="275" fontId="199" fillId="0" borderId="0" applyNumberFormat="0" applyFill="0" applyBorder="0" applyAlignment="0" applyProtection="0"/>
    <xf numFmtId="15" fontId="147" fillId="33" borderId="73">
      <alignment horizontal="center"/>
      <protection locked="0"/>
    </xf>
    <xf numFmtId="276" fontId="147" fillId="33" borderId="73" applyAlignment="0">
      <protection locked="0"/>
    </xf>
    <xf numFmtId="275" fontId="147" fillId="33" borderId="73" applyAlignment="0">
      <protection locked="0"/>
    </xf>
    <xf numFmtId="275" fontId="97" fillId="0" borderId="0" applyFill="0" applyBorder="0" applyAlignment="0" applyProtection="0"/>
    <xf numFmtId="276" fontId="97" fillId="0" borderId="0" applyFill="0" applyBorder="0" applyAlignment="0" applyProtection="0"/>
    <xf numFmtId="277" fontId="97" fillId="0" borderId="0" applyFill="0" applyBorder="0" applyAlignment="0" applyProtection="0"/>
    <xf numFmtId="194" fontId="159" fillId="0" borderId="74" applyNumberFormat="0" applyFont="0" applyAlignment="0" applyProtection="0"/>
    <xf numFmtId="194" fontId="159" fillId="0" borderId="75" applyNumberFormat="0" applyFont="0" applyAlignment="0" applyProtection="0"/>
    <xf numFmtId="194" fontId="159" fillId="43" borderId="0" applyNumberFormat="0" applyFont="0" applyBorder="0" applyAlignment="0" applyProtection="0"/>
    <xf numFmtId="168" fontId="66" fillId="0" borderId="0" applyFont="0" applyFill="0" applyBorder="0" applyAlignment="0" applyProtection="0"/>
    <xf numFmtId="164" fontId="66" fillId="0" borderId="0" applyFont="0" applyFill="0" applyBorder="0" applyAlignment="0" applyProtection="0"/>
    <xf numFmtId="1" fontId="200" fillId="82" borderId="54" applyNumberFormat="0" applyBorder="0" applyAlignment="0">
      <alignment horizontal="centerContinuous" vertical="center"/>
      <protection locked="0"/>
    </xf>
    <xf numFmtId="194" fontId="189" fillId="0" borderId="0">
      <protection locked="0"/>
    </xf>
    <xf numFmtId="251" fontId="201" fillId="0" borderId="0"/>
    <xf numFmtId="251" fontId="201" fillId="0" borderId="0"/>
    <xf numFmtId="194" fontId="202" fillId="0" borderId="0"/>
    <xf numFmtId="194" fontId="203" fillId="0" borderId="0" applyFill="0" applyBorder="0" applyProtection="0">
      <alignment horizontal="left"/>
    </xf>
    <xf numFmtId="4" fontId="204" fillId="0" borderId="0">
      <protection locked="0"/>
    </xf>
    <xf numFmtId="252" fontId="205" fillId="0" borderId="0"/>
    <xf numFmtId="265" fontId="156" fillId="0" borderId="76"/>
    <xf numFmtId="278" fontId="156" fillId="54" borderId="58">
      <alignment horizontal="right"/>
    </xf>
    <xf numFmtId="279" fontId="66" fillId="0" borderId="0" applyFont="0" applyFill="0" applyBorder="0" applyAlignment="0" applyProtection="0"/>
    <xf numFmtId="280" fontId="206" fillId="0" borderId="0" applyFont="0" applyFill="0" applyBorder="0" applyAlignment="0" applyProtection="0"/>
    <xf numFmtId="281" fontId="66" fillId="0" borderId="0" applyFont="0" applyFill="0" applyBorder="0" applyAlignment="0" applyProtection="0"/>
    <xf numFmtId="282" fontId="206" fillId="0" borderId="0" applyFont="0" applyFill="0" applyBorder="0" applyAlignment="0" applyProtection="0"/>
    <xf numFmtId="194" fontId="159" fillId="0" borderId="0" applyFont="0" applyFill="0" applyBorder="0" applyAlignment="0" applyProtection="0"/>
    <xf numFmtId="2" fontId="207" fillId="13" borderId="58" applyProtection="0">
      <alignment horizontal="left"/>
      <protection locked="0"/>
    </xf>
    <xf numFmtId="38" fontId="152" fillId="54" borderId="0" applyNumberFormat="0" applyBorder="0" applyAlignment="0" applyProtection="0"/>
    <xf numFmtId="283" fontId="151" fillId="12" borderId="77" applyNumberFormat="0" applyFont="0" applyAlignment="0"/>
    <xf numFmtId="194" fontId="188" fillId="0" borderId="0" applyFont="0" applyFill="0" applyBorder="0" applyAlignment="0" applyProtection="0">
      <alignment horizontal="right"/>
    </xf>
    <xf numFmtId="194" fontId="208" fillId="0" borderId="0" applyProtection="0">
      <alignment horizontal="right"/>
    </xf>
    <xf numFmtId="194" fontId="155" fillId="0" borderId="25" applyNumberFormat="0" applyAlignment="0" applyProtection="0">
      <alignment horizontal="left" vertical="center"/>
    </xf>
    <xf numFmtId="194" fontId="155" fillId="0" borderId="53">
      <alignment horizontal="left" vertical="center"/>
    </xf>
    <xf numFmtId="2" fontId="175" fillId="78" borderId="0" applyAlignment="0">
      <alignment horizontal="right"/>
      <protection locked="0"/>
    </xf>
    <xf numFmtId="194" fontId="159" fillId="0" borderId="0">
      <protection locked="0"/>
    </xf>
    <xf numFmtId="194" fontId="159" fillId="0" borderId="0">
      <protection locked="0"/>
    </xf>
    <xf numFmtId="284" fontId="209" fillId="0" borderId="0">
      <alignment horizontal="right"/>
    </xf>
    <xf numFmtId="194" fontId="147" fillId="0" borderId="78" applyNumberFormat="0" applyFill="0" applyAlignment="0" applyProtection="0"/>
    <xf numFmtId="215" fontId="210" fillId="0" borderId="0" applyNumberFormat="0" applyBorder="0" applyAlignment="0" applyProtection="0">
      <alignment horizontal="right" wrapText="1"/>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211" fillId="0" borderId="0" applyNumberFormat="0" applyFill="0" applyBorder="0" applyAlignment="0" applyProtection="0">
      <alignment vertical="top"/>
      <protection locked="0"/>
    </xf>
    <xf numFmtId="0" fontId="211" fillId="0" borderId="0" applyNumberFormat="0" applyFill="0" applyBorder="0" applyAlignment="0" applyProtection="0">
      <alignment vertical="top"/>
      <protection locked="0"/>
    </xf>
    <xf numFmtId="0" fontId="211" fillId="0" borderId="0" applyNumberFormat="0" applyFill="0" applyBorder="0" applyAlignment="0" applyProtection="0">
      <alignment vertical="top"/>
      <protection locked="0"/>
    </xf>
    <xf numFmtId="0" fontId="211" fillId="0" borderId="0" applyNumberFormat="0" applyFill="0" applyBorder="0" applyAlignment="0" applyProtection="0">
      <alignment vertical="top"/>
      <protection locked="0"/>
    </xf>
    <xf numFmtId="0" fontId="211" fillId="0" borderId="0" applyNumberFormat="0" applyFill="0" applyBorder="0" applyAlignment="0" applyProtection="0">
      <alignment vertical="top"/>
      <protection locked="0"/>
    </xf>
    <xf numFmtId="0" fontId="211" fillId="0" borderId="0" applyNumberFormat="0" applyFill="0" applyBorder="0" applyAlignment="0" applyProtection="0">
      <alignment vertical="top"/>
      <protection locked="0"/>
    </xf>
    <xf numFmtId="0" fontId="211" fillId="0" borderId="0" applyNumberFormat="0" applyFill="0" applyBorder="0" applyAlignment="0" applyProtection="0">
      <alignment vertical="top"/>
      <protection locked="0"/>
    </xf>
    <xf numFmtId="0" fontId="211" fillId="0" borderId="0" applyNumberFormat="0" applyFill="0" applyBorder="0" applyAlignment="0" applyProtection="0">
      <alignment vertical="top"/>
      <protection locked="0"/>
    </xf>
    <xf numFmtId="0" fontId="211" fillId="0" borderId="0" applyNumberFormat="0" applyFill="0" applyBorder="0" applyAlignment="0" applyProtection="0">
      <alignment vertical="top"/>
      <protection locked="0"/>
    </xf>
    <xf numFmtId="0" fontId="211" fillId="0" borderId="0" applyNumberFormat="0" applyFill="0" applyBorder="0" applyAlignment="0" applyProtection="0">
      <alignment vertical="top"/>
      <protection locked="0"/>
    </xf>
    <xf numFmtId="0" fontId="211" fillId="0" borderId="0" applyNumberFormat="0" applyFill="0" applyBorder="0" applyAlignment="0" applyProtection="0">
      <alignment vertical="top"/>
      <protection locked="0"/>
    </xf>
    <xf numFmtId="0" fontId="211" fillId="0" borderId="0" applyNumberFormat="0" applyFill="0" applyBorder="0" applyAlignment="0" applyProtection="0">
      <alignment vertical="top"/>
      <protection locked="0"/>
    </xf>
    <xf numFmtId="194" fontId="212" fillId="0" borderId="0">
      <alignment wrapText="1"/>
    </xf>
    <xf numFmtId="10" fontId="152" fillId="12" borderId="51" applyNumberFormat="0" applyBorder="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194" fontId="147" fillId="0" borderId="0" applyNumberFormat="0" applyFill="0" applyBorder="0" applyAlignment="0">
      <protection locked="0"/>
    </xf>
    <xf numFmtId="239" fontId="82" fillId="83" borderId="0">
      <protection locked="0"/>
    </xf>
    <xf numFmtId="285" fontId="159" fillId="0" borderId="0"/>
    <xf numFmtId="194" fontId="66" fillId="0" borderId="0" applyNumberFormat="0" applyFont="0" applyFill="0" applyBorder="0" applyProtection="0">
      <alignment horizontal="left" vertical="center"/>
    </xf>
    <xf numFmtId="194" fontId="152" fillId="54" borderId="0"/>
    <xf numFmtId="38" fontId="213" fillId="0" borderId="0" applyNumberFormat="0" applyFill="0" applyBorder="0" applyAlignment="0" applyProtection="0"/>
    <xf numFmtId="207" fontId="164" fillId="0" borderId="0" applyFont="0" applyFill="0" applyBorder="0" applyAlignment="0" applyProtection="0">
      <alignment horizontal="right"/>
    </xf>
    <xf numFmtId="286" fontId="156" fillId="0" borderId="0">
      <alignment horizontal="right"/>
    </xf>
    <xf numFmtId="194" fontId="156" fillId="0" borderId="0">
      <alignment horizontal="right"/>
    </xf>
    <xf numFmtId="194" fontId="156" fillId="0" borderId="0">
      <alignment horizontal="right"/>
    </xf>
    <xf numFmtId="194" fontId="156" fillId="0" borderId="0">
      <alignment horizontal="right"/>
    </xf>
    <xf numFmtId="194" fontId="156" fillId="0" borderId="0">
      <alignment horizontal="right"/>
    </xf>
    <xf numFmtId="194" fontId="156" fillId="0" borderId="0">
      <alignment horizontal="right"/>
    </xf>
    <xf numFmtId="194" fontId="156" fillId="0" borderId="0">
      <alignment horizontal="right"/>
    </xf>
    <xf numFmtId="194" fontId="156" fillId="0" borderId="0">
      <alignment horizontal="right"/>
    </xf>
    <xf numFmtId="194" fontId="156" fillId="0" borderId="0">
      <alignment horizontal="right"/>
    </xf>
    <xf numFmtId="194" fontId="156" fillId="0" borderId="0">
      <alignment horizontal="right"/>
    </xf>
    <xf numFmtId="194" fontId="156" fillId="0" borderId="0">
      <alignment horizontal="right"/>
    </xf>
    <xf numFmtId="287" fontId="156" fillId="0" borderId="0">
      <alignment horizontal="right"/>
    </xf>
    <xf numFmtId="194" fontId="156" fillId="0" borderId="0">
      <alignment horizontal="right"/>
    </xf>
    <xf numFmtId="194" fontId="156" fillId="0" borderId="0">
      <alignment horizontal="right"/>
    </xf>
    <xf numFmtId="194" fontId="156" fillId="0" borderId="0">
      <alignment horizontal="right"/>
    </xf>
    <xf numFmtId="194" fontId="156" fillId="0" borderId="0">
      <alignment horizontal="right"/>
    </xf>
    <xf numFmtId="194" fontId="156" fillId="0" borderId="0">
      <alignment horizontal="right"/>
    </xf>
    <xf numFmtId="194" fontId="156" fillId="0" borderId="0">
      <alignment horizontal="right"/>
    </xf>
    <xf numFmtId="194" fontId="156" fillId="0" borderId="0">
      <alignment horizontal="right"/>
    </xf>
    <xf numFmtId="194" fontId="156" fillId="0" borderId="0">
      <alignment horizontal="right"/>
    </xf>
    <xf numFmtId="194" fontId="156" fillId="0" borderId="0">
      <alignment horizontal="right"/>
    </xf>
    <xf numFmtId="194" fontId="156" fillId="0" borderId="0">
      <alignment horizontal="right"/>
    </xf>
    <xf numFmtId="194" fontId="156" fillId="0" borderId="0">
      <alignment horizontal="right"/>
    </xf>
    <xf numFmtId="194" fontId="156" fillId="0" borderId="0">
      <alignment horizontal="right"/>
    </xf>
    <xf numFmtId="40" fontId="214" fillId="0" borderId="0">
      <alignment horizontal="right"/>
    </xf>
    <xf numFmtId="194" fontId="215" fillId="0" borderId="0">
      <alignment vertical="center"/>
    </xf>
    <xf numFmtId="194" fontId="66" fillId="0" borderId="0" applyNumberFormat="0" applyFill="0" applyBorder="0" applyAlignment="0" applyProtection="0"/>
    <xf numFmtId="194" fontId="66" fillId="0" borderId="0" applyFont="0" applyFill="0" applyBorder="0" applyAlignment="0" applyProtection="0"/>
    <xf numFmtId="194" fontId="66" fillId="0" borderId="0" applyFont="0" applyFill="0" applyBorder="0" applyAlignment="0" applyProtection="0"/>
    <xf numFmtId="288" fontId="66" fillId="0" borderId="0" applyFont="0" applyFill="0" applyBorder="0" applyAlignment="0" applyProtection="0"/>
    <xf numFmtId="289" fontId="156" fillId="0" borderId="0">
      <alignment horizontal="right"/>
    </xf>
    <xf numFmtId="194" fontId="216" fillId="0" borderId="1"/>
    <xf numFmtId="290" fontId="118" fillId="0" borderId="0" applyFont="0" applyFill="0" applyBorder="0" applyAlignment="0" applyProtection="0"/>
    <xf numFmtId="291" fontId="118" fillId="0" borderId="0" applyFont="0" applyFill="0" applyBorder="0" applyAlignment="0" applyProtection="0"/>
    <xf numFmtId="194" fontId="66" fillId="0" borderId="0" applyFont="0" applyFill="0" applyBorder="0" applyAlignment="0" applyProtection="0"/>
    <xf numFmtId="194" fontId="66" fillId="0" borderId="0" applyFont="0" applyFill="0" applyBorder="0" applyAlignment="0" applyProtection="0"/>
    <xf numFmtId="292" fontId="152" fillId="12" borderId="0">
      <alignment horizontal="center"/>
    </xf>
    <xf numFmtId="293" fontId="159" fillId="0" borderId="0" applyFill="0" applyBorder="0" applyProtection="0">
      <alignment horizontal="center"/>
    </xf>
    <xf numFmtId="294" fontId="159" fillId="0" borderId="0" applyFont="0" applyFill="0" applyBorder="0" applyAlignment="0" applyProtection="0">
      <alignment horizontal="centerContinuous"/>
      <protection locked="0"/>
    </xf>
    <xf numFmtId="295" fontId="152" fillId="0" borderId="0" applyFont="0" applyFill="0" applyBorder="0" applyAlignment="0" applyProtection="0">
      <alignment horizontal="right"/>
    </xf>
    <xf numFmtId="37" fontId="217" fillId="0" borderId="0"/>
    <xf numFmtId="203" fontId="66" fillId="0" borderId="0"/>
    <xf numFmtId="0" fontId="66" fillId="0" borderId="0"/>
    <xf numFmtId="296" fontId="157" fillId="0" borderId="0"/>
    <xf numFmtId="296" fontId="157" fillId="0" borderId="30"/>
    <xf numFmtId="296" fontId="157" fillId="0" borderId="80"/>
    <xf numFmtId="296" fontId="157" fillId="0" borderId="0"/>
    <xf numFmtId="297" fontId="133" fillId="0" borderId="0"/>
    <xf numFmtId="298" fontId="133" fillId="0" borderId="0"/>
    <xf numFmtId="299" fontId="133" fillId="0" borderId="0"/>
    <xf numFmtId="300" fontId="152" fillId="0" borderId="0"/>
    <xf numFmtId="301" fontId="152"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6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6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6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6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6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6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6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6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68"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6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194"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194" fontId="68" fillId="0" borderId="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6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6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61" fillId="0" borderId="0"/>
    <xf numFmtId="0" fontId="96" fillId="0" borderId="0"/>
    <xf numFmtId="0" fontId="96" fillId="0" borderId="0"/>
    <xf numFmtId="0" fontId="96" fillId="0" borderId="0"/>
    <xf numFmtId="0" fontId="6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6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68" fillId="0" borderId="0"/>
    <xf numFmtId="194" fontId="68" fillId="0" borderId="0"/>
    <xf numFmtId="0" fontId="110" fillId="0" borderId="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6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6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6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6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68" fillId="0" borderId="0"/>
    <xf numFmtId="0" fontId="68"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194" fontId="66" fillId="0" borderId="0">
      <alignment vertical="center"/>
    </xf>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170" fontId="96" fillId="0" borderId="0"/>
    <xf numFmtId="170" fontId="96" fillId="0" borderId="0"/>
    <xf numFmtId="170" fontId="96" fillId="0" borderId="0"/>
    <xf numFmtId="170" fontId="96" fillId="0" borderId="0"/>
    <xf numFmtId="170" fontId="96" fillId="0" borderId="0"/>
    <xf numFmtId="170" fontId="96" fillId="0" borderId="0"/>
    <xf numFmtId="170" fontId="96" fillId="0" borderId="0"/>
    <xf numFmtId="170" fontId="96" fillId="0" borderId="0"/>
    <xf numFmtId="170" fontId="96" fillId="0" borderId="0"/>
    <xf numFmtId="170" fontId="96" fillId="0" borderId="0"/>
    <xf numFmtId="170" fontId="96" fillId="0" borderId="0"/>
    <xf numFmtId="170" fontId="96" fillId="0" borderId="0"/>
    <xf numFmtId="170" fontId="96" fillId="0" borderId="0"/>
    <xf numFmtId="170" fontId="96" fillId="0" borderId="0"/>
    <xf numFmtId="170" fontId="96" fillId="0" borderId="0"/>
    <xf numFmtId="170" fontId="96" fillId="0" borderId="0"/>
    <xf numFmtId="170" fontId="96" fillId="0" borderId="0"/>
    <xf numFmtId="170" fontId="96" fillId="0" borderId="0"/>
    <xf numFmtId="170" fontId="96" fillId="0" borderId="0"/>
    <xf numFmtId="170" fontId="96" fillId="0" borderId="0"/>
    <xf numFmtId="170" fontId="96" fillId="0" borderId="0"/>
    <xf numFmtId="170" fontId="96" fillId="0" borderId="0"/>
    <xf numFmtId="170" fontId="96" fillId="0" borderId="0"/>
    <xf numFmtId="170" fontId="96" fillId="0" borderId="0"/>
    <xf numFmtId="0" fontId="110" fillId="0" borderId="0"/>
    <xf numFmtId="0" fontId="96"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66" fillId="0" borderId="0"/>
    <xf numFmtId="0" fontId="68" fillId="0" borderId="0"/>
    <xf numFmtId="183" fontId="165" fillId="0" borderId="80"/>
    <xf numFmtId="194" fontId="66" fillId="0" borderId="0"/>
    <xf numFmtId="194" fontId="218" fillId="0" borderId="0"/>
    <xf numFmtId="194" fontId="219" fillId="0" borderId="0"/>
    <xf numFmtId="194" fontId="220" fillId="0" borderId="0"/>
    <xf numFmtId="194" fontId="221" fillId="0" borderId="0"/>
    <xf numFmtId="194" fontId="161" fillId="0" borderId="0"/>
    <xf numFmtId="38" fontId="222" fillId="0" borderId="0"/>
    <xf numFmtId="0" fontId="66" fillId="25" borderId="65" applyNumberFormat="0" applyFont="0" applyAlignment="0" applyProtection="0"/>
    <xf numFmtId="0" fontId="66" fillId="25" borderId="65" applyNumberFormat="0" applyFont="0" applyAlignment="0" applyProtection="0"/>
    <xf numFmtId="0" fontId="66" fillId="25" borderId="65" applyNumberFormat="0" applyFont="0" applyAlignment="0" applyProtection="0"/>
    <xf numFmtId="0" fontId="66" fillId="25" borderId="65" applyNumberFormat="0" applyFont="0" applyAlignment="0" applyProtection="0"/>
    <xf numFmtId="0" fontId="66" fillId="25" borderId="65" applyNumberFormat="0" applyFont="0" applyAlignment="0" applyProtection="0"/>
    <xf numFmtId="0" fontId="66" fillId="25" borderId="65" applyNumberFormat="0" applyFont="0" applyAlignment="0" applyProtection="0"/>
    <xf numFmtId="0" fontId="66" fillId="25" borderId="65" applyNumberFormat="0" applyFont="0" applyAlignment="0" applyProtection="0"/>
    <xf numFmtId="0" fontId="66" fillId="25" borderId="65" applyNumberFormat="0" applyFont="0" applyAlignment="0" applyProtection="0"/>
    <xf numFmtId="0" fontId="66" fillId="25" borderId="65" applyNumberFormat="0" applyFont="0" applyAlignment="0" applyProtection="0"/>
    <xf numFmtId="0" fontId="66" fillId="25" borderId="65" applyNumberFormat="0" applyFont="0" applyAlignment="0" applyProtection="0"/>
    <xf numFmtId="0" fontId="66" fillId="25" borderId="65" applyNumberFormat="0" applyFont="0" applyAlignment="0" applyProtection="0"/>
    <xf numFmtId="0" fontId="66" fillId="25" borderId="65" applyNumberFormat="0" applyFont="0" applyAlignment="0" applyProtection="0"/>
    <xf numFmtId="194" fontId="66" fillId="0" borderId="0"/>
    <xf numFmtId="37" fontId="66" fillId="0" borderId="0"/>
    <xf numFmtId="194" fontId="66" fillId="0" borderId="0" applyFont="0" applyFill="0" applyBorder="0" applyAlignment="0" applyProtection="0"/>
    <xf numFmtId="194" fontId="66" fillId="0" borderId="0" applyFont="0" applyFill="0" applyBorder="0" applyAlignment="0" applyProtection="0"/>
    <xf numFmtId="194" fontId="66" fillId="0" borderId="0" applyFont="0" applyFill="0" applyBorder="0" applyAlignment="0" applyProtection="0"/>
    <xf numFmtId="194" fontId="66" fillId="84" borderId="0">
      <alignment horizontal="right"/>
    </xf>
    <xf numFmtId="194" fontId="223" fillId="24" borderId="81" applyNumberFormat="0" applyBorder="0" applyAlignment="0">
      <alignment horizontal="center"/>
      <protection hidden="1"/>
    </xf>
    <xf numFmtId="194" fontId="78" fillId="0" borderId="81" applyNumberFormat="0" applyBorder="0" applyAlignment="0">
      <alignment horizontal="center"/>
      <protection locked="0"/>
    </xf>
    <xf numFmtId="2" fontId="224" fillId="13" borderId="58">
      <alignment horizontal="left"/>
    </xf>
    <xf numFmtId="0" fontId="148" fillId="65" borderId="66" applyNumberFormat="0" applyAlignment="0" applyProtection="0"/>
    <xf numFmtId="0" fontId="148" fillId="65" borderId="66" applyNumberFormat="0" applyAlignment="0" applyProtection="0"/>
    <xf numFmtId="0" fontId="148" fillId="65" borderId="66" applyNumberFormat="0" applyAlignment="0" applyProtection="0"/>
    <xf numFmtId="0" fontId="148" fillId="65" borderId="66" applyNumberFormat="0" applyAlignment="0" applyProtection="0"/>
    <xf numFmtId="0" fontId="148" fillId="65" borderId="66" applyNumberFormat="0" applyAlignment="0" applyProtection="0"/>
    <xf numFmtId="0" fontId="148" fillId="65" borderId="66" applyNumberFormat="0" applyAlignment="0" applyProtection="0"/>
    <xf numFmtId="0" fontId="148" fillId="65" borderId="66" applyNumberFormat="0" applyAlignment="0" applyProtection="0"/>
    <xf numFmtId="0" fontId="148" fillId="65" borderId="66" applyNumberFormat="0" applyAlignment="0" applyProtection="0"/>
    <xf numFmtId="0" fontId="148" fillId="65" borderId="66" applyNumberFormat="0" applyAlignment="0" applyProtection="0"/>
    <xf numFmtId="0" fontId="148" fillId="65" borderId="66" applyNumberFormat="0" applyAlignment="0" applyProtection="0"/>
    <xf numFmtId="0" fontId="148" fillId="65" borderId="66" applyNumberFormat="0" applyAlignment="0" applyProtection="0"/>
    <xf numFmtId="0" fontId="148" fillId="65" borderId="66" applyNumberFormat="0" applyAlignment="0" applyProtection="0"/>
    <xf numFmtId="40" fontId="97" fillId="48" borderId="0">
      <alignment horizontal="right"/>
    </xf>
    <xf numFmtId="194" fontId="225" fillId="85" borderId="0">
      <alignment horizontal="center"/>
    </xf>
    <xf numFmtId="194" fontId="226" fillId="86" borderId="0"/>
    <xf numFmtId="194" fontId="227" fillId="48" borderId="0" applyBorder="0">
      <alignment horizontal="centerContinuous"/>
    </xf>
    <xf numFmtId="194" fontId="228" fillId="86" borderId="0" applyBorder="0">
      <alignment horizontal="centerContinuous"/>
    </xf>
    <xf numFmtId="194" fontId="159" fillId="87" borderId="0" applyNumberFormat="0" applyFont="0" applyBorder="0" applyAlignment="0"/>
    <xf numFmtId="1" fontId="229" fillId="0" borderId="0" applyProtection="0">
      <alignment horizontal="right" vertical="center"/>
    </xf>
    <xf numFmtId="302" fontId="156" fillId="0" borderId="0"/>
    <xf numFmtId="303" fontId="156" fillId="0" borderId="0"/>
    <xf numFmtId="255" fontId="66" fillId="0" borderId="0" applyFont="0" applyFill="0" applyBorder="0" applyAlignment="0" applyProtection="0"/>
    <xf numFmtId="304" fontId="66" fillId="0" borderId="0" applyFont="0" applyFill="0" applyBorder="0" applyAlignment="0" applyProtection="0"/>
    <xf numFmtId="182" fontId="157" fillId="0" borderId="0" applyFont="0" applyFill="0" applyBorder="0" applyAlignment="0" applyProtection="0">
      <protection locked="0"/>
    </xf>
    <xf numFmtId="10" fontId="157" fillId="0" borderId="0" applyFont="0" applyFill="0" applyBorder="0" applyAlignment="0" applyProtection="0">
      <protection locked="0"/>
    </xf>
    <xf numFmtId="10" fontId="6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66"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305" fontId="133" fillId="0" borderId="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306" fontId="82" fillId="80" borderId="0" applyBorder="0" applyAlignment="0">
      <protection locked="0"/>
    </xf>
    <xf numFmtId="9" fontId="133" fillId="0" borderId="0"/>
    <xf numFmtId="182" fontId="133" fillId="0" borderId="0"/>
    <xf numFmtId="10" fontId="133" fillId="0" borderId="0"/>
    <xf numFmtId="307" fontId="66" fillId="0" borderId="0" applyFont="0" applyFill="0" applyBorder="0" applyAlignment="0" applyProtection="0"/>
    <xf numFmtId="308" fontId="165" fillId="0" borderId="0"/>
    <xf numFmtId="309" fontId="165" fillId="0" borderId="0"/>
    <xf numFmtId="309" fontId="133" fillId="0" borderId="0"/>
    <xf numFmtId="310" fontId="66" fillId="0" borderId="0" applyBorder="0">
      <alignment horizontal="right"/>
    </xf>
    <xf numFmtId="311" fontId="152" fillId="0" borderId="0" applyBorder="0"/>
    <xf numFmtId="10" fontId="66" fillId="13" borderId="0"/>
    <xf numFmtId="194" fontId="66" fillId="0" borderId="0">
      <protection locked="0"/>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61" fillId="11"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61" fillId="11"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61" fillId="11"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61" fillId="11"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61" fillId="11"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61" fillId="11"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61" fillId="11"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61" fillId="11"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61" fillId="11"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61" fillId="11"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61" fillId="11"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61" fillId="11"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61" fillId="11"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61" fillId="11"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61" fillId="11"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61" fillId="11"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61" fillId="11"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312" fontId="156" fillId="0" borderId="0">
      <alignment horizontal="right"/>
    </xf>
    <xf numFmtId="40" fontId="66" fillId="0" borderId="0"/>
    <xf numFmtId="1" fontId="230" fillId="54" borderId="0">
      <alignment horizontal="center"/>
    </xf>
    <xf numFmtId="194" fontId="118" fillId="0" borderId="0" applyNumberFormat="0" applyFont="0" applyFill="0" applyBorder="0" applyAlignment="0" applyProtection="0">
      <alignment horizontal="left"/>
    </xf>
    <xf numFmtId="15" fontId="118" fillId="0" borderId="0" applyFont="0" applyFill="0" applyBorder="0" applyAlignment="0" applyProtection="0"/>
    <xf numFmtId="4" fontId="118" fillId="0" borderId="0" applyFont="0" applyFill="0" applyBorder="0" applyAlignment="0" applyProtection="0"/>
    <xf numFmtId="194" fontId="231" fillId="0" borderId="1">
      <alignment horizontal="center"/>
    </xf>
    <xf numFmtId="3" fontId="118" fillId="0" borderId="0" applyFont="0" applyFill="0" applyBorder="0" applyAlignment="0" applyProtection="0"/>
    <xf numFmtId="194" fontId="118" fillId="88" borderId="0" applyNumberFormat="0" applyFont="0" applyBorder="0" applyAlignment="0" applyProtection="0"/>
    <xf numFmtId="313" fontId="156" fillId="54" borderId="0"/>
    <xf numFmtId="314" fontId="114" fillId="54" borderId="0" applyFill="0"/>
    <xf numFmtId="194" fontId="232" fillId="0" borderId="0">
      <alignment horizontal="left" indent="7"/>
    </xf>
    <xf numFmtId="194" fontId="114" fillId="0" borderId="0" applyFill="0">
      <alignment horizontal="left" indent="7"/>
    </xf>
    <xf numFmtId="314" fontId="82" fillId="0" borderId="82">
      <alignment horizontal="right"/>
    </xf>
    <xf numFmtId="194" fontId="82" fillId="0" borderId="77" applyNumberFormat="0" applyFont="0" applyBorder="0">
      <alignment horizontal="right"/>
    </xf>
    <xf numFmtId="194" fontId="93" fillId="0" borderId="0" applyFill="0"/>
    <xf numFmtId="194" fontId="82" fillId="0" borderId="0" applyFill="0"/>
    <xf numFmtId="314" fontId="112" fillId="0" borderId="82" applyFill="0"/>
    <xf numFmtId="194" fontId="66" fillId="0" borderId="0" applyNumberFormat="0" applyFont="0" applyBorder="0" applyAlignment="0"/>
    <xf numFmtId="194" fontId="233" fillId="0" borderId="0" applyFill="0">
      <alignment horizontal="left" indent="1"/>
    </xf>
    <xf numFmtId="194" fontId="112" fillId="0" borderId="0">
      <alignment horizontal="left" indent="1"/>
    </xf>
    <xf numFmtId="314" fontId="82" fillId="0" borderId="82" applyFill="0"/>
    <xf numFmtId="194" fontId="66" fillId="0" borderId="0" applyNumberFormat="0" applyFont="0" applyFill="0" applyBorder="0" applyAlignment="0"/>
    <xf numFmtId="194" fontId="93" fillId="0" borderId="0" applyFill="0">
      <alignment horizontal="left" indent="2"/>
    </xf>
    <xf numFmtId="194" fontId="82" fillId="0" borderId="0" applyFill="0">
      <alignment horizontal="left" indent="2"/>
    </xf>
    <xf numFmtId="314" fontId="112" fillId="0" borderId="82" applyFill="0"/>
    <xf numFmtId="194" fontId="66" fillId="0" borderId="0" applyNumberFormat="0" applyFont="0" applyBorder="0" applyAlignment="0"/>
    <xf numFmtId="194" fontId="233" fillId="0" borderId="0">
      <alignment horizontal="left" indent="3"/>
    </xf>
    <xf numFmtId="194" fontId="112" fillId="0" borderId="0" applyFill="0">
      <alignment horizontal="left" indent="3"/>
    </xf>
    <xf numFmtId="314" fontId="82" fillId="0" borderId="82" applyFill="0"/>
    <xf numFmtId="194" fontId="66" fillId="0" borderId="0" applyNumberFormat="0" applyFont="0" applyBorder="0" applyAlignment="0"/>
    <xf numFmtId="194" fontId="93" fillId="0" borderId="0">
      <alignment horizontal="left" indent="4"/>
    </xf>
    <xf numFmtId="194" fontId="82" fillId="0" borderId="0" applyFill="0">
      <alignment horizontal="left" indent="4"/>
    </xf>
    <xf numFmtId="314" fontId="112" fillId="0" borderId="82" applyFill="0"/>
    <xf numFmtId="194" fontId="66" fillId="0" borderId="0" applyNumberFormat="0" applyFont="0" applyBorder="0" applyAlignment="0"/>
    <xf numFmtId="194" fontId="233" fillId="0" borderId="0">
      <alignment horizontal="left" indent="5"/>
    </xf>
    <xf numFmtId="194" fontId="112" fillId="0" borderId="0" applyFill="0">
      <alignment horizontal="left" indent="5"/>
    </xf>
    <xf numFmtId="314" fontId="82" fillId="0" borderId="82" applyFill="0"/>
    <xf numFmtId="194" fontId="66" fillId="0" borderId="0" applyNumberFormat="0" applyFont="0" applyFill="0" applyBorder="0" applyAlignment="0"/>
    <xf numFmtId="194" fontId="82" fillId="0" borderId="0" applyFill="0">
      <alignment horizontal="left" indent="6"/>
    </xf>
    <xf numFmtId="315" fontId="156" fillId="54" borderId="58">
      <alignment horizontal="right"/>
    </xf>
    <xf numFmtId="14" fontId="128" fillId="0" borderId="0" applyNumberFormat="0" applyFill="0" applyBorder="0" applyAlignment="0" applyProtection="0">
      <alignment horizontal="left"/>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61"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61"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61" fillId="15"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61" fillId="15"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61" fillId="15"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61" fillId="15"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61" fillId="15"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61" fillId="15"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61" fillId="15"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61" fillId="15"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61" fillId="15"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61" fillId="15"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61" fillId="15"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61" fillId="15"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61" fillId="15"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61" fillId="15"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61" fillId="15"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61" fillId="15"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61" fillId="15"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61" fillId="15"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61" fillId="15"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61" fillId="15"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61" fillId="15"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61" fillId="30"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61" fillId="30"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61" fillId="30"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61" fillId="30"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61" fillId="30"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61" fillId="30"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81" fontId="61" fillId="30"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61" fillId="30"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61" fillId="30"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61" fillId="30"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61" fillId="30"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61" fillId="30"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61" fillId="30"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61" fillId="30"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61" fillId="30"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61" fillId="30"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61" fillId="30"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61" fillId="30"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61" fillId="30"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61" fillId="30"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61" fillId="30"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61" fillId="51"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61" fillId="51"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61" fillId="51"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61" fillId="51"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61" fillId="51"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0" fontId="61" fillId="51"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61" fillId="51"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61" fillId="51"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61" fillId="51"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61" fillId="51"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61" fillId="51"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61" fillId="51"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316" fontId="234" fillId="0" borderId="0"/>
    <xf numFmtId="190" fontId="235" fillId="0" borderId="0"/>
    <xf numFmtId="194" fontId="235" fillId="0" borderId="83">
      <alignment horizontal="centerContinuous"/>
    </xf>
    <xf numFmtId="194" fontId="235" fillId="0" borderId="83">
      <alignment horizontal="centerContinuous"/>
    </xf>
    <xf numFmtId="194" fontId="235" fillId="0" borderId="83">
      <alignment horizontal="centerContinuous"/>
    </xf>
    <xf numFmtId="194" fontId="235" fillId="0" borderId="83">
      <protection locked="0"/>
    </xf>
    <xf numFmtId="194" fontId="235" fillId="0" borderId="83">
      <alignment horizontal="centerContinuous"/>
    </xf>
    <xf numFmtId="194" fontId="235" fillId="0" borderId="83">
      <alignment horizontal="centerContinuous"/>
    </xf>
    <xf numFmtId="194" fontId="235" fillId="0" borderId="83">
      <alignment horizontal="centerContinuous"/>
    </xf>
    <xf numFmtId="190" fontId="235" fillId="0" borderId="0"/>
    <xf numFmtId="194" fontId="235" fillId="0" borderId="83">
      <protection locked="0"/>
    </xf>
    <xf numFmtId="194" fontId="235" fillId="0" borderId="83">
      <protection locked="0"/>
    </xf>
    <xf numFmtId="194" fontId="235" fillId="0" borderId="83">
      <protection locked="0"/>
    </xf>
    <xf numFmtId="190" fontId="235" fillId="0" borderId="0"/>
    <xf numFmtId="194" fontId="235" fillId="0" borderId="83">
      <alignment horizontal="centerContinuous"/>
    </xf>
    <xf numFmtId="194" fontId="235" fillId="0" borderId="83">
      <alignment horizontal="centerContinuous"/>
    </xf>
    <xf numFmtId="194" fontId="235" fillId="0" borderId="83">
      <alignment horizontal="centerContinuous"/>
    </xf>
    <xf numFmtId="194" fontId="235" fillId="0" borderId="83">
      <protection locked="0"/>
    </xf>
    <xf numFmtId="194" fontId="235" fillId="0" borderId="83">
      <protection locked="0"/>
    </xf>
    <xf numFmtId="194" fontId="235" fillId="0" borderId="83">
      <alignment horizontal="centerContinuous"/>
    </xf>
    <xf numFmtId="194" fontId="235" fillId="0" borderId="83">
      <alignment horizontal="centerContinuous"/>
    </xf>
    <xf numFmtId="194" fontId="235" fillId="0" borderId="83">
      <alignment horizontal="centerContinuous"/>
    </xf>
    <xf numFmtId="190" fontId="235" fillId="0" borderId="0"/>
    <xf numFmtId="194" fontId="235" fillId="0" borderId="83">
      <protection locked="0"/>
    </xf>
    <xf numFmtId="194" fontId="235" fillId="0" borderId="83">
      <protection locked="0"/>
    </xf>
    <xf numFmtId="194" fontId="235" fillId="0" borderId="83">
      <protection locked="0"/>
    </xf>
    <xf numFmtId="190" fontId="235" fillId="0" borderId="0"/>
    <xf numFmtId="194" fontId="235" fillId="0" borderId="83">
      <protection locked="0"/>
    </xf>
    <xf numFmtId="194" fontId="235" fillId="0" borderId="83">
      <protection locked="0"/>
    </xf>
    <xf numFmtId="194" fontId="235" fillId="0" borderId="83">
      <protection locked="0"/>
    </xf>
    <xf numFmtId="194" fontId="235" fillId="0" borderId="83">
      <alignment horizontal="centerContinuous"/>
    </xf>
    <xf numFmtId="194" fontId="235" fillId="0" borderId="83">
      <alignment horizontal="centerContinuous"/>
    </xf>
    <xf numFmtId="194" fontId="235" fillId="0" borderId="83">
      <alignment horizontal="centerContinuous"/>
    </xf>
    <xf numFmtId="190" fontId="235" fillId="0" borderId="0"/>
    <xf numFmtId="194" fontId="235" fillId="0" borderId="83">
      <protection locked="0"/>
    </xf>
    <xf numFmtId="194" fontId="235" fillId="0" borderId="83">
      <alignment horizontal="centerContinuous"/>
    </xf>
    <xf numFmtId="194" fontId="235" fillId="0" borderId="83">
      <alignment horizontal="centerContinuous"/>
    </xf>
    <xf numFmtId="194" fontId="235" fillId="0" borderId="83">
      <alignment horizontal="centerContinuous"/>
    </xf>
    <xf numFmtId="194" fontId="235" fillId="0" borderId="83">
      <protection locked="0"/>
    </xf>
    <xf numFmtId="194" fontId="235" fillId="0" borderId="83">
      <protection locked="0"/>
    </xf>
    <xf numFmtId="194" fontId="235" fillId="0" borderId="83">
      <alignment horizontal="centerContinuous"/>
    </xf>
    <xf numFmtId="194" fontId="235" fillId="0" borderId="83">
      <alignment horizontal="centerContinuous"/>
    </xf>
    <xf numFmtId="194" fontId="235" fillId="0" borderId="83">
      <alignment horizontal="centerContinuous"/>
    </xf>
    <xf numFmtId="190" fontId="235" fillId="0" borderId="0"/>
    <xf numFmtId="194" fontId="235" fillId="0" borderId="83">
      <alignment horizontal="centerContinuous"/>
    </xf>
    <xf numFmtId="194" fontId="235" fillId="0" borderId="83">
      <alignment horizontal="centerContinuous"/>
    </xf>
    <xf numFmtId="194" fontId="235" fillId="0" borderId="83">
      <alignment horizontal="centerContinuous"/>
    </xf>
    <xf numFmtId="194" fontId="235" fillId="0" borderId="83">
      <protection locked="0"/>
    </xf>
    <xf numFmtId="194" fontId="235" fillId="0" borderId="83">
      <protection locked="0"/>
    </xf>
    <xf numFmtId="194" fontId="235" fillId="0" borderId="83">
      <protection locked="0"/>
    </xf>
    <xf numFmtId="190" fontId="235" fillId="0" borderId="0"/>
    <xf numFmtId="194" fontId="235" fillId="0" borderId="0"/>
    <xf numFmtId="190" fontId="235" fillId="0" borderId="0"/>
    <xf numFmtId="194" fontId="235" fillId="0" borderId="83">
      <alignment horizontal="centerContinuous"/>
    </xf>
    <xf numFmtId="194" fontId="235" fillId="0" borderId="83">
      <alignment horizontal="centerContinuous"/>
    </xf>
    <xf numFmtId="194" fontId="235" fillId="0" borderId="83">
      <alignment horizontal="centerContinuous"/>
    </xf>
    <xf numFmtId="194" fontId="235" fillId="0" borderId="83">
      <protection locked="0"/>
    </xf>
    <xf numFmtId="190" fontId="235" fillId="0" borderId="0"/>
    <xf numFmtId="194" fontId="235" fillId="0" borderId="83">
      <alignment horizontal="centerContinuous"/>
    </xf>
    <xf numFmtId="194" fontId="235" fillId="0" borderId="83">
      <alignment horizontal="centerContinuous"/>
    </xf>
    <xf numFmtId="194" fontId="235" fillId="0" borderId="83">
      <alignment horizontal="centerContinuous"/>
    </xf>
    <xf numFmtId="194" fontId="235" fillId="0" borderId="83">
      <protection locked="0"/>
    </xf>
    <xf numFmtId="194" fontId="235" fillId="0" borderId="83">
      <protection locked="0"/>
    </xf>
    <xf numFmtId="194" fontId="235" fillId="0" borderId="83">
      <protection locked="0"/>
    </xf>
    <xf numFmtId="194" fontId="235" fillId="0" borderId="83">
      <alignment horizontal="centerContinuous"/>
    </xf>
    <xf numFmtId="194" fontId="235" fillId="0" borderId="83">
      <alignment horizontal="centerContinuous"/>
    </xf>
    <xf numFmtId="194" fontId="235" fillId="0" borderId="83">
      <alignment horizontal="centerContinuous"/>
    </xf>
    <xf numFmtId="194" fontId="235" fillId="0" borderId="83">
      <protection locked="0"/>
    </xf>
    <xf numFmtId="194" fontId="235" fillId="0" borderId="83">
      <protection locked="0"/>
    </xf>
    <xf numFmtId="194" fontId="235" fillId="0" borderId="83">
      <protection locked="0"/>
    </xf>
    <xf numFmtId="194" fontId="235" fillId="0" borderId="83">
      <protection locked="0"/>
    </xf>
    <xf numFmtId="194" fontId="235" fillId="0" borderId="83">
      <protection locked="0"/>
    </xf>
    <xf numFmtId="194" fontId="235" fillId="0" borderId="83">
      <protection locked="0"/>
    </xf>
    <xf numFmtId="190" fontId="235" fillId="0" borderId="0"/>
    <xf numFmtId="194" fontId="235" fillId="0" borderId="83">
      <protection locked="0"/>
    </xf>
    <xf numFmtId="194" fontId="235" fillId="0" borderId="83">
      <protection locked="0"/>
    </xf>
    <xf numFmtId="194" fontId="235" fillId="0" borderId="83">
      <protection locked="0"/>
    </xf>
    <xf numFmtId="194" fontId="235" fillId="0" borderId="83">
      <alignment horizontal="centerContinuous"/>
    </xf>
    <xf numFmtId="194" fontId="235" fillId="0" borderId="83">
      <alignment horizontal="centerContinuous"/>
    </xf>
    <xf numFmtId="194" fontId="235" fillId="0" borderId="83">
      <alignment horizontal="centerContinuous"/>
    </xf>
    <xf numFmtId="194" fontId="235" fillId="0" borderId="83">
      <alignment horizontal="centerContinuous"/>
    </xf>
    <xf numFmtId="194" fontId="235" fillId="0" borderId="83">
      <alignment horizontal="centerContinuous"/>
    </xf>
    <xf numFmtId="194" fontId="235" fillId="0" borderId="83">
      <alignment horizontal="centerContinuous"/>
    </xf>
    <xf numFmtId="194" fontId="235" fillId="0" borderId="83">
      <protection locked="0"/>
    </xf>
    <xf numFmtId="194" fontId="235" fillId="0" borderId="83">
      <protection locked="0"/>
    </xf>
    <xf numFmtId="194" fontId="235" fillId="0" borderId="83">
      <protection locked="0"/>
    </xf>
    <xf numFmtId="194" fontId="235" fillId="0" borderId="83">
      <protection locked="0"/>
    </xf>
    <xf numFmtId="194" fontId="235" fillId="0" borderId="83">
      <protection locked="0"/>
    </xf>
    <xf numFmtId="190" fontId="235" fillId="0" borderId="0"/>
    <xf numFmtId="194" fontId="235" fillId="0" borderId="83">
      <alignment horizontal="centerContinuous"/>
    </xf>
    <xf numFmtId="194" fontId="235" fillId="0" borderId="83">
      <alignment horizontal="centerContinuous"/>
    </xf>
    <xf numFmtId="194" fontId="235" fillId="0" borderId="83">
      <alignment horizontal="centerContinuous"/>
    </xf>
    <xf numFmtId="194" fontId="235" fillId="0" borderId="83">
      <alignment horizontal="centerContinuous"/>
    </xf>
    <xf numFmtId="190" fontId="235" fillId="0" borderId="0"/>
    <xf numFmtId="194" fontId="235" fillId="0" borderId="83">
      <alignment horizontal="centerContinuous"/>
    </xf>
    <xf numFmtId="194" fontId="235" fillId="0" borderId="83">
      <alignment horizontal="centerContinuous"/>
    </xf>
    <xf numFmtId="194" fontId="235" fillId="0" borderId="83">
      <alignment horizontal="centerContinuous"/>
    </xf>
    <xf numFmtId="190" fontId="235" fillId="0" borderId="0"/>
    <xf numFmtId="194" fontId="235" fillId="0" borderId="83">
      <alignment horizontal="centerContinuous"/>
    </xf>
    <xf numFmtId="194" fontId="235" fillId="0" borderId="83">
      <alignment horizontal="centerContinuous"/>
    </xf>
    <xf numFmtId="194" fontId="235" fillId="0" borderId="83">
      <alignment horizontal="centerContinuous"/>
    </xf>
    <xf numFmtId="190" fontId="235" fillId="0" borderId="0"/>
    <xf numFmtId="194" fontId="235" fillId="0" borderId="83">
      <alignment horizontal="centerContinuous"/>
    </xf>
    <xf numFmtId="194" fontId="235" fillId="0" borderId="83">
      <alignment horizontal="centerContinuous"/>
    </xf>
    <xf numFmtId="194" fontId="235" fillId="0" borderId="83">
      <protection locked="0"/>
    </xf>
    <xf numFmtId="194" fontId="235" fillId="0" borderId="83">
      <alignment horizontal="centerContinuous"/>
    </xf>
    <xf numFmtId="194" fontId="235" fillId="0" borderId="83">
      <alignment horizontal="centerContinuous"/>
    </xf>
    <xf numFmtId="194" fontId="235" fillId="0" borderId="83">
      <alignment horizontal="centerContinuous"/>
    </xf>
    <xf numFmtId="190" fontId="235" fillId="0" borderId="0"/>
    <xf numFmtId="194" fontId="235" fillId="0" borderId="83">
      <protection locked="0"/>
    </xf>
    <xf numFmtId="194" fontId="235" fillId="0" borderId="83">
      <protection locked="0"/>
    </xf>
    <xf numFmtId="194" fontId="236" fillId="0" borderId="84">
      <alignment vertical="center"/>
    </xf>
    <xf numFmtId="4" fontId="111" fillId="33" borderId="85" applyNumberFormat="0" applyProtection="0">
      <alignment vertical="center"/>
    </xf>
    <xf numFmtId="4" fontId="111" fillId="33" borderId="85" applyNumberFormat="0" applyProtection="0">
      <alignment vertical="center"/>
    </xf>
    <xf numFmtId="4" fontId="111" fillId="33" borderId="85" applyNumberFormat="0" applyProtection="0">
      <alignment vertical="center"/>
    </xf>
    <xf numFmtId="4" fontId="111" fillId="33" borderId="85" applyNumberFormat="0" applyProtection="0">
      <alignment vertical="center"/>
    </xf>
    <xf numFmtId="4" fontId="111" fillId="33" borderId="85" applyNumberFormat="0" applyProtection="0">
      <alignment vertical="center"/>
    </xf>
    <xf numFmtId="4" fontId="111" fillId="33" borderId="85" applyNumberFormat="0" applyProtection="0">
      <alignment vertical="center"/>
    </xf>
    <xf numFmtId="4" fontId="111" fillId="33" borderId="85" applyNumberFormat="0" applyProtection="0">
      <alignment vertical="center"/>
    </xf>
    <xf numFmtId="4" fontId="111" fillId="33" borderId="85" applyNumberFormat="0" applyProtection="0">
      <alignment vertical="center"/>
    </xf>
    <xf numFmtId="4" fontId="111" fillId="33" borderId="85" applyNumberFormat="0" applyProtection="0">
      <alignment vertical="center"/>
    </xf>
    <xf numFmtId="4" fontId="111" fillId="33" borderId="85" applyNumberFormat="0" applyProtection="0">
      <alignment vertical="center"/>
    </xf>
    <xf numFmtId="4" fontId="111" fillId="33" borderId="85" applyNumberFormat="0" applyProtection="0">
      <alignment vertical="center"/>
    </xf>
    <xf numFmtId="4" fontId="111" fillId="33" borderId="85" applyNumberFormat="0" applyProtection="0">
      <alignment vertical="center"/>
    </xf>
    <xf numFmtId="4" fontId="112" fillId="33" borderId="85" applyNumberFormat="0" applyProtection="0">
      <alignment vertical="center"/>
    </xf>
    <xf numFmtId="4" fontId="112" fillId="33" borderId="85" applyNumberFormat="0" applyProtection="0">
      <alignment vertical="center"/>
    </xf>
    <xf numFmtId="4" fontId="112" fillId="33" borderId="85" applyNumberFormat="0" applyProtection="0">
      <alignment vertical="center"/>
    </xf>
    <xf numFmtId="4" fontId="112" fillId="33" borderId="85" applyNumberFormat="0" applyProtection="0">
      <alignment vertical="center"/>
    </xf>
    <xf numFmtId="4" fontId="112" fillId="33" borderId="85" applyNumberFormat="0" applyProtection="0">
      <alignment vertical="center"/>
    </xf>
    <xf numFmtId="4" fontId="112" fillId="33" borderId="85" applyNumberFormat="0" applyProtection="0">
      <alignment vertical="center"/>
    </xf>
    <xf numFmtId="4" fontId="112" fillId="33" borderId="85" applyNumberFormat="0" applyProtection="0">
      <alignment vertical="center"/>
    </xf>
    <xf numFmtId="4" fontId="112" fillId="33" borderId="85" applyNumberFormat="0" applyProtection="0">
      <alignment vertical="center"/>
    </xf>
    <xf numFmtId="4" fontId="112" fillId="33" borderId="85" applyNumberFormat="0" applyProtection="0">
      <alignment vertical="center"/>
    </xf>
    <xf numFmtId="4" fontId="112" fillId="33" borderId="85" applyNumberFormat="0" applyProtection="0">
      <alignment vertical="center"/>
    </xf>
    <xf numFmtId="4" fontId="112" fillId="33" borderId="85" applyNumberFormat="0" applyProtection="0">
      <alignment vertical="center"/>
    </xf>
    <xf numFmtId="4" fontId="112" fillId="33" borderId="85" applyNumberFormat="0" applyProtection="0">
      <alignment vertical="center"/>
    </xf>
    <xf numFmtId="4" fontId="111" fillId="33" borderId="85" applyNumberFormat="0" applyProtection="0">
      <alignment horizontal="left" vertical="center" indent="1"/>
    </xf>
    <xf numFmtId="4" fontId="111" fillId="33" borderId="85" applyNumberFormat="0" applyProtection="0">
      <alignment horizontal="left" vertical="center" indent="1"/>
    </xf>
    <xf numFmtId="4" fontId="111" fillId="33" borderId="85" applyNumberFormat="0" applyProtection="0">
      <alignment horizontal="left" vertical="center" indent="1"/>
    </xf>
    <xf numFmtId="4" fontId="111" fillId="33" borderId="85" applyNumberFormat="0" applyProtection="0">
      <alignment horizontal="left" vertical="center" indent="1"/>
    </xf>
    <xf numFmtId="4" fontId="111" fillId="33" borderId="85" applyNumberFormat="0" applyProtection="0">
      <alignment horizontal="left" vertical="center" indent="1"/>
    </xf>
    <xf numFmtId="4" fontId="111" fillId="33" borderId="85" applyNumberFormat="0" applyProtection="0">
      <alignment horizontal="left" vertical="center" indent="1"/>
    </xf>
    <xf numFmtId="4" fontId="111" fillId="33" borderId="85" applyNumberFormat="0" applyProtection="0">
      <alignment horizontal="left" vertical="center" indent="1"/>
    </xf>
    <xf numFmtId="4" fontId="111" fillId="33" borderId="85" applyNumberFormat="0" applyProtection="0">
      <alignment horizontal="left" vertical="center" indent="1"/>
    </xf>
    <xf numFmtId="4" fontId="111" fillId="33" borderId="85" applyNumberFormat="0" applyProtection="0">
      <alignment horizontal="left" vertical="center" indent="1"/>
    </xf>
    <xf numFmtId="4" fontId="111" fillId="33" borderId="85" applyNumberFormat="0" applyProtection="0">
      <alignment horizontal="left" vertical="center" indent="1"/>
    </xf>
    <xf numFmtId="4" fontId="111" fillId="33" borderId="85" applyNumberFormat="0" applyProtection="0">
      <alignment horizontal="left" vertical="center" indent="1"/>
    </xf>
    <xf numFmtId="4" fontId="111" fillId="33" borderId="85" applyNumberFormat="0" applyProtection="0">
      <alignment horizontal="left" vertical="center" indent="1"/>
    </xf>
    <xf numFmtId="0" fontId="111" fillId="33" borderId="85" applyNumberFormat="0" applyProtection="0">
      <alignment horizontal="left" vertical="top" indent="1"/>
    </xf>
    <xf numFmtId="0" fontId="111" fillId="33" borderId="85" applyNumberFormat="0" applyProtection="0">
      <alignment horizontal="left" vertical="top" indent="1"/>
    </xf>
    <xf numFmtId="0" fontId="111" fillId="33" borderId="85" applyNumberFormat="0" applyProtection="0">
      <alignment horizontal="left" vertical="top" indent="1"/>
    </xf>
    <xf numFmtId="0" fontId="111" fillId="33" borderId="85" applyNumberFormat="0" applyProtection="0">
      <alignment horizontal="left" vertical="top" indent="1"/>
    </xf>
    <xf numFmtId="0" fontId="111" fillId="33" borderId="85" applyNumberFormat="0" applyProtection="0">
      <alignment horizontal="left" vertical="top" indent="1"/>
    </xf>
    <xf numFmtId="0" fontId="111" fillId="33" borderId="85" applyNumberFormat="0" applyProtection="0">
      <alignment horizontal="left" vertical="top" indent="1"/>
    </xf>
    <xf numFmtId="0" fontId="111" fillId="33" borderId="85" applyNumberFormat="0" applyProtection="0">
      <alignment horizontal="left" vertical="top" indent="1"/>
    </xf>
    <xf numFmtId="0" fontId="111" fillId="33" borderId="85" applyNumberFormat="0" applyProtection="0">
      <alignment horizontal="left" vertical="top" indent="1"/>
    </xf>
    <xf numFmtId="0" fontId="111" fillId="33" borderId="85" applyNumberFormat="0" applyProtection="0">
      <alignment horizontal="left" vertical="top" indent="1"/>
    </xf>
    <xf numFmtId="0" fontId="111" fillId="33" borderId="85" applyNumberFormat="0" applyProtection="0">
      <alignment horizontal="left" vertical="top" indent="1"/>
    </xf>
    <xf numFmtId="0" fontId="111" fillId="33" borderId="85" applyNumberFormat="0" applyProtection="0">
      <alignment horizontal="left" vertical="top" indent="1"/>
    </xf>
    <xf numFmtId="0" fontId="111" fillId="33" borderId="85" applyNumberFormat="0" applyProtection="0">
      <alignment horizontal="left" vertical="top" indent="1"/>
    </xf>
    <xf numFmtId="4" fontId="97" fillId="35" borderId="85" applyNumberFormat="0" applyProtection="0">
      <alignment horizontal="right" vertical="center"/>
    </xf>
    <xf numFmtId="4" fontId="97" fillId="35" borderId="85" applyNumberFormat="0" applyProtection="0">
      <alignment horizontal="right" vertical="center"/>
    </xf>
    <xf numFmtId="4" fontId="97" fillId="35" borderId="85" applyNumberFormat="0" applyProtection="0">
      <alignment horizontal="right" vertical="center"/>
    </xf>
    <xf numFmtId="4" fontId="97" fillId="35" borderId="85" applyNumberFormat="0" applyProtection="0">
      <alignment horizontal="right" vertical="center"/>
    </xf>
    <xf numFmtId="4" fontId="97" fillId="35" borderId="85" applyNumberFormat="0" applyProtection="0">
      <alignment horizontal="right" vertical="center"/>
    </xf>
    <xf numFmtId="4" fontId="97" fillId="35" borderId="85" applyNumberFormat="0" applyProtection="0">
      <alignment horizontal="right" vertical="center"/>
    </xf>
    <xf numFmtId="4" fontId="97" fillId="35" borderId="85" applyNumberFormat="0" applyProtection="0">
      <alignment horizontal="right" vertical="center"/>
    </xf>
    <xf numFmtId="4" fontId="97" fillId="35" borderId="85" applyNumberFormat="0" applyProtection="0">
      <alignment horizontal="right" vertical="center"/>
    </xf>
    <xf numFmtId="4" fontId="97" fillId="35" borderId="85" applyNumberFormat="0" applyProtection="0">
      <alignment horizontal="right" vertical="center"/>
    </xf>
    <xf numFmtId="4" fontId="97" fillId="35" borderId="85" applyNumberFormat="0" applyProtection="0">
      <alignment horizontal="right" vertical="center"/>
    </xf>
    <xf numFmtId="4" fontId="97" fillId="35" borderId="85" applyNumberFormat="0" applyProtection="0">
      <alignment horizontal="right" vertical="center"/>
    </xf>
    <xf numFmtId="4" fontId="97" fillId="35" borderId="85" applyNumberFormat="0" applyProtection="0">
      <alignment horizontal="right" vertical="center"/>
    </xf>
    <xf numFmtId="4" fontId="97" fillId="36" borderId="85" applyNumberFormat="0" applyProtection="0">
      <alignment horizontal="right" vertical="center"/>
    </xf>
    <xf numFmtId="4" fontId="97" fillId="36" borderId="85" applyNumberFormat="0" applyProtection="0">
      <alignment horizontal="right" vertical="center"/>
    </xf>
    <xf numFmtId="4" fontId="97" fillId="36" borderId="85" applyNumberFormat="0" applyProtection="0">
      <alignment horizontal="right" vertical="center"/>
    </xf>
    <xf numFmtId="4" fontId="97" fillId="36" borderId="85" applyNumberFormat="0" applyProtection="0">
      <alignment horizontal="right" vertical="center"/>
    </xf>
    <xf numFmtId="4" fontId="97" fillId="36" borderId="85" applyNumberFormat="0" applyProtection="0">
      <alignment horizontal="right" vertical="center"/>
    </xf>
    <xf numFmtId="4" fontId="97" fillId="36" borderId="85" applyNumberFormat="0" applyProtection="0">
      <alignment horizontal="right" vertical="center"/>
    </xf>
    <xf numFmtId="4" fontId="97" fillId="36" borderId="85" applyNumberFormat="0" applyProtection="0">
      <alignment horizontal="right" vertical="center"/>
    </xf>
    <xf numFmtId="4" fontId="97" fillId="36" borderId="85" applyNumberFormat="0" applyProtection="0">
      <alignment horizontal="right" vertical="center"/>
    </xf>
    <xf numFmtId="4" fontId="97" fillId="36" borderId="85" applyNumberFormat="0" applyProtection="0">
      <alignment horizontal="right" vertical="center"/>
    </xf>
    <xf numFmtId="4" fontId="97" fillId="36" borderId="85" applyNumberFormat="0" applyProtection="0">
      <alignment horizontal="right" vertical="center"/>
    </xf>
    <xf numFmtId="4" fontId="97" fillId="36" borderId="85" applyNumberFormat="0" applyProtection="0">
      <alignment horizontal="right" vertical="center"/>
    </xf>
    <xf numFmtId="4" fontId="97" fillId="36" borderId="85" applyNumberFormat="0" applyProtection="0">
      <alignment horizontal="right" vertical="center"/>
    </xf>
    <xf numFmtId="4" fontId="97" fillId="37" borderId="85" applyNumberFormat="0" applyProtection="0">
      <alignment horizontal="right" vertical="center"/>
    </xf>
    <xf numFmtId="4" fontId="97" fillId="37" borderId="85" applyNumberFormat="0" applyProtection="0">
      <alignment horizontal="right" vertical="center"/>
    </xf>
    <xf numFmtId="4" fontId="97" fillId="37" borderId="85" applyNumberFormat="0" applyProtection="0">
      <alignment horizontal="right" vertical="center"/>
    </xf>
    <xf numFmtId="4" fontId="97" fillId="37" borderId="85" applyNumberFormat="0" applyProtection="0">
      <alignment horizontal="right" vertical="center"/>
    </xf>
    <xf numFmtId="4" fontId="97" fillId="37" borderId="85" applyNumberFormat="0" applyProtection="0">
      <alignment horizontal="right" vertical="center"/>
    </xf>
    <xf numFmtId="4" fontId="97" fillId="37" borderId="85" applyNumberFormat="0" applyProtection="0">
      <alignment horizontal="right" vertical="center"/>
    </xf>
    <xf numFmtId="4" fontId="97" fillId="37" borderId="85" applyNumberFormat="0" applyProtection="0">
      <alignment horizontal="right" vertical="center"/>
    </xf>
    <xf numFmtId="4" fontId="97" fillId="37" borderId="85" applyNumberFormat="0" applyProtection="0">
      <alignment horizontal="right" vertical="center"/>
    </xf>
    <xf numFmtId="4" fontId="97" fillId="37" borderId="85" applyNumberFormat="0" applyProtection="0">
      <alignment horizontal="right" vertical="center"/>
    </xf>
    <xf numFmtId="4" fontId="97" fillId="37" borderId="85" applyNumberFormat="0" applyProtection="0">
      <alignment horizontal="right" vertical="center"/>
    </xf>
    <xf numFmtId="4" fontId="97" fillId="37" borderId="85" applyNumberFormat="0" applyProtection="0">
      <alignment horizontal="right" vertical="center"/>
    </xf>
    <xf numFmtId="4" fontId="97" fillId="37" borderId="85" applyNumberFormat="0" applyProtection="0">
      <alignment horizontal="right" vertical="center"/>
    </xf>
    <xf numFmtId="4" fontId="97" fillId="38" borderId="85" applyNumberFormat="0" applyProtection="0">
      <alignment horizontal="right" vertical="center"/>
    </xf>
    <xf numFmtId="4" fontId="97" fillId="38" borderId="85" applyNumberFormat="0" applyProtection="0">
      <alignment horizontal="right" vertical="center"/>
    </xf>
    <xf numFmtId="4" fontId="97" fillId="38" borderId="85" applyNumberFormat="0" applyProtection="0">
      <alignment horizontal="right" vertical="center"/>
    </xf>
    <xf numFmtId="4" fontId="97" fillId="38" borderId="85" applyNumberFormat="0" applyProtection="0">
      <alignment horizontal="right" vertical="center"/>
    </xf>
    <xf numFmtId="4" fontId="97" fillId="38" borderId="85" applyNumberFormat="0" applyProtection="0">
      <alignment horizontal="right" vertical="center"/>
    </xf>
    <xf numFmtId="4" fontId="97" fillId="38" borderId="85" applyNumberFormat="0" applyProtection="0">
      <alignment horizontal="right" vertical="center"/>
    </xf>
    <xf numFmtId="4" fontId="97" fillId="38" borderId="85" applyNumberFormat="0" applyProtection="0">
      <alignment horizontal="right" vertical="center"/>
    </xf>
    <xf numFmtId="4" fontId="97" fillId="38" borderId="85" applyNumberFormat="0" applyProtection="0">
      <alignment horizontal="right" vertical="center"/>
    </xf>
    <xf numFmtId="4" fontId="97" fillId="38" borderId="85" applyNumberFormat="0" applyProtection="0">
      <alignment horizontal="right" vertical="center"/>
    </xf>
    <xf numFmtId="4" fontId="97" fillId="38" borderId="85" applyNumberFormat="0" applyProtection="0">
      <alignment horizontal="right" vertical="center"/>
    </xf>
    <xf numFmtId="4" fontId="97" fillId="38" borderId="85" applyNumberFormat="0" applyProtection="0">
      <alignment horizontal="right" vertical="center"/>
    </xf>
    <xf numFmtId="4" fontId="97" fillId="38" borderId="85" applyNumberFormat="0" applyProtection="0">
      <alignment horizontal="right" vertical="center"/>
    </xf>
    <xf numFmtId="4" fontId="97" fillId="39" borderId="85" applyNumberFormat="0" applyProtection="0">
      <alignment horizontal="right" vertical="center"/>
    </xf>
    <xf numFmtId="4" fontId="97" fillId="39" borderId="85" applyNumberFormat="0" applyProtection="0">
      <alignment horizontal="right" vertical="center"/>
    </xf>
    <xf numFmtId="4" fontId="97" fillId="39" borderId="85" applyNumberFormat="0" applyProtection="0">
      <alignment horizontal="right" vertical="center"/>
    </xf>
    <xf numFmtId="4" fontId="97" fillId="39" borderId="85" applyNumberFormat="0" applyProtection="0">
      <alignment horizontal="right" vertical="center"/>
    </xf>
    <xf numFmtId="4" fontId="97" fillId="39" borderId="85" applyNumberFormat="0" applyProtection="0">
      <alignment horizontal="right" vertical="center"/>
    </xf>
    <xf numFmtId="4" fontId="97" fillId="39" borderId="85" applyNumberFormat="0" applyProtection="0">
      <alignment horizontal="right" vertical="center"/>
    </xf>
    <xf numFmtId="4" fontId="97" fillId="39" borderId="85" applyNumberFormat="0" applyProtection="0">
      <alignment horizontal="right" vertical="center"/>
    </xf>
    <xf numFmtId="4" fontId="97" fillId="39" borderId="85" applyNumberFormat="0" applyProtection="0">
      <alignment horizontal="right" vertical="center"/>
    </xf>
    <xf numFmtId="4" fontId="97" fillId="39" borderId="85" applyNumberFormat="0" applyProtection="0">
      <alignment horizontal="right" vertical="center"/>
    </xf>
    <xf numFmtId="4" fontId="97" fillId="39" borderId="85" applyNumberFormat="0" applyProtection="0">
      <alignment horizontal="right" vertical="center"/>
    </xf>
    <xf numFmtId="4" fontId="97" fillId="39" borderId="85" applyNumberFormat="0" applyProtection="0">
      <alignment horizontal="right" vertical="center"/>
    </xf>
    <xf numFmtId="4" fontId="97" fillId="39" borderId="85" applyNumberFormat="0" applyProtection="0">
      <alignment horizontal="right" vertical="center"/>
    </xf>
    <xf numFmtId="4" fontId="97" fillId="40" borderId="85" applyNumberFormat="0" applyProtection="0">
      <alignment horizontal="right" vertical="center"/>
    </xf>
    <xf numFmtId="4" fontId="97" fillId="40" borderId="85" applyNumberFormat="0" applyProtection="0">
      <alignment horizontal="right" vertical="center"/>
    </xf>
    <xf numFmtId="4" fontId="97" fillId="40" borderId="85" applyNumberFormat="0" applyProtection="0">
      <alignment horizontal="right" vertical="center"/>
    </xf>
    <xf numFmtId="4" fontId="97" fillId="40" borderId="85" applyNumberFormat="0" applyProtection="0">
      <alignment horizontal="right" vertical="center"/>
    </xf>
    <xf numFmtId="4" fontId="97" fillId="40" borderId="85" applyNumberFormat="0" applyProtection="0">
      <alignment horizontal="right" vertical="center"/>
    </xf>
    <xf numFmtId="4" fontId="97" fillId="40" borderId="85" applyNumberFormat="0" applyProtection="0">
      <alignment horizontal="right" vertical="center"/>
    </xf>
    <xf numFmtId="4" fontId="97" fillId="40" borderId="85" applyNumberFormat="0" applyProtection="0">
      <alignment horizontal="right" vertical="center"/>
    </xf>
    <xf numFmtId="4" fontId="97" fillId="40" borderId="85" applyNumberFormat="0" applyProtection="0">
      <alignment horizontal="right" vertical="center"/>
    </xf>
    <xf numFmtId="4" fontId="97" fillId="40" borderId="85" applyNumberFormat="0" applyProtection="0">
      <alignment horizontal="right" vertical="center"/>
    </xf>
    <xf numFmtId="4" fontId="97" fillId="40" borderId="85" applyNumberFormat="0" applyProtection="0">
      <alignment horizontal="right" vertical="center"/>
    </xf>
    <xf numFmtId="4" fontId="97" fillId="40" borderId="85" applyNumberFormat="0" applyProtection="0">
      <alignment horizontal="right" vertical="center"/>
    </xf>
    <xf numFmtId="4" fontId="97" fillId="40" borderId="85" applyNumberFormat="0" applyProtection="0">
      <alignment horizontal="right" vertical="center"/>
    </xf>
    <xf numFmtId="4" fontId="97" fillId="41" borderId="85" applyNumberFormat="0" applyProtection="0">
      <alignment horizontal="right" vertical="center"/>
    </xf>
    <xf numFmtId="4" fontId="97" fillId="41" borderId="85" applyNumberFormat="0" applyProtection="0">
      <alignment horizontal="right" vertical="center"/>
    </xf>
    <xf numFmtId="4" fontId="97" fillId="41" borderId="85" applyNumberFormat="0" applyProtection="0">
      <alignment horizontal="right" vertical="center"/>
    </xf>
    <xf numFmtId="4" fontId="97" fillId="41" borderId="85" applyNumberFormat="0" applyProtection="0">
      <alignment horizontal="right" vertical="center"/>
    </xf>
    <xf numFmtId="4" fontId="97" fillId="41" borderId="85" applyNumberFormat="0" applyProtection="0">
      <alignment horizontal="right" vertical="center"/>
    </xf>
    <xf numFmtId="4" fontId="97" fillId="41" borderId="85" applyNumberFormat="0" applyProtection="0">
      <alignment horizontal="right" vertical="center"/>
    </xf>
    <xf numFmtId="4" fontId="97" fillId="41" borderId="85" applyNumberFormat="0" applyProtection="0">
      <alignment horizontal="right" vertical="center"/>
    </xf>
    <xf numFmtId="4" fontId="97" fillId="41" borderId="85" applyNumberFormat="0" applyProtection="0">
      <alignment horizontal="right" vertical="center"/>
    </xf>
    <xf numFmtId="4" fontId="97" fillId="41" borderId="85" applyNumberFormat="0" applyProtection="0">
      <alignment horizontal="right" vertical="center"/>
    </xf>
    <xf numFmtId="4" fontId="97" fillId="41" borderId="85" applyNumberFormat="0" applyProtection="0">
      <alignment horizontal="right" vertical="center"/>
    </xf>
    <xf numFmtId="4" fontId="97" fillId="41" borderId="85" applyNumberFormat="0" applyProtection="0">
      <alignment horizontal="right" vertical="center"/>
    </xf>
    <xf numFmtId="4" fontId="97" fillId="41" borderId="85" applyNumberFormat="0" applyProtection="0">
      <alignment horizontal="right" vertical="center"/>
    </xf>
    <xf numFmtId="4" fontId="97" fillId="42" borderId="85" applyNumberFormat="0" applyProtection="0">
      <alignment horizontal="right" vertical="center"/>
    </xf>
    <xf numFmtId="4" fontId="97" fillId="42" borderId="85" applyNumberFormat="0" applyProtection="0">
      <alignment horizontal="right" vertical="center"/>
    </xf>
    <xf numFmtId="4" fontId="97" fillId="42" borderId="85" applyNumberFormat="0" applyProtection="0">
      <alignment horizontal="right" vertical="center"/>
    </xf>
    <xf numFmtId="4" fontId="97" fillId="42" borderId="85" applyNumberFormat="0" applyProtection="0">
      <alignment horizontal="right" vertical="center"/>
    </xf>
    <xf numFmtId="4" fontId="97" fillId="42" borderId="85" applyNumberFormat="0" applyProtection="0">
      <alignment horizontal="right" vertical="center"/>
    </xf>
    <xf numFmtId="4" fontId="97" fillId="42" borderId="85" applyNumberFormat="0" applyProtection="0">
      <alignment horizontal="right" vertical="center"/>
    </xf>
    <xf numFmtId="4" fontId="97" fillId="42" borderId="85" applyNumberFormat="0" applyProtection="0">
      <alignment horizontal="right" vertical="center"/>
    </xf>
    <xf numFmtId="4" fontId="97" fillId="42" borderId="85" applyNumberFormat="0" applyProtection="0">
      <alignment horizontal="right" vertical="center"/>
    </xf>
    <xf numFmtId="4" fontId="97" fillId="42" borderId="85" applyNumberFormat="0" applyProtection="0">
      <alignment horizontal="right" vertical="center"/>
    </xf>
    <xf numFmtId="4" fontId="97" fillId="42" borderId="85" applyNumberFormat="0" applyProtection="0">
      <alignment horizontal="right" vertical="center"/>
    </xf>
    <xf numFmtId="4" fontId="97" fillId="42" borderId="85" applyNumberFormat="0" applyProtection="0">
      <alignment horizontal="right" vertical="center"/>
    </xf>
    <xf numFmtId="4" fontId="97" fillId="42" borderId="85" applyNumberFormat="0" applyProtection="0">
      <alignment horizontal="right" vertical="center"/>
    </xf>
    <xf numFmtId="4" fontId="97" fillId="43" borderId="85" applyNumberFormat="0" applyProtection="0">
      <alignment horizontal="right" vertical="center"/>
    </xf>
    <xf numFmtId="4" fontId="97" fillId="43" borderId="85" applyNumberFormat="0" applyProtection="0">
      <alignment horizontal="right" vertical="center"/>
    </xf>
    <xf numFmtId="4" fontId="97" fillId="43" borderId="85" applyNumberFormat="0" applyProtection="0">
      <alignment horizontal="right" vertical="center"/>
    </xf>
    <xf numFmtId="4" fontId="97" fillId="43" borderId="85" applyNumberFormat="0" applyProtection="0">
      <alignment horizontal="right" vertical="center"/>
    </xf>
    <xf numFmtId="4" fontId="97" fillId="43" borderId="85" applyNumberFormat="0" applyProtection="0">
      <alignment horizontal="right" vertical="center"/>
    </xf>
    <xf numFmtId="4" fontId="97" fillId="43" borderId="85" applyNumberFormat="0" applyProtection="0">
      <alignment horizontal="right" vertical="center"/>
    </xf>
    <xf numFmtId="4" fontId="97" fillId="43" borderId="85" applyNumberFormat="0" applyProtection="0">
      <alignment horizontal="right" vertical="center"/>
    </xf>
    <xf numFmtId="4" fontId="97" fillId="43" borderId="85" applyNumberFormat="0" applyProtection="0">
      <alignment horizontal="right" vertical="center"/>
    </xf>
    <xf numFmtId="4" fontId="97" fillId="43" borderId="85" applyNumberFormat="0" applyProtection="0">
      <alignment horizontal="right" vertical="center"/>
    </xf>
    <xf numFmtId="4" fontId="97" fillId="43" borderId="85" applyNumberFormat="0" applyProtection="0">
      <alignment horizontal="right" vertical="center"/>
    </xf>
    <xf numFmtId="4" fontId="97" fillId="43" borderId="85" applyNumberFormat="0" applyProtection="0">
      <alignment horizontal="right" vertical="center"/>
    </xf>
    <xf numFmtId="4" fontId="97" fillId="43" borderId="85" applyNumberFormat="0" applyProtection="0">
      <alignment horizontal="right" vertical="center"/>
    </xf>
    <xf numFmtId="4" fontId="97" fillId="34" borderId="85" applyNumberFormat="0" applyProtection="0">
      <alignment horizontal="right" vertical="center"/>
    </xf>
    <xf numFmtId="4" fontId="97" fillId="34" borderId="85" applyNumberFormat="0" applyProtection="0">
      <alignment horizontal="right" vertical="center"/>
    </xf>
    <xf numFmtId="4" fontId="97" fillId="34" borderId="85" applyNumberFormat="0" applyProtection="0">
      <alignment horizontal="right" vertical="center"/>
    </xf>
    <xf numFmtId="4" fontId="97" fillId="34" borderId="85" applyNumberFormat="0" applyProtection="0">
      <alignment horizontal="right" vertical="center"/>
    </xf>
    <xf numFmtId="4" fontId="97" fillId="34" borderId="85" applyNumberFormat="0" applyProtection="0">
      <alignment horizontal="right" vertical="center"/>
    </xf>
    <xf numFmtId="4" fontId="97" fillId="34" borderId="85" applyNumberFormat="0" applyProtection="0">
      <alignment horizontal="right" vertical="center"/>
    </xf>
    <xf numFmtId="4" fontId="97" fillId="34" borderId="85" applyNumberFormat="0" applyProtection="0">
      <alignment horizontal="right" vertical="center"/>
    </xf>
    <xf numFmtId="4" fontId="97" fillId="34" borderId="85" applyNumberFormat="0" applyProtection="0">
      <alignment horizontal="right" vertical="center"/>
    </xf>
    <xf numFmtId="4" fontId="97" fillId="34" borderId="85" applyNumberFormat="0" applyProtection="0">
      <alignment horizontal="right" vertical="center"/>
    </xf>
    <xf numFmtId="4" fontId="97" fillId="34" borderId="85" applyNumberFormat="0" applyProtection="0">
      <alignment horizontal="right" vertical="center"/>
    </xf>
    <xf numFmtId="4" fontId="97" fillId="34" borderId="85" applyNumberFormat="0" applyProtection="0">
      <alignment horizontal="right" vertical="center"/>
    </xf>
    <xf numFmtId="4" fontId="97" fillId="34" borderId="85" applyNumberFormat="0" applyProtection="0">
      <alignment horizontal="right" vertical="center"/>
    </xf>
    <xf numFmtId="0" fontId="66" fillId="46" borderId="85" applyNumberFormat="0" applyProtection="0">
      <alignment horizontal="left" vertical="center" indent="1"/>
    </xf>
    <xf numFmtId="0" fontId="66" fillId="46" borderId="85" applyNumberFormat="0" applyProtection="0">
      <alignment horizontal="left" vertical="center" indent="1"/>
    </xf>
    <xf numFmtId="0" fontId="66" fillId="46" borderId="85" applyNumberFormat="0" applyProtection="0">
      <alignment horizontal="left" vertical="center" indent="1"/>
    </xf>
    <xf numFmtId="0" fontId="66" fillId="46" borderId="85" applyNumberFormat="0" applyProtection="0">
      <alignment horizontal="left" vertical="center" indent="1"/>
    </xf>
    <xf numFmtId="0" fontId="66" fillId="46" borderId="85" applyNumberFormat="0" applyProtection="0">
      <alignment horizontal="left" vertical="center" indent="1"/>
    </xf>
    <xf numFmtId="0" fontId="66" fillId="46" borderId="85" applyNumberFormat="0" applyProtection="0">
      <alignment horizontal="left" vertical="center" indent="1"/>
    </xf>
    <xf numFmtId="0" fontId="66" fillId="46" borderId="85" applyNumberFormat="0" applyProtection="0">
      <alignment horizontal="left" vertical="center" indent="1"/>
    </xf>
    <xf numFmtId="0" fontId="66" fillId="46" borderId="85" applyNumberFormat="0" applyProtection="0">
      <alignment horizontal="left" vertical="center" indent="1"/>
    </xf>
    <xf numFmtId="0" fontId="66" fillId="46" borderId="85" applyNumberFormat="0" applyProtection="0">
      <alignment horizontal="left" vertical="center" indent="1"/>
    </xf>
    <xf numFmtId="0" fontId="66" fillId="46" borderId="85" applyNumberFormat="0" applyProtection="0">
      <alignment horizontal="left" vertical="center" indent="1"/>
    </xf>
    <xf numFmtId="0" fontId="66" fillId="46" borderId="85" applyNumberFormat="0" applyProtection="0">
      <alignment horizontal="left" vertical="center" indent="1"/>
    </xf>
    <xf numFmtId="0" fontId="66" fillId="46" borderId="85" applyNumberFormat="0" applyProtection="0">
      <alignment horizontal="left" vertical="center" indent="1"/>
    </xf>
    <xf numFmtId="0" fontId="66" fillId="46" borderId="85" applyNumberFormat="0" applyProtection="0">
      <alignment horizontal="left" vertical="center" indent="1"/>
    </xf>
    <xf numFmtId="0" fontId="66" fillId="46" borderId="85" applyNumberFormat="0" applyProtection="0">
      <alignment horizontal="left" vertical="center" indent="1"/>
    </xf>
    <xf numFmtId="0" fontId="66" fillId="46" borderId="85" applyNumberFormat="0" applyProtection="0">
      <alignment horizontal="left" vertical="center" indent="1"/>
    </xf>
    <xf numFmtId="0" fontId="66" fillId="46" borderId="85" applyNumberFormat="0" applyProtection="0">
      <alignment horizontal="left" vertical="center" indent="1"/>
    </xf>
    <xf numFmtId="0" fontId="66" fillId="46" borderId="85" applyNumberFormat="0" applyProtection="0">
      <alignment horizontal="left" vertical="center" indent="1"/>
    </xf>
    <xf numFmtId="0" fontId="66" fillId="46" borderId="85" applyNumberFormat="0" applyProtection="0">
      <alignment horizontal="left" vertical="center" indent="1"/>
    </xf>
    <xf numFmtId="0" fontId="66" fillId="46" borderId="85" applyNumberFormat="0" applyProtection="0">
      <alignment horizontal="left" vertical="center" indent="1"/>
    </xf>
    <xf numFmtId="0" fontId="66" fillId="46" borderId="85" applyNumberFormat="0" applyProtection="0">
      <alignment horizontal="left" vertical="center" indent="1"/>
    </xf>
    <xf numFmtId="0" fontId="66" fillId="46" borderId="85" applyNumberFormat="0" applyProtection="0">
      <alignment horizontal="left" vertical="center" indent="1"/>
    </xf>
    <xf numFmtId="0" fontId="66" fillId="46" borderId="85" applyNumberFormat="0" applyProtection="0">
      <alignment horizontal="left" vertical="center" indent="1"/>
    </xf>
    <xf numFmtId="0" fontId="66" fillId="46" borderId="85" applyNumberFormat="0" applyProtection="0">
      <alignment horizontal="left" vertical="center" indent="1"/>
    </xf>
    <xf numFmtId="0" fontId="66" fillId="46" borderId="85" applyNumberFormat="0" applyProtection="0">
      <alignment horizontal="left" vertical="center" indent="1"/>
    </xf>
    <xf numFmtId="0" fontId="66" fillId="46" borderId="85" applyNumberFormat="0" applyProtection="0">
      <alignment horizontal="left" vertical="top" indent="1"/>
    </xf>
    <xf numFmtId="0" fontId="66" fillId="46" borderId="85" applyNumberFormat="0" applyProtection="0">
      <alignment horizontal="left" vertical="top" indent="1"/>
    </xf>
    <xf numFmtId="0" fontId="66" fillId="46" borderId="85" applyNumberFormat="0" applyProtection="0">
      <alignment horizontal="left" vertical="top" indent="1"/>
    </xf>
    <xf numFmtId="0" fontId="66" fillId="46" borderId="85" applyNumberFormat="0" applyProtection="0">
      <alignment horizontal="left" vertical="top" indent="1"/>
    </xf>
    <xf numFmtId="0" fontId="66" fillId="46" borderId="85" applyNumberFormat="0" applyProtection="0">
      <alignment horizontal="left" vertical="top" indent="1"/>
    </xf>
    <xf numFmtId="0" fontId="66" fillId="46" borderId="85" applyNumberFormat="0" applyProtection="0">
      <alignment horizontal="left" vertical="top" indent="1"/>
    </xf>
    <xf numFmtId="0" fontId="66" fillId="46" borderId="85" applyNumberFormat="0" applyProtection="0">
      <alignment horizontal="left" vertical="top" indent="1"/>
    </xf>
    <xf numFmtId="0" fontId="66" fillId="46" borderId="85" applyNumberFormat="0" applyProtection="0">
      <alignment horizontal="left" vertical="top" indent="1"/>
    </xf>
    <xf numFmtId="0" fontId="66" fillId="46" borderId="85" applyNumberFormat="0" applyProtection="0">
      <alignment horizontal="left" vertical="top" indent="1"/>
    </xf>
    <xf numFmtId="0" fontId="66" fillId="46" borderId="85" applyNumberFormat="0" applyProtection="0">
      <alignment horizontal="left" vertical="top" indent="1"/>
    </xf>
    <xf numFmtId="0" fontId="66" fillId="46" borderId="85" applyNumberFormat="0" applyProtection="0">
      <alignment horizontal="left" vertical="top" indent="1"/>
    </xf>
    <xf numFmtId="0" fontId="66" fillId="46" borderId="85" applyNumberFormat="0" applyProtection="0">
      <alignment horizontal="left" vertical="top" indent="1"/>
    </xf>
    <xf numFmtId="0" fontId="66" fillId="46" borderId="85" applyNumberFormat="0" applyProtection="0">
      <alignment horizontal="left" vertical="top" indent="1"/>
    </xf>
    <xf numFmtId="0" fontId="66" fillId="46" borderId="85" applyNumberFormat="0" applyProtection="0">
      <alignment horizontal="left" vertical="top" indent="1"/>
    </xf>
    <xf numFmtId="0" fontId="66" fillId="46" borderId="85" applyNumberFormat="0" applyProtection="0">
      <alignment horizontal="left" vertical="top" indent="1"/>
    </xf>
    <xf numFmtId="0" fontId="66" fillId="46" borderId="85" applyNumberFormat="0" applyProtection="0">
      <alignment horizontal="left" vertical="top" indent="1"/>
    </xf>
    <xf numFmtId="0" fontId="66" fillId="46" borderId="85" applyNumberFormat="0" applyProtection="0">
      <alignment horizontal="left" vertical="top" indent="1"/>
    </xf>
    <xf numFmtId="0" fontId="66" fillId="46" borderId="85" applyNumberFormat="0" applyProtection="0">
      <alignment horizontal="left" vertical="top" indent="1"/>
    </xf>
    <xf numFmtId="0" fontId="66" fillId="46" borderId="85" applyNumberFormat="0" applyProtection="0">
      <alignment horizontal="left" vertical="top" indent="1"/>
    </xf>
    <xf numFmtId="0" fontId="66" fillId="46" borderId="85" applyNumberFormat="0" applyProtection="0">
      <alignment horizontal="left" vertical="top" indent="1"/>
    </xf>
    <xf numFmtId="0" fontId="66" fillId="46" borderId="85" applyNumberFormat="0" applyProtection="0">
      <alignment horizontal="left" vertical="top" indent="1"/>
    </xf>
    <xf numFmtId="0" fontId="66" fillId="46" borderId="85" applyNumberFormat="0" applyProtection="0">
      <alignment horizontal="left" vertical="top" indent="1"/>
    </xf>
    <xf numFmtId="0" fontId="66" fillId="46" borderId="85" applyNumberFormat="0" applyProtection="0">
      <alignment horizontal="left" vertical="top" indent="1"/>
    </xf>
    <xf numFmtId="0" fontId="66" fillId="46" borderId="85" applyNumberFormat="0" applyProtection="0">
      <alignment horizontal="left" vertical="top" indent="1"/>
    </xf>
    <xf numFmtId="0" fontId="66" fillId="34" borderId="85" applyNumberFormat="0" applyProtection="0">
      <alignment horizontal="left" vertical="center" indent="1"/>
    </xf>
    <xf numFmtId="0" fontId="66" fillId="34" borderId="85" applyNumberFormat="0" applyProtection="0">
      <alignment horizontal="left" vertical="center" indent="1"/>
    </xf>
    <xf numFmtId="0" fontId="66" fillId="34" borderId="85" applyNumberFormat="0" applyProtection="0">
      <alignment horizontal="left" vertical="center" indent="1"/>
    </xf>
    <xf numFmtId="0" fontId="66" fillId="34" borderId="85" applyNumberFormat="0" applyProtection="0">
      <alignment horizontal="left" vertical="center" indent="1"/>
    </xf>
    <xf numFmtId="0" fontId="66" fillId="34" borderId="85" applyNumberFormat="0" applyProtection="0">
      <alignment horizontal="left" vertical="center" indent="1"/>
    </xf>
    <xf numFmtId="0" fontId="66" fillId="34" borderId="85" applyNumberFormat="0" applyProtection="0">
      <alignment horizontal="left" vertical="center" indent="1"/>
    </xf>
    <xf numFmtId="0" fontId="66" fillId="34" borderId="85" applyNumberFormat="0" applyProtection="0">
      <alignment horizontal="left" vertical="center" indent="1"/>
    </xf>
    <xf numFmtId="0" fontId="66" fillId="34" borderId="85" applyNumberFormat="0" applyProtection="0">
      <alignment horizontal="left" vertical="center" indent="1"/>
    </xf>
    <xf numFmtId="0" fontId="66" fillId="34" borderId="85" applyNumberFormat="0" applyProtection="0">
      <alignment horizontal="left" vertical="center" indent="1"/>
    </xf>
    <xf numFmtId="0" fontId="66" fillId="34" borderId="85" applyNumberFormat="0" applyProtection="0">
      <alignment horizontal="left" vertical="center" indent="1"/>
    </xf>
    <xf numFmtId="0" fontId="66" fillId="34" borderId="85" applyNumberFormat="0" applyProtection="0">
      <alignment horizontal="left" vertical="center" indent="1"/>
    </xf>
    <xf numFmtId="0" fontId="66" fillId="34" borderId="85" applyNumberFormat="0" applyProtection="0">
      <alignment horizontal="left" vertical="center" indent="1"/>
    </xf>
    <xf numFmtId="0" fontId="66" fillId="34" borderId="85" applyNumberFormat="0" applyProtection="0">
      <alignment horizontal="left" vertical="center" indent="1"/>
    </xf>
    <xf numFmtId="0" fontId="66" fillId="34" borderId="85" applyNumberFormat="0" applyProtection="0">
      <alignment horizontal="left" vertical="center" indent="1"/>
    </xf>
    <xf numFmtId="0" fontId="66" fillId="34" borderId="85" applyNumberFormat="0" applyProtection="0">
      <alignment horizontal="left" vertical="center" indent="1"/>
    </xf>
    <xf numFmtId="0" fontId="66" fillId="34" borderId="85" applyNumberFormat="0" applyProtection="0">
      <alignment horizontal="left" vertical="center" indent="1"/>
    </xf>
    <xf numFmtId="0" fontId="66" fillId="34" borderId="85" applyNumberFormat="0" applyProtection="0">
      <alignment horizontal="left" vertical="center" indent="1"/>
    </xf>
    <xf numFmtId="0" fontId="66" fillId="34" borderId="85" applyNumberFormat="0" applyProtection="0">
      <alignment horizontal="left" vertical="center" indent="1"/>
    </xf>
    <xf numFmtId="0" fontId="66" fillId="34" borderId="85" applyNumberFormat="0" applyProtection="0">
      <alignment horizontal="left" vertical="center" indent="1"/>
    </xf>
    <xf numFmtId="0" fontId="66" fillId="34" borderId="85" applyNumberFormat="0" applyProtection="0">
      <alignment horizontal="left" vertical="center" indent="1"/>
    </xf>
    <xf numFmtId="0" fontId="66" fillId="34" borderId="85" applyNumberFormat="0" applyProtection="0">
      <alignment horizontal="left" vertical="center" indent="1"/>
    </xf>
    <xf numFmtId="0" fontId="66" fillId="34" borderId="85" applyNumberFormat="0" applyProtection="0">
      <alignment horizontal="left" vertical="center" indent="1"/>
    </xf>
    <xf numFmtId="0" fontId="66" fillId="34" borderId="85" applyNumberFormat="0" applyProtection="0">
      <alignment horizontal="left" vertical="center" indent="1"/>
    </xf>
    <xf numFmtId="0" fontId="66" fillId="34" borderId="85" applyNumberFormat="0" applyProtection="0">
      <alignment horizontal="left" vertical="center" indent="1"/>
    </xf>
    <xf numFmtId="0" fontId="66" fillId="34" borderId="85" applyNumberFormat="0" applyProtection="0">
      <alignment horizontal="left" vertical="top" indent="1"/>
    </xf>
    <xf numFmtId="0" fontId="66" fillId="34" borderId="85" applyNumberFormat="0" applyProtection="0">
      <alignment horizontal="left" vertical="top" indent="1"/>
    </xf>
    <xf numFmtId="0" fontId="66" fillId="34" borderId="85" applyNumberFormat="0" applyProtection="0">
      <alignment horizontal="left" vertical="top" indent="1"/>
    </xf>
    <xf numFmtId="0" fontId="66" fillId="34" borderId="85" applyNumberFormat="0" applyProtection="0">
      <alignment horizontal="left" vertical="top" indent="1"/>
    </xf>
    <xf numFmtId="0" fontId="66" fillId="34" borderId="85" applyNumberFormat="0" applyProtection="0">
      <alignment horizontal="left" vertical="top" indent="1"/>
    </xf>
    <xf numFmtId="0" fontId="66" fillId="34" borderId="85" applyNumberFormat="0" applyProtection="0">
      <alignment horizontal="left" vertical="top" indent="1"/>
    </xf>
    <xf numFmtId="0" fontId="66" fillId="34" borderId="85" applyNumberFormat="0" applyProtection="0">
      <alignment horizontal="left" vertical="top" indent="1"/>
    </xf>
    <xf numFmtId="0" fontId="66" fillId="34" borderId="85" applyNumberFormat="0" applyProtection="0">
      <alignment horizontal="left" vertical="top" indent="1"/>
    </xf>
    <xf numFmtId="0" fontId="66" fillId="34" borderId="85" applyNumberFormat="0" applyProtection="0">
      <alignment horizontal="left" vertical="top" indent="1"/>
    </xf>
    <xf numFmtId="0" fontId="66" fillId="34" borderId="85" applyNumberFormat="0" applyProtection="0">
      <alignment horizontal="left" vertical="top" indent="1"/>
    </xf>
    <xf numFmtId="0" fontId="66" fillId="34" borderId="85" applyNumberFormat="0" applyProtection="0">
      <alignment horizontal="left" vertical="top" indent="1"/>
    </xf>
    <xf numFmtId="0" fontId="66" fillId="34" borderId="85" applyNumberFormat="0" applyProtection="0">
      <alignment horizontal="left" vertical="top" indent="1"/>
    </xf>
    <xf numFmtId="0" fontId="66" fillId="34" borderId="85" applyNumberFormat="0" applyProtection="0">
      <alignment horizontal="left" vertical="top" indent="1"/>
    </xf>
    <xf numFmtId="0" fontId="66" fillId="34" borderId="85" applyNumberFormat="0" applyProtection="0">
      <alignment horizontal="left" vertical="top" indent="1"/>
    </xf>
    <xf numFmtId="0" fontId="66" fillId="34" borderId="85" applyNumberFormat="0" applyProtection="0">
      <alignment horizontal="left" vertical="top" indent="1"/>
    </xf>
    <xf numFmtId="0" fontId="66" fillId="34" borderId="85" applyNumberFormat="0" applyProtection="0">
      <alignment horizontal="left" vertical="top" indent="1"/>
    </xf>
    <xf numFmtId="0" fontId="66" fillId="34" borderId="85" applyNumberFormat="0" applyProtection="0">
      <alignment horizontal="left" vertical="top" indent="1"/>
    </xf>
    <xf numFmtId="0" fontId="66" fillId="34" borderId="85" applyNumberFormat="0" applyProtection="0">
      <alignment horizontal="left" vertical="top" indent="1"/>
    </xf>
    <xf numFmtId="0" fontId="66" fillId="34" borderId="85" applyNumberFormat="0" applyProtection="0">
      <alignment horizontal="left" vertical="top" indent="1"/>
    </xf>
    <xf numFmtId="0" fontId="66" fillId="34" borderId="85" applyNumberFormat="0" applyProtection="0">
      <alignment horizontal="left" vertical="top" indent="1"/>
    </xf>
    <xf numFmtId="0" fontId="66" fillId="34" borderId="85" applyNumberFormat="0" applyProtection="0">
      <alignment horizontal="left" vertical="top" indent="1"/>
    </xf>
    <xf numFmtId="0" fontId="66" fillId="34" borderId="85" applyNumberFormat="0" applyProtection="0">
      <alignment horizontal="left" vertical="top" indent="1"/>
    </xf>
    <xf numFmtId="0" fontId="66" fillId="34" borderId="85" applyNumberFormat="0" applyProtection="0">
      <alignment horizontal="left" vertical="top" indent="1"/>
    </xf>
    <xf numFmtId="0" fontId="66" fillId="34" borderId="85" applyNumberFormat="0" applyProtection="0">
      <alignment horizontal="left" vertical="top" indent="1"/>
    </xf>
    <xf numFmtId="0" fontId="66" fillId="47" borderId="85" applyNumberFormat="0" applyProtection="0">
      <alignment horizontal="left" vertical="center" indent="1"/>
    </xf>
    <xf numFmtId="0" fontId="66" fillId="47" borderId="85" applyNumberFormat="0" applyProtection="0">
      <alignment horizontal="left" vertical="center" indent="1"/>
    </xf>
    <xf numFmtId="0" fontId="66" fillId="47" borderId="85" applyNumberFormat="0" applyProtection="0">
      <alignment horizontal="left" vertical="center" indent="1"/>
    </xf>
    <xf numFmtId="0" fontId="66" fillId="47" borderId="85" applyNumberFormat="0" applyProtection="0">
      <alignment horizontal="left" vertical="center" indent="1"/>
    </xf>
    <xf numFmtId="0" fontId="66" fillId="47" borderId="85" applyNumberFormat="0" applyProtection="0">
      <alignment horizontal="left" vertical="center" indent="1"/>
    </xf>
    <xf numFmtId="0" fontId="66" fillId="47" borderId="85" applyNumberFormat="0" applyProtection="0">
      <alignment horizontal="left" vertical="center" indent="1"/>
    </xf>
    <xf numFmtId="0" fontId="66" fillId="47" borderId="85" applyNumberFormat="0" applyProtection="0">
      <alignment horizontal="left" vertical="center" indent="1"/>
    </xf>
    <xf numFmtId="0" fontId="66" fillId="47" borderId="85" applyNumberFormat="0" applyProtection="0">
      <alignment horizontal="left" vertical="center" indent="1"/>
    </xf>
    <xf numFmtId="0" fontId="66" fillId="47" borderId="85" applyNumberFormat="0" applyProtection="0">
      <alignment horizontal="left" vertical="center" indent="1"/>
    </xf>
    <xf numFmtId="0" fontId="66" fillId="47" borderId="85" applyNumberFormat="0" applyProtection="0">
      <alignment horizontal="left" vertical="center" indent="1"/>
    </xf>
    <xf numFmtId="0" fontId="66" fillId="47" borderId="85" applyNumberFormat="0" applyProtection="0">
      <alignment horizontal="left" vertical="center" indent="1"/>
    </xf>
    <xf numFmtId="0" fontId="66" fillId="47" borderId="85" applyNumberFormat="0" applyProtection="0">
      <alignment horizontal="left" vertical="center" indent="1"/>
    </xf>
    <xf numFmtId="0" fontId="66" fillId="47" borderId="85" applyNumberFormat="0" applyProtection="0">
      <alignment horizontal="left" vertical="center" indent="1"/>
    </xf>
    <xf numFmtId="0" fontId="66" fillId="47" borderId="85" applyNumberFormat="0" applyProtection="0">
      <alignment horizontal="left" vertical="center" indent="1"/>
    </xf>
    <xf numFmtId="0" fontId="66" fillId="47" borderId="85" applyNumberFormat="0" applyProtection="0">
      <alignment horizontal="left" vertical="center" indent="1"/>
    </xf>
    <xf numFmtId="0" fontId="66" fillId="47" borderId="85" applyNumberFormat="0" applyProtection="0">
      <alignment horizontal="left" vertical="center" indent="1"/>
    </xf>
    <xf numFmtId="0" fontId="66" fillId="47" borderId="85" applyNumberFormat="0" applyProtection="0">
      <alignment horizontal="left" vertical="center" indent="1"/>
    </xf>
    <xf numFmtId="0" fontId="66" fillId="47" borderId="85" applyNumberFormat="0" applyProtection="0">
      <alignment horizontal="left" vertical="center" indent="1"/>
    </xf>
    <xf numFmtId="0" fontId="66" fillId="47" borderId="85" applyNumberFormat="0" applyProtection="0">
      <alignment horizontal="left" vertical="center" indent="1"/>
    </xf>
    <xf numFmtId="0" fontId="66" fillId="47" borderId="85" applyNumberFormat="0" applyProtection="0">
      <alignment horizontal="left" vertical="center" indent="1"/>
    </xf>
    <xf numFmtId="0" fontId="66" fillId="47" borderId="85" applyNumberFormat="0" applyProtection="0">
      <alignment horizontal="left" vertical="center" indent="1"/>
    </xf>
    <xf numFmtId="0" fontId="66" fillId="47" borderId="85" applyNumberFormat="0" applyProtection="0">
      <alignment horizontal="left" vertical="center" indent="1"/>
    </xf>
    <xf numFmtId="0" fontId="66" fillId="47" borderId="85" applyNumberFormat="0" applyProtection="0">
      <alignment horizontal="left" vertical="center" indent="1"/>
    </xf>
    <xf numFmtId="0" fontId="66" fillId="47" borderId="85" applyNumberFormat="0" applyProtection="0">
      <alignment horizontal="left" vertical="center" indent="1"/>
    </xf>
    <xf numFmtId="0" fontId="66" fillId="47" borderId="85" applyNumberFormat="0" applyProtection="0">
      <alignment horizontal="left" vertical="top" indent="1"/>
    </xf>
    <xf numFmtId="0" fontId="66" fillId="47" borderId="85" applyNumberFormat="0" applyProtection="0">
      <alignment horizontal="left" vertical="top" indent="1"/>
    </xf>
    <xf numFmtId="0" fontId="66" fillId="47" borderId="85" applyNumberFormat="0" applyProtection="0">
      <alignment horizontal="left" vertical="top" indent="1"/>
    </xf>
    <xf numFmtId="0" fontId="66" fillId="47" borderId="85" applyNumberFormat="0" applyProtection="0">
      <alignment horizontal="left" vertical="top" indent="1"/>
    </xf>
    <xf numFmtId="0" fontId="66" fillId="47" borderId="85" applyNumberFormat="0" applyProtection="0">
      <alignment horizontal="left" vertical="top" indent="1"/>
    </xf>
    <xf numFmtId="0" fontId="66" fillId="47" borderId="85" applyNumberFormat="0" applyProtection="0">
      <alignment horizontal="left" vertical="top" indent="1"/>
    </xf>
    <xf numFmtId="0" fontId="66" fillId="47" borderId="85" applyNumberFormat="0" applyProtection="0">
      <alignment horizontal="left" vertical="top" indent="1"/>
    </xf>
    <xf numFmtId="0" fontId="66" fillId="47" borderId="85" applyNumberFormat="0" applyProtection="0">
      <alignment horizontal="left" vertical="top" indent="1"/>
    </xf>
    <xf numFmtId="0" fontId="66" fillId="47" borderId="85" applyNumberFormat="0" applyProtection="0">
      <alignment horizontal="left" vertical="top" indent="1"/>
    </xf>
    <xf numFmtId="0" fontId="66" fillId="47" borderId="85" applyNumberFormat="0" applyProtection="0">
      <alignment horizontal="left" vertical="top" indent="1"/>
    </xf>
    <xf numFmtId="0" fontId="66" fillId="47" borderId="85" applyNumberFormat="0" applyProtection="0">
      <alignment horizontal="left" vertical="top" indent="1"/>
    </xf>
    <xf numFmtId="0" fontId="66" fillId="47" borderId="85" applyNumberFormat="0" applyProtection="0">
      <alignment horizontal="left" vertical="top" indent="1"/>
    </xf>
    <xf numFmtId="0" fontId="66" fillId="47" borderId="85" applyNumberFormat="0" applyProtection="0">
      <alignment horizontal="left" vertical="top" indent="1"/>
    </xf>
    <xf numFmtId="0" fontId="66" fillId="47" borderId="85" applyNumberFormat="0" applyProtection="0">
      <alignment horizontal="left" vertical="top" indent="1"/>
    </xf>
    <xf numFmtId="0" fontId="66" fillId="47" borderId="85" applyNumberFormat="0" applyProtection="0">
      <alignment horizontal="left" vertical="top" indent="1"/>
    </xf>
    <xf numFmtId="0" fontId="66" fillId="47" borderId="85" applyNumberFormat="0" applyProtection="0">
      <alignment horizontal="left" vertical="top" indent="1"/>
    </xf>
    <xf numFmtId="0" fontId="66" fillId="47" borderId="85" applyNumberFormat="0" applyProtection="0">
      <alignment horizontal="left" vertical="top" indent="1"/>
    </xf>
    <xf numFmtId="0" fontId="66" fillId="47" borderId="85" applyNumberFormat="0" applyProtection="0">
      <alignment horizontal="left" vertical="top" indent="1"/>
    </xf>
    <xf numFmtId="0" fontId="66" fillId="47" borderId="85" applyNumberFormat="0" applyProtection="0">
      <alignment horizontal="left" vertical="top" indent="1"/>
    </xf>
    <xf numFmtId="0" fontId="66" fillId="47" borderId="85" applyNumberFormat="0" applyProtection="0">
      <alignment horizontal="left" vertical="top" indent="1"/>
    </xf>
    <xf numFmtId="0" fontId="66" fillId="47" borderId="85" applyNumberFormat="0" applyProtection="0">
      <alignment horizontal="left" vertical="top" indent="1"/>
    </xf>
    <xf numFmtId="0" fontId="66" fillId="47" borderId="85" applyNumberFormat="0" applyProtection="0">
      <alignment horizontal="left" vertical="top" indent="1"/>
    </xf>
    <xf numFmtId="0" fontId="66" fillId="47" borderId="85" applyNumberFormat="0" applyProtection="0">
      <alignment horizontal="left" vertical="top" indent="1"/>
    </xf>
    <xf numFmtId="0" fontId="66" fillId="47" borderId="85" applyNumberFormat="0" applyProtection="0">
      <alignment horizontal="left" vertical="top" indent="1"/>
    </xf>
    <xf numFmtId="0" fontId="66" fillId="45" borderId="85" applyNumberFormat="0" applyProtection="0">
      <alignment horizontal="left" vertical="center" indent="1"/>
    </xf>
    <xf numFmtId="0" fontId="66" fillId="45" borderId="85" applyNumberFormat="0" applyProtection="0">
      <alignment horizontal="left" vertical="center" indent="1"/>
    </xf>
    <xf numFmtId="0" fontId="66" fillId="45" borderId="85" applyNumberFormat="0" applyProtection="0">
      <alignment horizontal="left" vertical="center" indent="1"/>
    </xf>
    <xf numFmtId="0" fontId="66" fillId="45" borderId="85" applyNumberFormat="0" applyProtection="0">
      <alignment horizontal="left" vertical="center" indent="1"/>
    </xf>
    <xf numFmtId="0" fontId="66" fillId="45" borderId="85" applyNumberFormat="0" applyProtection="0">
      <alignment horizontal="left" vertical="center" indent="1"/>
    </xf>
    <xf numFmtId="0" fontId="66" fillId="45" borderId="85" applyNumberFormat="0" applyProtection="0">
      <alignment horizontal="left" vertical="center" indent="1"/>
    </xf>
    <xf numFmtId="0" fontId="66" fillId="45" borderId="85" applyNumberFormat="0" applyProtection="0">
      <alignment horizontal="left" vertical="center" indent="1"/>
    </xf>
    <xf numFmtId="0" fontId="66" fillId="45" borderId="85" applyNumberFormat="0" applyProtection="0">
      <alignment horizontal="left" vertical="center" indent="1"/>
    </xf>
    <xf numFmtId="0" fontId="66" fillId="45" borderId="85" applyNumberFormat="0" applyProtection="0">
      <alignment horizontal="left" vertical="center" indent="1"/>
    </xf>
    <xf numFmtId="0" fontId="66" fillId="45" borderId="85" applyNumberFormat="0" applyProtection="0">
      <alignment horizontal="left" vertical="center" indent="1"/>
    </xf>
    <xf numFmtId="0" fontId="66" fillId="45" borderId="85" applyNumberFormat="0" applyProtection="0">
      <alignment horizontal="left" vertical="center" indent="1"/>
    </xf>
    <xf numFmtId="0" fontId="66" fillId="45" borderId="85" applyNumberFormat="0" applyProtection="0">
      <alignment horizontal="left" vertical="center" indent="1"/>
    </xf>
    <xf numFmtId="0" fontId="66" fillId="45" borderId="85" applyNumberFormat="0" applyProtection="0">
      <alignment horizontal="left" vertical="center" indent="1"/>
    </xf>
    <xf numFmtId="0" fontId="66" fillId="45" borderId="85" applyNumberFormat="0" applyProtection="0">
      <alignment horizontal="left" vertical="center" indent="1"/>
    </xf>
    <xf numFmtId="0" fontId="66" fillId="45" borderId="85" applyNumberFormat="0" applyProtection="0">
      <alignment horizontal="left" vertical="center" indent="1"/>
    </xf>
    <xf numFmtId="0" fontId="66" fillId="45" borderId="85" applyNumberFormat="0" applyProtection="0">
      <alignment horizontal="left" vertical="center" indent="1"/>
    </xf>
    <xf numFmtId="0" fontId="66" fillId="45" borderId="85" applyNumberFormat="0" applyProtection="0">
      <alignment horizontal="left" vertical="center" indent="1"/>
    </xf>
    <xf numFmtId="0" fontId="66" fillId="45" borderId="85" applyNumberFormat="0" applyProtection="0">
      <alignment horizontal="left" vertical="center" indent="1"/>
    </xf>
    <xf numFmtId="0" fontId="66" fillId="45" borderId="85" applyNumberFormat="0" applyProtection="0">
      <alignment horizontal="left" vertical="center" indent="1"/>
    </xf>
    <xf numFmtId="0" fontId="66" fillId="45" borderId="85" applyNumberFormat="0" applyProtection="0">
      <alignment horizontal="left" vertical="center" indent="1"/>
    </xf>
    <xf numFmtId="0" fontId="66" fillId="45" borderId="85" applyNumberFormat="0" applyProtection="0">
      <alignment horizontal="left" vertical="center" indent="1"/>
    </xf>
    <xf numFmtId="0" fontId="66" fillId="45" borderId="85" applyNumberFormat="0" applyProtection="0">
      <alignment horizontal="left" vertical="center" indent="1"/>
    </xf>
    <xf numFmtId="0" fontId="66" fillId="45" borderId="85" applyNumberFormat="0" applyProtection="0">
      <alignment horizontal="left" vertical="center" indent="1"/>
    </xf>
    <xf numFmtId="0" fontId="66" fillId="45" borderId="85" applyNumberFormat="0" applyProtection="0">
      <alignment horizontal="left" vertical="center" indent="1"/>
    </xf>
    <xf numFmtId="0" fontId="66" fillId="45" borderId="85" applyNumberFormat="0" applyProtection="0">
      <alignment horizontal="left" vertical="top" indent="1"/>
    </xf>
    <xf numFmtId="0" fontId="66" fillId="45" borderId="85" applyNumberFormat="0" applyProtection="0">
      <alignment horizontal="left" vertical="top" indent="1"/>
    </xf>
    <xf numFmtId="0" fontId="66" fillId="45" borderId="85" applyNumberFormat="0" applyProtection="0">
      <alignment horizontal="left" vertical="top" indent="1"/>
    </xf>
    <xf numFmtId="0" fontId="66" fillId="45" borderId="85" applyNumberFormat="0" applyProtection="0">
      <alignment horizontal="left" vertical="top" indent="1"/>
    </xf>
    <xf numFmtId="0" fontId="66" fillId="45" borderId="85" applyNumberFormat="0" applyProtection="0">
      <alignment horizontal="left" vertical="top" indent="1"/>
    </xf>
    <xf numFmtId="0" fontId="66" fillId="45" borderId="85" applyNumberFormat="0" applyProtection="0">
      <alignment horizontal="left" vertical="top" indent="1"/>
    </xf>
    <xf numFmtId="0" fontId="66" fillId="45" borderId="85" applyNumberFormat="0" applyProtection="0">
      <alignment horizontal="left" vertical="top" indent="1"/>
    </xf>
    <xf numFmtId="0" fontId="66" fillId="45" borderId="85" applyNumberFormat="0" applyProtection="0">
      <alignment horizontal="left" vertical="top" indent="1"/>
    </xf>
    <xf numFmtId="0" fontId="66" fillId="45" borderId="85" applyNumberFormat="0" applyProtection="0">
      <alignment horizontal="left" vertical="top" indent="1"/>
    </xf>
    <xf numFmtId="0" fontId="66" fillId="45" borderId="85" applyNumberFormat="0" applyProtection="0">
      <alignment horizontal="left" vertical="top" indent="1"/>
    </xf>
    <xf numFmtId="0" fontId="66" fillId="45" borderId="85" applyNumberFormat="0" applyProtection="0">
      <alignment horizontal="left" vertical="top" indent="1"/>
    </xf>
    <xf numFmtId="0" fontId="66" fillId="45" borderId="85" applyNumberFormat="0" applyProtection="0">
      <alignment horizontal="left" vertical="top" indent="1"/>
    </xf>
    <xf numFmtId="0" fontId="66" fillId="45" borderId="85" applyNumberFormat="0" applyProtection="0">
      <alignment horizontal="left" vertical="top" indent="1"/>
    </xf>
    <xf numFmtId="0" fontId="66" fillId="45" borderId="85" applyNumberFormat="0" applyProtection="0">
      <alignment horizontal="left" vertical="top" indent="1"/>
    </xf>
    <xf numFmtId="0" fontId="66" fillId="45" borderId="85" applyNumberFormat="0" applyProtection="0">
      <alignment horizontal="left" vertical="top" indent="1"/>
    </xf>
    <xf numFmtId="0" fontId="66" fillId="45" borderId="85" applyNumberFormat="0" applyProtection="0">
      <alignment horizontal="left" vertical="top" indent="1"/>
    </xf>
    <xf numFmtId="0" fontId="66" fillId="45" borderId="85" applyNumberFormat="0" applyProtection="0">
      <alignment horizontal="left" vertical="top" indent="1"/>
    </xf>
    <xf numFmtId="0" fontId="66" fillId="45" borderId="85" applyNumberFormat="0" applyProtection="0">
      <alignment horizontal="left" vertical="top" indent="1"/>
    </xf>
    <xf numFmtId="0" fontId="66" fillId="45" borderId="85" applyNumberFormat="0" applyProtection="0">
      <alignment horizontal="left" vertical="top" indent="1"/>
    </xf>
    <xf numFmtId="0" fontId="66" fillId="45" borderId="85" applyNumberFormat="0" applyProtection="0">
      <alignment horizontal="left" vertical="top" indent="1"/>
    </xf>
    <xf numFmtId="0" fontId="66" fillId="45" borderId="85" applyNumberFormat="0" applyProtection="0">
      <alignment horizontal="left" vertical="top" indent="1"/>
    </xf>
    <xf numFmtId="0" fontId="66" fillId="45" borderId="85" applyNumberFormat="0" applyProtection="0">
      <alignment horizontal="left" vertical="top" indent="1"/>
    </xf>
    <xf numFmtId="0" fontId="66" fillId="45" borderId="85" applyNumberFormat="0" applyProtection="0">
      <alignment horizontal="left" vertical="top" indent="1"/>
    </xf>
    <xf numFmtId="0" fontId="66" fillId="45" borderId="85" applyNumberFormat="0" applyProtection="0">
      <alignment horizontal="left" vertical="top" indent="1"/>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151" fillId="46" borderId="67" applyBorder="0"/>
    <xf numFmtId="0" fontId="151" fillId="46" borderId="67" applyBorder="0"/>
    <xf numFmtId="0" fontId="151" fillId="46" borderId="67" applyBorder="0"/>
    <xf numFmtId="0" fontId="151" fillId="46" borderId="67" applyBorder="0"/>
    <xf numFmtId="0" fontId="151" fillId="46" borderId="67" applyBorder="0"/>
    <xf numFmtId="0" fontId="151" fillId="46" borderId="67" applyBorder="0"/>
    <xf numFmtId="0" fontId="151" fillId="46" borderId="67" applyBorder="0"/>
    <xf numFmtId="0" fontId="151" fillId="46" borderId="67" applyBorder="0"/>
    <xf numFmtId="0" fontId="151" fillId="46" borderId="67" applyBorder="0"/>
    <xf numFmtId="0" fontId="151" fillId="46" borderId="67" applyBorder="0"/>
    <xf numFmtId="0" fontId="151" fillId="46" borderId="67" applyBorder="0"/>
    <xf numFmtId="0" fontId="151" fillId="46" borderId="67" applyBorder="0"/>
    <xf numFmtId="4" fontId="97" fillId="49" borderId="85" applyNumberFormat="0" applyProtection="0">
      <alignment vertical="center"/>
    </xf>
    <xf numFmtId="4" fontId="97" fillId="49" borderId="85" applyNumberFormat="0" applyProtection="0">
      <alignment vertical="center"/>
    </xf>
    <xf numFmtId="4" fontId="97" fillId="49" borderId="85" applyNumberFormat="0" applyProtection="0">
      <alignment vertical="center"/>
    </xf>
    <xf numFmtId="4" fontId="97" fillId="49" borderId="85" applyNumberFormat="0" applyProtection="0">
      <alignment vertical="center"/>
    </xf>
    <xf numFmtId="4" fontId="97" fillId="49" borderId="85" applyNumberFormat="0" applyProtection="0">
      <alignment vertical="center"/>
    </xf>
    <xf numFmtId="4" fontId="97" fillId="49" borderId="85" applyNumberFormat="0" applyProtection="0">
      <alignment vertical="center"/>
    </xf>
    <xf numFmtId="4" fontId="97" fillId="49" borderId="85" applyNumberFormat="0" applyProtection="0">
      <alignment vertical="center"/>
    </xf>
    <xf numFmtId="4" fontId="97" fillId="49" borderId="85" applyNumberFormat="0" applyProtection="0">
      <alignment vertical="center"/>
    </xf>
    <xf numFmtId="4" fontId="97" fillId="49" borderId="85" applyNumberFormat="0" applyProtection="0">
      <alignment vertical="center"/>
    </xf>
    <xf numFmtId="4" fontId="97" fillId="49" borderId="85" applyNumberFormat="0" applyProtection="0">
      <alignment vertical="center"/>
    </xf>
    <xf numFmtId="4" fontId="97" fillId="49" borderId="85" applyNumberFormat="0" applyProtection="0">
      <alignment vertical="center"/>
    </xf>
    <xf numFmtId="4" fontId="97" fillId="49" borderId="85" applyNumberFormat="0" applyProtection="0">
      <alignment vertical="center"/>
    </xf>
    <xf numFmtId="4" fontId="114" fillId="49" borderId="85" applyNumberFormat="0" applyProtection="0">
      <alignment vertical="center"/>
    </xf>
    <xf numFmtId="4" fontId="114" fillId="49" borderId="85" applyNumberFormat="0" applyProtection="0">
      <alignment vertical="center"/>
    </xf>
    <xf numFmtId="4" fontId="114" fillId="49" borderId="85" applyNumberFormat="0" applyProtection="0">
      <alignment vertical="center"/>
    </xf>
    <xf numFmtId="4" fontId="114" fillId="49" borderId="85" applyNumberFormat="0" applyProtection="0">
      <alignment vertical="center"/>
    </xf>
    <xf numFmtId="4" fontId="114" fillId="49" borderId="85" applyNumberFormat="0" applyProtection="0">
      <alignment vertical="center"/>
    </xf>
    <xf numFmtId="4" fontId="114" fillId="49" borderId="85" applyNumberFormat="0" applyProtection="0">
      <alignment vertical="center"/>
    </xf>
    <xf numFmtId="4" fontId="114" fillId="49" borderId="85" applyNumberFormat="0" applyProtection="0">
      <alignment vertical="center"/>
    </xf>
    <xf numFmtId="4" fontId="114" fillId="49" borderId="85" applyNumberFormat="0" applyProtection="0">
      <alignment vertical="center"/>
    </xf>
    <xf numFmtId="4" fontId="114" fillId="49" borderId="85" applyNumberFormat="0" applyProtection="0">
      <alignment vertical="center"/>
    </xf>
    <xf numFmtId="4" fontId="114" fillId="49" borderId="85" applyNumberFormat="0" applyProtection="0">
      <alignment vertical="center"/>
    </xf>
    <xf numFmtId="4" fontId="114" fillId="49" borderId="85" applyNumberFormat="0" applyProtection="0">
      <alignment vertical="center"/>
    </xf>
    <xf numFmtId="4" fontId="114" fillId="49" borderId="85" applyNumberFormat="0" applyProtection="0">
      <alignment vertical="center"/>
    </xf>
    <xf numFmtId="4" fontId="97" fillId="49" borderId="85" applyNumberFormat="0" applyProtection="0">
      <alignment horizontal="left" vertical="center" indent="1"/>
    </xf>
    <xf numFmtId="4" fontId="97" fillId="49" borderId="85" applyNumberFormat="0" applyProtection="0">
      <alignment horizontal="left" vertical="center" indent="1"/>
    </xf>
    <xf numFmtId="4" fontId="97" fillId="49" borderId="85" applyNumberFormat="0" applyProtection="0">
      <alignment horizontal="left" vertical="center" indent="1"/>
    </xf>
    <xf numFmtId="4" fontId="97" fillId="49" borderId="85" applyNumberFormat="0" applyProtection="0">
      <alignment horizontal="left" vertical="center" indent="1"/>
    </xf>
    <xf numFmtId="4" fontId="97" fillId="49" borderId="85" applyNumberFormat="0" applyProtection="0">
      <alignment horizontal="left" vertical="center" indent="1"/>
    </xf>
    <xf numFmtId="4" fontId="97" fillId="49" borderId="85" applyNumberFormat="0" applyProtection="0">
      <alignment horizontal="left" vertical="center" indent="1"/>
    </xf>
    <xf numFmtId="4" fontId="97" fillId="49" borderId="85" applyNumberFormat="0" applyProtection="0">
      <alignment horizontal="left" vertical="center" indent="1"/>
    </xf>
    <xf numFmtId="4" fontId="97" fillId="49" borderId="85" applyNumberFormat="0" applyProtection="0">
      <alignment horizontal="left" vertical="center" indent="1"/>
    </xf>
    <xf numFmtId="4" fontId="97" fillId="49" borderId="85" applyNumberFormat="0" applyProtection="0">
      <alignment horizontal="left" vertical="center" indent="1"/>
    </xf>
    <xf numFmtId="4" fontId="97" fillId="49" borderId="85" applyNumberFormat="0" applyProtection="0">
      <alignment horizontal="left" vertical="center" indent="1"/>
    </xf>
    <xf numFmtId="4" fontId="97" fillId="49" borderId="85" applyNumberFormat="0" applyProtection="0">
      <alignment horizontal="left" vertical="center" indent="1"/>
    </xf>
    <xf numFmtId="4" fontId="97" fillId="49" borderId="85" applyNumberFormat="0" applyProtection="0">
      <alignment horizontal="left" vertical="center" indent="1"/>
    </xf>
    <xf numFmtId="0" fontId="97" fillId="49" borderId="85" applyNumberFormat="0" applyProtection="0">
      <alignment horizontal="left" vertical="top" indent="1"/>
    </xf>
    <xf numFmtId="0" fontId="97" fillId="49" borderId="85" applyNumberFormat="0" applyProtection="0">
      <alignment horizontal="left" vertical="top" indent="1"/>
    </xf>
    <xf numFmtId="0" fontId="97" fillId="49" borderId="85" applyNumberFormat="0" applyProtection="0">
      <alignment horizontal="left" vertical="top" indent="1"/>
    </xf>
    <xf numFmtId="0" fontId="97" fillId="49" borderId="85" applyNumberFormat="0" applyProtection="0">
      <alignment horizontal="left" vertical="top" indent="1"/>
    </xf>
    <xf numFmtId="0" fontId="97" fillId="49" borderId="85" applyNumberFormat="0" applyProtection="0">
      <alignment horizontal="left" vertical="top" indent="1"/>
    </xf>
    <xf numFmtId="0" fontId="97" fillId="49" borderId="85" applyNumberFormat="0" applyProtection="0">
      <alignment horizontal="left" vertical="top" indent="1"/>
    </xf>
    <xf numFmtId="0" fontId="97" fillId="49" borderId="85" applyNumberFormat="0" applyProtection="0">
      <alignment horizontal="left" vertical="top" indent="1"/>
    </xf>
    <xf numFmtId="0" fontId="97" fillId="49" borderId="85" applyNumberFormat="0" applyProtection="0">
      <alignment horizontal="left" vertical="top" indent="1"/>
    </xf>
    <xf numFmtId="0" fontId="97" fillId="49" borderId="85" applyNumberFormat="0" applyProtection="0">
      <alignment horizontal="left" vertical="top" indent="1"/>
    </xf>
    <xf numFmtId="0" fontId="97" fillId="49" borderId="85" applyNumberFormat="0" applyProtection="0">
      <alignment horizontal="left" vertical="top" indent="1"/>
    </xf>
    <xf numFmtId="0" fontId="97" fillId="49" borderId="85" applyNumberFormat="0" applyProtection="0">
      <alignment horizontal="left" vertical="top" indent="1"/>
    </xf>
    <xf numFmtId="0" fontId="97" fillId="49" borderId="85" applyNumberFormat="0" applyProtection="0">
      <alignment horizontal="left" vertical="top" indent="1"/>
    </xf>
    <xf numFmtId="4" fontId="97" fillId="45" borderId="85" applyNumberFormat="0" applyProtection="0">
      <alignment horizontal="right" vertical="center"/>
    </xf>
    <xf numFmtId="4" fontId="97" fillId="45" borderId="85" applyNumberFormat="0" applyProtection="0">
      <alignment horizontal="right" vertical="center"/>
    </xf>
    <xf numFmtId="4" fontId="97" fillId="45" borderId="85" applyNumberFormat="0" applyProtection="0">
      <alignment horizontal="right" vertical="center"/>
    </xf>
    <xf numFmtId="4" fontId="97" fillId="45" borderId="85" applyNumberFormat="0" applyProtection="0">
      <alignment horizontal="right" vertical="center"/>
    </xf>
    <xf numFmtId="4" fontId="97" fillId="45" borderId="85" applyNumberFormat="0" applyProtection="0">
      <alignment horizontal="right" vertical="center"/>
    </xf>
    <xf numFmtId="4" fontId="97" fillId="45" borderId="85" applyNumberFormat="0" applyProtection="0">
      <alignment horizontal="right" vertical="center"/>
    </xf>
    <xf numFmtId="4" fontId="97" fillId="45" borderId="85" applyNumberFormat="0" applyProtection="0">
      <alignment horizontal="right" vertical="center"/>
    </xf>
    <xf numFmtId="4" fontId="97" fillId="45" borderId="85" applyNumberFormat="0" applyProtection="0">
      <alignment horizontal="right" vertical="center"/>
    </xf>
    <xf numFmtId="4" fontId="97" fillId="45" borderId="85" applyNumberFormat="0" applyProtection="0">
      <alignment horizontal="right" vertical="center"/>
    </xf>
    <xf numFmtId="4" fontId="97" fillId="45" borderId="85" applyNumberFormat="0" applyProtection="0">
      <alignment horizontal="right" vertical="center"/>
    </xf>
    <xf numFmtId="4" fontId="97" fillId="45" borderId="85" applyNumberFormat="0" applyProtection="0">
      <alignment horizontal="right" vertical="center"/>
    </xf>
    <xf numFmtId="4" fontId="97" fillId="45" borderId="85" applyNumberFormat="0" applyProtection="0">
      <alignment horizontal="right" vertical="center"/>
    </xf>
    <xf numFmtId="4" fontId="114" fillId="45" borderId="85" applyNumberFormat="0" applyProtection="0">
      <alignment horizontal="right" vertical="center"/>
    </xf>
    <xf numFmtId="4" fontId="114" fillId="45" borderId="85" applyNumberFormat="0" applyProtection="0">
      <alignment horizontal="right" vertical="center"/>
    </xf>
    <xf numFmtId="4" fontId="114" fillId="45" borderId="85" applyNumberFormat="0" applyProtection="0">
      <alignment horizontal="right" vertical="center"/>
    </xf>
    <xf numFmtId="4" fontId="114" fillId="45" borderId="85" applyNumberFormat="0" applyProtection="0">
      <alignment horizontal="right" vertical="center"/>
    </xf>
    <xf numFmtId="4" fontId="114" fillId="45" borderId="85" applyNumberFormat="0" applyProtection="0">
      <alignment horizontal="right" vertical="center"/>
    </xf>
    <xf numFmtId="4" fontId="114" fillId="45" borderId="85" applyNumberFormat="0" applyProtection="0">
      <alignment horizontal="right" vertical="center"/>
    </xf>
    <xf numFmtId="4" fontId="114" fillId="45" borderId="85" applyNumberFormat="0" applyProtection="0">
      <alignment horizontal="right" vertical="center"/>
    </xf>
    <xf numFmtId="4" fontId="114" fillId="45" borderId="85" applyNumberFormat="0" applyProtection="0">
      <alignment horizontal="right" vertical="center"/>
    </xf>
    <xf numFmtId="4" fontId="114" fillId="45" borderId="85" applyNumberFormat="0" applyProtection="0">
      <alignment horizontal="right" vertical="center"/>
    </xf>
    <xf numFmtId="4" fontId="114" fillId="45" borderId="85" applyNumberFormat="0" applyProtection="0">
      <alignment horizontal="right" vertical="center"/>
    </xf>
    <xf numFmtId="4" fontId="114" fillId="45" borderId="85" applyNumberFormat="0" applyProtection="0">
      <alignment horizontal="right" vertical="center"/>
    </xf>
    <xf numFmtId="4" fontId="114" fillId="45" borderId="85" applyNumberFormat="0" applyProtection="0">
      <alignment horizontal="right" vertical="center"/>
    </xf>
    <xf numFmtId="4" fontId="97" fillId="34" borderId="85" applyNumberFormat="0" applyProtection="0">
      <alignment horizontal="left" vertical="center" indent="1"/>
    </xf>
    <xf numFmtId="4" fontId="97" fillId="34" borderId="85" applyNumberFormat="0" applyProtection="0">
      <alignment horizontal="left" vertical="center" indent="1"/>
    </xf>
    <xf numFmtId="4" fontId="97" fillId="34" borderId="85" applyNumberFormat="0" applyProtection="0">
      <alignment horizontal="left" vertical="center" indent="1"/>
    </xf>
    <xf numFmtId="4" fontId="97" fillId="34" borderId="85" applyNumberFormat="0" applyProtection="0">
      <alignment horizontal="left" vertical="center" indent="1"/>
    </xf>
    <xf numFmtId="4" fontId="97" fillId="34" borderId="85" applyNumberFormat="0" applyProtection="0">
      <alignment horizontal="left" vertical="center" indent="1"/>
    </xf>
    <xf numFmtId="4" fontId="97" fillId="34" borderId="85" applyNumberFormat="0" applyProtection="0">
      <alignment horizontal="left" vertical="center" indent="1"/>
    </xf>
    <xf numFmtId="4" fontId="97" fillId="34" borderId="85" applyNumberFormat="0" applyProtection="0">
      <alignment horizontal="left" vertical="center" indent="1"/>
    </xf>
    <xf numFmtId="4" fontId="97" fillId="34" borderId="85" applyNumberFormat="0" applyProtection="0">
      <alignment horizontal="left" vertical="center" indent="1"/>
    </xf>
    <xf numFmtId="4" fontId="97" fillId="34" borderId="85" applyNumberFormat="0" applyProtection="0">
      <alignment horizontal="left" vertical="center" indent="1"/>
    </xf>
    <xf numFmtId="4" fontId="97" fillId="34" borderId="85" applyNumberFormat="0" applyProtection="0">
      <alignment horizontal="left" vertical="center" indent="1"/>
    </xf>
    <xf numFmtId="4" fontId="97" fillId="34" borderId="85" applyNumberFormat="0" applyProtection="0">
      <alignment horizontal="left" vertical="center" indent="1"/>
    </xf>
    <xf numFmtId="4" fontId="97" fillId="34" borderId="85" applyNumberFormat="0" applyProtection="0">
      <alignment horizontal="left" vertical="center" indent="1"/>
    </xf>
    <xf numFmtId="0" fontId="97" fillId="34" borderId="85" applyNumberFormat="0" applyProtection="0">
      <alignment horizontal="left" vertical="top" indent="1"/>
    </xf>
    <xf numFmtId="0" fontId="97" fillId="34" borderId="85" applyNumberFormat="0" applyProtection="0">
      <alignment horizontal="left" vertical="top" indent="1"/>
    </xf>
    <xf numFmtId="0" fontId="97" fillId="34" borderId="85" applyNumberFormat="0" applyProtection="0">
      <alignment horizontal="left" vertical="top" indent="1"/>
    </xf>
    <xf numFmtId="0" fontId="97" fillId="34" borderId="85" applyNumberFormat="0" applyProtection="0">
      <alignment horizontal="left" vertical="top" indent="1"/>
    </xf>
    <xf numFmtId="0" fontId="97" fillId="34" borderId="85" applyNumberFormat="0" applyProtection="0">
      <alignment horizontal="left" vertical="top" indent="1"/>
    </xf>
    <xf numFmtId="0" fontId="97" fillId="34" borderId="85" applyNumberFormat="0" applyProtection="0">
      <alignment horizontal="left" vertical="top" indent="1"/>
    </xf>
    <xf numFmtId="0" fontId="97" fillId="34" borderId="85" applyNumberFormat="0" applyProtection="0">
      <alignment horizontal="left" vertical="top" indent="1"/>
    </xf>
    <xf numFmtId="0" fontId="97" fillId="34" borderId="85" applyNumberFormat="0" applyProtection="0">
      <alignment horizontal="left" vertical="top" indent="1"/>
    </xf>
    <xf numFmtId="0" fontId="97" fillId="34" borderId="85" applyNumberFormat="0" applyProtection="0">
      <alignment horizontal="left" vertical="top" indent="1"/>
    </xf>
    <xf numFmtId="0" fontId="97" fillId="34" borderId="85" applyNumberFormat="0" applyProtection="0">
      <alignment horizontal="left" vertical="top" indent="1"/>
    </xf>
    <xf numFmtId="0" fontId="97" fillId="34" borderId="85" applyNumberFormat="0" applyProtection="0">
      <alignment horizontal="left" vertical="top" indent="1"/>
    </xf>
    <xf numFmtId="0" fontId="97" fillId="34" borderId="85" applyNumberFormat="0" applyProtection="0">
      <alignment horizontal="left" vertical="top" indent="1"/>
    </xf>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194" fontId="152" fillId="68" borderId="6"/>
    <xf numFmtId="4" fontId="94" fillId="45" borderId="85" applyNumberFormat="0" applyProtection="0">
      <alignment horizontal="right" vertical="center"/>
    </xf>
    <xf numFmtId="4" fontId="94" fillId="45" borderId="85" applyNumberFormat="0" applyProtection="0">
      <alignment horizontal="right" vertical="center"/>
    </xf>
    <xf numFmtId="4" fontId="94" fillId="45" borderId="85" applyNumberFormat="0" applyProtection="0">
      <alignment horizontal="right" vertical="center"/>
    </xf>
    <xf numFmtId="4" fontId="94" fillId="45" borderId="85" applyNumberFormat="0" applyProtection="0">
      <alignment horizontal="right" vertical="center"/>
    </xf>
    <xf numFmtId="4" fontId="94" fillId="45" borderId="85" applyNumberFormat="0" applyProtection="0">
      <alignment horizontal="right" vertical="center"/>
    </xf>
    <xf numFmtId="4" fontId="94" fillId="45" borderId="85" applyNumberFormat="0" applyProtection="0">
      <alignment horizontal="right" vertical="center"/>
    </xf>
    <xf numFmtId="4" fontId="94" fillId="45" borderId="85" applyNumberFormat="0" applyProtection="0">
      <alignment horizontal="right" vertical="center"/>
    </xf>
    <xf numFmtId="4" fontId="94" fillId="45" borderId="85" applyNumberFormat="0" applyProtection="0">
      <alignment horizontal="right" vertical="center"/>
    </xf>
    <xf numFmtId="4" fontId="94" fillId="45" borderId="85" applyNumberFormat="0" applyProtection="0">
      <alignment horizontal="right" vertical="center"/>
    </xf>
    <xf numFmtId="4" fontId="94" fillId="45" borderId="85" applyNumberFormat="0" applyProtection="0">
      <alignment horizontal="right" vertical="center"/>
    </xf>
    <xf numFmtId="4" fontId="94" fillId="45" borderId="85" applyNumberFormat="0" applyProtection="0">
      <alignment horizontal="right" vertical="center"/>
    </xf>
    <xf numFmtId="4" fontId="94" fillId="45" borderId="85" applyNumberFormat="0" applyProtection="0">
      <alignment horizontal="right" vertical="center"/>
    </xf>
    <xf numFmtId="38" fontId="237" fillId="0" borderId="86">
      <alignment horizontal="center"/>
    </xf>
    <xf numFmtId="194" fontId="238" fillId="89" borderId="0"/>
    <xf numFmtId="194" fontId="155" fillId="0" borderId="0"/>
    <xf numFmtId="38" fontId="118" fillId="0" borderId="0" applyFont="0" applyFill="0" applyBorder="0" applyAlignment="0" applyProtection="0"/>
    <xf numFmtId="40" fontId="239" fillId="0" borderId="0" applyFont="0" applyFill="0" applyBorder="0" applyAlignment="0" applyProtection="0"/>
    <xf numFmtId="183" fontId="165" fillId="90" borderId="0" applyFont="0"/>
    <xf numFmtId="194" fontId="240" fillId="0" borderId="0"/>
    <xf numFmtId="1" fontId="66" fillId="0" borderId="0"/>
    <xf numFmtId="194" fontId="118" fillId="0" borderId="0">
      <alignment textRotation="90"/>
    </xf>
    <xf numFmtId="203" fontId="167" fillId="0" borderId="0">
      <alignment vertical="center"/>
    </xf>
    <xf numFmtId="0" fontId="66" fillId="0" borderId="0"/>
    <xf numFmtId="194" fontId="66" fillId="0" borderId="0" applyFont="0" applyFill="0" applyBorder="0" applyAlignment="0" applyProtection="0"/>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38" fontId="66" fillId="0" borderId="0" applyFont="0" applyFill="0" applyBorder="0" applyAlignment="0" applyProtection="0"/>
    <xf numFmtId="194" fontId="66" fillId="0" borderId="0">
      <alignment vertical="top"/>
    </xf>
    <xf numFmtId="194" fontId="242" fillId="13" borderId="0" applyNumberFormat="0" applyProtection="0">
      <alignment horizontal="center" vertical="center"/>
    </xf>
    <xf numFmtId="4" fontId="97" fillId="13" borderId="0" applyProtection="0">
      <alignment horizontal="center" vertical="center"/>
    </xf>
    <xf numFmtId="194" fontId="243" fillId="13" borderId="0" applyNumberFormat="0" applyProtection="0">
      <alignment horizontal="center" vertical="center"/>
    </xf>
    <xf numFmtId="4" fontId="114" fillId="13" borderId="0" applyProtection="0">
      <alignment horizontal="center" vertical="center"/>
    </xf>
    <xf numFmtId="194" fontId="244" fillId="91" borderId="0" applyNumberFormat="0" applyProtection="0">
      <alignment horizontal="center" vertical="center"/>
    </xf>
    <xf numFmtId="4" fontId="94" fillId="91" borderId="0" applyProtection="0">
      <alignment horizontal="center" vertical="center"/>
    </xf>
    <xf numFmtId="194" fontId="241" fillId="13" borderId="0" applyNumberFormat="0" applyProtection="0">
      <alignment horizontal="center" vertical="center"/>
    </xf>
    <xf numFmtId="4" fontId="245" fillId="13" borderId="0" applyProtection="0">
      <alignment horizontal="center" vertical="center"/>
    </xf>
    <xf numFmtId="194" fontId="246" fillId="92" borderId="0" applyNumberFormat="0" applyProtection="0">
      <alignment horizontal="center" vertical="center"/>
    </xf>
    <xf numFmtId="4" fontId="132" fillId="92" borderId="0" applyProtection="0">
      <alignment horizontal="center" vertical="center"/>
    </xf>
    <xf numFmtId="194" fontId="111" fillId="13" borderId="0" applyNumberFormat="0" applyProtection="0">
      <alignment horizontal="center" vertical="center" wrapText="1"/>
    </xf>
    <xf numFmtId="194" fontId="112" fillId="13" borderId="0" applyNumberFormat="0" applyProtection="0">
      <alignment horizontal="center" vertical="center" wrapText="1"/>
    </xf>
    <xf numFmtId="194" fontId="212" fillId="91" borderId="0" applyNumberFormat="0" applyProtection="0">
      <alignment horizontal="center" vertical="center" wrapText="1"/>
    </xf>
    <xf numFmtId="194" fontId="247" fillId="13" borderId="0" applyNumberFormat="0" applyProtection="0">
      <alignment horizontal="center" vertical="center" wrapText="1"/>
    </xf>
    <xf numFmtId="194" fontId="111" fillId="13" borderId="0" applyNumberFormat="0" applyProtection="0">
      <alignment horizontal="center" vertical="center" wrapText="1"/>
    </xf>
    <xf numFmtId="4" fontId="248" fillId="13" borderId="0" applyProtection="0">
      <alignment horizontal="center" vertical="top" wrapText="1"/>
    </xf>
    <xf numFmtId="194" fontId="112" fillId="13" borderId="0" applyNumberFormat="0" applyProtection="0">
      <alignment horizontal="center" vertical="center" wrapText="1"/>
    </xf>
    <xf numFmtId="4" fontId="249" fillId="13" borderId="0" applyProtection="0">
      <alignment horizontal="center" vertical="top" wrapText="1"/>
    </xf>
    <xf numFmtId="194" fontId="212" fillId="91" borderId="0" applyNumberFormat="0" applyProtection="0">
      <alignment horizontal="center" vertical="center" wrapText="1"/>
    </xf>
    <xf numFmtId="4" fontId="92" fillId="91" borderId="0" applyProtection="0">
      <alignment horizontal="center" vertical="top" wrapText="1"/>
    </xf>
    <xf numFmtId="194" fontId="247" fillId="13" borderId="0" applyNumberFormat="0" applyProtection="0">
      <alignment horizontal="center" vertical="center" wrapText="1"/>
    </xf>
    <xf numFmtId="4" fontId="250" fillId="13" borderId="0" applyProtection="0">
      <alignment horizontal="center" vertical="top" wrapText="1"/>
    </xf>
    <xf numFmtId="194" fontId="226" fillId="92" borderId="0" applyNumberFormat="0" applyProtection="0">
      <alignment horizontal="center" vertical="center" wrapText="1"/>
    </xf>
    <xf numFmtId="4" fontId="251" fillId="92" borderId="0" applyProtection="0">
      <alignment horizontal="center" vertical="top" wrapText="1"/>
    </xf>
    <xf numFmtId="194" fontId="111" fillId="93" borderId="0" applyNumberFormat="0" applyProtection="0">
      <alignment horizontal="center" vertical="center" wrapText="1"/>
    </xf>
    <xf numFmtId="4" fontId="248" fillId="93" borderId="0" applyProtection="0">
      <alignment horizontal="center" vertical="top" wrapText="1"/>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94" fontId="252" fillId="0" borderId="0"/>
    <xf numFmtId="194" fontId="253" fillId="76" borderId="0"/>
    <xf numFmtId="194" fontId="254" fillId="0" borderId="0">
      <alignment horizontal="left" vertical="center"/>
    </xf>
    <xf numFmtId="252" fontId="155" fillId="0" borderId="0"/>
    <xf numFmtId="194" fontId="197" fillId="0" borderId="0"/>
    <xf numFmtId="194" fontId="155" fillId="0" borderId="0">
      <alignment horizontal="center"/>
    </xf>
    <xf numFmtId="40" fontId="66" fillId="0" borderId="0" applyBorder="0">
      <alignment horizontal="right"/>
    </xf>
    <xf numFmtId="37" fontId="82" fillId="0" borderId="56" applyNumberFormat="0"/>
    <xf numFmtId="40" fontId="255" fillId="0" borderId="0" applyBorder="0">
      <alignment horizontal="right"/>
    </xf>
    <xf numFmtId="194" fontId="256" fillId="0" borderId="0" applyBorder="0" applyProtection="0">
      <alignment vertical="center"/>
    </xf>
    <xf numFmtId="194" fontId="256" fillId="0" borderId="87" applyBorder="0" applyProtection="0">
      <alignment horizontal="right" vertical="center"/>
    </xf>
    <xf numFmtId="194" fontId="257" fillId="94" borderId="0" applyBorder="0" applyProtection="0">
      <alignment horizontal="centerContinuous" vertical="center"/>
    </xf>
    <xf numFmtId="194" fontId="257" fillId="92" borderId="87" applyBorder="0" applyProtection="0">
      <alignment horizontal="centerContinuous" vertical="center"/>
    </xf>
    <xf numFmtId="194" fontId="258" fillId="0" borderId="0"/>
    <xf numFmtId="194" fontId="219" fillId="0" borderId="0"/>
    <xf numFmtId="194" fontId="259" fillId="0" borderId="0" applyFill="0" applyBorder="0" applyProtection="0">
      <alignment horizontal="left"/>
    </xf>
    <xf numFmtId="194" fontId="203" fillId="0" borderId="88" applyFill="0" applyBorder="0" applyProtection="0">
      <alignment horizontal="left" vertical="top"/>
    </xf>
    <xf numFmtId="194" fontId="260" fillId="0" borderId="0">
      <alignment horizontal="centerContinuous"/>
    </xf>
    <xf numFmtId="49" fontId="261" fillId="0" borderId="0"/>
    <xf numFmtId="49" fontId="155" fillId="0" borderId="0" applyFont="0" applyFill="0" applyBorder="0" applyAlignment="0" applyProtection="0"/>
    <xf numFmtId="194" fontId="262" fillId="0" borderId="0"/>
    <xf numFmtId="194" fontId="263" fillId="0" borderId="0"/>
    <xf numFmtId="317" fontId="155" fillId="0" borderId="0" applyFont="0" applyFill="0" applyBorder="0" applyAlignment="0" applyProtection="0"/>
    <xf numFmtId="194" fontId="264" fillId="12" borderId="0">
      <alignment horizontal="right"/>
    </xf>
    <xf numFmtId="171" fontId="78" fillId="0" borderId="0"/>
    <xf numFmtId="194" fontId="265" fillId="0" borderId="0"/>
    <xf numFmtId="318" fontId="266" fillId="0" borderId="0"/>
    <xf numFmtId="190" fontId="66" fillId="0" borderId="56" applyNumberFormat="0" applyFont="0" applyFill="0" applyAlignment="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0" fontId="105" fillId="0" borderId="69" applyNumberFormat="0" applyFill="0" applyAlignment="0" applyProtection="0"/>
    <xf numFmtId="0" fontId="105" fillId="0" borderId="69" applyNumberFormat="0" applyFill="0" applyAlignment="0" applyProtection="0"/>
    <xf numFmtId="0" fontId="105" fillId="0" borderId="69" applyNumberFormat="0" applyFill="0" applyAlignment="0" applyProtection="0"/>
    <xf numFmtId="0" fontId="105" fillId="0" borderId="69" applyNumberFormat="0" applyFill="0" applyAlignment="0" applyProtection="0"/>
    <xf numFmtId="0" fontId="105" fillId="0" borderId="69" applyNumberFormat="0" applyFill="0" applyAlignment="0" applyProtection="0"/>
    <xf numFmtId="0" fontId="105" fillId="0" borderId="69" applyNumberFormat="0" applyFill="0" applyAlignment="0" applyProtection="0"/>
    <xf numFmtId="0" fontId="105" fillId="0" borderId="69" applyNumberFormat="0" applyFill="0" applyAlignment="0" applyProtection="0"/>
    <xf numFmtId="0" fontId="105" fillId="0" borderId="69" applyNumberFormat="0" applyFill="0" applyAlignment="0" applyProtection="0"/>
    <xf numFmtId="0" fontId="105" fillId="0" borderId="69" applyNumberFormat="0" applyFill="0" applyAlignment="0" applyProtection="0"/>
    <xf numFmtId="0" fontId="105" fillId="0" borderId="69" applyNumberFormat="0" applyFill="0" applyAlignment="0" applyProtection="0"/>
    <xf numFmtId="0" fontId="105" fillId="0" borderId="69" applyNumberFormat="0" applyFill="0" applyAlignment="0" applyProtection="0"/>
    <xf numFmtId="0" fontId="105" fillId="0" borderId="69" applyNumberFormat="0" applyFill="0" applyAlignment="0" applyProtection="0"/>
    <xf numFmtId="300" fontId="187" fillId="0" borderId="32" applyAlignment="0"/>
    <xf numFmtId="301" fontId="187" fillId="0" borderId="32" applyAlignment="0"/>
    <xf numFmtId="171" fontId="162" fillId="0" borderId="32"/>
    <xf numFmtId="319" fontId="164" fillId="0" borderId="0" applyFont="0" applyFill="0" applyBorder="0" applyAlignment="0" applyProtection="0">
      <alignment horizontal="right"/>
    </xf>
    <xf numFmtId="194" fontId="267" fillId="0" borderId="0">
      <alignment horizontal="fill"/>
    </xf>
    <xf numFmtId="37" fontId="152" fillId="5" borderId="0" applyNumberFormat="0" applyBorder="0" applyAlignment="0" applyProtection="0"/>
    <xf numFmtId="37" fontId="152" fillId="0" borderId="0"/>
    <xf numFmtId="37" fontId="152" fillId="54" borderId="0" applyNumberFormat="0" applyBorder="0" applyAlignment="0" applyProtection="0"/>
    <xf numFmtId="3" fontId="210" fillId="0" borderId="78" applyProtection="0"/>
    <xf numFmtId="4" fontId="162" fillId="0" borderId="0">
      <protection locked="0"/>
    </xf>
    <xf numFmtId="320" fontId="230" fillId="54" borderId="88" applyBorder="0">
      <alignment horizontal="right" vertical="center"/>
      <protection locked="0"/>
    </xf>
    <xf numFmtId="194" fontId="66" fillId="0" borderId="0">
      <alignment vertical="top"/>
    </xf>
    <xf numFmtId="194" fontId="268" fillId="0" borderId="0" applyFont="0" applyFill="0" applyBorder="0" applyAlignment="0" applyProtection="0"/>
    <xf numFmtId="244" fontId="206" fillId="0" borderId="0" applyFont="0" applyFill="0" applyBorder="0" applyAlignment="0" applyProtection="0"/>
    <xf numFmtId="321" fontId="206" fillId="0" borderId="0" applyFont="0" applyFill="0" applyBorder="0" applyAlignment="0" applyProtection="0"/>
    <xf numFmtId="322" fontId="206" fillId="0" borderId="0" applyFont="0" applyFill="0" applyBorder="0" applyAlignment="0" applyProtection="0"/>
    <xf numFmtId="215" fontId="152" fillId="0" borderId="0"/>
    <xf numFmtId="194" fontId="269" fillId="0" borderId="0"/>
    <xf numFmtId="323" fontId="66" fillId="0" borderId="0" applyFont="0" applyFill="0" applyBorder="0" applyAlignment="0" applyProtection="0"/>
    <xf numFmtId="324" fontId="66" fillId="0" borderId="0" applyFont="0" applyFill="0" applyBorder="0" applyAlignment="0" applyProtection="0"/>
    <xf numFmtId="253" fontId="118" fillId="0" borderId="0" applyFont="0" applyFill="0" applyBorder="0" applyAlignment="0" applyProtection="0"/>
    <xf numFmtId="254" fontId="118" fillId="0" borderId="0" applyFont="0" applyFill="0" applyBorder="0" applyAlignment="0" applyProtection="0"/>
    <xf numFmtId="194" fontId="66" fillId="0" borderId="0" applyFont="0" applyFill="0" applyBorder="0">
      <alignment horizontal="right" vertical="center" wrapText="1"/>
    </xf>
    <xf numFmtId="194" fontId="66" fillId="0" borderId="0" applyNumberFormat="0" applyFont="0" applyFill="0" applyBorder="0" applyProtection="0">
      <alignment horizontal="center" vertical="center" wrapText="1"/>
    </xf>
    <xf numFmtId="284" fontId="88" fillId="0" borderId="0"/>
    <xf numFmtId="215" fontId="152" fillId="0" borderId="0"/>
    <xf numFmtId="1" fontId="270" fillId="0" borderId="0">
      <alignment horizontal="center"/>
    </xf>
    <xf numFmtId="1" fontId="90" fillId="0" borderId="0">
      <alignment horizontal="centerContinuous"/>
    </xf>
    <xf numFmtId="194" fontId="271" fillId="54" borderId="0" applyNumberFormat="0" applyFont="0" applyBorder="0" applyAlignment="0" applyProtection="0">
      <alignment horizontal="left"/>
    </xf>
    <xf numFmtId="194" fontId="272" fillId="0" borderId="0"/>
    <xf numFmtId="215" fontId="152" fillId="0" borderId="0"/>
    <xf numFmtId="325" fontId="273" fillId="0" borderId="0" applyFont="0" applyFill="0" applyBorder="0" applyAlignment="0" applyProtection="0"/>
    <xf numFmtId="326" fontId="273" fillId="0" borderId="0" applyFont="0" applyFill="0" applyBorder="0" applyAlignment="0" applyProtection="0"/>
    <xf numFmtId="4" fontId="274" fillId="31" borderId="0" applyBorder="0">
      <alignment horizontal="right"/>
    </xf>
    <xf numFmtId="0" fontId="97" fillId="0" borderId="0"/>
    <xf numFmtId="0" fontId="61" fillId="0" borderId="0"/>
    <xf numFmtId="0" fontId="66" fillId="0" borderId="0"/>
    <xf numFmtId="176" fontId="66" fillId="0" borderId="0"/>
    <xf numFmtId="0" fontId="66" fillId="0" borderId="0"/>
    <xf numFmtId="176" fontId="60" fillId="0" borderId="0"/>
    <xf numFmtId="176" fontId="66" fillId="0" borderId="0"/>
    <xf numFmtId="176" fontId="66" fillId="25" borderId="89" applyNumberFormat="0" applyFont="0" applyAlignment="0" applyProtection="0"/>
    <xf numFmtId="176" fontId="68" fillId="0" borderId="0"/>
    <xf numFmtId="176" fontId="68" fillId="0" borderId="0"/>
    <xf numFmtId="170" fontId="68" fillId="0" borderId="0"/>
    <xf numFmtId="0" fontId="68" fillId="0" borderId="0"/>
    <xf numFmtId="0" fontId="66" fillId="0" borderId="0"/>
    <xf numFmtId="0" fontId="66" fillId="0" borderId="0"/>
    <xf numFmtId="0" fontId="66" fillId="0" borderId="0"/>
    <xf numFmtId="0" fontId="66" fillId="0" borderId="0"/>
    <xf numFmtId="0" fontId="6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86" fillId="0" borderId="0" applyNumberFormat="0" applyFill="0" applyBorder="0" applyAlignment="0" applyProtection="0">
      <alignment vertical="top"/>
      <protection locked="0"/>
    </xf>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xf numFmtId="0" fontId="103" fillId="0" borderId="0"/>
    <xf numFmtId="0" fontId="103" fillId="0" borderId="0"/>
    <xf numFmtId="0" fontId="68"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173" fontId="96" fillId="67" borderId="51">
      <alignment vertical="center"/>
    </xf>
    <xf numFmtId="173" fontId="96" fillId="67" borderId="51">
      <alignment vertical="center"/>
    </xf>
    <xf numFmtId="173" fontId="96" fillId="67" borderId="51">
      <alignment vertical="center"/>
    </xf>
    <xf numFmtId="0" fontId="96" fillId="67" borderId="51">
      <alignment vertical="center"/>
    </xf>
    <xf numFmtId="0" fontId="96" fillId="67" borderId="51">
      <alignment vertical="center"/>
    </xf>
    <xf numFmtId="0" fontId="96" fillId="67" borderId="51">
      <alignment vertical="center"/>
    </xf>
    <xf numFmtId="0" fontId="96" fillId="67" borderId="51">
      <alignment vertical="center"/>
    </xf>
    <xf numFmtId="0" fontId="96" fillId="67" borderId="51">
      <alignment vertical="center"/>
    </xf>
    <xf numFmtId="0" fontId="96" fillId="67" borderId="51">
      <alignment vertical="center"/>
    </xf>
    <xf numFmtId="173" fontId="96" fillId="67" borderId="51">
      <alignment vertical="center"/>
    </xf>
    <xf numFmtId="173" fontId="96" fillId="67" borderId="51">
      <alignment vertical="center"/>
    </xf>
    <xf numFmtId="173" fontId="96" fillId="67" borderId="51">
      <alignment vertical="center"/>
    </xf>
    <xf numFmtId="173" fontId="96" fillId="67" borderId="51">
      <alignment vertical="center"/>
    </xf>
    <xf numFmtId="177" fontId="96" fillId="67" borderId="51">
      <alignment vertical="center"/>
    </xf>
    <xf numFmtId="177" fontId="96" fillId="67" borderId="51">
      <alignment vertical="center"/>
    </xf>
    <xf numFmtId="177" fontId="96" fillId="67" borderId="51">
      <alignment vertical="center"/>
    </xf>
    <xf numFmtId="177" fontId="96" fillId="67" borderId="51">
      <alignment vertical="center"/>
    </xf>
    <xf numFmtId="177" fontId="96" fillId="67" borderId="51">
      <alignment vertical="center"/>
    </xf>
    <xf numFmtId="179" fontId="96" fillId="67" borderId="51">
      <alignment vertical="center"/>
    </xf>
    <xf numFmtId="179" fontId="96" fillId="67" borderId="51">
      <alignment vertical="center"/>
    </xf>
    <xf numFmtId="179" fontId="96" fillId="67" borderId="51">
      <alignment vertical="center"/>
    </xf>
    <xf numFmtId="179" fontId="96" fillId="67" borderId="51">
      <alignment vertical="center"/>
    </xf>
    <xf numFmtId="179" fontId="96" fillId="67" borderId="51">
      <alignment vertical="center"/>
    </xf>
    <xf numFmtId="180" fontId="96" fillId="0" borderId="0">
      <protection locked="0"/>
    </xf>
    <xf numFmtId="180" fontId="96" fillId="0" borderId="0">
      <protection locked="0"/>
    </xf>
    <xf numFmtId="180" fontId="96" fillId="0" borderId="0">
      <protection locked="0"/>
    </xf>
    <xf numFmtId="0" fontId="96" fillId="12" borderId="51">
      <alignment vertical="center"/>
      <protection locked="0"/>
    </xf>
    <xf numFmtId="0" fontId="96" fillId="12" borderId="51">
      <alignment vertical="center"/>
      <protection locked="0"/>
    </xf>
    <xf numFmtId="0" fontId="96" fillId="12" borderId="51">
      <alignment vertical="center"/>
      <protection locked="0"/>
    </xf>
    <xf numFmtId="181" fontId="96" fillId="12" borderId="51">
      <alignment vertical="center"/>
      <protection locked="0"/>
    </xf>
    <xf numFmtId="181" fontId="96" fillId="12" borderId="51">
      <alignment vertical="center"/>
      <protection locked="0"/>
    </xf>
    <xf numFmtId="181" fontId="96" fillId="12" borderId="51">
      <alignment vertical="center"/>
      <protection locked="0"/>
    </xf>
    <xf numFmtId="0" fontId="96" fillId="12" borderId="51">
      <alignment vertical="center"/>
      <protection locked="0"/>
    </xf>
    <xf numFmtId="0" fontId="96" fillId="12" borderId="51">
      <alignment vertical="center"/>
      <protection locked="0"/>
    </xf>
    <xf numFmtId="0" fontId="96" fillId="12" borderId="51">
      <alignment vertical="center"/>
      <protection locked="0"/>
    </xf>
    <xf numFmtId="181" fontId="96" fillId="12" borderId="51">
      <alignment vertical="center"/>
      <protection locked="0"/>
    </xf>
    <xf numFmtId="181" fontId="96" fillId="12" borderId="51">
      <alignment vertical="center"/>
      <protection locked="0"/>
    </xf>
    <xf numFmtId="181" fontId="96" fillId="12" borderId="51">
      <alignment vertical="center"/>
      <protection locked="0"/>
    </xf>
    <xf numFmtId="173" fontId="96" fillId="12" borderId="51">
      <alignment vertical="center"/>
      <protection locked="0"/>
    </xf>
    <xf numFmtId="173" fontId="96" fillId="12" borderId="51">
      <alignment vertical="center"/>
      <protection locked="0"/>
    </xf>
    <xf numFmtId="173" fontId="96" fillId="12" borderId="51">
      <alignment vertical="center"/>
      <protection locked="0"/>
    </xf>
    <xf numFmtId="173" fontId="96" fillId="12" borderId="51">
      <alignment vertical="center"/>
      <protection locked="0"/>
    </xf>
    <xf numFmtId="173" fontId="96" fillId="12" borderId="51">
      <alignment vertical="center"/>
      <protection locked="0"/>
    </xf>
    <xf numFmtId="182" fontId="96" fillId="12" borderId="51">
      <alignment vertical="center"/>
      <protection locked="0"/>
    </xf>
    <xf numFmtId="182" fontId="96" fillId="12" borderId="51">
      <alignment vertical="center"/>
      <protection locked="0"/>
    </xf>
    <xf numFmtId="182" fontId="96" fillId="12" borderId="51">
      <alignment vertical="center"/>
      <protection locked="0"/>
    </xf>
    <xf numFmtId="182" fontId="96" fillId="12" borderId="51">
      <alignment vertical="center"/>
      <protection locked="0"/>
    </xf>
    <xf numFmtId="182" fontId="96" fillId="12" borderId="51">
      <alignment vertical="center"/>
      <protection locked="0"/>
    </xf>
    <xf numFmtId="182" fontId="96" fillId="12" borderId="51">
      <alignment vertical="center"/>
      <protection locked="0"/>
    </xf>
    <xf numFmtId="173" fontId="96" fillId="12" borderId="51">
      <alignment vertical="center"/>
      <protection locked="0"/>
    </xf>
    <xf numFmtId="173" fontId="96" fillId="12" borderId="51">
      <alignment vertical="center"/>
      <protection locked="0"/>
    </xf>
    <xf numFmtId="173" fontId="96" fillId="12" borderId="51">
      <alignment vertical="center"/>
      <protection locked="0"/>
    </xf>
    <xf numFmtId="173" fontId="96" fillId="12" borderId="51">
      <alignment vertical="center"/>
      <protection locked="0"/>
    </xf>
    <xf numFmtId="177" fontId="96" fillId="12" borderId="51">
      <alignment vertical="center"/>
      <protection locked="0"/>
    </xf>
    <xf numFmtId="177" fontId="96" fillId="12" borderId="51">
      <alignment vertical="center"/>
      <protection locked="0"/>
    </xf>
    <xf numFmtId="173" fontId="96" fillId="12" borderId="51">
      <alignment vertical="center"/>
      <protection locked="0"/>
    </xf>
    <xf numFmtId="181" fontId="96" fillId="31" borderId="51">
      <alignment vertical="center"/>
    </xf>
    <xf numFmtId="181" fontId="96" fillId="31" borderId="51">
      <alignment vertical="center"/>
    </xf>
    <xf numFmtId="181" fontId="96" fillId="31" borderId="51">
      <alignment vertical="center"/>
    </xf>
    <xf numFmtId="181" fontId="96" fillId="31" borderId="51">
      <alignment vertical="center"/>
    </xf>
    <xf numFmtId="181" fontId="96" fillId="31" borderId="51">
      <alignment vertical="center"/>
    </xf>
    <xf numFmtId="181" fontId="96" fillId="31" borderId="51">
      <alignment vertical="center"/>
    </xf>
    <xf numFmtId="178" fontId="96" fillId="31" borderId="51">
      <alignment vertical="center"/>
    </xf>
    <xf numFmtId="178" fontId="96" fillId="31" borderId="51">
      <alignment vertical="center"/>
    </xf>
    <xf numFmtId="177" fontId="96" fillId="31" borderId="51">
      <alignment vertical="center"/>
    </xf>
    <xf numFmtId="177" fontId="96" fillId="31" borderId="51">
      <alignment vertical="center"/>
    </xf>
    <xf numFmtId="177" fontId="96" fillId="31" borderId="51">
      <alignment vertical="center"/>
    </xf>
    <xf numFmtId="177" fontId="96" fillId="31" borderId="51">
      <alignment vertical="center"/>
    </xf>
    <xf numFmtId="179" fontId="96" fillId="31" borderId="51">
      <alignment vertical="center"/>
    </xf>
    <xf numFmtId="179" fontId="96" fillId="31" borderId="51">
      <alignment vertical="center"/>
    </xf>
    <xf numFmtId="179" fontId="96" fillId="31" borderId="51">
      <alignment vertical="center"/>
    </xf>
    <xf numFmtId="179" fontId="96" fillId="31" borderId="51">
      <alignment vertical="center"/>
    </xf>
    <xf numFmtId="173" fontId="96" fillId="31" borderId="51">
      <alignment vertical="center"/>
    </xf>
    <xf numFmtId="0" fontId="96" fillId="31" borderId="51">
      <alignment vertical="center"/>
    </xf>
    <xf numFmtId="0" fontId="96" fillId="31" borderId="51">
      <alignment vertical="center"/>
    </xf>
    <xf numFmtId="0" fontId="96" fillId="31" borderId="51">
      <alignment vertical="center"/>
    </xf>
    <xf numFmtId="0" fontId="96" fillId="31" borderId="51">
      <alignment vertical="center"/>
    </xf>
    <xf numFmtId="0" fontId="96" fillId="31" borderId="51">
      <alignment vertical="center"/>
    </xf>
    <xf numFmtId="0" fontId="96" fillId="31" borderId="51">
      <alignment vertical="center"/>
    </xf>
    <xf numFmtId="173" fontId="96" fillId="31" borderId="51">
      <alignment vertical="center"/>
    </xf>
    <xf numFmtId="173" fontId="96" fillId="31" borderId="51">
      <alignment vertical="center"/>
    </xf>
    <xf numFmtId="173" fontId="96" fillId="31" borderId="51">
      <alignment vertical="center"/>
    </xf>
    <xf numFmtId="173" fontId="96" fillId="31" borderId="51">
      <alignment vertical="center"/>
    </xf>
    <xf numFmtId="173" fontId="96" fillId="31" borderId="51">
      <alignment vertical="center"/>
    </xf>
    <xf numFmtId="173" fontId="96" fillId="31" borderId="51">
      <alignment vertical="center"/>
    </xf>
    <xf numFmtId="173" fontId="96" fillId="31" borderId="51">
      <alignment vertical="center"/>
    </xf>
    <xf numFmtId="173" fontId="96" fillId="31" borderId="51">
      <alignment vertical="center"/>
    </xf>
    <xf numFmtId="0" fontId="96" fillId="32" borderId="51">
      <alignment horizontal="right" vertical="center"/>
      <protection locked="0"/>
    </xf>
    <xf numFmtId="0" fontId="96" fillId="32" borderId="51">
      <alignment horizontal="right" vertical="center"/>
      <protection locked="0"/>
    </xf>
    <xf numFmtId="0" fontId="96" fillId="32" borderId="51">
      <alignment horizontal="right" vertical="center"/>
      <protection locked="0"/>
    </xf>
    <xf numFmtId="177" fontId="96" fillId="32" borderId="51">
      <alignment horizontal="right" vertical="center"/>
      <protection locked="0"/>
    </xf>
    <xf numFmtId="177" fontId="96" fillId="32" borderId="51">
      <alignment horizontal="right" vertical="center"/>
      <protection locked="0"/>
    </xf>
    <xf numFmtId="177" fontId="96" fillId="32" borderId="51">
      <alignment horizontal="right" vertical="center"/>
      <protection locked="0"/>
    </xf>
    <xf numFmtId="177" fontId="96" fillId="32" borderId="51">
      <alignment horizontal="right" vertical="center"/>
      <protection locked="0"/>
    </xf>
    <xf numFmtId="179" fontId="96" fillId="32" borderId="51">
      <alignment horizontal="right" vertical="center"/>
      <protection locked="0"/>
    </xf>
    <xf numFmtId="179" fontId="96" fillId="32" borderId="51">
      <alignment horizontal="right" vertical="center"/>
      <protection locked="0"/>
    </xf>
    <xf numFmtId="179" fontId="96" fillId="32" borderId="51">
      <alignment horizontal="right" vertical="center"/>
      <protection locked="0"/>
    </xf>
    <xf numFmtId="179" fontId="96" fillId="32" borderId="51">
      <alignment horizontal="right" vertical="center"/>
      <protection locked="0"/>
    </xf>
    <xf numFmtId="179" fontId="96" fillId="32" borderId="51">
      <alignment horizontal="right" vertical="center"/>
      <protection locked="0"/>
    </xf>
    <xf numFmtId="173" fontId="96" fillId="32" borderId="51">
      <alignment horizontal="right" vertical="center"/>
      <protection locked="0"/>
    </xf>
    <xf numFmtId="173" fontId="96" fillId="32" borderId="51">
      <alignment horizontal="right" vertical="center"/>
      <protection locked="0"/>
    </xf>
    <xf numFmtId="173" fontId="96" fillId="32" borderId="51">
      <alignment horizontal="right" vertical="center"/>
      <protection locked="0"/>
    </xf>
    <xf numFmtId="173" fontId="96" fillId="32" borderId="51">
      <alignment horizontal="right" vertical="center"/>
      <protection locked="0"/>
    </xf>
    <xf numFmtId="173" fontId="96" fillId="32" borderId="51">
      <alignment horizontal="right" vertical="center"/>
      <protection locked="0"/>
    </xf>
    <xf numFmtId="173" fontId="96" fillId="32" borderId="51">
      <alignment horizontal="right" vertical="center"/>
      <protection locked="0"/>
    </xf>
    <xf numFmtId="173" fontId="96" fillId="32" borderId="51">
      <alignment horizontal="right" vertical="center"/>
      <protection locked="0"/>
    </xf>
    <xf numFmtId="173" fontId="96" fillId="32" borderId="51">
      <alignment horizontal="right" vertical="center"/>
      <protection locked="0"/>
    </xf>
    <xf numFmtId="0" fontId="59" fillId="0" borderId="0"/>
    <xf numFmtId="0" fontId="59" fillId="0" borderId="0"/>
    <xf numFmtId="0" fontId="59" fillId="0" borderId="0"/>
    <xf numFmtId="0" fontId="59" fillId="0" borderId="0"/>
    <xf numFmtId="0" fontId="66" fillId="0" borderId="0" applyFont="0" applyFill="0" applyBorder="0" applyAlignment="0" applyProtection="0"/>
    <xf numFmtId="0" fontId="66" fillId="0" borderId="0"/>
    <xf numFmtId="0" fontId="279" fillId="0" borderId="0"/>
    <xf numFmtId="176" fontId="59" fillId="0" borderId="0"/>
    <xf numFmtId="176" fontId="59" fillId="0" borderId="0"/>
    <xf numFmtId="176" fontId="110" fillId="0" borderId="0"/>
    <xf numFmtId="0" fontId="280" fillId="0" borderId="0"/>
    <xf numFmtId="164" fontId="280" fillId="0" borderId="0" applyFont="0" applyFill="0" applyBorder="0" applyAlignment="0" applyProtection="0"/>
    <xf numFmtId="0" fontId="280" fillId="0" borderId="0"/>
    <xf numFmtId="0" fontId="59" fillId="0" borderId="0"/>
    <xf numFmtId="0" fontId="59" fillId="0" borderId="0"/>
    <xf numFmtId="164" fontId="59" fillId="0" borderId="0" applyFont="0" applyFill="0" applyBorder="0" applyAlignment="0" applyProtection="0"/>
    <xf numFmtId="9" fontId="59" fillId="0" borderId="0" applyFont="0" applyFill="0" applyBorder="0" applyAlignment="0" applyProtection="0"/>
    <xf numFmtId="0" fontId="58" fillId="0" borderId="0"/>
    <xf numFmtId="0" fontId="58" fillId="0" borderId="0"/>
    <xf numFmtId="9" fontId="58" fillId="0" borderId="0" applyFont="0" applyFill="0" applyBorder="0" applyAlignment="0" applyProtection="0"/>
    <xf numFmtId="9" fontId="68" fillId="0" borderId="0" applyFont="0" applyFill="0" applyBorder="0" applyAlignment="0" applyProtection="0"/>
    <xf numFmtId="173" fontId="58" fillId="11" borderId="51">
      <alignment vertical="center"/>
    </xf>
    <xf numFmtId="181" fontId="58" fillId="30" borderId="51">
      <alignment vertical="center"/>
    </xf>
    <xf numFmtId="0" fontId="58" fillId="0" borderId="0"/>
    <xf numFmtId="173" fontId="58" fillId="30" borderId="51">
      <alignment vertical="center"/>
    </xf>
    <xf numFmtId="0" fontId="68" fillId="0" borderId="0"/>
    <xf numFmtId="173" fontId="58" fillId="30" borderId="51">
      <alignment vertical="center"/>
    </xf>
    <xf numFmtId="181" fontId="58" fillId="15" borderId="51">
      <alignment vertical="center"/>
      <protection locked="0"/>
    </xf>
    <xf numFmtId="0" fontId="58" fillId="0" borderId="0"/>
    <xf numFmtId="173" fontId="58" fillId="15" borderId="51">
      <alignment vertical="center"/>
      <protection locked="0"/>
    </xf>
    <xf numFmtId="0" fontId="58" fillId="0" borderId="0"/>
    <xf numFmtId="173" fontId="58" fillId="30" borderId="51">
      <alignment vertical="center"/>
    </xf>
    <xf numFmtId="179" fontId="58" fillId="11" borderId="51">
      <alignment vertical="center"/>
    </xf>
    <xf numFmtId="0" fontId="58" fillId="0" borderId="0"/>
    <xf numFmtId="0" fontId="58" fillId="11" borderId="51">
      <alignment vertical="center"/>
    </xf>
    <xf numFmtId="0" fontId="58" fillId="11" borderId="51">
      <alignment vertical="center"/>
    </xf>
    <xf numFmtId="173" fontId="58" fillId="15" borderId="51">
      <alignment vertical="center"/>
      <protection locked="0"/>
    </xf>
    <xf numFmtId="173" fontId="58" fillId="11" borderId="51">
      <alignment vertical="center"/>
    </xf>
    <xf numFmtId="9" fontId="66" fillId="0" borderId="0" applyFont="0" applyFill="0" applyBorder="0" applyAlignment="0" applyProtection="0"/>
    <xf numFmtId="179" fontId="58" fillId="11" borderId="51">
      <alignment vertical="center"/>
    </xf>
    <xf numFmtId="182" fontId="58" fillId="15" borderId="51">
      <alignment vertical="center"/>
      <protection locked="0"/>
    </xf>
    <xf numFmtId="0" fontId="58" fillId="0" borderId="0"/>
    <xf numFmtId="0" fontId="68" fillId="0" borderId="0"/>
    <xf numFmtId="0" fontId="57" fillId="0" borderId="0"/>
    <xf numFmtId="0" fontId="66" fillId="0" borderId="0"/>
    <xf numFmtId="176" fontId="57" fillId="0" borderId="0"/>
    <xf numFmtId="9" fontId="57" fillId="0" borderId="0" applyFont="0" applyFill="0" applyBorder="0" applyAlignment="0" applyProtection="0"/>
    <xf numFmtId="0" fontId="56" fillId="0" borderId="0"/>
    <xf numFmtId="0" fontId="110" fillId="0" borderId="0"/>
    <xf numFmtId="254" fontId="283" fillId="95" borderId="35">
      <alignment horizontal="center"/>
      <protection locked="0"/>
    </xf>
    <xf numFmtId="0" fontId="284" fillId="0" borderId="0" applyNumberFormat="0" applyFill="0" applyBorder="0" applyAlignment="0" applyProtection="0"/>
    <xf numFmtId="0" fontId="284" fillId="0" borderId="0" applyNumberFormat="0" applyFill="0" applyBorder="0" applyAlignment="0" applyProtection="0"/>
    <xf numFmtId="0" fontId="66" fillId="0" borderId="0" applyFon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330" fontId="66" fillId="93" borderId="95" applyFont="0" applyFill="0" applyBorder="0" applyAlignment="0" applyProtection="0"/>
    <xf numFmtId="331" fontId="66" fillId="0" borderId="0" applyFont="0" applyFill="0" applyBorder="0" applyAlignment="0" applyProtection="0"/>
    <xf numFmtId="0" fontId="189" fillId="0" borderId="0">
      <protection locked="0"/>
    </xf>
    <xf numFmtId="0" fontId="189" fillId="0" borderId="0">
      <protection locked="0"/>
    </xf>
    <xf numFmtId="0" fontId="285" fillId="0" borderId="0">
      <protection locked="0"/>
    </xf>
    <xf numFmtId="0" fontId="189" fillId="0" borderId="0">
      <protection locked="0"/>
    </xf>
    <xf numFmtId="0" fontId="189" fillId="0" borderId="0">
      <protection locked="0"/>
    </xf>
    <xf numFmtId="0" fontId="189" fillId="0" borderId="0">
      <protection locked="0"/>
    </xf>
    <xf numFmtId="0" fontId="285" fillId="0" borderId="0">
      <protection locked="0"/>
    </xf>
    <xf numFmtId="275" fontId="286" fillId="96" borderId="58" applyBorder="0" applyAlignment="0" applyProtection="0"/>
    <xf numFmtId="171" fontId="66" fillId="0" borderId="0"/>
    <xf numFmtId="332" fontId="66" fillId="0" borderId="0" applyFont="0" applyFill="0" applyBorder="0" applyAlignment="0" applyProtection="0"/>
    <xf numFmtId="0" fontId="287" fillId="0" borderId="0"/>
    <xf numFmtId="0" fontId="287" fillId="0" borderId="0"/>
    <xf numFmtId="0" fontId="287" fillId="0" borderId="0"/>
    <xf numFmtId="0" fontId="287" fillId="0" borderId="0"/>
    <xf numFmtId="0" fontId="287" fillId="0" borderId="0"/>
    <xf numFmtId="0" fontId="287" fillId="0" borderId="0"/>
    <xf numFmtId="0" fontId="287" fillId="0" borderId="0"/>
    <xf numFmtId="0" fontId="288" fillId="0" borderId="0" applyNumberFormat="0" applyFill="0" applyBorder="0" applyProtection="0">
      <alignment vertical="top" wrapText="1"/>
    </xf>
    <xf numFmtId="0" fontId="56" fillId="0" borderId="0"/>
    <xf numFmtId="0" fontId="56" fillId="0" borderId="0"/>
    <xf numFmtId="0" fontId="56" fillId="0" borderId="0"/>
    <xf numFmtId="333" fontId="66" fillId="97" borderId="96" applyFont="0" applyFill="0" applyBorder="0" applyAlignment="0" applyProtection="0">
      <alignment vertical="center"/>
    </xf>
    <xf numFmtId="0" fontId="283" fillId="95" borderId="35">
      <alignment horizontal="center"/>
      <protection locked="0"/>
    </xf>
    <xf numFmtId="0" fontId="133" fillId="95" borderId="35">
      <alignment horizontal="left" wrapText="1"/>
      <protection locked="0"/>
    </xf>
    <xf numFmtId="334" fontId="66" fillId="5" borderId="101" applyFont="0" applyFill="0" applyBorder="0" applyAlignment="0" applyProtection="0"/>
    <xf numFmtId="335" fontId="66" fillId="0" borderId="0" applyFont="0" applyFill="0" applyBorder="0" applyAlignment="0" applyProtection="0"/>
    <xf numFmtId="335" fontId="66" fillId="0" borderId="0" applyFont="0" applyFill="0" applyBorder="0" applyProtection="0">
      <alignment horizontal="right" vertical="center"/>
      <protection locked="0"/>
    </xf>
    <xf numFmtId="336" fontId="66" fillId="0" borderId="0" applyFont="0" applyFill="0" applyBorder="0">
      <alignment vertical="center"/>
    </xf>
    <xf numFmtId="275" fontId="289" fillId="0" borderId="58" applyFill="0" applyBorder="0" applyAlignment="0" applyProtection="0"/>
    <xf numFmtId="197" fontId="66" fillId="5" borderId="0" applyFont="0" applyFill="0" applyBorder="0" applyAlignment="0" applyProtection="0"/>
    <xf numFmtId="337" fontId="66" fillId="0" borderId="0" applyFont="0" applyFill="0" applyBorder="0" applyAlignment="0" applyProtection="0"/>
    <xf numFmtId="338" fontId="66" fillId="0" borderId="0" applyFont="0" applyFill="0" applyBorder="0" applyAlignment="0" applyProtection="0"/>
    <xf numFmtId="0" fontId="66" fillId="54" borderId="0" applyNumberFormat="0" applyFont="0" applyBorder="0" applyAlignment="0"/>
    <xf numFmtId="168" fontId="66" fillId="0" borderId="0" applyFont="0" applyFill="0" applyBorder="0" applyAlignment="0" applyProtection="0"/>
    <xf numFmtId="164" fontId="66" fillId="0" borderId="0" applyFont="0" applyFill="0" applyBorder="0" applyAlignment="0" applyProtection="0"/>
    <xf numFmtId="339" fontId="66" fillId="0" borderId="0" applyFont="0" applyFill="0" applyBorder="0" applyAlignment="0" applyProtection="0"/>
    <xf numFmtId="340" fontId="66" fillId="0" borderId="0" applyFont="0" applyFill="0" applyBorder="0" applyAlignment="0" applyProtection="0"/>
    <xf numFmtId="341" fontId="66" fillId="0" borderId="0" applyFont="0" applyFill="0" applyBorder="0" applyAlignment="0" applyProtection="0"/>
    <xf numFmtId="0" fontId="55" fillId="0" borderId="0"/>
    <xf numFmtId="9" fontId="55"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38" fontId="118" fillId="0" borderId="0" applyFont="0" applyFill="0" applyBorder="0" applyAlignment="0" applyProtection="0"/>
    <xf numFmtId="38" fontId="118" fillId="0" borderId="0" applyFon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xf numFmtId="38" fontId="118" fillId="0" borderId="0" applyFont="0" applyFill="0" applyBorder="0" applyAlignment="0" applyProtection="0"/>
    <xf numFmtId="38" fontId="118"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38" fontId="118" fillId="0" borderId="0" applyFont="0" applyFill="0" applyBorder="0" applyAlignment="0" applyProtection="0"/>
    <xf numFmtId="0" fontId="66" fillId="0" borderId="0"/>
    <xf numFmtId="0" fontId="66" fillId="0" borderId="0" applyFont="0" applyFill="0" applyBorder="0" applyAlignment="0" applyProtection="0"/>
    <xf numFmtId="0" fontId="66" fillId="0" borderId="0" applyFont="0" applyFill="0" applyBorder="0" applyAlignment="0" applyProtection="0"/>
    <xf numFmtId="38" fontId="118" fillId="0" borderId="0" applyFont="0" applyFill="0" applyBorder="0" applyAlignment="0" applyProtection="0"/>
    <xf numFmtId="38" fontId="118"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38" fontId="118" fillId="0" borderId="0" applyFont="0" applyFill="0" applyBorder="0" applyAlignment="0" applyProtection="0"/>
    <xf numFmtId="38" fontId="118" fillId="0" borderId="0" applyFont="0" applyFill="0" applyBorder="0" applyAlignment="0" applyProtection="0"/>
    <xf numFmtId="0" fontId="66" fillId="0" borderId="0" applyFon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38" fontId="118" fillId="0" borderId="0" applyAlignment="0" applyProtection="0"/>
    <xf numFmtId="38" fontId="118" fillId="0" borderId="0" applyFont="0" applyBorder="0" applyAlignment="0" applyProtection="0"/>
    <xf numFmtId="342" fontId="66" fillId="0" borderId="0" applyFont="0" applyFill="0" applyBorder="0" applyProtection="0">
      <alignment vertical="top"/>
    </xf>
    <xf numFmtId="38" fontId="118" fillId="0" borderId="0" applyFont="0" applyFill="0" applyBorder="0" applyAlignment="0" applyProtection="0"/>
    <xf numFmtId="38" fontId="118"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38" fontId="118" fillId="0" borderId="0" applyFont="0" applyFill="0" applyBorder="0" applyAlignment="0" applyProtection="0"/>
    <xf numFmtId="38" fontId="118"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38" fontId="118" fillId="0" borderId="0" applyFont="0" applyFill="0" applyBorder="0" applyAlignment="0" applyProtection="0"/>
    <xf numFmtId="38" fontId="118" fillId="0" borderId="0" applyFont="0" applyFill="0" applyBorder="0" applyAlignment="0" applyProtection="0"/>
    <xf numFmtId="38" fontId="118" fillId="0" borderId="0" applyFont="0" applyFill="0" applyBorder="0" applyAlignment="0" applyProtection="0"/>
    <xf numFmtId="38" fontId="118" fillId="0" borderId="0" applyFont="0" applyFill="0" applyBorder="0" applyAlignment="0" applyProtection="0"/>
    <xf numFmtId="38" fontId="118" fillId="0" borderId="0" applyFont="0" applyFill="0" applyBorder="0" applyAlignment="0" applyProtection="0"/>
    <xf numFmtId="38" fontId="118" fillId="0" borderId="0" applyFont="0" applyFill="0" applyBorder="0" applyAlignment="0" applyProtection="0"/>
    <xf numFmtId="38" fontId="95" fillId="0" borderId="0" applyAlignment="0" applyProtection="0"/>
    <xf numFmtId="0" fontId="66" fillId="0" borderId="0" applyFont="0" applyFill="0" applyBorder="0" applyAlignment="0" applyProtection="0"/>
    <xf numFmtId="342" fontId="66" fillId="0" borderId="0" applyFont="0" applyFill="0" applyBorder="0" applyProtection="0">
      <alignment vertical="top"/>
    </xf>
    <xf numFmtId="38" fontId="95" fillId="0" borderId="0" applyAlignment="0" applyProtection="0"/>
    <xf numFmtId="38" fontId="118" fillId="0" borderId="0" applyFont="0" applyFill="0" applyBorder="0" applyAlignment="0" applyProtection="0"/>
    <xf numFmtId="38" fontId="118"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applyFont="0" applyFill="0" applyBorder="0" applyAlignment="0" applyProtection="0"/>
    <xf numFmtId="0" fontId="66" fillId="0" borderId="0" applyFont="0" applyFill="0" applyBorder="0" applyAlignment="0" applyProtection="0"/>
    <xf numFmtId="38" fontId="95" fillId="0" borderId="0" applyAlignment="0" applyProtection="0"/>
    <xf numFmtId="38" fontId="118" fillId="0" borderId="0" applyFont="0" applyFill="0" applyBorder="0" applyAlignment="0" applyProtection="0"/>
    <xf numFmtId="38" fontId="118" fillId="0" borderId="0" applyFont="0" applyFill="0" applyBorder="0" applyAlignment="0" applyProtection="0"/>
    <xf numFmtId="0" fontId="66" fillId="0" borderId="0" applyFont="0" applyFill="0" applyBorder="0" applyAlignment="0" applyProtection="0"/>
    <xf numFmtId="38" fontId="118" fillId="0" borderId="0" applyFont="0" applyFill="0" applyBorder="0" applyAlignment="0" applyProtection="0"/>
    <xf numFmtId="38" fontId="118" fillId="0" borderId="0" applyFont="0" applyFill="0" applyBorder="0" applyAlignment="0" applyProtection="0"/>
    <xf numFmtId="38" fontId="118" fillId="0" borderId="0" applyFont="0" applyFill="0" applyBorder="0" applyAlignment="0" applyProtection="0"/>
    <xf numFmtId="38" fontId="118" fillId="0" borderId="0" applyFont="0" applyFill="0" applyBorder="0" applyAlignment="0" applyProtection="0"/>
    <xf numFmtId="38" fontId="118" fillId="0" borderId="0" applyFont="0" applyFill="0" applyBorder="0" applyAlignment="0" applyProtection="0"/>
    <xf numFmtId="0" fontId="66" fillId="0" borderId="0" applyFont="0" applyFill="0" applyBorder="0" applyAlignment="0" applyProtection="0"/>
    <xf numFmtId="38" fontId="118" fillId="0" borderId="0" applyFont="0" applyFill="0" applyBorder="0" applyAlignment="0" applyProtection="0"/>
    <xf numFmtId="38" fontId="118" fillId="0" borderId="0" applyFont="0" applyFill="0" applyBorder="0" applyAlignment="0" applyProtection="0"/>
    <xf numFmtId="0" fontId="66" fillId="0" borderId="0"/>
    <xf numFmtId="0" fontId="66" fillId="0" borderId="0" applyFont="0" applyFill="0" applyBorder="0" applyAlignment="0" applyProtection="0"/>
    <xf numFmtId="38" fontId="118" fillId="0" borderId="0" applyFont="0" applyFill="0" applyBorder="0" applyAlignment="0" applyProtection="0"/>
    <xf numFmtId="38" fontId="118" fillId="0" borderId="0" applyFont="0" applyFill="0" applyBorder="0" applyAlignment="0" applyProtection="0"/>
    <xf numFmtId="0" fontId="66" fillId="0" borderId="0"/>
    <xf numFmtId="0" fontId="66" fillId="0" borderId="0" applyFont="0" applyFill="0" applyBorder="0" applyAlignment="0" applyProtection="0"/>
    <xf numFmtId="0" fontId="66" fillId="0" borderId="0" applyFont="0" applyFill="0" applyBorder="0" applyAlignment="0" applyProtection="0"/>
    <xf numFmtId="38" fontId="118" fillId="0" borderId="0" applyFont="0" applyFill="0" applyBorder="0" applyAlignment="0" applyProtection="0"/>
    <xf numFmtId="38" fontId="118" fillId="0" borderId="0" applyFont="0" applyFill="0" applyBorder="0" applyAlignment="0" applyProtection="0"/>
    <xf numFmtId="0" fontId="66" fillId="0" borderId="0" applyFont="0" applyFill="0" applyBorder="0" applyAlignment="0" applyProtection="0"/>
    <xf numFmtId="38" fontId="118" fillId="0" borderId="0" applyFont="0" applyFill="0" applyBorder="0" applyAlignment="0" applyProtection="0"/>
    <xf numFmtId="38" fontId="118"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xf numFmtId="0" fontId="66" fillId="0" borderId="0"/>
    <xf numFmtId="0" fontId="66" fillId="0" borderId="0"/>
    <xf numFmtId="176" fontId="66" fillId="0" borderId="0"/>
    <xf numFmtId="0" fontId="66" fillId="0" borderId="0"/>
    <xf numFmtId="0" fontId="66" fillId="0" borderId="0"/>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8" fillId="0" borderId="0"/>
    <xf numFmtId="0" fontId="68" fillId="0" borderId="0"/>
    <xf numFmtId="0" fontId="68" fillId="0" borderId="0"/>
    <xf numFmtId="0" fontId="66" fillId="0" borderId="0"/>
    <xf numFmtId="0" fontId="68" fillId="0" borderId="0"/>
    <xf numFmtId="0" fontId="68" fillId="0" borderId="0"/>
    <xf numFmtId="0" fontId="68" fillId="0" borderId="0"/>
    <xf numFmtId="0" fontId="66" fillId="0" borderId="0"/>
    <xf numFmtId="0" fontId="68" fillId="0" borderId="0"/>
    <xf numFmtId="0" fontId="66" fillId="0" borderId="0"/>
    <xf numFmtId="0" fontId="66" fillId="0" borderId="0"/>
    <xf numFmtId="0" fontId="66" fillId="0" borderId="0"/>
    <xf numFmtId="0" fontId="66" fillId="0" borderId="0"/>
    <xf numFmtId="0" fontId="103" fillId="98" borderId="0" applyNumberFormat="0" applyBorder="0" applyAlignment="0" applyProtection="0"/>
    <xf numFmtId="0" fontId="97" fillId="34" borderId="0" applyNumberFormat="0" applyBorder="0" applyAlignment="0" applyProtection="0"/>
    <xf numFmtId="0" fontId="103" fillId="98"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103" fillId="98"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103" fillId="98" borderId="0" applyNumberFormat="0" applyBorder="0" applyAlignment="0" applyProtection="0"/>
    <xf numFmtId="0" fontId="97" fillId="34" borderId="0" applyNumberFormat="0" applyBorder="0" applyAlignment="0" applyProtection="0"/>
    <xf numFmtId="0" fontId="103" fillId="98" borderId="0" applyNumberFormat="0" applyBorder="0" applyAlignment="0" applyProtection="0"/>
    <xf numFmtId="0" fontId="97" fillId="34" borderId="0" applyNumberFormat="0" applyBorder="0" applyAlignment="0" applyProtection="0"/>
    <xf numFmtId="0" fontId="103" fillId="98" borderId="0" applyNumberFormat="0" applyBorder="0" applyAlignment="0" applyProtection="0"/>
    <xf numFmtId="0" fontId="103" fillId="98" borderId="0" applyNumberFormat="0" applyBorder="0" applyAlignment="0" applyProtection="0"/>
    <xf numFmtId="0" fontId="97" fillId="34" borderId="0" applyNumberFormat="0" applyBorder="0" applyAlignment="0" applyProtection="0"/>
    <xf numFmtId="0" fontId="103" fillId="98" borderId="0" applyNumberFormat="0" applyBorder="0" applyAlignment="0" applyProtection="0"/>
    <xf numFmtId="0" fontId="103" fillId="98" borderId="0" applyNumberFormat="0" applyBorder="0" applyAlignment="0" applyProtection="0"/>
    <xf numFmtId="0" fontId="97" fillId="34" borderId="0" applyNumberFormat="0" applyBorder="0" applyAlignment="0" applyProtection="0"/>
    <xf numFmtId="0" fontId="103" fillId="98" borderId="0" applyNumberFormat="0" applyBorder="0" applyAlignment="0" applyProtection="0"/>
    <xf numFmtId="0" fontId="103" fillId="98" borderId="0" applyNumberFormat="0" applyBorder="0" applyAlignment="0" applyProtection="0"/>
    <xf numFmtId="0" fontId="103" fillId="98" borderId="0" applyNumberFormat="0" applyBorder="0" applyAlignment="0" applyProtection="0"/>
    <xf numFmtId="0" fontId="103" fillId="98" borderId="0" applyNumberFormat="0" applyBorder="0" applyAlignment="0" applyProtection="0"/>
    <xf numFmtId="0" fontId="103" fillId="98" borderId="0" applyNumberFormat="0" applyBorder="0" applyAlignment="0" applyProtection="0"/>
    <xf numFmtId="0" fontId="103" fillId="98" borderId="0" applyNumberFormat="0" applyBorder="0" applyAlignment="0" applyProtection="0"/>
    <xf numFmtId="176" fontId="290" fillId="98" borderId="0" applyNumberFormat="0" applyBorder="0" applyAlignment="0" applyProtection="0"/>
    <xf numFmtId="0" fontId="103" fillId="35" borderId="0" applyNumberFormat="0" applyBorder="0" applyAlignment="0" applyProtection="0"/>
    <xf numFmtId="0" fontId="97" fillId="36" borderId="0" applyNumberFormat="0" applyBorder="0" applyAlignment="0" applyProtection="0"/>
    <xf numFmtId="0" fontId="103" fillId="35" borderId="0" applyNumberFormat="0" applyBorder="0" applyAlignment="0" applyProtection="0"/>
    <xf numFmtId="0" fontId="97" fillId="36" borderId="0" applyNumberFormat="0" applyBorder="0" applyAlignment="0" applyProtection="0"/>
    <xf numFmtId="0" fontId="97" fillId="36" borderId="0" applyNumberFormat="0" applyBorder="0" applyAlignment="0" applyProtection="0"/>
    <xf numFmtId="0" fontId="97" fillId="36" borderId="0" applyNumberFormat="0" applyBorder="0" applyAlignment="0" applyProtection="0"/>
    <xf numFmtId="0" fontId="97" fillId="36" borderId="0" applyNumberFormat="0" applyBorder="0" applyAlignment="0" applyProtection="0"/>
    <xf numFmtId="0" fontId="103" fillId="35" borderId="0" applyNumberFormat="0" applyBorder="0" applyAlignment="0" applyProtection="0"/>
    <xf numFmtId="0" fontId="97" fillId="36" borderId="0" applyNumberFormat="0" applyBorder="0" applyAlignment="0" applyProtection="0"/>
    <xf numFmtId="0" fontId="97" fillId="36" borderId="0" applyNumberFormat="0" applyBorder="0" applyAlignment="0" applyProtection="0"/>
    <xf numFmtId="0" fontId="97" fillId="36" borderId="0" applyNumberFormat="0" applyBorder="0" applyAlignment="0" applyProtection="0"/>
    <xf numFmtId="0" fontId="97" fillId="36" borderId="0" applyNumberFormat="0" applyBorder="0" applyAlignment="0" applyProtection="0"/>
    <xf numFmtId="0" fontId="103" fillId="35" borderId="0" applyNumberFormat="0" applyBorder="0" applyAlignment="0" applyProtection="0"/>
    <xf numFmtId="0" fontId="97" fillId="36" borderId="0" applyNumberFormat="0" applyBorder="0" applyAlignment="0" applyProtection="0"/>
    <xf numFmtId="0" fontId="103" fillId="35" borderId="0" applyNumberFormat="0" applyBorder="0" applyAlignment="0" applyProtection="0"/>
    <xf numFmtId="0" fontId="97" fillId="36" borderId="0" applyNumberFormat="0" applyBorder="0" applyAlignment="0" applyProtection="0"/>
    <xf numFmtId="0" fontId="103" fillId="35" borderId="0" applyNumberFormat="0" applyBorder="0" applyAlignment="0" applyProtection="0"/>
    <xf numFmtId="0" fontId="103" fillId="35" borderId="0" applyNumberFormat="0" applyBorder="0" applyAlignment="0" applyProtection="0"/>
    <xf numFmtId="0" fontId="97" fillId="36" borderId="0" applyNumberFormat="0" applyBorder="0" applyAlignment="0" applyProtection="0"/>
    <xf numFmtId="0" fontId="103" fillId="35" borderId="0" applyNumberFormat="0" applyBorder="0" applyAlignment="0" applyProtection="0"/>
    <xf numFmtId="0" fontId="103" fillId="35" borderId="0" applyNumberFormat="0" applyBorder="0" applyAlignment="0" applyProtection="0"/>
    <xf numFmtId="0" fontId="97" fillId="36" borderId="0" applyNumberFormat="0" applyBorder="0" applyAlignment="0" applyProtection="0"/>
    <xf numFmtId="0" fontId="103" fillId="35" borderId="0" applyNumberFormat="0" applyBorder="0" applyAlignment="0" applyProtection="0"/>
    <xf numFmtId="0" fontId="103" fillId="35" borderId="0" applyNumberFormat="0" applyBorder="0" applyAlignment="0" applyProtection="0"/>
    <xf numFmtId="0" fontId="103" fillId="35" borderId="0" applyNumberFormat="0" applyBorder="0" applyAlignment="0" applyProtection="0"/>
    <xf numFmtId="0" fontId="103" fillId="35" borderId="0" applyNumberFormat="0" applyBorder="0" applyAlignment="0" applyProtection="0"/>
    <xf numFmtId="0" fontId="103" fillId="35" borderId="0" applyNumberFormat="0" applyBorder="0" applyAlignment="0" applyProtection="0"/>
    <xf numFmtId="0" fontId="103" fillId="35" borderId="0" applyNumberFormat="0" applyBorder="0" applyAlignment="0" applyProtection="0"/>
    <xf numFmtId="176" fontId="290" fillId="35" borderId="0" applyNumberFormat="0" applyBorder="0" applyAlignment="0" applyProtection="0"/>
    <xf numFmtId="0" fontId="103" fillId="99" borderId="0" applyNumberFormat="0" applyBorder="0" applyAlignment="0" applyProtection="0"/>
    <xf numFmtId="0" fontId="97" fillId="49" borderId="0" applyNumberFormat="0" applyBorder="0" applyAlignment="0" applyProtection="0"/>
    <xf numFmtId="0" fontId="103" fillId="9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103" fillId="9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103" fillId="99" borderId="0" applyNumberFormat="0" applyBorder="0" applyAlignment="0" applyProtection="0"/>
    <xf numFmtId="0" fontId="97" fillId="49" borderId="0" applyNumberFormat="0" applyBorder="0" applyAlignment="0" applyProtection="0"/>
    <xf numFmtId="0" fontId="103" fillId="99" borderId="0" applyNumberFormat="0" applyBorder="0" applyAlignment="0" applyProtection="0"/>
    <xf numFmtId="0" fontId="97" fillId="49" borderId="0" applyNumberFormat="0" applyBorder="0" applyAlignment="0" applyProtection="0"/>
    <xf numFmtId="0" fontId="103" fillId="99" borderId="0" applyNumberFormat="0" applyBorder="0" applyAlignment="0" applyProtection="0"/>
    <xf numFmtId="0" fontId="103" fillId="99" borderId="0" applyNumberFormat="0" applyBorder="0" applyAlignment="0" applyProtection="0"/>
    <xf numFmtId="0" fontId="97" fillId="49" borderId="0" applyNumberFormat="0" applyBorder="0" applyAlignment="0" applyProtection="0"/>
    <xf numFmtId="0" fontId="103" fillId="99" borderId="0" applyNumberFormat="0" applyBorder="0" applyAlignment="0" applyProtection="0"/>
    <xf numFmtId="0" fontId="103" fillId="99" borderId="0" applyNumberFormat="0" applyBorder="0" applyAlignment="0" applyProtection="0"/>
    <xf numFmtId="0" fontId="97" fillId="49" borderId="0" applyNumberFormat="0" applyBorder="0" applyAlignment="0" applyProtection="0"/>
    <xf numFmtId="0" fontId="103" fillId="99" borderId="0" applyNumberFormat="0" applyBorder="0" applyAlignment="0" applyProtection="0"/>
    <xf numFmtId="0" fontId="103" fillId="99" borderId="0" applyNumberFormat="0" applyBorder="0" applyAlignment="0" applyProtection="0"/>
    <xf numFmtId="0" fontId="103" fillId="99" borderId="0" applyNumberFormat="0" applyBorder="0" applyAlignment="0" applyProtection="0"/>
    <xf numFmtId="0" fontId="103" fillId="99" borderId="0" applyNumberFormat="0" applyBorder="0" applyAlignment="0" applyProtection="0"/>
    <xf numFmtId="0" fontId="103" fillId="99" borderId="0" applyNumberFormat="0" applyBorder="0" applyAlignment="0" applyProtection="0"/>
    <xf numFmtId="0" fontId="103" fillId="99" borderId="0" applyNumberFormat="0" applyBorder="0" applyAlignment="0" applyProtection="0"/>
    <xf numFmtId="176" fontId="290" fillId="99" borderId="0" applyNumberFormat="0" applyBorder="0" applyAlignment="0" applyProtection="0"/>
    <xf numFmtId="0" fontId="103" fillId="100" borderId="0" applyNumberFormat="0" applyBorder="0" applyAlignment="0" applyProtection="0"/>
    <xf numFmtId="0" fontId="97" fillId="48" borderId="0" applyNumberFormat="0" applyBorder="0" applyAlignment="0" applyProtection="0"/>
    <xf numFmtId="0" fontId="103" fillId="100" borderId="0" applyNumberFormat="0" applyBorder="0" applyAlignment="0" applyProtection="0"/>
    <xf numFmtId="0" fontId="97" fillId="48" borderId="0" applyNumberFormat="0" applyBorder="0" applyAlignment="0" applyProtection="0"/>
    <xf numFmtId="0" fontId="97" fillId="48" borderId="0" applyNumberFormat="0" applyBorder="0" applyAlignment="0" applyProtection="0"/>
    <xf numFmtId="0" fontId="97" fillId="48" borderId="0" applyNumberFormat="0" applyBorder="0" applyAlignment="0" applyProtection="0"/>
    <xf numFmtId="0" fontId="97" fillId="48" borderId="0" applyNumberFormat="0" applyBorder="0" applyAlignment="0" applyProtection="0"/>
    <xf numFmtId="0" fontId="103" fillId="100" borderId="0" applyNumberFormat="0" applyBorder="0" applyAlignment="0" applyProtection="0"/>
    <xf numFmtId="0" fontId="97" fillId="48" borderId="0" applyNumberFormat="0" applyBorder="0" applyAlignment="0" applyProtection="0"/>
    <xf numFmtId="0" fontId="97" fillId="48" borderId="0" applyNumberFormat="0" applyBorder="0" applyAlignment="0" applyProtection="0"/>
    <xf numFmtId="0" fontId="97" fillId="48" borderId="0" applyNumberFormat="0" applyBorder="0" applyAlignment="0" applyProtection="0"/>
    <xf numFmtId="0" fontId="97" fillId="48" borderId="0" applyNumberFormat="0" applyBorder="0" applyAlignment="0" applyProtection="0"/>
    <xf numFmtId="0" fontId="103" fillId="100" borderId="0" applyNumberFormat="0" applyBorder="0" applyAlignment="0" applyProtection="0"/>
    <xf numFmtId="0" fontId="97" fillId="48" borderId="0" applyNumberFormat="0" applyBorder="0" applyAlignment="0" applyProtection="0"/>
    <xf numFmtId="0" fontId="103" fillId="100" borderId="0" applyNumberFormat="0" applyBorder="0" applyAlignment="0" applyProtection="0"/>
    <xf numFmtId="0" fontId="97" fillId="48" borderId="0" applyNumberFormat="0" applyBorder="0" applyAlignment="0" applyProtection="0"/>
    <xf numFmtId="0" fontId="103" fillId="100" borderId="0" applyNumberFormat="0" applyBorder="0" applyAlignment="0" applyProtection="0"/>
    <xf numFmtId="0" fontId="103" fillId="100" borderId="0" applyNumberFormat="0" applyBorder="0" applyAlignment="0" applyProtection="0"/>
    <xf numFmtId="0" fontId="97" fillId="48" borderId="0" applyNumberFormat="0" applyBorder="0" applyAlignment="0" applyProtection="0"/>
    <xf numFmtId="0" fontId="103" fillId="100" borderId="0" applyNumberFormat="0" applyBorder="0" applyAlignment="0" applyProtection="0"/>
    <xf numFmtId="0" fontId="103" fillId="100" borderId="0" applyNumberFormat="0" applyBorder="0" applyAlignment="0" applyProtection="0"/>
    <xf numFmtId="0" fontId="97" fillId="48" borderId="0" applyNumberFormat="0" applyBorder="0" applyAlignment="0" applyProtection="0"/>
    <xf numFmtId="0" fontId="103" fillId="100" borderId="0" applyNumberFormat="0" applyBorder="0" applyAlignment="0" applyProtection="0"/>
    <xf numFmtId="0" fontId="103" fillId="100" borderId="0" applyNumberFormat="0" applyBorder="0" applyAlignment="0" applyProtection="0"/>
    <xf numFmtId="0" fontId="103" fillId="100" borderId="0" applyNumberFormat="0" applyBorder="0" applyAlignment="0" applyProtection="0"/>
    <xf numFmtId="0" fontId="103" fillId="100" borderId="0" applyNumberFormat="0" applyBorder="0" applyAlignment="0" applyProtection="0"/>
    <xf numFmtId="0" fontId="103" fillId="100" borderId="0" applyNumberFormat="0" applyBorder="0" applyAlignment="0" applyProtection="0"/>
    <xf numFmtId="0" fontId="103" fillId="100" borderId="0" applyNumberFormat="0" applyBorder="0" applyAlignment="0" applyProtection="0"/>
    <xf numFmtId="176" fontId="290" fillId="100" borderId="0" applyNumberFormat="0" applyBorder="0" applyAlignment="0" applyProtection="0"/>
    <xf numFmtId="0" fontId="103" fillId="101" borderId="0" applyNumberFormat="0" applyBorder="0" applyAlignment="0" applyProtection="0"/>
    <xf numFmtId="0" fontId="97" fillId="47" borderId="0" applyNumberFormat="0" applyBorder="0" applyAlignment="0" applyProtection="0"/>
    <xf numFmtId="0" fontId="103" fillId="101" borderId="0" applyNumberFormat="0" applyBorder="0" applyAlignment="0" applyProtection="0"/>
    <xf numFmtId="0" fontId="97" fillId="47" borderId="0" applyNumberFormat="0" applyBorder="0" applyAlignment="0" applyProtection="0"/>
    <xf numFmtId="0" fontId="97" fillId="47" borderId="0" applyNumberFormat="0" applyBorder="0" applyAlignment="0" applyProtection="0"/>
    <xf numFmtId="0" fontId="97" fillId="47" borderId="0" applyNumberFormat="0" applyBorder="0" applyAlignment="0" applyProtection="0"/>
    <xf numFmtId="0" fontId="97" fillId="47" borderId="0" applyNumberFormat="0" applyBorder="0" applyAlignment="0" applyProtection="0"/>
    <xf numFmtId="0" fontId="103" fillId="101" borderId="0" applyNumberFormat="0" applyBorder="0" applyAlignment="0" applyProtection="0"/>
    <xf numFmtId="0" fontId="97" fillId="47" borderId="0" applyNumberFormat="0" applyBorder="0" applyAlignment="0" applyProtection="0"/>
    <xf numFmtId="0" fontId="97" fillId="47" borderId="0" applyNumberFormat="0" applyBorder="0" applyAlignment="0" applyProtection="0"/>
    <xf numFmtId="0" fontId="97" fillId="47" borderId="0" applyNumberFormat="0" applyBorder="0" applyAlignment="0" applyProtection="0"/>
    <xf numFmtId="0" fontId="97" fillId="47" borderId="0" applyNumberFormat="0" applyBorder="0" applyAlignment="0" applyProtection="0"/>
    <xf numFmtId="0" fontId="103" fillId="101" borderId="0" applyNumberFormat="0" applyBorder="0" applyAlignment="0" applyProtection="0"/>
    <xf numFmtId="0" fontId="97" fillId="47" borderId="0" applyNumberFormat="0" applyBorder="0" applyAlignment="0" applyProtection="0"/>
    <xf numFmtId="0" fontId="103" fillId="101" borderId="0" applyNumberFormat="0" applyBorder="0" applyAlignment="0" applyProtection="0"/>
    <xf numFmtId="0" fontId="97" fillId="47" borderId="0" applyNumberFormat="0" applyBorder="0" applyAlignment="0" applyProtection="0"/>
    <xf numFmtId="0" fontId="103" fillId="101" borderId="0" applyNumberFormat="0" applyBorder="0" applyAlignment="0" applyProtection="0"/>
    <xf numFmtId="0" fontId="103" fillId="101" borderId="0" applyNumberFormat="0" applyBorder="0" applyAlignment="0" applyProtection="0"/>
    <xf numFmtId="0" fontId="97" fillId="47" borderId="0" applyNumberFormat="0" applyBorder="0" applyAlignment="0" applyProtection="0"/>
    <xf numFmtId="0" fontId="103" fillId="101" borderId="0" applyNumberFormat="0" applyBorder="0" applyAlignment="0" applyProtection="0"/>
    <xf numFmtId="0" fontId="103" fillId="101" borderId="0" applyNumberFormat="0" applyBorder="0" applyAlignment="0" applyProtection="0"/>
    <xf numFmtId="0" fontId="97" fillId="47" borderId="0" applyNumberFormat="0" applyBorder="0" applyAlignment="0" applyProtection="0"/>
    <xf numFmtId="0" fontId="103" fillId="101" borderId="0" applyNumberFormat="0" applyBorder="0" applyAlignment="0" applyProtection="0"/>
    <xf numFmtId="0" fontId="103" fillId="101" borderId="0" applyNumberFormat="0" applyBorder="0" applyAlignment="0" applyProtection="0"/>
    <xf numFmtId="0" fontId="103" fillId="101" borderId="0" applyNumberFormat="0" applyBorder="0" applyAlignment="0" applyProtection="0"/>
    <xf numFmtId="0" fontId="103" fillId="101" borderId="0" applyNumberFormat="0" applyBorder="0" applyAlignment="0" applyProtection="0"/>
    <xf numFmtId="0" fontId="103" fillId="101" borderId="0" applyNumberFormat="0" applyBorder="0" applyAlignment="0" applyProtection="0"/>
    <xf numFmtId="0" fontId="103" fillId="101" borderId="0" applyNumberFormat="0" applyBorder="0" applyAlignment="0" applyProtection="0"/>
    <xf numFmtId="176" fontId="290" fillId="101" borderId="0" applyNumberFormat="0" applyBorder="0" applyAlignment="0" applyProtection="0"/>
    <xf numFmtId="0" fontId="103" fillId="59" borderId="0" applyNumberFormat="0" applyBorder="0" applyAlignment="0" applyProtection="0"/>
    <xf numFmtId="0" fontId="97" fillId="35" borderId="0" applyNumberFormat="0" applyBorder="0" applyAlignment="0" applyProtection="0"/>
    <xf numFmtId="0" fontId="103" fillId="59" borderId="0" applyNumberFormat="0" applyBorder="0" applyAlignment="0" applyProtection="0"/>
    <xf numFmtId="0" fontId="97" fillId="35" borderId="0" applyNumberFormat="0" applyBorder="0" applyAlignment="0" applyProtection="0"/>
    <xf numFmtId="0" fontId="97" fillId="35" borderId="0" applyNumberFormat="0" applyBorder="0" applyAlignment="0" applyProtection="0"/>
    <xf numFmtId="0" fontId="97" fillId="35" borderId="0" applyNumberFormat="0" applyBorder="0" applyAlignment="0" applyProtection="0"/>
    <xf numFmtId="0" fontId="97" fillId="35" borderId="0" applyNumberFormat="0" applyBorder="0" applyAlignment="0" applyProtection="0"/>
    <xf numFmtId="0" fontId="103" fillId="59" borderId="0" applyNumberFormat="0" applyBorder="0" applyAlignment="0" applyProtection="0"/>
    <xf numFmtId="0" fontId="97" fillId="35" borderId="0" applyNumberFormat="0" applyBorder="0" applyAlignment="0" applyProtection="0"/>
    <xf numFmtId="0" fontId="97" fillId="35" borderId="0" applyNumberFormat="0" applyBorder="0" applyAlignment="0" applyProtection="0"/>
    <xf numFmtId="0" fontId="97" fillId="35" borderId="0" applyNumberFormat="0" applyBorder="0" applyAlignment="0" applyProtection="0"/>
    <xf numFmtId="0" fontId="97" fillId="35" borderId="0" applyNumberFormat="0" applyBorder="0" applyAlignment="0" applyProtection="0"/>
    <xf numFmtId="0" fontId="103" fillId="59" borderId="0" applyNumberFormat="0" applyBorder="0" applyAlignment="0" applyProtection="0"/>
    <xf numFmtId="0" fontId="97" fillId="35" borderId="0" applyNumberFormat="0" applyBorder="0" applyAlignment="0" applyProtection="0"/>
    <xf numFmtId="0" fontId="103" fillId="59" borderId="0" applyNumberFormat="0" applyBorder="0" applyAlignment="0" applyProtection="0"/>
    <xf numFmtId="0" fontId="97" fillId="35" borderId="0" applyNumberFormat="0" applyBorder="0" applyAlignment="0" applyProtection="0"/>
    <xf numFmtId="0" fontId="103" fillId="59" borderId="0" applyNumberFormat="0" applyBorder="0" applyAlignment="0" applyProtection="0"/>
    <xf numFmtId="0" fontId="103" fillId="59" borderId="0" applyNumberFormat="0" applyBorder="0" applyAlignment="0" applyProtection="0"/>
    <xf numFmtId="0" fontId="97" fillId="35" borderId="0" applyNumberFormat="0" applyBorder="0" applyAlignment="0" applyProtection="0"/>
    <xf numFmtId="0" fontId="103" fillId="59" borderId="0" applyNumberFormat="0" applyBorder="0" applyAlignment="0" applyProtection="0"/>
    <xf numFmtId="0" fontId="103" fillId="59" borderId="0" applyNumberFormat="0" applyBorder="0" applyAlignment="0" applyProtection="0"/>
    <xf numFmtId="0" fontId="97" fillId="35" borderId="0" applyNumberFormat="0" applyBorder="0" applyAlignment="0" applyProtection="0"/>
    <xf numFmtId="0" fontId="103" fillId="59" borderId="0" applyNumberFormat="0" applyBorder="0" applyAlignment="0" applyProtection="0"/>
    <xf numFmtId="0" fontId="103" fillId="59" borderId="0" applyNumberFormat="0" applyBorder="0" applyAlignment="0" applyProtection="0"/>
    <xf numFmtId="0" fontId="103" fillId="59" borderId="0" applyNumberFormat="0" applyBorder="0" applyAlignment="0" applyProtection="0"/>
    <xf numFmtId="0" fontId="103" fillId="59" borderId="0" applyNumberFormat="0" applyBorder="0" applyAlignment="0" applyProtection="0"/>
    <xf numFmtId="0" fontId="103" fillId="59" borderId="0" applyNumberFormat="0" applyBorder="0" applyAlignment="0" applyProtection="0"/>
    <xf numFmtId="0" fontId="103" fillId="59" borderId="0" applyNumberFormat="0" applyBorder="0" applyAlignment="0" applyProtection="0"/>
    <xf numFmtId="176" fontId="290" fillId="59" borderId="0" applyNumberFormat="0" applyBorder="0" applyAlignment="0" applyProtection="0"/>
    <xf numFmtId="0" fontId="66" fillId="0" borderId="0"/>
    <xf numFmtId="0" fontId="66" fillId="0" borderId="0"/>
    <xf numFmtId="0" fontId="103" fillId="47" borderId="0" applyNumberFormat="0" applyBorder="0" applyAlignment="0" applyProtection="0"/>
    <xf numFmtId="0" fontId="97" fillId="46" borderId="0" applyNumberFormat="0" applyBorder="0" applyAlignment="0" applyProtection="0"/>
    <xf numFmtId="0" fontId="103" fillId="47"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103" fillId="47"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103" fillId="47" borderId="0" applyNumberFormat="0" applyBorder="0" applyAlignment="0" applyProtection="0"/>
    <xf numFmtId="0" fontId="97" fillId="46" borderId="0" applyNumberFormat="0" applyBorder="0" applyAlignment="0" applyProtection="0"/>
    <xf numFmtId="0" fontId="103" fillId="47" borderId="0" applyNumberFormat="0" applyBorder="0" applyAlignment="0" applyProtection="0"/>
    <xf numFmtId="0" fontId="97" fillId="46" borderId="0" applyNumberFormat="0" applyBorder="0" applyAlignment="0" applyProtection="0"/>
    <xf numFmtId="0" fontId="103" fillId="47" borderId="0" applyNumberFormat="0" applyBorder="0" applyAlignment="0" applyProtection="0"/>
    <xf numFmtId="0" fontId="103" fillId="47" borderId="0" applyNumberFormat="0" applyBorder="0" applyAlignment="0" applyProtection="0"/>
    <xf numFmtId="0" fontId="97" fillId="46" borderId="0" applyNumberFormat="0" applyBorder="0" applyAlignment="0" applyProtection="0"/>
    <xf numFmtId="0" fontId="103" fillId="47" borderId="0" applyNumberFormat="0" applyBorder="0" applyAlignment="0" applyProtection="0"/>
    <xf numFmtId="0" fontId="103" fillId="47" borderId="0" applyNumberFormat="0" applyBorder="0" applyAlignment="0" applyProtection="0"/>
    <xf numFmtId="0" fontId="97" fillId="46" borderId="0" applyNumberFormat="0" applyBorder="0" applyAlignment="0" applyProtection="0"/>
    <xf numFmtId="0" fontId="103" fillId="47" borderId="0" applyNumberFormat="0" applyBorder="0" applyAlignment="0" applyProtection="0"/>
    <xf numFmtId="0" fontId="103" fillId="47" borderId="0" applyNumberFormat="0" applyBorder="0" applyAlignment="0" applyProtection="0"/>
    <xf numFmtId="0" fontId="103" fillId="47" borderId="0" applyNumberFormat="0" applyBorder="0" applyAlignment="0" applyProtection="0"/>
    <xf numFmtId="0" fontId="103" fillId="47" borderId="0" applyNumberFormat="0" applyBorder="0" applyAlignment="0" applyProtection="0"/>
    <xf numFmtId="0" fontId="103" fillId="47" borderId="0" applyNumberFormat="0" applyBorder="0" applyAlignment="0" applyProtection="0"/>
    <xf numFmtId="0" fontId="103" fillId="47" borderId="0" applyNumberFormat="0" applyBorder="0" applyAlignment="0" applyProtection="0"/>
    <xf numFmtId="176" fontId="290" fillId="47" borderId="0" applyNumberFormat="0" applyBorder="0" applyAlignment="0" applyProtection="0"/>
    <xf numFmtId="0" fontId="103" fillId="36" borderId="0" applyNumberFormat="0" applyBorder="0" applyAlignment="0" applyProtection="0"/>
    <xf numFmtId="0" fontId="97" fillId="36" borderId="0" applyNumberFormat="0" applyBorder="0" applyAlignment="0" applyProtection="0"/>
    <xf numFmtId="0" fontId="103" fillId="36" borderId="0" applyNumberFormat="0" applyBorder="0" applyAlignment="0" applyProtection="0"/>
    <xf numFmtId="0" fontId="97" fillId="36" borderId="0" applyNumberFormat="0" applyBorder="0" applyAlignment="0" applyProtection="0"/>
    <xf numFmtId="0" fontId="97" fillId="36" borderId="0" applyNumberFormat="0" applyBorder="0" applyAlignment="0" applyProtection="0"/>
    <xf numFmtId="0" fontId="97" fillId="36" borderId="0" applyNumberFormat="0" applyBorder="0" applyAlignment="0" applyProtection="0"/>
    <xf numFmtId="0" fontId="97" fillId="36" borderId="0" applyNumberFormat="0" applyBorder="0" applyAlignment="0" applyProtection="0"/>
    <xf numFmtId="0" fontId="103" fillId="36" borderId="0" applyNumberFormat="0" applyBorder="0" applyAlignment="0" applyProtection="0"/>
    <xf numFmtId="0" fontId="97" fillId="36" borderId="0" applyNumberFormat="0" applyBorder="0" applyAlignment="0" applyProtection="0"/>
    <xf numFmtId="0" fontId="97" fillId="36" borderId="0" applyNumberFormat="0" applyBorder="0" applyAlignment="0" applyProtection="0"/>
    <xf numFmtId="0" fontId="97" fillId="36" borderId="0" applyNumberFormat="0" applyBorder="0" applyAlignment="0" applyProtection="0"/>
    <xf numFmtId="0" fontId="97" fillId="36" borderId="0" applyNumberFormat="0" applyBorder="0" applyAlignment="0" applyProtection="0"/>
    <xf numFmtId="0" fontId="103" fillId="36" borderId="0" applyNumberFormat="0" applyBorder="0" applyAlignment="0" applyProtection="0"/>
    <xf numFmtId="0" fontId="97" fillId="36" borderId="0" applyNumberFormat="0" applyBorder="0" applyAlignment="0" applyProtection="0"/>
    <xf numFmtId="0" fontId="103" fillId="36" borderId="0" applyNumberFormat="0" applyBorder="0" applyAlignment="0" applyProtection="0"/>
    <xf numFmtId="0" fontId="97" fillId="36" borderId="0" applyNumberFormat="0" applyBorder="0" applyAlignment="0" applyProtection="0"/>
    <xf numFmtId="0" fontId="103" fillId="36" borderId="0" applyNumberFormat="0" applyBorder="0" applyAlignment="0" applyProtection="0"/>
    <xf numFmtId="0" fontId="103" fillId="36" borderId="0" applyNumberFormat="0" applyBorder="0" applyAlignment="0" applyProtection="0"/>
    <xf numFmtId="0" fontId="97" fillId="36" borderId="0" applyNumberFormat="0" applyBorder="0" applyAlignment="0" applyProtection="0"/>
    <xf numFmtId="0" fontId="103" fillId="36" borderId="0" applyNumberFormat="0" applyBorder="0" applyAlignment="0" applyProtection="0"/>
    <xf numFmtId="0" fontId="103" fillId="36" borderId="0" applyNumberFormat="0" applyBorder="0" applyAlignment="0" applyProtection="0"/>
    <xf numFmtId="0" fontId="97" fillId="36" borderId="0" applyNumberFormat="0" applyBorder="0" applyAlignment="0" applyProtection="0"/>
    <xf numFmtId="0" fontId="103" fillId="36" borderId="0" applyNumberFormat="0" applyBorder="0" applyAlignment="0" applyProtection="0"/>
    <xf numFmtId="0" fontId="103" fillId="36" borderId="0" applyNumberFormat="0" applyBorder="0" applyAlignment="0" applyProtection="0"/>
    <xf numFmtId="0" fontId="103" fillId="36" borderId="0" applyNumberFormat="0" applyBorder="0" applyAlignment="0" applyProtection="0"/>
    <xf numFmtId="0" fontId="103" fillId="36" borderId="0" applyNumberFormat="0" applyBorder="0" applyAlignment="0" applyProtection="0"/>
    <xf numFmtId="0" fontId="103" fillId="36" borderId="0" applyNumberFormat="0" applyBorder="0" applyAlignment="0" applyProtection="0"/>
    <xf numFmtId="0" fontId="103" fillId="36" borderId="0" applyNumberFormat="0" applyBorder="0" applyAlignment="0" applyProtection="0"/>
    <xf numFmtId="176" fontId="290" fillId="36" borderId="0" applyNumberFormat="0" applyBorder="0" applyAlignment="0" applyProtection="0"/>
    <xf numFmtId="0" fontId="103" fillId="43" borderId="0" applyNumberFormat="0" applyBorder="0" applyAlignment="0" applyProtection="0"/>
    <xf numFmtId="0" fontId="97" fillId="41" borderId="0" applyNumberFormat="0" applyBorder="0" applyAlignment="0" applyProtection="0"/>
    <xf numFmtId="0" fontId="103" fillId="43"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103" fillId="43"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103" fillId="43" borderId="0" applyNumberFormat="0" applyBorder="0" applyAlignment="0" applyProtection="0"/>
    <xf numFmtId="0" fontId="97" fillId="41" borderId="0" applyNumberFormat="0" applyBorder="0" applyAlignment="0" applyProtection="0"/>
    <xf numFmtId="0" fontId="103" fillId="43" borderId="0" applyNumberFormat="0" applyBorder="0" applyAlignment="0" applyProtection="0"/>
    <xf numFmtId="0" fontId="97" fillId="41" borderId="0" applyNumberFormat="0" applyBorder="0" applyAlignment="0" applyProtection="0"/>
    <xf numFmtId="0" fontId="103" fillId="43" borderId="0" applyNumberFormat="0" applyBorder="0" applyAlignment="0" applyProtection="0"/>
    <xf numFmtId="0" fontId="103" fillId="43" borderId="0" applyNumberFormat="0" applyBorder="0" applyAlignment="0" applyProtection="0"/>
    <xf numFmtId="0" fontId="97" fillId="41" borderId="0" applyNumberFormat="0" applyBorder="0" applyAlignment="0" applyProtection="0"/>
    <xf numFmtId="0" fontId="103" fillId="43" borderId="0" applyNumberFormat="0" applyBorder="0" applyAlignment="0" applyProtection="0"/>
    <xf numFmtId="0" fontId="103" fillId="43" borderId="0" applyNumberFormat="0" applyBorder="0" applyAlignment="0" applyProtection="0"/>
    <xf numFmtId="0" fontId="97" fillId="41" borderId="0" applyNumberFormat="0" applyBorder="0" applyAlignment="0" applyProtection="0"/>
    <xf numFmtId="0" fontId="103" fillId="43" borderId="0" applyNumberFormat="0" applyBorder="0" applyAlignment="0" applyProtection="0"/>
    <xf numFmtId="0" fontId="103" fillId="43" borderId="0" applyNumberFormat="0" applyBorder="0" applyAlignment="0" applyProtection="0"/>
    <xf numFmtId="0" fontId="103" fillId="43" borderId="0" applyNumberFormat="0" applyBorder="0" applyAlignment="0" applyProtection="0"/>
    <xf numFmtId="0" fontId="103" fillId="43" borderId="0" applyNumberFormat="0" applyBorder="0" applyAlignment="0" applyProtection="0"/>
    <xf numFmtId="0" fontId="103" fillId="43" borderId="0" applyNumberFormat="0" applyBorder="0" applyAlignment="0" applyProtection="0"/>
    <xf numFmtId="0" fontId="103" fillId="43" borderId="0" applyNumberFormat="0" applyBorder="0" applyAlignment="0" applyProtection="0"/>
    <xf numFmtId="176" fontId="290" fillId="43" borderId="0" applyNumberFormat="0" applyBorder="0" applyAlignment="0" applyProtection="0"/>
    <xf numFmtId="0" fontId="103" fillId="100" borderId="0" applyNumberFormat="0" applyBorder="0" applyAlignment="0" applyProtection="0"/>
    <xf numFmtId="0" fontId="97" fillId="58" borderId="0" applyNumberFormat="0" applyBorder="0" applyAlignment="0" applyProtection="0"/>
    <xf numFmtId="0" fontId="103" fillId="100"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103" fillId="100"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103" fillId="100" borderId="0" applyNumberFormat="0" applyBorder="0" applyAlignment="0" applyProtection="0"/>
    <xf numFmtId="0" fontId="97" fillId="58" borderId="0" applyNumberFormat="0" applyBorder="0" applyAlignment="0" applyProtection="0"/>
    <xf numFmtId="0" fontId="103" fillId="100" borderId="0" applyNumberFormat="0" applyBorder="0" applyAlignment="0" applyProtection="0"/>
    <xf numFmtId="0" fontId="97" fillId="58" borderId="0" applyNumberFormat="0" applyBorder="0" applyAlignment="0" applyProtection="0"/>
    <xf numFmtId="0" fontId="103" fillId="100" borderId="0" applyNumberFormat="0" applyBorder="0" applyAlignment="0" applyProtection="0"/>
    <xf numFmtId="0" fontId="103" fillId="100" borderId="0" applyNumberFormat="0" applyBorder="0" applyAlignment="0" applyProtection="0"/>
    <xf numFmtId="0" fontId="97" fillId="58" borderId="0" applyNumberFormat="0" applyBorder="0" applyAlignment="0" applyProtection="0"/>
    <xf numFmtId="0" fontId="103" fillId="100" borderId="0" applyNumberFormat="0" applyBorder="0" applyAlignment="0" applyProtection="0"/>
    <xf numFmtId="0" fontId="103" fillId="100" borderId="0" applyNumberFormat="0" applyBorder="0" applyAlignment="0" applyProtection="0"/>
    <xf numFmtId="0" fontId="97" fillId="58" borderId="0" applyNumberFormat="0" applyBorder="0" applyAlignment="0" applyProtection="0"/>
    <xf numFmtId="0" fontId="103" fillId="100" borderId="0" applyNumberFormat="0" applyBorder="0" applyAlignment="0" applyProtection="0"/>
    <xf numFmtId="0" fontId="103" fillId="100" borderId="0" applyNumberFormat="0" applyBorder="0" applyAlignment="0" applyProtection="0"/>
    <xf numFmtId="0" fontId="103" fillId="100" borderId="0" applyNumberFormat="0" applyBorder="0" applyAlignment="0" applyProtection="0"/>
    <xf numFmtId="0" fontId="103" fillId="100" borderId="0" applyNumberFormat="0" applyBorder="0" applyAlignment="0" applyProtection="0"/>
    <xf numFmtId="0" fontId="103" fillId="100" borderId="0" applyNumberFormat="0" applyBorder="0" applyAlignment="0" applyProtection="0"/>
    <xf numFmtId="0" fontId="103" fillId="100" borderId="0" applyNumberFormat="0" applyBorder="0" applyAlignment="0" applyProtection="0"/>
    <xf numFmtId="176" fontId="290" fillId="100" borderId="0" applyNumberFormat="0" applyBorder="0" applyAlignment="0" applyProtection="0"/>
    <xf numFmtId="0" fontId="103" fillId="47" borderId="0" applyNumberFormat="0" applyBorder="0" applyAlignment="0" applyProtection="0"/>
    <xf numFmtId="0" fontId="97" fillId="46" borderId="0" applyNumberFormat="0" applyBorder="0" applyAlignment="0" applyProtection="0"/>
    <xf numFmtId="0" fontId="103" fillId="47"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103" fillId="47"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103" fillId="47" borderId="0" applyNumberFormat="0" applyBorder="0" applyAlignment="0" applyProtection="0"/>
    <xf numFmtId="0" fontId="97" fillId="46" borderId="0" applyNumberFormat="0" applyBorder="0" applyAlignment="0" applyProtection="0"/>
    <xf numFmtId="0" fontId="103" fillId="47" borderId="0" applyNumberFormat="0" applyBorder="0" applyAlignment="0" applyProtection="0"/>
    <xf numFmtId="0" fontId="97" fillId="46" borderId="0" applyNumberFormat="0" applyBorder="0" applyAlignment="0" applyProtection="0"/>
    <xf numFmtId="0" fontId="103" fillId="47" borderId="0" applyNumberFormat="0" applyBorder="0" applyAlignment="0" applyProtection="0"/>
    <xf numFmtId="0" fontId="103" fillId="47" borderId="0" applyNumberFormat="0" applyBorder="0" applyAlignment="0" applyProtection="0"/>
    <xf numFmtId="0" fontId="97" fillId="46" borderId="0" applyNumberFormat="0" applyBorder="0" applyAlignment="0" applyProtection="0"/>
    <xf numFmtId="0" fontId="103" fillId="47" borderId="0" applyNumberFormat="0" applyBorder="0" applyAlignment="0" applyProtection="0"/>
    <xf numFmtId="0" fontId="103" fillId="47" borderId="0" applyNumberFormat="0" applyBorder="0" applyAlignment="0" applyProtection="0"/>
    <xf numFmtId="0" fontId="97" fillId="46" borderId="0" applyNumberFormat="0" applyBorder="0" applyAlignment="0" applyProtection="0"/>
    <xf numFmtId="0" fontId="103" fillId="47" borderId="0" applyNumberFormat="0" applyBorder="0" applyAlignment="0" applyProtection="0"/>
    <xf numFmtId="0" fontId="103" fillId="47" borderId="0" applyNumberFormat="0" applyBorder="0" applyAlignment="0" applyProtection="0"/>
    <xf numFmtId="0" fontId="103" fillId="47" borderId="0" applyNumberFormat="0" applyBorder="0" applyAlignment="0" applyProtection="0"/>
    <xf numFmtId="0" fontId="103" fillId="47" borderId="0" applyNumberFormat="0" applyBorder="0" applyAlignment="0" applyProtection="0"/>
    <xf numFmtId="0" fontId="103" fillId="47" borderId="0" applyNumberFormat="0" applyBorder="0" applyAlignment="0" applyProtection="0"/>
    <xf numFmtId="0" fontId="103" fillId="47" borderId="0" applyNumberFormat="0" applyBorder="0" applyAlignment="0" applyProtection="0"/>
    <xf numFmtId="176" fontId="290" fillId="47" borderId="0" applyNumberFormat="0" applyBorder="0" applyAlignment="0" applyProtection="0"/>
    <xf numFmtId="0" fontId="103" fillId="38" borderId="0" applyNumberFormat="0" applyBorder="0" applyAlignment="0" applyProtection="0"/>
    <xf numFmtId="0" fontId="97" fillId="59" borderId="0" applyNumberFormat="0" applyBorder="0" applyAlignment="0" applyProtection="0"/>
    <xf numFmtId="0" fontId="103" fillId="38" borderId="0" applyNumberFormat="0" applyBorder="0" applyAlignment="0" applyProtection="0"/>
    <xf numFmtId="0" fontId="97" fillId="59" borderId="0" applyNumberFormat="0" applyBorder="0" applyAlignment="0" applyProtection="0"/>
    <xf numFmtId="0" fontId="97" fillId="59" borderId="0" applyNumberFormat="0" applyBorder="0" applyAlignment="0" applyProtection="0"/>
    <xf numFmtId="0" fontId="97" fillId="59" borderId="0" applyNumberFormat="0" applyBorder="0" applyAlignment="0" applyProtection="0"/>
    <xf numFmtId="0" fontId="97" fillId="59" borderId="0" applyNumberFormat="0" applyBorder="0" applyAlignment="0" applyProtection="0"/>
    <xf numFmtId="0" fontId="103" fillId="38" borderId="0" applyNumberFormat="0" applyBorder="0" applyAlignment="0" applyProtection="0"/>
    <xf numFmtId="0" fontId="97" fillId="59" borderId="0" applyNumberFormat="0" applyBorder="0" applyAlignment="0" applyProtection="0"/>
    <xf numFmtId="0" fontId="97" fillId="59" borderId="0" applyNumberFormat="0" applyBorder="0" applyAlignment="0" applyProtection="0"/>
    <xf numFmtId="0" fontId="97" fillId="59" borderId="0" applyNumberFormat="0" applyBorder="0" applyAlignment="0" applyProtection="0"/>
    <xf numFmtId="0" fontId="97" fillId="59" borderId="0" applyNumberFormat="0" applyBorder="0" applyAlignment="0" applyProtection="0"/>
    <xf numFmtId="0" fontId="103" fillId="38" borderId="0" applyNumberFormat="0" applyBorder="0" applyAlignment="0" applyProtection="0"/>
    <xf numFmtId="0" fontId="97" fillId="59" borderId="0" applyNumberFormat="0" applyBorder="0" applyAlignment="0" applyProtection="0"/>
    <xf numFmtId="0" fontId="103" fillId="38" borderId="0" applyNumberFormat="0" applyBorder="0" applyAlignment="0" applyProtection="0"/>
    <xf numFmtId="0" fontId="97" fillId="59" borderId="0" applyNumberFormat="0" applyBorder="0" applyAlignment="0" applyProtection="0"/>
    <xf numFmtId="0" fontId="103" fillId="38" borderId="0" applyNumberFormat="0" applyBorder="0" applyAlignment="0" applyProtection="0"/>
    <xf numFmtId="0" fontId="103" fillId="38" borderId="0" applyNumberFormat="0" applyBorder="0" applyAlignment="0" applyProtection="0"/>
    <xf numFmtId="0" fontId="97" fillId="59" borderId="0" applyNumberFormat="0" applyBorder="0" applyAlignment="0" applyProtection="0"/>
    <xf numFmtId="0" fontId="103" fillId="38" borderId="0" applyNumberFormat="0" applyBorder="0" applyAlignment="0" applyProtection="0"/>
    <xf numFmtId="0" fontId="103" fillId="38" borderId="0" applyNumberFormat="0" applyBorder="0" applyAlignment="0" applyProtection="0"/>
    <xf numFmtId="0" fontId="97" fillId="59" borderId="0" applyNumberFormat="0" applyBorder="0" applyAlignment="0" applyProtection="0"/>
    <xf numFmtId="0" fontId="103" fillId="38" borderId="0" applyNumberFormat="0" applyBorder="0" applyAlignment="0" applyProtection="0"/>
    <xf numFmtId="0" fontId="103" fillId="38" borderId="0" applyNumberFormat="0" applyBorder="0" applyAlignment="0" applyProtection="0"/>
    <xf numFmtId="0" fontId="103" fillId="38" borderId="0" applyNumberFormat="0" applyBorder="0" applyAlignment="0" applyProtection="0"/>
    <xf numFmtId="0" fontId="103" fillId="38" borderId="0" applyNumberFormat="0" applyBorder="0" applyAlignment="0" applyProtection="0"/>
    <xf numFmtId="0" fontId="103" fillId="38" borderId="0" applyNumberFormat="0" applyBorder="0" applyAlignment="0" applyProtection="0"/>
    <xf numFmtId="0" fontId="103" fillId="38" borderId="0" applyNumberFormat="0" applyBorder="0" applyAlignment="0" applyProtection="0"/>
    <xf numFmtId="176" fontId="290" fillId="38" borderId="0" applyNumberFormat="0" applyBorder="0" applyAlignment="0" applyProtection="0"/>
    <xf numFmtId="0" fontId="104" fillId="102" borderId="0" applyNumberFormat="0" applyBorder="0" applyAlignment="0" applyProtection="0"/>
    <xf numFmtId="0" fontId="132" fillId="46" borderId="0" applyNumberFormat="0" applyBorder="0" applyAlignment="0" applyProtection="0"/>
    <xf numFmtId="0" fontId="104" fillId="102" borderId="0" applyNumberFormat="0" applyBorder="0" applyAlignment="0" applyProtection="0"/>
    <xf numFmtId="0" fontId="132" fillId="46" borderId="0" applyNumberFormat="0" applyBorder="0" applyAlignment="0" applyProtection="0"/>
    <xf numFmtId="0" fontId="132" fillId="46" borderId="0" applyNumberFormat="0" applyBorder="0" applyAlignment="0" applyProtection="0"/>
    <xf numFmtId="0" fontId="132" fillId="46" borderId="0" applyNumberFormat="0" applyBorder="0" applyAlignment="0" applyProtection="0"/>
    <xf numFmtId="0" fontId="132" fillId="46" borderId="0" applyNumberFormat="0" applyBorder="0" applyAlignment="0" applyProtection="0"/>
    <xf numFmtId="0" fontId="104" fillId="102" borderId="0" applyNumberFormat="0" applyBorder="0" applyAlignment="0" applyProtection="0"/>
    <xf numFmtId="0" fontId="132" fillId="46" borderId="0" applyNumberFormat="0" applyBorder="0" applyAlignment="0" applyProtection="0"/>
    <xf numFmtId="0" fontId="132" fillId="46" borderId="0" applyNumberFormat="0" applyBorder="0" applyAlignment="0" applyProtection="0"/>
    <xf numFmtId="0" fontId="132" fillId="46" borderId="0" applyNumberFormat="0" applyBorder="0" applyAlignment="0" applyProtection="0"/>
    <xf numFmtId="0" fontId="132" fillId="46" borderId="0" applyNumberFormat="0" applyBorder="0" applyAlignment="0" applyProtection="0"/>
    <xf numFmtId="0" fontId="104" fillId="102" borderId="0" applyNumberFormat="0" applyBorder="0" applyAlignment="0" applyProtection="0"/>
    <xf numFmtId="0" fontId="132" fillId="46" borderId="0" applyNumberFormat="0" applyBorder="0" applyAlignment="0" applyProtection="0"/>
    <xf numFmtId="0" fontId="104" fillId="102" borderId="0" applyNumberFormat="0" applyBorder="0" applyAlignment="0" applyProtection="0"/>
    <xf numFmtId="0" fontId="132" fillId="46" borderId="0" applyNumberFormat="0" applyBorder="0" applyAlignment="0" applyProtection="0"/>
    <xf numFmtId="0" fontId="104" fillId="102" borderId="0" applyNumberFormat="0" applyBorder="0" applyAlignment="0" applyProtection="0"/>
    <xf numFmtId="0" fontId="104" fillId="102" borderId="0" applyNumberFormat="0" applyBorder="0" applyAlignment="0" applyProtection="0"/>
    <xf numFmtId="0" fontId="132" fillId="46" borderId="0" applyNumberFormat="0" applyBorder="0" applyAlignment="0" applyProtection="0"/>
    <xf numFmtId="0" fontId="104" fillId="102" borderId="0" applyNumberFormat="0" applyBorder="0" applyAlignment="0" applyProtection="0"/>
    <xf numFmtId="0" fontId="104" fillId="102" borderId="0" applyNumberFormat="0" applyBorder="0" applyAlignment="0" applyProtection="0"/>
    <xf numFmtId="0" fontId="132" fillId="46" borderId="0" applyNumberFormat="0" applyBorder="0" applyAlignment="0" applyProtection="0"/>
    <xf numFmtId="0" fontId="104" fillId="102" borderId="0" applyNumberFormat="0" applyBorder="0" applyAlignment="0" applyProtection="0"/>
    <xf numFmtId="0" fontId="104" fillId="102" borderId="0" applyNumberFormat="0" applyBorder="0" applyAlignment="0" applyProtection="0"/>
    <xf numFmtId="0" fontId="104" fillId="102" borderId="0" applyNumberFormat="0" applyBorder="0" applyAlignment="0" applyProtection="0"/>
    <xf numFmtId="0" fontId="104" fillId="102" borderId="0" applyNumberFormat="0" applyBorder="0" applyAlignment="0" applyProtection="0"/>
    <xf numFmtId="0" fontId="104" fillId="102" borderId="0" applyNumberFormat="0" applyBorder="0" applyAlignment="0" applyProtection="0"/>
    <xf numFmtId="0" fontId="104" fillId="102" borderId="0" applyNumberFormat="0" applyBorder="0" applyAlignment="0" applyProtection="0"/>
    <xf numFmtId="176" fontId="291" fillId="102" borderId="0" applyNumberFormat="0" applyBorder="0" applyAlignment="0" applyProtection="0"/>
    <xf numFmtId="0" fontId="104" fillId="36" borderId="0" applyNumberFormat="0" applyBorder="0" applyAlignment="0" applyProtection="0"/>
    <xf numFmtId="0" fontId="132" fillId="36" borderId="0" applyNumberFormat="0" applyBorder="0" applyAlignment="0" applyProtection="0"/>
    <xf numFmtId="0" fontId="104" fillId="36" borderId="0" applyNumberFormat="0" applyBorder="0" applyAlignment="0" applyProtection="0"/>
    <xf numFmtId="0" fontId="132" fillId="36" borderId="0" applyNumberFormat="0" applyBorder="0" applyAlignment="0" applyProtection="0"/>
    <xf numFmtId="0" fontId="132" fillId="36" borderId="0" applyNumberFormat="0" applyBorder="0" applyAlignment="0" applyProtection="0"/>
    <xf numFmtId="0" fontId="132" fillId="36" borderId="0" applyNumberFormat="0" applyBorder="0" applyAlignment="0" applyProtection="0"/>
    <xf numFmtId="0" fontId="132" fillId="36" borderId="0" applyNumberFormat="0" applyBorder="0" applyAlignment="0" applyProtection="0"/>
    <xf numFmtId="0" fontId="104" fillId="36" borderId="0" applyNumberFormat="0" applyBorder="0" applyAlignment="0" applyProtection="0"/>
    <xf numFmtId="0" fontId="132" fillId="36" borderId="0" applyNumberFormat="0" applyBorder="0" applyAlignment="0" applyProtection="0"/>
    <xf numFmtId="0" fontId="132" fillId="36" borderId="0" applyNumberFormat="0" applyBorder="0" applyAlignment="0" applyProtection="0"/>
    <xf numFmtId="0" fontId="132" fillId="36" borderId="0" applyNumberFormat="0" applyBorder="0" applyAlignment="0" applyProtection="0"/>
    <xf numFmtId="0" fontId="132" fillId="36" borderId="0" applyNumberFormat="0" applyBorder="0" applyAlignment="0" applyProtection="0"/>
    <xf numFmtId="0" fontId="104" fillId="36" borderId="0" applyNumberFormat="0" applyBorder="0" applyAlignment="0" applyProtection="0"/>
    <xf numFmtId="0" fontId="132" fillId="36" borderId="0" applyNumberFormat="0" applyBorder="0" applyAlignment="0" applyProtection="0"/>
    <xf numFmtId="0" fontId="104" fillId="36" borderId="0" applyNumberFormat="0" applyBorder="0" applyAlignment="0" applyProtection="0"/>
    <xf numFmtId="0" fontId="132" fillId="36" borderId="0" applyNumberFormat="0" applyBorder="0" applyAlignment="0" applyProtection="0"/>
    <xf numFmtId="0" fontId="104" fillId="36" borderId="0" applyNumberFormat="0" applyBorder="0" applyAlignment="0" applyProtection="0"/>
    <xf numFmtId="0" fontId="104" fillId="36" borderId="0" applyNumberFormat="0" applyBorder="0" applyAlignment="0" applyProtection="0"/>
    <xf numFmtId="0" fontId="132" fillId="36" borderId="0" applyNumberFormat="0" applyBorder="0" applyAlignment="0" applyProtection="0"/>
    <xf numFmtId="0" fontId="104" fillId="36" borderId="0" applyNumberFormat="0" applyBorder="0" applyAlignment="0" applyProtection="0"/>
    <xf numFmtId="0" fontId="104" fillId="36" borderId="0" applyNumberFormat="0" applyBorder="0" applyAlignment="0" applyProtection="0"/>
    <xf numFmtId="0" fontId="132" fillId="36" borderId="0" applyNumberFormat="0" applyBorder="0" applyAlignment="0" applyProtection="0"/>
    <xf numFmtId="0" fontId="104" fillId="36" borderId="0" applyNumberFormat="0" applyBorder="0" applyAlignment="0" applyProtection="0"/>
    <xf numFmtId="0" fontId="104" fillId="36" borderId="0" applyNumberFormat="0" applyBorder="0" applyAlignment="0" applyProtection="0"/>
    <xf numFmtId="0" fontId="104" fillId="36" borderId="0" applyNumberFormat="0" applyBorder="0" applyAlignment="0" applyProtection="0"/>
    <xf numFmtId="0" fontId="104" fillId="36" borderId="0" applyNumberFormat="0" applyBorder="0" applyAlignment="0" applyProtection="0"/>
    <xf numFmtId="0" fontId="104" fillId="36" borderId="0" applyNumberFormat="0" applyBorder="0" applyAlignment="0" applyProtection="0"/>
    <xf numFmtId="0" fontId="104" fillId="36" borderId="0" applyNumberFormat="0" applyBorder="0" applyAlignment="0" applyProtection="0"/>
    <xf numFmtId="176" fontId="291" fillId="36" borderId="0" applyNumberFormat="0" applyBorder="0" applyAlignment="0" applyProtection="0"/>
    <xf numFmtId="0" fontId="104" fillId="43" borderId="0" applyNumberFormat="0" applyBorder="0" applyAlignment="0" applyProtection="0"/>
    <xf numFmtId="0" fontId="132" fillId="41" borderId="0" applyNumberFormat="0" applyBorder="0" applyAlignment="0" applyProtection="0"/>
    <xf numFmtId="0" fontId="104" fillId="43" borderId="0" applyNumberFormat="0" applyBorder="0" applyAlignment="0" applyProtection="0"/>
    <xf numFmtId="0" fontId="132" fillId="41" borderId="0" applyNumberFormat="0" applyBorder="0" applyAlignment="0" applyProtection="0"/>
    <xf numFmtId="0" fontId="132" fillId="41" borderId="0" applyNumberFormat="0" applyBorder="0" applyAlignment="0" applyProtection="0"/>
    <xf numFmtId="0" fontId="132" fillId="41" borderId="0" applyNumberFormat="0" applyBorder="0" applyAlignment="0" applyProtection="0"/>
    <xf numFmtId="0" fontId="132" fillId="41" borderId="0" applyNumberFormat="0" applyBorder="0" applyAlignment="0" applyProtection="0"/>
    <xf numFmtId="0" fontId="104" fillId="43" borderId="0" applyNumberFormat="0" applyBorder="0" applyAlignment="0" applyProtection="0"/>
    <xf numFmtId="0" fontId="132" fillId="41" borderId="0" applyNumberFormat="0" applyBorder="0" applyAlignment="0" applyProtection="0"/>
    <xf numFmtId="0" fontId="132" fillId="41" borderId="0" applyNumberFormat="0" applyBorder="0" applyAlignment="0" applyProtection="0"/>
    <xf numFmtId="0" fontId="132" fillId="41" borderId="0" applyNumberFormat="0" applyBorder="0" applyAlignment="0" applyProtection="0"/>
    <xf numFmtId="0" fontId="132" fillId="41" borderId="0" applyNumberFormat="0" applyBorder="0" applyAlignment="0" applyProtection="0"/>
    <xf numFmtId="0" fontId="104" fillId="43" borderId="0" applyNumberFormat="0" applyBorder="0" applyAlignment="0" applyProtection="0"/>
    <xf numFmtId="0" fontId="132" fillId="41" borderId="0" applyNumberFormat="0" applyBorder="0" applyAlignment="0" applyProtection="0"/>
    <xf numFmtId="0" fontId="104" fillId="43" borderId="0" applyNumberFormat="0" applyBorder="0" applyAlignment="0" applyProtection="0"/>
    <xf numFmtId="0" fontId="132" fillId="41" borderId="0" applyNumberFormat="0" applyBorder="0" applyAlignment="0" applyProtection="0"/>
    <xf numFmtId="0" fontId="104" fillId="43" borderId="0" applyNumberFormat="0" applyBorder="0" applyAlignment="0" applyProtection="0"/>
    <xf numFmtId="0" fontId="104" fillId="43" borderId="0" applyNumberFormat="0" applyBorder="0" applyAlignment="0" applyProtection="0"/>
    <xf numFmtId="0" fontId="132" fillId="41" borderId="0" applyNumberFormat="0" applyBorder="0" applyAlignment="0" applyProtection="0"/>
    <xf numFmtId="0" fontId="104" fillId="43" borderId="0" applyNumberFormat="0" applyBorder="0" applyAlignment="0" applyProtection="0"/>
    <xf numFmtId="0" fontId="104" fillId="43" borderId="0" applyNumberFormat="0" applyBorder="0" applyAlignment="0" applyProtection="0"/>
    <xf numFmtId="0" fontId="132" fillId="41" borderId="0" applyNumberFormat="0" applyBorder="0" applyAlignment="0" applyProtection="0"/>
    <xf numFmtId="0" fontId="104" fillId="43" borderId="0" applyNumberFormat="0" applyBorder="0" applyAlignment="0" applyProtection="0"/>
    <xf numFmtId="0" fontId="104" fillId="43" borderId="0" applyNumberFormat="0" applyBorder="0" applyAlignment="0" applyProtection="0"/>
    <xf numFmtId="0" fontId="104" fillId="43" borderId="0" applyNumberFormat="0" applyBorder="0" applyAlignment="0" applyProtection="0"/>
    <xf numFmtId="0" fontId="104" fillId="43" borderId="0" applyNumberFormat="0" applyBorder="0" applyAlignment="0" applyProtection="0"/>
    <xf numFmtId="0" fontId="104" fillId="43" borderId="0" applyNumberFormat="0" applyBorder="0" applyAlignment="0" applyProtection="0"/>
    <xf numFmtId="0" fontId="104" fillId="43" borderId="0" applyNumberFormat="0" applyBorder="0" applyAlignment="0" applyProtection="0"/>
    <xf numFmtId="176" fontId="291" fillId="43" borderId="0" applyNumberFormat="0" applyBorder="0" applyAlignment="0" applyProtection="0"/>
    <xf numFmtId="0" fontId="104" fillId="103" borderId="0" applyNumberFormat="0" applyBorder="0" applyAlignment="0" applyProtection="0"/>
    <xf numFmtId="0" fontId="132" fillId="58" borderId="0" applyNumberFormat="0" applyBorder="0" applyAlignment="0" applyProtection="0"/>
    <xf numFmtId="0" fontId="104" fillId="103" borderId="0" applyNumberFormat="0" applyBorder="0" applyAlignment="0" applyProtection="0"/>
    <xf numFmtId="0" fontId="132" fillId="58" borderId="0" applyNumberFormat="0" applyBorder="0" applyAlignment="0" applyProtection="0"/>
    <xf numFmtId="0" fontId="132" fillId="58" borderId="0" applyNumberFormat="0" applyBorder="0" applyAlignment="0" applyProtection="0"/>
    <xf numFmtId="0" fontId="132" fillId="58" borderId="0" applyNumberFormat="0" applyBorder="0" applyAlignment="0" applyProtection="0"/>
    <xf numFmtId="0" fontId="132" fillId="58" borderId="0" applyNumberFormat="0" applyBorder="0" applyAlignment="0" applyProtection="0"/>
    <xf numFmtId="0" fontId="104" fillId="103" borderId="0" applyNumberFormat="0" applyBorder="0" applyAlignment="0" applyProtection="0"/>
    <xf numFmtId="0" fontId="132" fillId="58" borderId="0" applyNumberFormat="0" applyBorder="0" applyAlignment="0" applyProtection="0"/>
    <xf numFmtId="0" fontId="132" fillId="58" borderId="0" applyNumberFormat="0" applyBorder="0" applyAlignment="0" applyProtection="0"/>
    <xf numFmtId="0" fontId="132" fillId="58" borderId="0" applyNumberFormat="0" applyBorder="0" applyAlignment="0" applyProtection="0"/>
    <xf numFmtId="0" fontId="132" fillId="58" borderId="0" applyNumberFormat="0" applyBorder="0" applyAlignment="0" applyProtection="0"/>
    <xf numFmtId="0" fontId="104" fillId="103" borderId="0" applyNumberFormat="0" applyBorder="0" applyAlignment="0" applyProtection="0"/>
    <xf numFmtId="0" fontId="132" fillId="58" borderId="0" applyNumberFormat="0" applyBorder="0" applyAlignment="0" applyProtection="0"/>
    <xf numFmtId="0" fontId="104" fillId="103" borderId="0" applyNumberFormat="0" applyBorder="0" applyAlignment="0" applyProtection="0"/>
    <xf numFmtId="0" fontId="132" fillId="58" borderId="0" applyNumberFormat="0" applyBorder="0" applyAlignment="0" applyProtection="0"/>
    <xf numFmtId="0" fontId="104" fillId="103" borderId="0" applyNumberFormat="0" applyBorder="0" applyAlignment="0" applyProtection="0"/>
    <xf numFmtId="0" fontId="104" fillId="103" borderId="0" applyNumberFormat="0" applyBorder="0" applyAlignment="0" applyProtection="0"/>
    <xf numFmtId="0" fontId="132" fillId="58" borderId="0" applyNumberFormat="0" applyBorder="0" applyAlignment="0" applyProtection="0"/>
    <xf numFmtId="0" fontId="104" fillId="103" borderId="0" applyNumberFormat="0" applyBorder="0" applyAlignment="0" applyProtection="0"/>
    <xf numFmtId="0" fontId="104" fillId="103" borderId="0" applyNumberFormat="0" applyBorder="0" applyAlignment="0" applyProtection="0"/>
    <xf numFmtId="0" fontId="132" fillId="58" borderId="0" applyNumberFormat="0" applyBorder="0" applyAlignment="0" applyProtection="0"/>
    <xf numFmtId="0" fontId="104" fillId="103" borderId="0" applyNumberFormat="0" applyBorder="0" applyAlignment="0" applyProtection="0"/>
    <xf numFmtId="0" fontId="104" fillId="103" borderId="0" applyNumberFormat="0" applyBorder="0" applyAlignment="0" applyProtection="0"/>
    <xf numFmtId="0" fontId="104" fillId="103" borderId="0" applyNumberFormat="0" applyBorder="0" applyAlignment="0" applyProtection="0"/>
    <xf numFmtId="0" fontId="104" fillId="103" borderId="0" applyNumberFormat="0" applyBorder="0" applyAlignment="0" applyProtection="0"/>
    <xf numFmtId="0" fontId="104" fillId="103" borderId="0" applyNumberFormat="0" applyBorder="0" applyAlignment="0" applyProtection="0"/>
    <xf numFmtId="0" fontId="104" fillId="103" borderId="0" applyNumberFormat="0" applyBorder="0" applyAlignment="0" applyProtection="0"/>
    <xf numFmtId="176" fontId="291" fillId="103" borderId="0" applyNumberFormat="0" applyBorder="0" applyAlignment="0" applyProtection="0"/>
    <xf numFmtId="0" fontId="104" fillId="104" borderId="0" applyNumberFormat="0" applyBorder="0" applyAlignment="0" applyProtection="0"/>
    <xf numFmtId="0" fontId="132" fillId="46" borderId="0" applyNumberFormat="0" applyBorder="0" applyAlignment="0" applyProtection="0"/>
    <xf numFmtId="0" fontId="104" fillId="104" borderId="0" applyNumberFormat="0" applyBorder="0" applyAlignment="0" applyProtection="0"/>
    <xf numFmtId="0" fontId="132" fillId="46" borderId="0" applyNumberFormat="0" applyBorder="0" applyAlignment="0" applyProtection="0"/>
    <xf numFmtId="0" fontId="132" fillId="46" borderId="0" applyNumberFormat="0" applyBorder="0" applyAlignment="0" applyProtection="0"/>
    <xf numFmtId="0" fontId="132" fillId="46" borderId="0" applyNumberFormat="0" applyBorder="0" applyAlignment="0" applyProtection="0"/>
    <xf numFmtId="0" fontId="132" fillId="46" borderId="0" applyNumberFormat="0" applyBorder="0" applyAlignment="0" applyProtection="0"/>
    <xf numFmtId="0" fontId="104" fillId="104" borderId="0" applyNumberFormat="0" applyBorder="0" applyAlignment="0" applyProtection="0"/>
    <xf numFmtId="0" fontId="132" fillId="46" borderId="0" applyNumberFormat="0" applyBorder="0" applyAlignment="0" applyProtection="0"/>
    <xf numFmtId="0" fontId="132" fillId="46" borderId="0" applyNumberFormat="0" applyBorder="0" applyAlignment="0" applyProtection="0"/>
    <xf numFmtId="0" fontId="132" fillId="46" borderId="0" applyNumberFormat="0" applyBorder="0" applyAlignment="0" applyProtection="0"/>
    <xf numFmtId="0" fontId="132" fillId="46" borderId="0" applyNumberFormat="0" applyBorder="0" applyAlignment="0" applyProtection="0"/>
    <xf numFmtId="0" fontId="104" fillId="104" borderId="0" applyNumberFormat="0" applyBorder="0" applyAlignment="0" applyProtection="0"/>
    <xf numFmtId="0" fontId="132" fillId="46" borderId="0" applyNumberFormat="0" applyBorder="0" applyAlignment="0" applyProtection="0"/>
    <xf numFmtId="0" fontId="104" fillId="104" borderId="0" applyNumberFormat="0" applyBorder="0" applyAlignment="0" applyProtection="0"/>
    <xf numFmtId="0" fontId="132" fillId="46" borderId="0" applyNumberFormat="0" applyBorder="0" applyAlignment="0" applyProtection="0"/>
    <xf numFmtId="0" fontId="104" fillId="104" borderId="0" applyNumberFormat="0" applyBorder="0" applyAlignment="0" applyProtection="0"/>
    <xf numFmtId="0" fontId="104" fillId="104" borderId="0" applyNumberFormat="0" applyBorder="0" applyAlignment="0" applyProtection="0"/>
    <xf numFmtId="0" fontId="132" fillId="46" borderId="0" applyNumberFormat="0" applyBorder="0" applyAlignment="0" applyProtection="0"/>
    <xf numFmtId="0" fontId="104" fillId="104" borderId="0" applyNumberFormat="0" applyBorder="0" applyAlignment="0" applyProtection="0"/>
    <xf numFmtId="0" fontId="104" fillId="104" borderId="0" applyNumberFormat="0" applyBorder="0" applyAlignment="0" applyProtection="0"/>
    <xf numFmtId="0" fontId="132" fillId="46" borderId="0" applyNumberFormat="0" applyBorder="0" applyAlignment="0" applyProtection="0"/>
    <xf numFmtId="0" fontId="104" fillId="104" borderId="0" applyNumberFormat="0" applyBorder="0" applyAlignment="0" applyProtection="0"/>
    <xf numFmtId="0" fontId="104" fillId="104" borderId="0" applyNumberFormat="0" applyBorder="0" applyAlignment="0" applyProtection="0"/>
    <xf numFmtId="0" fontId="104" fillId="104" borderId="0" applyNumberFormat="0" applyBorder="0" applyAlignment="0" applyProtection="0"/>
    <xf numFmtId="0" fontId="104" fillId="104" borderId="0" applyNumberFormat="0" applyBorder="0" applyAlignment="0" applyProtection="0"/>
    <xf numFmtId="0" fontId="104" fillId="104" borderId="0" applyNumberFormat="0" applyBorder="0" applyAlignment="0" applyProtection="0"/>
    <xf numFmtId="0" fontId="104" fillId="104" borderId="0" applyNumberFormat="0" applyBorder="0" applyAlignment="0" applyProtection="0"/>
    <xf numFmtId="176" fontId="291" fillId="104" borderId="0" applyNumberFormat="0" applyBorder="0" applyAlignment="0" applyProtection="0"/>
    <xf numFmtId="0" fontId="104" fillId="39" borderId="0" applyNumberFormat="0" applyBorder="0" applyAlignment="0" applyProtection="0"/>
    <xf numFmtId="0" fontId="132" fillId="59" borderId="0" applyNumberFormat="0" applyBorder="0" applyAlignment="0" applyProtection="0"/>
    <xf numFmtId="0" fontId="104" fillId="39" borderId="0" applyNumberFormat="0" applyBorder="0" applyAlignment="0" applyProtection="0"/>
    <xf numFmtId="0" fontId="132" fillId="59" borderId="0" applyNumberFormat="0" applyBorder="0" applyAlignment="0" applyProtection="0"/>
    <xf numFmtId="0" fontId="132" fillId="59" borderId="0" applyNumberFormat="0" applyBorder="0" applyAlignment="0" applyProtection="0"/>
    <xf numFmtId="0" fontId="132" fillId="59" borderId="0" applyNumberFormat="0" applyBorder="0" applyAlignment="0" applyProtection="0"/>
    <xf numFmtId="0" fontId="132" fillId="59" borderId="0" applyNumberFormat="0" applyBorder="0" applyAlignment="0" applyProtection="0"/>
    <xf numFmtId="0" fontId="104" fillId="39" borderId="0" applyNumberFormat="0" applyBorder="0" applyAlignment="0" applyProtection="0"/>
    <xf numFmtId="0" fontId="132" fillId="59" borderId="0" applyNumberFormat="0" applyBorder="0" applyAlignment="0" applyProtection="0"/>
    <xf numFmtId="0" fontId="132" fillId="59" borderId="0" applyNumberFormat="0" applyBorder="0" applyAlignment="0" applyProtection="0"/>
    <xf numFmtId="0" fontId="132" fillId="59" borderId="0" applyNumberFormat="0" applyBorder="0" applyAlignment="0" applyProtection="0"/>
    <xf numFmtId="0" fontId="132" fillId="59" borderId="0" applyNumberFormat="0" applyBorder="0" applyAlignment="0" applyProtection="0"/>
    <xf numFmtId="0" fontId="104" fillId="39" borderId="0" applyNumberFormat="0" applyBorder="0" applyAlignment="0" applyProtection="0"/>
    <xf numFmtId="0" fontId="132" fillId="59" borderId="0" applyNumberFormat="0" applyBorder="0" applyAlignment="0" applyProtection="0"/>
    <xf numFmtId="0" fontId="104" fillId="39" borderId="0" applyNumberFormat="0" applyBorder="0" applyAlignment="0" applyProtection="0"/>
    <xf numFmtId="0" fontId="132" fillId="59" borderId="0" applyNumberFormat="0" applyBorder="0" applyAlignment="0" applyProtection="0"/>
    <xf numFmtId="0" fontId="104" fillId="39" borderId="0" applyNumberFormat="0" applyBorder="0" applyAlignment="0" applyProtection="0"/>
    <xf numFmtId="0" fontId="104" fillId="39" borderId="0" applyNumberFormat="0" applyBorder="0" applyAlignment="0" applyProtection="0"/>
    <xf numFmtId="0" fontId="132" fillId="59" borderId="0" applyNumberFormat="0" applyBorder="0" applyAlignment="0" applyProtection="0"/>
    <xf numFmtId="0" fontId="104" fillId="39" borderId="0" applyNumberFormat="0" applyBorder="0" applyAlignment="0" applyProtection="0"/>
    <xf numFmtId="0" fontId="104" fillId="39" borderId="0" applyNumberFormat="0" applyBorder="0" applyAlignment="0" applyProtection="0"/>
    <xf numFmtId="0" fontId="132" fillId="59" borderId="0" applyNumberFormat="0" applyBorder="0" applyAlignment="0" applyProtection="0"/>
    <xf numFmtId="0" fontId="104" fillId="39" borderId="0" applyNumberFormat="0" applyBorder="0" applyAlignment="0" applyProtection="0"/>
    <xf numFmtId="0" fontId="104" fillId="39" borderId="0" applyNumberFormat="0" applyBorder="0" applyAlignment="0" applyProtection="0"/>
    <xf numFmtId="0" fontId="104" fillId="39" borderId="0" applyNumberFormat="0" applyBorder="0" applyAlignment="0" applyProtection="0"/>
    <xf numFmtId="0" fontId="104" fillId="39" borderId="0" applyNumberFormat="0" applyBorder="0" applyAlignment="0" applyProtection="0"/>
    <xf numFmtId="0" fontId="104" fillId="39" borderId="0" applyNumberFormat="0" applyBorder="0" applyAlignment="0" applyProtection="0"/>
    <xf numFmtId="0" fontId="104" fillId="39" borderId="0" applyNumberFormat="0" applyBorder="0" applyAlignment="0" applyProtection="0"/>
    <xf numFmtId="176" fontId="291" fillId="39" borderId="0" applyNumberFormat="0" applyBorder="0" applyAlignment="0" applyProtection="0"/>
    <xf numFmtId="0" fontId="88" fillId="0" borderId="0"/>
    <xf numFmtId="0" fontId="104" fillId="105" borderId="0" applyNumberFormat="0" applyBorder="0" applyAlignment="0" applyProtection="0"/>
    <xf numFmtId="0" fontId="104" fillId="60" borderId="0" applyNumberFormat="0" applyBorder="0" applyAlignment="0" applyProtection="0"/>
    <xf numFmtId="0" fontId="104" fillId="105" borderId="0" applyNumberFormat="0" applyBorder="0" applyAlignment="0" applyProtection="0"/>
    <xf numFmtId="0" fontId="104" fillId="60" borderId="0" applyNumberFormat="0" applyBorder="0" applyAlignment="0" applyProtection="0"/>
    <xf numFmtId="0" fontId="104" fillId="60" borderId="0" applyNumberFormat="0" applyBorder="0" applyAlignment="0" applyProtection="0"/>
    <xf numFmtId="0" fontId="104" fillId="60" borderId="0" applyNumberFormat="0" applyBorder="0" applyAlignment="0" applyProtection="0"/>
    <xf numFmtId="0" fontId="104" fillId="60" borderId="0" applyNumberFormat="0" applyBorder="0" applyAlignment="0" applyProtection="0"/>
    <xf numFmtId="0" fontId="104" fillId="105" borderId="0" applyNumberFormat="0" applyBorder="0" applyAlignment="0" applyProtection="0"/>
    <xf numFmtId="0" fontId="104" fillId="60" borderId="0" applyNumberFormat="0" applyBorder="0" applyAlignment="0" applyProtection="0"/>
    <xf numFmtId="0" fontId="104" fillId="60" borderId="0" applyNumberFormat="0" applyBorder="0" applyAlignment="0" applyProtection="0"/>
    <xf numFmtId="0" fontId="104" fillId="60" borderId="0" applyNumberFormat="0" applyBorder="0" applyAlignment="0" applyProtection="0"/>
    <xf numFmtId="0" fontId="104" fillId="60" borderId="0" applyNumberFormat="0" applyBorder="0" applyAlignment="0" applyProtection="0"/>
    <xf numFmtId="0" fontId="104" fillId="105" borderId="0" applyNumberFormat="0" applyBorder="0" applyAlignment="0" applyProtection="0"/>
    <xf numFmtId="0" fontId="104" fillId="60" borderId="0" applyNumberFormat="0" applyBorder="0" applyAlignment="0" applyProtection="0"/>
    <xf numFmtId="0" fontId="104" fillId="105" borderId="0" applyNumberFormat="0" applyBorder="0" applyAlignment="0" applyProtection="0"/>
    <xf numFmtId="0" fontId="104" fillId="60" borderId="0" applyNumberFormat="0" applyBorder="0" applyAlignment="0" applyProtection="0"/>
    <xf numFmtId="0" fontId="104" fillId="105" borderId="0" applyNumberFormat="0" applyBorder="0" applyAlignment="0" applyProtection="0"/>
    <xf numFmtId="0" fontId="104" fillId="105" borderId="0" applyNumberFormat="0" applyBorder="0" applyAlignment="0" applyProtection="0"/>
    <xf numFmtId="0" fontId="104" fillId="60" borderId="0" applyNumberFormat="0" applyBorder="0" applyAlignment="0" applyProtection="0"/>
    <xf numFmtId="0" fontId="104" fillId="105" borderId="0" applyNumberFormat="0" applyBorder="0" applyAlignment="0" applyProtection="0"/>
    <xf numFmtId="0" fontId="104" fillId="105" borderId="0" applyNumberFormat="0" applyBorder="0" applyAlignment="0" applyProtection="0"/>
    <xf numFmtId="0" fontId="104" fillId="60" borderId="0" applyNumberFormat="0" applyBorder="0" applyAlignment="0" applyProtection="0"/>
    <xf numFmtId="0" fontId="104" fillId="105" borderId="0" applyNumberFormat="0" applyBorder="0" applyAlignment="0" applyProtection="0"/>
    <xf numFmtId="0" fontId="104" fillId="105" borderId="0" applyNumberFormat="0" applyBorder="0" applyAlignment="0" applyProtection="0"/>
    <xf numFmtId="0" fontId="104" fillId="105" borderId="0" applyNumberFormat="0" applyBorder="0" applyAlignment="0" applyProtection="0"/>
    <xf numFmtId="0" fontId="104" fillId="105" borderId="0" applyNumberFormat="0" applyBorder="0" applyAlignment="0" applyProtection="0"/>
    <xf numFmtId="0" fontId="104" fillId="105" borderId="0" applyNumberFormat="0" applyBorder="0" applyAlignment="0" applyProtection="0"/>
    <xf numFmtId="0" fontId="104" fillId="105" borderId="0" applyNumberFormat="0" applyBorder="0" applyAlignment="0" applyProtection="0"/>
    <xf numFmtId="176" fontId="291" fillId="105" borderId="0" applyNumberFormat="0" applyBorder="0" applyAlignment="0" applyProtection="0"/>
    <xf numFmtId="0" fontId="104" fillId="37" borderId="0" applyNumberFormat="0" applyBorder="0" applyAlignment="0" applyProtection="0"/>
    <xf numFmtId="0" fontId="104" fillId="61" borderId="0" applyNumberFormat="0" applyBorder="0" applyAlignment="0" applyProtection="0"/>
    <xf numFmtId="0" fontId="104" fillId="37" borderId="0" applyNumberFormat="0" applyBorder="0" applyAlignment="0" applyProtection="0"/>
    <xf numFmtId="0" fontId="104" fillId="61" borderId="0" applyNumberFormat="0" applyBorder="0" applyAlignment="0" applyProtection="0"/>
    <xf numFmtId="0" fontId="104" fillId="61" borderId="0" applyNumberFormat="0" applyBorder="0" applyAlignment="0" applyProtection="0"/>
    <xf numFmtId="0" fontId="104" fillId="61" borderId="0" applyNumberFormat="0" applyBorder="0" applyAlignment="0" applyProtection="0"/>
    <xf numFmtId="0" fontId="104" fillId="61" borderId="0" applyNumberFormat="0" applyBorder="0" applyAlignment="0" applyProtection="0"/>
    <xf numFmtId="0" fontId="104" fillId="37" borderId="0" applyNumberFormat="0" applyBorder="0" applyAlignment="0" applyProtection="0"/>
    <xf numFmtId="0" fontId="104" fillId="61" borderId="0" applyNumberFormat="0" applyBorder="0" applyAlignment="0" applyProtection="0"/>
    <xf numFmtId="0" fontId="104" fillId="61" borderId="0" applyNumberFormat="0" applyBorder="0" applyAlignment="0" applyProtection="0"/>
    <xf numFmtId="0" fontId="104" fillId="61" borderId="0" applyNumberFormat="0" applyBorder="0" applyAlignment="0" applyProtection="0"/>
    <xf numFmtId="0" fontId="104" fillId="61" borderId="0" applyNumberFormat="0" applyBorder="0" applyAlignment="0" applyProtection="0"/>
    <xf numFmtId="0" fontId="104" fillId="37" borderId="0" applyNumberFormat="0" applyBorder="0" applyAlignment="0" applyProtection="0"/>
    <xf numFmtId="0" fontId="104" fillId="61" borderId="0" applyNumberFormat="0" applyBorder="0" applyAlignment="0" applyProtection="0"/>
    <xf numFmtId="0" fontId="104" fillId="37" borderId="0" applyNumberFormat="0" applyBorder="0" applyAlignment="0" applyProtection="0"/>
    <xf numFmtId="0" fontId="104" fillId="61" borderId="0" applyNumberFormat="0" applyBorder="0" applyAlignment="0" applyProtection="0"/>
    <xf numFmtId="0" fontId="104" fillId="37" borderId="0" applyNumberFormat="0" applyBorder="0" applyAlignment="0" applyProtection="0"/>
    <xf numFmtId="0" fontId="104" fillId="37" borderId="0" applyNumberFormat="0" applyBorder="0" applyAlignment="0" applyProtection="0"/>
    <xf numFmtId="0" fontId="104" fillId="61" borderId="0" applyNumberFormat="0" applyBorder="0" applyAlignment="0" applyProtection="0"/>
    <xf numFmtId="0" fontId="104" fillId="37" borderId="0" applyNumberFormat="0" applyBorder="0" applyAlignment="0" applyProtection="0"/>
    <xf numFmtId="0" fontId="104" fillId="37" borderId="0" applyNumberFormat="0" applyBorder="0" applyAlignment="0" applyProtection="0"/>
    <xf numFmtId="0" fontId="104" fillId="61" borderId="0" applyNumberFormat="0" applyBorder="0" applyAlignment="0" applyProtection="0"/>
    <xf numFmtId="0" fontId="104" fillId="37" borderId="0" applyNumberFormat="0" applyBorder="0" applyAlignment="0" applyProtection="0"/>
    <xf numFmtId="0" fontId="104" fillId="37" borderId="0" applyNumberFormat="0" applyBorder="0" applyAlignment="0" applyProtection="0"/>
    <xf numFmtId="0" fontId="104" fillId="37" borderId="0" applyNumberFormat="0" applyBorder="0" applyAlignment="0" applyProtection="0"/>
    <xf numFmtId="0" fontId="104" fillId="37" borderId="0" applyNumberFormat="0" applyBorder="0" applyAlignment="0" applyProtection="0"/>
    <xf numFmtId="0" fontId="104" fillId="37" borderId="0" applyNumberFormat="0" applyBorder="0" applyAlignment="0" applyProtection="0"/>
    <xf numFmtId="0" fontId="104" fillId="37" borderId="0" applyNumberFormat="0" applyBorder="0" applyAlignment="0" applyProtection="0"/>
    <xf numFmtId="176" fontId="291" fillId="37" borderId="0" applyNumberFormat="0" applyBorder="0" applyAlignment="0" applyProtection="0"/>
    <xf numFmtId="0" fontId="104" fillId="41" borderId="0" applyNumberFormat="0" applyBorder="0" applyAlignment="0" applyProtection="0"/>
    <xf numFmtId="0" fontId="104" fillId="21" borderId="0" applyNumberFormat="0" applyBorder="0" applyAlignment="0" applyProtection="0"/>
    <xf numFmtId="0" fontId="104" fillId="41" borderId="0" applyNumberFormat="0" applyBorder="0" applyAlignment="0" applyProtection="0"/>
    <xf numFmtId="0" fontId="104" fillId="21" borderId="0" applyNumberFormat="0" applyBorder="0" applyAlignment="0" applyProtection="0"/>
    <xf numFmtId="0" fontId="104" fillId="21" borderId="0" applyNumberFormat="0" applyBorder="0" applyAlignment="0" applyProtection="0"/>
    <xf numFmtId="0" fontId="104" fillId="21" borderId="0" applyNumberFormat="0" applyBorder="0" applyAlignment="0" applyProtection="0"/>
    <xf numFmtId="0" fontId="104" fillId="21" borderId="0" applyNumberFormat="0" applyBorder="0" applyAlignment="0" applyProtection="0"/>
    <xf numFmtId="0" fontId="104" fillId="41" borderId="0" applyNumberFormat="0" applyBorder="0" applyAlignment="0" applyProtection="0"/>
    <xf numFmtId="0" fontId="104" fillId="21" borderId="0" applyNumberFormat="0" applyBorder="0" applyAlignment="0" applyProtection="0"/>
    <xf numFmtId="0" fontId="104" fillId="21" borderId="0" applyNumberFormat="0" applyBorder="0" applyAlignment="0" applyProtection="0"/>
    <xf numFmtId="0" fontId="104" fillId="21" borderId="0" applyNumberFormat="0" applyBorder="0" applyAlignment="0" applyProtection="0"/>
    <xf numFmtId="0" fontId="104" fillId="21" borderId="0" applyNumberFormat="0" applyBorder="0" applyAlignment="0" applyProtection="0"/>
    <xf numFmtId="0" fontId="104" fillId="41" borderId="0" applyNumberFormat="0" applyBorder="0" applyAlignment="0" applyProtection="0"/>
    <xf numFmtId="0" fontId="104" fillId="21" borderId="0" applyNumberFormat="0" applyBorder="0" applyAlignment="0" applyProtection="0"/>
    <xf numFmtId="0" fontId="104" fillId="41" borderId="0" applyNumberFormat="0" applyBorder="0" applyAlignment="0" applyProtection="0"/>
    <xf numFmtId="0" fontId="104" fillId="21" borderId="0" applyNumberFormat="0" applyBorder="0" applyAlignment="0" applyProtection="0"/>
    <xf numFmtId="0" fontId="104" fillId="41" borderId="0" applyNumberFormat="0" applyBorder="0" applyAlignment="0" applyProtection="0"/>
    <xf numFmtId="0" fontId="104" fillId="41" borderId="0" applyNumberFormat="0" applyBorder="0" applyAlignment="0" applyProtection="0"/>
    <xf numFmtId="0" fontId="104" fillId="21" borderId="0" applyNumberFormat="0" applyBorder="0" applyAlignment="0" applyProtection="0"/>
    <xf numFmtId="0" fontId="104" fillId="41" borderId="0" applyNumberFormat="0" applyBorder="0" applyAlignment="0" applyProtection="0"/>
    <xf numFmtId="0" fontId="104" fillId="41" borderId="0" applyNumberFormat="0" applyBorder="0" applyAlignment="0" applyProtection="0"/>
    <xf numFmtId="0" fontId="104" fillId="21" borderId="0" applyNumberFormat="0" applyBorder="0" applyAlignment="0" applyProtection="0"/>
    <xf numFmtId="0" fontId="104" fillId="41" borderId="0" applyNumberFormat="0" applyBorder="0" applyAlignment="0" applyProtection="0"/>
    <xf numFmtId="0" fontId="104" fillId="41" borderId="0" applyNumberFormat="0" applyBorder="0" applyAlignment="0" applyProtection="0"/>
    <xf numFmtId="0" fontId="104" fillId="41" borderId="0" applyNumberFormat="0" applyBorder="0" applyAlignment="0" applyProtection="0"/>
    <xf numFmtId="0" fontId="104" fillId="41" borderId="0" applyNumberFormat="0" applyBorder="0" applyAlignment="0" applyProtection="0"/>
    <xf numFmtId="0" fontId="104" fillId="41" borderId="0" applyNumberFormat="0" applyBorder="0" applyAlignment="0" applyProtection="0"/>
    <xf numFmtId="0" fontId="104" fillId="41" borderId="0" applyNumberFormat="0" applyBorder="0" applyAlignment="0" applyProtection="0"/>
    <xf numFmtId="176" fontId="291" fillId="41" borderId="0" applyNumberFormat="0" applyBorder="0" applyAlignment="0" applyProtection="0"/>
    <xf numFmtId="0" fontId="104" fillId="103" borderId="0" applyNumberFormat="0" applyBorder="0" applyAlignment="0" applyProtection="0"/>
    <xf numFmtId="0" fontId="104" fillId="62" borderId="0" applyNumberFormat="0" applyBorder="0" applyAlignment="0" applyProtection="0"/>
    <xf numFmtId="0" fontId="104" fillId="103" borderId="0" applyNumberFormat="0" applyBorder="0" applyAlignment="0" applyProtection="0"/>
    <xf numFmtId="0" fontId="104" fillId="62" borderId="0" applyNumberFormat="0" applyBorder="0" applyAlignment="0" applyProtection="0"/>
    <xf numFmtId="0" fontId="104" fillId="62" borderId="0" applyNumberFormat="0" applyBorder="0" applyAlignment="0" applyProtection="0"/>
    <xf numFmtId="0" fontId="104" fillId="62" borderId="0" applyNumberFormat="0" applyBorder="0" applyAlignment="0" applyProtection="0"/>
    <xf numFmtId="0" fontId="104" fillId="62" borderId="0" applyNumberFormat="0" applyBorder="0" applyAlignment="0" applyProtection="0"/>
    <xf numFmtId="0" fontId="104" fillId="103" borderId="0" applyNumberFormat="0" applyBorder="0" applyAlignment="0" applyProtection="0"/>
    <xf numFmtId="0" fontId="104" fillId="62" borderId="0" applyNumberFormat="0" applyBorder="0" applyAlignment="0" applyProtection="0"/>
    <xf numFmtId="0" fontId="104" fillId="62" borderId="0" applyNumberFormat="0" applyBorder="0" applyAlignment="0" applyProtection="0"/>
    <xf numFmtId="0" fontId="104" fillId="62" borderId="0" applyNumberFormat="0" applyBorder="0" applyAlignment="0" applyProtection="0"/>
    <xf numFmtId="0" fontId="104" fillId="62" borderId="0" applyNumberFormat="0" applyBorder="0" applyAlignment="0" applyProtection="0"/>
    <xf numFmtId="0" fontId="104" fillId="103" borderId="0" applyNumberFormat="0" applyBorder="0" applyAlignment="0" applyProtection="0"/>
    <xf numFmtId="0" fontId="104" fillId="62" borderId="0" applyNumberFormat="0" applyBorder="0" applyAlignment="0" applyProtection="0"/>
    <xf numFmtId="0" fontId="104" fillId="103" borderId="0" applyNumberFormat="0" applyBorder="0" applyAlignment="0" applyProtection="0"/>
    <xf numFmtId="0" fontId="104" fillId="62" borderId="0" applyNumberFormat="0" applyBorder="0" applyAlignment="0" applyProtection="0"/>
    <xf numFmtId="0" fontId="104" fillId="103" borderId="0" applyNumberFormat="0" applyBorder="0" applyAlignment="0" applyProtection="0"/>
    <xf numFmtId="0" fontId="104" fillId="103" borderId="0" applyNumberFormat="0" applyBorder="0" applyAlignment="0" applyProtection="0"/>
    <xf numFmtId="0" fontId="104" fillId="62" borderId="0" applyNumberFormat="0" applyBorder="0" applyAlignment="0" applyProtection="0"/>
    <xf numFmtId="0" fontId="104" fillId="103" borderId="0" applyNumberFormat="0" applyBorder="0" applyAlignment="0" applyProtection="0"/>
    <xf numFmtId="0" fontId="104" fillId="103" borderId="0" applyNumberFormat="0" applyBorder="0" applyAlignment="0" applyProtection="0"/>
    <xf numFmtId="0" fontId="104" fillId="62" borderId="0" applyNumberFormat="0" applyBorder="0" applyAlignment="0" applyProtection="0"/>
    <xf numFmtId="0" fontId="104" fillId="103" borderId="0" applyNumberFormat="0" applyBorder="0" applyAlignment="0" applyProtection="0"/>
    <xf numFmtId="0" fontId="104" fillId="103" borderId="0" applyNumberFormat="0" applyBorder="0" applyAlignment="0" applyProtection="0"/>
    <xf numFmtId="0" fontId="104" fillId="103" borderId="0" applyNumberFormat="0" applyBorder="0" applyAlignment="0" applyProtection="0"/>
    <xf numFmtId="0" fontId="104" fillId="103" borderId="0" applyNumberFormat="0" applyBorder="0" applyAlignment="0" applyProtection="0"/>
    <xf numFmtId="0" fontId="104" fillId="103" borderId="0" applyNumberFormat="0" applyBorder="0" applyAlignment="0" applyProtection="0"/>
    <xf numFmtId="0" fontId="104" fillId="103" borderId="0" applyNumberFormat="0" applyBorder="0" applyAlignment="0" applyProtection="0"/>
    <xf numFmtId="176" fontId="291" fillId="103" borderId="0" applyNumberFormat="0" applyBorder="0" applyAlignment="0" applyProtection="0"/>
    <xf numFmtId="0" fontId="104" fillId="104" borderId="0" applyNumberFormat="0" applyBorder="0" applyAlignment="0" applyProtection="0"/>
    <xf numFmtId="0" fontId="104" fillId="63" borderId="0" applyNumberFormat="0" applyBorder="0" applyAlignment="0" applyProtection="0"/>
    <xf numFmtId="0" fontId="104" fillId="104" borderId="0" applyNumberFormat="0" applyBorder="0" applyAlignment="0" applyProtection="0"/>
    <xf numFmtId="0" fontId="104" fillId="63" borderId="0" applyNumberFormat="0" applyBorder="0" applyAlignment="0" applyProtection="0"/>
    <xf numFmtId="0" fontId="104" fillId="63" borderId="0" applyNumberFormat="0" applyBorder="0" applyAlignment="0" applyProtection="0"/>
    <xf numFmtId="0" fontId="104" fillId="63" borderId="0" applyNumberFormat="0" applyBorder="0" applyAlignment="0" applyProtection="0"/>
    <xf numFmtId="0" fontId="104" fillId="63" borderId="0" applyNumberFormat="0" applyBorder="0" applyAlignment="0" applyProtection="0"/>
    <xf numFmtId="0" fontId="104" fillId="104" borderId="0" applyNumberFormat="0" applyBorder="0" applyAlignment="0" applyProtection="0"/>
    <xf numFmtId="0" fontId="104" fillId="63" borderId="0" applyNumberFormat="0" applyBorder="0" applyAlignment="0" applyProtection="0"/>
    <xf numFmtId="0" fontId="104" fillId="63" borderId="0" applyNumberFormat="0" applyBorder="0" applyAlignment="0" applyProtection="0"/>
    <xf numFmtId="0" fontId="104" fillId="63" borderId="0" applyNumberFormat="0" applyBorder="0" applyAlignment="0" applyProtection="0"/>
    <xf numFmtId="0" fontId="104" fillId="63" borderId="0" applyNumberFormat="0" applyBorder="0" applyAlignment="0" applyProtection="0"/>
    <xf numFmtId="0" fontId="104" fillId="104" borderId="0" applyNumberFormat="0" applyBorder="0" applyAlignment="0" applyProtection="0"/>
    <xf numFmtId="0" fontId="104" fillId="63" borderId="0" applyNumberFormat="0" applyBorder="0" applyAlignment="0" applyProtection="0"/>
    <xf numFmtId="0" fontId="104" fillId="104" borderId="0" applyNumberFormat="0" applyBorder="0" applyAlignment="0" applyProtection="0"/>
    <xf numFmtId="0" fontId="104" fillId="63" borderId="0" applyNumberFormat="0" applyBorder="0" applyAlignment="0" applyProtection="0"/>
    <xf numFmtId="0" fontId="104" fillId="104" borderId="0" applyNumberFormat="0" applyBorder="0" applyAlignment="0" applyProtection="0"/>
    <xf numFmtId="0" fontId="104" fillId="104" borderId="0" applyNumberFormat="0" applyBorder="0" applyAlignment="0" applyProtection="0"/>
    <xf numFmtId="0" fontId="104" fillId="63" borderId="0" applyNumberFormat="0" applyBorder="0" applyAlignment="0" applyProtection="0"/>
    <xf numFmtId="0" fontId="104" fillId="104" borderId="0" applyNumberFormat="0" applyBorder="0" applyAlignment="0" applyProtection="0"/>
    <xf numFmtId="0" fontId="104" fillId="104" borderId="0" applyNumberFormat="0" applyBorder="0" applyAlignment="0" applyProtection="0"/>
    <xf numFmtId="0" fontId="104" fillId="63" borderId="0" applyNumberFormat="0" applyBorder="0" applyAlignment="0" applyProtection="0"/>
    <xf numFmtId="0" fontId="104" fillId="104" borderId="0" applyNumberFormat="0" applyBorder="0" applyAlignment="0" applyProtection="0"/>
    <xf numFmtId="0" fontId="104" fillId="104" borderId="0" applyNumberFormat="0" applyBorder="0" applyAlignment="0" applyProtection="0"/>
    <xf numFmtId="0" fontId="104" fillId="104" borderId="0" applyNumberFormat="0" applyBorder="0" applyAlignment="0" applyProtection="0"/>
    <xf numFmtId="0" fontId="104" fillId="104" borderId="0" applyNumberFormat="0" applyBorder="0" applyAlignment="0" applyProtection="0"/>
    <xf numFmtId="0" fontId="104" fillId="104" borderId="0" applyNumberFormat="0" applyBorder="0" applyAlignment="0" applyProtection="0"/>
    <xf numFmtId="0" fontId="104" fillId="104" borderId="0" applyNumberFormat="0" applyBorder="0" applyAlignment="0" applyProtection="0"/>
    <xf numFmtId="176" fontId="291" fillId="104" borderId="0" applyNumberFormat="0" applyBorder="0" applyAlignment="0" applyProtection="0"/>
    <xf numFmtId="0" fontId="104" fillId="40" borderId="0" applyNumberFormat="0" applyBorder="0" applyAlignment="0" applyProtection="0"/>
    <xf numFmtId="0" fontId="104" fillId="64" borderId="0" applyNumberFormat="0" applyBorder="0" applyAlignment="0" applyProtection="0"/>
    <xf numFmtId="0" fontId="104" fillId="40" borderId="0" applyNumberFormat="0" applyBorder="0" applyAlignment="0" applyProtection="0"/>
    <xf numFmtId="0" fontId="104" fillId="64" borderId="0" applyNumberFormat="0" applyBorder="0" applyAlignment="0" applyProtection="0"/>
    <xf numFmtId="0" fontId="104" fillId="64" borderId="0" applyNumberFormat="0" applyBorder="0" applyAlignment="0" applyProtection="0"/>
    <xf numFmtId="0" fontId="104" fillId="64" borderId="0" applyNumberFormat="0" applyBorder="0" applyAlignment="0" applyProtection="0"/>
    <xf numFmtId="0" fontId="104" fillId="64" borderId="0" applyNumberFormat="0" applyBorder="0" applyAlignment="0" applyProtection="0"/>
    <xf numFmtId="0" fontId="104" fillId="40" borderId="0" applyNumberFormat="0" applyBorder="0" applyAlignment="0" applyProtection="0"/>
    <xf numFmtId="0" fontId="104" fillId="64" borderId="0" applyNumberFormat="0" applyBorder="0" applyAlignment="0" applyProtection="0"/>
    <xf numFmtId="0" fontId="104" fillId="64" borderId="0" applyNumberFormat="0" applyBorder="0" applyAlignment="0" applyProtection="0"/>
    <xf numFmtId="0" fontId="104" fillId="64" borderId="0" applyNumberFormat="0" applyBorder="0" applyAlignment="0" applyProtection="0"/>
    <xf numFmtId="0" fontId="104" fillId="64" borderId="0" applyNumberFormat="0" applyBorder="0" applyAlignment="0" applyProtection="0"/>
    <xf numFmtId="0" fontId="104" fillId="40" borderId="0" applyNumberFormat="0" applyBorder="0" applyAlignment="0" applyProtection="0"/>
    <xf numFmtId="0" fontId="104" fillId="64" borderId="0" applyNumberFormat="0" applyBorder="0" applyAlignment="0" applyProtection="0"/>
    <xf numFmtId="0" fontId="104" fillId="40" borderId="0" applyNumberFormat="0" applyBorder="0" applyAlignment="0" applyProtection="0"/>
    <xf numFmtId="0" fontId="104" fillId="64" borderId="0" applyNumberFormat="0" applyBorder="0" applyAlignment="0" applyProtection="0"/>
    <xf numFmtId="0" fontId="104" fillId="40" borderId="0" applyNumberFormat="0" applyBorder="0" applyAlignment="0" applyProtection="0"/>
    <xf numFmtId="0" fontId="104" fillId="40" borderId="0" applyNumberFormat="0" applyBorder="0" applyAlignment="0" applyProtection="0"/>
    <xf numFmtId="0" fontId="104" fillId="64" borderId="0" applyNumberFormat="0" applyBorder="0" applyAlignment="0" applyProtection="0"/>
    <xf numFmtId="0" fontId="104" fillId="40" borderId="0" applyNumberFormat="0" applyBorder="0" applyAlignment="0" applyProtection="0"/>
    <xf numFmtId="0" fontId="104" fillId="40" borderId="0" applyNumberFormat="0" applyBorder="0" applyAlignment="0" applyProtection="0"/>
    <xf numFmtId="0" fontId="104" fillId="64" borderId="0" applyNumberFormat="0" applyBorder="0" applyAlignment="0" applyProtection="0"/>
    <xf numFmtId="0" fontId="104" fillId="40" borderId="0" applyNumberFormat="0" applyBorder="0" applyAlignment="0" applyProtection="0"/>
    <xf numFmtId="0" fontId="104" fillId="40" borderId="0" applyNumberFormat="0" applyBorder="0" applyAlignment="0" applyProtection="0"/>
    <xf numFmtId="0" fontId="104" fillId="40" borderId="0" applyNumberFormat="0" applyBorder="0" applyAlignment="0" applyProtection="0"/>
    <xf numFmtId="0" fontId="104" fillId="40" borderId="0" applyNumberFormat="0" applyBorder="0" applyAlignment="0" applyProtection="0"/>
    <xf numFmtId="0" fontId="104" fillId="40" borderId="0" applyNumberFormat="0" applyBorder="0" applyAlignment="0" applyProtection="0"/>
    <xf numFmtId="0" fontId="104" fillId="40" borderId="0" applyNumberFormat="0" applyBorder="0" applyAlignment="0" applyProtection="0"/>
    <xf numFmtId="176" fontId="291" fillId="40" borderId="0" applyNumberFormat="0" applyBorder="0" applyAlignment="0" applyProtection="0"/>
    <xf numFmtId="0" fontId="292" fillId="35" borderId="0" applyNumberFormat="0" applyBorder="0" applyAlignment="0" applyProtection="0"/>
    <xf numFmtId="0" fontId="134" fillId="20" borderId="0" applyNumberFormat="0" applyBorder="0" applyAlignment="0" applyProtection="0"/>
    <xf numFmtId="0" fontId="292" fillId="35"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292" fillId="35"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292" fillId="35" borderId="0" applyNumberFormat="0" applyBorder="0" applyAlignment="0" applyProtection="0"/>
    <xf numFmtId="0" fontId="134" fillId="20" borderId="0" applyNumberFormat="0" applyBorder="0" applyAlignment="0" applyProtection="0"/>
    <xf numFmtId="0" fontId="292" fillId="35" borderId="0" applyNumberFormat="0" applyBorder="0" applyAlignment="0" applyProtection="0"/>
    <xf numFmtId="0" fontId="134" fillId="20" borderId="0" applyNumberFormat="0" applyBorder="0" applyAlignment="0" applyProtection="0"/>
    <xf numFmtId="0" fontId="292" fillId="35" borderId="0" applyNumberFormat="0" applyBorder="0" applyAlignment="0" applyProtection="0"/>
    <xf numFmtId="0" fontId="292" fillId="35" borderId="0" applyNumberFormat="0" applyBorder="0" applyAlignment="0" applyProtection="0"/>
    <xf numFmtId="0" fontId="134" fillId="20" borderId="0" applyNumberFormat="0" applyBorder="0" applyAlignment="0" applyProtection="0"/>
    <xf numFmtId="0" fontId="292" fillId="35" borderId="0" applyNumberFormat="0" applyBorder="0" applyAlignment="0" applyProtection="0"/>
    <xf numFmtId="0" fontId="292" fillId="35" borderId="0" applyNumberFormat="0" applyBorder="0" applyAlignment="0" applyProtection="0"/>
    <xf numFmtId="0" fontId="134" fillId="20" borderId="0" applyNumberFormat="0" applyBorder="0" applyAlignment="0" applyProtection="0"/>
    <xf numFmtId="0" fontId="292" fillId="35" borderId="0" applyNumberFormat="0" applyBorder="0" applyAlignment="0" applyProtection="0"/>
    <xf numFmtId="0" fontId="292" fillId="35" borderId="0" applyNumberFormat="0" applyBorder="0" applyAlignment="0" applyProtection="0"/>
    <xf numFmtId="0" fontId="292" fillId="35" borderId="0" applyNumberFormat="0" applyBorder="0" applyAlignment="0" applyProtection="0"/>
    <xf numFmtId="0" fontId="292" fillId="35" borderId="0" applyNumberFormat="0" applyBorder="0" applyAlignment="0" applyProtection="0"/>
    <xf numFmtId="0" fontId="292" fillId="35" borderId="0" applyNumberFormat="0" applyBorder="0" applyAlignment="0" applyProtection="0"/>
    <xf numFmtId="0" fontId="292" fillId="35" borderId="0" applyNumberFormat="0" applyBorder="0" applyAlignment="0" applyProtection="0"/>
    <xf numFmtId="176" fontId="293" fillId="35" borderId="0" applyNumberFormat="0" applyBorder="0" applyAlignment="0" applyProtection="0"/>
    <xf numFmtId="343" fontId="88" fillId="0" borderId="0"/>
    <xf numFmtId="344" fontId="88" fillId="0" borderId="0"/>
    <xf numFmtId="0" fontId="77" fillId="0" borderId="0"/>
    <xf numFmtId="176" fontId="54" fillId="0" borderId="0"/>
    <xf numFmtId="9" fontId="54" fillId="0" borderId="0" applyFont="0" applyFill="0" applyBorder="0" applyAlignment="0" applyProtection="0"/>
    <xf numFmtId="0" fontId="54" fillId="0" borderId="0"/>
    <xf numFmtId="0" fontId="53" fillId="0" borderId="0"/>
    <xf numFmtId="0" fontId="52" fillId="0" borderId="0"/>
    <xf numFmtId="0" fontId="68" fillId="0" borderId="0"/>
    <xf numFmtId="9" fontId="110" fillId="0" borderId="0" applyFont="0" applyFill="0" applyBorder="0" applyAlignment="0" applyProtection="0"/>
    <xf numFmtId="0" fontId="66" fillId="0" borderId="0"/>
    <xf numFmtId="0" fontId="52" fillId="0" borderId="0"/>
    <xf numFmtId="164" fontId="52" fillId="0" borderId="0" applyFont="0" applyFill="0" applyBorder="0" applyAlignment="0" applyProtection="0"/>
    <xf numFmtId="0" fontId="68" fillId="0" borderId="0"/>
    <xf numFmtId="0" fontId="52" fillId="0" borderId="0"/>
    <xf numFmtId="0" fontId="52" fillId="0" borderId="0"/>
    <xf numFmtId="9" fontId="52" fillId="0" borderId="0" applyFont="0" applyFill="0" applyBorder="0" applyAlignment="0" applyProtection="0"/>
    <xf numFmtId="164" fontId="52" fillId="0" borderId="0" applyFont="0" applyFill="0" applyBorder="0" applyAlignment="0" applyProtection="0"/>
    <xf numFmtId="0" fontId="52" fillId="0" borderId="0"/>
    <xf numFmtId="0" fontId="52" fillId="0" borderId="0"/>
    <xf numFmtId="0" fontId="52" fillId="0" borderId="0"/>
    <xf numFmtId="0" fontId="52" fillId="0" borderId="0"/>
    <xf numFmtId="0" fontId="68" fillId="0" borderId="0"/>
    <xf numFmtId="164" fontId="110" fillId="0" borderId="0" applyFont="0" applyFill="0" applyBorder="0" applyAlignment="0" applyProtection="0"/>
    <xf numFmtId="164" fontId="52" fillId="0" borderId="0" applyFont="0" applyFill="0" applyBorder="0" applyAlignment="0" applyProtection="0"/>
    <xf numFmtId="0" fontId="52" fillId="0" borderId="0"/>
    <xf numFmtId="0" fontId="52" fillId="0" borderId="0"/>
    <xf numFmtId="0" fontId="288" fillId="0" borderId="0" applyNumberFormat="0" applyFill="0" applyBorder="0" applyProtection="0">
      <alignment vertical="top" wrapText="1"/>
    </xf>
    <xf numFmtId="0" fontId="110" fillId="0" borderId="0"/>
    <xf numFmtId="0" fontId="52" fillId="0" borderId="0"/>
    <xf numFmtId="9" fontId="52" fillId="0" borderId="0" applyFont="0" applyFill="0" applyBorder="0" applyAlignment="0" applyProtection="0"/>
    <xf numFmtId="0" fontId="110" fillId="0" borderId="0"/>
    <xf numFmtId="0" fontId="66" fillId="0" borderId="0"/>
    <xf numFmtId="0" fontId="51" fillId="0" borderId="0"/>
    <xf numFmtId="164" fontId="51" fillId="0" borderId="0" applyFont="0" applyFill="0" applyBorder="0" applyAlignment="0" applyProtection="0"/>
    <xf numFmtId="0" fontId="66" fillId="0" borderId="0"/>
    <xf numFmtId="0" fontId="68" fillId="0" borderId="0"/>
    <xf numFmtId="0" fontId="68" fillId="0" borderId="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0" fontId="303" fillId="0" borderId="0" applyNumberFormat="0" applyFill="0" applyBorder="0" applyAlignment="0" applyProtection="0">
      <alignment vertical="top"/>
      <protection locked="0"/>
    </xf>
    <xf numFmtId="176" fontId="303" fillId="0" borderId="0" applyNumberFormat="0" applyFill="0" applyBorder="0" applyAlignment="0" applyProtection="0">
      <alignment vertical="top"/>
      <protection locked="0"/>
    </xf>
    <xf numFmtId="176" fontId="86" fillId="0" borderId="0" applyNumberFormat="0" applyFill="0" applyBorder="0" applyAlignment="0" applyProtection="0">
      <alignment vertical="top"/>
      <protection locked="0"/>
    </xf>
    <xf numFmtId="176" fontId="68" fillId="0" borderId="0"/>
    <xf numFmtId="0" fontId="68" fillId="0" borderId="0"/>
    <xf numFmtId="0" fontId="66" fillId="0" borderId="0"/>
    <xf numFmtId="176" fontId="77" fillId="0" borderId="0"/>
    <xf numFmtId="0" fontId="68" fillId="0" borderId="0"/>
    <xf numFmtId="176" fontId="51" fillId="0" borderId="0"/>
    <xf numFmtId="0" fontId="50" fillId="0" borderId="0"/>
    <xf numFmtId="0" fontId="77" fillId="0" borderId="0"/>
    <xf numFmtId="0" fontId="49" fillId="0" borderId="0"/>
    <xf numFmtId="0" fontId="66" fillId="0" borderId="0"/>
    <xf numFmtId="0" fontId="49" fillId="0" borderId="0"/>
    <xf numFmtId="173" fontId="49" fillId="11" borderId="114">
      <alignment vertical="center"/>
    </xf>
    <xf numFmtId="0" fontId="49" fillId="0" borderId="0"/>
    <xf numFmtId="173" fontId="96" fillId="12" borderId="114">
      <alignment vertical="center"/>
      <protection locked="0"/>
    </xf>
    <xf numFmtId="173" fontId="96" fillId="12" borderId="114">
      <alignment vertical="center"/>
      <protection locked="0"/>
    </xf>
    <xf numFmtId="0" fontId="68" fillId="0" borderId="0"/>
    <xf numFmtId="172" fontId="49" fillId="30" borderId="114">
      <alignment vertical="center"/>
    </xf>
    <xf numFmtId="0" fontId="49" fillId="0" borderId="0"/>
    <xf numFmtId="178" fontId="49" fillId="11" borderId="114">
      <alignment vertical="center"/>
    </xf>
    <xf numFmtId="0" fontId="49" fillId="0" borderId="0"/>
    <xf numFmtId="173" fontId="49" fillId="15" borderId="114">
      <alignment vertical="center"/>
      <protection locked="0"/>
    </xf>
    <xf numFmtId="9" fontId="49"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176"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6"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8" fillId="0" borderId="0"/>
    <xf numFmtId="0" fontId="6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8" fillId="0" borderId="0"/>
    <xf numFmtId="0" fontId="68" fillId="0" borderId="0"/>
    <xf numFmtId="0" fontId="68" fillId="0" borderId="0"/>
    <xf numFmtId="0" fontId="66" fillId="0" borderId="0"/>
    <xf numFmtId="0" fontId="68" fillId="0" borderId="0"/>
    <xf numFmtId="0" fontId="66" fillId="0" borderId="0" applyFont="0" applyFill="0" applyBorder="0" applyAlignment="0" applyProtection="0"/>
    <xf numFmtId="0" fontId="131" fillId="0" borderId="0"/>
    <xf numFmtId="0" fontId="66" fillId="0" borderId="0" applyFont="0" applyFill="0" applyBorder="0" applyAlignment="0" applyProtection="0"/>
    <xf numFmtId="0" fontId="131" fillId="0" borderId="0"/>
    <xf numFmtId="0" fontId="66" fillId="0" borderId="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131"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176" fontId="119" fillId="52" borderId="0" applyNumberFormat="0" applyBorder="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319" fillId="58" borderId="128" applyNumberFormat="0" applyAlignment="0" applyProtection="0"/>
    <xf numFmtId="0" fontId="136" fillId="81" borderId="60" applyNumberFormat="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64"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68"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6" fontId="103" fillId="0" borderId="0" applyFont="0" applyFill="0" applyBorder="0" applyAlignment="0" applyProtection="0"/>
    <xf numFmtId="166" fontId="103" fillId="0" borderId="0" applyFont="0" applyFill="0" applyBorder="0" applyAlignment="0" applyProtection="0"/>
    <xf numFmtId="189" fontId="66" fillId="0" borderId="0" applyFill="0" applyBorder="0"/>
    <xf numFmtId="0" fontId="320" fillId="0" borderId="0" applyNumberFormat="0" applyFill="0" applyBorder="0" applyAlignment="0" applyProtection="0"/>
    <xf numFmtId="0" fontId="138" fillId="99" borderId="0" applyNumberFormat="0" applyBorder="0" applyAlignment="0" applyProtection="0"/>
    <xf numFmtId="0" fontId="321" fillId="0" borderId="129" applyNumberFormat="0" applyFill="0" applyAlignment="0" applyProtection="0"/>
    <xf numFmtId="0" fontId="322" fillId="0" borderId="62" applyNumberFormat="0" applyFill="0" applyAlignment="0" applyProtection="0"/>
    <xf numFmtId="0" fontId="323" fillId="0" borderId="130" applyNumberFormat="0" applyFill="0" applyAlignment="0" applyProtection="0"/>
    <xf numFmtId="0" fontId="323" fillId="0" borderId="0" applyNumberFormat="0" applyFill="0" applyBorder="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324" fillId="59" borderId="128" applyNumberFormat="0" applyAlignment="0" applyProtection="0"/>
    <xf numFmtId="0" fontId="325" fillId="0" borderId="131" applyNumberFormat="0" applyFill="0" applyAlignment="0" applyProtection="0"/>
    <xf numFmtId="0" fontId="146" fillId="33" borderId="0" applyNumberFormat="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49"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326" fillId="0" borderId="0"/>
    <xf numFmtId="0" fontId="326" fillId="0" borderId="0"/>
    <xf numFmtId="0" fontId="326" fillId="0" borderId="0"/>
    <xf numFmtId="0" fontId="326"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10" fillId="0" borderId="0"/>
    <xf numFmtId="0" fontId="326" fillId="0" borderId="0"/>
    <xf numFmtId="0" fontId="326" fillId="0" borderId="0"/>
    <xf numFmtId="0" fontId="326" fillId="0" borderId="0"/>
    <xf numFmtId="0" fontId="326"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326" fillId="0" borderId="0"/>
    <xf numFmtId="0" fontId="326" fillId="0" borderId="0"/>
    <xf numFmtId="0" fontId="326" fillId="0" borderId="0"/>
    <xf numFmtId="0" fontId="326"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10" fillId="0" borderId="0"/>
    <xf numFmtId="0" fontId="326" fillId="0" borderId="0"/>
    <xf numFmtId="0" fontId="326" fillId="0" borderId="0"/>
    <xf numFmtId="0" fontId="326" fillId="0" borderId="0"/>
    <xf numFmtId="0" fontId="326"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10" fillId="0" borderId="0"/>
    <xf numFmtId="0" fontId="326" fillId="0" borderId="0"/>
    <xf numFmtId="0" fontId="326" fillId="0" borderId="0"/>
    <xf numFmtId="0" fontId="326" fillId="0" borderId="0"/>
    <xf numFmtId="0" fontId="326"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10" fillId="0" borderId="0"/>
    <xf numFmtId="0" fontId="326" fillId="0" borderId="0"/>
    <xf numFmtId="0" fontId="326" fillId="0" borderId="0"/>
    <xf numFmtId="0" fontId="326" fillId="0" borderId="0"/>
    <xf numFmtId="0" fontId="326"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xf numFmtId="0" fontId="103" fillId="0" borderId="0"/>
    <xf numFmtId="0" fontId="103" fillId="0" borderId="0"/>
    <xf numFmtId="0" fontId="103" fillId="0" borderId="0"/>
    <xf numFmtId="0" fontId="103" fillId="0" borderId="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applyFill="0" applyBorder="0" applyAlignment="0" applyProtection="0"/>
    <xf numFmtId="0" fontId="103" fillId="0" borderId="0"/>
    <xf numFmtId="0" fontId="103" fillId="0" borderId="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applyFill="0" applyBorder="0" applyAlignment="0" applyProtection="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xf numFmtId="0" fontId="103"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applyFill="0" applyBorder="0" applyAlignment="0" applyProtection="0"/>
    <xf numFmtId="0" fontId="103" fillId="0" borderId="0"/>
    <xf numFmtId="0" fontId="103" fillId="0" borderId="0"/>
    <xf numFmtId="0" fontId="103"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xf numFmtId="0" fontId="103" fillId="0" borderId="0"/>
    <xf numFmtId="0" fontId="103" fillId="0" borderId="0"/>
    <xf numFmtId="0" fontId="103" fillId="0" borderId="0"/>
    <xf numFmtId="0" fontId="103" fillId="0" borderId="0"/>
    <xf numFmtId="0" fontId="68" fillId="0" borderId="0"/>
    <xf numFmtId="0" fontId="103"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xf numFmtId="0" fontId="103" fillId="0" borderId="0" applyFill="0" applyBorder="0" applyAlignment="0" applyProtection="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xf numFmtId="0" fontId="103" fillId="0" borderId="0"/>
    <xf numFmtId="0" fontId="103" fillId="0" borderId="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applyFill="0" applyBorder="0" applyAlignment="0" applyProtection="0"/>
    <xf numFmtId="0" fontId="103"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applyFill="0" applyBorder="0" applyAlignment="0" applyProtection="0"/>
    <xf numFmtId="0" fontId="68" fillId="0" borderId="0"/>
    <xf numFmtId="0" fontId="68"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applyFill="0" applyBorder="0" applyAlignment="0" applyProtection="0"/>
    <xf numFmtId="0" fontId="103" fillId="0" borderId="0"/>
    <xf numFmtId="0" fontId="103" fillId="0" borderId="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applyFill="0" applyBorder="0" applyAlignment="0" applyProtection="0"/>
    <xf numFmtId="0" fontId="103" fillId="0" borderId="0"/>
    <xf numFmtId="0" fontId="103" fillId="0" borderId="0"/>
    <xf numFmtId="0" fontId="103"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xf numFmtId="0" fontId="103" fillId="0" borderId="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applyFill="0" applyBorder="0" applyAlignment="0" applyProtection="0"/>
    <xf numFmtId="0" fontId="103"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8" fillId="0" borderId="0"/>
    <xf numFmtId="0" fontId="103"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applyFill="0" applyBorder="0" applyAlignment="0" applyProtection="0"/>
    <xf numFmtId="0" fontId="103" fillId="0" borderId="0"/>
    <xf numFmtId="0" fontId="103" fillId="0" borderId="0"/>
    <xf numFmtId="0" fontId="103" fillId="0" borderId="0"/>
    <xf numFmtId="0" fontId="103"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applyFill="0" applyBorder="0" applyAlignment="0" applyProtection="0"/>
    <xf numFmtId="0" fontId="103"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8"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8" fillId="0" borderId="0"/>
    <xf numFmtId="0" fontId="103"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8"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8" fillId="0" borderId="0"/>
    <xf numFmtId="0" fontId="103" fillId="0" borderId="0" applyFill="0" applyBorder="0" applyAlignment="0" applyProtection="0"/>
    <xf numFmtId="0" fontId="68" fillId="0" borderId="0"/>
    <xf numFmtId="0" fontId="103"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68"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68"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68"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8"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6" fillId="0" borderId="0"/>
    <xf numFmtId="0" fontId="66" fillId="0" borderId="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03" fillId="0" borderId="0" applyFill="0" applyBorder="0" applyAlignment="0" applyProtection="0"/>
    <xf numFmtId="0" fontId="103" fillId="0" borderId="0"/>
    <xf numFmtId="0" fontId="103" fillId="0" borderId="0"/>
    <xf numFmtId="0" fontId="10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0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0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03" fillId="0" borderId="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03" fillId="0" borderId="0"/>
    <xf numFmtId="0" fontId="10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66" fillId="0" borderId="0"/>
    <xf numFmtId="0" fontId="103" fillId="0" borderId="0"/>
    <xf numFmtId="0" fontId="103" fillId="0" borderId="0"/>
    <xf numFmtId="0" fontId="103" fillId="0" borderId="0"/>
    <xf numFmtId="0" fontId="103" fillId="0" borderId="0"/>
    <xf numFmtId="0" fontId="66" fillId="0" borderId="0"/>
    <xf numFmtId="0" fontId="103" fillId="0" borderId="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103" fillId="0" borderId="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103" fillId="0" borderId="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103" fillId="0" borderId="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103" fillId="0" borderId="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8" fillId="0" borderId="0" applyFont="0" applyFill="0" applyBorder="0" applyAlignment="0" applyProtection="0"/>
    <xf numFmtId="0" fontId="10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103" fillId="0" borderId="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103" fillId="0" borderId="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103" fillId="0" borderId="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103" fillId="0" borderId="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103" fillId="0" borderId="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103" fillId="0" borderId="0" applyFill="0" applyBorder="0" applyAlignment="0" applyProtection="0"/>
    <xf numFmtId="0" fontId="103" fillId="0" borderId="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8" fillId="0" borderId="0" applyFont="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8" fillId="0" borderId="0" applyFont="0" applyFill="0" applyBorder="0" applyAlignment="0" applyProtection="0"/>
    <xf numFmtId="0" fontId="10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103" fillId="0" borderId="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103" fillId="0" borderId="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103" fillId="0" borderId="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8" fillId="0" borderId="0" applyFont="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8" fillId="0" borderId="0" applyFont="0" applyFill="0" applyBorder="0" applyAlignment="0" applyProtection="0"/>
    <xf numFmtId="0" fontId="103" fillId="0" borderId="0" applyFill="0" applyBorder="0" applyAlignment="0" applyProtection="0"/>
    <xf numFmtId="0" fontId="68" fillId="0" borderId="0" applyFont="0" applyFill="0" applyBorder="0" applyAlignment="0" applyProtection="0"/>
    <xf numFmtId="0" fontId="10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03" fillId="0" borderId="0"/>
    <xf numFmtId="0" fontId="103" fillId="0" borderId="0"/>
    <xf numFmtId="0" fontId="103" fillId="0" borderId="0"/>
    <xf numFmtId="0" fontId="103" fillId="0" borderId="0"/>
    <xf numFmtId="0" fontId="103" fillId="0" borderId="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xf numFmtId="0" fontId="103" fillId="0" borderId="0"/>
    <xf numFmtId="0" fontId="103" fillId="0" borderId="0"/>
    <xf numFmtId="0" fontId="103" fillId="0" borderId="0"/>
    <xf numFmtId="0" fontId="103"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xf numFmtId="0" fontId="96" fillId="0" borderId="0"/>
    <xf numFmtId="0" fontId="96" fillId="0" borderId="0"/>
    <xf numFmtId="0" fontId="96" fillId="0" borderId="0"/>
    <xf numFmtId="0" fontId="96"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96" fillId="0" borderId="0"/>
    <xf numFmtId="0" fontId="96" fillId="0" borderId="0"/>
    <xf numFmtId="0" fontId="96" fillId="0" borderId="0"/>
    <xf numFmtId="0" fontId="96"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03" fillId="0" borderId="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03" fillId="0" borderId="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6"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6" fillId="0" borderId="0"/>
    <xf numFmtId="0" fontId="66"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8"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8"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8"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10" fillId="0" borderId="0"/>
    <xf numFmtId="0" fontId="326" fillId="0" borderId="0"/>
    <xf numFmtId="0" fontId="326" fillId="0" borderId="0"/>
    <xf numFmtId="0" fontId="326" fillId="0" borderId="0"/>
    <xf numFmtId="0" fontId="326"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10" fillId="0" borderId="0"/>
    <xf numFmtId="0" fontId="326" fillId="0" borderId="0"/>
    <xf numFmtId="0" fontId="326" fillId="0" borderId="0"/>
    <xf numFmtId="0" fontId="326" fillId="0" borderId="0"/>
    <xf numFmtId="0" fontId="326"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10" fillId="0" borderId="0"/>
    <xf numFmtId="0" fontId="326" fillId="0" borderId="0"/>
    <xf numFmtId="0" fontId="326" fillId="0" borderId="0"/>
    <xf numFmtId="0" fontId="326" fillId="0" borderId="0"/>
    <xf numFmtId="0" fontId="326"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10" fillId="0" borderId="0"/>
    <xf numFmtId="0" fontId="326" fillId="0" borderId="0"/>
    <xf numFmtId="0" fontId="326" fillId="0" borderId="0"/>
    <xf numFmtId="0" fontId="326" fillId="0" borderId="0"/>
    <xf numFmtId="0" fontId="326"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10" fillId="0" borderId="0"/>
    <xf numFmtId="0" fontId="326" fillId="0" borderId="0"/>
    <xf numFmtId="0" fontId="326" fillId="0" borderId="0"/>
    <xf numFmtId="0" fontId="326" fillId="0" borderId="0"/>
    <xf numFmtId="0" fontId="326"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10" fillId="0" borderId="0"/>
    <xf numFmtId="0" fontId="326" fillId="0" borderId="0"/>
    <xf numFmtId="0" fontId="326" fillId="0" borderId="0"/>
    <xf numFmtId="0" fontId="326" fillId="0" borderId="0"/>
    <xf numFmtId="0" fontId="326"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10" fillId="0" borderId="0"/>
    <xf numFmtId="0" fontId="326" fillId="0" borderId="0"/>
    <xf numFmtId="0" fontId="326" fillId="0" borderId="0"/>
    <xf numFmtId="0" fontId="326" fillId="0" borderId="0"/>
    <xf numFmtId="0" fontId="326"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10" fillId="0" borderId="0"/>
    <xf numFmtId="0" fontId="326" fillId="0" borderId="0"/>
    <xf numFmtId="0" fontId="326" fillId="0" borderId="0"/>
    <xf numFmtId="0" fontId="326" fillId="0" borderId="0"/>
    <xf numFmtId="0" fontId="326"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10" fillId="0" borderId="0"/>
    <xf numFmtId="0" fontId="326" fillId="0" borderId="0"/>
    <xf numFmtId="0" fontId="326" fillId="0" borderId="0"/>
    <xf numFmtId="0" fontId="326" fillId="0" borderId="0"/>
    <xf numFmtId="0" fontId="326"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10" fillId="0" borderId="0"/>
    <xf numFmtId="0" fontId="326" fillId="0" borderId="0"/>
    <xf numFmtId="0" fontId="326" fillId="0" borderId="0"/>
    <xf numFmtId="0" fontId="326" fillId="0" borderId="0"/>
    <xf numFmtId="0" fontId="326"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03" fillId="0" borderId="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6"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6" fillId="0" borderId="0"/>
    <xf numFmtId="0" fontId="6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49"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6" fillId="0" borderId="0" applyNumberFormat="0" applyFont="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6" fillId="0" borderId="0" applyNumberFormat="0" applyFont="0" applyFill="0" applyBorder="0" applyAlignment="0" applyProtection="0"/>
    <xf numFmtId="0" fontId="103" fillId="0" borderId="0" applyFill="0" applyBorder="0" applyAlignment="0" applyProtection="0"/>
    <xf numFmtId="0" fontId="96" fillId="0" borderId="0"/>
    <xf numFmtId="0" fontId="96" fillId="0" borderId="0"/>
    <xf numFmtId="0" fontId="96" fillId="0" borderId="0"/>
    <xf numFmtId="0" fontId="96"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96" fillId="0" borderId="0"/>
    <xf numFmtId="0" fontId="96" fillId="0" borderId="0"/>
    <xf numFmtId="0" fontId="96" fillId="0" borderId="0"/>
    <xf numFmtId="0" fontId="96"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03" fillId="0" borderId="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03" fillId="0" borderId="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6" fillId="0" borderId="0" applyNumberFormat="0" applyFont="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96" fillId="0" borderId="0"/>
    <xf numFmtId="0" fontId="66" fillId="0" borderId="0" applyNumberFormat="0" applyFont="0" applyFill="0" applyBorder="0" applyAlignment="0" applyProtection="0"/>
    <xf numFmtId="0" fontId="96" fillId="0" borderId="0"/>
    <xf numFmtId="0" fontId="96" fillId="0" borderId="0"/>
    <xf numFmtId="0" fontId="96"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96" fillId="0" borderId="0"/>
    <xf numFmtId="0" fontId="96" fillId="0" borderId="0"/>
    <xf numFmtId="0" fontId="96" fillId="0" borderId="0"/>
    <xf numFmtId="0" fontId="96"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96" fillId="0" borderId="0"/>
    <xf numFmtId="0" fontId="96" fillId="0" borderId="0"/>
    <xf numFmtId="0" fontId="96" fillId="0" borderId="0"/>
    <xf numFmtId="0" fontId="96"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96" fillId="0" borderId="0"/>
    <xf numFmtId="0" fontId="96" fillId="0" borderId="0"/>
    <xf numFmtId="0" fontId="96" fillId="0" borderId="0"/>
    <xf numFmtId="0" fontId="96"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96" fillId="0" borderId="0"/>
    <xf numFmtId="0" fontId="96" fillId="0" borderId="0"/>
    <xf numFmtId="0" fontId="96"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110" fillId="0" borderId="0"/>
    <xf numFmtId="0" fontId="326" fillId="0" borderId="0"/>
    <xf numFmtId="0" fontId="326" fillId="0" borderId="0"/>
    <xf numFmtId="0" fontId="326" fillId="0" borderId="0"/>
    <xf numFmtId="0" fontId="326"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110" fillId="0" borderId="0"/>
    <xf numFmtId="0" fontId="326" fillId="0" borderId="0"/>
    <xf numFmtId="0" fontId="326" fillId="0" borderId="0"/>
    <xf numFmtId="0" fontId="326" fillId="0" borderId="0"/>
    <xf numFmtId="0" fontId="326"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110" fillId="0" borderId="0"/>
    <xf numFmtId="0" fontId="326" fillId="0" borderId="0"/>
    <xf numFmtId="0" fontId="326" fillId="0" borderId="0"/>
    <xf numFmtId="0" fontId="326" fillId="0" borderId="0"/>
    <xf numFmtId="0" fontId="326"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110" fillId="0" borderId="0"/>
    <xf numFmtId="0" fontId="326" fillId="0" borderId="0"/>
    <xf numFmtId="0" fontId="326" fillId="0" borderId="0"/>
    <xf numFmtId="0" fontId="326" fillId="0" borderId="0"/>
    <xf numFmtId="0" fontId="326"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110" fillId="0" borderId="0"/>
    <xf numFmtId="0" fontId="326" fillId="0" borderId="0"/>
    <xf numFmtId="0" fontId="326" fillId="0" borderId="0"/>
    <xf numFmtId="0" fontId="326" fillId="0" borderId="0"/>
    <xf numFmtId="0" fontId="326"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110" fillId="0" borderId="0"/>
    <xf numFmtId="0" fontId="326" fillId="0" borderId="0"/>
    <xf numFmtId="0" fontId="326" fillId="0" borderId="0"/>
    <xf numFmtId="0" fontId="326" fillId="0" borderId="0"/>
    <xf numFmtId="0" fontId="326"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110" fillId="0" borderId="0"/>
    <xf numFmtId="0" fontId="326" fillId="0" borderId="0"/>
    <xf numFmtId="0" fontId="326" fillId="0" borderId="0"/>
    <xf numFmtId="0" fontId="326" fillId="0" borderId="0"/>
    <xf numFmtId="0" fontId="326"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110" fillId="0" borderId="0"/>
    <xf numFmtId="0" fontId="326" fillId="0" borderId="0"/>
    <xf numFmtId="0" fontId="326" fillId="0" borderId="0"/>
    <xf numFmtId="0" fontId="326" fillId="0" borderId="0"/>
    <xf numFmtId="0" fontId="326"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110" fillId="0" borderId="0"/>
    <xf numFmtId="0" fontId="326" fillId="0" borderId="0"/>
    <xf numFmtId="0" fontId="326" fillId="0" borderId="0"/>
    <xf numFmtId="0" fontId="326" fillId="0" borderId="0"/>
    <xf numFmtId="0" fontId="326"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110" fillId="0" borderId="0"/>
    <xf numFmtId="0" fontId="326" fillId="0" borderId="0"/>
    <xf numFmtId="0" fontId="326" fillId="0" borderId="0"/>
    <xf numFmtId="0" fontId="326" fillId="0" borderId="0"/>
    <xf numFmtId="0" fontId="326"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applyFill="0" applyBorder="0" applyAlignment="0" applyProtection="0"/>
    <xf numFmtId="0" fontId="103" fillId="0" borderId="0"/>
    <xf numFmtId="0" fontId="103" fillId="0" borderId="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applyFill="0" applyBorder="0" applyAlignment="0" applyProtection="0"/>
    <xf numFmtId="0" fontId="103" fillId="0" borderId="0"/>
    <xf numFmtId="0" fontId="103" fillId="0" borderId="0"/>
    <xf numFmtId="0" fontId="103" fillId="0" borderId="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03" fillId="0" borderId="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applyFill="0" applyBorder="0" applyAlignment="0" applyProtection="0"/>
    <xf numFmtId="0" fontId="103" fillId="0" borderId="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03" fillId="0" borderId="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110" fillId="0" borderId="0"/>
    <xf numFmtId="0" fontId="326" fillId="0" borderId="0"/>
    <xf numFmtId="0" fontId="326" fillId="0" borderId="0"/>
    <xf numFmtId="0" fontId="326" fillId="0" borderId="0"/>
    <xf numFmtId="0" fontId="326"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110" fillId="0" borderId="0"/>
    <xf numFmtId="0" fontId="326" fillId="0" borderId="0"/>
    <xf numFmtId="0" fontId="326" fillId="0" borderId="0"/>
    <xf numFmtId="0" fontId="326" fillId="0" borderId="0"/>
    <xf numFmtId="0" fontId="326"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110" fillId="0" borderId="0"/>
    <xf numFmtId="0" fontId="326" fillId="0" borderId="0"/>
    <xf numFmtId="0" fontId="326" fillId="0" borderId="0"/>
    <xf numFmtId="0" fontId="326" fillId="0" borderId="0"/>
    <xf numFmtId="0" fontId="326"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110" fillId="0" borderId="0"/>
    <xf numFmtId="0" fontId="326" fillId="0" borderId="0"/>
    <xf numFmtId="0" fontId="326" fillId="0" borderId="0"/>
    <xf numFmtId="0" fontId="326" fillId="0" borderId="0"/>
    <xf numFmtId="0" fontId="326"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110" fillId="0" borderId="0"/>
    <xf numFmtId="0" fontId="326" fillId="0" borderId="0"/>
    <xf numFmtId="0" fontId="326" fillId="0" borderId="0"/>
    <xf numFmtId="0" fontId="326" fillId="0" borderId="0"/>
    <xf numFmtId="0" fontId="326"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110" fillId="0" borderId="0"/>
    <xf numFmtId="0" fontId="326" fillId="0" borderId="0"/>
    <xf numFmtId="0" fontId="326" fillId="0" borderId="0"/>
    <xf numFmtId="0" fontId="326" fillId="0" borderId="0"/>
    <xf numFmtId="0" fontId="326"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110" fillId="0" borderId="0"/>
    <xf numFmtId="0" fontId="326" fillId="0" borderId="0"/>
    <xf numFmtId="0" fontId="326" fillId="0" borderId="0"/>
    <xf numFmtId="0" fontId="326" fillId="0" borderId="0"/>
    <xf numFmtId="0" fontId="326"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110" fillId="0" borderId="0"/>
    <xf numFmtId="0" fontId="326" fillId="0" borderId="0"/>
    <xf numFmtId="0" fontId="326" fillId="0" borderId="0"/>
    <xf numFmtId="0" fontId="326" fillId="0" borderId="0"/>
    <xf numFmtId="0" fontId="326"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110" fillId="0" borderId="0"/>
    <xf numFmtId="0" fontId="326" fillId="0" borderId="0"/>
    <xf numFmtId="0" fontId="326" fillId="0" borderId="0"/>
    <xf numFmtId="0" fontId="326" fillId="0" borderId="0"/>
    <xf numFmtId="0" fontId="326"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110" fillId="0" borderId="0"/>
    <xf numFmtId="0" fontId="326" fillId="0" borderId="0"/>
    <xf numFmtId="0" fontId="326" fillId="0" borderId="0"/>
    <xf numFmtId="0" fontId="326" fillId="0" borderId="0"/>
    <xf numFmtId="0" fontId="326"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applyFill="0" applyBorder="0" applyAlignment="0" applyProtection="0"/>
    <xf numFmtId="0" fontId="103" fillId="0" borderId="0"/>
    <xf numFmtId="0" fontId="103" fillId="0" borderId="0"/>
    <xf numFmtId="0" fontId="103" fillId="0" borderId="0"/>
    <xf numFmtId="0" fontId="103" fillId="0" borderId="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8"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110" fillId="0" borderId="0"/>
    <xf numFmtId="0" fontId="326" fillId="0" borderId="0"/>
    <xf numFmtId="0" fontId="326" fillId="0" borderId="0"/>
    <xf numFmtId="0" fontId="326" fillId="0" borderId="0"/>
    <xf numFmtId="0" fontId="326"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110" fillId="0" borderId="0"/>
    <xf numFmtId="0" fontId="326" fillId="0" borderId="0"/>
    <xf numFmtId="0" fontId="326" fillId="0" borderId="0"/>
    <xf numFmtId="0" fontId="326" fillId="0" borderId="0"/>
    <xf numFmtId="0" fontId="326"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110" fillId="0" borderId="0"/>
    <xf numFmtId="0" fontId="326" fillId="0" borderId="0"/>
    <xf numFmtId="0" fontId="326" fillId="0" borderId="0"/>
    <xf numFmtId="0" fontId="326" fillId="0" borderId="0"/>
    <xf numFmtId="0" fontId="326"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97" fillId="0" borderId="0"/>
    <xf numFmtId="0" fontId="97" fillId="0" borderId="0"/>
    <xf numFmtId="0" fontId="97" fillId="0" borderId="0"/>
    <xf numFmtId="0" fontId="97" fillId="0" borderId="0"/>
    <xf numFmtId="176" fontId="49"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6" fillId="0" borderId="0" applyNumberFormat="0" applyFont="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66" fillId="0" borderId="0" applyNumberFormat="0" applyFont="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03"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03"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8" fillId="0" borderId="0"/>
    <xf numFmtId="0" fontId="68"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25" borderId="132" applyNumberFormat="0" applyFont="0" applyAlignment="0" applyProtection="0"/>
    <xf numFmtId="0" fontId="66" fillId="25" borderId="132" applyNumberFormat="0" applyFont="0" applyAlignment="0" applyProtection="0"/>
    <xf numFmtId="0" fontId="66" fillId="25" borderId="132" applyNumberFormat="0" applyFont="0" applyAlignment="0" applyProtection="0"/>
    <xf numFmtId="0" fontId="66" fillId="25" borderId="132" applyNumberFormat="0" applyFont="0" applyAlignment="0" applyProtection="0"/>
    <xf numFmtId="0" fontId="66" fillId="25" borderId="132" applyNumberFormat="0" applyFont="0" applyAlignment="0" applyProtection="0"/>
    <xf numFmtId="0" fontId="66" fillId="25" borderId="132" applyNumberFormat="0" applyFont="0" applyAlignment="0" applyProtection="0"/>
    <xf numFmtId="0" fontId="66" fillId="25" borderId="132" applyNumberFormat="0" applyFont="0" applyAlignment="0" applyProtection="0"/>
    <xf numFmtId="0" fontId="66" fillId="25" borderId="132" applyNumberFormat="0" applyFont="0" applyAlignment="0" applyProtection="0"/>
    <xf numFmtId="0" fontId="66" fillId="25" borderId="132" applyNumberFormat="0" applyFont="0" applyAlignment="0" applyProtection="0"/>
    <xf numFmtId="0" fontId="66" fillId="25" borderId="132" applyNumberFormat="0" applyFont="0" applyAlignment="0" applyProtection="0"/>
    <xf numFmtId="0" fontId="66" fillId="25" borderId="132" applyNumberFormat="0" applyFont="0" applyAlignment="0" applyProtection="0"/>
    <xf numFmtId="0" fontId="66" fillId="25" borderId="132" applyNumberFormat="0" applyFont="0" applyAlignment="0" applyProtection="0"/>
    <xf numFmtId="0" fontId="66" fillId="25" borderId="132" applyNumberFormat="0" applyFont="0" applyAlignment="0" applyProtection="0"/>
    <xf numFmtId="0" fontId="66" fillId="25" borderId="132" applyNumberFormat="0" applyFont="0" applyAlignment="0" applyProtection="0"/>
    <xf numFmtId="0" fontId="66" fillId="25" borderId="132" applyNumberFormat="0" applyFont="0" applyAlignment="0" applyProtection="0"/>
    <xf numFmtId="0" fontId="66" fillId="25" borderId="132" applyNumberFormat="0" applyFont="0" applyAlignment="0" applyProtection="0"/>
    <xf numFmtId="0" fontId="66" fillId="25" borderId="132" applyNumberFormat="0" applyFont="0" applyAlignment="0" applyProtection="0"/>
    <xf numFmtId="0" fontId="66" fillId="25" borderId="132" applyNumberFormat="0" applyFont="0" applyAlignment="0" applyProtection="0"/>
    <xf numFmtId="0" fontId="66" fillId="25" borderId="132" applyNumberFormat="0" applyFont="0" applyAlignment="0" applyProtection="0"/>
    <xf numFmtId="0" fontId="66" fillId="25" borderId="132" applyNumberFormat="0" applyFont="0" applyAlignment="0" applyProtection="0"/>
    <xf numFmtId="0" fontId="66" fillId="25" borderId="132" applyNumberFormat="0" applyFont="0" applyAlignment="0" applyProtection="0"/>
    <xf numFmtId="0" fontId="66" fillId="25" borderId="132" applyNumberFormat="0" applyFont="0" applyAlignment="0" applyProtection="0"/>
    <xf numFmtId="0" fontId="66" fillId="25" borderId="132" applyNumberFormat="0" applyFont="0" applyAlignment="0" applyProtection="0"/>
    <xf numFmtId="0" fontId="66" fillId="25" borderId="132" applyNumberFormat="0" applyFont="0" applyAlignment="0" applyProtection="0"/>
    <xf numFmtId="0" fontId="66" fillId="25" borderId="132" applyNumberFormat="0" applyFont="0" applyAlignment="0" applyProtection="0"/>
    <xf numFmtId="0" fontId="66" fillId="25" borderId="132" applyNumberFormat="0" applyFont="0" applyAlignment="0" applyProtection="0"/>
    <xf numFmtId="0" fontId="66" fillId="25" borderId="132" applyNumberFormat="0" applyFont="0" applyAlignment="0" applyProtection="0"/>
    <xf numFmtId="0" fontId="66" fillId="25" borderId="132" applyNumberFormat="0" applyFont="0" applyAlignment="0" applyProtection="0"/>
    <xf numFmtId="0" fontId="66" fillId="25" borderId="132" applyNumberFormat="0" applyFont="0" applyAlignment="0" applyProtection="0"/>
    <xf numFmtId="0" fontId="66" fillId="25" borderId="132" applyNumberFormat="0" applyFont="0" applyAlignment="0" applyProtection="0"/>
    <xf numFmtId="0" fontId="66" fillId="25" borderId="132" applyNumberFormat="0" applyFont="0" applyAlignment="0" applyProtection="0"/>
    <xf numFmtId="0" fontId="66" fillId="49" borderId="132" applyNumberFormat="0" applyFont="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48" fillId="65" borderId="133" applyNumberFormat="0" applyAlignment="0" applyProtection="0"/>
    <xf numFmtId="0" fontId="148" fillId="65" borderId="133" applyNumberFormat="0" applyAlignment="0" applyProtection="0"/>
    <xf numFmtId="0" fontId="148" fillId="65" borderId="133" applyNumberFormat="0" applyAlignment="0" applyProtection="0"/>
    <xf numFmtId="0" fontId="148" fillId="65" borderId="133" applyNumberFormat="0" applyAlignment="0" applyProtection="0"/>
    <xf numFmtId="0" fontId="148" fillId="65" borderId="133" applyNumberFormat="0" applyAlignment="0" applyProtection="0"/>
    <xf numFmtId="0" fontId="148" fillId="65" borderId="133" applyNumberFormat="0" applyAlignment="0" applyProtection="0"/>
    <xf numFmtId="0" fontId="148" fillId="65" borderId="133" applyNumberFormat="0" applyAlignment="0" applyProtection="0"/>
    <xf numFmtId="0" fontId="148" fillId="65" borderId="133" applyNumberFormat="0" applyAlignment="0" applyProtection="0"/>
    <xf numFmtId="0" fontId="148" fillId="65" borderId="133" applyNumberFormat="0" applyAlignment="0" applyProtection="0"/>
    <xf numFmtId="0" fontId="148" fillId="65" borderId="133" applyNumberFormat="0" applyAlignment="0" applyProtection="0"/>
    <xf numFmtId="0" fontId="148" fillId="65" borderId="133" applyNumberFormat="0" applyAlignment="0" applyProtection="0"/>
    <xf numFmtId="0" fontId="148" fillId="65" borderId="133" applyNumberFormat="0" applyAlignment="0" applyProtection="0"/>
    <xf numFmtId="0" fontId="148" fillId="65" borderId="133" applyNumberFormat="0" applyAlignment="0" applyProtection="0"/>
    <xf numFmtId="0" fontId="148" fillId="65" borderId="133" applyNumberFormat="0" applyAlignment="0" applyProtection="0"/>
    <xf numFmtId="0" fontId="148" fillId="65" borderId="133" applyNumberFormat="0" applyAlignment="0" applyProtection="0"/>
    <xf numFmtId="0" fontId="148" fillId="65" borderId="133" applyNumberFormat="0" applyAlignment="0" applyProtection="0"/>
    <xf numFmtId="0" fontId="148" fillId="65" borderId="133" applyNumberFormat="0" applyAlignment="0" applyProtection="0"/>
    <xf numFmtId="0" fontId="148" fillId="65" borderId="133" applyNumberFormat="0" applyAlignment="0" applyProtection="0"/>
    <xf numFmtId="0" fontId="148" fillId="65" borderId="133" applyNumberFormat="0" applyAlignment="0" applyProtection="0"/>
    <xf numFmtId="0" fontId="148" fillId="65" borderId="133" applyNumberFormat="0" applyAlignment="0" applyProtection="0"/>
    <xf numFmtId="0" fontId="148" fillId="65" borderId="133" applyNumberFormat="0" applyAlignment="0" applyProtection="0"/>
    <xf numFmtId="0" fontId="148" fillId="65" borderId="133" applyNumberFormat="0" applyAlignment="0" applyProtection="0"/>
    <xf numFmtId="0" fontId="148" fillId="65" borderId="133" applyNumberFormat="0" applyAlignment="0" applyProtection="0"/>
    <xf numFmtId="0" fontId="148" fillId="65" borderId="133" applyNumberFormat="0" applyAlignment="0" applyProtection="0"/>
    <xf numFmtId="0" fontId="148" fillId="65" borderId="133" applyNumberFormat="0" applyAlignment="0" applyProtection="0"/>
    <xf numFmtId="0" fontId="148" fillId="65" borderId="133" applyNumberFormat="0" applyAlignment="0" applyProtection="0"/>
    <xf numFmtId="0" fontId="148" fillId="65" borderId="133" applyNumberFormat="0" applyAlignment="0" applyProtection="0"/>
    <xf numFmtId="0" fontId="148" fillId="65" borderId="133" applyNumberFormat="0" applyAlignment="0" applyProtection="0"/>
    <xf numFmtId="0" fontId="148" fillId="65" borderId="133" applyNumberFormat="0" applyAlignment="0" applyProtection="0"/>
    <xf numFmtId="0" fontId="148" fillId="65" borderId="133" applyNumberFormat="0" applyAlignment="0" applyProtection="0"/>
    <xf numFmtId="0" fontId="148" fillId="65" borderId="133" applyNumberFormat="0" applyAlignment="0" applyProtection="0"/>
    <xf numFmtId="0" fontId="148" fillId="58" borderId="133" applyNumberFormat="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9" fontId="103" fillId="0" borderId="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9" fontId="103" fillId="0" borderId="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9" fontId="103" fillId="0" borderId="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9" fontId="103" fillId="0" borderId="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9" fontId="103" fillId="0" borderId="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9" fontId="103" fillId="0" borderId="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9" fontId="103" fillId="0" borderId="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9" fontId="110"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9" fontId="96" fillId="11" borderId="114">
      <alignment vertical="center"/>
    </xf>
    <xf numFmtId="179" fontId="96" fillId="11" borderId="114">
      <alignment vertical="center"/>
    </xf>
    <xf numFmtId="179" fontId="96" fillId="11" borderId="114">
      <alignment vertical="center"/>
    </xf>
    <xf numFmtId="179" fontId="96"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9" fontId="96" fillId="11" borderId="114">
      <alignment vertical="center"/>
    </xf>
    <xf numFmtId="179" fontId="96" fillId="11" borderId="114">
      <alignment vertical="center"/>
    </xf>
    <xf numFmtId="179" fontId="96" fillId="11" borderId="114">
      <alignment vertical="center"/>
    </xf>
    <xf numFmtId="179" fontId="96"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9" fontId="96" fillId="11" borderId="114">
      <alignment vertical="center"/>
    </xf>
    <xf numFmtId="179" fontId="96" fillId="11" borderId="114">
      <alignment vertical="center"/>
    </xf>
    <xf numFmtId="179" fontId="96" fillId="11" borderId="114">
      <alignment vertical="center"/>
    </xf>
    <xf numFmtId="179" fontId="96"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3" fontId="96" fillId="67"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1" borderId="114">
      <alignment vertical="center"/>
    </xf>
    <xf numFmtId="173" fontId="96" fillId="11" borderId="114">
      <alignment vertical="center"/>
    </xf>
    <xf numFmtId="173" fontId="96" fillId="11" borderId="114">
      <alignment vertical="center"/>
    </xf>
    <xf numFmtId="173" fontId="96"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96" fillId="11" borderId="114">
      <alignment vertical="center"/>
    </xf>
    <xf numFmtId="173" fontId="96" fillId="11" borderId="114">
      <alignment vertical="center"/>
    </xf>
    <xf numFmtId="173" fontId="96"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96" fillId="67" borderId="114">
      <alignment vertical="center"/>
    </xf>
    <xf numFmtId="173" fontId="96" fillId="67" borderId="114">
      <alignment vertical="center"/>
    </xf>
    <xf numFmtId="173" fontId="96" fillId="11" borderId="114">
      <alignment vertical="center"/>
    </xf>
    <xf numFmtId="173" fontId="96" fillId="11" borderId="114">
      <alignment vertical="center"/>
    </xf>
    <xf numFmtId="173" fontId="96" fillId="11" borderId="114">
      <alignment vertical="center"/>
    </xf>
    <xf numFmtId="173" fontId="96"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1" borderId="114">
      <alignment vertical="center"/>
    </xf>
    <xf numFmtId="173" fontId="96" fillId="11" borderId="114">
      <alignment vertical="center"/>
    </xf>
    <xf numFmtId="173" fontId="96" fillId="11" borderId="114">
      <alignment vertical="center"/>
    </xf>
    <xf numFmtId="173" fontId="96"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1" borderId="114">
      <alignment vertical="center"/>
    </xf>
    <xf numFmtId="173" fontId="96" fillId="11" borderId="114">
      <alignment vertical="center"/>
    </xf>
    <xf numFmtId="173" fontId="96" fillId="11" borderId="114">
      <alignment vertical="center"/>
    </xf>
    <xf numFmtId="173" fontId="96"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11" borderId="114">
      <alignment vertical="center"/>
    </xf>
    <xf numFmtId="173" fontId="96" fillId="11" borderId="114">
      <alignment vertical="center"/>
    </xf>
    <xf numFmtId="173" fontId="96" fillId="11" borderId="114">
      <alignment vertical="center"/>
    </xf>
    <xf numFmtId="173" fontId="96"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1" borderId="114">
      <alignment vertical="center"/>
    </xf>
    <xf numFmtId="173" fontId="96" fillId="11" borderId="114">
      <alignment vertical="center"/>
    </xf>
    <xf numFmtId="173" fontId="96" fillId="11" borderId="114">
      <alignment vertical="center"/>
    </xf>
    <xf numFmtId="173" fontId="96"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96" fillId="11" borderId="114">
      <alignment vertical="center"/>
    </xf>
    <xf numFmtId="173" fontId="96" fillId="11" borderId="114">
      <alignment vertical="center"/>
    </xf>
    <xf numFmtId="173" fontId="96"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1" borderId="114">
      <alignment vertical="center"/>
    </xf>
    <xf numFmtId="173" fontId="96" fillId="11" borderId="114">
      <alignment vertical="center"/>
    </xf>
    <xf numFmtId="173" fontId="96" fillId="11" borderId="114">
      <alignment vertical="center"/>
    </xf>
    <xf numFmtId="173" fontId="96"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1" borderId="114">
      <alignment vertical="center"/>
    </xf>
    <xf numFmtId="173" fontId="96" fillId="11" borderId="114">
      <alignment vertical="center"/>
    </xf>
    <xf numFmtId="173" fontId="96" fillId="11" borderId="114">
      <alignment vertical="center"/>
    </xf>
    <xf numFmtId="173" fontId="96"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9" fontId="96" fillId="67" borderId="114">
      <alignment vertical="center"/>
    </xf>
    <xf numFmtId="179" fontId="96" fillId="67" borderId="114">
      <alignment vertical="center"/>
    </xf>
    <xf numFmtId="179" fontId="96" fillId="67" borderId="114">
      <alignment vertical="center"/>
    </xf>
    <xf numFmtId="0" fontId="96" fillId="67"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11" borderId="114">
      <alignment vertical="center"/>
    </xf>
    <xf numFmtId="0" fontId="96" fillId="11" borderId="114">
      <alignment vertical="center"/>
    </xf>
    <xf numFmtId="0" fontId="96" fillId="11" borderId="114">
      <alignment vertical="center"/>
    </xf>
    <xf numFmtId="0" fontId="96"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96" fillId="11" borderId="114">
      <alignment vertical="center"/>
    </xf>
    <xf numFmtId="0" fontId="96" fillId="11" borderId="114">
      <alignment vertical="center"/>
    </xf>
    <xf numFmtId="0" fontId="96"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96" fillId="67" borderId="114">
      <alignment vertical="center"/>
    </xf>
    <xf numFmtId="0" fontId="96" fillId="67" borderId="114">
      <alignment vertical="center"/>
    </xf>
    <xf numFmtId="0" fontId="96" fillId="11" borderId="114">
      <alignment vertical="center"/>
    </xf>
    <xf numFmtId="0" fontId="96" fillId="11" borderId="114">
      <alignment vertical="center"/>
    </xf>
    <xf numFmtId="0" fontId="96" fillId="11" borderId="114">
      <alignment vertical="center"/>
    </xf>
    <xf numFmtId="0" fontId="96"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11" borderId="114">
      <alignment vertical="center"/>
    </xf>
    <xf numFmtId="0" fontId="96" fillId="11" borderId="114">
      <alignment vertical="center"/>
    </xf>
    <xf numFmtId="0" fontId="96" fillId="11" borderId="114">
      <alignment vertical="center"/>
    </xf>
    <xf numFmtId="0" fontId="96"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11" borderId="114">
      <alignment vertical="center"/>
    </xf>
    <xf numFmtId="0" fontId="96" fillId="11" borderId="114">
      <alignment vertical="center"/>
    </xf>
    <xf numFmtId="0" fontId="96" fillId="11" borderId="114">
      <alignment vertical="center"/>
    </xf>
    <xf numFmtId="0" fontId="96"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96" fillId="67" borderId="114">
      <alignment vertical="center"/>
    </xf>
    <xf numFmtId="0" fontId="96" fillId="67" borderId="114">
      <alignment vertical="center"/>
    </xf>
    <xf numFmtId="0" fontId="96" fillId="67" borderId="114">
      <alignment vertical="center"/>
    </xf>
    <xf numFmtId="0" fontId="96" fillId="11" borderId="114">
      <alignment vertical="center"/>
    </xf>
    <xf numFmtId="0" fontId="96" fillId="11" borderId="114">
      <alignment vertical="center"/>
    </xf>
    <xf numFmtId="0" fontId="96" fillId="11" borderId="114">
      <alignment vertical="center"/>
    </xf>
    <xf numFmtId="0" fontId="96"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11" borderId="114">
      <alignment vertical="center"/>
    </xf>
    <xf numFmtId="0" fontId="96" fillId="11" borderId="114">
      <alignment vertical="center"/>
    </xf>
    <xf numFmtId="0" fontId="96" fillId="11" borderId="114">
      <alignment vertical="center"/>
    </xf>
    <xf numFmtId="0" fontId="96"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96" fillId="11" borderId="114">
      <alignment vertical="center"/>
    </xf>
    <xf numFmtId="0" fontId="96" fillId="11" borderId="114">
      <alignment vertical="center"/>
    </xf>
    <xf numFmtId="0" fontId="96"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11" borderId="114">
      <alignment vertical="center"/>
    </xf>
    <xf numFmtId="0" fontId="96" fillId="11" borderId="114">
      <alignment vertical="center"/>
    </xf>
    <xf numFmtId="0" fontId="96" fillId="11" borderId="114">
      <alignment vertical="center"/>
    </xf>
    <xf numFmtId="0" fontId="96"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11" borderId="114">
      <alignment vertical="center"/>
    </xf>
    <xf numFmtId="0" fontId="96" fillId="11" borderId="114">
      <alignment vertical="center"/>
    </xf>
    <xf numFmtId="0" fontId="96" fillId="11" borderId="114">
      <alignment vertical="center"/>
    </xf>
    <xf numFmtId="0" fontId="96"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179" fontId="96" fillId="11" borderId="114">
      <alignment vertical="center"/>
    </xf>
    <xf numFmtId="179" fontId="96" fillId="11" borderId="114">
      <alignment vertical="center"/>
    </xf>
    <xf numFmtId="179" fontId="96" fillId="11" borderId="114">
      <alignment vertical="center"/>
    </xf>
    <xf numFmtId="179" fontId="96"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0" fontId="96" fillId="67"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11" borderId="114">
      <alignment vertical="center"/>
    </xf>
    <xf numFmtId="0" fontId="96" fillId="11" borderId="114">
      <alignment vertical="center"/>
    </xf>
    <xf numFmtId="0" fontId="96" fillId="11" borderId="114">
      <alignment vertical="center"/>
    </xf>
    <xf numFmtId="0" fontId="96"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96" fillId="11" borderId="114">
      <alignment vertical="center"/>
    </xf>
    <xf numFmtId="0" fontId="96" fillId="11" borderId="114">
      <alignment vertical="center"/>
    </xf>
    <xf numFmtId="0" fontId="96"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96" fillId="67" borderId="114">
      <alignment vertical="center"/>
    </xf>
    <xf numFmtId="0" fontId="96" fillId="67" borderId="114">
      <alignment vertical="center"/>
    </xf>
    <xf numFmtId="0" fontId="96" fillId="11" borderId="114">
      <alignment vertical="center"/>
    </xf>
    <xf numFmtId="0" fontId="96" fillId="11" borderId="114">
      <alignment vertical="center"/>
    </xf>
    <xf numFmtId="0" fontId="96" fillId="11" borderId="114">
      <alignment vertical="center"/>
    </xf>
    <xf numFmtId="0" fontId="96"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11" borderId="114">
      <alignment vertical="center"/>
    </xf>
    <xf numFmtId="0" fontId="96" fillId="11" borderId="114">
      <alignment vertical="center"/>
    </xf>
    <xf numFmtId="0" fontId="96" fillId="11" borderId="114">
      <alignment vertical="center"/>
    </xf>
    <xf numFmtId="0" fontId="96"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11" borderId="114">
      <alignment vertical="center"/>
    </xf>
    <xf numFmtId="0" fontId="96" fillId="11" borderId="114">
      <alignment vertical="center"/>
    </xf>
    <xf numFmtId="0" fontId="96" fillId="11" borderId="114">
      <alignment vertical="center"/>
    </xf>
    <xf numFmtId="0" fontId="96"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96" fillId="67" borderId="114">
      <alignment vertical="center"/>
    </xf>
    <xf numFmtId="0" fontId="96" fillId="67" borderId="114">
      <alignment vertical="center"/>
    </xf>
    <xf numFmtId="0" fontId="96" fillId="67" borderId="114">
      <alignment vertical="center"/>
    </xf>
    <xf numFmtId="0" fontId="96" fillId="11" borderId="114">
      <alignment vertical="center"/>
    </xf>
    <xf numFmtId="0" fontId="96" fillId="11" borderId="114">
      <alignment vertical="center"/>
    </xf>
    <xf numFmtId="0" fontId="96" fillId="11" borderId="114">
      <alignment vertical="center"/>
    </xf>
    <xf numFmtId="0" fontId="96"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11" borderId="114">
      <alignment vertical="center"/>
    </xf>
    <xf numFmtId="0" fontId="96" fillId="11" borderId="114">
      <alignment vertical="center"/>
    </xf>
    <xf numFmtId="0" fontId="96" fillId="11" borderId="114">
      <alignment vertical="center"/>
    </xf>
    <xf numFmtId="0" fontId="96"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96" fillId="11" borderId="114">
      <alignment vertical="center"/>
    </xf>
    <xf numFmtId="0" fontId="96" fillId="11" borderId="114">
      <alignment vertical="center"/>
    </xf>
    <xf numFmtId="0" fontId="96"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11" borderId="114">
      <alignment vertical="center"/>
    </xf>
    <xf numFmtId="0" fontId="96" fillId="11" borderId="114">
      <alignment vertical="center"/>
    </xf>
    <xf numFmtId="0" fontId="96" fillId="11" borderId="114">
      <alignment vertical="center"/>
    </xf>
    <xf numFmtId="0" fontId="96"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11" borderId="114">
      <alignment vertical="center"/>
    </xf>
    <xf numFmtId="0" fontId="96" fillId="11" borderId="114">
      <alignment vertical="center"/>
    </xf>
    <xf numFmtId="0" fontId="96" fillId="11" borderId="114">
      <alignment vertical="center"/>
    </xf>
    <xf numFmtId="0" fontId="96"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67"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1" borderId="114">
      <alignment vertical="center"/>
    </xf>
    <xf numFmtId="173" fontId="96" fillId="11" borderId="114">
      <alignment vertical="center"/>
    </xf>
    <xf numFmtId="173" fontId="96" fillId="11" borderId="114">
      <alignment vertical="center"/>
    </xf>
    <xf numFmtId="173" fontId="96"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0" fontId="66" fillId="0" borderId="0" applyNumberFormat="0" applyFont="0" applyFill="0" applyBorder="0" applyAlignment="0" applyProtection="0"/>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11" borderId="114">
      <alignment vertical="center"/>
    </xf>
    <xf numFmtId="177" fontId="96" fillId="11" borderId="114">
      <alignment vertical="center"/>
    </xf>
    <xf numFmtId="177" fontId="96" fillId="11" borderId="114">
      <alignment vertical="center"/>
    </xf>
    <xf numFmtId="177" fontId="96"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11" borderId="114">
      <alignment vertical="center"/>
    </xf>
    <xf numFmtId="177" fontId="96" fillId="11" borderId="114">
      <alignment vertical="center"/>
    </xf>
    <xf numFmtId="177" fontId="96" fillId="11" borderId="114">
      <alignment vertical="center"/>
    </xf>
    <xf numFmtId="177" fontId="96"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3" fontId="96" fillId="11" borderId="114">
      <alignment vertical="center"/>
    </xf>
    <xf numFmtId="173" fontId="96" fillId="11" borderId="114">
      <alignment vertical="center"/>
    </xf>
    <xf numFmtId="173" fontId="96"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1" borderId="114">
      <alignment vertical="center"/>
    </xf>
    <xf numFmtId="173" fontId="96" fillId="11" borderId="114">
      <alignment vertical="center"/>
    </xf>
    <xf numFmtId="173" fontId="96" fillId="11" borderId="114">
      <alignment vertical="center"/>
    </xf>
    <xf numFmtId="173" fontId="96"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1" borderId="114">
      <alignment vertical="center"/>
    </xf>
    <xf numFmtId="173" fontId="96" fillId="11" borderId="114">
      <alignment vertical="center"/>
    </xf>
    <xf numFmtId="173" fontId="96" fillId="11" borderId="114">
      <alignment vertical="center"/>
    </xf>
    <xf numFmtId="173" fontId="96"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11" borderId="114">
      <alignment vertical="center"/>
    </xf>
    <xf numFmtId="177" fontId="96" fillId="11" borderId="114">
      <alignment vertical="center"/>
    </xf>
    <xf numFmtId="177" fontId="96" fillId="11" borderId="114">
      <alignment vertical="center"/>
    </xf>
    <xf numFmtId="177" fontId="96"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1" borderId="114">
      <alignment vertical="center"/>
    </xf>
    <xf numFmtId="173" fontId="96" fillId="11" borderId="114">
      <alignment vertical="center"/>
    </xf>
    <xf numFmtId="173" fontId="96" fillId="11" borderId="114">
      <alignment vertical="center"/>
    </xf>
    <xf numFmtId="173" fontId="96"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7" fontId="96" fillId="11" borderId="114">
      <alignment vertical="center"/>
    </xf>
    <xf numFmtId="177" fontId="96" fillId="11" borderId="114">
      <alignment vertical="center"/>
    </xf>
    <xf numFmtId="177" fontId="96"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11" borderId="114">
      <alignment vertical="center"/>
    </xf>
    <xf numFmtId="177" fontId="96" fillId="11" borderId="114">
      <alignment vertical="center"/>
    </xf>
    <xf numFmtId="177" fontId="96" fillId="11" borderId="114">
      <alignment vertical="center"/>
    </xf>
    <xf numFmtId="177" fontId="96"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11" borderId="114">
      <alignment vertical="center"/>
    </xf>
    <xf numFmtId="177" fontId="96" fillId="11" borderId="114">
      <alignment vertical="center"/>
    </xf>
    <xf numFmtId="177" fontId="96" fillId="11" borderId="114">
      <alignment vertical="center"/>
    </xf>
    <xf numFmtId="177" fontId="96"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67"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11" borderId="114">
      <alignment vertical="center"/>
    </xf>
    <xf numFmtId="177" fontId="96" fillId="11" borderId="114">
      <alignment vertical="center"/>
    </xf>
    <xf numFmtId="177" fontId="96" fillId="11" borderId="114">
      <alignment vertical="center"/>
    </xf>
    <xf numFmtId="177" fontId="96"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0" fontId="66" fillId="0" borderId="0" applyNumberFormat="0" applyFont="0" applyFill="0" applyBorder="0" applyAlignment="0" applyProtection="0"/>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11" borderId="114">
      <alignment vertical="center"/>
    </xf>
    <xf numFmtId="177" fontId="96" fillId="11" borderId="114">
      <alignment vertical="center"/>
    </xf>
    <xf numFmtId="177" fontId="96" fillId="11" borderId="114">
      <alignment vertical="center"/>
    </xf>
    <xf numFmtId="177" fontId="96"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8" fontId="96" fillId="11" borderId="114">
      <alignment vertical="center"/>
    </xf>
    <xf numFmtId="178" fontId="96" fillId="11" borderId="114">
      <alignment vertical="center"/>
    </xf>
    <xf numFmtId="178" fontId="96" fillId="11" borderId="114">
      <alignment vertical="center"/>
    </xf>
    <xf numFmtId="178" fontId="96" fillId="11" borderId="114">
      <alignment vertical="center"/>
    </xf>
    <xf numFmtId="178" fontId="49" fillId="11" borderId="114">
      <alignment vertical="center"/>
    </xf>
    <xf numFmtId="178" fontId="49" fillId="11" borderId="114">
      <alignment vertical="center"/>
    </xf>
    <xf numFmtId="178" fontId="49" fillId="11" borderId="114">
      <alignment vertical="center"/>
    </xf>
    <xf numFmtId="178" fontId="49" fillId="11" borderId="114">
      <alignment vertical="center"/>
    </xf>
    <xf numFmtId="178" fontId="49" fillId="11" borderId="114">
      <alignment vertical="center"/>
    </xf>
    <xf numFmtId="178" fontId="49" fillId="11" borderId="114">
      <alignment vertical="center"/>
    </xf>
    <xf numFmtId="178" fontId="49" fillId="11" borderId="114">
      <alignment vertical="center"/>
    </xf>
    <xf numFmtId="178" fontId="49" fillId="11" borderId="114">
      <alignment vertical="center"/>
    </xf>
    <xf numFmtId="178" fontId="49" fillId="11" borderId="114">
      <alignment vertical="center"/>
    </xf>
    <xf numFmtId="178" fontId="49" fillId="11" borderId="114">
      <alignment vertical="center"/>
    </xf>
    <xf numFmtId="178" fontId="49" fillId="11" borderId="114">
      <alignment vertical="center"/>
    </xf>
    <xf numFmtId="178" fontId="49" fillId="11" borderId="114">
      <alignment vertical="center"/>
    </xf>
    <xf numFmtId="178" fontId="49" fillId="11" borderId="114">
      <alignment vertical="center"/>
    </xf>
    <xf numFmtId="177" fontId="96" fillId="11" borderId="114">
      <alignment vertical="center"/>
    </xf>
    <xf numFmtId="177" fontId="96" fillId="11" borderId="114">
      <alignment vertical="center"/>
    </xf>
    <xf numFmtId="177" fontId="96"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11" borderId="114">
      <alignment vertical="center"/>
    </xf>
    <xf numFmtId="177" fontId="96" fillId="11" borderId="114">
      <alignment vertical="center"/>
    </xf>
    <xf numFmtId="177" fontId="96" fillId="11" borderId="114">
      <alignment vertical="center"/>
    </xf>
    <xf numFmtId="177" fontId="96"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11" borderId="114">
      <alignment vertical="center"/>
    </xf>
    <xf numFmtId="177" fontId="96" fillId="11" borderId="114">
      <alignment vertical="center"/>
    </xf>
    <xf numFmtId="177" fontId="96" fillId="11" borderId="114">
      <alignment vertical="center"/>
    </xf>
    <xf numFmtId="177" fontId="96"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9" fontId="96" fillId="67"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9" fontId="96" fillId="11" borderId="114">
      <alignment vertical="center"/>
    </xf>
    <xf numFmtId="179" fontId="96" fillId="11" borderId="114">
      <alignment vertical="center"/>
    </xf>
    <xf numFmtId="179" fontId="96" fillId="11" borderId="114">
      <alignment vertical="center"/>
    </xf>
    <xf numFmtId="179" fontId="96"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0" fontId="66" fillId="0" borderId="0" applyNumberFormat="0" applyFont="0" applyFill="0" applyBorder="0" applyAlignment="0" applyProtection="0"/>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11" borderId="114">
      <alignment vertical="center"/>
    </xf>
    <xf numFmtId="179" fontId="96" fillId="11" borderId="114">
      <alignment vertical="center"/>
    </xf>
    <xf numFmtId="179" fontId="96" fillId="11" borderId="114">
      <alignment vertical="center"/>
    </xf>
    <xf numFmtId="179" fontId="96"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9" fontId="96"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11" borderId="114">
      <alignment vertical="center"/>
    </xf>
    <xf numFmtId="177" fontId="96" fillId="11" borderId="114">
      <alignment vertical="center"/>
    </xf>
    <xf numFmtId="177" fontId="96" fillId="11" borderId="114">
      <alignment vertical="center"/>
    </xf>
    <xf numFmtId="177" fontId="96"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9" fontId="96" fillId="11" borderId="114">
      <alignment vertical="center"/>
    </xf>
    <xf numFmtId="179" fontId="96" fillId="11" borderId="114">
      <alignment vertical="center"/>
    </xf>
    <xf numFmtId="179" fontId="96"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9" fontId="96" fillId="11" borderId="114">
      <alignment vertical="center"/>
    </xf>
    <xf numFmtId="179" fontId="96" fillId="11" borderId="114">
      <alignment vertical="center"/>
    </xf>
    <xf numFmtId="179" fontId="96" fillId="11" borderId="114">
      <alignment vertical="center"/>
    </xf>
    <xf numFmtId="179" fontId="96"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9" fontId="96" fillId="11" borderId="114">
      <alignment vertical="center"/>
    </xf>
    <xf numFmtId="179" fontId="96" fillId="11" borderId="114">
      <alignment vertical="center"/>
    </xf>
    <xf numFmtId="179" fontId="96" fillId="11" borderId="114">
      <alignment vertical="center"/>
    </xf>
    <xf numFmtId="179" fontId="96"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9" fontId="96"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1" borderId="114">
      <alignment vertical="center"/>
    </xf>
    <xf numFmtId="173" fontId="96" fillId="11" borderId="114">
      <alignment vertical="center"/>
    </xf>
    <xf numFmtId="173" fontId="96" fillId="11" borderId="114">
      <alignment vertical="center"/>
    </xf>
    <xf numFmtId="173" fontId="96"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9" fontId="96" fillId="11" borderId="114">
      <alignment vertical="center"/>
    </xf>
    <xf numFmtId="179" fontId="96" fillId="11" borderId="114">
      <alignment vertical="center"/>
    </xf>
    <xf numFmtId="179" fontId="96"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9" fontId="96" fillId="11" borderId="114">
      <alignment vertical="center"/>
    </xf>
    <xf numFmtId="179" fontId="96" fillId="11" borderId="114">
      <alignment vertical="center"/>
    </xf>
    <xf numFmtId="179" fontId="96" fillId="11" borderId="114">
      <alignment vertical="center"/>
    </xf>
    <xf numFmtId="179" fontId="96"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80" fontId="96" fillId="0" borderId="0">
      <protection locked="0"/>
    </xf>
    <xf numFmtId="180" fontId="96" fillId="0" borderId="0">
      <protection locked="0"/>
    </xf>
    <xf numFmtId="180" fontId="96" fillId="0" borderId="0">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0" fontId="96" fillId="0" borderId="0">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0" fontId="96" fillId="0" borderId="0">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0" fontId="96" fillId="0" borderId="0">
      <protection locked="0"/>
    </xf>
    <xf numFmtId="180" fontId="96" fillId="0" borderId="0">
      <protection locked="0"/>
    </xf>
    <xf numFmtId="180" fontId="96" fillId="0" borderId="0">
      <protection locked="0"/>
    </xf>
    <xf numFmtId="180" fontId="96" fillId="0" borderId="0">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0" fontId="96" fillId="12"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96" fillId="12" borderId="114">
      <alignment vertical="center"/>
      <protection locked="0"/>
    </xf>
    <xf numFmtId="0" fontId="96" fillId="12" borderId="114">
      <alignment vertical="center"/>
      <protection locked="0"/>
    </xf>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96" fillId="12" borderId="114">
      <alignment vertical="center"/>
      <protection locked="0"/>
    </xf>
    <xf numFmtId="0" fontId="96" fillId="12" borderId="114">
      <alignment vertical="center"/>
      <protection locked="0"/>
    </xf>
    <xf numFmtId="0" fontId="96" fillId="12" borderId="114">
      <alignment vertical="center"/>
      <protection locked="0"/>
    </xf>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181" fontId="96" fillId="12" borderId="114">
      <alignment vertical="center"/>
      <protection locked="0"/>
    </xf>
    <xf numFmtId="181" fontId="96" fillId="12" borderId="114">
      <alignment vertical="center"/>
      <protection locked="0"/>
    </xf>
    <xf numFmtId="181" fontId="96" fillId="12" borderId="114">
      <alignment vertical="center"/>
      <protection locked="0"/>
    </xf>
    <xf numFmtId="181" fontId="96" fillId="15" borderId="114">
      <alignment vertical="center"/>
      <protection locked="0"/>
    </xf>
    <xf numFmtId="181" fontId="96" fillId="12"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96" fillId="12" borderId="114">
      <alignment vertical="center"/>
      <protection locked="0"/>
    </xf>
    <xf numFmtId="181" fontId="96" fillId="12" borderId="114">
      <alignment vertical="center"/>
      <protection locked="0"/>
    </xf>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73" fontId="96" fillId="12" borderId="114">
      <alignment vertical="center"/>
      <protection locked="0"/>
    </xf>
    <xf numFmtId="173" fontId="96" fillId="12"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0" fontId="96" fillId="12"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96" fillId="12" borderId="114">
      <alignment vertical="center"/>
      <protection locked="0"/>
    </xf>
    <xf numFmtId="0" fontId="96" fillId="12" borderId="114">
      <alignment vertical="center"/>
      <protection locked="0"/>
    </xf>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96" fillId="12" borderId="114">
      <alignment vertical="center"/>
      <protection locked="0"/>
    </xf>
    <xf numFmtId="0" fontId="96" fillId="12" borderId="114">
      <alignment vertical="center"/>
      <protection locked="0"/>
    </xf>
    <xf numFmtId="0" fontId="96" fillId="12" borderId="114">
      <alignment vertical="center"/>
      <protection locked="0"/>
    </xf>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181" fontId="96" fillId="12" borderId="114">
      <alignment vertical="center"/>
      <protection locked="0"/>
    </xf>
    <xf numFmtId="181" fontId="96" fillId="12" borderId="114">
      <alignment vertical="center"/>
      <protection locked="0"/>
    </xf>
    <xf numFmtId="181" fontId="96" fillId="12" borderId="114">
      <alignment vertical="center"/>
      <protection locked="0"/>
    </xf>
    <xf numFmtId="181" fontId="96" fillId="15" borderId="114">
      <alignment vertical="center"/>
      <protection locked="0"/>
    </xf>
    <xf numFmtId="181" fontId="96" fillId="12"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96" fillId="12" borderId="114">
      <alignment vertical="center"/>
      <protection locked="0"/>
    </xf>
    <xf numFmtId="181" fontId="96" fillId="12" borderId="114">
      <alignment vertical="center"/>
      <protection locked="0"/>
    </xf>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2"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0" fontId="66" fillId="0" borderId="0" applyNumberFormat="0" applyFont="0" applyFill="0" applyBorder="0" applyAlignment="0" applyProtection="0"/>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15" borderId="114">
      <alignment vertical="center"/>
      <protection locked="0"/>
    </xf>
    <xf numFmtId="177" fontId="96" fillId="15" borderId="114">
      <alignment vertical="center"/>
      <protection locked="0"/>
    </xf>
    <xf numFmtId="177" fontId="96" fillId="15" borderId="114">
      <alignment vertical="center"/>
      <protection locked="0"/>
    </xf>
    <xf numFmtId="177" fontId="96" fillId="15" borderId="114">
      <alignment vertical="center"/>
      <protection locked="0"/>
    </xf>
    <xf numFmtId="177" fontId="49" fillId="15" borderId="114">
      <alignment vertical="center"/>
      <protection locked="0"/>
    </xf>
    <xf numFmtId="177" fontId="49" fillId="15" borderId="114">
      <alignment vertical="center"/>
      <protection locked="0"/>
    </xf>
    <xf numFmtId="177" fontId="49" fillId="15" borderId="114">
      <alignment vertical="center"/>
      <protection locked="0"/>
    </xf>
    <xf numFmtId="177" fontId="49" fillId="15" borderId="114">
      <alignment vertical="center"/>
      <protection locked="0"/>
    </xf>
    <xf numFmtId="177" fontId="49" fillId="15" borderId="114">
      <alignment vertical="center"/>
      <protection locked="0"/>
    </xf>
    <xf numFmtId="177" fontId="49" fillId="15" borderId="114">
      <alignment vertical="center"/>
      <protection locked="0"/>
    </xf>
    <xf numFmtId="177" fontId="49" fillId="15" borderId="114">
      <alignment vertical="center"/>
      <protection locked="0"/>
    </xf>
    <xf numFmtId="177" fontId="49" fillId="15" borderId="114">
      <alignment vertical="center"/>
      <protection locked="0"/>
    </xf>
    <xf numFmtId="177" fontId="49" fillId="15" borderId="114">
      <alignment vertical="center"/>
      <protection locked="0"/>
    </xf>
    <xf numFmtId="177" fontId="49" fillId="15" borderId="114">
      <alignment vertical="center"/>
      <protection locked="0"/>
    </xf>
    <xf numFmtId="177" fontId="49" fillId="15" borderId="114">
      <alignment vertical="center"/>
      <protection locked="0"/>
    </xf>
    <xf numFmtId="177" fontId="49" fillId="15" borderId="114">
      <alignment vertical="center"/>
      <protection locked="0"/>
    </xf>
    <xf numFmtId="177" fontId="49" fillId="15" borderId="114">
      <alignment vertical="center"/>
      <protection locked="0"/>
    </xf>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82" fontId="96" fillId="12"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2" fontId="96"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96" fillId="12" borderId="114">
      <alignment vertical="center"/>
      <protection locked="0"/>
    </xf>
    <xf numFmtId="182" fontId="96" fillId="12" borderId="114">
      <alignment vertical="center"/>
      <protection locked="0"/>
    </xf>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96" fillId="12" borderId="114">
      <alignment vertical="center"/>
      <protection locked="0"/>
    </xf>
    <xf numFmtId="182" fontId="96" fillId="12" borderId="114">
      <alignment vertical="center"/>
      <protection locked="0"/>
    </xf>
    <xf numFmtId="182" fontId="96" fillId="12" borderId="114">
      <alignment vertical="center"/>
      <protection locked="0"/>
    </xf>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2" fontId="96"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96" fillId="12"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2" fontId="96"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96" fillId="12" borderId="114">
      <alignment vertical="center"/>
      <protection locked="0"/>
    </xf>
    <xf numFmtId="182" fontId="96" fillId="12" borderId="114">
      <alignment vertical="center"/>
      <protection locked="0"/>
    </xf>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96" fillId="12" borderId="114">
      <alignment vertical="center"/>
      <protection locked="0"/>
    </xf>
    <xf numFmtId="182" fontId="96" fillId="12" borderId="114">
      <alignment vertical="center"/>
      <protection locked="0"/>
    </xf>
    <xf numFmtId="182" fontId="96" fillId="12" borderId="114">
      <alignment vertical="center"/>
      <protection locked="0"/>
    </xf>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2" fontId="96"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2"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0" fontId="66" fillId="0" borderId="0" applyNumberFormat="0" applyFont="0" applyFill="0" applyBorder="0" applyAlignment="0" applyProtection="0"/>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12"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15" borderId="114">
      <alignment vertical="center"/>
      <protection locked="0"/>
    </xf>
    <xf numFmtId="177" fontId="96" fillId="15" borderId="114">
      <alignment vertical="center"/>
      <protection locked="0"/>
    </xf>
    <xf numFmtId="177" fontId="96" fillId="15" borderId="114">
      <alignment vertical="center"/>
      <protection locked="0"/>
    </xf>
    <xf numFmtId="177" fontId="96" fillId="15" borderId="114">
      <alignment vertical="center"/>
      <protection locked="0"/>
    </xf>
    <xf numFmtId="177" fontId="49" fillId="15" borderId="114">
      <alignment vertical="center"/>
      <protection locked="0"/>
    </xf>
    <xf numFmtId="177" fontId="49" fillId="15" borderId="114">
      <alignment vertical="center"/>
      <protection locked="0"/>
    </xf>
    <xf numFmtId="177" fontId="49" fillId="15" borderId="114">
      <alignment vertical="center"/>
      <protection locked="0"/>
    </xf>
    <xf numFmtId="177" fontId="49" fillId="15" borderId="114">
      <alignment vertical="center"/>
      <protection locked="0"/>
    </xf>
    <xf numFmtId="177" fontId="49" fillId="15" borderId="114">
      <alignment vertical="center"/>
      <protection locked="0"/>
    </xf>
    <xf numFmtId="177" fontId="49" fillId="15" borderId="114">
      <alignment vertical="center"/>
      <protection locked="0"/>
    </xf>
    <xf numFmtId="177" fontId="49" fillId="15" borderId="114">
      <alignment vertical="center"/>
      <protection locked="0"/>
    </xf>
    <xf numFmtId="177" fontId="49" fillId="15" borderId="114">
      <alignment vertical="center"/>
      <protection locked="0"/>
    </xf>
    <xf numFmtId="177" fontId="49" fillId="15" borderId="114">
      <alignment vertical="center"/>
      <protection locked="0"/>
    </xf>
    <xf numFmtId="177" fontId="49" fillId="15" borderId="114">
      <alignment vertical="center"/>
      <protection locked="0"/>
    </xf>
    <xf numFmtId="177" fontId="49" fillId="15" borderId="114">
      <alignment vertical="center"/>
      <protection locked="0"/>
    </xf>
    <xf numFmtId="177" fontId="49" fillId="15" borderId="114">
      <alignment vertical="center"/>
      <protection locked="0"/>
    </xf>
    <xf numFmtId="177" fontId="49" fillId="15"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0" fontId="66" fillId="0" borderId="0" applyNumberFormat="0" applyFont="0" applyFill="0" applyBorder="0" applyAlignment="0" applyProtection="0"/>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30"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30"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30"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30"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30"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81" fontId="96" fillId="3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30" borderId="114">
      <alignment vertical="center"/>
    </xf>
    <xf numFmtId="181" fontId="96" fillId="30" borderId="114">
      <alignment vertical="center"/>
    </xf>
    <xf numFmtId="181" fontId="96" fillId="30" borderId="114">
      <alignment vertical="center"/>
    </xf>
    <xf numFmtId="181" fontId="96"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96" fillId="30" borderId="114">
      <alignment vertical="center"/>
    </xf>
    <xf numFmtId="181" fontId="96" fillId="30" borderId="114">
      <alignment vertical="center"/>
    </xf>
    <xf numFmtId="181" fontId="96"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96" fillId="31" borderId="114">
      <alignment vertical="center"/>
    </xf>
    <xf numFmtId="181" fontId="96" fillId="31" borderId="114">
      <alignment vertical="center"/>
    </xf>
    <xf numFmtId="181" fontId="96" fillId="30" borderId="114">
      <alignment vertical="center"/>
    </xf>
    <xf numFmtId="181" fontId="96" fillId="30" borderId="114">
      <alignment vertical="center"/>
    </xf>
    <xf numFmtId="181" fontId="96" fillId="30" borderId="114">
      <alignment vertical="center"/>
    </xf>
    <xf numFmtId="181" fontId="96"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30" borderId="114">
      <alignment vertical="center"/>
    </xf>
    <xf numFmtId="181" fontId="96" fillId="30" borderId="114">
      <alignment vertical="center"/>
    </xf>
    <xf numFmtId="181" fontId="96" fillId="30" borderId="114">
      <alignment vertical="center"/>
    </xf>
    <xf numFmtId="181" fontId="96"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30" borderId="114">
      <alignment vertical="center"/>
    </xf>
    <xf numFmtId="181" fontId="96" fillId="30" borderId="114">
      <alignment vertical="center"/>
    </xf>
    <xf numFmtId="181" fontId="96" fillId="30" borderId="114">
      <alignment vertical="center"/>
    </xf>
    <xf numFmtId="181" fontId="96"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96" fillId="31" borderId="114">
      <alignment vertical="center"/>
    </xf>
    <xf numFmtId="181" fontId="96" fillId="31" borderId="114">
      <alignment vertical="center"/>
    </xf>
    <xf numFmtId="181" fontId="96" fillId="31" borderId="114">
      <alignment vertical="center"/>
    </xf>
    <xf numFmtId="181" fontId="96" fillId="30" borderId="114">
      <alignment vertical="center"/>
    </xf>
    <xf numFmtId="181" fontId="96" fillId="30" borderId="114">
      <alignment vertical="center"/>
    </xf>
    <xf numFmtId="181" fontId="96" fillId="30" borderId="114">
      <alignment vertical="center"/>
    </xf>
    <xf numFmtId="181" fontId="96"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30" borderId="114">
      <alignment vertical="center"/>
    </xf>
    <xf numFmtId="181" fontId="96" fillId="30" borderId="114">
      <alignment vertical="center"/>
    </xf>
    <xf numFmtId="181" fontId="96" fillId="30" borderId="114">
      <alignment vertical="center"/>
    </xf>
    <xf numFmtId="181" fontId="96"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96" fillId="30" borderId="114">
      <alignment vertical="center"/>
    </xf>
    <xf numFmtId="181" fontId="96" fillId="30" borderId="114">
      <alignment vertical="center"/>
    </xf>
    <xf numFmtId="181" fontId="96"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30" borderId="114">
      <alignment vertical="center"/>
    </xf>
    <xf numFmtId="181" fontId="96" fillId="30" borderId="114">
      <alignment vertical="center"/>
    </xf>
    <xf numFmtId="181" fontId="96" fillId="30" borderId="114">
      <alignment vertical="center"/>
    </xf>
    <xf numFmtId="181" fontId="96"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30" borderId="114">
      <alignment vertical="center"/>
    </xf>
    <xf numFmtId="181" fontId="96" fillId="30" borderId="114">
      <alignment vertical="center"/>
    </xf>
    <xf numFmtId="181" fontId="96" fillId="30" borderId="114">
      <alignment vertical="center"/>
    </xf>
    <xf numFmtId="181" fontId="96"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0" borderId="114">
      <alignment vertical="center"/>
    </xf>
    <xf numFmtId="181" fontId="96" fillId="3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30" borderId="114">
      <alignment vertical="center"/>
    </xf>
    <xf numFmtId="181" fontId="96" fillId="30" borderId="114">
      <alignment vertical="center"/>
    </xf>
    <xf numFmtId="181" fontId="96" fillId="30" borderId="114">
      <alignment vertical="center"/>
    </xf>
    <xf numFmtId="181" fontId="96"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96" fillId="30" borderId="114">
      <alignment vertical="center"/>
    </xf>
    <xf numFmtId="181" fontId="96" fillId="30" borderId="114">
      <alignment vertical="center"/>
    </xf>
    <xf numFmtId="181" fontId="96"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96" fillId="31" borderId="114">
      <alignment vertical="center"/>
    </xf>
    <xf numFmtId="181" fontId="96" fillId="31" borderId="114">
      <alignment vertical="center"/>
    </xf>
    <xf numFmtId="181" fontId="96" fillId="30" borderId="114">
      <alignment vertical="center"/>
    </xf>
    <xf numFmtId="181" fontId="96" fillId="30" borderId="114">
      <alignment vertical="center"/>
    </xf>
    <xf numFmtId="181" fontId="96" fillId="30" borderId="114">
      <alignment vertical="center"/>
    </xf>
    <xf numFmtId="181" fontId="96"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30" borderId="114">
      <alignment vertical="center"/>
    </xf>
    <xf numFmtId="181" fontId="96" fillId="30" borderId="114">
      <alignment vertical="center"/>
    </xf>
    <xf numFmtId="181" fontId="96" fillId="30" borderId="114">
      <alignment vertical="center"/>
    </xf>
    <xf numFmtId="181" fontId="96"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30" borderId="114">
      <alignment vertical="center"/>
    </xf>
    <xf numFmtId="181" fontId="96" fillId="30" borderId="114">
      <alignment vertical="center"/>
    </xf>
    <xf numFmtId="181" fontId="96" fillId="30" borderId="114">
      <alignment vertical="center"/>
    </xf>
    <xf numFmtId="181" fontId="96"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96" fillId="31" borderId="114">
      <alignment vertical="center"/>
    </xf>
    <xf numFmtId="181" fontId="96" fillId="31" borderId="114">
      <alignment vertical="center"/>
    </xf>
    <xf numFmtId="181" fontId="96" fillId="31" borderId="114">
      <alignment vertical="center"/>
    </xf>
    <xf numFmtId="181" fontId="96" fillId="30" borderId="114">
      <alignment vertical="center"/>
    </xf>
    <xf numFmtId="181" fontId="96" fillId="30" borderId="114">
      <alignment vertical="center"/>
    </xf>
    <xf numFmtId="181" fontId="96" fillId="30" borderId="114">
      <alignment vertical="center"/>
    </xf>
    <xf numFmtId="181" fontId="96"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30" borderId="114">
      <alignment vertical="center"/>
    </xf>
    <xf numFmtId="181" fontId="96" fillId="30" borderId="114">
      <alignment vertical="center"/>
    </xf>
    <xf numFmtId="181" fontId="96" fillId="30" borderId="114">
      <alignment vertical="center"/>
    </xf>
    <xf numFmtId="181" fontId="96"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96" fillId="30" borderId="114">
      <alignment vertical="center"/>
    </xf>
    <xf numFmtId="181" fontId="96" fillId="30" borderId="114">
      <alignment vertical="center"/>
    </xf>
    <xf numFmtId="181" fontId="96"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30" borderId="114">
      <alignment vertical="center"/>
    </xf>
    <xf numFmtId="181" fontId="96" fillId="30" borderId="114">
      <alignment vertical="center"/>
    </xf>
    <xf numFmtId="181" fontId="96" fillId="30" borderId="114">
      <alignment vertical="center"/>
    </xf>
    <xf numFmtId="181" fontId="96"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30" borderId="114">
      <alignment vertical="center"/>
    </xf>
    <xf numFmtId="181" fontId="96" fillId="30" borderId="114">
      <alignment vertical="center"/>
    </xf>
    <xf numFmtId="181" fontId="96" fillId="30" borderId="114">
      <alignment vertical="center"/>
    </xf>
    <xf numFmtId="181" fontId="96"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8" fontId="96" fillId="3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8" fontId="96" fillId="30" borderId="114">
      <alignment vertical="center"/>
    </xf>
    <xf numFmtId="178" fontId="96" fillId="30" borderId="114">
      <alignment vertical="center"/>
    </xf>
    <xf numFmtId="178" fontId="96" fillId="30" borderId="114">
      <alignment vertical="center"/>
    </xf>
    <xf numFmtId="178" fontId="96" fillId="30" borderId="114">
      <alignment vertical="center"/>
    </xf>
    <xf numFmtId="178" fontId="49" fillId="30" borderId="114">
      <alignment vertical="center"/>
    </xf>
    <xf numFmtId="178" fontId="49" fillId="30" borderId="114">
      <alignment vertical="center"/>
    </xf>
    <xf numFmtId="178" fontId="49" fillId="30" borderId="114">
      <alignment vertical="center"/>
    </xf>
    <xf numFmtId="178" fontId="49" fillId="30" borderId="114">
      <alignment vertical="center"/>
    </xf>
    <xf numFmtId="178" fontId="49" fillId="30" borderId="114">
      <alignment vertical="center"/>
    </xf>
    <xf numFmtId="178" fontId="49" fillId="30" borderId="114">
      <alignment vertical="center"/>
    </xf>
    <xf numFmtId="178" fontId="49" fillId="30" borderId="114">
      <alignment vertical="center"/>
    </xf>
    <xf numFmtId="178" fontId="49" fillId="30" borderId="114">
      <alignment vertical="center"/>
    </xf>
    <xf numFmtId="178" fontId="49" fillId="30" borderId="114">
      <alignment vertical="center"/>
    </xf>
    <xf numFmtId="178" fontId="49" fillId="30" borderId="114">
      <alignment vertical="center"/>
    </xf>
    <xf numFmtId="178" fontId="49" fillId="30" borderId="114">
      <alignment vertical="center"/>
    </xf>
    <xf numFmtId="178" fontId="49" fillId="30" borderId="114">
      <alignment vertical="center"/>
    </xf>
    <xf numFmtId="178" fontId="49" fillId="30"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0" fontId="66" fillId="0" borderId="0" applyNumberFormat="0" applyFont="0" applyFill="0" applyBorder="0" applyAlignment="0" applyProtection="0"/>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0" borderId="114">
      <alignment vertical="center"/>
    </xf>
    <xf numFmtId="177" fontId="96" fillId="30" borderId="114">
      <alignment vertical="center"/>
    </xf>
    <xf numFmtId="177" fontId="96" fillId="30" borderId="114">
      <alignment vertical="center"/>
    </xf>
    <xf numFmtId="177" fontId="96" fillId="30" borderId="114">
      <alignment vertical="center"/>
    </xf>
    <xf numFmtId="177" fontId="49" fillId="30" borderId="114">
      <alignment vertical="center"/>
    </xf>
    <xf numFmtId="177"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3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30" borderId="114">
      <alignment vertical="center"/>
    </xf>
    <xf numFmtId="177" fontId="96" fillId="30" borderId="114">
      <alignment vertical="center"/>
    </xf>
    <xf numFmtId="177" fontId="96" fillId="30" borderId="114">
      <alignment vertical="center"/>
    </xf>
    <xf numFmtId="177" fontId="96"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0" fontId="66" fillId="0" borderId="0" applyNumberFormat="0" applyFont="0" applyFill="0" applyBorder="0" applyAlignment="0" applyProtection="0"/>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30" borderId="114">
      <alignment vertical="center"/>
    </xf>
    <xf numFmtId="181" fontId="96" fillId="30" borderId="114">
      <alignment vertical="center"/>
    </xf>
    <xf numFmtId="181" fontId="96" fillId="30" borderId="114">
      <alignment vertical="center"/>
    </xf>
    <xf numFmtId="181" fontId="96"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77" fontId="96" fillId="30" borderId="114">
      <alignment vertical="center"/>
    </xf>
    <xf numFmtId="177" fontId="96" fillId="30" borderId="114">
      <alignment vertical="center"/>
    </xf>
    <xf numFmtId="177" fontId="96"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30" borderId="114">
      <alignment vertical="center"/>
    </xf>
    <xf numFmtId="177" fontId="96" fillId="30" borderId="114">
      <alignment vertical="center"/>
    </xf>
    <xf numFmtId="177" fontId="96" fillId="30" borderId="114">
      <alignment vertical="center"/>
    </xf>
    <xf numFmtId="177" fontId="96"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30" borderId="114">
      <alignment vertical="center"/>
    </xf>
    <xf numFmtId="177" fontId="96" fillId="30" borderId="114">
      <alignment vertical="center"/>
    </xf>
    <xf numFmtId="177" fontId="96" fillId="30" borderId="114">
      <alignment vertical="center"/>
    </xf>
    <xf numFmtId="177" fontId="96"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9" fontId="96" fillId="3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9" fontId="96" fillId="30" borderId="114">
      <alignment vertical="center"/>
    </xf>
    <xf numFmtId="179" fontId="96" fillId="30" borderId="114">
      <alignment vertical="center"/>
    </xf>
    <xf numFmtId="179" fontId="96" fillId="30" borderId="114">
      <alignment vertical="center"/>
    </xf>
    <xf numFmtId="179" fontId="96"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0" fontId="66" fillId="0" borderId="0" applyNumberFormat="0" applyFont="0" applyFill="0" applyBorder="0" applyAlignment="0" applyProtection="0"/>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0" borderId="114">
      <alignment vertical="center"/>
    </xf>
    <xf numFmtId="179" fontId="96" fillId="30" borderId="114">
      <alignment vertical="center"/>
    </xf>
    <xf numFmtId="179" fontId="96" fillId="30" borderId="114">
      <alignment vertical="center"/>
    </xf>
    <xf numFmtId="179" fontId="96"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9" fontId="96"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30" borderId="114">
      <alignment vertical="center"/>
    </xf>
    <xf numFmtId="177" fontId="96" fillId="30" borderId="114">
      <alignment vertical="center"/>
    </xf>
    <xf numFmtId="177" fontId="96" fillId="30" borderId="114">
      <alignment vertical="center"/>
    </xf>
    <xf numFmtId="177" fontId="96"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9" fontId="96" fillId="30" borderId="114">
      <alignment vertical="center"/>
    </xf>
    <xf numFmtId="179" fontId="96" fillId="30" borderId="114">
      <alignment vertical="center"/>
    </xf>
    <xf numFmtId="179" fontId="96"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9" fontId="96" fillId="30" borderId="114">
      <alignment vertical="center"/>
    </xf>
    <xf numFmtId="179" fontId="96" fillId="30" borderId="114">
      <alignment vertical="center"/>
    </xf>
    <xf numFmtId="179" fontId="96" fillId="30" borderId="114">
      <alignment vertical="center"/>
    </xf>
    <xf numFmtId="179" fontId="96"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9" fontId="96" fillId="30" borderId="114">
      <alignment vertical="center"/>
    </xf>
    <xf numFmtId="179" fontId="96" fillId="30" borderId="114">
      <alignment vertical="center"/>
    </xf>
    <xf numFmtId="179" fontId="96" fillId="30" borderId="114">
      <alignment vertical="center"/>
    </xf>
    <xf numFmtId="179" fontId="96"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30" borderId="114">
      <alignment vertical="center"/>
    </xf>
    <xf numFmtId="181" fontId="96" fillId="30" borderId="114">
      <alignment vertical="center"/>
    </xf>
    <xf numFmtId="181" fontId="96" fillId="30" borderId="114">
      <alignment vertical="center"/>
    </xf>
    <xf numFmtId="181" fontId="96"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30"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30"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30"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96" fillId="31" borderId="114">
      <alignment vertical="center"/>
    </xf>
    <xf numFmtId="0" fontId="96" fillId="3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30" borderId="114">
      <alignment vertical="center"/>
    </xf>
    <xf numFmtId="0" fontId="96" fillId="30" borderId="114">
      <alignment vertical="center"/>
    </xf>
    <xf numFmtId="0" fontId="96" fillId="30" borderId="114">
      <alignment vertical="center"/>
    </xf>
    <xf numFmtId="0" fontId="96"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96" fillId="30" borderId="114">
      <alignment vertical="center"/>
    </xf>
    <xf numFmtId="0" fontId="96" fillId="30" borderId="114">
      <alignment vertical="center"/>
    </xf>
    <xf numFmtId="0" fontId="96"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96" fillId="31" borderId="114">
      <alignment vertical="center"/>
    </xf>
    <xf numFmtId="0" fontId="96" fillId="31" borderId="114">
      <alignment vertical="center"/>
    </xf>
    <xf numFmtId="0" fontId="96" fillId="30" borderId="114">
      <alignment vertical="center"/>
    </xf>
    <xf numFmtId="0" fontId="96" fillId="30" borderId="114">
      <alignment vertical="center"/>
    </xf>
    <xf numFmtId="0" fontId="96" fillId="30" borderId="114">
      <alignment vertical="center"/>
    </xf>
    <xf numFmtId="0" fontId="96"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30" borderId="114">
      <alignment vertical="center"/>
    </xf>
    <xf numFmtId="0" fontId="96" fillId="30" borderId="114">
      <alignment vertical="center"/>
    </xf>
    <xf numFmtId="0" fontId="96" fillId="30" borderId="114">
      <alignment vertical="center"/>
    </xf>
    <xf numFmtId="0" fontId="96"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30" borderId="114">
      <alignment vertical="center"/>
    </xf>
    <xf numFmtId="0" fontId="96" fillId="30" borderId="114">
      <alignment vertical="center"/>
    </xf>
    <xf numFmtId="0" fontId="96" fillId="30" borderId="114">
      <alignment vertical="center"/>
    </xf>
    <xf numFmtId="0" fontId="96"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96" fillId="31" borderId="114">
      <alignment vertical="center"/>
    </xf>
    <xf numFmtId="0" fontId="96" fillId="31" borderId="114">
      <alignment vertical="center"/>
    </xf>
    <xf numFmtId="0" fontId="96" fillId="31" borderId="114">
      <alignment vertical="center"/>
    </xf>
    <xf numFmtId="0" fontId="96" fillId="30" borderId="114">
      <alignment vertical="center"/>
    </xf>
    <xf numFmtId="0" fontId="96" fillId="30" borderId="114">
      <alignment vertical="center"/>
    </xf>
    <xf numFmtId="0" fontId="96" fillId="30" borderId="114">
      <alignment vertical="center"/>
    </xf>
    <xf numFmtId="0" fontId="96"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30" borderId="114">
      <alignment vertical="center"/>
    </xf>
    <xf numFmtId="0" fontId="96" fillId="30" borderId="114">
      <alignment vertical="center"/>
    </xf>
    <xf numFmtId="0" fontId="96" fillId="30" borderId="114">
      <alignment vertical="center"/>
    </xf>
    <xf numFmtId="0" fontId="96"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96" fillId="30" borderId="114">
      <alignment vertical="center"/>
    </xf>
    <xf numFmtId="0" fontId="96" fillId="30" borderId="114">
      <alignment vertical="center"/>
    </xf>
    <xf numFmtId="0" fontId="96"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30" borderId="114">
      <alignment vertical="center"/>
    </xf>
    <xf numFmtId="0" fontId="96" fillId="30" borderId="114">
      <alignment vertical="center"/>
    </xf>
    <xf numFmtId="0" fontId="96" fillId="30" borderId="114">
      <alignment vertical="center"/>
    </xf>
    <xf numFmtId="0" fontId="96"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30" borderId="114">
      <alignment vertical="center"/>
    </xf>
    <xf numFmtId="0" fontId="96" fillId="30" borderId="114">
      <alignment vertical="center"/>
    </xf>
    <xf numFmtId="0" fontId="96" fillId="30" borderId="114">
      <alignment vertical="center"/>
    </xf>
    <xf numFmtId="0" fontId="96"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0" fontId="96" fillId="3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30" borderId="114">
      <alignment vertical="center"/>
    </xf>
    <xf numFmtId="0" fontId="96" fillId="30" borderId="114">
      <alignment vertical="center"/>
    </xf>
    <xf numFmtId="0" fontId="96" fillId="30" borderId="114">
      <alignment vertical="center"/>
    </xf>
    <xf numFmtId="0" fontId="96"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96" fillId="30" borderId="114">
      <alignment vertical="center"/>
    </xf>
    <xf numFmtId="0" fontId="96" fillId="30" borderId="114">
      <alignment vertical="center"/>
    </xf>
    <xf numFmtId="0" fontId="96"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96" fillId="31" borderId="114">
      <alignment vertical="center"/>
    </xf>
    <xf numFmtId="0" fontId="96" fillId="31" borderId="114">
      <alignment vertical="center"/>
    </xf>
    <xf numFmtId="0" fontId="96" fillId="30" borderId="114">
      <alignment vertical="center"/>
    </xf>
    <xf numFmtId="0" fontId="96" fillId="30" borderId="114">
      <alignment vertical="center"/>
    </xf>
    <xf numFmtId="0" fontId="96" fillId="30" borderId="114">
      <alignment vertical="center"/>
    </xf>
    <xf numFmtId="0" fontId="96"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30" borderId="114">
      <alignment vertical="center"/>
    </xf>
    <xf numFmtId="0" fontId="96" fillId="30" borderId="114">
      <alignment vertical="center"/>
    </xf>
    <xf numFmtId="0" fontId="96" fillId="30" borderId="114">
      <alignment vertical="center"/>
    </xf>
    <xf numFmtId="0" fontId="96"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30" borderId="114">
      <alignment vertical="center"/>
    </xf>
    <xf numFmtId="0" fontId="96" fillId="30" borderId="114">
      <alignment vertical="center"/>
    </xf>
    <xf numFmtId="0" fontId="96" fillId="30" borderId="114">
      <alignment vertical="center"/>
    </xf>
    <xf numFmtId="0" fontId="96"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96" fillId="31" borderId="114">
      <alignment vertical="center"/>
    </xf>
    <xf numFmtId="0" fontId="96" fillId="31" borderId="114">
      <alignment vertical="center"/>
    </xf>
    <xf numFmtId="0" fontId="96" fillId="31" borderId="114">
      <alignment vertical="center"/>
    </xf>
    <xf numFmtId="0" fontId="96" fillId="30" borderId="114">
      <alignment vertical="center"/>
    </xf>
    <xf numFmtId="0" fontId="96" fillId="30" borderId="114">
      <alignment vertical="center"/>
    </xf>
    <xf numFmtId="0" fontId="96" fillId="30" borderId="114">
      <alignment vertical="center"/>
    </xf>
    <xf numFmtId="0" fontId="96"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30" borderId="114">
      <alignment vertical="center"/>
    </xf>
    <xf numFmtId="0" fontId="96" fillId="30" borderId="114">
      <alignment vertical="center"/>
    </xf>
    <xf numFmtId="0" fontId="96" fillId="30" borderId="114">
      <alignment vertical="center"/>
    </xf>
    <xf numFmtId="0" fontId="96"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96" fillId="30" borderId="114">
      <alignment vertical="center"/>
    </xf>
    <xf numFmtId="0" fontId="96" fillId="30" borderId="114">
      <alignment vertical="center"/>
    </xf>
    <xf numFmtId="0" fontId="96"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30" borderId="114">
      <alignment vertical="center"/>
    </xf>
    <xf numFmtId="0" fontId="96" fillId="30" borderId="114">
      <alignment vertical="center"/>
    </xf>
    <xf numFmtId="0" fontId="96" fillId="30" borderId="114">
      <alignment vertical="center"/>
    </xf>
    <xf numFmtId="0" fontId="96"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30" borderId="114">
      <alignment vertical="center"/>
    </xf>
    <xf numFmtId="0" fontId="96" fillId="30" borderId="114">
      <alignment vertical="center"/>
    </xf>
    <xf numFmtId="0" fontId="96" fillId="30" borderId="114">
      <alignment vertical="center"/>
    </xf>
    <xf numFmtId="0" fontId="96"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3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30"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0" fontId="66" fillId="0" borderId="0" applyNumberFormat="0" applyFont="0" applyFill="0" applyBorder="0" applyAlignment="0" applyProtection="0"/>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30" borderId="114">
      <alignment vertical="center"/>
    </xf>
    <xf numFmtId="177" fontId="96" fillId="30" borderId="114">
      <alignment vertical="center"/>
    </xf>
    <xf numFmtId="177" fontId="96" fillId="30" borderId="114">
      <alignment vertical="center"/>
    </xf>
    <xf numFmtId="177" fontId="96"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30"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30"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30"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30"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30"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96" fillId="3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30"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96" fillId="31" borderId="114">
      <alignment vertical="center"/>
    </xf>
    <xf numFmtId="173" fontId="96" fillId="31"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30"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30"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96" fillId="31" borderId="114">
      <alignment vertical="center"/>
    </xf>
    <xf numFmtId="173" fontId="96" fillId="3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30"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96" fillId="31" borderId="114">
      <alignment vertical="center"/>
    </xf>
    <xf numFmtId="173" fontId="96" fillId="31"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30"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30"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30"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30"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0" fontId="96" fillId="32"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51" borderId="114">
      <alignment horizontal="right" vertical="center"/>
      <protection locked="0"/>
    </xf>
    <xf numFmtId="0" fontId="96" fillId="51" borderId="114">
      <alignment horizontal="right" vertical="center"/>
      <protection locked="0"/>
    </xf>
    <xf numFmtId="0" fontId="96" fillId="51" borderId="114">
      <alignment horizontal="right" vertical="center"/>
      <protection locked="0"/>
    </xf>
    <xf numFmtId="0" fontId="96"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96" fillId="51" borderId="114">
      <alignment horizontal="right" vertical="center"/>
      <protection locked="0"/>
    </xf>
    <xf numFmtId="0" fontId="96" fillId="51" borderId="114">
      <alignment horizontal="right" vertical="center"/>
      <protection locked="0"/>
    </xf>
    <xf numFmtId="0" fontId="96"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96" fillId="32" borderId="114">
      <alignment horizontal="right" vertical="center"/>
      <protection locked="0"/>
    </xf>
    <xf numFmtId="0" fontId="96" fillId="32" borderId="114">
      <alignment horizontal="right" vertical="center"/>
      <protection locked="0"/>
    </xf>
    <xf numFmtId="0" fontId="96" fillId="51" borderId="114">
      <alignment horizontal="right" vertical="center"/>
      <protection locked="0"/>
    </xf>
    <xf numFmtId="0" fontId="96" fillId="51" borderId="114">
      <alignment horizontal="right" vertical="center"/>
      <protection locked="0"/>
    </xf>
    <xf numFmtId="0" fontId="96" fillId="51" borderId="114">
      <alignment horizontal="right" vertical="center"/>
      <protection locked="0"/>
    </xf>
    <xf numFmtId="0" fontId="96"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51" borderId="114">
      <alignment horizontal="right" vertical="center"/>
      <protection locked="0"/>
    </xf>
    <xf numFmtId="0" fontId="96" fillId="51" borderId="114">
      <alignment horizontal="right" vertical="center"/>
      <protection locked="0"/>
    </xf>
    <xf numFmtId="0" fontId="96" fillId="51" borderId="114">
      <alignment horizontal="right" vertical="center"/>
      <protection locked="0"/>
    </xf>
    <xf numFmtId="0" fontId="96"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51" borderId="114">
      <alignment horizontal="right" vertical="center"/>
      <protection locked="0"/>
    </xf>
    <xf numFmtId="0" fontId="96" fillId="51" borderId="114">
      <alignment horizontal="right" vertical="center"/>
      <protection locked="0"/>
    </xf>
    <xf numFmtId="0" fontId="96" fillId="51" borderId="114">
      <alignment horizontal="right" vertical="center"/>
      <protection locked="0"/>
    </xf>
    <xf numFmtId="0" fontId="96"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96" fillId="32" borderId="114">
      <alignment horizontal="right" vertical="center"/>
      <protection locked="0"/>
    </xf>
    <xf numFmtId="0" fontId="96" fillId="32" borderId="114">
      <alignment horizontal="right" vertical="center"/>
      <protection locked="0"/>
    </xf>
    <xf numFmtId="0" fontId="96" fillId="32" borderId="114">
      <alignment horizontal="right" vertical="center"/>
      <protection locked="0"/>
    </xf>
    <xf numFmtId="0" fontId="96" fillId="51" borderId="114">
      <alignment horizontal="right" vertical="center"/>
      <protection locked="0"/>
    </xf>
    <xf numFmtId="0" fontId="96" fillId="51" borderId="114">
      <alignment horizontal="right" vertical="center"/>
      <protection locked="0"/>
    </xf>
    <xf numFmtId="0" fontId="96" fillId="51" borderId="114">
      <alignment horizontal="right" vertical="center"/>
      <protection locked="0"/>
    </xf>
    <xf numFmtId="0" fontId="96"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51" borderId="114">
      <alignment horizontal="right" vertical="center"/>
      <protection locked="0"/>
    </xf>
    <xf numFmtId="0" fontId="96" fillId="51" borderId="114">
      <alignment horizontal="right" vertical="center"/>
      <protection locked="0"/>
    </xf>
    <xf numFmtId="0" fontId="96" fillId="51" borderId="114">
      <alignment horizontal="right" vertical="center"/>
      <protection locked="0"/>
    </xf>
    <xf numFmtId="0" fontId="96"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96" fillId="51" borderId="114">
      <alignment horizontal="right" vertical="center"/>
      <protection locked="0"/>
    </xf>
    <xf numFmtId="0" fontId="96" fillId="51" borderId="114">
      <alignment horizontal="right" vertical="center"/>
      <protection locked="0"/>
    </xf>
    <xf numFmtId="0" fontId="96"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51" borderId="114">
      <alignment horizontal="right" vertical="center"/>
      <protection locked="0"/>
    </xf>
    <xf numFmtId="0" fontId="96" fillId="51" borderId="114">
      <alignment horizontal="right" vertical="center"/>
      <protection locked="0"/>
    </xf>
    <xf numFmtId="0" fontId="96" fillId="51" borderId="114">
      <alignment horizontal="right" vertical="center"/>
      <protection locked="0"/>
    </xf>
    <xf numFmtId="0" fontId="96"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51" borderId="114">
      <alignment horizontal="right" vertical="center"/>
      <protection locked="0"/>
    </xf>
    <xf numFmtId="0" fontId="96" fillId="51" borderId="114">
      <alignment horizontal="right" vertical="center"/>
      <protection locked="0"/>
    </xf>
    <xf numFmtId="0" fontId="96" fillId="51" borderId="114">
      <alignment horizontal="right" vertical="center"/>
      <protection locked="0"/>
    </xf>
    <xf numFmtId="0" fontId="96"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32"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51" borderId="114">
      <alignment horizontal="right" vertical="center"/>
      <protection locked="0"/>
    </xf>
    <xf numFmtId="177" fontId="96" fillId="51" borderId="114">
      <alignment horizontal="right" vertical="center"/>
      <protection locked="0"/>
    </xf>
    <xf numFmtId="177" fontId="96" fillId="51" borderId="114">
      <alignment horizontal="right" vertical="center"/>
      <protection locked="0"/>
    </xf>
    <xf numFmtId="177" fontId="96"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0" fontId="66" fillId="0" borderId="0" applyNumberFormat="0" applyFont="0" applyFill="0" applyBorder="0" applyAlignment="0" applyProtection="0"/>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51" borderId="114">
      <alignment horizontal="right" vertical="center"/>
      <protection locked="0"/>
    </xf>
    <xf numFmtId="177" fontId="96" fillId="51" borderId="114">
      <alignment horizontal="right" vertical="center"/>
      <protection locked="0"/>
    </xf>
    <xf numFmtId="177" fontId="96" fillId="51" borderId="114">
      <alignment horizontal="right" vertical="center"/>
      <protection locked="0"/>
    </xf>
    <xf numFmtId="177" fontId="96"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8" fontId="96" fillId="51" borderId="114">
      <alignment horizontal="right" vertical="center"/>
      <protection locked="0"/>
    </xf>
    <xf numFmtId="178" fontId="96" fillId="51" borderId="114">
      <alignment horizontal="right" vertical="center"/>
      <protection locked="0"/>
    </xf>
    <xf numFmtId="178" fontId="96" fillId="51" borderId="114">
      <alignment horizontal="right" vertical="center"/>
      <protection locked="0"/>
    </xf>
    <xf numFmtId="178" fontId="96" fillId="51" borderId="114">
      <alignment horizontal="right" vertical="center"/>
      <protection locked="0"/>
    </xf>
    <xf numFmtId="178" fontId="49" fillId="51" borderId="114">
      <alignment horizontal="right" vertical="center"/>
      <protection locked="0"/>
    </xf>
    <xf numFmtId="178" fontId="49" fillId="51" borderId="114">
      <alignment horizontal="right" vertical="center"/>
      <protection locked="0"/>
    </xf>
    <xf numFmtId="178" fontId="49" fillId="51" borderId="114">
      <alignment horizontal="right" vertical="center"/>
      <protection locked="0"/>
    </xf>
    <xf numFmtId="178" fontId="49" fillId="51" borderId="114">
      <alignment horizontal="right" vertical="center"/>
      <protection locked="0"/>
    </xf>
    <xf numFmtId="178" fontId="49" fillId="51" borderId="114">
      <alignment horizontal="right" vertical="center"/>
      <protection locked="0"/>
    </xf>
    <xf numFmtId="178" fontId="49" fillId="51" borderId="114">
      <alignment horizontal="right" vertical="center"/>
      <protection locked="0"/>
    </xf>
    <xf numFmtId="178" fontId="49" fillId="51" borderId="114">
      <alignment horizontal="right" vertical="center"/>
      <protection locked="0"/>
    </xf>
    <xf numFmtId="178" fontId="49" fillId="51" borderId="114">
      <alignment horizontal="right" vertical="center"/>
      <protection locked="0"/>
    </xf>
    <xf numFmtId="178" fontId="49" fillId="51" borderId="114">
      <alignment horizontal="right" vertical="center"/>
      <protection locked="0"/>
    </xf>
    <xf numFmtId="178" fontId="49" fillId="51" borderId="114">
      <alignment horizontal="right" vertical="center"/>
      <protection locked="0"/>
    </xf>
    <xf numFmtId="178" fontId="49" fillId="51" borderId="114">
      <alignment horizontal="right" vertical="center"/>
      <protection locked="0"/>
    </xf>
    <xf numFmtId="178" fontId="49" fillId="51" borderId="114">
      <alignment horizontal="right" vertical="center"/>
      <protection locked="0"/>
    </xf>
    <xf numFmtId="178" fontId="49" fillId="51" borderId="114">
      <alignment horizontal="right" vertical="center"/>
      <protection locked="0"/>
    </xf>
    <xf numFmtId="177" fontId="96" fillId="51" borderId="114">
      <alignment horizontal="right" vertical="center"/>
      <protection locked="0"/>
    </xf>
    <xf numFmtId="177" fontId="96" fillId="51" borderId="114">
      <alignment horizontal="right" vertical="center"/>
      <protection locked="0"/>
    </xf>
    <xf numFmtId="177" fontId="96"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51" borderId="114">
      <alignment horizontal="right" vertical="center"/>
      <protection locked="0"/>
    </xf>
    <xf numFmtId="177" fontId="96" fillId="51" borderId="114">
      <alignment horizontal="right" vertical="center"/>
      <protection locked="0"/>
    </xf>
    <xf numFmtId="177" fontId="96" fillId="51" borderId="114">
      <alignment horizontal="right" vertical="center"/>
      <protection locked="0"/>
    </xf>
    <xf numFmtId="177" fontId="96"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51" borderId="114">
      <alignment horizontal="right" vertical="center"/>
      <protection locked="0"/>
    </xf>
    <xf numFmtId="177" fontId="96" fillId="51" borderId="114">
      <alignment horizontal="right" vertical="center"/>
      <protection locked="0"/>
    </xf>
    <xf numFmtId="177" fontId="96" fillId="51" borderId="114">
      <alignment horizontal="right" vertical="center"/>
      <protection locked="0"/>
    </xf>
    <xf numFmtId="177" fontId="96"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51" borderId="114">
      <alignment horizontal="right" vertical="center"/>
      <protection locked="0"/>
    </xf>
    <xf numFmtId="179" fontId="96" fillId="51" borderId="114">
      <alignment horizontal="right" vertical="center"/>
      <protection locked="0"/>
    </xf>
    <xf numFmtId="179" fontId="96" fillId="51" borderId="114">
      <alignment horizontal="right" vertical="center"/>
      <protection locked="0"/>
    </xf>
    <xf numFmtId="179" fontId="96"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9" fontId="96" fillId="32"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9" fontId="96" fillId="51" borderId="114">
      <alignment horizontal="right" vertical="center"/>
      <protection locked="0"/>
    </xf>
    <xf numFmtId="179" fontId="96" fillId="51" borderId="114">
      <alignment horizontal="right" vertical="center"/>
      <protection locked="0"/>
    </xf>
    <xf numFmtId="179" fontId="96" fillId="51" borderId="114">
      <alignment horizontal="right" vertical="center"/>
      <protection locked="0"/>
    </xf>
    <xf numFmtId="179" fontId="96"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0" fontId="66" fillId="0" borderId="0" applyNumberFormat="0" applyFont="0" applyFill="0" applyBorder="0" applyAlignment="0" applyProtection="0"/>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51" borderId="114">
      <alignment horizontal="right" vertical="center"/>
      <protection locked="0"/>
    </xf>
    <xf numFmtId="179" fontId="96" fillId="51" borderId="114">
      <alignment horizontal="right" vertical="center"/>
      <protection locked="0"/>
    </xf>
    <xf numFmtId="179" fontId="96" fillId="51" borderId="114">
      <alignment horizontal="right" vertical="center"/>
      <protection locked="0"/>
    </xf>
    <xf numFmtId="179" fontId="96"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9" fontId="96"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51" borderId="114">
      <alignment horizontal="right" vertical="center"/>
      <protection locked="0"/>
    </xf>
    <xf numFmtId="177" fontId="96" fillId="51" borderId="114">
      <alignment horizontal="right" vertical="center"/>
      <protection locked="0"/>
    </xf>
    <xf numFmtId="177" fontId="96" fillId="51" borderId="114">
      <alignment horizontal="right" vertical="center"/>
      <protection locked="0"/>
    </xf>
    <xf numFmtId="177" fontId="96"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9" fontId="96" fillId="51" borderId="114">
      <alignment horizontal="right" vertical="center"/>
      <protection locked="0"/>
    </xf>
    <xf numFmtId="179" fontId="96" fillId="51" borderId="114">
      <alignment horizontal="right" vertical="center"/>
      <protection locked="0"/>
    </xf>
    <xf numFmtId="179" fontId="96"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9" fontId="96" fillId="51" borderId="114">
      <alignment horizontal="right" vertical="center"/>
      <protection locked="0"/>
    </xf>
    <xf numFmtId="179" fontId="96" fillId="51" borderId="114">
      <alignment horizontal="right" vertical="center"/>
      <protection locked="0"/>
    </xf>
    <xf numFmtId="179" fontId="96" fillId="51" borderId="114">
      <alignment horizontal="right" vertical="center"/>
      <protection locked="0"/>
    </xf>
    <xf numFmtId="179" fontId="96"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9" fontId="96" fillId="51" borderId="114">
      <alignment horizontal="right" vertical="center"/>
      <protection locked="0"/>
    </xf>
    <xf numFmtId="179" fontId="96" fillId="51" borderId="114">
      <alignment horizontal="right" vertical="center"/>
      <protection locked="0"/>
    </xf>
    <xf numFmtId="179" fontId="96" fillId="51" borderId="114">
      <alignment horizontal="right" vertical="center"/>
      <protection locked="0"/>
    </xf>
    <xf numFmtId="179" fontId="96"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9" fontId="96"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51" borderId="114">
      <alignment horizontal="right" vertical="center"/>
      <protection locked="0"/>
    </xf>
    <xf numFmtId="0" fontId="96" fillId="51" borderId="114">
      <alignment horizontal="right" vertical="center"/>
      <protection locked="0"/>
    </xf>
    <xf numFmtId="0" fontId="96" fillId="51" borderId="114">
      <alignment horizontal="right" vertical="center"/>
      <protection locked="0"/>
    </xf>
    <xf numFmtId="0" fontId="96"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179" fontId="96" fillId="51" borderId="114">
      <alignment horizontal="right" vertical="center"/>
      <protection locked="0"/>
    </xf>
    <xf numFmtId="179" fontId="96" fillId="51" borderId="114">
      <alignment horizontal="right" vertical="center"/>
      <protection locked="0"/>
    </xf>
    <xf numFmtId="179" fontId="96"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9" fontId="96" fillId="51" borderId="114">
      <alignment horizontal="right" vertical="center"/>
      <protection locked="0"/>
    </xf>
    <xf numFmtId="179" fontId="96" fillId="51" borderId="114">
      <alignment horizontal="right" vertical="center"/>
      <protection locked="0"/>
    </xf>
    <xf numFmtId="179" fontId="96" fillId="51" borderId="114">
      <alignment horizontal="right" vertical="center"/>
      <protection locked="0"/>
    </xf>
    <xf numFmtId="179" fontId="96"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9" fontId="96" fillId="51" borderId="114">
      <alignment horizontal="right" vertical="center"/>
      <protection locked="0"/>
    </xf>
    <xf numFmtId="179" fontId="96" fillId="51" borderId="114">
      <alignment horizontal="right" vertical="center"/>
      <protection locked="0"/>
    </xf>
    <xf numFmtId="179" fontId="96" fillId="51" borderId="114">
      <alignment horizontal="right" vertical="center"/>
      <protection locked="0"/>
    </xf>
    <xf numFmtId="179" fontId="96"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32"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0" fontId="66" fillId="0" borderId="0" applyNumberFormat="0" applyFont="0" applyFill="0" applyBorder="0" applyAlignment="0" applyProtection="0"/>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51" borderId="114">
      <alignment horizontal="right" vertical="center"/>
      <protection locked="0"/>
    </xf>
    <xf numFmtId="177" fontId="96" fillId="51" borderId="114">
      <alignment horizontal="right" vertical="center"/>
      <protection locked="0"/>
    </xf>
    <xf numFmtId="177" fontId="96" fillId="51" borderId="114">
      <alignment horizontal="right" vertical="center"/>
      <protection locked="0"/>
    </xf>
    <xf numFmtId="177" fontId="96"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96" fillId="32"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4" fontId="111" fillId="33" borderId="134" applyNumberFormat="0" applyProtection="0">
      <alignment vertical="center"/>
    </xf>
    <xf numFmtId="4" fontId="111" fillId="33" borderId="134" applyNumberFormat="0" applyProtection="0">
      <alignment vertical="center"/>
    </xf>
    <xf numFmtId="4" fontId="111" fillId="33" borderId="134" applyNumberFormat="0" applyProtection="0">
      <alignment vertical="center"/>
    </xf>
    <xf numFmtId="4" fontId="111" fillId="33" borderId="134" applyNumberFormat="0" applyProtection="0">
      <alignment vertical="center"/>
    </xf>
    <xf numFmtId="4" fontId="111" fillId="33" borderId="134" applyNumberFormat="0" applyProtection="0">
      <alignment vertical="center"/>
    </xf>
    <xf numFmtId="4" fontId="111" fillId="33" borderId="134" applyNumberFormat="0" applyProtection="0">
      <alignment vertical="center"/>
    </xf>
    <xf numFmtId="4" fontId="111" fillId="33" borderId="134" applyNumberFormat="0" applyProtection="0">
      <alignment vertical="center"/>
    </xf>
    <xf numFmtId="4" fontId="111" fillId="33" borderId="134" applyNumberFormat="0" applyProtection="0">
      <alignment vertical="center"/>
    </xf>
    <xf numFmtId="4" fontId="111" fillId="33" borderId="134" applyNumberFormat="0" applyProtection="0">
      <alignment vertical="center"/>
    </xf>
    <xf numFmtId="4" fontId="111" fillId="33" borderId="134" applyNumberFormat="0" applyProtection="0">
      <alignment vertical="center"/>
    </xf>
    <xf numFmtId="4" fontId="111" fillId="33" borderId="134" applyNumberFormat="0" applyProtection="0">
      <alignment vertical="center"/>
    </xf>
    <xf numFmtId="4" fontId="111" fillId="33" borderId="134" applyNumberFormat="0" applyProtection="0">
      <alignment vertical="center"/>
    </xf>
    <xf numFmtId="4" fontId="111" fillId="33" borderId="134" applyNumberFormat="0" applyProtection="0">
      <alignment vertical="center"/>
    </xf>
    <xf numFmtId="4" fontId="111" fillId="33" borderId="134" applyNumberFormat="0" applyProtection="0">
      <alignment vertical="center"/>
    </xf>
    <xf numFmtId="4" fontId="111" fillId="33" borderId="134" applyNumberFormat="0" applyProtection="0">
      <alignment vertical="center"/>
    </xf>
    <xf numFmtId="4" fontId="111" fillId="33" borderId="134" applyNumberFormat="0" applyProtection="0">
      <alignment vertical="center"/>
    </xf>
    <xf numFmtId="4" fontId="111" fillId="33" borderId="134" applyNumberFormat="0" applyProtection="0">
      <alignment vertical="center"/>
    </xf>
    <xf numFmtId="4" fontId="111" fillId="33" borderId="134" applyNumberFormat="0" applyProtection="0">
      <alignment vertical="center"/>
    </xf>
    <xf numFmtId="4" fontId="111" fillId="33" borderId="134" applyNumberFormat="0" applyProtection="0">
      <alignment vertical="center"/>
    </xf>
    <xf numFmtId="4" fontId="112" fillId="33" borderId="134" applyNumberFormat="0" applyProtection="0">
      <alignment vertical="center"/>
    </xf>
    <xf numFmtId="4" fontId="112" fillId="33" borderId="134" applyNumberFormat="0" applyProtection="0">
      <alignment vertical="center"/>
    </xf>
    <xf numFmtId="4" fontId="112" fillId="33" borderId="134" applyNumberFormat="0" applyProtection="0">
      <alignment vertical="center"/>
    </xf>
    <xf numFmtId="4" fontId="112" fillId="33" borderId="134" applyNumberFormat="0" applyProtection="0">
      <alignment vertical="center"/>
    </xf>
    <xf numFmtId="4" fontId="112" fillId="33" borderId="134" applyNumberFormat="0" applyProtection="0">
      <alignment vertical="center"/>
    </xf>
    <xf numFmtId="4" fontId="112" fillId="33" borderId="134" applyNumberFormat="0" applyProtection="0">
      <alignment vertical="center"/>
    </xf>
    <xf numFmtId="4" fontId="112" fillId="33" borderId="134" applyNumberFormat="0" applyProtection="0">
      <alignment vertical="center"/>
    </xf>
    <xf numFmtId="4" fontId="112" fillId="33" borderId="134" applyNumberFormat="0" applyProtection="0">
      <alignment vertical="center"/>
    </xf>
    <xf numFmtId="4" fontId="112" fillId="33" borderId="134" applyNumberFormat="0" applyProtection="0">
      <alignment vertical="center"/>
    </xf>
    <xf numFmtId="4" fontId="112" fillId="33" borderId="134" applyNumberFormat="0" applyProtection="0">
      <alignment vertical="center"/>
    </xf>
    <xf numFmtId="4" fontId="112" fillId="33" borderId="134" applyNumberFormat="0" applyProtection="0">
      <alignment vertical="center"/>
    </xf>
    <xf numFmtId="4" fontId="112" fillId="33" borderId="134" applyNumberFormat="0" applyProtection="0">
      <alignment vertical="center"/>
    </xf>
    <xf numFmtId="4" fontId="112" fillId="33" borderId="134" applyNumberFormat="0" applyProtection="0">
      <alignment vertical="center"/>
    </xf>
    <xf numFmtId="4" fontId="112" fillId="33" borderId="134" applyNumberFormat="0" applyProtection="0">
      <alignment vertical="center"/>
    </xf>
    <xf numFmtId="4" fontId="112" fillId="33" borderId="134" applyNumberFormat="0" applyProtection="0">
      <alignment vertical="center"/>
    </xf>
    <xf numFmtId="4" fontId="112" fillId="33" borderId="134" applyNumberFormat="0" applyProtection="0">
      <alignment vertical="center"/>
    </xf>
    <xf numFmtId="4" fontId="112" fillId="33" borderId="134" applyNumberFormat="0" applyProtection="0">
      <alignment vertical="center"/>
    </xf>
    <xf numFmtId="4" fontId="112" fillId="33" borderId="134" applyNumberFormat="0" applyProtection="0">
      <alignment vertical="center"/>
    </xf>
    <xf numFmtId="4" fontId="112" fillId="33" borderId="134" applyNumberFormat="0" applyProtection="0">
      <alignment vertical="center"/>
    </xf>
    <xf numFmtId="4" fontId="111" fillId="33" borderId="134" applyNumberFormat="0" applyProtection="0">
      <alignment horizontal="left" vertical="center" indent="1"/>
    </xf>
    <xf numFmtId="4" fontId="111" fillId="33" borderId="134" applyNumberFormat="0" applyProtection="0">
      <alignment horizontal="left" vertical="center" indent="1"/>
    </xf>
    <xf numFmtId="4" fontId="111" fillId="33" borderId="134" applyNumberFormat="0" applyProtection="0">
      <alignment horizontal="left" vertical="center" indent="1"/>
    </xf>
    <xf numFmtId="4" fontId="111" fillId="33" borderId="134" applyNumberFormat="0" applyProtection="0">
      <alignment horizontal="left" vertical="center" indent="1"/>
    </xf>
    <xf numFmtId="4" fontId="111" fillId="33" borderId="134" applyNumberFormat="0" applyProtection="0">
      <alignment horizontal="left" vertical="center" indent="1"/>
    </xf>
    <xf numFmtId="4" fontId="111" fillId="33" borderId="134" applyNumberFormat="0" applyProtection="0">
      <alignment horizontal="left" vertical="center" indent="1"/>
    </xf>
    <xf numFmtId="4" fontId="111" fillId="33" borderId="134" applyNumberFormat="0" applyProtection="0">
      <alignment horizontal="left" vertical="center" indent="1"/>
    </xf>
    <xf numFmtId="4" fontId="111" fillId="33" borderId="134" applyNumberFormat="0" applyProtection="0">
      <alignment horizontal="left" vertical="center" indent="1"/>
    </xf>
    <xf numFmtId="4" fontId="111" fillId="33" borderId="134" applyNumberFormat="0" applyProtection="0">
      <alignment horizontal="left" vertical="center" indent="1"/>
    </xf>
    <xf numFmtId="4" fontId="111" fillId="33" borderId="134" applyNumberFormat="0" applyProtection="0">
      <alignment horizontal="left" vertical="center" indent="1"/>
    </xf>
    <xf numFmtId="4" fontId="111" fillId="33" borderId="134" applyNumberFormat="0" applyProtection="0">
      <alignment horizontal="left" vertical="center" indent="1"/>
    </xf>
    <xf numFmtId="4" fontId="111" fillId="33" borderId="134" applyNumberFormat="0" applyProtection="0">
      <alignment horizontal="left" vertical="center" indent="1"/>
    </xf>
    <xf numFmtId="4" fontId="111" fillId="33" borderId="134" applyNumberFormat="0" applyProtection="0">
      <alignment horizontal="left" vertical="center" indent="1"/>
    </xf>
    <xf numFmtId="4" fontId="111" fillId="33" borderId="134" applyNumberFormat="0" applyProtection="0">
      <alignment horizontal="left" vertical="center" indent="1"/>
    </xf>
    <xf numFmtId="4" fontId="111" fillId="33" borderId="134" applyNumberFormat="0" applyProtection="0">
      <alignment horizontal="left" vertical="center" indent="1"/>
    </xf>
    <xf numFmtId="4" fontId="111" fillId="33" borderId="134" applyNumberFormat="0" applyProtection="0">
      <alignment horizontal="left" vertical="center" indent="1"/>
    </xf>
    <xf numFmtId="4" fontId="111" fillId="33" borderId="134" applyNumberFormat="0" applyProtection="0">
      <alignment horizontal="left" vertical="center" indent="1"/>
    </xf>
    <xf numFmtId="4" fontId="111" fillId="33" borderId="134" applyNumberFormat="0" applyProtection="0">
      <alignment horizontal="left" vertical="center" indent="1"/>
    </xf>
    <xf numFmtId="4" fontId="111" fillId="33" borderId="134" applyNumberFormat="0" applyProtection="0">
      <alignment horizontal="left" vertical="center" indent="1"/>
    </xf>
    <xf numFmtId="0" fontId="111" fillId="33" borderId="134" applyNumberFormat="0" applyProtection="0">
      <alignment horizontal="left" vertical="top" indent="1"/>
    </xf>
    <xf numFmtId="0" fontId="111" fillId="33" borderId="134" applyNumberFormat="0" applyProtection="0">
      <alignment horizontal="left" vertical="top" indent="1"/>
    </xf>
    <xf numFmtId="0" fontId="111" fillId="33" borderId="134" applyNumberFormat="0" applyProtection="0">
      <alignment horizontal="left" vertical="top" indent="1"/>
    </xf>
    <xf numFmtId="0" fontId="111" fillId="33" borderId="134" applyNumberFormat="0" applyProtection="0">
      <alignment horizontal="left" vertical="top" indent="1"/>
    </xf>
    <xf numFmtId="0" fontId="111" fillId="33" borderId="134" applyNumberFormat="0" applyProtection="0">
      <alignment horizontal="left" vertical="top" indent="1"/>
    </xf>
    <xf numFmtId="0" fontId="111" fillId="33" borderId="134" applyNumberFormat="0" applyProtection="0">
      <alignment horizontal="left" vertical="top" indent="1"/>
    </xf>
    <xf numFmtId="0" fontId="111" fillId="33" borderId="134" applyNumberFormat="0" applyProtection="0">
      <alignment horizontal="left" vertical="top" indent="1"/>
    </xf>
    <xf numFmtId="0" fontId="111" fillId="33" borderId="134" applyNumberFormat="0" applyProtection="0">
      <alignment horizontal="left" vertical="top" indent="1"/>
    </xf>
    <xf numFmtId="0" fontId="111" fillId="33" borderId="134" applyNumberFormat="0" applyProtection="0">
      <alignment horizontal="left" vertical="top" indent="1"/>
    </xf>
    <xf numFmtId="0" fontId="111" fillId="33" borderId="134" applyNumberFormat="0" applyProtection="0">
      <alignment horizontal="left" vertical="top" indent="1"/>
    </xf>
    <xf numFmtId="0" fontId="111" fillId="33" borderId="134" applyNumberFormat="0" applyProtection="0">
      <alignment horizontal="left" vertical="top" indent="1"/>
    </xf>
    <xf numFmtId="0" fontId="111" fillId="33" borderId="134" applyNumberFormat="0" applyProtection="0">
      <alignment horizontal="left" vertical="top" indent="1"/>
    </xf>
    <xf numFmtId="0" fontId="111" fillId="33" borderId="134" applyNumberFormat="0" applyProtection="0">
      <alignment horizontal="left" vertical="top" indent="1"/>
    </xf>
    <xf numFmtId="0" fontId="111" fillId="33" borderId="134" applyNumberFormat="0" applyProtection="0">
      <alignment horizontal="left" vertical="top" indent="1"/>
    </xf>
    <xf numFmtId="0" fontId="111" fillId="33" borderId="134" applyNumberFormat="0" applyProtection="0">
      <alignment horizontal="left" vertical="top" indent="1"/>
    </xf>
    <xf numFmtId="0" fontId="111" fillId="33" borderId="134" applyNumberFormat="0" applyProtection="0">
      <alignment horizontal="left" vertical="top" indent="1"/>
    </xf>
    <xf numFmtId="0" fontId="111" fillId="33" borderId="134" applyNumberFormat="0" applyProtection="0">
      <alignment horizontal="left" vertical="top" indent="1"/>
    </xf>
    <xf numFmtId="0" fontId="111" fillId="33" borderId="134" applyNumberFormat="0" applyProtection="0">
      <alignment horizontal="left" vertical="top" indent="1"/>
    </xf>
    <xf numFmtId="0" fontId="111" fillId="33" borderId="134" applyNumberFormat="0" applyProtection="0">
      <alignment horizontal="left" vertical="top" indent="1"/>
    </xf>
    <xf numFmtId="4" fontId="97" fillId="35" borderId="134" applyNumberFormat="0" applyProtection="0">
      <alignment horizontal="right" vertical="center"/>
    </xf>
    <xf numFmtId="4" fontId="97" fillId="35" borderId="134" applyNumberFormat="0" applyProtection="0">
      <alignment horizontal="right" vertical="center"/>
    </xf>
    <xf numFmtId="4" fontId="97" fillId="35" borderId="134" applyNumberFormat="0" applyProtection="0">
      <alignment horizontal="right" vertical="center"/>
    </xf>
    <xf numFmtId="4" fontId="97" fillId="35" borderId="134" applyNumberFormat="0" applyProtection="0">
      <alignment horizontal="right" vertical="center"/>
    </xf>
    <xf numFmtId="4" fontId="97" fillId="35" borderId="134" applyNumberFormat="0" applyProtection="0">
      <alignment horizontal="right" vertical="center"/>
    </xf>
    <xf numFmtId="4" fontId="97" fillId="35" borderId="134" applyNumberFormat="0" applyProtection="0">
      <alignment horizontal="right" vertical="center"/>
    </xf>
    <xf numFmtId="4" fontId="97" fillId="35" borderId="134" applyNumberFormat="0" applyProtection="0">
      <alignment horizontal="right" vertical="center"/>
    </xf>
    <xf numFmtId="4" fontId="97" fillId="35" borderId="134" applyNumberFormat="0" applyProtection="0">
      <alignment horizontal="right" vertical="center"/>
    </xf>
    <xf numFmtId="4" fontId="97" fillId="35" borderId="134" applyNumberFormat="0" applyProtection="0">
      <alignment horizontal="right" vertical="center"/>
    </xf>
    <xf numFmtId="4" fontId="97" fillId="35" borderId="134" applyNumberFormat="0" applyProtection="0">
      <alignment horizontal="right" vertical="center"/>
    </xf>
    <xf numFmtId="4" fontId="97" fillId="35" borderId="134" applyNumberFormat="0" applyProtection="0">
      <alignment horizontal="right" vertical="center"/>
    </xf>
    <xf numFmtId="4" fontId="97" fillId="35" borderId="134" applyNumberFormat="0" applyProtection="0">
      <alignment horizontal="right" vertical="center"/>
    </xf>
    <xf numFmtId="4" fontId="97" fillId="35" borderId="134" applyNumberFormat="0" applyProtection="0">
      <alignment horizontal="right" vertical="center"/>
    </xf>
    <xf numFmtId="4" fontId="97" fillId="35" borderId="134" applyNumberFormat="0" applyProtection="0">
      <alignment horizontal="right" vertical="center"/>
    </xf>
    <xf numFmtId="4" fontId="97" fillId="35" borderId="134" applyNumberFormat="0" applyProtection="0">
      <alignment horizontal="right" vertical="center"/>
    </xf>
    <xf numFmtId="4" fontId="97" fillId="35" borderId="134" applyNumberFormat="0" applyProtection="0">
      <alignment horizontal="right" vertical="center"/>
    </xf>
    <xf numFmtId="4" fontId="97" fillId="35" borderId="134" applyNumberFormat="0" applyProtection="0">
      <alignment horizontal="right" vertical="center"/>
    </xf>
    <xf numFmtId="4" fontId="97" fillId="35" borderId="134" applyNumberFormat="0" applyProtection="0">
      <alignment horizontal="right" vertical="center"/>
    </xf>
    <xf numFmtId="4" fontId="97" fillId="35" borderId="134" applyNumberFormat="0" applyProtection="0">
      <alignment horizontal="right" vertical="center"/>
    </xf>
    <xf numFmtId="4" fontId="97" fillId="36" borderId="134" applyNumberFormat="0" applyProtection="0">
      <alignment horizontal="right" vertical="center"/>
    </xf>
    <xf numFmtId="4" fontId="97" fillId="36" borderId="134" applyNumberFormat="0" applyProtection="0">
      <alignment horizontal="right" vertical="center"/>
    </xf>
    <xf numFmtId="4" fontId="97" fillId="36" borderId="134" applyNumberFormat="0" applyProtection="0">
      <alignment horizontal="right" vertical="center"/>
    </xf>
    <xf numFmtId="4" fontId="97" fillId="36" borderId="134" applyNumberFormat="0" applyProtection="0">
      <alignment horizontal="right" vertical="center"/>
    </xf>
    <xf numFmtId="4" fontId="97" fillId="36" borderId="134" applyNumberFormat="0" applyProtection="0">
      <alignment horizontal="right" vertical="center"/>
    </xf>
    <xf numFmtId="4" fontId="97" fillId="36" borderId="134" applyNumberFormat="0" applyProtection="0">
      <alignment horizontal="right" vertical="center"/>
    </xf>
    <xf numFmtId="4" fontId="97" fillId="36" borderId="134" applyNumberFormat="0" applyProtection="0">
      <alignment horizontal="right" vertical="center"/>
    </xf>
    <xf numFmtId="4" fontId="97" fillId="36" borderId="134" applyNumberFormat="0" applyProtection="0">
      <alignment horizontal="right" vertical="center"/>
    </xf>
    <xf numFmtId="4" fontId="97" fillId="36" borderId="134" applyNumberFormat="0" applyProtection="0">
      <alignment horizontal="right" vertical="center"/>
    </xf>
    <xf numFmtId="4" fontId="97" fillId="36" borderId="134" applyNumberFormat="0" applyProtection="0">
      <alignment horizontal="right" vertical="center"/>
    </xf>
    <xf numFmtId="4" fontId="97" fillId="36" borderId="134" applyNumberFormat="0" applyProtection="0">
      <alignment horizontal="right" vertical="center"/>
    </xf>
    <xf numFmtId="4" fontId="97" fillId="36" borderId="134" applyNumberFormat="0" applyProtection="0">
      <alignment horizontal="right" vertical="center"/>
    </xf>
    <xf numFmtId="4" fontId="97" fillId="36" borderId="134" applyNumberFormat="0" applyProtection="0">
      <alignment horizontal="right" vertical="center"/>
    </xf>
    <xf numFmtId="4" fontId="97" fillId="36" borderId="134" applyNumberFormat="0" applyProtection="0">
      <alignment horizontal="right" vertical="center"/>
    </xf>
    <xf numFmtId="4" fontId="97" fillId="36" borderId="134" applyNumberFormat="0" applyProtection="0">
      <alignment horizontal="right" vertical="center"/>
    </xf>
    <xf numFmtId="4" fontId="97" fillId="36" borderId="134" applyNumberFormat="0" applyProtection="0">
      <alignment horizontal="right" vertical="center"/>
    </xf>
    <xf numFmtId="4" fontId="97" fillId="36" borderId="134" applyNumberFormat="0" applyProtection="0">
      <alignment horizontal="right" vertical="center"/>
    </xf>
    <xf numFmtId="4" fontId="97" fillId="36" borderId="134" applyNumberFormat="0" applyProtection="0">
      <alignment horizontal="right" vertical="center"/>
    </xf>
    <xf numFmtId="4" fontId="97" fillId="36" borderId="134" applyNumberFormat="0" applyProtection="0">
      <alignment horizontal="right" vertical="center"/>
    </xf>
    <xf numFmtId="4" fontId="97" fillId="37" borderId="134" applyNumberFormat="0" applyProtection="0">
      <alignment horizontal="right" vertical="center"/>
    </xf>
    <xf numFmtId="4" fontId="97" fillId="37" borderId="134" applyNumberFormat="0" applyProtection="0">
      <alignment horizontal="right" vertical="center"/>
    </xf>
    <xf numFmtId="4" fontId="97" fillId="37" borderId="134" applyNumberFormat="0" applyProtection="0">
      <alignment horizontal="right" vertical="center"/>
    </xf>
    <xf numFmtId="4" fontId="97" fillId="37" borderId="134" applyNumberFormat="0" applyProtection="0">
      <alignment horizontal="right" vertical="center"/>
    </xf>
    <xf numFmtId="4" fontId="97" fillId="37" borderId="134" applyNumberFormat="0" applyProtection="0">
      <alignment horizontal="right" vertical="center"/>
    </xf>
    <xf numFmtId="4" fontId="97" fillId="37" borderId="134" applyNumberFormat="0" applyProtection="0">
      <alignment horizontal="right" vertical="center"/>
    </xf>
    <xf numFmtId="4" fontId="97" fillId="37" borderId="134" applyNumberFormat="0" applyProtection="0">
      <alignment horizontal="right" vertical="center"/>
    </xf>
    <xf numFmtId="4" fontId="97" fillId="37" borderId="134" applyNumberFormat="0" applyProtection="0">
      <alignment horizontal="right" vertical="center"/>
    </xf>
    <xf numFmtId="4" fontId="97" fillId="37" borderId="134" applyNumberFormat="0" applyProtection="0">
      <alignment horizontal="right" vertical="center"/>
    </xf>
    <xf numFmtId="4" fontId="97" fillId="37" borderId="134" applyNumberFormat="0" applyProtection="0">
      <alignment horizontal="right" vertical="center"/>
    </xf>
    <xf numFmtId="4" fontId="97" fillId="37" borderId="134" applyNumberFormat="0" applyProtection="0">
      <alignment horizontal="right" vertical="center"/>
    </xf>
    <xf numFmtId="4" fontId="97" fillId="37" borderId="134" applyNumberFormat="0" applyProtection="0">
      <alignment horizontal="right" vertical="center"/>
    </xf>
    <xf numFmtId="4" fontId="97" fillId="37" borderId="134" applyNumberFormat="0" applyProtection="0">
      <alignment horizontal="right" vertical="center"/>
    </xf>
    <xf numFmtId="4" fontId="97" fillId="37" borderId="134" applyNumberFormat="0" applyProtection="0">
      <alignment horizontal="right" vertical="center"/>
    </xf>
    <xf numFmtId="4" fontId="97" fillId="37" borderId="134" applyNumberFormat="0" applyProtection="0">
      <alignment horizontal="right" vertical="center"/>
    </xf>
    <xf numFmtId="4" fontId="97" fillId="37" borderId="134" applyNumberFormat="0" applyProtection="0">
      <alignment horizontal="right" vertical="center"/>
    </xf>
    <xf numFmtId="4" fontId="97" fillId="37" borderId="134" applyNumberFormat="0" applyProtection="0">
      <alignment horizontal="right" vertical="center"/>
    </xf>
    <xf numFmtId="4" fontId="97" fillId="37" borderId="134" applyNumberFormat="0" applyProtection="0">
      <alignment horizontal="right" vertical="center"/>
    </xf>
    <xf numFmtId="4" fontId="97" fillId="37" borderId="134" applyNumberFormat="0" applyProtection="0">
      <alignment horizontal="right" vertical="center"/>
    </xf>
    <xf numFmtId="4" fontId="97" fillId="38" borderId="134" applyNumberFormat="0" applyProtection="0">
      <alignment horizontal="right" vertical="center"/>
    </xf>
    <xf numFmtId="4" fontId="97" fillId="38" borderId="134" applyNumberFormat="0" applyProtection="0">
      <alignment horizontal="right" vertical="center"/>
    </xf>
    <xf numFmtId="4" fontId="97" fillId="38" borderId="134" applyNumberFormat="0" applyProtection="0">
      <alignment horizontal="right" vertical="center"/>
    </xf>
    <xf numFmtId="4" fontId="97" fillId="38" borderId="134" applyNumberFormat="0" applyProtection="0">
      <alignment horizontal="right" vertical="center"/>
    </xf>
    <xf numFmtId="4" fontId="97" fillId="38" borderId="134" applyNumberFormat="0" applyProtection="0">
      <alignment horizontal="right" vertical="center"/>
    </xf>
    <xf numFmtId="4" fontId="97" fillId="38" borderId="134" applyNumberFormat="0" applyProtection="0">
      <alignment horizontal="right" vertical="center"/>
    </xf>
    <xf numFmtId="4" fontId="97" fillId="38" borderId="134" applyNumberFormat="0" applyProtection="0">
      <alignment horizontal="right" vertical="center"/>
    </xf>
    <xf numFmtId="4" fontId="97" fillId="38" borderId="134" applyNumberFormat="0" applyProtection="0">
      <alignment horizontal="right" vertical="center"/>
    </xf>
    <xf numFmtId="4" fontId="97" fillId="38" borderId="134" applyNumberFormat="0" applyProtection="0">
      <alignment horizontal="right" vertical="center"/>
    </xf>
    <xf numFmtId="4" fontId="97" fillId="38" borderId="134" applyNumberFormat="0" applyProtection="0">
      <alignment horizontal="right" vertical="center"/>
    </xf>
    <xf numFmtId="4" fontId="97" fillId="38" borderId="134" applyNumberFormat="0" applyProtection="0">
      <alignment horizontal="right" vertical="center"/>
    </xf>
    <xf numFmtId="4" fontId="97" fillId="38" borderId="134" applyNumberFormat="0" applyProtection="0">
      <alignment horizontal="right" vertical="center"/>
    </xf>
    <xf numFmtId="4" fontId="97" fillId="38" borderId="134" applyNumberFormat="0" applyProtection="0">
      <alignment horizontal="right" vertical="center"/>
    </xf>
    <xf numFmtId="4" fontId="97" fillId="38" borderId="134" applyNumberFormat="0" applyProtection="0">
      <alignment horizontal="right" vertical="center"/>
    </xf>
    <xf numFmtId="4" fontId="97" fillId="38" borderId="134" applyNumberFormat="0" applyProtection="0">
      <alignment horizontal="right" vertical="center"/>
    </xf>
    <xf numFmtId="4" fontId="97" fillId="38" borderId="134" applyNumberFormat="0" applyProtection="0">
      <alignment horizontal="right" vertical="center"/>
    </xf>
    <xf numFmtId="4" fontId="97" fillId="38" borderId="134" applyNumberFormat="0" applyProtection="0">
      <alignment horizontal="right" vertical="center"/>
    </xf>
    <xf numFmtId="4" fontId="97" fillId="38" borderId="134" applyNumberFormat="0" applyProtection="0">
      <alignment horizontal="right" vertical="center"/>
    </xf>
    <xf numFmtId="4" fontId="97" fillId="38" borderId="134" applyNumberFormat="0" applyProtection="0">
      <alignment horizontal="right" vertical="center"/>
    </xf>
    <xf numFmtId="4" fontId="97" fillId="39" borderId="134" applyNumberFormat="0" applyProtection="0">
      <alignment horizontal="right" vertical="center"/>
    </xf>
    <xf numFmtId="4" fontId="97" fillId="39" borderId="134" applyNumberFormat="0" applyProtection="0">
      <alignment horizontal="right" vertical="center"/>
    </xf>
    <xf numFmtId="4" fontId="97" fillId="39" borderId="134" applyNumberFormat="0" applyProtection="0">
      <alignment horizontal="right" vertical="center"/>
    </xf>
    <xf numFmtId="4" fontId="97" fillId="39" borderId="134" applyNumberFormat="0" applyProtection="0">
      <alignment horizontal="right" vertical="center"/>
    </xf>
    <xf numFmtId="4" fontId="97" fillId="39" borderId="134" applyNumberFormat="0" applyProtection="0">
      <alignment horizontal="right" vertical="center"/>
    </xf>
    <xf numFmtId="4" fontId="97" fillId="39" borderId="134" applyNumberFormat="0" applyProtection="0">
      <alignment horizontal="right" vertical="center"/>
    </xf>
    <xf numFmtId="4" fontId="97" fillId="39" borderId="134" applyNumberFormat="0" applyProtection="0">
      <alignment horizontal="right" vertical="center"/>
    </xf>
    <xf numFmtId="4" fontId="97" fillId="39" borderId="134" applyNumberFormat="0" applyProtection="0">
      <alignment horizontal="right" vertical="center"/>
    </xf>
    <xf numFmtId="4" fontId="97" fillId="39" borderId="134" applyNumberFormat="0" applyProtection="0">
      <alignment horizontal="right" vertical="center"/>
    </xf>
    <xf numFmtId="4" fontId="97" fillId="39" borderId="134" applyNumberFormat="0" applyProtection="0">
      <alignment horizontal="right" vertical="center"/>
    </xf>
    <xf numFmtId="4" fontId="97" fillId="39" borderId="134" applyNumberFormat="0" applyProtection="0">
      <alignment horizontal="right" vertical="center"/>
    </xf>
    <xf numFmtId="4" fontId="97" fillId="39" borderId="134" applyNumberFormat="0" applyProtection="0">
      <alignment horizontal="right" vertical="center"/>
    </xf>
    <xf numFmtId="4" fontId="97" fillId="39" borderId="134" applyNumberFormat="0" applyProtection="0">
      <alignment horizontal="right" vertical="center"/>
    </xf>
    <xf numFmtId="4" fontId="97" fillId="39" borderId="134" applyNumberFormat="0" applyProtection="0">
      <alignment horizontal="right" vertical="center"/>
    </xf>
    <xf numFmtId="4" fontId="97" fillId="39" borderId="134" applyNumberFormat="0" applyProtection="0">
      <alignment horizontal="right" vertical="center"/>
    </xf>
    <xf numFmtId="4" fontId="97" fillId="39" borderId="134" applyNumberFormat="0" applyProtection="0">
      <alignment horizontal="right" vertical="center"/>
    </xf>
    <xf numFmtId="4" fontId="97" fillId="39" borderId="134" applyNumberFormat="0" applyProtection="0">
      <alignment horizontal="right" vertical="center"/>
    </xf>
    <xf numFmtId="4" fontId="97" fillId="39" borderId="134" applyNumberFormat="0" applyProtection="0">
      <alignment horizontal="right" vertical="center"/>
    </xf>
    <xf numFmtId="4" fontId="97" fillId="39" borderId="134" applyNumberFormat="0" applyProtection="0">
      <alignment horizontal="right" vertical="center"/>
    </xf>
    <xf numFmtId="4" fontId="97" fillId="40" borderId="134" applyNumberFormat="0" applyProtection="0">
      <alignment horizontal="right" vertical="center"/>
    </xf>
    <xf numFmtId="4" fontId="97" fillId="40" borderId="134" applyNumberFormat="0" applyProtection="0">
      <alignment horizontal="right" vertical="center"/>
    </xf>
    <xf numFmtId="4" fontId="97" fillId="40" borderId="134" applyNumberFormat="0" applyProtection="0">
      <alignment horizontal="right" vertical="center"/>
    </xf>
    <xf numFmtId="4" fontId="97" fillId="40" borderId="134" applyNumberFormat="0" applyProtection="0">
      <alignment horizontal="right" vertical="center"/>
    </xf>
    <xf numFmtId="4" fontId="97" fillId="40" borderId="134" applyNumberFormat="0" applyProtection="0">
      <alignment horizontal="right" vertical="center"/>
    </xf>
    <xf numFmtId="4" fontId="97" fillId="40" borderId="134" applyNumberFormat="0" applyProtection="0">
      <alignment horizontal="right" vertical="center"/>
    </xf>
    <xf numFmtId="4" fontId="97" fillId="40" borderId="134" applyNumberFormat="0" applyProtection="0">
      <alignment horizontal="right" vertical="center"/>
    </xf>
    <xf numFmtId="4" fontId="97" fillId="40" borderId="134" applyNumberFormat="0" applyProtection="0">
      <alignment horizontal="right" vertical="center"/>
    </xf>
    <xf numFmtId="4" fontId="97" fillId="40" borderId="134" applyNumberFormat="0" applyProtection="0">
      <alignment horizontal="right" vertical="center"/>
    </xf>
    <xf numFmtId="4" fontId="97" fillId="40" borderId="134" applyNumberFormat="0" applyProtection="0">
      <alignment horizontal="right" vertical="center"/>
    </xf>
    <xf numFmtId="4" fontId="97" fillId="40" borderId="134" applyNumberFormat="0" applyProtection="0">
      <alignment horizontal="right" vertical="center"/>
    </xf>
    <xf numFmtId="4" fontId="97" fillId="40" borderId="134" applyNumberFormat="0" applyProtection="0">
      <alignment horizontal="right" vertical="center"/>
    </xf>
    <xf numFmtId="4" fontId="97" fillId="40" borderId="134" applyNumberFormat="0" applyProtection="0">
      <alignment horizontal="right" vertical="center"/>
    </xf>
    <xf numFmtId="4" fontId="97" fillId="40" borderId="134" applyNumberFormat="0" applyProtection="0">
      <alignment horizontal="right" vertical="center"/>
    </xf>
    <xf numFmtId="4" fontId="97" fillId="40" borderId="134" applyNumberFormat="0" applyProtection="0">
      <alignment horizontal="right" vertical="center"/>
    </xf>
    <xf numFmtId="4" fontId="97" fillId="40" borderId="134" applyNumberFormat="0" applyProtection="0">
      <alignment horizontal="right" vertical="center"/>
    </xf>
    <xf numFmtId="4" fontId="97" fillId="40" borderId="134" applyNumberFormat="0" applyProtection="0">
      <alignment horizontal="right" vertical="center"/>
    </xf>
    <xf numFmtId="4" fontId="97" fillId="40" borderId="134" applyNumberFormat="0" applyProtection="0">
      <alignment horizontal="right" vertical="center"/>
    </xf>
    <xf numFmtId="4" fontId="97" fillId="40" borderId="134" applyNumberFormat="0" applyProtection="0">
      <alignment horizontal="right" vertical="center"/>
    </xf>
    <xf numFmtId="4" fontId="97" fillId="41" borderId="134" applyNumberFormat="0" applyProtection="0">
      <alignment horizontal="right" vertical="center"/>
    </xf>
    <xf numFmtId="4" fontId="97" fillId="41" borderId="134" applyNumberFormat="0" applyProtection="0">
      <alignment horizontal="right" vertical="center"/>
    </xf>
    <xf numFmtId="4" fontId="97" fillId="41" borderId="134" applyNumberFormat="0" applyProtection="0">
      <alignment horizontal="right" vertical="center"/>
    </xf>
    <xf numFmtId="4" fontId="97" fillId="41" borderId="134" applyNumberFormat="0" applyProtection="0">
      <alignment horizontal="right" vertical="center"/>
    </xf>
    <xf numFmtId="4" fontId="97" fillId="41" borderId="134" applyNumberFormat="0" applyProtection="0">
      <alignment horizontal="right" vertical="center"/>
    </xf>
    <xf numFmtId="4" fontId="97" fillId="41" borderId="134" applyNumberFormat="0" applyProtection="0">
      <alignment horizontal="right" vertical="center"/>
    </xf>
    <xf numFmtId="4" fontId="97" fillId="41" borderId="134" applyNumberFormat="0" applyProtection="0">
      <alignment horizontal="right" vertical="center"/>
    </xf>
    <xf numFmtId="4" fontId="97" fillId="41" borderId="134" applyNumberFormat="0" applyProtection="0">
      <alignment horizontal="right" vertical="center"/>
    </xf>
    <xf numFmtId="4" fontId="97" fillId="41" borderId="134" applyNumberFormat="0" applyProtection="0">
      <alignment horizontal="right" vertical="center"/>
    </xf>
    <xf numFmtId="4" fontId="97" fillId="41" borderId="134" applyNumberFormat="0" applyProtection="0">
      <alignment horizontal="right" vertical="center"/>
    </xf>
    <xf numFmtId="4" fontId="97" fillId="41" borderId="134" applyNumberFormat="0" applyProtection="0">
      <alignment horizontal="right" vertical="center"/>
    </xf>
    <xf numFmtId="4" fontId="97" fillId="41" borderId="134" applyNumberFormat="0" applyProtection="0">
      <alignment horizontal="right" vertical="center"/>
    </xf>
    <xf numFmtId="4" fontId="97" fillId="41" borderId="134" applyNumberFormat="0" applyProtection="0">
      <alignment horizontal="right" vertical="center"/>
    </xf>
    <xf numFmtId="4" fontId="97" fillId="41" borderId="134" applyNumberFormat="0" applyProtection="0">
      <alignment horizontal="right" vertical="center"/>
    </xf>
    <xf numFmtId="4" fontId="97" fillId="41" borderId="134" applyNumberFormat="0" applyProtection="0">
      <alignment horizontal="right" vertical="center"/>
    </xf>
    <xf numFmtId="4" fontId="97" fillId="41" borderId="134" applyNumberFormat="0" applyProtection="0">
      <alignment horizontal="right" vertical="center"/>
    </xf>
    <xf numFmtId="4" fontId="97" fillId="41" borderId="134" applyNumberFormat="0" applyProtection="0">
      <alignment horizontal="right" vertical="center"/>
    </xf>
    <xf numFmtId="4" fontId="97" fillId="41" borderId="134" applyNumberFormat="0" applyProtection="0">
      <alignment horizontal="right" vertical="center"/>
    </xf>
    <xf numFmtId="4" fontId="97" fillId="41" borderId="134" applyNumberFormat="0" applyProtection="0">
      <alignment horizontal="right" vertical="center"/>
    </xf>
    <xf numFmtId="4" fontId="97" fillId="42" borderId="134" applyNumberFormat="0" applyProtection="0">
      <alignment horizontal="right" vertical="center"/>
    </xf>
    <xf numFmtId="4" fontId="97" fillId="42" borderId="134" applyNumberFormat="0" applyProtection="0">
      <alignment horizontal="right" vertical="center"/>
    </xf>
    <xf numFmtId="4" fontId="97" fillId="42" borderId="134" applyNumberFormat="0" applyProtection="0">
      <alignment horizontal="right" vertical="center"/>
    </xf>
    <xf numFmtId="4" fontId="97" fillId="42" borderId="134" applyNumberFormat="0" applyProtection="0">
      <alignment horizontal="right" vertical="center"/>
    </xf>
    <xf numFmtId="4" fontId="97" fillId="42" borderId="134" applyNumberFormat="0" applyProtection="0">
      <alignment horizontal="right" vertical="center"/>
    </xf>
    <xf numFmtId="4" fontId="97" fillId="42" borderId="134" applyNumberFormat="0" applyProtection="0">
      <alignment horizontal="right" vertical="center"/>
    </xf>
    <xf numFmtId="4" fontId="97" fillId="42" borderId="134" applyNumberFormat="0" applyProtection="0">
      <alignment horizontal="right" vertical="center"/>
    </xf>
    <xf numFmtId="4" fontId="97" fillId="42" borderId="134" applyNumberFormat="0" applyProtection="0">
      <alignment horizontal="right" vertical="center"/>
    </xf>
    <xf numFmtId="4" fontId="97" fillId="42" borderId="134" applyNumberFormat="0" applyProtection="0">
      <alignment horizontal="right" vertical="center"/>
    </xf>
    <xf numFmtId="4" fontId="97" fillId="42" borderId="134" applyNumberFormat="0" applyProtection="0">
      <alignment horizontal="right" vertical="center"/>
    </xf>
    <xf numFmtId="4" fontId="97" fillId="42" borderId="134" applyNumberFormat="0" applyProtection="0">
      <alignment horizontal="right" vertical="center"/>
    </xf>
    <xf numFmtId="4" fontId="97" fillId="42" borderId="134" applyNumberFormat="0" applyProtection="0">
      <alignment horizontal="right" vertical="center"/>
    </xf>
    <xf numFmtId="4" fontId="97" fillId="42" borderId="134" applyNumberFormat="0" applyProtection="0">
      <alignment horizontal="right" vertical="center"/>
    </xf>
    <xf numFmtId="4" fontId="97" fillId="42" borderId="134" applyNumberFormat="0" applyProtection="0">
      <alignment horizontal="right" vertical="center"/>
    </xf>
    <xf numFmtId="4" fontId="97" fillId="42" borderId="134" applyNumberFormat="0" applyProtection="0">
      <alignment horizontal="right" vertical="center"/>
    </xf>
    <xf numFmtId="4" fontId="97" fillId="42" borderId="134" applyNumberFormat="0" applyProtection="0">
      <alignment horizontal="right" vertical="center"/>
    </xf>
    <xf numFmtId="4" fontId="97" fillId="42" borderId="134" applyNumberFormat="0" applyProtection="0">
      <alignment horizontal="right" vertical="center"/>
    </xf>
    <xf numFmtId="4" fontId="97" fillId="42" borderId="134" applyNumberFormat="0" applyProtection="0">
      <alignment horizontal="right" vertical="center"/>
    </xf>
    <xf numFmtId="4" fontId="97" fillId="42" borderId="134" applyNumberFormat="0" applyProtection="0">
      <alignment horizontal="right" vertical="center"/>
    </xf>
    <xf numFmtId="4" fontId="97" fillId="43" borderId="134" applyNumberFormat="0" applyProtection="0">
      <alignment horizontal="right" vertical="center"/>
    </xf>
    <xf numFmtId="4" fontId="97" fillId="43" borderId="134" applyNumberFormat="0" applyProtection="0">
      <alignment horizontal="right" vertical="center"/>
    </xf>
    <xf numFmtId="4" fontId="97" fillId="43" borderId="134" applyNumberFormat="0" applyProtection="0">
      <alignment horizontal="right" vertical="center"/>
    </xf>
    <xf numFmtId="4" fontId="97" fillId="43" borderId="134" applyNumberFormat="0" applyProtection="0">
      <alignment horizontal="right" vertical="center"/>
    </xf>
    <xf numFmtId="4" fontId="97" fillId="43" borderId="134" applyNumberFormat="0" applyProtection="0">
      <alignment horizontal="right" vertical="center"/>
    </xf>
    <xf numFmtId="4" fontId="97" fillId="43" borderId="134" applyNumberFormat="0" applyProtection="0">
      <alignment horizontal="right" vertical="center"/>
    </xf>
    <xf numFmtId="4" fontId="97" fillId="43" borderId="134" applyNumberFormat="0" applyProtection="0">
      <alignment horizontal="right" vertical="center"/>
    </xf>
    <xf numFmtId="4" fontId="97" fillId="43" borderId="134" applyNumberFormat="0" applyProtection="0">
      <alignment horizontal="right" vertical="center"/>
    </xf>
    <xf numFmtId="4" fontId="97" fillId="43" borderId="134" applyNumberFormat="0" applyProtection="0">
      <alignment horizontal="right" vertical="center"/>
    </xf>
    <xf numFmtId="4" fontId="97" fillId="43" borderId="134" applyNumberFormat="0" applyProtection="0">
      <alignment horizontal="right" vertical="center"/>
    </xf>
    <xf numFmtId="4" fontId="97" fillId="43" borderId="134" applyNumberFormat="0" applyProtection="0">
      <alignment horizontal="right" vertical="center"/>
    </xf>
    <xf numFmtId="4" fontId="97" fillId="43" borderId="134" applyNumberFormat="0" applyProtection="0">
      <alignment horizontal="right" vertical="center"/>
    </xf>
    <xf numFmtId="4" fontId="97" fillId="43" borderId="134" applyNumberFormat="0" applyProtection="0">
      <alignment horizontal="right" vertical="center"/>
    </xf>
    <xf numFmtId="4" fontId="97" fillId="43" borderId="134" applyNumberFormat="0" applyProtection="0">
      <alignment horizontal="right" vertical="center"/>
    </xf>
    <xf numFmtId="4" fontId="97" fillId="43" borderId="134" applyNumberFormat="0" applyProtection="0">
      <alignment horizontal="right" vertical="center"/>
    </xf>
    <xf numFmtId="4" fontId="97" fillId="43" borderId="134" applyNumberFormat="0" applyProtection="0">
      <alignment horizontal="right" vertical="center"/>
    </xf>
    <xf numFmtId="4" fontId="97" fillId="43" borderId="134" applyNumberFormat="0" applyProtection="0">
      <alignment horizontal="right" vertical="center"/>
    </xf>
    <xf numFmtId="4" fontId="97" fillId="43" borderId="134" applyNumberFormat="0" applyProtection="0">
      <alignment horizontal="right" vertical="center"/>
    </xf>
    <xf numFmtId="4" fontId="97" fillId="43" borderId="134" applyNumberFormat="0" applyProtection="0">
      <alignment horizontal="right" vertical="center"/>
    </xf>
    <xf numFmtId="4" fontId="97" fillId="34" borderId="134" applyNumberFormat="0" applyProtection="0">
      <alignment horizontal="right" vertical="center"/>
    </xf>
    <xf numFmtId="4" fontId="97" fillId="34" borderId="134" applyNumberFormat="0" applyProtection="0">
      <alignment horizontal="right" vertical="center"/>
    </xf>
    <xf numFmtId="4" fontId="97" fillId="34" borderId="134" applyNumberFormat="0" applyProtection="0">
      <alignment horizontal="right" vertical="center"/>
    </xf>
    <xf numFmtId="4" fontId="97" fillId="34" borderId="134" applyNumberFormat="0" applyProtection="0">
      <alignment horizontal="right" vertical="center"/>
    </xf>
    <xf numFmtId="4" fontId="97" fillId="34" borderId="134" applyNumberFormat="0" applyProtection="0">
      <alignment horizontal="right" vertical="center"/>
    </xf>
    <xf numFmtId="4" fontId="97" fillId="34" borderId="134" applyNumberFormat="0" applyProtection="0">
      <alignment horizontal="right" vertical="center"/>
    </xf>
    <xf numFmtId="4" fontId="97" fillId="34" borderId="134" applyNumberFormat="0" applyProtection="0">
      <alignment horizontal="right" vertical="center"/>
    </xf>
    <xf numFmtId="4" fontId="97" fillId="34" borderId="134" applyNumberFormat="0" applyProtection="0">
      <alignment horizontal="right" vertical="center"/>
    </xf>
    <xf numFmtId="4" fontId="97" fillId="34" borderId="134" applyNumberFormat="0" applyProtection="0">
      <alignment horizontal="right" vertical="center"/>
    </xf>
    <xf numFmtId="4" fontId="97" fillId="34" borderId="134" applyNumberFormat="0" applyProtection="0">
      <alignment horizontal="right" vertical="center"/>
    </xf>
    <xf numFmtId="4" fontId="97" fillId="34" borderId="134" applyNumberFormat="0" applyProtection="0">
      <alignment horizontal="right" vertical="center"/>
    </xf>
    <xf numFmtId="4" fontId="97" fillId="34" borderId="134" applyNumberFormat="0" applyProtection="0">
      <alignment horizontal="right" vertical="center"/>
    </xf>
    <xf numFmtId="4" fontId="97" fillId="34" borderId="134" applyNumberFormat="0" applyProtection="0">
      <alignment horizontal="right" vertical="center"/>
    </xf>
    <xf numFmtId="4" fontId="97" fillId="34" borderId="134" applyNumberFormat="0" applyProtection="0">
      <alignment horizontal="right" vertical="center"/>
    </xf>
    <xf numFmtId="4" fontId="97" fillId="34" borderId="134" applyNumberFormat="0" applyProtection="0">
      <alignment horizontal="right" vertical="center"/>
    </xf>
    <xf numFmtId="4" fontId="97" fillId="34" borderId="134" applyNumberFormat="0" applyProtection="0">
      <alignment horizontal="right" vertical="center"/>
    </xf>
    <xf numFmtId="4" fontId="97" fillId="34" borderId="134" applyNumberFormat="0" applyProtection="0">
      <alignment horizontal="right" vertical="center"/>
    </xf>
    <xf numFmtId="4" fontId="97" fillId="34" borderId="134" applyNumberFormat="0" applyProtection="0">
      <alignment horizontal="right" vertical="center"/>
    </xf>
    <xf numFmtId="4" fontId="97" fillId="34" borderId="134" applyNumberFormat="0" applyProtection="0">
      <alignment horizontal="right" vertical="center"/>
    </xf>
    <xf numFmtId="4" fontId="152" fillId="45" borderId="135" applyNumberFormat="0" applyProtection="0">
      <alignment horizontal="left" vertical="center" indent="1"/>
    </xf>
    <xf numFmtId="4" fontId="152" fillId="34" borderId="135"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152" fillId="58" borderId="136" applyNumberFormat="0" applyProtection="0">
      <alignment horizontal="left" vertical="center"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152" fillId="46" borderId="134" applyNumberFormat="0" applyProtection="0">
      <alignment horizontal="left" vertical="top"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152" fillId="110" borderId="136" applyNumberFormat="0" applyProtection="0">
      <alignment horizontal="left" vertical="center"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152" fillId="34" borderId="134" applyNumberFormat="0" applyProtection="0">
      <alignment horizontal="left" vertical="top"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152" fillId="47" borderId="136" applyNumberFormat="0" applyProtection="0">
      <alignment horizontal="left" vertical="center"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152" fillId="47" borderId="134" applyNumberFormat="0" applyProtection="0">
      <alignment horizontal="left" vertical="top"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152" fillId="45" borderId="136" applyNumberFormat="0" applyProtection="0">
      <alignment horizontal="left" vertical="center"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152" fillId="45" borderId="134" applyNumberFormat="0" applyProtection="0">
      <alignment horizontal="left" vertical="top" indent="1"/>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152" fillId="48" borderId="137" applyNumberFormat="0">
      <protection locked="0"/>
    </xf>
    <xf numFmtId="0" fontId="151" fillId="46" borderId="138" applyBorder="0"/>
    <xf numFmtId="0" fontId="151" fillId="46" borderId="138" applyBorder="0"/>
    <xf numFmtId="0" fontId="151" fillId="46" borderId="138" applyBorder="0"/>
    <xf numFmtId="0" fontId="151" fillId="46" borderId="138" applyBorder="0"/>
    <xf numFmtId="0" fontId="151" fillId="46" borderId="138" applyBorder="0"/>
    <xf numFmtId="0" fontId="151" fillId="46" borderId="138" applyBorder="0"/>
    <xf numFmtId="0" fontId="151" fillId="46" borderId="138" applyBorder="0"/>
    <xf numFmtId="0" fontId="151" fillId="46" borderId="138" applyBorder="0"/>
    <xf numFmtId="0" fontId="151" fillId="46" borderId="138" applyBorder="0"/>
    <xf numFmtId="0" fontId="151" fillId="46" borderId="138" applyBorder="0"/>
    <xf numFmtId="0" fontId="151" fillId="46" borderId="138" applyBorder="0"/>
    <xf numFmtId="0" fontId="151" fillId="46" borderId="138" applyBorder="0"/>
    <xf numFmtId="0" fontId="151" fillId="46" borderId="138" applyBorder="0"/>
    <xf numFmtId="0" fontId="151" fillId="46" borderId="138" applyBorder="0"/>
    <xf numFmtId="0" fontId="151" fillId="46" borderId="138" applyBorder="0"/>
    <xf numFmtId="0" fontId="151" fillId="46" borderId="138" applyBorder="0"/>
    <xf numFmtId="0" fontId="151" fillId="46" borderId="138" applyBorder="0"/>
    <xf numFmtId="0" fontId="151" fillId="46" borderId="138" applyBorder="0"/>
    <xf numFmtId="0" fontId="151" fillId="46" borderId="138" applyBorder="0"/>
    <xf numFmtId="4" fontId="97" fillId="49" borderId="134" applyNumberFormat="0" applyProtection="0">
      <alignment vertical="center"/>
    </xf>
    <xf numFmtId="4" fontId="97" fillId="49" borderId="134" applyNumberFormat="0" applyProtection="0">
      <alignment vertical="center"/>
    </xf>
    <xf numFmtId="4" fontId="97" fillId="49" borderId="134" applyNumberFormat="0" applyProtection="0">
      <alignment vertical="center"/>
    </xf>
    <xf numFmtId="4" fontId="97" fillId="49" borderId="134" applyNumberFormat="0" applyProtection="0">
      <alignment vertical="center"/>
    </xf>
    <xf numFmtId="4" fontId="97" fillId="49" borderId="134" applyNumberFormat="0" applyProtection="0">
      <alignment vertical="center"/>
    </xf>
    <xf numFmtId="4" fontId="97" fillId="49" borderId="134" applyNumberFormat="0" applyProtection="0">
      <alignment vertical="center"/>
    </xf>
    <xf numFmtId="4" fontId="97" fillId="49" borderId="134" applyNumberFormat="0" applyProtection="0">
      <alignment vertical="center"/>
    </xf>
    <xf numFmtId="4" fontId="97" fillId="49" borderId="134" applyNumberFormat="0" applyProtection="0">
      <alignment vertical="center"/>
    </xf>
    <xf numFmtId="4" fontId="97" fillId="49" borderId="134" applyNumberFormat="0" applyProtection="0">
      <alignment vertical="center"/>
    </xf>
    <xf numFmtId="4" fontId="97" fillId="49" borderId="134" applyNumberFormat="0" applyProtection="0">
      <alignment vertical="center"/>
    </xf>
    <xf numFmtId="4" fontId="97" fillId="49" borderId="134" applyNumberFormat="0" applyProtection="0">
      <alignment vertical="center"/>
    </xf>
    <xf numFmtId="4" fontId="97" fillId="49" borderId="134" applyNumberFormat="0" applyProtection="0">
      <alignment vertical="center"/>
    </xf>
    <xf numFmtId="4" fontId="97" fillId="49" borderId="134" applyNumberFormat="0" applyProtection="0">
      <alignment vertical="center"/>
    </xf>
    <xf numFmtId="4" fontId="97" fillId="49" borderId="134" applyNumberFormat="0" applyProtection="0">
      <alignment vertical="center"/>
    </xf>
    <xf numFmtId="4" fontId="97" fillId="49" borderId="134" applyNumberFormat="0" applyProtection="0">
      <alignment vertical="center"/>
    </xf>
    <xf numFmtId="4" fontId="97" fillId="49" borderId="134" applyNumberFormat="0" applyProtection="0">
      <alignment vertical="center"/>
    </xf>
    <xf numFmtId="4" fontId="97" fillId="49" borderId="134" applyNumberFormat="0" applyProtection="0">
      <alignment vertical="center"/>
    </xf>
    <xf numFmtId="4" fontId="97" fillId="49" borderId="134" applyNumberFormat="0" applyProtection="0">
      <alignment vertical="center"/>
    </xf>
    <xf numFmtId="4" fontId="97" fillId="49" borderId="134" applyNumberFormat="0" applyProtection="0">
      <alignment vertical="center"/>
    </xf>
    <xf numFmtId="4" fontId="114" fillId="49" borderId="134" applyNumberFormat="0" applyProtection="0">
      <alignment vertical="center"/>
    </xf>
    <xf numFmtId="4" fontId="114" fillId="49" borderId="134" applyNumberFormat="0" applyProtection="0">
      <alignment vertical="center"/>
    </xf>
    <xf numFmtId="4" fontId="114" fillId="49" borderId="134" applyNumberFormat="0" applyProtection="0">
      <alignment vertical="center"/>
    </xf>
    <xf numFmtId="4" fontId="114" fillId="49" borderId="134" applyNumberFormat="0" applyProtection="0">
      <alignment vertical="center"/>
    </xf>
    <xf numFmtId="4" fontId="114" fillId="49" borderId="134" applyNumberFormat="0" applyProtection="0">
      <alignment vertical="center"/>
    </xf>
    <xf numFmtId="4" fontId="114" fillId="49" borderId="134" applyNumberFormat="0" applyProtection="0">
      <alignment vertical="center"/>
    </xf>
    <xf numFmtId="4" fontId="114" fillId="49" borderId="134" applyNumberFormat="0" applyProtection="0">
      <alignment vertical="center"/>
    </xf>
    <xf numFmtId="4" fontId="114" fillId="49" borderId="134" applyNumberFormat="0" applyProtection="0">
      <alignment vertical="center"/>
    </xf>
    <xf numFmtId="4" fontId="114" fillId="49" borderId="134" applyNumberFormat="0" applyProtection="0">
      <alignment vertical="center"/>
    </xf>
    <xf numFmtId="4" fontId="114" fillId="49" borderId="134" applyNumberFormat="0" applyProtection="0">
      <alignment vertical="center"/>
    </xf>
    <xf numFmtId="4" fontId="114" fillId="49" borderId="134" applyNumberFormat="0" applyProtection="0">
      <alignment vertical="center"/>
    </xf>
    <xf numFmtId="4" fontId="114" fillId="49" borderId="134" applyNumberFormat="0" applyProtection="0">
      <alignment vertical="center"/>
    </xf>
    <xf numFmtId="4" fontId="114" fillId="49" borderId="134" applyNumberFormat="0" applyProtection="0">
      <alignment vertical="center"/>
    </xf>
    <xf numFmtId="4" fontId="114" fillId="49" borderId="134" applyNumberFormat="0" applyProtection="0">
      <alignment vertical="center"/>
    </xf>
    <xf numFmtId="4" fontId="114" fillId="49" borderId="134" applyNumberFormat="0" applyProtection="0">
      <alignment vertical="center"/>
    </xf>
    <xf numFmtId="4" fontId="114" fillId="49" borderId="134" applyNumberFormat="0" applyProtection="0">
      <alignment vertical="center"/>
    </xf>
    <xf numFmtId="4" fontId="114" fillId="49" borderId="134" applyNumberFormat="0" applyProtection="0">
      <alignment vertical="center"/>
    </xf>
    <xf numFmtId="4" fontId="114" fillId="49" borderId="134" applyNumberFormat="0" applyProtection="0">
      <alignment vertical="center"/>
    </xf>
    <xf numFmtId="4" fontId="114" fillId="49" borderId="134" applyNumberFormat="0" applyProtection="0">
      <alignment vertical="center"/>
    </xf>
    <xf numFmtId="4" fontId="97" fillId="49" borderId="134" applyNumberFormat="0" applyProtection="0">
      <alignment horizontal="left" vertical="center" indent="1"/>
    </xf>
    <xf numFmtId="4" fontId="97" fillId="49" borderId="134" applyNumberFormat="0" applyProtection="0">
      <alignment horizontal="left" vertical="center" indent="1"/>
    </xf>
    <xf numFmtId="4" fontId="97" fillId="49" borderId="134" applyNumberFormat="0" applyProtection="0">
      <alignment horizontal="left" vertical="center" indent="1"/>
    </xf>
    <xf numFmtId="4" fontId="97" fillId="49" borderId="134" applyNumberFormat="0" applyProtection="0">
      <alignment horizontal="left" vertical="center" indent="1"/>
    </xf>
    <xf numFmtId="4" fontId="97" fillId="49" borderId="134" applyNumberFormat="0" applyProtection="0">
      <alignment horizontal="left" vertical="center" indent="1"/>
    </xf>
    <xf numFmtId="4" fontId="97" fillId="49" borderId="134" applyNumberFormat="0" applyProtection="0">
      <alignment horizontal="left" vertical="center" indent="1"/>
    </xf>
    <xf numFmtId="4" fontId="97" fillId="49" borderId="134" applyNumberFormat="0" applyProtection="0">
      <alignment horizontal="left" vertical="center" indent="1"/>
    </xf>
    <xf numFmtId="4" fontId="97" fillId="49" borderId="134" applyNumberFormat="0" applyProtection="0">
      <alignment horizontal="left" vertical="center" indent="1"/>
    </xf>
    <xf numFmtId="4" fontId="97" fillId="49" borderId="134" applyNumberFormat="0" applyProtection="0">
      <alignment horizontal="left" vertical="center" indent="1"/>
    </xf>
    <xf numFmtId="4" fontId="97" fillId="49" borderId="134" applyNumberFormat="0" applyProtection="0">
      <alignment horizontal="left" vertical="center" indent="1"/>
    </xf>
    <xf numFmtId="4" fontId="97" fillId="49" borderId="134" applyNumberFormat="0" applyProtection="0">
      <alignment horizontal="left" vertical="center" indent="1"/>
    </xf>
    <xf numFmtId="4" fontId="97" fillId="49" borderId="134" applyNumberFormat="0" applyProtection="0">
      <alignment horizontal="left" vertical="center" indent="1"/>
    </xf>
    <xf numFmtId="4" fontId="97" fillId="49" borderId="134" applyNumberFormat="0" applyProtection="0">
      <alignment horizontal="left" vertical="center" indent="1"/>
    </xf>
    <xf numFmtId="4" fontId="97" fillId="49" borderId="134" applyNumberFormat="0" applyProtection="0">
      <alignment horizontal="left" vertical="center" indent="1"/>
    </xf>
    <xf numFmtId="4" fontId="97" fillId="49" borderId="134" applyNumberFormat="0" applyProtection="0">
      <alignment horizontal="left" vertical="center" indent="1"/>
    </xf>
    <xf numFmtId="4" fontId="97" fillId="49" borderId="134" applyNumberFormat="0" applyProtection="0">
      <alignment horizontal="left" vertical="center" indent="1"/>
    </xf>
    <xf numFmtId="4" fontId="97" fillId="49" borderId="134" applyNumberFormat="0" applyProtection="0">
      <alignment horizontal="left" vertical="center" indent="1"/>
    </xf>
    <xf numFmtId="4" fontId="97" fillId="49" borderId="134" applyNumberFormat="0" applyProtection="0">
      <alignment horizontal="left" vertical="center" indent="1"/>
    </xf>
    <xf numFmtId="4" fontId="97" fillId="49" borderId="134" applyNumberFormat="0" applyProtection="0">
      <alignment horizontal="left" vertical="center" indent="1"/>
    </xf>
    <xf numFmtId="0" fontId="97" fillId="49" borderId="134" applyNumberFormat="0" applyProtection="0">
      <alignment horizontal="left" vertical="top" indent="1"/>
    </xf>
    <xf numFmtId="0" fontId="97" fillId="49" borderId="134" applyNumberFormat="0" applyProtection="0">
      <alignment horizontal="left" vertical="top" indent="1"/>
    </xf>
    <xf numFmtId="0" fontId="97" fillId="49" borderId="134" applyNumberFormat="0" applyProtection="0">
      <alignment horizontal="left" vertical="top" indent="1"/>
    </xf>
    <xf numFmtId="0" fontId="97" fillId="49" borderId="134" applyNumberFormat="0" applyProtection="0">
      <alignment horizontal="left" vertical="top" indent="1"/>
    </xf>
    <xf numFmtId="0" fontId="97" fillId="49" borderId="134" applyNumberFormat="0" applyProtection="0">
      <alignment horizontal="left" vertical="top" indent="1"/>
    </xf>
    <xf numFmtId="0" fontId="97" fillId="49" borderId="134" applyNumberFormat="0" applyProtection="0">
      <alignment horizontal="left" vertical="top" indent="1"/>
    </xf>
    <xf numFmtId="0" fontId="97" fillId="49" borderId="134" applyNumberFormat="0" applyProtection="0">
      <alignment horizontal="left" vertical="top" indent="1"/>
    </xf>
    <xf numFmtId="0" fontId="97" fillId="49" borderId="134" applyNumberFormat="0" applyProtection="0">
      <alignment horizontal="left" vertical="top" indent="1"/>
    </xf>
    <xf numFmtId="0" fontId="97" fillId="49" borderId="134" applyNumberFormat="0" applyProtection="0">
      <alignment horizontal="left" vertical="top" indent="1"/>
    </xf>
    <xf numFmtId="0" fontId="97" fillId="49" borderId="134" applyNumberFormat="0" applyProtection="0">
      <alignment horizontal="left" vertical="top" indent="1"/>
    </xf>
    <xf numFmtId="0" fontId="97" fillId="49" borderId="134" applyNumberFormat="0" applyProtection="0">
      <alignment horizontal="left" vertical="top" indent="1"/>
    </xf>
    <xf numFmtId="0" fontId="97" fillId="49" borderId="134" applyNumberFormat="0" applyProtection="0">
      <alignment horizontal="left" vertical="top" indent="1"/>
    </xf>
    <xf numFmtId="0" fontId="97" fillId="49" borderId="134" applyNumberFormat="0" applyProtection="0">
      <alignment horizontal="left" vertical="top" indent="1"/>
    </xf>
    <xf numFmtId="0" fontId="97" fillId="49" borderId="134" applyNumberFormat="0" applyProtection="0">
      <alignment horizontal="left" vertical="top" indent="1"/>
    </xf>
    <xf numFmtId="0" fontId="97" fillId="49" borderId="134" applyNumberFormat="0" applyProtection="0">
      <alignment horizontal="left" vertical="top" indent="1"/>
    </xf>
    <xf numFmtId="0" fontId="97" fillId="49" borderId="134" applyNumberFormat="0" applyProtection="0">
      <alignment horizontal="left" vertical="top" indent="1"/>
    </xf>
    <xf numFmtId="0" fontId="97" fillId="49" borderId="134" applyNumberFormat="0" applyProtection="0">
      <alignment horizontal="left" vertical="top" indent="1"/>
    </xf>
    <xf numFmtId="0" fontId="97" fillId="49" borderId="134" applyNumberFormat="0" applyProtection="0">
      <alignment horizontal="left" vertical="top" indent="1"/>
    </xf>
    <xf numFmtId="0" fontId="97" fillId="49" borderId="134" applyNumberFormat="0" applyProtection="0">
      <alignment horizontal="left" vertical="top" indent="1"/>
    </xf>
    <xf numFmtId="4" fontId="97" fillId="45" borderId="134" applyNumberFormat="0" applyProtection="0">
      <alignment horizontal="right" vertical="center"/>
    </xf>
    <xf numFmtId="4" fontId="97" fillId="45" borderId="134" applyNumberFormat="0" applyProtection="0">
      <alignment horizontal="right" vertical="center"/>
    </xf>
    <xf numFmtId="4" fontId="97" fillId="45" borderId="134" applyNumberFormat="0" applyProtection="0">
      <alignment horizontal="right" vertical="center"/>
    </xf>
    <xf numFmtId="4" fontId="97" fillId="45" borderId="134" applyNumberFormat="0" applyProtection="0">
      <alignment horizontal="right" vertical="center"/>
    </xf>
    <xf numFmtId="4" fontId="97" fillId="45" borderId="134" applyNumberFormat="0" applyProtection="0">
      <alignment horizontal="right" vertical="center"/>
    </xf>
    <xf numFmtId="4" fontId="97" fillId="45" borderId="134" applyNumberFormat="0" applyProtection="0">
      <alignment horizontal="right" vertical="center"/>
    </xf>
    <xf numFmtId="4" fontId="97" fillId="45" borderId="134" applyNumberFormat="0" applyProtection="0">
      <alignment horizontal="right" vertical="center"/>
    </xf>
    <xf numFmtId="4" fontId="97" fillId="45" borderId="134" applyNumberFormat="0" applyProtection="0">
      <alignment horizontal="right" vertical="center"/>
    </xf>
    <xf numFmtId="4" fontId="97" fillId="45" borderId="134" applyNumberFormat="0" applyProtection="0">
      <alignment horizontal="right" vertical="center"/>
    </xf>
    <xf numFmtId="4" fontId="97" fillId="45" borderId="134" applyNumberFormat="0" applyProtection="0">
      <alignment horizontal="right" vertical="center"/>
    </xf>
    <xf numFmtId="4" fontId="97" fillId="45" borderId="134" applyNumberFormat="0" applyProtection="0">
      <alignment horizontal="right" vertical="center"/>
    </xf>
    <xf numFmtId="4" fontId="97" fillId="45" borderId="134" applyNumberFormat="0" applyProtection="0">
      <alignment horizontal="right" vertical="center"/>
    </xf>
    <xf numFmtId="4" fontId="97" fillId="45" borderId="134" applyNumberFormat="0" applyProtection="0">
      <alignment horizontal="right" vertical="center"/>
    </xf>
    <xf numFmtId="4" fontId="97" fillId="45" borderId="134" applyNumberFormat="0" applyProtection="0">
      <alignment horizontal="right" vertical="center"/>
    </xf>
    <xf numFmtId="4" fontId="97" fillId="45" borderId="134" applyNumberFormat="0" applyProtection="0">
      <alignment horizontal="right" vertical="center"/>
    </xf>
    <xf numFmtId="4" fontId="97" fillId="45" borderId="134" applyNumberFormat="0" applyProtection="0">
      <alignment horizontal="right" vertical="center"/>
    </xf>
    <xf numFmtId="4" fontId="97" fillId="45" borderId="134" applyNumberFormat="0" applyProtection="0">
      <alignment horizontal="right" vertical="center"/>
    </xf>
    <xf numFmtId="4" fontId="97" fillId="45" borderId="134" applyNumberFormat="0" applyProtection="0">
      <alignment horizontal="right" vertical="center"/>
    </xf>
    <xf numFmtId="4" fontId="97" fillId="45" borderId="134" applyNumberFormat="0" applyProtection="0">
      <alignment horizontal="right" vertical="center"/>
    </xf>
    <xf numFmtId="4" fontId="114" fillId="45" borderId="134" applyNumberFormat="0" applyProtection="0">
      <alignment horizontal="right" vertical="center"/>
    </xf>
    <xf numFmtId="4" fontId="114" fillId="45" borderId="134" applyNumberFormat="0" applyProtection="0">
      <alignment horizontal="right" vertical="center"/>
    </xf>
    <xf numFmtId="4" fontId="114" fillId="45" borderId="134" applyNumberFormat="0" applyProtection="0">
      <alignment horizontal="right" vertical="center"/>
    </xf>
    <xf numFmtId="4" fontId="114" fillId="45" borderId="134" applyNumberFormat="0" applyProtection="0">
      <alignment horizontal="right" vertical="center"/>
    </xf>
    <xf numFmtId="4" fontId="114" fillId="45" borderId="134" applyNumberFormat="0" applyProtection="0">
      <alignment horizontal="right" vertical="center"/>
    </xf>
    <xf numFmtId="4" fontId="114" fillId="45" borderId="134" applyNumberFormat="0" applyProtection="0">
      <alignment horizontal="right" vertical="center"/>
    </xf>
    <xf numFmtId="4" fontId="114" fillId="45" borderId="134" applyNumberFormat="0" applyProtection="0">
      <alignment horizontal="right" vertical="center"/>
    </xf>
    <xf numFmtId="4" fontId="114" fillId="45" borderId="134" applyNumberFormat="0" applyProtection="0">
      <alignment horizontal="right" vertical="center"/>
    </xf>
    <xf numFmtId="4" fontId="114" fillId="45" borderId="134" applyNumberFormat="0" applyProtection="0">
      <alignment horizontal="right" vertical="center"/>
    </xf>
    <xf numFmtId="4" fontId="114" fillId="45" borderId="134" applyNumberFormat="0" applyProtection="0">
      <alignment horizontal="right" vertical="center"/>
    </xf>
    <xf numFmtId="4" fontId="114" fillId="45" borderId="134" applyNumberFormat="0" applyProtection="0">
      <alignment horizontal="right" vertical="center"/>
    </xf>
    <xf numFmtId="4" fontId="114" fillId="45" borderId="134" applyNumberFormat="0" applyProtection="0">
      <alignment horizontal="right" vertical="center"/>
    </xf>
    <xf numFmtId="4" fontId="114" fillId="45" borderId="134" applyNumberFormat="0" applyProtection="0">
      <alignment horizontal="right" vertical="center"/>
    </xf>
    <xf numFmtId="4" fontId="114" fillId="45" borderId="134" applyNumberFormat="0" applyProtection="0">
      <alignment horizontal="right" vertical="center"/>
    </xf>
    <xf numFmtId="4" fontId="114" fillId="45" borderId="134" applyNumberFormat="0" applyProtection="0">
      <alignment horizontal="right" vertical="center"/>
    </xf>
    <xf numFmtId="4" fontId="114" fillId="45" borderId="134" applyNumberFormat="0" applyProtection="0">
      <alignment horizontal="right" vertical="center"/>
    </xf>
    <xf numFmtId="4" fontId="114" fillId="45" borderId="134" applyNumberFormat="0" applyProtection="0">
      <alignment horizontal="right" vertical="center"/>
    </xf>
    <xf numFmtId="4" fontId="114" fillId="45" borderId="134" applyNumberFormat="0" applyProtection="0">
      <alignment horizontal="right" vertical="center"/>
    </xf>
    <xf numFmtId="4" fontId="114" fillId="45" borderId="134" applyNumberFormat="0" applyProtection="0">
      <alignment horizontal="right" vertical="center"/>
    </xf>
    <xf numFmtId="4" fontId="97" fillId="34" borderId="134" applyNumberFormat="0" applyProtection="0">
      <alignment horizontal="left" vertical="center" indent="1"/>
    </xf>
    <xf numFmtId="4" fontId="97" fillId="34" borderId="134" applyNumberFormat="0" applyProtection="0">
      <alignment horizontal="left" vertical="center" indent="1"/>
    </xf>
    <xf numFmtId="4" fontId="97" fillId="34" borderId="134" applyNumberFormat="0" applyProtection="0">
      <alignment horizontal="left" vertical="center" indent="1"/>
    </xf>
    <xf numFmtId="4" fontId="97" fillId="34" borderId="134" applyNumberFormat="0" applyProtection="0">
      <alignment horizontal="left" vertical="center" indent="1"/>
    </xf>
    <xf numFmtId="4" fontId="97" fillId="34" borderId="134" applyNumberFormat="0" applyProtection="0">
      <alignment horizontal="left" vertical="center" indent="1"/>
    </xf>
    <xf numFmtId="4" fontId="97" fillId="34" borderId="134" applyNumberFormat="0" applyProtection="0">
      <alignment horizontal="left" vertical="center" indent="1"/>
    </xf>
    <xf numFmtId="4" fontId="97" fillId="34" borderId="134" applyNumberFormat="0" applyProtection="0">
      <alignment horizontal="left" vertical="center" indent="1"/>
    </xf>
    <xf numFmtId="4" fontId="97" fillId="34" borderId="134" applyNumberFormat="0" applyProtection="0">
      <alignment horizontal="left" vertical="center" indent="1"/>
    </xf>
    <xf numFmtId="4" fontId="97" fillId="34" borderId="134" applyNumberFormat="0" applyProtection="0">
      <alignment horizontal="left" vertical="center" indent="1"/>
    </xf>
    <xf numFmtId="4" fontId="97" fillId="34" borderId="134" applyNumberFormat="0" applyProtection="0">
      <alignment horizontal="left" vertical="center" indent="1"/>
    </xf>
    <xf numFmtId="4" fontId="97" fillId="34" borderId="134" applyNumberFormat="0" applyProtection="0">
      <alignment horizontal="left" vertical="center" indent="1"/>
    </xf>
    <xf numFmtId="4" fontId="97" fillId="34" borderId="134" applyNumberFormat="0" applyProtection="0">
      <alignment horizontal="left" vertical="center" indent="1"/>
    </xf>
    <xf numFmtId="4" fontId="97" fillId="34" borderId="134" applyNumberFormat="0" applyProtection="0">
      <alignment horizontal="left" vertical="center" indent="1"/>
    </xf>
    <xf numFmtId="4" fontId="97" fillId="34" borderId="134" applyNumberFormat="0" applyProtection="0">
      <alignment horizontal="left" vertical="center" indent="1"/>
    </xf>
    <xf numFmtId="4" fontId="97" fillId="34" borderId="134" applyNumberFormat="0" applyProtection="0">
      <alignment horizontal="left" vertical="center" indent="1"/>
    </xf>
    <xf numFmtId="4" fontId="97" fillId="34" borderId="134" applyNumberFormat="0" applyProtection="0">
      <alignment horizontal="left" vertical="center" indent="1"/>
    </xf>
    <xf numFmtId="4" fontId="97" fillId="34" borderId="134" applyNumberFormat="0" applyProtection="0">
      <alignment horizontal="left" vertical="center" indent="1"/>
    </xf>
    <xf numFmtId="4" fontId="97" fillId="34" borderId="134" applyNumberFormat="0" applyProtection="0">
      <alignment horizontal="left" vertical="center" indent="1"/>
    </xf>
    <xf numFmtId="4" fontId="97" fillId="34" borderId="134" applyNumberFormat="0" applyProtection="0">
      <alignment horizontal="left" vertical="center" indent="1"/>
    </xf>
    <xf numFmtId="0" fontId="97" fillId="34" borderId="134" applyNumberFormat="0" applyProtection="0">
      <alignment horizontal="left" vertical="top" indent="1"/>
    </xf>
    <xf numFmtId="0" fontId="97" fillId="34" borderId="134" applyNumberFormat="0" applyProtection="0">
      <alignment horizontal="left" vertical="top" indent="1"/>
    </xf>
    <xf numFmtId="0" fontId="97" fillId="34" borderId="134" applyNumberFormat="0" applyProtection="0">
      <alignment horizontal="left" vertical="top" indent="1"/>
    </xf>
    <xf numFmtId="0" fontId="97" fillId="34" borderId="134" applyNumberFormat="0" applyProtection="0">
      <alignment horizontal="left" vertical="top" indent="1"/>
    </xf>
    <xf numFmtId="0" fontId="97" fillId="34" borderId="134" applyNumberFormat="0" applyProtection="0">
      <alignment horizontal="left" vertical="top" indent="1"/>
    </xf>
    <xf numFmtId="0" fontId="97" fillId="34" borderId="134" applyNumberFormat="0" applyProtection="0">
      <alignment horizontal="left" vertical="top" indent="1"/>
    </xf>
    <xf numFmtId="0" fontId="97" fillId="34" borderId="134" applyNumberFormat="0" applyProtection="0">
      <alignment horizontal="left" vertical="top" indent="1"/>
    </xf>
    <xf numFmtId="0" fontId="97" fillId="34" borderId="134" applyNumberFormat="0" applyProtection="0">
      <alignment horizontal="left" vertical="top" indent="1"/>
    </xf>
    <xf numFmtId="0" fontId="97" fillId="34" borderId="134" applyNumberFormat="0" applyProtection="0">
      <alignment horizontal="left" vertical="top" indent="1"/>
    </xf>
    <xf numFmtId="0" fontId="97" fillId="34" borderId="134" applyNumberFormat="0" applyProtection="0">
      <alignment horizontal="left" vertical="top" indent="1"/>
    </xf>
    <xf numFmtId="0" fontId="97" fillId="34" borderId="134" applyNumberFormat="0" applyProtection="0">
      <alignment horizontal="left" vertical="top" indent="1"/>
    </xf>
    <xf numFmtId="0" fontId="97" fillId="34" borderId="134" applyNumberFormat="0" applyProtection="0">
      <alignment horizontal="left" vertical="top" indent="1"/>
    </xf>
    <xf numFmtId="0" fontId="97" fillId="34" borderId="134" applyNumberFormat="0" applyProtection="0">
      <alignment horizontal="left" vertical="top" indent="1"/>
    </xf>
    <xf numFmtId="0" fontId="97" fillId="34" borderId="134" applyNumberFormat="0" applyProtection="0">
      <alignment horizontal="left" vertical="top" indent="1"/>
    </xf>
    <xf numFmtId="0" fontId="97" fillId="34" borderId="134" applyNumberFormat="0" applyProtection="0">
      <alignment horizontal="left" vertical="top" indent="1"/>
    </xf>
    <xf numFmtId="0" fontId="97" fillId="34" borderId="134" applyNumberFormat="0" applyProtection="0">
      <alignment horizontal="left" vertical="top" indent="1"/>
    </xf>
    <xf numFmtId="0" fontId="97" fillId="34" borderId="134" applyNumberFormat="0" applyProtection="0">
      <alignment horizontal="left" vertical="top" indent="1"/>
    </xf>
    <xf numFmtId="0" fontId="97" fillId="34" borderId="134" applyNumberFormat="0" applyProtection="0">
      <alignment horizontal="left" vertical="top" indent="1"/>
    </xf>
    <xf numFmtId="0" fontId="97" fillId="34" borderId="134" applyNumberFormat="0" applyProtection="0">
      <alignment horizontal="left" vertical="top" indent="1"/>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52" fillId="68" borderId="114"/>
    <xf numFmtId="0" fontId="152" fillId="68" borderId="114"/>
    <xf numFmtId="0" fontId="152" fillId="68" borderId="114"/>
    <xf numFmtId="0" fontId="152" fillId="68" borderId="114"/>
    <xf numFmtId="0" fontId="152" fillId="68" borderId="114"/>
    <xf numFmtId="0" fontId="152" fillId="68" borderId="114"/>
    <xf numFmtId="0" fontId="152" fillId="68" borderId="114"/>
    <xf numFmtId="0" fontId="152" fillId="68" borderId="114"/>
    <xf numFmtId="0" fontId="152" fillId="68" borderId="114"/>
    <xf numFmtId="0" fontId="152" fillId="68" borderId="114"/>
    <xf numFmtId="0" fontId="152" fillId="68" borderId="114"/>
    <xf numFmtId="0" fontId="152" fillId="68" borderId="114"/>
    <xf numFmtId="0" fontId="152" fillId="68" borderId="114"/>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52" fillId="68" borderId="114"/>
    <xf numFmtId="0" fontId="152" fillId="68" borderId="114"/>
    <xf numFmtId="0" fontId="152" fillId="68" borderId="114"/>
    <xf numFmtId="0" fontId="152" fillId="68" borderId="114"/>
    <xf numFmtId="0" fontId="152" fillId="68" borderId="114"/>
    <xf numFmtId="0" fontId="152" fillId="68" borderId="114"/>
    <xf numFmtId="0" fontId="152" fillId="68" borderId="114"/>
    <xf numFmtId="0" fontId="152" fillId="68" borderId="114"/>
    <xf numFmtId="0" fontId="152" fillId="68" borderId="114"/>
    <xf numFmtId="0" fontId="152" fillId="68" borderId="114"/>
    <xf numFmtId="0" fontId="152" fillId="68" borderId="114"/>
    <xf numFmtId="0" fontId="152" fillId="68" borderId="114"/>
    <xf numFmtId="0" fontId="152" fillId="68" borderId="114"/>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52" fillId="68" borderId="114"/>
    <xf numFmtId="0" fontId="152" fillId="68" borderId="114"/>
    <xf numFmtId="0" fontId="152" fillId="68" borderId="114"/>
    <xf numFmtId="0" fontId="152" fillId="68" borderId="114"/>
    <xf numFmtId="0" fontId="152" fillId="68" borderId="114"/>
    <xf numFmtId="0" fontId="152" fillId="68" borderId="114"/>
    <xf numFmtId="0" fontId="152" fillId="68" borderId="114"/>
    <xf numFmtId="0" fontId="152" fillId="68" borderId="114"/>
    <xf numFmtId="0" fontId="152" fillId="68" borderId="114"/>
    <xf numFmtId="0" fontId="152" fillId="68" borderId="114"/>
    <xf numFmtId="0" fontId="152" fillId="68" borderId="114"/>
    <xf numFmtId="0" fontId="152" fillId="68" borderId="114"/>
    <xf numFmtId="0" fontId="152" fillId="68" borderId="114"/>
    <xf numFmtId="4" fontId="94" fillId="45" borderId="134" applyNumberFormat="0" applyProtection="0">
      <alignment horizontal="right" vertical="center"/>
    </xf>
    <xf numFmtId="4" fontId="94" fillId="45" borderId="134" applyNumberFormat="0" applyProtection="0">
      <alignment horizontal="right" vertical="center"/>
    </xf>
    <xf numFmtId="4" fontId="94" fillId="45" borderId="134" applyNumberFormat="0" applyProtection="0">
      <alignment horizontal="right" vertical="center"/>
    </xf>
    <xf numFmtId="4" fontId="94" fillId="45" borderId="134" applyNumberFormat="0" applyProtection="0">
      <alignment horizontal="right" vertical="center"/>
    </xf>
    <xf numFmtId="4" fontId="94" fillId="45" borderId="134" applyNumberFormat="0" applyProtection="0">
      <alignment horizontal="right" vertical="center"/>
    </xf>
    <xf numFmtId="4" fontId="94" fillId="45" borderId="134" applyNumberFormat="0" applyProtection="0">
      <alignment horizontal="right" vertical="center"/>
    </xf>
    <xf numFmtId="4" fontId="94" fillId="45" borderId="134" applyNumberFormat="0" applyProtection="0">
      <alignment horizontal="right" vertical="center"/>
    </xf>
    <xf numFmtId="4" fontId="94" fillId="45" borderId="134" applyNumberFormat="0" applyProtection="0">
      <alignment horizontal="right" vertical="center"/>
    </xf>
    <xf numFmtId="4" fontId="94" fillId="45" borderId="134" applyNumberFormat="0" applyProtection="0">
      <alignment horizontal="right" vertical="center"/>
    </xf>
    <xf numFmtId="4" fontId="94" fillId="45" borderId="134" applyNumberFormat="0" applyProtection="0">
      <alignment horizontal="right" vertical="center"/>
    </xf>
    <xf numFmtId="4" fontId="94" fillId="45" borderId="134" applyNumberFormat="0" applyProtection="0">
      <alignment horizontal="right" vertical="center"/>
    </xf>
    <xf numFmtId="4" fontId="94" fillId="45" borderId="134" applyNumberFormat="0" applyProtection="0">
      <alignment horizontal="right" vertical="center"/>
    </xf>
    <xf numFmtId="4" fontId="94" fillId="45" borderId="134" applyNumberFormat="0" applyProtection="0">
      <alignment horizontal="right" vertical="center"/>
    </xf>
    <xf numFmtId="4" fontId="94" fillId="45" borderId="134" applyNumberFormat="0" applyProtection="0">
      <alignment horizontal="right" vertical="center"/>
    </xf>
    <xf numFmtId="4" fontId="94" fillId="45" borderId="134" applyNumberFormat="0" applyProtection="0">
      <alignment horizontal="right" vertical="center"/>
    </xf>
    <xf numFmtId="4" fontId="94" fillId="45" borderId="134" applyNumberFormat="0" applyProtection="0">
      <alignment horizontal="right" vertical="center"/>
    </xf>
    <xf numFmtId="4" fontId="94" fillId="45" borderId="134" applyNumberFormat="0" applyProtection="0">
      <alignment horizontal="right" vertical="center"/>
    </xf>
    <xf numFmtId="4" fontId="94" fillId="45" borderId="134" applyNumberFormat="0" applyProtection="0">
      <alignment horizontal="right" vertical="center"/>
    </xf>
    <xf numFmtId="4" fontId="94" fillId="45" borderId="134" applyNumberFormat="0" applyProtection="0">
      <alignment horizontal="righ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327" fillId="0" borderId="0" applyNumberForma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05" fillId="0" borderId="139" applyNumberFormat="0" applyFill="0" applyAlignment="0" applyProtection="0"/>
    <xf numFmtId="0" fontId="105" fillId="0" borderId="139" applyNumberFormat="0" applyFill="0" applyAlignment="0" applyProtection="0"/>
    <xf numFmtId="0" fontId="105" fillId="0" borderId="139" applyNumberFormat="0" applyFill="0" applyAlignment="0" applyProtection="0"/>
    <xf numFmtId="0" fontId="105" fillId="0" borderId="139" applyNumberFormat="0" applyFill="0" applyAlignment="0" applyProtection="0"/>
    <xf numFmtId="0" fontId="105" fillId="0" borderId="139" applyNumberFormat="0" applyFill="0" applyAlignment="0" applyProtection="0"/>
    <xf numFmtId="0" fontId="105" fillId="0" borderId="139" applyNumberFormat="0" applyFill="0" applyAlignment="0" applyProtection="0"/>
    <xf numFmtId="0" fontId="105" fillId="0" borderId="139" applyNumberFormat="0" applyFill="0" applyAlignment="0" applyProtection="0"/>
    <xf numFmtId="0" fontId="105" fillId="0" borderId="139" applyNumberFormat="0" applyFill="0" applyAlignment="0" applyProtection="0"/>
    <xf numFmtId="0" fontId="105" fillId="0" borderId="139" applyNumberFormat="0" applyFill="0" applyAlignment="0" applyProtection="0"/>
    <xf numFmtId="0" fontId="105" fillId="0" borderId="139" applyNumberFormat="0" applyFill="0" applyAlignment="0" applyProtection="0"/>
    <xf numFmtId="0" fontId="105" fillId="0" borderId="139" applyNumberFormat="0" applyFill="0" applyAlignment="0" applyProtection="0"/>
    <xf numFmtId="0" fontId="105" fillId="0" borderId="139" applyNumberFormat="0" applyFill="0" applyAlignment="0" applyProtection="0"/>
    <xf numFmtId="0" fontId="105" fillId="0" borderId="139" applyNumberFormat="0" applyFill="0" applyAlignment="0" applyProtection="0"/>
    <xf numFmtId="0" fontId="105" fillId="0" borderId="139" applyNumberFormat="0" applyFill="0" applyAlignment="0" applyProtection="0"/>
    <xf numFmtId="0" fontId="105" fillId="0" borderId="139" applyNumberFormat="0" applyFill="0" applyAlignment="0" applyProtection="0"/>
    <xf numFmtId="0" fontId="105" fillId="0" borderId="139" applyNumberFormat="0" applyFill="0" applyAlignment="0" applyProtection="0"/>
    <xf numFmtId="0" fontId="105" fillId="0" borderId="139" applyNumberFormat="0" applyFill="0" applyAlignment="0" applyProtection="0"/>
    <xf numFmtId="0" fontId="105" fillId="0" borderId="139" applyNumberFormat="0" applyFill="0" applyAlignment="0" applyProtection="0"/>
    <xf numFmtId="0" fontId="105" fillId="0" borderId="139" applyNumberFormat="0" applyFill="0" applyAlignment="0" applyProtection="0"/>
    <xf numFmtId="0" fontId="105" fillId="0" borderId="139" applyNumberFormat="0" applyFill="0" applyAlignment="0" applyProtection="0"/>
    <xf numFmtId="0" fontId="105" fillId="0" borderId="139" applyNumberFormat="0" applyFill="0" applyAlignment="0" applyProtection="0"/>
    <xf numFmtId="0" fontId="105" fillId="0" borderId="139" applyNumberFormat="0" applyFill="0" applyAlignment="0" applyProtection="0"/>
    <xf numFmtId="0" fontId="105" fillId="0" borderId="139" applyNumberFormat="0" applyFill="0" applyAlignment="0" applyProtection="0"/>
    <xf numFmtId="0" fontId="105" fillId="0" borderId="139" applyNumberFormat="0" applyFill="0" applyAlignment="0" applyProtection="0"/>
    <xf numFmtId="0" fontId="105" fillId="0" borderId="139" applyNumberFormat="0" applyFill="0" applyAlignment="0" applyProtection="0"/>
    <xf numFmtId="0" fontId="105" fillId="0" borderId="139" applyNumberFormat="0" applyFill="0" applyAlignment="0" applyProtection="0"/>
    <xf numFmtId="0" fontId="105" fillId="0" borderId="139" applyNumberFormat="0" applyFill="0" applyAlignment="0" applyProtection="0"/>
    <xf numFmtId="0" fontId="105" fillId="0" borderId="139" applyNumberFormat="0" applyFill="0" applyAlignment="0" applyProtection="0"/>
    <xf numFmtId="0" fontId="105" fillId="0" borderId="139" applyNumberFormat="0" applyFill="0" applyAlignment="0" applyProtection="0"/>
    <xf numFmtId="0" fontId="105" fillId="0" borderId="139" applyNumberFormat="0" applyFill="0" applyAlignment="0" applyProtection="0"/>
    <xf numFmtId="0" fontId="105" fillId="0" borderId="139" applyNumberFormat="0" applyFill="0" applyAlignment="0" applyProtection="0"/>
    <xf numFmtId="0" fontId="105" fillId="0" borderId="140" applyNumberFormat="0" applyFill="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54" fillId="0" borderId="0" applyNumberFormat="0" applyFill="0" applyBorder="0" applyAlignment="0" applyProtection="0"/>
    <xf numFmtId="0" fontId="49" fillId="0" borderId="0"/>
    <xf numFmtId="173" fontId="49" fillId="30" borderId="141">
      <alignment vertical="center"/>
    </xf>
    <xf numFmtId="179" fontId="49" fillId="11" borderId="141">
      <alignment vertical="center"/>
    </xf>
    <xf numFmtId="0" fontId="49" fillId="0" borderId="0"/>
    <xf numFmtId="0" fontId="49" fillId="11" borderId="141">
      <alignment vertical="center"/>
    </xf>
    <xf numFmtId="0" fontId="49" fillId="11" borderId="141">
      <alignment vertical="center"/>
    </xf>
    <xf numFmtId="173" fontId="49" fillId="11" borderId="141">
      <alignment vertical="center"/>
    </xf>
    <xf numFmtId="173" fontId="49" fillId="15" borderId="141">
      <alignment vertical="center"/>
      <protection locked="0"/>
    </xf>
    <xf numFmtId="0" fontId="49" fillId="0" borderId="0"/>
    <xf numFmtId="176" fontId="49" fillId="0" borderId="0"/>
    <xf numFmtId="179" fontId="49" fillId="11" borderId="114">
      <alignment vertical="center"/>
    </xf>
    <xf numFmtId="173" fontId="96" fillId="12" borderId="114">
      <alignment vertical="center"/>
      <protection locked="0"/>
    </xf>
    <xf numFmtId="173" fontId="96" fillId="12" borderId="114">
      <alignment vertical="center"/>
      <protection locked="0"/>
    </xf>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164" fontId="48" fillId="0" borderId="0" applyFont="0" applyFill="0" applyBorder="0" applyAlignment="0" applyProtection="0"/>
    <xf numFmtId="0" fontId="48" fillId="0" borderId="0"/>
    <xf numFmtId="0" fontId="48" fillId="0" borderId="0"/>
    <xf numFmtId="0" fontId="48" fillId="0" borderId="0"/>
    <xf numFmtId="9" fontId="48" fillId="0" borderId="0" applyFont="0" applyFill="0" applyBorder="0" applyAlignment="0" applyProtection="0"/>
    <xf numFmtId="0" fontId="47" fillId="0" borderId="0"/>
    <xf numFmtId="0" fontId="47" fillId="0" borderId="0"/>
    <xf numFmtId="0" fontId="47" fillId="0" borderId="0"/>
    <xf numFmtId="0" fontId="47" fillId="0" borderId="0"/>
    <xf numFmtId="164" fontId="47" fillId="0" borderId="0" applyFont="0" applyFill="0" applyBorder="0" applyAlignment="0" applyProtection="0"/>
    <xf numFmtId="0" fontId="68" fillId="0" borderId="0"/>
    <xf numFmtId="0" fontId="110" fillId="0" borderId="0"/>
    <xf numFmtId="0" fontId="46" fillId="0" borderId="0"/>
    <xf numFmtId="0" fontId="46" fillId="0" borderId="0"/>
    <xf numFmtId="164" fontId="46" fillId="0" borderId="0" applyFont="0" applyFill="0" applyBorder="0" applyAlignment="0" applyProtection="0"/>
    <xf numFmtId="9" fontId="46" fillId="0" borderId="0" applyFont="0" applyFill="0" applyBorder="0" applyAlignment="0" applyProtection="0"/>
    <xf numFmtId="0" fontId="46" fillId="0" borderId="0"/>
    <xf numFmtId="0" fontId="85" fillId="0" borderId="0"/>
    <xf numFmtId="0" fontId="68" fillId="0" borderId="0"/>
    <xf numFmtId="0" fontId="85" fillId="0" borderId="0"/>
    <xf numFmtId="0" fontId="85" fillId="0" borderId="0"/>
    <xf numFmtId="164" fontId="46" fillId="0" borderId="0" applyFont="0" applyFill="0" applyBorder="0" applyAlignment="0" applyProtection="0"/>
    <xf numFmtId="9" fontId="46" fillId="0" borderId="0" applyFont="0" applyFill="0" applyBorder="0" applyAlignment="0" applyProtection="0"/>
    <xf numFmtId="0" fontId="152" fillId="0" borderId="0"/>
    <xf numFmtId="9" fontId="330" fillId="0" borderId="0" applyFont="0" applyFill="0" applyBorder="0" applyAlignment="0" applyProtection="0"/>
    <xf numFmtId="0" fontId="45" fillId="0" borderId="0"/>
    <xf numFmtId="0" fontId="45" fillId="0" borderId="0"/>
    <xf numFmtId="0" fontId="68" fillId="0" borderId="0"/>
    <xf numFmtId="0" fontId="95" fillId="0" borderId="0"/>
    <xf numFmtId="0" fontId="45" fillId="0" borderId="0"/>
    <xf numFmtId="0" fontId="331" fillId="0" borderId="0"/>
    <xf numFmtId="173" fontId="45" fillId="30" borderId="156">
      <alignment vertical="center"/>
    </xf>
    <xf numFmtId="0" fontId="45" fillId="0" borderId="0"/>
    <xf numFmtId="0" fontId="44" fillId="0" borderId="0"/>
    <xf numFmtId="0" fontId="43" fillId="0" borderId="0"/>
    <xf numFmtId="0" fontId="43" fillId="0" borderId="0"/>
    <xf numFmtId="0" fontId="42" fillId="0" borderId="0"/>
    <xf numFmtId="0" fontId="42" fillId="0" borderId="0"/>
    <xf numFmtId="0" fontId="42" fillId="0" borderId="0"/>
    <xf numFmtId="0" fontId="42" fillId="0" borderId="0"/>
    <xf numFmtId="0" fontId="110" fillId="0" borderId="0"/>
    <xf numFmtId="0" fontId="331" fillId="0" borderId="0"/>
    <xf numFmtId="0" fontId="41" fillId="0" borderId="0"/>
    <xf numFmtId="0" fontId="41" fillId="0" borderId="0"/>
    <xf numFmtId="0" fontId="41" fillId="0" borderId="0"/>
    <xf numFmtId="164" fontId="41" fillId="0" borderId="0" applyFont="0" applyFill="0" applyBorder="0" applyAlignment="0" applyProtection="0"/>
    <xf numFmtId="176" fontId="40" fillId="0" borderId="0"/>
    <xf numFmtId="176" fontId="39" fillId="0" borderId="0"/>
    <xf numFmtId="0" fontId="110" fillId="0" borderId="0"/>
    <xf numFmtId="195" fontId="66" fillId="0" borderId="0"/>
    <xf numFmtId="0" fontId="38" fillId="0" borderId="0"/>
    <xf numFmtId="0" fontId="37" fillId="0" borderId="0"/>
    <xf numFmtId="0" fontId="37" fillId="0" borderId="0"/>
    <xf numFmtId="9" fontId="37" fillId="0" borderId="0" applyFont="0" applyFill="0" applyBorder="0" applyAlignment="0" applyProtection="0"/>
    <xf numFmtId="173" fontId="37" fillId="15" borderId="172">
      <alignment vertical="center"/>
      <protection locked="0"/>
    </xf>
    <xf numFmtId="173" fontId="37" fillId="30" borderId="172">
      <alignment vertical="center"/>
    </xf>
    <xf numFmtId="173" fontId="37" fillId="51" borderId="172">
      <alignment horizontal="right" vertical="center"/>
      <protection locked="0"/>
    </xf>
    <xf numFmtId="0" fontId="37" fillId="0" borderId="0"/>
    <xf numFmtId="173" fontId="37" fillId="30" borderId="172">
      <alignment vertical="center"/>
    </xf>
    <xf numFmtId="0" fontId="37" fillId="0" borderId="0"/>
    <xf numFmtId="0" fontId="37" fillId="0" borderId="0"/>
    <xf numFmtId="173" fontId="37" fillId="15" borderId="172">
      <alignment vertical="center"/>
      <protection locked="0"/>
    </xf>
    <xf numFmtId="9" fontId="37" fillId="0" borderId="0" applyFont="0" applyFill="0" applyBorder="0" applyAlignment="0" applyProtection="0"/>
    <xf numFmtId="172" fontId="37" fillId="30" borderId="172">
      <alignment vertical="center"/>
    </xf>
    <xf numFmtId="173" fontId="96" fillId="12" borderId="172">
      <alignment vertical="center"/>
      <protection locked="0"/>
    </xf>
    <xf numFmtId="173" fontId="96" fillId="12" borderId="172">
      <alignment vertical="center"/>
      <protection locked="0"/>
    </xf>
    <xf numFmtId="173" fontId="36" fillId="11" borderId="172">
      <alignment vertical="center"/>
    </xf>
    <xf numFmtId="0" fontId="36" fillId="0" borderId="0"/>
    <xf numFmtId="0" fontId="36" fillId="0" borderId="0"/>
    <xf numFmtId="0" fontId="335" fillId="0" borderId="0" applyNumberFormat="0" applyFill="0" applyBorder="0" applyAlignment="0" applyProtection="0">
      <alignment vertical="top"/>
      <protection locked="0"/>
    </xf>
    <xf numFmtId="0" fontId="35" fillId="0" borderId="0"/>
    <xf numFmtId="0" fontId="34" fillId="0" borderId="0"/>
    <xf numFmtId="0" fontId="34" fillId="0" borderId="0"/>
    <xf numFmtId="0" fontId="34" fillId="0" borderId="0"/>
    <xf numFmtId="164" fontId="34" fillId="0" borderId="0" applyFont="0" applyFill="0" applyBorder="0" applyAlignment="0" applyProtection="0"/>
    <xf numFmtId="176" fontId="33"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1" fillId="0" borderId="0"/>
    <xf numFmtId="164" fontId="110" fillId="0" borderId="0" applyFont="0" applyFill="0" applyBorder="0" applyAlignment="0" applyProtection="0"/>
    <xf numFmtId="0" fontId="31" fillId="0" borderId="0"/>
    <xf numFmtId="0" fontId="31" fillId="0" borderId="0"/>
    <xf numFmtId="0" fontId="31" fillId="0" borderId="0"/>
    <xf numFmtId="164" fontId="66"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176" fontId="31" fillId="0" borderId="0"/>
    <xf numFmtId="0" fontId="30" fillId="0" borderId="0"/>
    <xf numFmtId="176" fontId="30" fillId="0" borderId="0"/>
    <xf numFmtId="0" fontId="28" fillId="0" borderId="0"/>
    <xf numFmtId="176" fontId="28" fillId="0" borderId="0"/>
    <xf numFmtId="0" fontId="27" fillId="0" borderId="0"/>
    <xf numFmtId="0" fontId="27" fillId="0" borderId="0"/>
    <xf numFmtId="0" fontId="27" fillId="0" borderId="0"/>
    <xf numFmtId="164" fontId="27" fillId="0" borderId="0" applyFont="0" applyFill="0" applyBorder="0" applyAlignment="0" applyProtection="0"/>
    <xf numFmtId="0" fontId="26" fillId="0" borderId="0"/>
    <xf numFmtId="173" fontId="26" fillId="11" borderId="188">
      <alignment vertical="center"/>
    </xf>
    <xf numFmtId="0" fontId="26" fillId="0" borderId="0"/>
    <xf numFmtId="173" fontId="96" fillId="12" borderId="188">
      <alignment vertical="center"/>
      <protection locked="0"/>
    </xf>
    <xf numFmtId="173" fontId="96" fillId="12" borderId="188">
      <alignment vertical="center"/>
      <protection locked="0"/>
    </xf>
    <xf numFmtId="0" fontId="26" fillId="0" borderId="0"/>
    <xf numFmtId="173" fontId="26" fillId="51" borderId="188">
      <alignment horizontal="right" vertical="center"/>
      <protection locked="0"/>
    </xf>
    <xf numFmtId="173" fontId="26" fillId="30" borderId="188">
      <alignment vertical="center"/>
    </xf>
    <xf numFmtId="9" fontId="26" fillId="0" borderId="0" applyFont="0" applyFill="0" applyBorder="0" applyAlignment="0" applyProtection="0"/>
    <xf numFmtId="0" fontId="26" fillId="0" borderId="0"/>
    <xf numFmtId="173" fontId="26" fillId="15" borderId="188">
      <alignment vertical="center"/>
      <protection locked="0"/>
    </xf>
    <xf numFmtId="0" fontId="26" fillId="0" borderId="0"/>
    <xf numFmtId="179" fontId="26" fillId="11" borderId="188">
      <alignment vertical="center"/>
    </xf>
    <xf numFmtId="164" fontId="68" fillId="0" borderId="0" applyFont="0" applyFill="0" applyBorder="0" applyAlignment="0" applyProtection="0"/>
    <xf numFmtId="0" fontId="25" fillId="0" borderId="0"/>
    <xf numFmtId="173" fontId="25" fillId="11" borderId="188">
      <alignment vertical="center"/>
    </xf>
    <xf numFmtId="164" fontId="68" fillId="0" borderId="0" applyFont="0" applyFill="0" applyBorder="0" applyAlignment="0" applyProtection="0"/>
    <xf numFmtId="0" fontId="25" fillId="0" borderId="0"/>
    <xf numFmtId="0" fontId="66" fillId="0" borderId="0"/>
    <xf numFmtId="0" fontId="24" fillId="0" borderId="0"/>
    <xf numFmtId="0" fontId="24" fillId="0" borderId="0"/>
    <xf numFmtId="0" fontId="23" fillId="0" borderId="0"/>
    <xf numFmtId="176" fontId="23" fillId="0" borderId="0"/>
    <xf numFmtId="0" fontId="16" fillId="0" borderId="0"/>
    <xf numFmtId="0" fontId="110" fillId="0" borderId="0"/>
    <xf numFmtId="0" fontId="16" fillId="0" borderId="0"/>
    <xf numFmtId="200" fontId="66" fillId="0" borderId="0"/>
    <xf numFmtId="0" fontId="16" fillId="0" borderId="0"/>
    <xf numFmtId="0" fontId="13" fillId="0" borderId="0"/>
    <xf numFmtId="0" fontId="13" fillId="0" borderId="0"/>
    <xf numFmtId="0" fontId="66" fillId="0" borderId="0"/>
    <xf numFmtId="0" fontId="11" fillId="0" borderId="0"/>
    <xf numFmtId="0" fontId="13" fillId="0" borderId="0"/>
    <xf numFmtId="9" fontId="13" fillId="0" borderId="0" applyFont="0" applyFill="0" applyBorder="0" applyAlignment="0" applyProtection="0"/>
    <xf numFmtId="0" fontId="9" fillId="0" borderId="0"/>
    <xf numFmtId="173" fontId="9" fillId="11" borderId="195">
      <alignment vertical="center"/>
    </xf>
    <xf numFmtId="0" fontId="9" fillId="0" borderId="0"/>
    <xf numFmtId="0" fontId="9" fillId="0" borderId="0"/>
    <xf numFmtId="173" fontId="96" fillId="12" borderId="195">
      <alignment vertical="center"/>
      <protection locked="0"/>
    </xf>
    <xf numFmtId="173" fontId="96" fillId="12" borderId="195">
      <alignment vertical="center"/>
      <protection locked="0"/>
    </xf>
    <xf numFmtId="173" fontId="9" fillId="11" borderId="195">
      <alignment vertical="center"/>
    </xf>
    <xf numFmtId="0" fontId="9" fillId="0" borderId="0"/>
    <xf numFmtId="173" fontId="9" fillId="51" borderId="195">
      <alignment horizontal="right" vertical="center"/>
      <protection locked="0"/>
    </xf>
    <xf numFmtId="173" fontId="9" fillId="30" borderId="195">
      <alignment vertical="center"/>
    </xf>
    <xf numFmtId="9" fontId="9" fillId="0" borderId="0" applyFont="0" applyFill="0" applyBorder="0" applyAlignment="0" applyProtection="0"/>
    <xf numFmtId="0" fontId="9" fillId="0" borderId="0"/>
    <xf numFmtId="173" fontId="9" fillId="15" borderId="195">
      <alignment vertical="center"/>
      <protection locked="0"/>
    </xf>
    <xf numFmtId="0" fontId="9" fillId="0" borderId="0"/>
    <xf numFmtId="179" fontId="9" fillId="11" borderId="195">
      <alignment vertical="center"/>
    </xf>
    <xf numFmtId="166" fontId="406" fillId="0" borderId="0" applyFont="0" applyFill="0" applyBorder="0" applyAlignment="0" applyProtection="0"/>
  </cellStyleXfs>
  <cellXfs count="4498">
    <xf numFmtId="0" fontId="0" fillId="0" borderId="0" xfId="0"/>
    <xf numFmtId="0" fontId="69" fillId="2" borderId="0" xfId="2" applyFont="1" applyFill="1" applyBorder="1" applyProtection="1"/>
    <xf numFmtId="0" fontId="70" fillId="2" borderId="0" xfId="3" applyFont="1" applyFill="1" applyProtection="1"/>
    <xf numFmtId="0" fontId="69" fillId="2" borderId="0" xfId="3" applyFont="1" applyFill="1" applyProtection="1"/>
    <xf numFmtId="0" fontId="69" fillId="2" borderId="0" xfId="2" applyFont="1" applyFill="1" applyBorder="1" applyAlignment="1" applyProtection="1">
      <alignment horizontal="left"/>
    </xf>
    <xf numFmtId="0" fontId="70" fillId="2" borderId="0" xfId="3" applyFont="1" applyFill="1" applyBorder="1" applyProtection="1"/>
    <xf numFmtId="0" fontId="69" fillId="2" borderId="1" xfId="2" applyFont="1" applyFill="1" applyBorder="1" applyAlignment="1" applyProtection="1">
      <alignment horizontal="left"/>
    </xf>
    <xf numFmtId="0" fontId="70" fillId="2" borderId="1" xfId="3" applyFont="1" applyFill="1" applyBorder="1" applyProtection="1"/>
    <xf numFmtId="0" fontId="71" fillId="2" borderId="1" xfId="3" applyFont="1" applyFill="1" applyBorder="1" applyProtection="1"/>
    <xf numFmtId="0" fontId="72" fillId="2" borderId="1" xfId="3" applyFont="1" applyFill="1" applyBorder="1" applyProtection="1"/>
    <xf numFmtId="0" fontId="73" fillId="0" borderId="0" xfId="3" applyFont="1" applyFill="1" applyProtection="1"/>
    <xf numFmtId="0" fontId="75" fillId="0" borderId="5" xfId="4" applyFont="1" applyBorder="1" applyAlignment="1" applyProtection="1">
      <alignment horizontal="center"/>
    </xf>
    <xf numFmtId="0" fontId="75" fillId="0" borderId="6" xfId="4" applyFont="1" applyFill="1" applyBorder="1" applyAlignment="1" applyProtection="1">
      <alignment horizontal="center"/>
    </xf>
    <xf numFmtId="0" fontId="75" fillId="0" borderId="6" xfId="4" applyFont="1" applyBorder="1" applyAlignment="1" applyProtection="1">
      <alignment horizontal="center"/>
    </xf>
    <xf numFmtId="0" fontId="75" fillId="0" borderId="7" xfId="4" applyFont="1" applyBorder="1" applyAlignment="1" applyProtection="1">
      <alignment horizontal="center"/>
    </xf>
    <xf numFmtId="0" fontId="73" fillId="0" borderId="8" xfId="3" applyFont="1" applyBorder="1" applyAlignment="1" applyProtection="1">
      <alignment horizontal="center"/>
    </xf>
    <xf numFmtId="0" fontId="73" fillId="0" borderId="9" xfId="3" applyFont="1" applyBorder="1" applyAlignment="1" applyProtection="1">
      <alignment horizontal="center"/>
    </xf>
    <xf numFmtId="0" fontId="73" fillId="0" borderId="10" xfId="3" applyFont="1" applyBorder="1" applyAlignment="1" applyProtection="1">
      <alignment horizontal="center"/>
    </xf>
    <xf numFmtId="0" fontId="0" fillId="0" borderId="17" xfId="0" applyBorder="1"/>
    <xf numFmtId="0" fontId="77" fillId="5" borderId="5" xfId="2" applyFont="1" applyFill="1" applyBorder="1"/>
    <xf numFmtId="0" fontId="77" fillId="5" borderId="6" xfId="2" applyFont="1" applyFill="1" applyBorder="1"/>
    <xf numFmtId="0" fontId="77" fillId="5" borderId="7" xfId="2" applyFont="1" applyFill="1" applyBorder="1"/>
    <xf numFmtId="0" fontId="76" fillId="0" borderId="17" xfId="0" applyFont="1" applyBorder="1"/>
    <xf numFmtId="169" fontId="0" fillId="6" borderId="5" xfId="1" applyNumberFormat="1" applyFont="1" applyFill="1" applyBorder="1"/>
    <xf numFmtId="169" fontId="0" fillId="6" borderId="18" xfId="1" applyNumberFormat="1" applyFont="1" applyFill="1" applyBorder="1"/>
    <xf numFmtId="169" fontId="0" fillId="6" borderId="19" xfId="1" applyNumberFormat="1" applyFont="1" applyFill="1" applyBorder="1"/>
    <xf numFmtId="0" fontId="0" fillId="0" borderId="20" xfId="0" applyBorder="1"/>
    <xf numFmtId="0" fontId="76" fillId="0" borderId="22" xfId="0" applyFont="1" applyBorder="1"/>
    <xf numFmtId="169" fontId="0" fillId="6" borderId="8" xfId="1" applyNumberFormat="1" applyFont="1" applyFill="1" applyBorder="1"/>
    <xf numFmtId="169" fontId="0" fillId="6" borderId="23" xfId="1" applyNumberFormat="1" applyFont="1" applyFill="1" applyBorder="1"/>
    <xf numFmtId="169" fontId="0" fillId="6" borderId="24" xfId="1" applyNumberFormat="1" applyFont="1" applyFill="1" applyBorder="1"/>
    <xf numFmtId="169" fontId="0" fillId="7" borderId="5" xfId="1" applyNumberFormat="1" applyFont="1" applyFill="1" applyBorder="1"/>
    <xf numFmtId="169" fontId="0" fillId="7" borderId="18" xfId="1" applyNumberFormat="1" applyFont="1" applyFill="1" applyBorder="1"/>
    <xf numFmtId="169" fontId="0" fillId="7" borderId="19" xfId="1" applyNumberFormat="1" applyFont="1" applyFill="1" applyBorder="1"/>
    <xf numFmtId="0" fontId="74" fillId="0" borderId="17" xfId="0" applyFont="1" applyBorder="1"/>
    <xf numFmtId="0" fontId="0" fillId="0" borderId="31" xfId="0" applyBorder="1"/>
    <xf numFmtId="0" fontId="76" fillId="0" borderId="20" xfId="0" applyFont="1" applyBorder="1"/>
    <xf numFmtId="0" fontId="76" fillId="0" borderId="32" xfId="0" applyFont="1" applyBorder="1"/>
    <xf numFmtId="0" fontId="78" fillId="0" borderId="2" xfId="0" applyFont="1" applyBorder="1" applyAlignment="1">
      <alignment horizontal="left" vertical="center" wrapText="1"/>
    </xf>
    <xf numFmtId="0" fontId="79" fillId="0" borderId="2" xfId="0" applyFont="1" applyBorder="1" applyAlignment="1">
      <alignment horizontal="left" vertical="center" wrapText="1"/>
    </xf>
    <xf numFmtId="0" fontId="78" fillId="0" borderId="11" xfId="0" applyFont="1" applyBorder="1" applyAlignment="1">
      <alignment horizontal="center" vertical="center" wrapText="1"/>
    </xf>
    <xf numFmtId="0" fontId="78" fillId="0" borderId="4" xfId="0" applyFont="1" applyBorder="1" applyAlignment="1">
      <alignment horizontal="center" vertical="center" wrapText="1"/>
    </xf>
    <xf numFmtId="0" fontId="79" fillId="0" borderId="2" xfId="0" applyFont="1" applyBorder="1" applyAlignment="1">
      <alignment horizontal="left" vertical="center"/>
    </xf>
    <xf numFmtId="0" fontId="79" fillId="0" borderId="6" xfId="0" applyFont="1" applyBorder="1" applyAlignment="1">
      <alignment horizontal="left" vertical="center" wrapText="1"/>
    </xf>
    <xf numFmtId="171" fontId="276" fillId="0" borderId="0" xfId="15536" applyNumberFormat="1" applyFont="1" applyProtection="1"/>
    <xf numFmtId="171" fontId="80" fillId="0" borderId="0" xfId="15536" applyNumberFormat="1" applyFont="1" applyProtection="1"/>
    <xf numFmtId="171" fontId="80" fillId="0" borderId="0" xfId="15536" applyNumberFormat="1" applyFont="1" applyAlignment="1" applyProtection="1">
      <alignment horizontal="left"/>
    </xf>
    <xf numFmtId="187" fontId="126" fillId="0" borderId="0" xfId="15539" applyNumberFormat="1" applyFont="1" applyAlignment="1" applyProtection="1"/>
    <xf numFmtId="185" fontId="80" fillId="0" borderId="0" xfId="15536" applyNumberFormat="1" applyFont="1"/>
    <xf numFmtId="0" fontId="66" fillId="0" borderId="0" xfId="3191"/>
    <xf numFmtId="0" fontId="84" fillId="0" borderId="0" xfId="0" applyFont="1"/>
    <xf numFmtId="0" fontId="84" fillId="0" borderId="45" xfId="0" applyFont="1" applyFill="1" applyBorder="1"/>
    <xf numFmtId="0" fontId="84" fillId="53" borderId="90" xfId="0" applyFont="1" applyFill="1" applyBorder="1" applyAlignment="1">
      <alignment horizontal="center"/>
    </xf>
    <xf numFmtId="252" fontId="77" fillId="0" borderId="45" xfId="0" applyNumberFormat="1" applyFont="1" applyFill="1" applyBorder="1" applyAlignment="1">
      <alignment vertical="top"/>
    </xf>
    <xf numFmtId="177" fontId="77" fillId="0" borderId="45" xfId="0" applyNumberFormat="1" applyFont="1" applyFill="1" applyBorder="1" applyAlignment="1">
      <alignment horizontal="left" vertical="top" indent="1"/>
    </xf>
    <xf numFmtId="177" fontId="77" fillId="0" borderId="45" xfId="0" applyNumberFormat="1" applyFont="1" applyFill="1" applyBorder="1" applyAlignment="1">
      <alignment vertical="top"/>
    </xf>
    <xf numFmtId="0" fontId="77" fillId="0" borderId="45" xfId="17207" applyFont="1" applyFill="1" applyBorder="1" applyAlignment="1">
      <alignment vertical="top"/>
    </xf>
    <xf numFmtId="0" fontId="84" fillId="53" borderId="92" xfId="0" applyFont="1" applyFill="1" applyBorder="1" applyAlignment="1">
      <alignment vertical="center"/>
    </xf>
    <xf numFmtId="0" fontId="84" fillId="53" borderId="92" xfId="0" applyFont="1" applyFill="1" applyBorder="1" applyAlignment="1">
      <alignment horizontal="center" wrapText="1"/>
    </xf>
    <xf numFmtId="170" fontId="81" fillId="0" borderId="0" xfId="205" applyNumberFormat="1" applyFont="1" applyFill="1" applyBorder="1" applyAlignment="1" applyProtection="1">
      <alignment horizontal="left"/>
    </xf>
    <xf numFmtId="0" fontId="80" fillId="0" borderId="0" xfId="1013" applyFont="1" applyFill="1" applyBorder="1" applyProtection="1"/>
    <xf numFmtId="0" fontId="66" fillId="0" borderId="0" xfId="3191" applyBorder="1"/>
    <xf numFmtId="0" fontId="77" fillId="0" borderId="0" xfId="2292" applyFont="1" applyFill="1"/>
    <xf numFmtId="0" fontId="126" fillId="0" borderId="0" xfId="314" applyFont="1"/>
    <xf numFmtId="0" fontId="77" fillId="0" borderId="0" xfId="2292" applyFont="1"/>
    <xf numFmtId="3" fontId="77" fillId="0" borderId="0" xfId="208" applyNumberFormat="1" applyFont="1" applyFill="1" applyBorder="1" applyAlignment="1">
      <alignment horizontal="center"/>
    </xf>
    <xf numFmtId="0" fontId="296" fillId="0" borderId="0" xfId="3" applyFont="1" applyFill="1" applyBorder="1" applyAlignment="1">
      <alignment horizontal="right" wrapText="1"/>
    </xf>
    <xf numFmtId="0" fontId="100" fillId="0" borderId="0" xfId="3" applyFont="1" applyFill="1" applyBorder="1" applyAlignment="1">
      <alignment wrapText="1"/>
    </xf>
    <xf numFmtId="0" fontId="100" fillId="0" borderId="14" xfId="3" applyFont="1" applyFill="1" applyBorder="1" applyAlignment="1">
      <alignment horizontal="center" wrapText="1"/>
    </xf>
    <xf numFmtId="2" fontId="126" fillId="0" borderId="0" xfId="15539" applyNumberFormat="1" applyFont="1" applyAlignment="1" applyProtection="1"/>
    <xf numFmtId="164" fontId="302" fillId="53" borderId="105" xfId="17222" applyFont="1" applyFill="1" applyBorder="1" applyAlignment="1">
      <alignment horizontal="right" vertical="center"/>
    </xf>
    <xf numFmtId="9" fontId="127" fillId="53" borderId="114" xfId="17235" applyFont="1" applyFill="1" applyBorder="1" applyAlignment="1">
      <alignment horizontal="right" vertical="center"/>
    </xf>
    <xf numFmtId="9" fontId="297" fillId="53" borderId="114" xfId="17235" applyFont="1" applyFill="1" applyBorder="1" applyAlignment="1">
      <alignment horizontal="right" vertical="center"/>
    </xf>
    <xf numFmtId="9" fontId="127" fillId="53" borderId="90" xfId="17235" applyFont="1" applyFill="1" applyBorder="1" applyAlignment="1">
      <alignment horizontal="right" vertical="center"/>
    </xf>
    <xf numFmtId="9" fontId="297" fillId="53" borderId="90" xfId="17235" applyFont="1" applyFill="1" applyBorder="1" applyAlignment="1">
      <alignment horizontal="right" vertical="center"/>
    </xf>
    <xf numFmtId="9" fontId="302" fillId="53" borderId="114" xfId="17235" applyFont="1" applyFill="1" applyBorder="1" applyAlignment="1">
      <alignment horizontal="right" vertical="center"/>
    </xf>
    <xf numFmtId="9" fontId="298" fillId="53" borderId="114" xfId="17235" applyFont="1" applyFill="1" applyBorder="1" applyAlignment="1">
      <alignment horizontal="right" vertical="center"/>
    </xf>
    <xf numFmtId="9" fontId="127" fillId="53" borderId="126" xfId="17235" applyFont="1" applyFill="1" applyBorder="1" applyAlignment="1">
      <alignment horizontal="right" vertical="center"/>
    </xf>
    <xf numFmtId="9" fontId="297" fillId="53" borderId="126" xfId="17235" applyFont="1" applyFill="1" applyBorder="1" applyAlignment="1">
      <alignment horizontal="right" vertical="center"/>
    </xf>
    <xf numFmtId="0" fontId="129" fillId="0" borderId="106" xfId="0" applyFont="1" applyFill="1" applyBorder="1"/>
    <xf numFmtId="252" fontId="100" fillId="0" borderId="114" xfId="0" applyNumberFormat="1" applyFont="1" applyFill="1" applyBorder="1" applyAlignment="1">
      <alignment vertical="top"/>
    </xf>
    <xf numFmtId="169" fontId="100" fillId="53" borderId="114" xfId="0" applyNumberFormat="1" applyFont="1" applyFill="1" applyBorder="1" applyAlignment="1">
      <alignment vertical="top"/>
    </xf>
    <xf numFmtId="0" fontId="100" fillId="0" borderId="114" xfId="0" applyFont="1" applyFill="1" applyBorder="1" applyAlignment="1">
      <alignment vertical="top"/>
    </xf>
    <xf numFmtId="0" fontId="100" fillId="0" borderId="114" xfId="0" applyFont="1" applyFill="1" applyBorder="1" applyAlignment="1">
      <alignment vertical="top" wrapText="1"/>
    </xf>
    <xf numFmtId="0" fontId="84" fillId="53" borderId="107" xfId="0" applyFont="1" applyFill="1" applyBorder="1" applyAlignment="1">
      <alignment horizontal="centerContinuous"/>
    </xf>
    <xf numFmtId="0" fontId="129" fillId="0" borderId="0" xfId="0" applyFont="1" applyAlignment="1">
      <alignment horizontal="center" vertical="center"/>
    </xf>
    <xf numFmtId="0" fontId="129" fillId="0" borderId="102" xfId="0" applyFont="1" applyFill="1" applyBorder="1"/>
    <xf numFmtId="0" fontId="84" fillId="0" borderId="95" xfId="0" applyFont="1" applyFill="1" applyBorder="1"/>
    <xf numFmtId="0" fontId="301" fillId="0" borderId="45" xfId="0" applyFont="1" applyBorder="1"/>
    <xf numFmtId="0" fontId="301" fillId="0" borderId="105" xfId="0" applyFont="1" applyBorder="1" applyAlignment="1">
      <alignment horizontal="center"/>
    </xf>
    <xf numFmtId="169" fontId="77" fillId="53" borderId="105" xfId="0" applyNumberFormat="1" applyFont="1" applyFill="1" applyBorder="1" applyAlignment="1">
      <alignment vertical="top"/>
    </xf>
    <xf numFmtId="169" fontId="77" fillId="53" borderId="114" xfId="0" applyNumberFormat="1" applyFont="1" applyFill="1" applyBorder="1" applyAlignment="1">
      <alignment vertical="top"/>
    </xf>
    <xf numFmtId="169" fontId="77" fillId="0" borderId="114" xfId="0" applyNumberFormat="1" applyFont="1" applyFill="1" applyBorder="1" applyAlignment="1">
      <alignment vertical="top"/>
    </xf>
    <xf numFmtId="285" fontId="100" fillId="53" borderId="114" xfId="0" applyNumberFormat="1" applyFont="1" applyFill="1" applyBorder="1" applyAlignment="1">
      <alignment horizontal="right"/>
    </xf>
    <xf numFmtId="0" fontId="125" fillId="0" borderId="45" xfId="0" applyFont="1" applyBorder="1" applyAlignment="1">
      <alignment vertical="center"/>
    </xf>
    <xf numFmtId="285" fontId="127" fillId="53" borderId="105" xfId="0" applyNumberFormat="1" applyFont="1" applyFill="1" applyBorder="1" applyAlignment="1">
      <alignment horizontal="right" vertical="center"/>
    </xf>
    <xf numFmtId="285" fontId="127" fillId="53" borderId="114" xfId="0" applyNumberFormat="1" applyFont="1" applyFill="1" applyBorder="1" applyAlignment="1">
      <alignment horizontal="right" vertical="center"/>
    </xf>
    <xf numFmtId="285" fontId="297" fillId="53" borderId="114" xfId="0" applyNumberFormat="1" applyFont="1" applyFill="1" applyBorder="1" applyAlignment="1">
      <alignment horizontal="right" vertical="center"/>
    </xf>
    <xf numFmtId="0" fontId="125" fillId="0" borderId="95" xfId="0" applyFont="1" applyBorder="1" applyAlignment="1">
      <alignment vertical="center"/>
    </xf>
    <xf numFmtId="285" fontId="127" fillId="0" borderId="106" xfId="0" applyNumberFormat="1" applyFont="1" applyFill="1" applyBorder="1" applyAlignment="1">
      <alignment horizontal="right" vertical="center"/>
    </xf>
    <xf numFmtId="285" fontId="297" fillId="53" borderId="106" xfId="0" applyNumberFormat="1" applyFont="1" applyFill="1" applyBorder="1" applyAlignment="1">
      <alignment horizontal="right" vertical="center"/>
    </xf>
    <xf numFmtId="0" fontId="301" fillId="0" borderId="95" xfId="0" applyFont="1" applyBorder="1" applyAlignment="1">
      <alignment vertical="center"/>
    </xf>
    <xf numFmtId="169" fontId="127" fillId="0" borderId="90" xfId="0" applyNumberFormat="1" applyFont="1" applyFill="1" applyBorder="1" applyAlignment="1">
      <alignment horizontal="right" vertical="center"/>
    </xf>
    <xf numFmtId="285" fontId="297" fillId="53" borderId="90" xfId="0" applyNumberFormat="1" applyFont="1" applyFill="1" applyBorder="1" applyAlignment="1">
      <alignment horizontal="right" vertical="center"/>
    </xf>
    <xf numFmtId="0" fontId="125" fillId="0" borderId="105" xfId="0" applyFont="1" applyBorder="1" applyAlignment="1">
      <alignment horizontal="center" vertical="center"/>
    </xf>
    <xf numFmtId="285" fontId="298" fillId="53" borderId="114" xfId="0" applyNumberFormat="1" applyFont="1" applyFill="1" applyBorder="1" applyAlignment="1">
      <alignment horizontal="right" vertical="center"/>
    </xf>
    <xf numFmtId="285" fontId="127" fillId="53" borderId="126" xfId="0" applyNumberFormat="1" applyFont="1" applyFill="1" applyBorder="1" applyAlignment="1">
      <alignment horizontal="right" vertical="center"/>
    </xf>
    <xf numFmtId="285" fontId="297" fillId="53" borderId="126" xfId="0" applyNumberFormat="1" applyFont="1" applyFill="1" applyBorder="1" applyAlignment="1">
      <alignment horizontal="right" vertical="center"/>
    </xf>
    <xf numFmtId="285" fontId="127" fillId="53" borderId="92" xfId="0" applyNumberFormat="1" applyFont="1" applyFill="1" applyBorder="1" applyAlignment="1">
      <alignment horizontal="right" vertical="center"/>
    </xf>
    <xf numFmtId="0" fontId="301" fillId="0" borderId="45" xfId="0" applyFont="1" applyBorder="1" applyAlignment="1">
      <alignment vertical="center"/>
    </xf>
    <xf numFmtId="0" fontId="125" fillId="0" borderId="45" xfId="0" applyFont="1" applyFill="1" applyBorder="1" applyAlignment="1">
      <alignment vertical="center"/>
    </xf>
    <xf numFmtId="0" fontId="125" fillId="0" borderId="105" xfId="0" applyFont="1" applyFill="1" applyBorder="1" applyAlignment="1">
      <alignment horizontal="center" vertical="center"/>
    </xf>
    <xf numFmtId="0" fontId="125" fillId="0" borderId="90" xfId="0" applyFont="1" applyBorder="1" applyAlignment="1">
      <alignment vertical="center"/>
    </xf>
    <xf numFmtId="0" fontId="84" fillId="0" borderId="106" xfId="0" applyFont="1" applyBorder="1" applyAlignment="1">
      <alignment horizontal="center"/>
    </xf>
    <xf numFmtId="0" fontId="77" fillId="0" borderId="0" xfId="2292" applyFont="1" applyFill="1" applyBorder="1"/>
    <xf numFmtId="0" fontId="77" fillId="0" borderId="0" xfId="21" applyFont="1" applyBorder="1"/>
    <xf numFmtId="0" fontId="77" fillId="0" borderId="0" xfId="21" applyFont="1"/>
    <xf numFmtId="0" fontId="77" fillId="0" borderId="0" xfId="21" applyFont="1" applyFill="1" applyBorder="1"/>
    <xf numFmtId="0" fontId="296" fillId="0" borderId="0" xfId="2292" applyFont="1" applyFill="1" applyBorder="1" applyAlignment="1">
      <alignment horizontal="center" vertical="center"/>
    </xf>
    <xf numFmtId="0" fontId="100" fillId="0" borderId="0" xfId="314" applyFont="1" applyAlignment="1"/>
    <xf numFmtId="0" fontId="100" fillId="0" borderId="0" xfId="314" applyFont="1" applyFill="1" applyBorder="1" applyAlignment="1"/>
    <xf numFmtId="177" fontId="84" fillId="0" borderId="0" xfId="0" applyNumberFormat="1" applyFont="1"/>
    <xf numFmtId="252" fontId="305" fillId="0" borderId="90" xfId="0" applyNumberFormat="1" applyFont="1" applyFill="1" applyBorder="1" applyAlignment="1">
      <alignment vertical="top"/>
    </xf>
    <xf numFmtId="177" fontId="278" fillId="0" borderId="114" xfId="0" applyNumberFormat="1" applyFont="1" applyFill="1" applyBorder="1"/>
    <xf numFmtId="0" fontId="278" fillId="0" borderId="114" xfId="0" applyFont="1" applyFill="1" applyBorder="1" applyAlignment="1">
      <alignment wrapText="1"/>
    </xf>
    <xf numFmtId="0" fontId="84" fillId="0" borderId="114" xfId="0" applyFont="1" applyFill="1" applyBorder="1" applyAlignment="1">
      <alignment wrapText="1"/>
    </xf>
    <xf numFmtId="177" fontId="77" fillId="0" borderId="90" xfId="0" applyNumberFormat="1" applyFont="1" applyFill="1" applyBorder="1" applyAlignment="1">
      <alignment vertical="top"/>
    </xf>
    <xf numFmtId="0" fontId="81" fillId="8" borderId="0" xfId="211" applyFont="1" applyFill="1" applyBorder="1"/>
    <xf numFmtId="0" fontId="80" fillId="8" borderId="0" xfId="211" applyFont="1" applyFill="1" applyBorder="1"/>
    <xf numFmtId="0" fontId="80" fillId="8" borderId="1" xfId="211" applyFont="1" applyFill="1" applyBorder="1"/>
    <xf numFmtId="0" fontId="77" fillId="0" borderId="0" xfId="211" applyFont="1"/>
    <xf numFmtId="171" fontId="77" fillId="0" borderId="0" xfId="17215" applyNumberFormat="1" applyFont="1" applyProtection="1"/>
    <xf numFmtId="0" fontId="96" fillId="13" borderId="0" xfId="25" applyFont="1" applyFill="1" applyBorder="1" applyProtection="1"/>
    <xf numFmtId="0" fontId="96" fillId="13" borderId="0" xfId="237" applyFont="1" applyFill="1" applyProtection="1"/>
    <xf numFmtId="1" fontId="306" fillId="13" borderId="90" xfId="17258" applyNumberFormat="1" applyFont="1" applyFill="1" applyBorder="1" applyAlignment="1" applyProtection="1">
      <alignment horizontal="center"/>
    </xf>
    <xf numFmtId="0" fontId="96" fillId="13" borderId="0" xfId="25" applyFont="1" applyFill="1" applyProtection="1"/>
    <xf numFmtId="0" fontId="96" fillId="13" borderId="0" xfId="237" applyFont="1" applyFill="1" applyBorder="1" applyProtection="1"/>
    <xf numFmtId="0" fontId="306" fillId="13" borderId="0" xfId="25" applyFont="1" applyFill="1" applyBorder="1" applyProtection="1"/>
    <xf numFmtId="0" fontId="306" fillId="13" borderId="0" xfId="25" applyFont="1" applyFill="1" applyProtection="1"/>
    <xf numFmtId="0" fontId="306" fillId="13" borderId="0" xfId="237" applyFont="1" applyFill="1" applyProtection="1"/>
    <xf numFmtId="0" fontId="306" fillId="13" borderId="87" xfId="25" applyFont="1" applyFill="1" applyBorder="1" applyProtection="1"/>
    <xf numFmtId="0" fontId="96" fillId="0" borderId="0" xfId="25" applyFont="1" applyFill="1" applyProtection="1"/>
    <xf numFmtId="0" fontId="96" fillId="0" borderId="0" xfId="237" applyFont="1" applyFill="1" applyProtection="1"/>
    <xf numFmtId="0" fontId="310" fillId="13" borderId="0" xfId="25" applyFont="1" applyFill="1" applyProtection="1"/>
    <xf numFmtId="0" fontId="311" fillId="9" borderId="0" xfId="237" applyFont="1" applyFill="1" applyProtection="1"/>
    <xf numFmtId="0" fontId="77" fillId="9" borderId="0" xfId="25" applyFont="1" applyFill="1" applyBorder="1" applyProtection="1"/>
    <xf numFmtId="0" fontId="81" fillId="9" borderId="0" xfId="15737" applyFont="1" applyFill="1" applyBorder="1" applyProtection="1"/>
    <xf numFmtId="0" fontId="77" fillId="9" borderId="16" xfId="25" applyFont="1" applyFill="1" applyBorder="1" applyProtection="1"/>
    <xf numFmtId="0" fontId="310" fillId="9" borderId="16" xfId="25" applyFont="1" applyFill="1" applyBorder="1" applyProtection="1"/>
    <xf numFmtId="0" fontId="96" fillId="9" borderId="0" xfId="25" applyFont="1" applyFill="1" applyBorder="1" applyProtection="1"/>
    <xf numFmtId="0" fontId="96" fillId="9" borderId="0" xfId="237" applyFont="1" applyFill="1" applyBorder="1" applyProtection="1"/>
    <xf numFmtId="0" fontId="100" fillId="9" borderId="16" xfId="25" applyFont="1" applyFill="1" applyBorder="1" applyProtection="1"/>
    <xf numFmtId="0" fontId="99" fillId="9" borderId="16" xfId="25" applyFont="1" applyFill="1" applyBorder="1" applyProtection="1"/>
    <xf numFmtId="0" fontId="77" fillId="9" borderId="0" xfId="237" applyFont="1" applyFill="1" applyBorder="1" applyProtection="1"/>
    <xf numFmtId="0" fontId="77" fillId="9" borderId="0" xfId="237" applyFont="1" applyFill="1" applyBorder="1" applyAlignment="1" applyProtection="1">
      <alignment horizontal="right"/>
    </xf>
    <xf numFmtId="0" fontId="77" fillId="9" borderId="16" xfId="237" applyFont="1" applyFill="1" applyBorder="1" applyProtection="1"/>
    <xf numFmtId="0" fontId="125" fillId="9" borderId="0" xfId="2293" applyFont="1" applyFill="1" applyBorder="1"/>
    <xf numFmtId="0" fontId="312" fillId="9" borderId="0" xfId="17253" applyFont="1" applyFill="1" applyBorder="1"/>
    <xf numFmtId="0" fontId="125" fillId="9" borderId="2" xfId="2293" applyFont="1" applyFill="1" applyBorder="1"/>
    <xf numFmtId="0" fontId="125" fillId="9" borderId="127" xfId="2293" applyFont="1" applyFill="1" applyBorder="1"/>
    <xf numFmtId="0" fontId="125" fillId="0" borderId="127" xfId="2293" applyFont="1" applyBorder="1"/>
    <xf numFmtId="0" fontId="99" fillId="9" borderId="16" xfId="320" applyFont="1" applyFill="1" applyBorder="1" applyAlignment="1"/>
    <xf numFmtId="0" fontId="77" fillId="9" borderId="0" xfId="320" applyFont="1" applyFill="1" applyBorder="1" applyAlignment="1"/>
    <xf numFmtId="0" fontId="100" fillId="9" borderId="0" xfId="320" applyFont="1" applyFill="1" applyBorder="1" applyAlignment="1">
      <alignment horizontal="center"/>
    </xf>
    <xf numFmtId="0" fontId="100" fillId="0" borderId="0" xfId="320" applyFont="1" applyBorder="1" applyAlignment="1"/>
    <xf numFmtId="0" fontId="77" fillId="9" borderId="0" xfId="320" applyFont="1" applyFill="1" applyBorder="1" applyAlignment="1">
      <alignment horizontal="center"/>
    </xf>
    <xf numFmtId="0" fontId="77" fillId="0" borderId="0" xfId="320" applyFont="1" applyBorder="1" applyAlignment="1">
      <alignment horizontal="left"/>
    </xf>
    <xf numFmtId="0" fontId="77" fillId="0" borderId="0" xfId="320" applyFont="1" applyBorder="1" applyAlignment="1">
      <alignment horizontal="left" indent="1"/>
    </xf>
    <xf numFmtId="0" fontId="77" fillId="0" borderId="0" xfId="320" applyFont="1" applyBorder="1" applyAlignment="1">
      <alignment horizontal="right"/>
    </xf>
    <xf numFmtId="0" fontId="77" fillId="0" borderId="0" xfId="320" applyFont="1" applyBorder="1" applyAlignment="1">
      <alignment horizontal="center" wrapText="1"/>
    </xf>
    <xf numFmtId="0" fontId="77" fillId="0" borderId="0" xfId="17256" applyFont="1" applyFill="1" applyBorder="1"/>
    <xf numFmtId="0" fontId="77" fillId="0" borderId="0" xfId="17264" applyFont="1" applyProtection="1"/>
    <xf numFmtId="0" fontId="77" fillId="0" borderId="0" xfId="17264" applyFont="1" applyBorder="1"/>
    <xf numFmtId="0" fontId="77" fillId="0" borderId="0" xfId="17264" applyFont="1"/>
    <xf numFmtId="0" fontId="307" fillId="0" borderId="0" xfId="2293" applyFont="1" applyBorder="1"/>
    <xf numFmtId="0" fontId="80" fillId="0" borderId="0" xfId="205" applyFont="1"/>
    <xf numFmtId="0" fontId="100" fillId="0" borderId="0" xfId="205" applyFont="1"/>
    <xf numFmtId="0" fontId="122" fillId="9" borderId="0" xfId="3" applyFont="1" applyFill="1"/>
    <xf numFmtId="0" fontId="122" fillId="0" borderId="0" xfId="3" applyFont="1"/>
    <xf numFmtId="0" fontId="80" fillId="9" borderId="0" xfId="3" applyFont="1" applyFill="1" applyBorder="1"/>
    <xf numFmtId="0" fontId="80" fillId="0" borderId="0" xfId="3" applyFont="1"/>
    <xf numFmtId="0" fontId="77" fillId="9" borderId="0" xfId="17258" applyFont="1" applyFill="1" applyBorder="1"/>
    <xf numFmtId="0" fontId="77" fillId="109" borderId="0" xfId="17258" applyFont="1" applyFill="1" applyBorder="1"/>
    <xf numFmtId="0" fontId="80" fillId="109" borderId="0" xfId="3" applyFont="1" applyFill="1" applyBorder="1"/>
    <xf numFmtId="0" fontId="77" fillId="13" borderId="0" xfId="17256" applyFont="1" applyFill="1" applyBorder="1"/>
    <xf numFmtId="0" fontId="80" fillId="0" borderId="0" xfId="3" applyFont="1" applyBorder="1"/>
    <xf numFmtId="1" fontId="100" fillId="9" borderId="0" xfId="17258" applyNumberFormat="1" applyFont="1" applyFill="1" applyBorder="1"/>
    <xf numFmtId="0" fontId="100" fillId="9" borderId="0" xfId="17258" applyFont="1" applyFill="1" applyBorder="1"/>
    <xf numFmtId="0" fontId="77" fillId="9" borderId="0" xfId="17258" applyFont="1" applyFill="1" applyBorder="1" applyAlignment="1" applyProtection="1">
      <alignment horizontal="left"/>
      <protection locked="0"/>
    </xf>
    <xf numFmtId="0" fontId="77" fillId="9" borderId="0" xfId="17258" applyFont="1" applyFill="1" applyBorder="1" applyProtection="1">
      <protection locked="0"/>
    </xf>
    <xf numFmtId="0" fontId="77" fillId="9" borderId="0" xfId="17258" applyFont="1" applyFill="1" applyBorder="1" applyAlignment="1">
      <alignment horizontal="right"/>
    </xf>
    <xf numFmtId="0" fontId="304" fillId="9" borderId="0" xfId="17258" applyFont="1" applyFill="1" applyBorder="1"/>
    <xf numFmtId="0" fontId="77" fillId="9" borderId="0" xfId="17258" applyFont="1" applyFill="1" applyBorder="1" applyAlignment="1">
      <alignment horizontal="left"/>
    </xf>
    <xf numFmtId="0" fontId="308" fillId="0" borderId="0" xfId="17258" applyFont="1" applyFill="1" applyBorder="1" applyProtection="1">
      <protection locked="0"/>
    </xf>
    <xf numFmtId="0" fontId="77" fillId="0" borderId="0" xfId="17258" applyFont="1" applyFill="1" applyBorder="1"/>
    <xf numFmtId="0" fontId="100" fillId="0" borderId="0" xfId="17258" applyFont="1" applyFill="1" applyBorder="1" applyAlignment="1">
      <alignment horizontal="left"/>
    </xf>
    <xf numFmtId="0" fontId="77" fillId="0" borderId="0" xfId="17258" applyFont="1" applyFill="1" applyBorder="1" applyAlignment="1">
      <alignment horizontal="left"/>
    </xf>
    <xf numFmtId="0" fontId="77" fillId="0" borderId="0" xfId="3" applyFont="1"/>
    <xf numFmtId="0" fontId="77" fillId="9" borderId="0" xfId="17256" applyFont="1" applyFill="1"/>
    <xf numFmtId="0" fontId="77" fillId="9" borderId="0" xfId="3" applyFont="1" applyFill="1" applyBorder="1"/>
    <xf numFmtId="0" fontId="77" fillId="0" borderId="0" xfId="3" applyFont="1" applyFill="1" applyBorder="1"/>
    <xf numFmtId="0" fontId="80" fillId="0" borderId="0" xfId="3" applyFont="1" applyFill="1" applyBorder="1"/>
    <xf numFmtId="181" fontId="308" fillId="0" borderId="0" xfId="17258" applyNumberFormat="1" applyFont="1" applyFill="1" applyBorder="1" applyProtection="1">
      <protection locked="0"/>
    </xf>
    <xf numFmtId="0" fontId="77" fillId="9" borderId="0" xfId="17256" applyFont="1" applyFill="1" applyBorder="1"/>
    <xf numFmtId="0" fontId="96" fillId="13" borderId="0" xfId="17258" applyFont="1" applyFill="1" applyBorder="1" applyProtection="1"/>
    <xf numFmtId="0" fontId="80" fillId="13" borderId="0" xfId="17253" applyFont="1" applyFill="1" applyBorder="1"/>
    <xf numFmtId="0" fontId="100" fillId="13" borderId="16" xfId="314" applyFont="1" applyFill="1" applyBorder="1"/>
    <xf numFmtId="0" fontId="123" fillId="13" borderId="16" xfId="314" applyFont="1" applyFill="1" applyBorder="1" applyAlignment="1"/>
    <xf numFmtId="0" fontId="77" fillId="13" borderId="0" xfId="17253" applyFont="1" applyFill="1" applyBorder="1"/>
    <xf numFmtId="0" fontId="317" fillId="13" borderId="0" xfId="4362" applyFont="1" applyFill="1"/>
    <xf numFmtId="0" fontId="315" fillId="13" borderId="0" xfId="1158" applyFont="1" applyFill="1" applyAlignment="1" applyProtection="1"/>
    <xf numFmtId="0" fontId="96" fillId="9" borderId="0" xfId="17264" applyFont="1" applyFill="1" applyBorder="1" applyProtection="1"/>
    <xf numFmtId="0" fontId="123" fillId="9" borderId="0" xfId="211" applyFont="1" applyFill="1" applyBorder="1" applyAlignment="1">
      <alignment horizontal="center"/>
    </xf>
    <xf numFmtId="0" fontId="307" fillId="9" borderId="16" xfId="2293" applyFont="1" applyFill="1" applyBorder="1"/>
    <xf numFmtId="0" fontId="80" fillId="9" borderId="0" xfId="205" applyFont="1" applyFill="1" applyBorder="1"/>
    <xf numFmtId="9" fontId="77" fillId="9" borderId="0" xfId="80" applyFont="1" applyFill="1" applyBorder="1" applyProtection="1">
      <protection locked="0"/>
    </xf>
    <xf numFmtId="0" fontId="80" fillId="9" borderId="4" xfId="3" applyFont="1" applyFill="1" applyBorder="1"/>
    <xf numFmtId="0" fontId="77" fillId="9" borderId="16" xfId="17258" applyFont="1" applyFill="1" applyBorder="1"/>
    <xf numFmtId="0" fontId="100" fillId="9" borderId="16" xfId="17258" applyFont="1" applyFill="1" applyBorder="1"/>
    <xf numFmtId="0" fontId="77" fillId="13" borderId="16" xfId="17256" applyFont="1" applyFill="1" applyBorder="1"/>
    <xf numFmtId="0" fontId="307" fillId="0" borderId="2" xfId="2293" applyFont="1" applyBorder="1"/>
    <xf numFmtId="0" fontId="77" fillId="9" borderId="15" xfId="3" applyFont="1" applyFill="1" applyBorder="1"/>
    <xf numFmtId="0" fontId="100" fillId="109" borderId="0" xfId="17258" applyFont="1" applyFill="1" applyBorder="1" applyAlignment="1">
      <alignment wrapText="1"/>
    </xf>
    <xf numFmtId="0" fontId="77" fillId="109" borderId="0" xfId="3" applyFont="1" applyFill="1" applyBorder="1" applyAlignment="1">
      <alignment wrapText="1"/>
    </xf>
    <xf numFmtId="0" fontId="100" fillId="109" borderId="0" xfId="17258" applyFont="1" applyFill="1" applyBorder="1"/>
    <xf numFmtId="0" fontId="77" fillId="109" borderId="0" xfId="3" applyFont="1" applyFill="1" applyBorder="1"/>
    <xf numFmtId="0" fontId="100" fillId="13" borderId="16" xfId="17256" applyFont="1" applyFill="1" applyBorder="1"/>
    <xf numFmtId="185" fontId="77" fillId="13" borderId="16" xfId="17256" applyNumberFormat="1" applyFont="1" applyFill="1" applyBorder="1"/>
    <xf numFmtId="0" fontId="316" fillId="13" borderId="16" xfId="17253" applyFont="1" applyFill="1" applyBorder="1"/>
    <xf numFmtId="0" fontId="77" fillId="13" borderId="16" xfId="17253" applyFont="1" applyFill="1" applyBorder="1"/>
    <xf numFmtId="0" fontId="80" fillId="13" borderId="16" xfId="17253" applyFont="1" applyFill="1" applyBorder="1"/>
    <xf numFmtId="0" fontId="83" fillId="0" borderId="0" xfId="3191" applyFont="1"/>
    <xf numFmtId="193" fontId="77" fillId="0" borderId="0" xfId="208" applyNumberFormat="1" applyFont="1" applyFill="1" applyBorder="1" applyAlignment="1">
      <alignment horizontal="center" vertical="top"/>
    </xf>
    <xf numFmtId="0" fontId="77" fillId="9" borderId="0" xfId="3" applyFont="1" applyFill="1" applyBorder="1" applyAlignment="1">
      <alignment horizontal="center" wrapText="1"/>
    </xf>
    <xf numFmtId="0" fontId="296" fillId="9" borderId="0" xfId="3" applyFont="1" applyFill="1" applyBorder="1" applyAlignment="1">
      <alignment horizontal="right" wrapText="1"/>
    </xf>
    <xf numFmtId="3" fontId="77" fillId="9" borderId="0" xfId="208" applyNumberFormat="1" applyFont="1" applyFill="1" applyBorder="1" applyAlignment="1">
      <alignment horizontal="center"/>
    </xf>
    <xf numFmtId="170" fontId="81" fillId="0" borderId="0" xfId="10" applyNumberFormat="1" applyFont="1" applyFill="1" applyBorder="1" applyAlignment="1" applyProtection="1">
      <alignment horizontal="left"/>
    </xf>
    <xf numFmtId="0" fontId="98" fillId="0" borderId="0" xfId="3191" applyFont="1"/>
    <xf numFmtId="0" fontId="80" fillId="0" borderId="0" xfId="15" applyFont="1" applyFill="1" applyBorder="1" applyProtection="1"/>
    <xf numFmtId="0" fontId="83" fillId="0" borderId="0" xfId="41902" applyFont="1" applyBorder="1" applyAlignment="1"/>
    <xf numFmtId="0" fontId="307" fillId="0" borderId="158" xfId="2293" applyFont="1" applyFill="1" applyBorder="1"/>
    <xf numFmtId="0" fontId="125" fillId="9" borderId="0" xfId="17253" applyFont="1" applyFill="1" applyBorder="1" applyAlignment="1">
      <alignment horizontal="centerContinuous"/>
    </xf>
    <xf numFmtId="0" fontId="96" fillId="13" borderId="160" xfId="25" applyFont="1" applyFill="1" applyBorder="1" applyProtection="1"/>
    <xf numFmtId="0" fontId="100" fillId="13" borderId="160" xfId="25" applyFont="1" applyFill="1" applyBorder="1" applyProtection="1"/>
    <xf numFmtId="0" fontId="100" fillId="9" borderId="160" xfId="25" applyFont="1" applyFill="1" applyBorder="1" applyAlignment="1" applyProtection="1">
      <alignment wrapText="1"/>
    </xf>
    <xf numFmtId="0" fontId="100" fillId="9" borderId="160" xfId="25" applyFont="1" applyFill="1" applyBorder="1" applyProtection="1"/>
    <xf numFmtId="0" fontId="99" fillId="9" borderId="160" xfId="25" applyFont="1" applyFill="1" applyBorder="1" applyProtection="1"/>
    <xf numFmtId="0" fontId="77" fillId="9" borderId="160" xfId="25" applyFont="1" applyFill="1" applyBorder="1" applyProtection="1"/>
    <xf numFmtId="0" fontId="306" fillId="13" borderId="160" xfId="25" applyFont="1" applyFill="1" applyBorder="1" applyProtection="1"/>
    <xf numFmtId="0" fontId="99" fillId="0" borderId="160" xfId="320" applyFont="1" applyBorder="1" applyAlignment="1"/>
    <xf numFmtId="0" fontId="77" fillId="9" borderId="0" xfId="320" applyFont="1" applyFill="1" applyBorder="1" applyAlignment="1">
      <alignment horizontal="right"/>
    </xf>
    <xf numFmtId="0" fontId="77" fillId="0" borderId="0" xfId="17253" applyFont="1" applyFill="1" applyBorder="1"/>
    <xf numFmtId="0" fontId="123" fillId="9" borderId="16" xfId="314" applyFont="1" applyFill="1" applyBorder="1" applyAlignment="1"/>
    <xf numFmtId="182" fontId="96" fillId="0" borderId="0" xfId="1280" applyNumberFormat="1" applyFont="1" applyFill="1" applyBorder="1" applyAlignment="1" applyProtection="1">
      <alignment horizontal="right"/>
    </xf>
    <xf numFmtId="0" fontId="80" fillId="0" borderId="0" xfId="4362" applyFont="1" applyFill="1" applyBorder="1"/>
    <xf numFmtId="182" fontId="80" fillId="0" borderId="0" xfId="17253" applyNumberFormat="1" applyFont="1" applyFill="1" applyBorder="1"/>
    <xf numFmtId="0" fontId="96" fillId="9" borderId="0" xfId="28105" applyFont="1" applyFill="1" applyBorder="1" applyProtection="1"/>
    <xf numFmtId="0" fontId="96" fillId="9" borderId="0" xfId="28105" applyFont="1" applyFill="1" applyBorder="1" applyAlignment="1" applyProtection="1">
      <alignment horizontal="center"/>
    </xf>
    <xf numFmtId="0" fontId="96" fillId="9" borderId="0" xfId="17264" applyFont="1" applyFill="1" applyBorder="1" applyAlignment="1" applyProtection="1">
      <alignment horizontal="center"/>
    </xf>
    <xf numFmtId="0" fontId="316" fillId="9" borderId="16" xfId="28105" applyFont="1" applyFill="1" applyBorder="1" applyProtection="1"/>
    <xf numFmtId="0" fontId="306" fillId="9" borderId="16" xfId="28105" applyFont="1" applyFill="1" applyBorder="1" applyProtection="1"/>
    <xf numFmtId="0" fontId="96" fillId="9" borderId="160" xfId="28105" applyFont="1" applyFill="1" applyBorder="1" applyProtection="1"/>
    <xf numFmtId="0" fontId="96" fillId="9" borderId="0" xfId="331" applyFont="1" applyFill="1" applyBorder="1" applyProtection="1"/>
    <xf numFmtId="0" fontId="96" fillId="9" borderId="16" xfId="331" applyFont="1" applyFill="1" applyBorder="1" applyProtection="1"/>
    <xf numFmtId="0" fontId="96" fillId="9" borderId="0" xfId="331" applyFont="1" applyFill="1" applyBorder="1" applyAlignment="1" applyProtection="1">
      <alignment horizontal="center"/>
    </xf>
    <xf numFmtId="0" fontId="96" fillId="9" borderId="160" xfId="17264" applyFont="1" applyFill="1" applyBorder="1" applyProtection="1"/>
    <xf numFmtId="0" fontId="96" fillId="9" borderId="16" xfId="17264" applyFont="1" applyFill="1" applyBorder="1" applyProtection="1"/>
    <xf numFmtId="0" fontId="125" fillId="9" borderId="0" xfId="2293" applyFont="1" applyFill="1" applyBorder="1" applyAlignment="1">
      <alignment wrapText="1"/>
    </xf>
    <xf numFmtId="0" fontId="98" fillId="0" borderId="0" xfId="25" applyFont="1" applyFill="1" applyBorder="1" applyProtection="1"/>
    <xf numFmtId="0" fontId="77" fillId="0" borderId="0" xfId="320" applyFont="1" applyFill="1" applyBorder="1" applyAlignment="1">
      <alignment horizontal="left" wrapText="1"/>
    </xf>
    <xf numFmtId="0" fontId="96" fillId="0" borderId="0" xfId="25" applyFont="1" applyFill="1" applyBorder="1" applyProtection="1"/>
    <xf numFmtId="0" fontId="96" fillId="0" borderId="0" xfId="237" applyFont="1" applyFill="1" applyBorder="1" applyProtection="1"/>
    <xf numFmtId="171" fontId="77" fillId="5" borderId="156" xfId="211" applyNumberFormat="1" applyFont="1" applyFill="1" applyBorder="1" applyAlignment="1" applyProtection="1">
      <alignment horizontal="center"/>
      <protection locked="0"/>
    </xf>
    <xf numFmtId="170" fontId="77" fillId="5" borderId="156" xfId="211" applyNumberFormat="1" applyFont="1" applyFill="1" applyBorder="1" applyAlignment="1" applyProtection="1">
      <alignment horizontal="center"/>
      <protection locked="0"/>
    </xf>
    <xf numFmtId="0" fontId="77" fillId="54" borderId="156" xfId="211" applyFont="1" applyFill="1" applyBorder="1" applyAlignment="1">
      <alignment horizontal="center"/>
    </xf>
    <xf numFmtId="0" fontId="95" fillId="0" borderId="0" xfId="41914" applyNumberFormat="1" applyBorder="1" applyProtection="1"/>
    <xf numFmtId="0" fontId="99" fillId="0" borderId="11" xfId="3191" applyFont="1" applyBorder="1"/>
    <xf numFmtId="0" fontId="313" fillId="9" borderId="14" xfId="41914" applyFont="1" applyFill="1" applyBorder="1" applyProtection="1"/>
    <xf numFmtId="0" fontId="99" fillId="9" borderId="11" xfId="41914" applyFont="1" applyFill="1" applyBorder="1" applyProtection="1"/>
    <xf numFmtId="0" fontId="313" fillId="9" borderId="14" xfId="3191" applyFont="1" applyFill="1" applyBorder="1" applyAlignment="1">
      <alignment horizontal="left"/>
    </xf>
    <xf numFmtId="0" fontId="313" fillId="9" borderId="28" xfId="3191" applyFont="1" applyFill="1" applyBorder="1" applyAlignment="1">
      <alignment horizontal="left"/>
    </xf>
    <xf numFmtId="0" fontId="331" fillId="0" borderId="0" xfId="41916"/>
    <xf numFmtId="0" fontId="331" fillId="0" borderId="156" xfId="41916" applyBorder="1" applyAlignment="1">
      <alignment horizontal="center" vertical="top" wrapText="1"/>
    </xf>
    <xf numFmtId="0" fontId="331" fillId="0" borderId="156" xfId="41916" applyBorder="1" applyAlignment="1">
      <alignment horizontal="left" vertical="top" wrapText="1"/>
    </xf>
    <xf numFmtId="0" fontId="332" fillId="0" borderId="156" xfId="41916" applyFont="1" applyBorder="1" applyAlignment="1">
      <alignment horizontal="left" vertical="top" wrapText="1"/>
    </xf>
    <xf numFmtId="0" fontId="332" fillId="0" borderId="0" xfId="41916" applyFont="1"/>
    <xf numFmtId="0" fontId="332" fillId="0" borderId="45" xfId="41916" applyFont="1" applyFill="1" applyBorder="1" applyAlignment="1">
      <alignment horizontal="left" vertical="top" wrapText="1"/>
    </xf>
    <xf numFmtId="0" fontId="68" fillId="0" borderId="156" xfId="41916" applyFont="1" applyBorder="1" applyAlignment="1">
      <alignment horizontal="left" vertical="top" wrapText="1"/>
    </xf>
    <xf numFmtId="0" fontId="68" fillId="0" borderId="156" xfId="41916" applyFont="1" applyBorder="1" applyAlignment="1">
      <alignment horizontal="center" vertical="top" wrapText="1"/>
    </xf>
    <xf numFmtId="0" fontId="68" fillId="0" borderId="156" xfId="41916" applyFont="1" applyFill="1" applyBorder="1" applyAlignment="1">
      <alignment horizontal="left" vertical="top" wrapText="1"/>
    </xf>
    <xf numFmtId="0" fontId="68" fillId="0" borderId="156" xfId="41916" applyFont="1" applyBorder="1" applyAlignment="1">
      <alignment horizontal="center" vertical="top"/>
    </xf>
    <xf numFmtId="0" fontId="68" fillId="0" borderId="156" xfId="41916" applyFont="1" applyBorder="1" applyAlignment="1">
      <alignment vertical="top"/>
    </xf>
    <xf numFmtId="0" fontId="68" fillId="0" borderId="156" xfId="41916" applyFont="1" applyBorder="1"/>
    <xf numFmtId="0" fontId="68" fillId="0" borderId="156" xfId="41916" applyFont="1" applyBorder="1" applyAlignment="1">
      <alignment wrapText="1"/>
    </xf>
    <xf numFmtId="0" fontId="68" fillId="0" borderId="156" xfId="41916" applyFont="1" applyBorder="1" applyAlignment="1">
      <alignment horizontal="center"/>
    </xf>
    <xf numFmtId="0" fontId="68" fillId="0" borderId="0" xfId="41916" applyFont="1"/>
    <xf numFmtId="0" fontId="331" fillId="0" borderId="0" xfId="41916" applyAlignment="1">
      <alignment horizontal="center"/>
    </xf>
    <xf numFmtId="0" fontId="77" fillId="0" borderId="0" xfId="320" applyFont="1" applyBorder="1" applyAlignment="1"/>
    <xf numFmtId="0" fontId="84" fillId="0" borderId="157" xfId="0" applyFont="1" applyFill="1" applyBorder="1"/>
    <xf numFmtId="252" fontId="100" fillId="0" borderId="143" xfId="0" applyNumberFormat="1" applyFont="1" applyFill="1" applyBorder="1" applyAlignment="1">
      <alignment vertical="top"/>
    </xf>
    <xf numFmtId="0" fontId="84" fillId="7" borderId="45" xfId="0" applyFont="1" applyFill="1" applyBorder="1" applyAlignment="1">
      <alignment horizontal="center"/>
    </xf>
    <xf numFmtId="0" fontId="84" fillId="7" borderId="96" xfId="0" applyFont="1" applyFill="1" applyBorder="1" applyAlignment="1">
      <alignment horizontal="center"/>
    </xf>
    <xf numFmtId="0" fontId="84" fillId="7" borderId="0" xfId="0" applyFont="1" applyFill="1" applyBorder="1" applyAlignment="1">
      <alignment horizontal="center"/>
    </xf>
    <xf numFmtId="0" fontId="84" fillId="7" borderId="58" xfId="0" applyFont="1" applyFill="1" applyBorder="1" applyAlignment="1">
      <alignment horizontal="center"/>
    </xf>
    <xf numFmtId="0" fontId="84" fillId="7" borderId="92" xfId="0" applyFont="1" applyFill="1" applyBorder="1" applyAlignment="1">
      <alignment horizontal="center" wrapText="1"/>
    </xf>
    <xf numFmtId="169" fontId="278" fillId="7" borderId="114" xfId="0" applyNumberFormat="1" applyFont="1" applyFill="1" applyBorder="1"/>
    <xf numFmtId="0" fontId="84" fillId="0" borderId="156" xfId="0" applyFont="1" applyFill="1" applyBorder="1"/>
    <xf numFmtId="177" fontId="84" fillId="7" borderId="107" xfId="0" applyNumberFormat="1" applyFont="1" applyFill="1" applyBorder="1" applyAlignment="1">
      <alignment horizontal="center"/>
    </xf>
    <xf numFmtId="177" fontId="84" fillId="7" borderId="107" xfId="0" applyNumberFormat="1" applyFont="1" applyFill="1" applyBorder="1" applyAlignment="1">
      <alignment horizontal="centerContinuous"/>
    </xf>
    <xf numFmtId="0" fontId="84" fillId="7" borderId="90" xfId="0" applyFont="1" applyFill="1" applyBorder="1" applyAlignment="1">
      <alignment horizontal="center"/>
    </xf>
    <xf numFmtId="0" fontId="84" fillId="7" borderId="87" xfId="0" applyFont="1" applyFill="1" applyBorder="1" applyAlignment="1">
      <alignment horizontal="center"/>
    </xf>
    <xf numFmtId="0" fontId="84" fillId="7" borderId="92" xfId="0" applyFont="1" applyFill="1" applyBorder="1" applyAlignment="1">
      <alignment horizontal="center"/>
    </xf>
    <xf numFmtId="177" fontId="84" fillId="7" borderId="92" xfId="0" applyNumberFormat="1" applyFont="1" applyFill="1" applyBorder="1" applyAlignment="1">
      <alignment horizontal="center" wrapText="1"/>
    </xf>
    <xf numFmtId="169" fontId="77" fillId="9" borderId="105" xfId="0" applyNumberFormat="1" applyFont="1" applyFill="1" applyBorder="1" applyAlignment="1">
      <alignment vertical="top"/>
    </xf>
    <xf numFmtId="169" fontId="77" fillId="9" borderId="114" xfId="0" applyNumberFormat="1" applyFont="1" applyFill="1" applyBorder="1" applyAlignment="1">
      <alignment vertical="top"/>
    </xf>
    <xf numFmtId="169" fontId="100" fillId="9" borderId="114" xfId="0" applyNumberFormat="1" applyFont="1" applyFill="1" applyBorder="1" applyAlignment="1">
      <alignment vertical="top"/>
    </xf>
    <xf numFmtId="285" fontId="127" fillId="9" borderId="106" xfId="0" applyNumberFormat="1" applyFont="1" applyFill="1" applyBorder="1" applyAlignment="1">
      <alignment horizontal="right" vertical="center"/>
    </xf>
    <xf numFmtId="169" fontId="127" fillId="9" borderId="90" xfId="0" applyNumberFormat="1" applyFont="1" applyFill="1" applyBorder="1" applyAlignment="1">
      <alignment horizontal="right" vertical="center"/>
    </xf>
    <xf numFmtId="0" fontId="77" fillId="0" borderId="0" xfId="320" applyFont="1" applyBorder="1" applyAlignment="1">
      <alignment horizontal="left" wrapText="1"/>
    </xf>
    <xf numFmtId="0" fontId="77" fillId="0" borderId="0" xfId="1220" applyFont="1" applyBorder="1" applyAlignment="1">
      <alignment horizontal="left" wrapText="1"/>
    </xf>
    <xf numFmtId="0" fontId="77" fillId="0" borderId="0" xfId="1220" applyFont="1" applyFill="1" applyBorder="1" applyAlignment="1">
      <alignment horizontal="left" wrapText="1"/>
    </xf>
    <xf numFmtId="0" fontId="100" fillId="9" borderId="0" xfId="320" applyFont="1" applyFill="1" applyBorder="1" applyAlignment="1" applyProtection="1">
      <alignment horizontal="right"/>
    </xf>
    <xf numFmtId="177" fontId="77" fillId="9" borderId="0" xfId="320" applyNumberFormat="1" applyFont="1" applyFill="1" applyBorder="1" applyAlignment="1">
      <alignment horizontal="center"/>
    </xf>
    <xf numFmtId="0" fontId="77" fillId="9" borderId="0" xfId="320" applyFont="1" applyFill="1" applyBorder="1" applyAlignment="1">
      <alignment horizontal="center" wrapText="1"/>
    </xf>
    <xf numFmtId="171" fontId="77" fillId="0" borderId="0" xfId="17215" applyNumberFormat="1" applyFont="1" applyFill="1" applyBorder="1" applyProtection="1"/>
    <xf numFmtId="252" fontId="304" fillId="0" borderId="95" xfId="0" applyNumberFormat="1" applyFont="1" applyFill="1" applyBorder="1" applyAlignment="1">
      <alignment vertical="top"/>
    </xf>
    <xf numFmtId="177" fontId="77" fillId="0" borderId="95" xfId="0" applyNumberFormat="1" applyFont="1" applyFill="1" applyBorder="1" applyAlignment="1">
      <alignment vertical="top"/>
    </xf>
    <xf numFmtId="252" fontId="305" fillId="0" borderId="156" xfId="0" applyNumberFormat="1" applyFont="1" applyFill="1" applyBorder="1" applyAlignment="1">
      <alignment vertical="top"/>
    </xf>
    <xf numFmtId="0" fontId="296" fillId="0" borderId="14" xfId="3" applyFont="1" applyFill="1" applyBorder="1" applyAlignment="1">
      <alignment horizontal="center" wrapText="1"/>
    </xf>
    <xf numFmtId="0" fontId="77" fillId="0" borderId="11" xfId="3" applyFont="1" applyFill="1" applyBorder="1" applyAlignment="1">
      <alignment wrapText="1"/>
    </xf>
    <xf numFmtId="0" fontId="77" fillId="0" borderId="34" xfId="3" applyFont="1" applyFill="1" applyBorder="1" applyAlignment="1">
      <alignment wrapText="1"/>
    </xf>
    <xf numFmtId="0" fontId="77" fillId="0" borderId="14" xfId="3" applyFont="1" applyFill="1" applyBorder="1" applyAlignment="1">
      <alignment wrapText="1"/>
    </xf>
    <xf numFmtId="0" fontId="77" fillId="9" borderId="14" xfId="3" applyFont="1" applyFill="1" applyBorder="1" applyAlignment="1">
      <alignment wrapText="1"/>
    </xf>
    <xf numFmtId="0" fontId="77" fillId="9" borderId="34" xfId="3" applyFont="1" applyFill="1" applyBorder="1" applyAlignment="1">
      <alignment wrapText="1"/>
    </xf>
    <xf numFmtId="171" fontId="80" fillId="0" borderId="0" xfId="15535" applyNumberFormat="1" applyFont="1" applyProtection="1"/>
    <xf numFmtId="171" fontId="80" fillId="0" borderId="0" xfId="15535" applyNumberFormat="1" applyFont="1" applyAlignment="1" applyProtection="1">
      <alignment horizontal="left"/>
    </xf>
    <xf numFmtId="0" fontId="80" fillId="0" borderId="0" xfId="15535" applyFont="1" applyAlignment="1" applyProtection="1"/>
    <xf numFmtId="171" fontId="126" fillId="0" borderId="0" xfId="15535" applyNumberFormat="1" applyFont="1" applyAlignment="1" applyProtection="1"/>
    <xf numFmtId="2" fontId="126" fillId="0" borderId="0" xfId="15535" applyNumberFormat="1" applyFont="1" applyAlignment="1" applyProtection="1"/>
    <xf numFmtId="171" fontId="276" fillId="0" borderId="0" xfId="15535" applyNumberFormat="1" applyFont="1" applyProtection="1"/>
    <xf numFmtId="0" fontId="120" fillId="0" borderId="0" xfId="15535" applyFont="1" applyProtection="1"/>
    <xf numFmtId="327" fontId="77" fillId="0" borderId="90" xfId="15539" applyNumberFormat="1" applyFont="1" applyFill="1" applyBorder="1" applyAlignment="1" applyProtection="1">
      <alignment vertical="top" wrapText="1"/>
    </xf>
    <xf numFmtId="327" fontId="77" fillId="0" borderId="45" xfId="15539" applyNumberFormat="1" applyFont="1" applyFill="1" applyBorder="1" applyAlignment="1" applyProtection="1">
      <alignment vertical="top" wrapText="1"/>
    </xf>
    <xf numFmtId="0" fontId="307" fillId="9" borderId="2" xfId="17253" applyFont="1" applyFill="1" applyBorder="1"/>
    <xf numFmtId="0" fontId="317" fillId="9" borderId="160" xfId="211" applyFont="1" applyFill="1" applyBorder="1"/>
    <xf numFmtId="0" fontId="306" fillId="9" borderId="160" xfId="60" applyFont="1" applyFill="1" applyBorder="1"/>
    <xf numFmtId="0" fontId="306" fillId="0" borderId="160" xfId="60" applyFont="1" applyBorder="1"/>
    <xf numFmtId="0" fontId="306" fillId="9" borderId="0" xfId="60" applyFont="1" applyFill="1" applyBorder="1"/>
    <xf numFmtId="0" fontId="100" fillId="9" borderId="16" xfId="25" applyFont="1" applyFill="1" applyBorder="1" applyAlignment="1"/>
    <xf numFmtId="0" fontId="96" fillId="0" borderId="160" xfId="60" applyFont="1" applyBorder="1"/>
    <xf numFmtId="0" fontId="77" fillId="9" borderId="160" xfId="3191" applyFont="1" applyFill="1" applyBorder="1"/>
    <xf numFmtId="0" fontId="77" fillId="0" borderId="16" xfId="3191" applyFont="1" applyFill="1" applyBorder="1"/>
    <xf numFmtId="0" fontId="80" fillId="9" borderId="0" xfId="17253" applyFont="1" applyFill="1" applyBorder="1"/>
    <xf numFmtId="0" fontId="77" fillId="9" borderId="0" xfId="17253" applyFont="1" applyFill="1" applyBorder="1"/>
    <xf numFmtId="182" fontId="96" fillId="9" borderId="0" xfId="1280" applyNumberFormat="1" applyFont="1" applyFill="1" applyBorder="1" applyAlignment="1" applyProtection="1">
      <alignment horizontal="right"/>
    </xf>
    <xf numFmtId="0" fontId="80" fillId="9" borderId="15" xfId="4362" applyFont="1" applyFill="1" applyBorder="1"/>
    <xf numFmtId="182" fontId="80" fillId="9" borderId="0" xfId="17253" applyNumberFormat="1" applyFont="1" applyFill="1" applyBorder="1"/>
    <xf numFmtId="0" fontId="277" fillId="9" borderId="16" xfId="3191" applyFont="1" applyFill="1" applyBorder="1"/>
    <xf numFmtId="0" fontId="77" fillId="9" borderId="0" xfId="3191" applyFont="1" applyFill="1" applyBorder="1"/>
    <xf numFmtId="0" fontId="77" fillId="0" borderId="0" xfId="3191" applyFont="1" applyFill="1" applyBorder="1"/>
    <xf numFmtId="0" fontId="123" fillId="9" borderId="0" xfId="3191" applyFont="1" applyFill="1"/>
    <xf numFmtId="0" fontId="123" fillId="9" borderId="0" xfId="3191" applyFont="1" applyFill="1" applyBorder="1"/>
    <xf numFmtId="0" fontId="123" fillId="9" borderId="0" xfId="17253" applyFont="1" applyFill="1" applyBorder="1"/>
    <xf numFmtId="0" fontId="77" fillId="9" borderId="0" xfId="17253" applyFont="1" applyFill="1" applyBorder="1" applyAlignment="1">
      <alignment wrapText="1"/>
    </xf>
    <xf numFmtId="0" fontId="100" fillId="109" borderId="87" xfId="17258" applyFont="1" applyFill="1" applyBorder="1"/>
    <xf numFmtId="0" fontId="77" fillId="109" borderId="87" xfId="3" applyFont="1" applyFill="1" applyBorder="1"/>
    <xf numFmtId="0" fontId="77" fillId="109" borderId="92" xfId="17258" applyFont="1" applyFill="1" applyBorder="1"/>
    <xf numFmtId="187" fontId="313" fillId="9" borderId="0" xfId="17256" applyNumberFormat="1" applyFont="1" applyFill="1" applyBorder="1" applyAlignment="1">
      <alignment horizontal="center"/>
    </xf>
    <xf numFmtId="187" fontId="100" fillId="9" borderId="0" xfId="17256" applyNumberFormat="1" applyFont="1" applyFill="1" applyBorder="1" applyAlignment="1">
      <alignment horizontal="center"/>
    </xf>
    <xf numFmtId="0" fontId="77" fillId="109" borderId="174" xfId="17258" applyFont="1" applyFill="1" applyBorder="1"/>
    <xf numFmtId="0" fontId="80" fillId="109" borderId="174" xfId="3" applyFont="1" applyFill="1" applyBorder="1"/>
    <xf numFmtId="0" fontId="80" fillId="109" borderId="175" xfId="3" applyFont="1" applyFill="1" applyBorder="1"/>
    <xf numFmtId="0" fontId="77" fillId="109" borderId="87" xfId="17258" applyFont="1" applyFill="1" applyBorder="1"/>
    <xf numFmtId="0" fontId="80" fillId="109" borderId="87" xfId="3" applyFont="1" applyFill="1" applyBorder="1"/>
    <xf numFmtId="0" fontId="80" fillId="109" borderId="92" xfId="3" applyFont="1" applyFill="1" applyBorder="1"/>
    <xf numFmtId="0" fontId="282" fillId="9" borderId="0" xfId="17" applyFont="1" applyFill="1" applyBorder="1" applyProtection="1">
      <protection locked="0"/>
    </xf>
    <xf numFmtId="0" fontId="100" fillId="9" borderId="174" xfId="17264" applyFont="1" applyFill="1" applyBorder="1"/>
    <xf numFmtId="0" fontId="77" fillId="9" borderId="174" xfId="17264" applyFont="1" applyFill="1" applyBorder="1"/>
    <xf numFmtId="0" fontId="77" fillId="9" borderId="0" xfId="17264" applyFont="1" applyFill="1" applyBorder="1"/>
    <xf numFmtId="0" fontId="100" fillId="9" borderId="96" xfId="17264" applyFont="1" applyFill="1" applyBorder="1"/>
    <xf numFmtId="0" fontId="77" fillId="9" borderId="96" xfId="17264" applyFont="1" applyFill="1" applyBorder="1"/>
    <xf numFmtId="0" fontId="77" fillId="9" borderId="87" xfId="17264" applyFont="1" applyFill="1" applyBorder="1"/>
    <xf numFmtId="0" fontId="77" fillId="9" borderId="96" xfId="17264" applyFont="1" applyFill="1" applyBorder="1" applyAlignment="1"/>
    <xf numFmtId="0" fontId="100" fillId="9" borderId="0" xfId="17264" applyFont="1" applyFill="1" applyBorder="1"/>
    <xf numFmtId="0" fontId="77" fillId="9" borderId="0" xfId="17264" applyFont="1" applyFill="1" applyBorder="1" applyAlignment="1">
      <alignment horizontal="right"/>
    </xf>
    <xf numFmtId="0" fontId="77" fillId="0" borderId="0" xfId="17264" applyFont="1" applyFill="1" applyBorder="1"/>
    <xf numFmtId="0" fontId="77" fillId="9" borderId="178" xfId="17264" applyFont="1" applyFill="1" applyBorder="1" applyAlignment="1"/>
    <xf numFmtId="0" fontId="313" fillId="9" borderId="16" xfId="3191" applyFont="1" applyFill="1" applyBorder="1"/>
    <xf numFmtId="0" fontId="307" fillId="9" borderId="2" xfId="2293" applyFont="1" applyFill="1" applyBorder="1"/>
    <xf numFmtId="0" fontId="307" fillId="109" borderId="16" xfId="2293" applyFont="1" applyFill="1" applyBorder="1"/>
    <xf numFmtId="0" fontId="96" fillId="9" borderId="16" xfId="25" applyFont="1" applyFill="1" applyBorder="1" applyProtection="1"/>
    <xf numFmtId="0" fontId="310" fillId="9" borderId="160" xfId="25" applyFont="1" applyFill="1" applyBorder="1" applyProtection="1"/>
    <xf numFmtId="0" fontId="96" fillId="0" borderId="160" xfId="25" applyFont="1" applyFill="1" applyBorder="1" applyProtection="1"/>
    <xf numFmtId="0" fontId="310" fillId="0" borderId="160" xfId="25" applyFont="1" applyFill="1" applyBorder="1" applyProtection="1"/>
    <xf numFmtId="0" fontId="306" fillId="9" borderId="16" xfId="25" applyFont="1" applyFill="1" applyBorder="1" applyProtection="1"/>
    <xf numFmtId="0" fontId="306" fillId="0" borderId="160" xfId="25" applyFont="1" applyFill="1" applyBorder="1" applyProtection="1"/>
    <xf numFmtId="0" fontId="310" fillId="9" borderId="16" xfId="25" applyFont="1" applyFill="1" applyBorder="1" applyAlignment="1" applyProtection="1">
      <alignment wrapText="1"/>
    </xf>
    <xf numFmtId="0" fontId="310" fillId="13" borderId="160" xfId="25" applyFont="1" applyFill="1" applyBorder="1" applyProtection="1"/>
    <xf numFmtId="0" fontId="96" fillId="0" borderId="16" xfId="25" applyFont="1" applyFill="1" applyBorder="1" applyProtection="1"/>
    <xf numFmtId="0" fontId="310" fillId="0" borderId="16" xfId="25" applyFont="1" applyFill="1" applyBorder="1" applyProtection="1"/>
    <xf numFmtId="0" fontId="96" fillId="9" borderId="160" xfId="25" applyFont="1" applyFill="1" applyBorder="1" applyAlignment="1" applyProtection="1">
      <alignment horizontal="left"/>
    </xf>
    <xf numFmtId="0" fontId="96" fillId="9" borderId="16" xfId="237" applyFont="1" applyFill="1" applyBorder="1" applyProtection="1"/>
    <xf numFmtId="0" fontId="98" fillId="9" borderId="16" xfId="25" applyFont="1" applyFill="1" applyBorder="1" applyProtection="1"/>
    <xf numFmtId="0" fontId="81" fillId="0" borderId="180" xfId="15737" applyFont="1" applyFill="1" applyBorder="1" applyProtection="1"/>
    <xf numFmtId="0" fontId="313" fillId="9" borderId="184" xfId="41914" applyFont="1" applyFill="1" applyBorder="1" applyProtection="1"/>
    <xf numFmtId="0" fontId="100" fillId="0" borderId="0" xfId="0" applyFont="1"/>
    <xf numFmtId="0" fontId="99" fillId="0" borderId="0" xfId="41956" applyFont="1" applyFill="1" applyBorder="1" applyAlignment="1" applyProtection="1">
      <alignment horizontal="left"/>
    </xf>
    <xf numFmtId="0" fontId="77" fillId="0" borderId="0" xfId="41956" applyFont="1"/>
    <xf numFmtId="0" fontId="98" fillId="0" borderId="0" xfId="41956" applyFont="1" applyAlignment="1">
      <alignment horizontal="left"/>
    </xf>
    <xf numFmtId="172" fontId="84" fillId="0" borderId="114" xfId="41956" applyNumberFormat="1" applyFont="1" applyBorder="1"/>
    <xf numFmtId="0" fontId="98" fillId="0" borderId="0" xfId="41956" applyFont="1"/>
    <xf numFmtId="0" fontId="294" fillId="0" borderId="0" xfId="41956" applyFont="1" applyFill="1" applyBorder="1" applyAlignment="1" applyProtection="1">
      <alignment horizontal="left"/>
    </xf>
    <xf numFmtId="0" fontId="328" fillId="0" borderId="0" xfId="41956" applyFont="1"/>
    <xf numFmtId="0" fontId="329" fillId="0" borderId="0" xfId="41956" applyFont="1"/>
    <xf numFmtId="187" fontId="126" fillId="0" borderId="0" xfId="15539" applyNumberFormat="1" applyFont="1" applyAlignment="1" applyProtection="1">
      <alignment horizontal="center"/>
    </xf>
    <xf numFmtId="0" fontId="77" fillId="0" borderId="0" xfId="330" applyFont="1" applyFill="1" applyBorder="1" applyProtection="1"/>
    <xf numFmtId="0" fontId="100" fillId="113" borderId="26" xfId="330" applyFont="1" applyFill="1" applyBorder="1" applyAlignment="1" applyProtection="1">
      <alignment vertical="center"/>
    </xf>
    <xf numFmtId="0" fontId="100" fillId="113" borderId="25" xfId="330" applyFont="1" applyFill="1" applyBorder="1" applyAlignment="1" applyProtection="1">
      <alignment vertical="center"/>
    </xf>
    <xf numFmtId="0" fontId="100" fillId="113" borderId="27" xfId="330" applyFont="1" applyFill="1" applyBorder="1" applyAlignment="1" applyProtection="1">
      <alignment vertical="center"/>
    </xf>
    <xf numFmtId="0" fontId="100" fillId="112" borderId="27" xfId="330" applyFont="1" applyFill="1" applyBorder="1" applyAlignment="1" applyProtection="1">
      <alignment horizontal="center" vertical="center" wrapText="1"/>
    </xf>
    <xf numFmtId="0" fontId="77" fillId="0" borderId="0" xfId="3191" applyFont="1"/>
    <xf numFmtId="0" fontId="77" fillId="0" borderId="0" xfId="330" applyFont="1" applyProtection="1"/>
    <xf numFmtId="0" fontId="100" fillId="0" borderId="16" xfId="330" applyFont="1" applyFill="1" applyBorder="1" applyAlignment="1" applyProtection="1"/>
    <xf numFmtId="0" fontId="100" fillId="0" borderId="87" xfId="330" applyFont="1" applyFill="1" applyBorder="1" applyAlignment="1" applyProtection="1">
      <alignment vertical="center"/>
    </xf>
    <xf numFmtId="0" fontId="100" fillId="0" borderId="96" xfId="330" applyFont="1" applyFill="1" applyBorder="1" applyAlignment="1" applyProtection="1">
      <alignment vertical="center"/>
    </xf>
    <xf numFmtId="0" fontId="100" fillId="0" borderId="94" xfId="330" applyFont="1" applyBorder="1" applyAlignment="1" applyProtection="1">
      <alignment horizontal="center" textRotation="90" wrapText="1"/>
    </xf>
    <xf numFmtId="0" fontId="100" fillId="0" borderId="0" xfId="330" applyFont="1" applyFill="1" applyBorder="1" applyAlignment="1" applyProtection="1">
      <alignment vertical="center"/>
    </xf>
    <xf numFmtId="0" fontId="100" fillId="0" borderId="0" xfId="330" applyFont="1" applyFill="1" applyBorder="1" applyAlignment="1" applyProtection="1">
      <alignment horizontal="center" vertical="center" textRotation="90" wrapText="1"/>
    </xf>
    <xf numFmtId="0" fontId="100" fillId="0" borderId="40" xfId="330" applyFont="1" applyBorder="1" applyAlignment="1" applyProtection="1">
      <alignment horizontal="center" textRotation="90" wrapText="1"/>
    </xf>
    <xf numFmtId="0" fontId="100" fillId="0" borderId="45" xfId="330" applyFont="1" applyBorder="1" applyAlignment="1" applyProtection="1">
      <alignment horizontal="center" textRotation="90" wrapText="1"/>
    </xf>
    <xf numFmtId="0" fontId="100" fillId="0" borderId="95" xfId="330" applyFont="1" applyBorder="1" applyAlignment="1" applyProtection="1">
      <alignment horizontal="center" textRotation="90" wrapText="1"/>
    </xf>
    <xf numFmtId="0" fontId="100" fillId="0" borderId="58" xfId="330" applyFont="1" applyBorder="1" applyAlignment="1" applyProtection="1">
      <alignment horizontal="center" textRotation="90" wrapText="1"/>
    </xf>
    <xf numFmtId="0" fontId="100" fillId="0" borderId="92" xfId="330" applyFont="1" applyFill="1" applyBorder="1" applyAlignment="1" applyProtection="1">
      <alignment horizontal="center" textRotation="90" wrapText="1"/>
    </xf>
    <xf numFmtId="0" fontId="100" fillId="0" borderId="58" xfId="330" applyFont="1" applyFill="1" applyBorder="1" applyAlignment="1" applyProtection="1">
      <alignment horizontal="center" textRotation="90" wrapText="1"/>
    </xf>
    <xf numFmtId="0" fontId="100" fillId="0" borderId="45" xfId="330" applyFont="1" applyFill="1" applyBorder="1" applyAlignment="1" applyProtection="1">
      <alignment horizontal="center" textRotation="90" wrapText="1"/>
    </xf>
    <xf numFmtId="0" fontId="100" fillId="0" borderId="95" xfId="330" applyFont="1" applyFill="1" applyBorder="1" applyAlignment="1" applyProtection="1">
      <alignment horizontal="center" textRotation="90" wrapText="1"/>
    </xf>
    <xf numFmtId="0" fontId="100" fillId="0" borderId="46" xfId="330" applyFont="1" applyBorder="1" applyAlignment="1" applyProtection="1">
      <alignment horizontal="center" textRotation="90" wrapText="1"/>
    </xf>
    <xf numFmtId="0" fontId="100" fillId="0" borderId="176" xfId="330" applyFont="1" applyFill="1" applyBorder="1" applyAlignment="1" applyProtection="1">
      <alignment horizontal="center" textRotation="90" wrapText="1"/>
    </xf>
    <xf numFmtId="0" fontId="100" fillId="0" borderId="42" xfId="330" applyFont="1" applyFill="1" applyBorder="1" applyAlignment="1" applyProtection="1">
      <alignment horizontal="center" textRotation="90" wrapText="1"/>
    </xf>
    <xf numFmtId="0" fontId="100" fillId="0" borderId="70" xfId="330" applyFont="1" applyFill="1" applyBorder="1" applyAlignment="1" applyProtection="1">
      <alignment horizontal="center" textRotation="90" wrapText="1"/>
    </xf>
    <xf numFmtId="0" fontId="100" fillId="0" borderId="0" xfId="330" applyFont="1" applyAlignment="1" applyProtection="1">
      <alignment textRotation="90" wrapText="1"/>
    </xf>
    <xf numFmtId="0" fontId="99" fillId="0" borderId="16" xfId="330" applyFont="1" applyBorder="1" applyAlignment="1" applyProtection="1">
      <alignment horizontal="center"/>
    </xf>
    <xf numFmtId="0" fontId="77" fillId="0" borderId="0" xfId="330" applyFont="1" applyBorder="1" applyProtection="1"/>
    <xf numFmtId="0" fontId="100" fillId="0" borderId="116" xfId="330" applyFont="1" applyBorder="1" applyAlignment="1" applyProtection="1">
      <alignment horizontal="center"/>
    </xf>
    <xf numFmtId="0" fontId="100" fillId="0" borderId="44" xfId="330" applyFont="1" applyBorder="1" applyAlignment="1" applyProtection="1">
      <alignment horizontal="center"/>
    </xf>
    <xf numFmtId="0" fontId="100" fillId="0" borderId="97" xfId="330" applyFont="1" applyBorder="1" applyAlignment="1" applyProtection="1">
      <alignment horizontal="center"/>
    </xf>
    <xf numFmtId="0" fontId="100" fillId="0" borderId="35" xfId="330" applyFont="1" applyBorder="1" applyAlignment="1" applyProtection="1">
      <alignment horizontal="center"/>
    </xf>
    <xf numFmtId="0" fontId="100" fillId="0" borderId="148" xfId="330" applyFont="1" applyBorder="1" applyAlignment="1" applyProtection="1">
      <alignment horizontal="center"/>
    </xf>
    <xf numFmtId="0" fontId="100" fillId="0" borderId="25" xfId="330" applyFont="1" applyBorder="1" applyAlignment="1" applyProtection="1">
      <alignment horizontal="center"/>
    </xf>
    <xf numFmtId="0" fontId="100" fillId="0" borderId="41" xfId="330" applyFont="1" applyBorder="1" applyAlignment="1" applyProtection="1">
      <alignment horizontal="center"/>
    </xf>
    <xf numFmtId="0" fontId="100" fillId="0" borderId="44" xfId="330" applyFont="1" applyFill="1" applyBorder="1" applyAlignment="1" applyProtection="1">
      <alignment horizontal="center"/>
    </xf>
    <xf numFmtId="0" fontId="100" fillId="0" borderId="27" xfId="330" applyFont="1" applyBorder="1" applyAlignment="1" applyProtection="1">
      <alignment horizontal="center"/>
    </xf>
    <xf numFmtId="0" fontId="100" fillId="0" borderId="27" xfId="330" applyFont="1" applyFill="1" applyBorder="1" applyAlignment="1" applyProtection="1">
      <alignment horizontal="center"/>
    </xf>
    <xf numFmtId="0" fontId="100" fillId="0" borderId="35" xfId="330" applyFont="1" applyFill="1" applyBorder="1" applyAlignment="1" applyProtection="1">
      <alignment horizontal="center"/>
    </xf>
    <xf numFmtId="0" fontId="77" fillId="0" borderId="0" xfId="3191" applyFont="1" applyBorder="1"/>
    <xf numFmtId="0" fontId="100" fillId="0" borderId="16" xfId="330" applyFont="1" applyBorder="1" applyProtection="1"/>
    <xf numFmtId="0" fontId="100" fillId="0" borderId="0" xfId="330" applyFont="1" applyBorder="1" applyProtection="1"/>
    <xf numFmtId="0" fontId="77" fillId="0" borderId="172" xfId="330" applyFont="1" applyFill="1" applyBorder="1" applyProtection="1"/>
    <xf numFmtId="0" fontId="77" fillId="0" borderId="172" xfId="330" applyFont="1" applyFill="1" applyBorder="1" applyAlignment="1" applyProtection="1">
      <alignment horizontal="center"/>
    </xf>
    <xf numFmtId="0" fontId="77" fillId="0" borderId="0" xfId="330" applyFont="1" applyFill="1" applyBorder="1" applyAlignment="1" applyProtection="1">
      <alignment horizontal="center"/>
    </xf>
    <xf numFmtId="177" fontId="77" fillId="7" borderId="172" xfId="330" applyNumberFormat="1" applyFont="1" applyFill="1" applyBorder="1" applyProtection="1"/>
    <xf numFmtId="177" fontId="100" fillId="7" borderId="165" xfId="330" applyNumberFormat="1" applyFont="1" applyFill="1" applyBorder="1" applyProtection="1"/>
    <xf numFmtId="177" fontId="77" fillId="7" borderId="171" xfId="330" applyNumberFormat="1" applyFont="1" applyFill="1" applyBorder="1" applyProtection="1"/>
    <xf numFmtId="0" fontId="120" fillId="0" borderId="172" xfId="330" applyFont="1" applyFill="1" applyBorder="1" applyAlignment="1" applyProtection="1">
      <alignment horizontal="center"/>
    </xf>
    <xf numFmtId="0" fontId="120" fillId="0" borderId="0" xfId="330" applyFont="1" applyFill="1" applyBorder="1" applyAlignment="1" applyProtection="1">
      <alignment horizontal="center"/>
    </xf>
    <xf numFmtId="0" fontId="77" fillId="0" borderId="172" xfId="3191" applyFont="1" applyFill="1" applyBorder="1"/>
    <xf numFmtId="0" fontId="304" fillId="0" borderId="172" xfId="3191" quotePrefix="1" applyFont="1" applyFill="1" applyBorder="1"/>
    <xf numFmtId="177" fontId="77" fillId="0" borderId="0" xfId="3191" applyNumberFormat="1" applyFont="1" applyFill="1" applyBorder="1"/>
    <xf numFmtId="177" fontId="100" fillId="0" borderId="0" xfId="3191" applyNumberFormat="1" applyFont="1" applyFill="1" applyBorder="1"/>
    <xf numFmtId="0" fontId="77" fillId="0" borderId="0" xfId="3191" applyFont="1" applyFill="1"/>
    <xf numFmtId="177" fontId="77" fillId="0" borderId="0" xfId="3191" applyNumberFormat="1" applyFont="1" applyBorder="1"/>
    <xf numFmtId="177" fontId="100" fillId="0" borderId="0" xfId="3191" applyNumberFormat="1" applyFont="1" applyBorder="1"/>
    <xf numFmtId="0" fontId="100" fillId="7" borderId="143" xfId="330" applyFont="1" applyFill="1" applyBorder="1" applyProtection="1"/>
    <xf numFmtId="0" fontId="77" fillId="7" borderId="171" xfId="330" applyFont="1" applyFill="1" applyBorder="1" applyAlignment="1" applyProtection="1">
      <alignment horizontal="center"/>
    </xf>
    <xf numFmtId="177" fontId="100" fillId="7" borderId="172" xfId="330" applyNumberFormat="1" applyFont="1" applyFill="1" applyBorder="1" applyProtection="1"/>
    <xf numFmtId="0" fontId="129" fillId="0" borderId="0" xfId="330" applyFont="1" applyFill="1" applyBorder="1" applyProtection="1"/>
    <xf numFmtId="177" fontId="100" fillId="0" borderId="0" xfId="330" applyNumberFormat="1" applyFont="1" applyFill="1" applyBorder="1" applyProtection="1"/>
    <xf numFmtId="177" fontId="77" fillId="7" borderId="172" xfId="3191" applyNumberFormat="1" applyFont="1" applyFill="1" applyBorder="1"/>
    <xf numFmtId="0" fontId="77" fillId="0" borderId="173" xfId="3191" applyFont="1" applyFill="1" applyBorder="1"/>
    <xf numFmtId="0" fontId="77" fillId="0" borderId="173" xfId="330" applyFont="1" applyFill="1" applyBorder="1" applyAlignment="1" applyProtection="1">
      <alignment horizontal="center"/>
    </xf>
    <xf numFmtId="0" fontId="100" fillId="7" borderId="143" xfId="3191" applyFont="1" applyFill="1" applyBorder="1"/>
    <xf numFmtId="0" fontId="77" fillId="0" borderId="16" xfId="3191" applyFont="1" applyBorder="1"/>
    <xf numFmtId="0" fontId="100" fillId="0" borderId="16" xfId="330" applyFont="1" applyBorder="1" applyAlignment="1" applyProtection="1">
      <alignment horizontal="left"/>
    </xf>
    <xf numFmtId="0" fontId="77" fillId="0" borderId="172" xfId="3191" applyFont="1" applyFill="1" applyBorder="1" applyAlignment="1">
      <alignment horizontal="center"/>
    </xf>
    <xf numFmtId="0" fontId="77" fillId="0" borderId="0" xfId="3191" applyFont="1" applyFill="1" applyBorder="1" applyAlignment="1">
      <alignment horizontal="center"/>
    </xf>
    <xf numFmtId="0" fontId="120" fillId="0" borderId="172" xfId="3191" applyFont="1" applyFill="1" applyBorder="1"/>
    <xf numFmtId="0" fontId="120" fillId="0" borderId="0" xfId="3191" applyFont="1" applyFill="1" applyBorder="1"/>
    <xf numFmtId="0" fontId="120" fillId="0" borderId="172" xfId="3191" applyFont="1" applyFill="1" applyBorder="1" applyAlignment="1">
      <alignment wrapText="1"/>
    </xf>
    <xf numFmtId="0" fontId="120" fillId="0" borderId="0" xfId="3191" applyFont="1" applyFill="1" applyBorder="1" applyAlignment="1">
      <alignment wrapText="1"/>
    </xf>
    <xf numFmtId="177" fontId="77" fillId="0" borderId="0" xfId="3191" applyNumberFormat="1" applyFont="1"/>
    <xf numFmtId="177" fontId="100" fillId="0" borderId="0" xfId="3191" applyNumberFormat="1" applyFont="1"/>
    <xf numFmtId="0" fontId="309" fillId="0" borderId="0" xfId="330" applyFont="1" applyBorder="1" applyProtection="1"/>
    <xf numFmtId="0" fontId="77" fillId="7" borderId="171" xfId="330" applyFont="1" applyFill="1" applyBorder="1" applyProtection="1"/>
    <xf numFmtId="177" fontId="100" fillId="7" borderId="143" xfId="330" applyNumberFormat="1" applyFont="1" applyFill="1" applyBorder="1" applyProtection="1"/>
    <xf numFmtId="177" fontId="100" fillId="7" borderId="171" xfId="330" applyNumberFormat="1" applyFont="1" applyFill="1" applyBorder="1" applyProtection="1"/>
    <xf numFmtId="0" fontId="77" fillId="0" borderId="16" xfId="330" applyFont="1" applyBorder="1" applyProtection="1"/>
    <xf numFmtId="0" fontId="309" fillId="0" borderId="16" xfId="330" applyFont="1" applyBorder="1" applyProtection="1"/>
    <xf numFmtId="0" fontId="309" fillId="7" borderId="143" xfId="330" applyFont="1" applyFill="1" applyBorder="1" applyProtection="1"/>
    <xf numFmtId="0" fontId="77" fillId="7" borderId="171" xfId="3191" applyFont="1" applyFill="1" applyBorder="1"/>
    <xf numFmtId="0" fontId="77" fillId="0" borderId="16" xfId="330" applyFont="1" applyFill="1" applyBorder="1" applyProtection="1"/>
    <xf numFmtId="0" fontId="336" fillId="0" borderId="115" xfId="3191" applyFont="1" applyBorder="1"/>
    <xf numFmtId="0" fontId="336" fillId="0" borderId="115" xfId="3191" applyFont="1" applyFill="1" applyBorder="1"/>
    <xf numFmtId="0" fontId="336" fillId="0" borderId="0" xfId="3191" applyFont="1"/>
    <xf numFmtId="0" fontId="129" fillId="0" borderId="0" xfId="330" applyFont="1" applyFill="1" applyBorder="1" applyAlignment="1" applyProtection="1">
      <alignment horizontal="left" vertical="center"/>
    </xf>
    <xf numFmtId="0" fontId="100" fillId="0" borderId="41" xfId="330" applyFont="1" applyBorder="1" applyAlignment="1" applyProtection="1">
      <alignment horizontal="center" textRotation="90" wrapText="1"/>
    </xf>
    <xf numFmtId="0" fontId="100" fillId="0" borderId="42" xfId="330" applyFont="1" applyBorder="1" applyAlignment="1" applyProtection="1">
      <alignment horizontal="center" textRotation="90" wrapText="1"/>
    </xf>
    <xf numFmtId="0" fontId="100" fillId="0" borderId="70" xfId="330" applyFont="1" applyBorder="1" applyAlignment="1" applyProtection="1">
      <alignment horizontal="center" textRotation="90" wrapText="1"/>
    </xf>
    <xf numFmtId="0" fontId="100" fillId="0" borderId="176" xfId="330" applyFont="1" applyBorder="1" applyAlignment="1" applyProtection="1">
      <alignment horizontal="center" textRotation="90" wrapText="1"/>
    </xf>
    <xf numFmtId="0" fontId="77" fillId="0" borderId="15" xfId="3191" applyFont="1" applyBorder="1"/>
    <xf numFmtId="177" fontId="100" fillId="7" borderId="165" xfId="3191" applyNumberFormat="1" applyFont="1" applyFill="1" applyBorder="1"/>
    <xf numFmtId="177" fontId="77" fillId="14" borderId="172" xfId="330" applyNumberFormat="1" applyFont="1" applyFill="1" applyBorder="1" applyProtection="1"/>
    <xf numFmtId="0" fontId="77" fillId="0" borderId="173" xfId="21" applyFont="1" applyBorder="1"/>
    <xf numFmtId="0" fontId="77" fillId="0" borderId="0" xfId="3836" applyFont="1"/>
    <xf numFmtId="0" fontId="100" fillId="0" borderId="0" xfId="3836" applyFont="1"/>
    <xf numFmtId="0" fontId="100" fillId="0" borderId="0" xfId="3836" applyFont="1" applyFill="1" applyBorder="1"/>
    <xf numFmtId="0" fontId="77" fillId="0" borderId="0" xfId="3836" applyFont="1" applyBorder="1"/>
    <xf numFmtId="0" fontId="100" fillId="0" borderId="0" xfId="3836" applyFont="1" applyBorder="1"/>
    <xf numFmtId="0" fontId="77" fillId="0" borderId="0" xfId="3836" applyFont="1" applyFill="1" applyBorder="1"/>
    <xf numFmtId="0" fontId="100" fillId="0" borderId="172" xfId="3836" applyFont="1" applyBorder="1" applyAlignment="1"/>
    <xf numFmtId="0" fontId="100" fillId="0" borderId="0" xfId="3836" applyFont="1" applyFill="1" applyBorder="1" applyAlignment="1"/>
    <xf numFmtId="0" fontId="77" fillId="0" borderId="16" xfId="3836" applyFont="1" applyFill="1" applyBorder="1" applyAlignment="1"/>
    <xf numFmtId="0" fontId="100" fillId="0" borderId="0" xfId="3836" applyNumberFormat="1" applyFont="1" applyFill="1" applyBorder="1" applyAlignment="1"/>
    <xf numFmtId="0" fontId="77" fillId="0" borderId="16" xfId="3836" applyFont="1" applyFill="1" applyBorder="1"/>
    <xf numFmtId="0" fontId="100" fillId="0" borderId="0" xfId="3836" applyFont="1" applyBorder="1" applyAlignment="1"/>
    <xf numFmtId="0" fontId="77" fillId="0" borderId="0" xfId="3836" applyNumberFormat="1" applyFont="1" applyBorder="1"/>
    <xf numFmtId="0" fontId="100" fillId="7" borderId="172" xfId="3836" applyNumberFormat="1" applyFont="1" applyFill="1" applyBorder="1" applyAlignment="1"/>
    <xf numFmtId="0" fontId="77" fillId="0" borderId="45" xfId="3836" applyFont="1" applyBorder="1" applyAlignment="1">
      <alignment wrapText="1"/>
    </xf>
    <xf numFmtId="0" fontId="77" fillId="0" borderId="0" xfId="3836" applyFont="1" applyFill="1" applyBorder="1" applyAlignment="1">
      <alignment wrapText="1"/>
    </xf>
    <xf numFmtId="0" fontId="100" fillId="0" borderId="45" xfId="3836" applyFont="1" applyBorder="1" applyAlignment="1"/>
    <xf numFmtId="0" fontId="100" fillId="7" borderId="172" xfId="3836" applyFont="1" applyFill="1" applyBorder="1" applyAlignment="1">
      <alignment horizontal="right" wrapText="1"/>
    </xf>
    <xf numFmtId="0" fontId="100" fillId="0" borderId="0" xfId="3836" applyFont="1" applyFill="1" applyBorder="1" applyAlignment="1">
      <alignment horizontal="right" wrapText="1"/>
    </xf>
    <xf numFmtId="0" fontId="100" fillId="54" borderId="172" xfId="3836" applyFont="1" applyFill="1" applyBorder="1" applyAlignment="1">
      <alignment horizontal="right" wrapText="1"/>
    </xf>
    <xf numFmtId="0" fontId="77" fillId="0" borderId="45" xfId="3836" applyFont="1" applyBorder="1"/>
    <xf numFmtId="0" fontId="100" fillId="0" borderId="172" xfId="3836" applyFont="1" applyBorder="1" applyAlignment="1">
      <alignment wrapText="1"/>
    </xf>
    <xf numFmtId="0" fontId="100" fillId="0" borderId="0" xfId="3836" applyFont="1" applyFill="1" applyBorder="1" applyAlignment="1">
      <alignment wrapText="1"/>
    </xf>
    <xf numFmtId="0" fontId="77" fillId="0" borderId="0" xfId="3836" applyFont="1" applyFill="1"/>
    <xf numFmtId="181" fontId="77" fillId="0" borderId="0" xfId="3836" applyNumberFormat="1" applyFont="1" applyFill="1" applyBorder="1"/>
    <xf numFmtId="0" fontId="100" fillId="0" borderId="0" xfId="24" applyFont="1" applyFill="1" applyBorder="1" applyProtection="1"/>
    <xf numFmtId="0" fontId="84" fillId="0" borderId="0" xfId="41973" applyFont="1"/>
    <xf numFmtId="0" fontId="77" fillId="0" borderId="0" xfId="41973" applyFont="1"/>
    <xf numFmtId="0" fontId="100" fillId="0" borderId="0" xfId="24" applyFont="1" applyFill="1" applyProtection="1"/>
    <xf numFmtId="0" fontId="77" fillId="0" borderId="47" xfId="208" applyFont="1" applyBorder="1" applyAlignment="1">
      <alignment vertical="center"/>
    </xf>
    <xf numFmtId="0" fontId="100" fillId="0" borderId="38" xfId="208" applyFont="1" applyBorder="1" applyAlignment="1">
      <alignment horizontal="center" vertical="center"/>
    </xf>
    <xf numFmtId="0" fontId="100" fillId="0" borderId="38" xfId="207" applyFont="1" applyBorder="1" applyAlignment="1">
      <alignment horizontal="center" vertical="center" wrapText="1"/>
    </xf>
    <xf numFmtId="0" fontId="100" fillId="0" borderId="39" xfId="207" applyFont="1" applyBorder="1" applyAlignment="1">
      <alignment horizontal="center" vertical="center" wrapText="1"/>
    </xf>
    <xf numFmtId="0" fontId="77" fillId="0" borderId="16" xfId="208" applyFont="1" applyBorder="1"/>
    <xf numFmtId="0" fontId="77" fillId="0" borderId="45" xfId="208" applyFont="1" applyBorder="1" applyAlignment="1">
      <alignment horizontal="center"/>
    </xf>
    <xf numFmtId="174" fontId="77" fillId="0" borderId="90" xfId="208" applyNumberFormat="1" applyFont="1" applyFill="1" applyBorder="1"/>
    <xf numFmtId="174" fontId="77" fillId="0" borderId="99" xfId="208" applyNumberFormat="1" applyFont="1" applyFill="1" applyBorder="1"/>
    <xf numFmtId="0" fontId="77" fillId="0" borderId="16" xfId="208" applyFont="1" applyFill="1" applyBorder="1"/>
    <xf numFmtId="0" fontId="77" fillId="0" borderId="45" xfId="208" applyFont="1" applyFill="1" applyBorder="1" applyAlignment="1">
      <alignment horizontal="center"/>
    </xf>
    <xf numFmtId="0" fontId="100" fillId="0" borderId="16" xfId="208" applyFont="1" applyBorder="1"/>
    <xf numFmtId="0" fontId="100" fillId="0" borderId="45" xfId="208" applyFont="1" applyBorder="1" applyAlignment="1">
      <alignment horizontal="center"/>
    </xf>
    <xf numFmtId="346" fontId="77" fillId="7" borderId="90" xfId="208" applyNumberFormat="1" applyFont="1" applyFill="1" applyBorder="1" applyAlignment="1">
      <alignment horizontal="right"/>
    </xf>
    <xf numFmtId="0" fontId="100" fillId="0" borderId="21" xfId="208" applyFont="1" applyBorder="1"/>
    <xf numFmtId="0" fontId="77" fillId="0" borderId="42" xfId="208" applyFont="1" applyBorder="1" applyAlignment="1">
      <alignment horizontal="center"/>
    </xf>
    <xf numFmtId="0" fontId="77" fillId="0" borderId="164" xfId="208" applyFont="1" applyBorder="1"/>
    <xf numFmtId="0" fontId="77" fillId="0" borderId="172" xfId="208" applyFont="1" applyBorder="1" applyAlignment="1">
      <alignment horizontal="center"/>
    </xf>
    <xf numFmtId="0" fontId="77" fillId="0" borderId="21" xfId="208" applyFont="1" applyBorder="1"/>
    <xf numFmtId="0" fontId="277" fillId="0" borderId="0" xfId="41974" applyFont="1"/>
    <xf numFmtId="0" fontId="124" fillId="0" borderId="0" xfId="41974" applyFont="1" applyAlignment="1">
      <alignment vertical="center"/>
    </xf>
    <xf numFmtId="0" fontId="77" fillId="0" borderId="0" xfId="3" applyFont="1" applyFill="1" applyBorder="1" applyAlignment="1">
      <alignment wrapText="1"/>
    </xf>
    <xf numFmtId="0" fontId="317" fillId="0" borderId="0" xfId="3" applyFont="1" applyFill="1" applyBorder="1" applyAlignment="1">
      <alignment vertical="center" wrapText="1"/>
    </xf>
    <xf numFmtId="0" fontId="84" fillId="0" borderId="0" xfId="41974" quotePrefix="1" applyFont="1" applyAlignment="1">
      <alignment horizontal="center" vertical="center" wrapText="1"/>
    </xf>
    <xf numFmtId="0" fontId="84" fillId="0" borderId="35" xfId="41974" applyFont="1" applyBorder="1" applyAlignment="1">
      <alignment horizontal="center" vertical="center" wrapText="1"/>
    </xf>
    <xf numFmtId="0" fontId="98" fillId="0" borderId="26" xfId="41974" applyFont="1" applyBorder="1" applyAlignment="1">
      <alignment horizontal="center" wrapText="1"/>
    </xf>
    <xf numFmtId="0" fontId="98" fillId="0" borderId="35" xfId="41974" applyFont="1" applyBorder="1" applyAlignment="1">
      <alignment horizontal="center" wrapText="1"/>
    </xf>
    <xf numFmtId="0" fontId="282" fillId="0" borderId="0" xfId="41974" applyFont="1" applyFill="1" applyAlignment="1">
      <alignment wrapText="1"/>
    </xf>
    <xf numFmtId="0" fontId="84" fillId="0" borderId="0" xfId="41974" quotePrefix="1" applyFont="1" applyFill="1" applyBorder="1" applyAlignment="1">
      <alignment horizontal="center" wrapText="1"/>
    </xf>
    <xf numFmtId="3" fontId="77" fillId="7" borderId="33" xfId="208" applyNumberFormat="1" applyFont="1" applyFill="1" applyBorder="1" applyAlignment="1">
      <alignment horizontal="center"/>
    </xf>
    <xf numFmtId="3" fontId="77" fillId="14" borderId="33" xfId="208" applyNumberFormat="1" applyFont="1" applyFill="1" applyBorder="1" applyAlignment="1">
      <alignment horizontal="center"/>
    </xf>
    <xf numFmtId="0" fontId="84" fillId="0" borderId="0" xfId="41974" quotePrefix="1" applyFont="1" applyAlignment="1">
      <alignment horizontal="center" wrapText="1"/>
    </xf>
    <xf numFmtId="193" fontId="100" fillId="7" borderId="165" xfId="208" applyNumberFormat="1" applyFont="1" applyFill="1" applyBorder="1" applyAlignment="1">
      <alignment horizontal="center"/>
    </xf>
    <xf numFmtId="0" fontId="84" fillId="0" borderId="0" xfId="41974" applyFont="1" applyAlignment="1">
      <alignment horizontal="center" vertical="center" wrapText="1"/>
    </xf>
    <xf numFmtId="0" fontId="84" fillId="0" borderId="0" xfId="41974" applyFont="1" applyFill="1" applyBorder="1" applyAlignment="1">
      <alignment horizontal="left" wrapText="1"/>
    </xf>
    <xf numFmtId="0" fontId="77" fillId="0" borderId="0" xfId="41974" applyFont="1" applyFill="1" applyBorder="1" applyAlignment="1">
      <alignment horizontal="left" vertical="top" wrapText="1"/>
    </xf>
    <xf numFmtId="0" fontId="77" fillId="0" borderId="0" xfId="41974" applyFont="1" applyFill="1" applyBorder="1" applyAlignment="1">
      <alignment horizontal="left" wrapText="1"/>
    </xf>
    <xf numFmtId="0" fontId="100" fillId="0" borderId="0" xfId="41974" applyFont="1" applyBorder="1" applyAlignment="1">
      <alignment wrapText="1"/>
    </xf>
    <xf numFmtId="0" fontId="77" fillId="0" borderId="100" xfId="41974" applyFont="1" applyBorder="1" applyAlignment="1">
      <alignment horizontal="left" wrapText="1"/>
    </xf>
    <xf numFmtId="0" fontId="77" fillId="0" borderId="93" xfId="41974" applyFont="1" applyBorder="1" applyAlignment="1">
      <alignment horizontal="left" wrapText="1"/>
    </xf>
    <xf numFmtId="0" fontId="77" fillId="0" borderId="164" xfId="41974" applyFont="1" applyBorder="1" applyAlignment="1">
      <alignment horizontal="left" wrapText="1"/>
    </xf>
    <xf numFmtId="0" fontId="77" fillId="0" borderId="150" xfId="41974" applyFont="1" applyBorder="1" applyAlignment="1">
      <alignment horizontal="left" wrapText="1"/>
    </xf>
    <xf numFmtId="0" fontId="84" fillId="0" borderId="14" xfId="41974" applyFont="1" applyFill="1" applyBorder="1" applyAlignment="1">
      <alignment horizontal="center" wrapText="1"/>
    </xf>
    <xf numFmtId="0" fontId="84" fillId="0" borderId="0" xfId="41974" quotePrefix="1" applyFont="1" applyFill="1" applyAlignment="1">
      <alignment horizontal="center" vertical="center" wrapText="1"/>
    </xf>
    <xf numFmtId="0" fontId="84" fillId="0" borderId="0" xfId="41974" applyFont="1" applyFill="1" applyBorder="1" applyAlignment="1">
      <alignment wrapText="1"/>
    </xf>
    <xf numFmtId="0" fontId="84" fillId="0" borderId="14" xfId="41974" applyFont="1" applyFill="1" applyBorder="1" applyAlignment="1">
      <alignment horizontal="center" vertical="center" wrapText="1"/>
    </xf>
    <xf numFmtId="0" fontId="84" fillId="0" borderId="0" xfId="41974" quotePrefix="1" applyFont="1" applyFill="1" applyAlignment="1">
      <alignment horizontal="center" wrapText="1"/>
    </xf>
    <xf numFmtId="0" fontId="77" fillId="0" borderId="165" xfId="3" applyFont="1" applyFill="1" applyBorder="1" applyAlignment="1">
      <alignment horizontal="center" wrapText="1"/>
    </xf>
    <xf numFmtId="0" fontId="77" fillId="0" borderId="186" xfId="3" applyFont="1" applyFill="1" applyBorder="1" applyAlignment="1">
      <alignment horizontal="center" wrapText="1"/>
    </xf>
    <xf numFmtId="0" fontId="296" fillId="0" borderId="167" xfId="3" applyFont="1" applyFill="1" applyBorder="1" applyAlignment="1">
      <alignment horizontal="right" wrapText="1"/>
    </xf>
    <xf numFmtId="0" fontId="100" fillId="13" borderId="98" xfId="3191" applyFont="1" applyFill="1" applyBorder="1" applyAlignment="1">
      <alignment horizontal="left" vertical="top" wrapText="1"/>
    </xf>
    <xf numFmtId="0" fontId="100" fillId="13" borderId="93" xfId="3191" applyFont="1" applyFill="1" applyBorder="1" applyAlignment="1">
      <alignment horizontal="left" wrapText="1"/>
    </xf>
    <xf numFmtId="0" fontId="100" fillId="13" borderId="150" xfId="3191" applyFont="1" applyFill="1" applyBorder="1" applyAlignment="1">
      <alignment horizontal="center" vertical="center" wrapText="1"/>
    </xf>
    <xf numFmtId="0" fontId="77" fillId="13" borderId="150" xfId="3191" applyFont="1" applyFill="1" applyBorder="1" applyAlignment="1">
      <alignment horizontal="center" vertical="center" wrapText="1"/>
    </xf>
    <xf numFmtId="0" fontId="77" fillId="13" borderId="164" xfId="3191" applyFont="1" applyFill="1" applyBorder="1" applyAlignment="1">
      <alignment horizontal="left" wrapText="1"/>
    </xf>
    <xf numFmtId="0" fontId="100" fillId="13" borderId="154" xfId="3191" applyFont="1" applyFill="1" applyBorder="1" applyAlignment="1">
      <alignment horizontal="left" wrapText="1"/>
    </xf>
    <xf numFmtId="0" fontId="77" fillId="13" borderId="187" xfId="3191" applyFont="1" applyFill="1" applyBorder="1" applyAlignment="1">
      <alignment horizontal="center" vertical="center" wrapText="1"/>
    </xf>
    <xf numFmtId="0" fontId="100" fillId="13" borderId="0" xfId="3191" applyFont="1" applyFill="1" applyBorder="1" applyAlignment="1">
      <alignment horizontal="left" wrapText="1"/>
    </xf>
    <xf numFmtId="0" fontId="77" fillId="13" borderId="0" xfId="3191" applyFont="1" applyFill="1" applyBorder="1" applyAlignment="1">
      <alignment horizontal="center" vertical="center" wrapText="1"/>
    </xf>
    <xf numFmtId="0" fontId="84" fillId="0" borderId="11" xfId="41974" applyFont="1" applyBorder="1" applyAlignment="1">
      <alignment horizontal="center" vertical="center" wrapText="1"/>
    </xf>
    <xf numFmtId="0" fontId="100" fillId="0" borderId="33" xfId="3" applyFont="1" applyFill="1" applyBorder="1" applyAlignment="1">
      <alignment horizontal="center" wrapText="1"/>
    </xf>
    <xf numFmtId="0" fontId="84" fillId="0" borderId="0" xfId="41974" applyFont="1"/>
    <xf numFmtId="0" fontId="296" fillId="0" borderId="0" xfId="41974" applyFont="1" applyBorder="1" applyAlignment="1">
      <alignment horizontal="center" vertical="top"/>
    </xf>
    <xf numFmtId="2" fontId="84" fillId="0" borderId="0" xfId="41975" applyNumberFormat="1" applyFont="1" applyAlignment="1">
      <alignment wrapText="1"/>
    </xf>
    <xf numFmtId="193" fontId="100" fillId="7" borderId="165" xfId="208" applyNumberFormat="1" applyFont="1" applyFill="1" applyBorder="1" applyAlignment="1">
      <alignment horizontal="left"/>
    </xf>
    <xf numFmtId="0" fontId="84" fillId="0" borderId="0" xfId="41975" applyFont="1" applyBorder="1"/>
    <xf numFmtId="0" fontId="84" fillId="0" borderId="0" xfId="41975" applyFont="1"/>
    <xf numFmtId="0" fontId="338" fillId="0" borderId="0" xfId="41978" applyFont="1" applyBorder="1" applyAlignment="1">
      <alignment vertical="top"/>
    </xf>
    <xf numFmtId="0" fontId="124" fillId="0" borderId="0" xfId="41978" applyFont="1" applyBorder="1" applyAlignment="1">
      <alignment vertical="top" wrapText="1"/>
    </xf>
    <xf numFmtId="0" fontId="340" fillId="0" borderId="0" xfId="41978" applyFont="1" applyAlignment="1">
      <alignment horizontal="center" wrapText="1"/>
    </xf>
    <xf numFmtId="0" fontId="98" fillId="0" borderId="0" xfId="41978" applyFont="1" applyFill="1" applyBorder="1" applyAlignment="1">
      <alignment vertical="top" wrapText="1"/>
    </xf>
    <xf numFmtId="171" fontId="123" fillId="0" borderId="35" xfId="17215" applyNumberFormat="1" applyFont="1" applyBorder="1" applyProtection="1"/>
    <xf numFmtId="0" fontId="123" fillId="0" borderId="35" xfId="13" applyFont="1" applyFill="1" applyBorder="1" applyAlignment="1" applyProtection="1">
      <alignment horizontal="center" wrapText="1"/>
    </xf>
    <xf numFmtId="0" fontId="123" fillId="108" borderId="35" xfId="4" applyFont="1" applyFill="1" applyBorder="1" applyAlignment="1" applyProtection="1">
      <alignment horizontal="center" vertical="center"/>
    </xf>
    <xf numFmtId="171" fontId="77" fillId="0" borderId="0" xfId="17215" applyNumberFormat="1" applyFont="1" applyBorder="1" applyProtection="1"/>
    <xf numFmtId="0" fontId="80" fillId="0" borderId="0" xfId="208" applyFont="1"/>
    <xf numFmtId="0" fontId="123" fillId="0" borderId="35" xfId="13" applyFont="1" applyFill="1" applyBorder="1" applyAlignment="1" applyProtection="1">
      <alignment horizontal="left" vertical="center" wrapText="1"/>
    </xf>
    <xf numFmtId="0" fontId="123" fillId="0" borderId="35" xfId="208" applyFont="1" applyBorder="1" applyAlignment="1">
      <alignment horizontal="center" vertical="center"/>
    </xf>
    <xf numFmtId="0" fontId="80" fillId="0" borderId="0" xfId="208" applyFont="1" applyAlignment="1">
      <alignment horizontal="center"/>
    </xf>
    <xf numFmtId="0" fontId="123" fillId="0" borderId="0" xfId="208" applyFont="1" applyFill="1"/>
    <xf numFmtId="171" fontId="99" fillId="0" borderId="0" xfId="17215" applyNumberFormat="1" applyFont="1" applyFill="1" applyBorder="1" applyProtection="1"/>
    <xf numFmtId="171" fontId="126" fillId="0" borderId="0" xfId="17215" applyNumberFormat="1" applyFont="1" applyBorder="1" applyAlignment="1" applyProtection="1">
      <alignment horizontal="center"/>
    </xf>
    <xf numFmtId="171" fontId="99" fillId="0" borderId="0" xfId="17215" applyNumberFormat="1" applyFont="1" applyProtection="1"/>
    <xf numFmtId="0" fontId="80" fillId="0" borderId="0" xfId="208" applyFont="1" applyFill="1"/>
    <xf numFmtId="0" fontId="80" fillId="0" borderId="0" xfId="208" applyFont="1" applyFill="1" applyBorder="1"/>
    <xf numFmtId="171" fontId="123" fillId="0" borderId="35" xfId="17215" applyNumberFormat="1" applyFont="1" applyFill="1" applyBorder="1" applyProtection="1"/>
    <xf numFmtId="0" fontId="123" fillId="0" borderId="35" xfId="208" applyFont="1" applyFill="1" applyBorder="1" applyAlignment="1">
      <alignment horizontal="center" vertical="center"/>
    </xf>
    <xf numFmtId="171" fontId="126" fillId="0" borderId="0" xfId="17215" applyNumberFormat="1" applyFont="1" applyFill="1" applyBorder="1" applyAlignment="1" applyProtection="1">
      <alignment horizontal="center"/>
    </xf>
    <xf numFmtId="171" fontId="100" fillId="0" borderId="0" xfId="17215" applyNumberFormat="1" applyFont="1" applyBorder="1" applyAlignment="1" applyProtection="1">
      <alignment wrapText="1"/>
    </xf>
    <xf numFmtId="0" fontId="80" fillId="0" borderId="91" xfId="208" applyFont="1" applyBorder="1"/>
    <xf numFmtId="0" fontId="80" fillId="0" borderId="91" xfId="208" applyFont="1" applyBorder="1" applyAlignment="1">
      <alignment horizontal="center"/>
    </xf>
    <xf numFmtId="0" fontId="123" fillId="108" borderId="41" xfId="4" applyFont="1" applyFill="1" applyBorder="1" applyAlignment="1" applyProtection="1">
      <alignment horizontal="center" vertical="center"/>
    </xf>
    <xf numFmtId="0" fontId="123" fillId="4" borderId="42" xfId="4" applyFont="1" applyFill="1" applyBorder="1" applyAlignment="1" applyProtection="1">
      <alignment horizontal="center" vertical="center"/>
    </xf>
    <xf numFmtId="0" fontId="123" fillId="4" borderId="43" xfId="4" applyFont="1" applyFill="1" applyBorder="1" applyAlignment="1" applyProtection="1">
      <alignment horizontal="center" vertical="center"/>
    </xf>
    <xf numFmtId="0" fontId="80" fillId="0" borderId="34" xfId="208" applyFont="1" applyBorder="1" applyAlignment="1">
      <alignment horizontal="left" vertical="center"/>
    </xf>
    <xf numFmtId="0" fontId="80" fillId="0" borderId="34" xfId="3" applyFont="1" applyFill="1" applyBorder="1" applyAlignment="1">
      <alignment horizontal="center" wrapText="1"/>
    </xf>
    <xf numFmtId="0" fontId="80" fillId="0" borderId="186" xfId="3" applyFont="1" applyFill="1" applyBorder="1" applyAlignment="1">
      <alignment horizontal="center" wrapText="1"/>
    </xf>
    <xf numFmtId="0" fontId="123" fillId="0" borderId="35" xfId="3" applyFont="1" applyFill="1" applyBorder="1" applyAlignment="1">
      <alignment horizontal="center" wrapText="1"/>
    </xf>
    <xf numFmtId="192" fontId="80" fillId="7" borderId="116" xfId="705" applyNumberFormat="1" applyFont="1" applyFill="1" applyBorder="1" applyAlignment="1" applyProtection="1">
      <alignment horizontal="right"/>
    </xf>
    <xf numFmtId="192" fontId="80" fillId="7" borderId="44" xfId="705" applyNumberFormat="1" applyFont="1" applyFill="1" applyBorder="1" applyAlignment="1" applyProtection="1">
      <alignment horizontal="right"/>
    </xf>
    <xf numFmtId="192" fontId="80" fillId="7" borderId="50" xfId="705" applyNumberFormat="1" applyFont="1" applyFill="1" applyBorder="1" applyAlignment="1" applyProtection="1">
      <alignment horizontal="right"/>
    </xf>
    <xf numFmtId="192" fontId="80" fillId="0" borderId="16" xfId="705" applyNumberFormat="1" applyFont="1" applyFill="1" applyBorder="1" applyAlignment="1" applyProtection="1">
      <alignment horizontal="right"/>
    </xf>
    <xf numFmtId="192" fontId="80" fillId="0" borderId="0" xfId="705" applyNumberFormat="1" applyFont="1" applyFill="1" applyBorder="1" applyAlignment="1" applyProtection="1">
      <alignment horizontal="right"/>
    </xf>
    <xf numFmtId="192" fontId="80" fillId="0" borderId="15" xfId="705" applyNumberFormat="1" applyFont="1" applyFill="1" applyBorder="1" applyAlignment="1" applyProtection="1">
      <alignment horizontal="right"/>
    </xf>
    <xf numFmtId="0" fontId="80" fillId="0" borderId="34" xfId="208" applyFont="1" applyBorder="1" applyAlignment="1">
      <alignment horizontal="center" vertical="center"/>
    </xf>
    <xf numFmtId="0" fontId="123" fillId="0" borderId="0" xfId="13" applyFont="1" applyFill="1" applyBorder="1" applyAlignment="1" applyProtection="1">
      <alignment horizontal="left" vertical="center" wrapText="1"/>
    </xf>
    <xf numFmtId="0" fontId="123" fillId="0" borderId="0" xfId="13" applyFont="1" applyFill="1" applyBorder="1" applyAlignment="1" applyProtection="1">
      <alignment horizontal="center" vertical="center" wrapText="1"/>
    </xf>
    <xf numFmtId="0" fontId="80" fillId="0" borderId="29" xfId="208" applyFont="1" applyBorder="1" applyAlignment="1">
      <alignment horizontal="center"/>
    </xf>
    <xf numFmtId="0" fontId="123" fillId="108" borderId="116" xfId="4" applyFont="1" applyFill="1" applyBorder="1" applyAlignment="1" applyProtection="1">
      <alignment horizontal="center" vertical="center"/>
    </xf>
    <xf numFmtId="0" fontId="123" fillId="4" borderId="44" xfId="4" applyFont="1" applyFill="1" applyBorder="1" applyAlignment="1" applyProtection="1">
      <alignment horizontal="center" vertical="center"/>
    </xf>
    <xf numFmtId="0" fontId="123" fillId="4" borderId="50" xfId="4" applyFont="1" applyFill="1" applyBorder="1" applyAlignment="1" applyProtection="1">
      <alignment horizontal="center" vertical="center"/>
    </xf>
    <xf numFmtId="0" fontId="80" fillId="9" borderId="34" xfId="3" applyFont="1" applyFill="1" applyBorder="1" applyAlignment="1">
      <alignment horizontal="center" wrapText="1"/>
    </xf>
    <xf numFmtId="0" fontId="80" fillId="0" borderId="165" xfId="41980" applyFont="1" applyBorder="1" applyAlignment="1">
      <alignment horizontal="center" vertical="center" wrapText="1"/>
    </xf>
    <xf numFmtId="171" fontId="123" fillId="0" borderId="0" xfId="17215" applyNumberFormat="1" applyFont="1" applyFill="1" applyBorder="1" applyProtection="1"/>
    <xf numFmtId="0" fontId="123" fillId="0" borderId="0" xfId="13" applyFont="1" applyFill="1" applyBorder="1" applyAlignment="1" applyProtection="1">
      <alignment wrapText="1"/>
    </xf>
    <xf numFmtId="177" fontId="341" fillId="0" borderId="0" xfId="13" applyNumberFormat="1" applyFont="1" applyFill="1" applyBorder="1" applyAlignment="1" applyProtection="1">
      <alignment horizontal="left" vertical="center" wrapText="1"/>
    </xf>
    <xf numFmtId="0" fontId="123" fillId="0" borderId="0" xfId="4" applyFont="1" applyFill="1" applyBorder="1" applyAlignment="1" applyProtection="1">
      <alignment horizontal="center" vertical="center"/>
    </xf>
    <xf numFmtId="0" fontId="77" fillId="0" borderId="0" xfId="7" applyFont="1"/>
    <xf numFmtId="0" fontId="129" fillId="0" borderId="0" xfId="7" applyFont="1" applyAlignment="1">
      <alignment horizontal="center" vertical="center" wrapText="1"/>
    </xf>
    <xf numFmtId="0" fontId="100" fillId="0" borderId="92" xfId="7" applyFont="1" applyBorder="1" applyAlignment="1">
      <alignment wrapText="1"/>
    </xf>
    <xf numFmtId="169" fontId="100" fillId="7" borderId="172" xfId="41976" applyNumberFormat="1" applyFont="1" applyFill="1" applyBorder="1"/>
    <xf numFmtId="0" fontId="80" fillId="0" borderId="0" xfId="208" quotePrefix="1" applyFont="1" applyAlignment="1">
      <alignment horizontal="center"/>
    </xf>
    <xf numFmtId="0" fontId="80" fillId="0" borderId="165" xfId="208" applyFont="1" applyBorder="1" applyAlignment="1">
      <alignment horizontal="left" vertical="center"/>
    </xf>
    <xf numFmtId="171" fontId="123" fillId="0" borderId="47" xfId="17215" applyNumberFormat="1" applyFont="1" applyBorder="1" applyProtection="1"/>
    <xf numFmtId="0" fontId="123" fillId="0" borderId="0" xfId="208" applyFont="1"/>
    <xf numFmtId="171" fontId="123" fillId="0" borderId="26" xfId="17215" applyNumberFormat="1" applyFont="1" applyBorder="1" applyProtection="1"/>
    <xf numFmtId="0" fontId="123" fillId="108" borderId="11" xfId="4" applyFont="1" applyFill="1" applyBorder="1" applyAlignment="1" applyProtection="1">
      <alignment horizontal="center" vertical="center"/>
    </xf>
    <xf numFmtId="0" fontId="100" fillId="0" borderId="0" xfId="41981" applyFont="1"/>
    <xf numFmtId="0" fontId="123" fillId="0" borderId="0" xfId="3191" applyFont="1"/>
    <xf numFmtId="0" fontId="77" fillId="0" borderId="0" xfId="3191" applyFont="1" applyAlignment="1">
      <alignment wrapText="1"/>
    </xf>
    <xf numFmtId="0" fontId="100" fillId="7" borderId="44" xfId="3191" applyFont="1" applyFill="1" applyBorder="1"/>
    <xf numFmtId="0" fontId="80" fillId="0" borderId="0" xfId="17227" applyFont="1"/>
    <xf numFmtId="0" fontId="100" fillId="0" borderId="0" xfId="4" applyFont="1" applyBorder="1" applyAlignment="1" applyProtection="1">
      <alignment horizontal="left"/>
    </xf>
    <xf numFmtId="0" fontId="77" fillId="0" borderId="0" xfId="4" applyFont="1" applyFill="1" applyBorder="1" applyProtection="1"/>
    <xf numFmtId="0" fontId="129" fillId="0" borderId="0" xfId="4" applyFont="1" applyFill="1" applyBorder="1" applyAlignment="1" applyProtection="1">
      <alignment horizontal="center"/>
    </xf>
    <xf numFmtId="0" fontId="77" fillId="0" borderId="0" xfId="4" applyFont="1" applyBorder="1" applyProtection="1"/>
    <xf numFmtId="0" fontId="77" fillId="0" borderId="0" xfId="4" applyFont="1" applyProtection="1"/>
    <xf numFmtId="0" fontId="77" fillId="0" borderId="0" xfId="4" applyFont="1" applyFill="1" applyBorder="1" applyAlignment="1" applyProtection="1">
      <alignment horizontal="right"/>
    </xf>
    <xf numFmtId="0" fontId="99" fillId="0" borderId="0" xfId="4" applyFont="1" applyFill="1" applyBorder="1" applyAlignment="1" applyProtection="1">
      <alignment horizontal="left" wrapText="1"/>
    </xf>
    <xf numFmtId="0" fontId="100" fillId="0" borderId="0" xfId="3191" applyFont="1" applyBorder="1" applyAlignment="1" applyProtection="1">
      <alignment wrapText="1"/>
      <protection hidden="1"/>
    </xf>
    <xf numFmtId="0" fontId="77" fillId="0" borderId="0" xfId="4" applyFont="1" applyFill="1" applyBorder="1" applyAlignment="1" applyProtection="1">
      <alignment horizontal="right" wrapText="1"/>
    </xf>
    <xf numFmtId="0" fontId="100" fillId="0" borderId="0" xfId="4" applyFont="1" applyFill="1" applyBorder="1" applyAlignment="1">
      <alignment wrapText="1"/>
    </xf>
    <xf numFmtId="0" fontId="120" fillId="0" borderId="0" xfId="4" applyFont="1" applyFill="1" applyBorder="1" applyAlignment="1">
      <alignment wrapText="1"/>
    </xf>
    <xf numFmtId="0" fontId="77" fillId="0" borderId="0" xfId="4" applyFont="1" applyFill="1" applyBorder="1" applyAlignment="1">
      <alignment wrapText="1"/>
    </xf>
    <xf numFmtId="0" fontId="100" fillId="0" borderId="0" xfId="4" applyFont="1" applyProtection="1"/>
    <xf numFmtId="0" fontId="99" fillId="0" borderId="0" xfId="4" applyFont="1" applyFill="1" applyBorder="1" applyAlignment="1" applyProtection="1">
      <alignment horizontal="left" vertical="top"/>
    </xf>
    <xf numFmtId="0" fontId="80" fillId="0" borderId="0" xfId="17227" applyFont="1" applyFill="1" applyBorder="1"/>
    <xf numFmtId="0" fontId="100" fillId="0" borderId="0" xfId="4" applyFont="1" applyBorder="1" applyProtection="1"/>
    <xf numFmtId="3" fontId="80" fillId="0" borderId="0" xfId="17227" applyNumberFormat="1" applyFont="1" applyFill="1" applyBorder="1" applyAlignment="1">
      <alignment horizontal="center"/>
    </xf>
    <xf numFmtId="0" fontId="80" fillId="0" borderId="0" xfId="17227" applyFont="1" applyBorder="1"/>
    <xf numFmtId="3" fontId="100" fillId="54" borderId="172" xfId="4" applyNumberFormat="1" applyFont="1" applyFill="1" applyBorder="1" applyAlignment="1" applyProtection="1">
      <alignment horizontal="right"/>
    </xf>
    <xf numFmtId="0" fontId="77" fillId="0" borderId="0" xfId="4" applyFont="1" applyFill="1" applyBorder="1" applyAlignment="1" applyProtection="1">
      <alignment wrapText="1"/>
    </xf>
    <xf numFmtId="0" fontId="77" fillId="0" borderId="0" xfId="4" applyFont="1" applyFill="1" applyBorder="1" applyAlignment="1" applyProtection="1">
      <alignment horizontal="center" vertical="center" wrapText="1"/>
    </xf>
    <xf numFmtId="0" fontId="77" fillId="0" borderId="16" xfId="4" applyFont="1" applyBorder="1" applyAlignment="1" applyProtection="1">
      <alignment horizontal="left"/>
    </xf>
    <xf numFmtId="2" fontId="77" fillId="54" borderId="172" xfId="4" applyNumberFormat="1" applyFont="1" applyFill="1" applyBorder="1" applyAlignment="1" applyProtection="1">
      <alignment horizontal="right"/>
    </xf>
    <xf numFmtId="0" fontId="100" fillId="0" borderId="172" xfId="4" applyFont="1" applyFill="1" applyBorder="1" applyProtection="1"/>
    <xf numFmtId="2" fontId="100" fillId="54" borderId="172" xfId="4" applyNumberFormat="1" applyFont="1" applyFill="1" applyBorder="1" applyAlignment="1" applyProtection="1">
      <alignment horizontal="right"/>
    </xf>
    <xf numFmtId="0" fontId="100" fillId="0" borderId="16" xfId="4" applyFont="1" applyBorder="1" applyAlignment="1" applyProtection="1">
      <alignment horizontal="left"/>
    </xf>
    <xf numFmtId="0" fontId="77" fillId="0" borderId="172" xfId="4" applyFont="1" applyFill="1" applyBorder="1" applyProtection="1"/>
    <xf numFmtId="0" fontId="100" fillId="0" borderId="0" xfId="4" applyFont="1" applyFill="1" applyBorder="1" applyAlignment="1" applyProtection="1">
      <alignment horizontal="left"/>
    </xf>
    <xf numFmtId="0" fontId="77" fillId="0" borderId="172" xfId="4" applyFont="1" applyFill="1" applyBorder="1" applyAlignment="1" applyProtection="1">
      <alignment horizontal="right"/>
    </xf>
    <xf numFmtId="2" fontId="77" fillId="0" borderId="172" xfId="4" applyNumberFormat="1" applyFont="1" applyFill="1" applyBorder="1" applyAlignment="1" applyProtection="1">
      <alignment horizontal="right"/>
    </xf>
    <xf numFmtId="172" fontId="84" fillId="0" borderId="0" xfId="41956" applyNumberFormat="1" applyFont="1" applyFill="1" applyBorder="1"/>
    <xf numFmtId="172" fontId="84" fillId="0" borderId="0" xfId="41956" applyNumberFormat="1" applyFont="1" applyFill="1" applyBorder="1" applyAlignment="1">
      <alignment horizontal="right"/>
    </xf>
    <xf numFmtId="172" fontId="84" fillId="53" borderId="114" xfId="41956" applyNumberFormat="1" applyFont="1" applyFill="1" applyBorder="1" applyAlignment="1">
      <alignment horizontal="right"/>
    </xf>
    <xf numFmtId="172" fontId="84" fillId="53" borderId="172" xfId="41956" applyNumberFormat="1" applyFont="1" applyFill="1" applyBorder="1"/>
    <xf numFmtId="172" fontId="84" fillId="53" borderId="172" xfId="41956" applyNumberFormat="1" applyFont="1" applyFill="1" applyBorder="1" applyAlignment="1">
      <alignment horizontal="right"/>
    </xf>
    <xf numFmtId="0" fontId="80" fillId="0" borderId="0" xfId="11" applyFont="1" applyFill="1" applyBorder="1" applyProtection="1"/>
    <xf numFmtId="0" fontId="77" fillId="0" borderId="0" xfId="7" applyFont="1" applyFill="1"/>
    <xf numFmtId="0" fontId="77" fillId="0" borderId="0" xfId="11" applyFont="1" applyFill="1" applyBorder="1" applyProtection="1"/>
    <xf numFmtId="0" fontId="100" fillId="0" borderId="0" xfId="11" applyFont="1" applyFill="1" applyProtection="1"/>
    <xf numFmtId="0" fontId="344" fillId="0" borderId="0" xfId="11" applyFont="1" applyFill="1" applyBorder="1" applyProtection="1"/>
    <xf numFmtId="0" fontId="126" fillId="0" borderId="0" xfId="13" applyFont="1" applyAlignment="1" applyProtection="1">
      <alignment vertical="center"/>
    </xf>
    <xf numFmtId="0" fontId="100" fillId="0" borderId="0" xfId="13" applyFont="1" applyBorder="1" applyAlignment="1" applyProtection="1">
      <alignment vertical="center"/>
    </xf>
    <xf numFmtId="0" fontId="100" fillId="0" borderId="172" xfId="13" applyFont="1" applyBorder="1" applyAlignment="1" applyProtection="1">
      <alignment horizontal="center" vertical="center"/>
    </xf>
    <xf numFmtId="0" fontId="77" fillId="0" borderId="0" xfId="13" applyFont="1" applyAlignment="1" applyProtection="1">
      <alignment vertical="center"/>
    </xf>
    <xf numFmtId="177" fontId="77" fillId="14" borderId="172" xfId="3191" applyNumberFormat="1" applyFont="1" applyFill="1" applyBorder="1" applyAlignment="1">
      <alignment horizontal="center" vertical="center"/>
    </xf>
    <xf numFmtId="177" fontId="77" fillId="7" borderId="172" xfId="330" applyNumberFormat="1" applyFont="1" applyFill="1" applyBorder="1" applyAlignment="1" applyProtection="1">
      <alignment horizontal="center" vertical="center"/>
    </xf>
    <xf numFmtId="0" fontId="77" fillId="0" borderId="0" xfId="2293" applyFont="1" applyAlignment="1" applyProtection="1">
      <alignment vertical="center"/>
    </xf>
    <xf numFmtId="4" fontId="77" fillId="0" borderId="0" xfId="2293" applyNumberFormat="1" applyFont="1" applyAlignment="1" applyProtection="1">
      <alignment horizontal="center" vertical="center"/>
    </xf>
    <xf numFmtId="252" fontId="77" fillId="0" borderId="0" xfId="2293" applyNumberFormat="1" applyFont="1" applyAlignment="1" applyProtection="1">
      <alignment horizontal="center" vertical="center"/>
    </xf>
    <xf numFmtId="252" fontId="77" fillId="0" borderId="0" xfId="2293" applyNumberFormat="1" applyFont="1" applyAlignment="1" applyProtection="1">
      <alignment vertical="center"/>
    </xf>
    <xf numFmtId="4" fontId="77" fillId="0" borderId="0" xfId="13" applyNumberFormat="1" applyFont="1" applyBorder="1" applyAlignment="1" applyProtection="1">
      <alignment horizontal="center" vertical="center"/>
    </xf>
    <xf numFmtId="252" fontId="100" fillId="0" borderId="0" xfId="13" applyNumberFormat="1" applyFont="1" applyFill="1" applyBorder="1" applyAlignment="1" applyProtection="1">
      <alignment horizontal="center" vertical="center" wrapText="1"/>
    </xf>
    <xf numFmtId="252" fontId="100" fillId="0" borderId="0" xfId="13" quotePrefix="1" applyNumberFormat="1" applyFont="1" applyFill="1" applyBorder="1" applyAlignment="1" applyProtection="1">
      <alignment horizontal="center" vertical="center" wrapText="1"/>
    </xf>
    <xf numFmtId="4" fontId="77" fillId="0" borderId="0" xfId="13" applyNumberFormat="1" applyFont="1" applyFill="1" applyBorder="1" applyAlignment="1" applyProtection="1">
      <alignment horizontal="center" vertical="center"/>
      <protection locked="0"/>
    </xf>
    <xf numFmtId="4" fontId="77" fillId="0" borderId="0" xfId="13" applyNumberFormat="1" applyFont="1" applyFill="1" applyBorder="1" applyAlignment="1" applyProtection="1">
      <alignment horizontal="center" vertical="center" wrapText="1"/>
    </xf>
    <xf numFmtId="252" fontId="77" fillId="0" borderId="0" xfId="13" applyNumberFormat="1" applyFont="1" applyAlignment="1" applyProtection="1">
      <alignment horizontal="center" vertical="center"/>
    </xf>
    <xf numFmtId="252" fontId="77" fillId="0" borderId="0" xfId="13" applyNumberFormat="1" applyFont="1" applyAlignment="1" applyProtection="1">
      <alignment vertical="center"/>
    </xf>
    <xf numFmtId="4" fontId="77" fillId="0" borderId="0" xfId="13" applyNumberFormat="1" applyFont="1" applyFill="1" applyBorder="1" applyAlignment="1" applyProtection="1">
      <alignment horizontal="center" vertical="center"/>
    </xf>
    <xf numFmtId="4" fontId="77" fillId="0" borderId="0" xfId="13" applyNumberFormat="1" applyFont="1" applyAlignment="1" applyProtection="1">
      <alignment horizontal="center" vertical="center"/>
    </xf>
    <xf numFmtId="4" fontId="77" fillId="0" borderId="0" xfId="2293" applyNumberFormat="1" applyFont="1" applyBorder="1" applyAlignment="1" applyProtection="1">
      <alignment vertical="center"/>
    </xf>
    <xf numFmtId="0" fontId="126" fillId="0" borderId="0" xfId="24" applyFont="1" applyProtection="1"/>
    <xf numFmtId="0" fontId="77" fillId="0" borderId="114" xfId="4" applyFont="1" applyFill="1" applyBorder="1" applyAlignment="1" applyProtection="1">
      <alignment horizontal="center" vertical="center"/>
      <protection locked="0"/>
    </xf>
    <xf numFmtId="171" fontId="77" fillId="0" borderId="114" xfId="13" applyNumberFormat="1" applyFont="1" applyFill="1" applyBorder="1" applyAlignment="1" applyProtection="1">
      <alignment horizontal="center" vertical="center"/>
      <protection locked="0"/>
    </xf>
    <xf numFmtId="0" fontId="77" fillId="0" borderId="0" xfId="13" applyFont="1" applyBorder="1" applyAlignment="1" applyProtection="1">
      <alignment horizontal="left" vertical="top"/>
    </xf>
    <xf numFmtId="0" fontId="77" fillId="0" borderId="114" xfId="13" applyFont="1" applyBorder="1" applyAlignment="1" applyProtection="1">
      <alignment horizontal="center" vertical="center"/>
    </xf>
    <xf numFmtId="0" fontId="77" fillId="0" borderId="0" xfId="13" applyFont="1" applyProtection="1"/>
    <xf numFmtId="0" fontId="77" fillId="0" borderId="0" xfId="13" applyFont="1" applyBorder="1" applyAlignment="1" applyProtection="1">
      <alignment horizontal="center"/>
    </xf>
    <xf numFmtId="0" fontId="77" fillId="0" borderId="0" xfId="13" applyFont="1" applyFill="1" applyProtection="1"/>
    <xf numFmtId="0" fontId="77" fillId="0" borderId="0" xfId="2293" applyFont="1" applyProtection="1"/>
    <xf numFmtId="0" fontId="77" fillId="0" borderId="0" xfId="2293" applyFont="1" applyAlignment="1" applyProtection="1">
      <alignment horizontal="center" vertical="center"/>
    </xf>
    <xf numFmtId="0" fontId="77" fillId="3" borderId="114" xfId="4" applyFont="1" applyFill="1" applyBorder="1" applyAlignment="1" applyProtection="1">
      <alignment horizontal="center" vertical="center"/>
      <protection locked="0"/>
    </xf>
    <xf numFmtId="0" fontId="77" fillId="0" borderId="0" xfId="13" applyFont="1" applyBorder="1" applyProtection="1"/>
    <xf numFmtId="0" fontId="77" fillId="0" borderId="0" xfId="2293" applyFont="1" applyBorder="1" applyAlignment="1" applyProtection="1">
      <alignment horizontal="left" vertical="center"/>
    </xf>
    <xf numFmtId="0" fontId="126" fillId="0" borderId="0" xfId="3" applyFont="1" applyProtection="1"/>
    <xf numFmtId="0" fontId="100" fillId="0" borderId="114" xfId="24" applyFont="1" applyBorder="1" applyAlignment="1" applyProtection="1">
      <alignment horizontal="center" vertical="center" wrapText="1"/>
    </xf>
    <xf numFmtId="0" fontId="100" fillId="0" borderId="0" xfId="24" applyFont="1" applyAlignment="1" applyProtection="1">
      <alignment horizontal="center" vertical="center" wrapText="1"/>
    </xf>
    <xf numFmtId="0" fontId="100" fillId="0" borderId="114" xfId="13" applyFont="1" applyBorder="1" applyAlignment="1" applyProtection="1">
      <alignment horizontal="center" vertical="center" wrapText="1"/>
    </xf>
    <xf numFmtId="171" fontId="100" fillId="0" borderId="114" xfId="13" applyNumberFormat="1" applyFont="1" applyBorder="1" applyAlignment="1" applyProtection="1">
      <alignment horizontal="center" vertical="center"/>
    </xf>
    <xf numFmtId="0" fontId="77" fillId="0" borderId="172" xfId="13" applyFont="1" applyBorder="1" applyAlignment="1" applyProtection="1">
      <alignment horizontal="center" vertical="center"/>
    </xf>
    <xf numFmtId="0" fontId="77" fillId="0" borderId="113" xfId="2293" applyFont="1" applyBorder="1" applyAlignment="1" applyProtection="1">
      <alignment horizontal="center" vertical="center" wrapText="1"/>
    </xf>
    <xf numFmtId="0" fontId="77" fillId="0" borderId="105" xfId="2293" applyFont="1" applyBorder="1" applyAlignment="1" applyProtection="1">
      <alignment horizontal="center" vertical="center" wrapText="1"/>
    </xf>
    <xf numFmtId="0" fontId="77" fillId="0" borderId="106" xfId="2293" applyFont="1" applyBorder="1" applyAlignment="1" applyProtection="1">
      <alignment horizontal="center" vertical="center" wrapText="1"/>
    </xf>
    <xf numFmtId="0" fontId="77" fillId="0" borderId="114" xfId="2293" applyFont="1" applyBorder="1" applyAlignment="1" applyProtection="1">
      <alignment horizontal="center" vertical="center" wrapText="1"/>
    </xf>
    <xf numFmtId="0" fontId="80" fillId="0" borderId="0" xfId="15705" applyFont="1"/>
    <xf numFmtId="0" fontId="77" fillId="0" borderId="0" xfId="15705" applyFont="1"/>
    <xf numFmtId="0" fontId="126" fillId="0" borderId="0" xfId="15705" applyFont="1"/>
    <xf numFmtId="0" fontId="77" fillId="0" borderId="0" xfId="15700" applyFont="1" applyProtection="1">
      <protection hidden="1"/>
    </xf>
    <xf numFmtId="0" fontId="77" fillId="0" borderId="0" xfId="15700" applyFont="1" applyProtection="1"/>
    <xf numFmtId="0" fontId="77" fillId="0" borderId="0" xfId="15700" applyFont="1" applyFill="1" applyProtection="1"/>
    <xf numFmtId="174" fontId="77" fillId="0" borderId="0" xfId="15701" applyNumberFormat="1" applyFont="1" applyFill="1" applyBorder="1" applyAlignment="1" applyProtection="1">
      <alignment horizontal="center"/>
      <protection locked="0" hidden="1"/>
    </xf>
    <xf numFmtId="171" fontId="77" fillId="0" borderId="0" xfId="15701" applyNumberFormat="1" applyFont="1" applyFill="1" applyBorder="1" applyAlignment="1" applyProtection="1">
      <alignment horizontal="center"/>
      <protection locked="0" hidden="1"/>
    </xf>
    <xf numFmtId="0" fontId="99" fillId="0" borderId="0" xfId="4" applyFont="1" applyFill="1" applyBorder="1" applyAlignment="1" applyProtection="1">
      <alignment horizontal="left"/>
    </xf>
    <xf numFmtId="0" fontId="80" fillId="0" borderId="0" xfId="15705" applyFont="1" applyFill="1" applyBorder="1"/>
    <xf numFmtId="0" fontId="80" fillId="0" borderId="0" xfId="15705" applyFont="1" applyAlignment="1">
      <alignment wrapText="1"/>
    </xf>
    <xf numFmtId="3" fontId="77" fillId="9" borderId="92" xfId="4" applyNumberFormat="1" applyFont="1" applyFill="1" applyBorder="1" applyAlignment="1" applyProtection="1">
      <alignment horizontal="right"/>
    </xf>
    <xf numFmtId="0" fontId="100" fillId="0" borderId="0" xfId="3191" applyFont="1"/>
    <xf numFmtId="0" fontId="77" fillId="0" borderId="0" xfId="3191" applyFont="1" applyFill="1" applyBorder="1" applyAlignment="1">
      <alignment horizontal="left" vertical="center" wrapText="1"/>
    </xf>
    <xf numFmtId="3" fontId="77" fillId="0" borderId="0" xfId="17227" applyNumberFormat="1" applyFont="1" applyFill="1" applyBorder="1"/>
    <xf numFmtId="285" fontId="100" fillId="0" borderId="0" xfId="41900" applyNumberFormat="1" applyFont="1" applyFill="1" applyBorder="1" applyAlignment="1">
      <alignment vertical="center"/>
    </xf>
    <xf numFmtId="0" fontId="346" fillId="0" borderId="0" xfId="3191" applyFont="1" applyBorder="1"/>
    <xf numFmtId="0" fontId="77" fillId="0" borderId="0" xfId="3191" applyNumberFormat="1" applyFont="1" applyFill="1" applyBorder="1" applyAlignment="1">
      <alignment wrapText="1"/>
    </xf>
    <xf numFmtId="285" fontId="77" fillId="0" borderId="0" xfId="41900" applyNumberFormat="1" applyFont="1" applyFill="1" applyBorder="1" applyAlignment="1">
      <alignment vertical="center"/>
    </xf>
    <xf numFmtId="0" fontId="77" fillId="0" borderId="0" xfId="3191" applyFont="1" applyFill="1" applyBorder="1" applyAlignment="1">
      <alignment horizontal="left" vertical="top" wrapText="1"/>
    </xf>
    <xf numFmtId="2" fontId="77" fillId="0" borderId="0" xfId="3191" applyNumberFormat="1" applyFont="1" applyFill="1" applyBorder="1"/>
    <xf numFmtId="0" fontId="77" fillId="0" borderId="0" xfId="3191" applyFont="1" applyFill="1" applyBorder="1" applyAlignment="1">
      <alignment horizontal="left" wrapText="1"/>
    </xf>
    <xf numFmtId="0" fontId="77" fillId="0" borderId="0" xfId="5441" applyNumberFormat="1" applyFont="1" applyFill="1" applyBorder="1" applyAlignment="1">
      <alignment horizontal="center"/>
    </xf>
    <xf numFmtId="0" fontId="129" fillId="0" borderId="0" xfId="41898" applyFont="1" applyBorder="1" applyAlignment="1"/>
    <xf numFmtId="0" fontId="77" fillId="0" borderId="0" xfId="41898" applyFont="1" applyBorder="1" applyAlignment="1">
      <alignment horizontal="center" vertical="center"/>
    </xf>
    <xf numFmtId="0" fontId="77" fillId="0" borderId="0" xfId="41898" applyFont="1" applyBorder="1"/>
    <xf numFmtId="0" fontId="77" fillId="0" borderId="0" xfId="237" applyFont="1" applyFill="1" applyBorder="1" applyAlignment="1">
      <alignment horizontal="center" vertical="center" wrapText="1"/>
    </xf>
    <xf numFmtId="182" fontId="77" fillId="0" borderId="0" xfId="41901" applyNumberFormat="1" applyFont="1" applyFill="1" applyBorder="1" applyAlignment="1">
      <alignment horizontal="right" vertical="center"/>
    </xf>
    <xf numFmtId="0" fontId="129" fillId="0" borderId="0" xfId="41898" applyFont="1" applyBorder="1"/>
    <xf numFmtId="0" fontId="99" fillId="0" borderId="0" xfId="207" applyFont="1" applyBorder="1"/>
    <xf numFmtId="0" fontId="77" fillId="0" borderId="0" xfId="207" applyFont="1" applyBorder="1"/>
    <xf numFmtId="0" fontId="77" fillId="0" borderId="0" xfId="207" applyFont="1" applyFill="1" applyBorder="1"/>
    <xf numFmtId="0" fontId="100" fillId="0" borderId="0" xfId="207" applyFont="1" applyBorder="1"/>
    <xf numFmtId="0" fontId="304" fillId="0" borderId="0" xfId="0" applyFont="1"/>
    <xf numFmtId="0" fontId="347" fillId="0" borderId="0" xfId="41934" applyFont="1" applyFill="1" applyBorder="1"/>
    <xf numFmtId="0" fontId="81" fillId="0" borderId="0" xfId="15737" applyFont="1" applyFill="1" applyBorder="1" applyProtection="1"/>
    <xf numFmtId="0" fontId="77" fillId="0" borderId="172" xfId="4" applyFont="1" applyFill="1" applyBorder="1" applyAlignment="1" applyProtection="1">
      <alignment horizontal="center"/>
    </xf>
    <xf numFmtId="0" fontId="80" fillId="0" borderId="0" xfId="24" applyFont="1" applyFill="1" applyBorder="1" applyProtection="1"/>
    <xf numFmtId="0" fontId="77" fillId="0" borderId="0" xfId="207" applyFont="1"/>
    <xf numFmtId="0" fontId="80" fillId="0" borderId="0" xfId="21" applyFont="1" applyFill="1" applyBorder="1" applyProtection="1"/>
    <xf numFmtId="0" fontId="123" fillId="0" borderId="0" xfId="3191" applyFont="1" applyAlignment="1">
      <alignment horizontal="center"/>
    </xf>
    <xf numFmtId="0" fontId="80" fillId="0" borderId="0" xfId="3191" applyFont="1"/>
    <xf numFmtId="0" fontId="338" fillId="0" borderId="0" xfId="41971" applyFont="1" applyBorder="1" applyAlignment="1">
      <alignment horizontal="center" vertical="center" wrapText="1"/>
    </xf>
    <xf numFmtId="0" fontId="100" fillId="0" borderId="0" xfId="3191" applyFont="1" applyAlignment="1">
      <alignment horizontal="center" vertical="center"/>
    </xf>
    <xf numFmtId="0" fontId="123" fillId="106" borderId="172" xfId="3191" applyFont="1" applyFill="1" applyBorder="1" applyAlignment="1">
      <alignment horizontal="center" vertical="center"/>
    </xf>
    <xf numFmtId="0" fontId="277" fillId="0" borderId="172" xfId="41971" applyFont="1" applyFill="1" applyBorder="1" applyAlignment="1">
      <alignment horizontal="center" vertical="center" wrapText="1"/>
    </xf>
    <xf numFmtId="0" fontId="123" fillId="0" borderId="172" xfId="3191" applyFont="1" applyFill="1" applyBorder="1" applyAlignment="1">
      <alignment horizontal="center"/>
    </xf>
    <xf numFmtId="177" fontId="80" fillId="7" borderId="172" xfId="3191" applyNumberFormat="1" applyFont="1" applyFill="1" applyBorder="1"/>
    <xf numFmtId="177" fontId="123" fillId="7" borderId="172" xfId="3191" applyNumberFormat="1" applyFont="1" applyFill="1" applyBorder="1"/>
    <xf numFmtId="0" fontId="80" fillId="0" borderId="0" xfId="3191" applyFont="1" applyAlignment="1">
      <alignment horizontal="center"/>
    </xf>
    <xf numFmtId="177" fontId="80" fillId="0" borderId="0" xfId="3191" applyNumberFormat="1" applyFont="1"/>
    <xf numFmtId="345" fontId="80" fillId="0" borderId="0" xfId="3191" applyNumberFormat="1" applyFont="1"/>
    <xf numFmtId="0" fontId="80" fillId="0" borderId="0" xfId="3836" applyFont="1" applyFill="1"/>
    <xf numFmtId="0" fontId="80" fillId="0" borderId="0" xfId="3836" applyFont="1" applyFill="1" applyBorder="1"/>
    <xf numFmtId="0" fontId="126" fillId="0" borderId="0" xfId="24" applyFont="1" applyAlignment="1"/>
    <xf numFmtId="0" fontId="80" fillId="0" borderId="0" xfId="3836" applyFont="1"/>
    <xf numFmtId="0" fontId="123" fillId="108" borderId="26" xfId="4" applyFont="1" applyFill="1" applyBorder="1" applyAlignment="1" applyProtection="1">
      <alignment horizontal="center" vertical="center"/>
    </xf>
    <xf numFmtId="0" fontId="80" fillId="0" borderId="0" xfId="3836" applyFont="1" applyBorder="1"/>
    <xf numFmtId="0" fontId="80" fillId="0" borderId="0" xfId="3836" applyFont="1" applyAlignment="1"/>
    <xf numFmtId="0" fontId="80" fillId="0" borderId="0" xfId="3836" applyFont="1" applyFill="1" applyBorder="1" applyAlignment="1"/>
    <xf numFmtId="171" fontId="126" fillId="0" borderId="0" xfId="17215" applyNumberFormat="1" applyFont="1" applyProtection="1"/>
    <xf numFmtId="171" fontId="126" fillId="0" borderId="0" xfId="17215" applyNumberFormat="1" applyFont="1" applyBorder="1" applyProtection="1"/>
    <xf numFmtId="171" fontId="99" fillId="0" borderId="0" xfId="17215" applyNumberFormat="1" applyFont="1" applyBorder="1" applyProtection="1"/>
    <xf numFmtId="0" fontId="123" fillId="0" borderId="0" xfId="208" quotePrefix="1" applyFont="1" applyAlignment="1">
      <alignment horizontal="center"/>
    </xf>
    <xf numFmtId="0" fontId="80" fillId="0" borderId="15" xfId="208" applyFont="1" applyBorder="1"/>
    <xf numFmtId="0" fontId="77" fillId="0" borderId="0" xfId="7" applyFont="1" applyFill="1" applyBorder="1"/>
    <xf numFmtId="0" fontId="100" fillId="0" borderId="172" xfId="4" applyFont="1" applyBorder="1" applyProtection="1"/>
    <xf numFmtId="0" fontId="123" fillId="106" borderId="173" xfId="3191" applyFont="1" applyFill="1" applyBorder="1" applyAlignment="1">
      <alignment vertical="center"/>
    </xf>
    <xf numFmtId="0" fontId="77" fillId="0" borderId="143" xfId="3191" applyFont="1" applyFill="1" applyBorder="1"/>
    <xf numFmtId="0" fontId="84" fillId="53" borderId="87" xfId="0" applyFont="1" applyFill="1" applyBorder="1" applyAlignment="1">
      <alignment horizontal="center"/>
    </xf>
    <xf numFmtId="0" fontId="84" fillId="53" borderId="92" xfId="0" applyFont="1" applyFill="1" applyBorder="1" applyAlignment="1">
      <alignment horizontal="center"/>
    </xf>
    <xf numFmtId="0" fontId="84" fillId="53" borderId="96" xfId="0" applyFont="1" applyFill="1" applyBorder="1" applyAlignment="1">
      <alignment horizontal="center"/>
    </xf>
    <xf numFmtId="0" fontId="100" fillId="0" borderId="14" xfId="330" applyFont="1" applyBorder="1" applyAlignment="1" applyProtection="1">
      <alignment horizontal="center" textRotation="90" wrapText="1"/>
    </xf>
    <xf numFmtId="0" fontId="100" fillId="0" borderId="28" xfId="330" applyFont="1" applyBorder="1" applyAlignment="1" applyProtection="1">
      <alignment horizontal="center" textRotation="90" wrapText="1"/>
    </xf>
    <xf numFmtId="0" fontId="123" fillId="106" borderId="172" xfId="3191" applyFont="1" applyFill="1" applyBorder="1" applyAlignment="1">
      <alignment horizontal="center" vertical="center" wrapText="1"/>
    </xf>
    <xf numFmtId="0" fontId="80" fillId="0" borderId="171" xfId="3191" applyFont="1" applyFill="1" applyBorder="1" applyAlignment="1">
      <alignment horizontal="center"/>
    </xf>
    <xf numFmtId="0" fontId="123" fillId="108" borderId="25" xfId="4" applyFont="1" applyFill="1" applyBorder="1" applyAlignment="1" applyProtection="1">
      <alignment horizontal="center" vertical="center"/>
    </xf>
    <xf numFmtId="0" fontId="123" fillId="108" borderId="27" xfId="4" applyFont="1" applyFill="1" applyBorder="1" applyAlignment="1" applyProtection="1">
      <alignment horizontal="center" vertical="center"/>
    </xf>
    <xf numFmtId="0" fontId="77" fillId="0" borderId="114" xfId="13" applyFont="1" applyBorder="1" applyAlignment="1" applyProtection="1">
      <alignment horizontal="center" vertical="center" wrapText="1"/>
    </xf>
    <xf numFmtId="0" fontId="100" fillId="0" borderId="106" xfId="13" applyFont="1" applyBorder="1" applyAlignment="1" applyProtection="1">
      <alignment horizontal="center" vertical="center" wrapText="1"/>
    </xf>
    <xf numFmtId="0" fontId="100" fillId="0" borderId="0" xfId="237" applyFont="1" applyBorder="1" applyAlignment="1">
      <alignment horizontal="left" vertical="top" wrapText="1"/>
    </xf>
    <xf numFmtId="171" fontId="80" fillId="0" borderId="0" xfId="15536" applyNumberFormat="1" applyFont="1" applyFill="1" applyBorder="1" applyProtection="1"/>
    <xf numFmtId="185" fontId="126" fillId="0" borderId="0" xfId="15536" applyNumberFormat="1" applyFont="1" applyFill="1"/>
    <xf numFmtId="171" fontId="349" fillId="0" borderId="0" xfId="15536" applyNumberFormat="1" applyFont="1" applyFill="1" applyProtection="1"/>
    <xf numFmtId="171" fontId="77" fillId="0" borderId="0" xfId="15539" applyNumberFormat="1" applyFont="1" applyProtection="1"/>
    <xf numFmtId="0" fontId="84" fillId="0" borderId="0" xfId="15536" applyNumberFormat="1" applyFont="1" applyProtection="1"/>
    <xf numFmtId="171" fontId="80" fillId="0" borderId="0" xfId="15536" applyNumberFormat="1" applyFont="1" applyAlignment="1" applyProtection="1">
      <alignment horizontal="center"/>
    </xf>
    <xf numFmtId="171" fontId="126" fillId="0" borderId="0" xfId="15536" applyNumberFormat="1" applyFont="1" applyAlignment="1" applyProtection="1"/>
    <xf numFmtId="185" fontId="77" fillId="0" borderId="0" xfId="15537" applyNumberFormat="1" applyFont="1"/>
    <xf numFmtId="0" fontId="80" fillId="0" borderId="0" xfId="15542" applyNumberFormat="1" applyFont="1" applyFill="1" applyBorder="1"/>
    <xf numFmtId="0" fontId="80" fillId="0" borderId="0" xfId="15542" applyNumberFormat="1" applyFont="1"/>
    <xf numFmtId="0" fontId="80" fillId="0" borderId="0" xfId="15542" applyNumberFormat="1" applyFont="1" applyAlignment="1">
      <alignment horizontal="center"/>
    </xf>
    <xf numFmtId="0" fontId="77" fillId="0" borderId="188" xfId="15542" applyNumberFormat="1" applyFont="1" applyBorder="1" applyAlignment="1">
      <alignment horizontal="center" wrapText="1"/>
    </xf>
    <xf numFmtId="0" fontId="77" fillId="0" borderId="188" xfId="15542" applyNumberFormat="1" applyFont="1" applyFill="1" applyBorder="1"/>
    <xf numFmtId="0" fontId="77" fillId="0" borderId="188" xfId="15542" applyNumberFormat="1" applyFont="1" applyBorder="1" applyAlignment="1">
      <alignment wrapText="1"/>
    </xf>
    <xf numFmtId="0" fontId="77" fillId="0" borderId="90" xfId="15542" applyNumberFormat="1" applyFont="1" applyBorder="1" applyAlignment="1">
      <alignment wrapText="1"/>
    </xf>
    <xf numFmtId="0" fontId="77" fillId="0" borderId="0" xfId="15542" applyNumberFormat="1" applyFont="1" applyFill="1" applyBorder="1"/>
    <xf numFmtId="192" fontId="77" fillId="14" borderId="188" xfId="15542" applyNumberFormat="1" applyFont="1" applyFill="1" applyBorder="1"/>
    <xf numFmtId="0" fontId="77" fillId="0" borderId="45" xfId="15542" applyNumberFormat="1" applyFont="1" applyBorder="1" applyAlignment="1">
      <alignment wrapText="1"/>
    </xf>
    <xf numFmtId="0" fontId="100" fillId="0" borderId="173" xfId="15542" applyNumberFormat="1" applyFont="1" applyBorder="1" applyAlignment="1">
      <alignment horizontal="center" wrapText="1"/>
    </xf>
    <xf numFmtId="0" fontId="100" fillId="0" borderId="188" xfId="15542" applyNumberFormat="1" applyFont="1" applyBorder="1" applyAlignment="1">
      <alignment wrapText="1"/>
    </xf>
    <xf numFmtId="0" fontId="100" fillId="0" borderId="173" xfId="15542" applyNumberFormat="1" applyFont="1" applyBorder="1" applyAlignment="1">
      <alignment wrapText="1"/>
    </xf>
    <xf numFmtId="0" fontId="77" fillId="0" borderId="0" xfId="15542" applyNumberFormat="1" applyFont="1" applyFill="1" applyBorder="1" applyAlignment="1">
      <alignment horizontal="center"/>
    </xf>
    <xf numFmtId="0" fontId="77" fillId="0" borderId="188" xfId="15542" applyNumberFormat="1" applyFont="1" applyFill="1" applyBorder="1" applyAlignment="1">
      <alignment horizontal="center"/>
    </xf>
    <xf numFmtId="0" fontId="77" fillId="0" borderId="96" xfId="15542" applyNumberFormat="1" applyFont="1" applyFill="1" applyBorder="1"/>
    <xf numFmtId="0" fontId="77" fillId="0" borderId="178" xfId="15542" applyNumberFormat="1" applyFont="1" applyFill="1" applyBorder="1"/>
    <xf numFmtId="0" fontId="100" fillId="0" borderId="173" xfId="15542" applyNumberFormat="1" applyFont="1" applyBorder="1" applyAlignment="1">
      <alignment vertical="top" wrapText="1"/>
    </xf>
    <xf numFmtId="0" fontId="77" fillId="0" borderId="173" xfId="15542" applyNumberFormat="1" applyFont="1" applyBorder="1" applyAlignment="1">
      <alignment horizontal="center" wrapText="1"/>
    </xf>
    <xf numFmtId="0" fontId="77" fillId="0" borderId="173" xfId="15542" applyNumberFormat="1" applyFont="1" applyFill="1" applyBorder="1" applyAlignment="1">
      <alignment wrapText="1"/>
    </xf>
    <xf numFmtId="0" fontId="77" fillId="0" borderId="45" xfId="15542" applyNumberFormat="1" applyFont="1" applyFill="1" applyBorder="1" applyAlignment="1">
      <alignment wrapText="1"/>
    </xf>
    <xf numFmtId="0" fontId="77" fillId="0" borderId="173" xfId="15542" applyNumberFormat="1" applyFont="1" applyFill="1" applyBorder="1" applyAlignment="1">
      <alignment vertical="top" wrapText="1"/>
    </xf>
    <xf numFmtId="0" fontId="77" fillId="0" borderId="173" xfId="15542" applyNumberFormat="1" applyFont="1" applyBorder="1" applyAlignment="1">
      <alignment wrapText="1"/>
    </xf>
    <xf numFmtId="0" fontId="77" fillId="0" borderId="173" xfId="15542" applyNumberFormat="1" applyFont="1" applyBorder="1" applyAlignment="1">
      <alignment vertical="top" wrapText="1"/>
    </xf>
    <xf numFmtId="185" fontId="100" fillId="0" borderId="188" xfId="15537" applyNumberFormat="1" applyFont="1" applyBorder="1" applyAlignment="1">
      <alignment horizontal="center"/>
    </xf>
    <xf numFmtId="0" fontId="123" fillId="0" borderId="0" xfId="15542" applyNumberFormat="1" applyFont="1" applyBorder="1"/>
    <xf numFmtId="0" fontId="100" fillId="0" borderId="172" xfId="7" applyFont="1" applyBorder="1" applyAlignment="1">
      <alignment horizontal="center" vertical="center" wrapText="1"/>
    </xf>
    <xf numFmtId="0" fontId="77" fillId="0" borderId="91" xfId="3191" applyFont="1" applyBorder="1"/>
    <xf numFmtId="0" fontId="77" fillId="0" borderId="0" xfId="0" applyFont="1"/>
    <xf numFmtId="0" fontId="80" fillId="0" borderId="0" xfId="330" applyFont="1"/>
    <xf numFmtId="0" fontId="77" fillId="0" borderId="45" xfId="0" applyFont="1" applyFill="1" applyBorder="1"/>
    <xf numFmtId="169" fontId="100" fillId="7" borderId="146" xfId="0" applyNumberFormat="1" applyFont="1" applyFill="1" applyBorder="1" applyAlignment="1">
      <alignment vertical="top"/>
    </xf>
    <xf numFmtId="169" fontId="77" fillId="7" borderId="149" xfId="0" applyNumberFormat="1" applyFont="1" applyFill="1" applyBorder="1" applyAlignment="1">
      <alignment vertical="top"/>
    </xf>
    <xf numFmtId="169" fontId="100" fillId="7" borderId="95" xfId="0" applyNumberFormat="1" applyFont="1" applyFill="1" applyBorder="1" applyAlignment="1">
      <alignment vertical="top"/>
    </xf>
    <xf numFmtId="169" fontId="77" fillId="7" borderId="58" xfId="0" applyNumberFormat="1" applyFont="1" applyFill="1" applyBorder="1" applyAlignment="1">
      <alignment vertical="top"/>
    </xf>
    <xf numFmtId="169" fontId="294" fillId="7" borderId="95" xfId="0" applyNumberFormat="1" applyFont="1" applyFill="1" applyBorder="1" applyAlignment="1">
      <alignment vertical="top"/>
    </xf>
    <xf numFmtId="169" fontId="352" fillId="7" borderId="58" xfId="0" applyNumberFormat="1" applyFont="1" applyFill="1" applyBorder="1" applyAlignment="1">
      <alignment vertical="top"/>
    </xf>
    <xf numFmtId="169" fontId="100" fillId="7" borderId="114" xfId="0" applyNumberFormat="1" applyFont="1" applyFill="1" applyBorder="1" applyAlignment="1">
      <alignment vertical="top"/>
    </xf>
    <xf numFmtId="169" fontId="100" fillId="7" borderId="45" xfId="0" applyNumberFormat="1" applyFont="1" applyFill="1" applyBorder="1" applyAlignment="1">
      <alignment vertical="top"/>
    </xf>
    <xf numFmtId="169" fontId="100" fillId="7" borderId="90" xfId="0" applyNumberFormat="1" applyFont="1" applyFill="1" applyBorder="1" applyAlignment="1">
      <alignment vertical="top"/>
    </xf>
    <xf numFmtId="169" fontId="100" fillId="7" borderId="103" xfId="0" applyNumberFormat="1" applyFont="1" applyFill="1" applyBorder="1" applyAlignment="1">
      <alignment vertical="top"/>
    </xf>
    <xf numFmtId="169" fontId="100" fillId="7" borderId="58" xfId="0" applyNumberFormat="1" applyFont="1" applyFill="1" applyBorder="1" applyAlignment="1">
      <alignment vertical="top"/>
    </xf>
    <xf numFmtId="169" fontId="100" fillId="7" borderId="96" xfId="0" applyNumberFormat="1" applyFont="1" applyFill="1" applyBorder="1" applyAlignment="1">
      <alignment vertical="top"/>
    </xf>
    <xf numFmtId="169" fontId="100" fillId="7" borderId="92" xfId="0" applyNumberFormat="1" applyFont="1" applyFill="1" applyBorder="1" applyAlignment="1">
      <alignment vertical="top"/>
    </xf>
    <xf numFmtId="169" fontId="100" fillId="7" borderId="157" xfId="0" applyNumberFormat="1" applyFont="1" applyFill="1" applyBorder="1" applyAlignment="1">
      <alignment vertical="top"/>
    </xf>
    <xf numFmtId="169" fontId="77" fillId="7" borderId="45" xfId="0" applyNumberFormat="1" applyFont="1" applyFill="1" applyBorder="1" applyAlignment="1">
      <alignment vertical="top"/>
    </xf>
    <xf numFmtId="169" fontId="352" fillId="7" borderId="45" xfId="0" applyNumberFormat="1" applyFont="1" applyFill="1" applyBorder="1" applyAlignment="1">
      <alignment vertical="top"/>
    </xf>
    <xf numFmtId="169" fontId="100" fillId="7" borderId="114" xfId="0" applyNumberFormat="1" applyFont="1" applyFill="1" applyBorder="1" applyAlignment="1">
      <alignment vertical="top" wrapText="1"/>
    </xf>
    <xf numFmtId="169" fontId="100" fillId="7" borderId="157" xfId="0" applyNumberFormat="1" applyFont="1" applyFill="1" applyBorder="1" applyAlignment="1">
      <alignment vertical="top" wrapText="1"/>
    </xf>
    <xf numFmtId="169" fontId="100" fillId="7" borderId="90" xfId="0" applyNumberFormat="1" applyFont="1" applyFill="1" applyBorder="1" applyAlignment="1">
      <alignment vertical="top" wrapText="1"/>
    </xf>
    <xf numFmtId="169" fontId="100" fillId="7" borderId="95" xfId="17207" applyNumberFormat="1" applyFont="1" applyFill="1" applyBorder="1" applyAlignment="1">
      <alignment vertical="top"/>
    </xf>
    <xf numFmtId="169" fontId="77" fillId="7" borderId="45" xfId="17207" applyNumberFormat="1" applyFont="1" applyFill="1" applyBorder="1" applyAlignment="1">
      <alignment vertical="top"/>
    </xf>
    <xf numFmtId="169" fontId="84" fillId="7" borderId="157" xfId="0" applyNumberFormat="1" applyFont="1" applyFill="1" applyBorder="1"/>
    <xf numFmtId="177" fontId="100" fillId="0" borderId="145" xfId="0" applyNumberFormat="1" applyFont="1" applyFill="1" applyBorder="1"/>
    <xf numFmtId="177" fontId="100" fillId="7" borderId="161" xfId="0" applyNumberFormat="1" applyFont="1" applyFill="1" applyBorder="1"/>
    <xf numFmtId="177" fontId="77" fillId="0" borderId="0" xfId="0" applyNumberFormat="1" applyFont="1"/>
    <xf numFmtId="169" fontId="77" fillId="7" borderId="45" xfId="1" applyNumberFormat="1" applyFont="1" applyFill="1" applyBorder="1" applyAlignment="1">
      <alignment vertical="top"/>
    </xf>
    <xf numFmtId="169" fontId="77" fillId="7" borderId="90" xfId="1" applyNumberFormat="1" applyFont="1" applyFill="1" applyBorder="1" applyAlignment="1">
      <alignment vertical="top"/>
    </xf>
    <xf numFmtId="177" fontId="100" fillId="7" borderId="105" xfId="0" applyNumberFormat="1" applyFont="1" applyFill="1" applyBorder="1"/>
    <xf numFmtId="177" fontId="100" fillId="7" borderId="90" xfId="0" applyNumberFormat="1" applyFont="1" applyFill="1" applyBorder="1"/>
    <xf numFmtId="177" fontId="84" fillId="7" borderId="114" xfId="0" applyNumberFormat="1" applyFont="1" applyFill="1" applyBorder="1"/>
    <xf numFmtId="177" fontId="100" fillId="7" borderId="114" xfId="0" applyNumberFormat="1" applyFont="1" applyFill="1" applyBorder="1"/>
    <xf numFmtId="177" fontId="100" fillId="0" borderId="0" xfId="0" applyNumberFormat="1" applyFont="1"/>
    <xf numFmtId="0" fontId="305" fillId="0" borderId="143" xfId="0" applyFont="1" applyBorder="1"/>
    <xf numFmtId="177" fontId="304" fillId="0" borderId="145" xfId="0" applyNumberFormat="1" applyFont="1" applyBorder="1"/>
    <xf numFmtId="177" fontId="304" fillId="0" borderId="161" xfId="0" applyNumberFormat="1" applyFont="1" applyBorder="1"/>
    <xf numFmtId="177" fontId="305" fillId="7" borderId="45" xfId="0" applyNumberFormat="1" applyFont="1" applyFill="1" applyBorder="1" applyAlignment="1">
      <alignment vertical="top"/>
    </xf>
    <xf numFmtId="177" fontId="305" fillId="7" borderId="157" xfId="0" applyNumberFormat="1" applyFont="1" applyFill="1" applyBorder="1" applyAlignment="1">
      <alignment vertical="top"/>
    </xf>
    <xf numFmtId="177" fontId="305" fillId="7" borderId="90" xfId="0" applyNumberFormat="1" applyFont="1" applyFill="1" applyBorder="1" applyAlignment="1">
      <alignment vertical="top"/>
    </xf>
    <xf numFmtId="177" fontId="305" fillId="7" borderId="92" xfId="0" applyNumberFormat="1" applyFont="1" applyFill="1" applyBorder="1"/>
    <xf numFmtId="177" fontId="305" fillId="0" borderId="105" xfId="0" applyNumberFormat="1" applyFont="1" applyFill="1" applyBorder="1"/>
    <xf numFmtId="177" fontId="305" fillId="0" borderId="114" xfId="0" applyNumberFormat="1" applyFont="1" applyFill="1" applyBorder="1"/>
    <xf numFmtId="177" fontId="77" fillId="0" borderId="0" xfId="0" applyNumberFormat="1" applyFont="1" applyFill="1"/>
    <xf numFmtId="0" fontId="77" fillId="0" borderId="0" xfId="0" applyFont="1" applyFill="1"/>
    <xf numFmtId="169" fontId="77" fillId="7" borderId="157" xfId="1" applyNumberFormat="1" applyFont="1" applyFill="1" applyBorder="1"/>
    <xf numFmtId="169" fontId="77" fillId="7" borderId="149" xfId="1" applyNumberFormat="1" applyFont="1" applyFill="1" applyBorder="1"/>
    <xf numFmtId="182" fontId="100" fillId="7" borderId="146" xfId="41910" applyNumberFormat="1" applyFont="1" applyFill="1" applyBorder="1" applyAlignment="1">
      <alignment vertical="top"/>
    </xf>
    <xf numFmtId="182" fontId="77" fillId="7" borderId="157" xfId="41910" applyNumberFormat="1" applyFont="1" applyFill="1" applyBorder="1"/>
    <xf numFmtId="182" fontId="77" fillId="7" borderId="149" xfId="41910" applyNumberFormat="1" applyFont="1" applyFill="1" applyBorder="1"/>
    <xf numFmtId="182" fontId="77" fillId="7" borderId="149" xfId="41910" applyNumberFormat="1" applyFont="1" applyFill="1" applyBorder="1" applyAlignment="1">
      <alignment vertical="top"/>
    </xf>
    <xf numFmtId="169" fontId="77" fillId="7" borderId="45" xfId="1" applyNumberFormat="1" applyFont="1" applyFill="1" applyBorder="1"/>
    <xf numFmtId="169" fontId="77" fillId="7" borderId="58" xfId="1" applyNumberFormat="1" applyFont="1" applyFill="1" applyBorder="1"/>
    <xf numFmtId="182" fontId="100" fillId="7" borderId="95" xfId="41910" applyNumberFormat="1" applyFont="1" applyFill="1" applyBorder="1" applyAlignment="1">
      <alignment vertical="top"/>
    </xf>
    <xf numFmtId="182" fontId="77" fillId="7" borderId="45" xfId="41910" applyNumberFormat="1" applyFont="1" applyFill="1" applyBorder="1"/>
    <xf numFmtId="182" fontId="77" fillId="7" borderId="58" xfId="41910" applyNumberFormat="1" applyFont="1" applyFill="1" applyBorder="1"/>
    <xf numFmtId="182" fontId="77" fillId="7" borderId="58" xfId="41910" applyNumberFormat="1" applyFont="1" applyFill="1" applyBorder="1" applyAlignment="1">
      <alignment vertical="top"/>
    </xf>
    <xf numFmtId="169" fontId="352" fillId="7" borderId="45" xfId="1" applyNumberFormat="1" applyFont="1" applyFill="1" applyBorder="1"/>
    <xf numFmtId="169" fontId="352" fillId="7" borderId="58" xfId="1" applyNumberFormat="1" applyFont="1" applyFill="1" applyBorder="1"/>
    <xf numFmtId="182" fontId="294" fillId="7" borderId="95" xfId="41910" applyNumberFormat="1" applyFont="1" applyFill="1" applyBorder="1" applyAlignment="1">
      <alignment vertical="top"/>
    </xf>
    <xf numFmtId="182" fontId="352" fillId="7" borderId="45" xfId="41910" applyNumberFormat="1" applyFont="1" applyFill="1" applyBorder="1"/>
    <xf numFmtId="182" fontId="352" fillId="7" borderId="58" xfId="41910" applyNumberFormat="1" applyFont="1" applyFill="1" applyBorder="1"/>
    <xf numFmtId="182" fontId="352" fillId="7" borderId="58" xfId="41910" applyNumberFormat="1" applyFont="1" applyFill="1" applyBorder="1" applyAlignment="1">
      <alignment vertical="top"/>
    </xf>
    <xf numFmtId="169" fontId="352" fillId="7" borderId="90" xfId="1" applyNumberFormat="1" applyFont="1" applyFill="1" applyBorder="1"/>
    <xf numFmtId="169" fontId="352" fillId="7" borderId="92" xfId="1" applyNumberFormat="1" applyFont="1" applyFill="1" applyBorder="1"/>
    <xf numFmtId="182" fontId="352" fillId="7" borderId="90" xfId="41910" applyNumberFormat="1" applyFont="1" applyFill="1" applyBorder="1"/>
    <xf numFmtId="182" fontId="352" fillId="7" borderId="92" xfId="41910" applyNumberFormat="1" applyFont="1" applyFill="1" applyBorder="1"/>
    <xf numFmtId="182" fontId="100" fillId="7" borderId="114" xfId="41910" applyNumberFormat="1" applyFont="1" applyFill="1" applyBorder="1" applyAlignment="1">
      <alignment vertical="top"/>
    </xf>
    <xf numFmtId="182" fontId="100" fillId="7" borderId="45" xfId="41910" applyNumberFormat="1" applyFont="1" applyFill="1" applyBorder="1" applyAlignment="1">
      <alignment vertical="top"/>
    </xf>
    <xf numFmtId="182" fontId="100" fillId="7" borderId="90" xfId="41910" applyNumberFormat="1" applyFont="1" applyFill="1" applyBorder="1" applyAlignment="1">
      <alignment vertical="top"/>
    </xf>
    <xf numFmtId="182" fontId="100" fillId="7" borderId="103" xfId="41910" applyNumberFormat="1" applyFont="1" applyFill="1" applyBorder="1" applyAlignment="1">
      <alignment vertical="top"/>
    </xf>
    <xf numFmtId="182" fontId="100" fillId="7" borderId="58" xfId="41910" applyNumberFormat="1" applyFont="1" applyFill="1" applyBorder="1" applyAlignment="1">
      <alignment vertical="top"/>
    </xf>
    <xf numFmtId="169" fontId="77" fillId="7" borderId="90" xfId="1" applyNumberFormat="1" applyFont="1" applyFill="1" applyBorder="1"/>
    <xf numFmtId="182" fontId="100" fillId="7" borderId="96" xfId="41910" applyNumberFormat="1" applyFont="1" applyFill="1" applyBorder="1" applyAlignment="1">
      <alignment vertical="top"/>
    </xf>
    <xf numFmtId="182" fontId="77" fillId="7" borderId="90" xfId="41910" applyNumberFormat="1" applyFont="1" applyFill="1" applyBorder="1"/>
    <xf numFmtId="182" fontId="100" fillId="7" borderId="92" xfId="41910" applyNumberFormat="1" applyFont="1" applyFill="1" applyBorder="1" applyAlignment="1">
      <alignment vertical="top"/>
    </xf>
    <xf numFmtId="182" fontId="100" fillId="7" borderId="157" xfId="41910" applyNumberFormat="1" applyFont="1" applyFill="1" applyBorder="1" applyAlignment="1">
      <alignment vertical="top"/>
    </xf>
    <xf numFmtId="182" fontId="77" fillId="7" borderId="45" xfId="41910" applyNumberFormat="1" applyFont="1" applyFill="1" applyBorder="1" applyAlignment="1">
      <alignment vertical="top"/>
    </xf>
    <xf numFmtId="182" fontId="352" fillId="7" borderId="45" xfId="41910" applyNumberFormat="1" applyFont="1" applyFill="1" applyBorder="1" applyAlignment="1">
      <alignment vertical="top"/>
    </xf>
    <xf numFmtId="182" fontId="100" fillId="7" borderId="114" xfId="41910" applyNumberFormat="1" applyFont="1" applyFill="1" applyBorder="1" applyAlignment="1">
      <alignment vertical="top" wrapText="1"/>
    </xf>
    <xf numFmtId="182" fontId="100" fillId="7" borderId="157" xfId="41910" applyNumberFormat="1" applyFont="1" applyFill="1" applyBorder="1" applyAlignment="1">
      <alignment vertical="top" wrapText="1"/>
    </xf>
    <xf numFmtId="182" fontId="100" fillId="7" borderId="90" xfId="41910" applyNumberFormat="1" applyFont="1" applyFill="1" applyBorder="1" applyAlignment="1">
      <alignment vertical="top" wrapText="1"/>
    </xf>
    <xf numFmtId="182" fontId="84" fillId="7" borderId="157" xfId="41910" applyNumberFormat="1" applyFont="1" applyFill="1" applyBorder="1"/>
    <xf numFmtId="177" fontId="100" fillId="7" borderId="145" xfId="0" applyNumberFormat="1" applyFont="1" applyFill="1" applyBorder="1"/>
    <xf numFmtId="177" fontId="84" fillId="7" borderId="145" xfId="0" applyNumberFormat="1" applyFont="1" applyFill="1" applyBorder="1"/>
    <xf numFmtId="182" fontId="100" fillId="7" borderId="145" xfId="41910" applyNumberFormat="1" applyFont="1" applyFill="1" applyBorder="1"/>
    <xf numFmtId="182" fontId="84" fillId="7" borderId="145" xfId="41910" applyNumberFormat="1" applyFont="1" applyFill="1" applyBorder="1"/>
    <xf numFmtId="182" fontId="100" fillId="7" borderId="161" xfId="41910" applyNumberFormat="1" applyFont="1" applyFill="1" applyBorder="1"/>
    <xf numFmtId="169" fontId="77" fillId="7" borderId="95" xfId="1" applyNumberFormat="1" applyFont="1" applyFill="1" applyBorder="1"/>
    <xf numFmtId="182" fontId="77" fillId="7" borderId="95" xfId="41910" applyNumberFormat="1" applyFont="1" applyFill="1" applyBorder="1"/>
    <xf numFmtId="169" fontId="77" fillId="7" borderId="96" xfId="1" applyNumberFormat="1" applyFont="1" applyFill="1" applyBorder="1"/>
    <xf numFmtId="182" fontId="77" fillId="7" borderId="96" xfId="41910" applyNumberFormat="1" applyFont="1" applyFill="1" applyBorder="1"/>
    <xf numFmtId="182" fontId="77" fillId="7" borderId="90" xfId="41910" applyNumberFormat="1" applyFont="1" applyFill="1" applyBorder="1" applyAlignment="1">
      <alignment vertical="top"/>
    </xf>
    <xf numFmtId="182" fontId="100" fillId="7" borderId="105" xfId="41910" applyNumberFormat="1" applyFont="1" applyFill="1" applyBorder="1"/>
    <xf numFmtId="182" fontId="100" fillId="7" borderId="90" xfId="41910" applyNumberFormat="1" applyFont="1" applyFill="1" applyBorder="1"/>
    <xf numFmtId="182" fontId="84" fillId="7" borderId="114" xfId="41910" applyNumberFormat="1" applyFont="1" applyFill="1" applyBorder="1"/>
    <xf numFmtId="182" fontId="100" fillId="7" borderId="114" xfId="41910" applyNumberFormat="1" applyFont="1" applyFill="1" applyBorder="1"/>
    <xf numFmtId="177" fontId="305" fillId="0" borderId="145" xfId="0" applyNumberFormat="1" applyFont="1" applyBorder="1"/>
    <xf numFmtId="177" fontId="304" fillId="7" borderId="157" xfId="0" applyNumberFormat="1" applyFont="1" applyFill="1" applyBorder="1" applyAlignment="1">
      <alignment vertical="top"/>
    </xf>
    <xf numFmtId="177" fontId="304" fillId="7" borderId="45" xfId="0" applyNumberFormat="1" applyFont="1" applyFill="1" applyBorder="1" applyAlignment="1">
      <alignment vertical="top"/>
    </xf>
    <xf numFmtId="177" fontId="304" fillId="7" borderId="90" xfId="0" applyNumberFormat="1" applyFont="1" applyFill="1" applyBorder="1" applyAlignment="1">
      <alignment vertical="top"/>
    </xf>
    <xf numFmtId="177" fontId="305" fillId="7" borderId="105" xfId="0" applyNumberFormat="1" applyFont="1" applyFill="1" applyBorder="1"/>
    <xf numFmtId="177" fontId="305" fillId="7" borderId="114" xfId="0" applyNumberFormat="1" applyFont="1" applyFill="1" applyBorder="1"/>
    <xf numFmtId="177" fontId="278" fillId="7" borderId="114" xfId="0" applyNumberFormat="1" applyFont="1" applyFill="1" applyBorder="1"/>
    <xf numFmtId="177" fontId="100" fillId="7" borderId="102" xfId="0" applyNumberFormat="1" applyFont="1" applyFill="1" applyBorder="1" applyAlignment="1">
      <alignment horizontal="center"/>
    </xf>
    <xf numFmtId="177" fontId="77" fillId="7" borderId="107" xfId="0" applyNumberFormat="1" applyFont="1" applyFill="1" applyBorder="1" applyAlignment="1">
      <alignment horizontal="center"/>
    </xf>
    <xf numFmtId="177" fontId="77" fillId="7" borderId="103" xfId="0" applyNumberFormat="1" applyFont="1" applyFill="1" applyBorder="1" applyAlignment="1">
      <alignment horizontal="center"/>
    </xf>
    <xf numFmtId="177" fontId="100" fillId="7" borderId="102" xfId="0" applyNumberFormat="1" applyFont="1" applyFill="1" applyBorder="1" applyAlignment="1">
      <alignment horizontal="centerContinuous"/>
    </xf>
    <xf numFmtId="177" fontId="77" fillId="7" borderId="107" xfId="0" applyNumberFormat="1" applyFont="1" applyFill="1" applyBorder="1" applyAlignment="1">
      <alignment horizontal="centerContinuous"/>
    </xf>
    <xf numFmtId="177" fontId="77" fillId="7" borderId="103" xfId="0" applyNumberFormat="1" applyFont="1" applyFill="1" applyBorder="1" applyAlignment="1">
      <alignment horizontal="centerContinuous"/>
    </xf>
    <xf numFmtId="177" fontId="100" fillId="7" borderId="106" xfId="0" applyNumberFormat="1" applyFont="1" applyFill="1" applyBorder="1" applyAlignment="1">
      <alignment vertical="top"/>
    </xf>
    <xf numFmtId="177" fontId="77" fillId="7" borderId="106" xfId="0" applyNumberFormat="1" applyFont="1" applyFill="1" applyBorder="1" applyAlignment="1">
      <alignment vertical="top"/>
    </xf>
    <xf numFmtId="177" fontId="100" fillId="7" borderId="45" xfId="0" applyNumberFormat="1" applyFont="1" applyFill="1" applyBorder="1" applyAlignment="1">
      <alignment vertical="top"/>
    </xf>
    <xf numFmtId="177" fontId="77" fillId="7" borderId="45" xfId="0" applyNumberFormat="1" applyFont="1" applyFill="1" applyBorder="1" applyAlignment="1">
      <alignment vertical="top"/>
    </xf>
    <xf numFmtId="177" fontId="77" fillId="7" borderId="58" xfId="0" applyNumberFormat="1" applyFont="1" applyFill="1" applyBorder="1" applyAlignment="1">
      <alignment vertical="top"/>
    </xf>
    <xf numFmtId="177" fontId="100" fillId="7" borderId="114" xfId="0" applyNumberFormat="1" applyFont="1" applyFill="1" applyBorder="1" applyAlignment="1">
      <alignment vertical="top"/>
    </xf>
    <xf numFmtId="177" fontId="294" fillId="7" borderId="45" xfId="0" applyNumberFormat="1" applyFont="1" applyFill="1" applyBorder="1" applyAlignment="1">
      <alignment vertical="top"/>
    </xf>
    <xf numFmtId="177" fontId="352" fillId="7" borderId="58" xfId="0" applyNumberFormat="1" applyFont="1" applyFill="1" applyBorder="1" applyAlignment="1">
      <alignment vertical="top"/>
    </xf>
    <xf numFmtId="177" fontId="352" fillId="7" borderId="45" xfId="0" applyNumberFormat="1" applyFont="1" applyFill="1" applyBorder="1" applyAlignment="1">
      <alignment vertical="top"/>
    </xf>
    <xf numFmtId="177" fontId="100" fillId="7" borderId="103" xfId="0" applyNumberFormat="1" applyFont="1" applyFill="1" applyBorder="1" applyAlignment="1">
      <alignment vertical="top"/>
    </xf>
    <xf numFmtId="177" fontId="100" fillId="7" borderId="58" xfId="0" applyNumberFormat="1" applyFont="1" applyFill="1" applyBorder="1" applyAlignment="1">
      <alignment vertical="top"/>
    </xf>
    <xf numFmtId="177" fontId="100" fillId="7" borderId="90" xfId="0" applyNumberFormat="1" applyFont="1" applyFill="1" applyBorder="1" applyAlignment="1">
      <alignment vertical="top"/>
    </xf>
    <xf numFmtId="177" fontId="100" fillId="7" borderId="92" xfId="0" applyNumberFormat="1" applyFont="1" applyFill="1" applyBorder="1" applyAlignment="1">
      <alignment vertical="top"/>
    </xf>
    <xf numFmtId="177" fontId="100" fillId="7" borderId="0" xfId="0" applyNumberFormat="1" applyFont="1" applyFill="1" applyBorder="1" applyAlignment="1">
      <alignment vertical="top"/>
    </xf>
    <xf numFmtId="177" fontId="77" fillId="7" borderId="0" xfId="0" applyNumberFormat="1" applyFont="1" applyFill="1" applyBorder="1" applyAlignment="1">
      <alignment vertical="top"/>
    </xf>
    <xf numFmtId="177" fontId="100" fillId="7" borderId="95" xfId="0" applyNumberFormat="1" applyFont="1" applyFill="1" applyBorder="1" applyAlignment="1">
      <alignment vertical="top"/>
    </xf>
    <xf numFmtId="177" fontId="294" fillId="7" borderId="95" xfId="0" applyNumberFormat="1" applyFont="1" applyFill="1" applyBorder="1" applyAlignment="1">
      <alignment vertical="top"/>
    </xf>
    <xf numFmtId="177" fontId="294" fillId="7" borderId="0" xfId="0" applyNumberFormat="1" applyFont="1" applyFill="1" applyBorder="1" applyAlignment="1">
      <alignment vertical="top"/>
    </xf>
    <xf numFmtId="177" fontId="352" fillId="7" borderId="0" xfId="0" applyNumberFormat="1" applyFont="1" applyFill="1" applyBorder="1" applyAlignment="1">
      <alignment vertical="top"/>
    </xf>
    <xf numFmtId="177" fontId="100" fillId="7" borderId="114" xfId="0" applyNumberFormat="1" applyFont="1" applyFill="1" applyBorder="1" applyAlignment="1">
      <alignment vertical="top" wrapText="1"/>
    </xf>
    <xf numFmtId="177" fontId="100" fillId="7" borderId="95" xfId="17207" applyNumberFormat="1" applyFont="1" applyFill="1" applyBorder="1" applyAlignment="1">
      <alignment vertical="top"/>
    </xf>
    <xf numFmtId="177" fontId="77" fillId="7" borderId="45" xfId="17207" applyNumberFormat="1" applyFont="1" applyFill="1" applyBorder="1" applyAlignment="1">
      <alignment vertical="top"/>
    </xf>
    <xf numFmtId="177" fontId="100" fillId="7" borderId="0" xfId="17207" applyNumberFormat="1" applyFont="1" applyFill="1" applyBorder="1" applyAlignment="1">
      <alignment vertical="top"/>
    </xf>
    <xf numFmtId="177" fontId="77" fillId="7" borderId="0" xfId="17207" applyNumberFormat="1" applyFont="1" applyFill="1" applyBorder="1" applyAlignment="1">
      <alignment vertical="top"/>
    </xf>
    <xf numFmtId="0" fontId="77" fillId="53" borderId="103" xfId="0" applyFont="1" applyFill="1" applyBorder="1" applyAlignment="1">
      <alignment horizontal="center"/>
    </xf>
    <xf numFmtId="0" fontId="77" fillId="0" borderId="95" xfId="0" applyFont="1" applyFill="1" applyBorder="1"/>
    <xf numFmtId="1" fontId="338" fillId="0" borderId="105" xfId="17236" applyNumberFormat="1" applyFont="1" applyFill="1" applyBorder="1" applyAlignment="1">
      <alignment horizontal="center" vertical="center"/>
    </xf>
    <xf numFmtId="1" fontId="338" fillId="0" borderId="114" xfId="17236" applyNumberFormat="1" applyFont="1" applyFill="1" applyBorder="1" applyAlignment="1">
      <alignment horizontal="center" vertical="center"/>
    </xf>
    <xf numFmtId="1" fontId="338" fillId="0" borderId="92" xfId="17236" applyNumberFormat="1" applyFont="1" applyFill="1" applyBorder="1" applyAlignment="1">
      <alignment horizontal="center" vertical="center"/>
    </xf>
    <xf numFmtId="0" fontId="77" fillId="53" borderId="102" xfId="0" applyFont="1" applyFill="1" applyBorder="1" applyAlignment="1">
      <alignment horizontal="centerContinuous"/>
    </xf>
    <xf numFmtId="0" fontId="77" fillId="53" borderId="107" xfId="0" applyFont="1" applyFill="1" applyBorder="1" applyAlignment="1">
      <alignment horizontal="centerContinuous"/>
    </xf>
    <xf numFmtId="0" fontId="77" fillId="53" borderId="103" xfId="0" applyFont="1" applyFill="1" applyBorder="1" applyAlignment="1">
      <alignment horizontal="centerContinuous"/>
    </xf>
    <xf numFmtId="0" fontId="348" fillId="0" borderId="0" xfId="24" applyFont="1" applyFill="1" applyBorder="1" applyProtection="1"/>
    <xf numFmtId="0" fontId="77" fillId="0" borderId="0" xfId="207" applyFont="1" applyFill="1"/>
    <xf numFmtId="0" fontId="29" fillId="0" borderId="0" xfId="41973" applyFont="1"/>
    <xf numFmtId="0" fontId="29" fillId="0" borderId="0" xfId="41973" applyFont="1" applyFill="1" applyBorder="1"/>
    <xf numFmtId="0" fontId="29" fillId="0" borderId="12" xfId="41973" applyFont="1" applyBorder="1"/>
    <xf numFmtId="0" fontId="29" fillId="0" borderId="111" xfId="41973" applyFont="1" applyBorder="1"/>
    <xf numFmtId="0" fontId="29" fillId="0" borderId="147" xfId="41973" applyFont="1" applyBorder="1"/>
    <xf numFmtId="0" fontId="29" fillId="0" borderId="0" xfId="41981" applyFont="1"/>
    <xf numFmtId="0" fontId="29" fillId="0" borderId="0" xfId="41981" applyFont="1" applyFill="1" applyBorder="1"/>
    <xf numFmtId="0" fontId="77" fillId="0" borderId="0" xfId="41983" applyNumberFormat="1" applyFont="1"/>
    <xf numFmtId="0" fontId="77" fillId="0" borderId="0" xfId="15535" applyFont="1" applyProtection="1"/>
    <xf numFmtId="0" fontId="80" fillId="0" borderId="0" xfId="2293" applyFont="1" applyAlignment="1" applyProtection="1">
      <alignment vertical="center"/>
      <protection locked="0"/>
    </xf>
    <xf numFmtId="0" fontId="100" fillId="0" borderId="0" xfId="13" applyFont="1" applyFill="1" applyBorder="1" applyAlignment="1" applyProtection="1">
      <alignment horizontal="left" vertical="center"/>
      <protection locked="0"/>
    </xf>
    <xf numFmtId="0" fontId="80" fillId="0" borderId="0" xfId="330" applyFont="1" applyFill="1" applyBorder="1"/>
    <xf numFmtId="0" fontId="126" fillId="0" borderId="0" xfId="3" applyFont="1" applyAlignment="1">
      <alignment vertical="center"/>
    </xf>
    <xf numFmtId="0" fontId="77" fillId="0" borderId="114" xfId="13" applyFont="1" applyBorder="1" applyAlignment="1" applyProtection="1">
      <alignment horizontal="center" vertical="center"/>
      <protection locked="0"/>
    </xf>
    <xf numFmtId="0" fontId="80" fillId="0" borderId="114" xfId="13" applyFont="1" applyBorder="1" applyAlignment="1" applyProtection="1">
      <alignment horizontal="center" vertical="center"/>
    </xf>
    <xf numFmtId="0" fontId="126" fillId="0" borderId="0" xfId="41927" applyFont="1"/>
    <xf numFmtId="0" fontId="80" fillId="0" borderId="0" xfId="41927" applyFont="1"/>
    <xf numFmtId="0" fontId="80" fillId="0" borderId="16" xfId="41927" applyFont="1" applyBorder="1"/>
    <xf numFmtId="0" fontId="80" fillId="0" borderId="0" xfId="41927" applyFont="1" applyBorder="1"/>
    <xf numFmtId="0" fontId="80" fillId="0" borderId="0" xfId="13" applyFont="1" applyBorder="1" applyProtection="1"/>
    <xf numFmtId="0" fontId="80" fillId="0" borderId="0" xfId="3" applyFont="1" applyProtection="1"/>
    <xf numFmtId="0" fontId="354" fillId="0" borderId="0" xfId="3" applyFont="1" applyAlignment="1" applyProtection="1">
      <alignment horizontal="left" vertical="center"/>
    </xf>
    <xf numFmtId="0" fontId="80" fillId="0" borderId="0" xfId="13" applyFont="1" applyProtection="1"/>
    <xf numFmtId="193" fontId="80" fillId="0" borderId="0" xfId="3" applyNumberFormat="1" applyFont="1" applyProtection="1"/>
    <xf numFmtId="193" fontId="80" fillId="0" borderId="0" xfId="3" applyNumberFormat="1" applyFont="1" applyFill="1" applyProtection="1"/>
    <xf numFmtId="0" fontId="80" fillId="0" borderId="0" xfId="2293" applyFont="1" applyProtection="1"/>
    <xf numFmtId="193" fontId="80" fillId="0" borderId="0" xfId="2293" applyNumberFormat="1" applyFont="1" applyProtection="1"/>
    <xf numFmtId="193" fontId="80" fillId="0" borderId="0" xfId="2293" applyNumberFormat="1" applyFont="1" applyFill="1" applyProtection="1"/>
    <xf numFmtId="0" fontId="80" fillId="0" borderId="90" xfId="13" applyFont="1" applyBorder="1" applyAlignment="1" applyProtection="1">
      <alignment horizontal="center" vertical="center" wrapText="1"/>
    </xf>
    <xf numFmtId="0" fontId="123" fillId="0" borderId="0" xfId="2293" applyFont="1" applyFill="1" applyBorder="1" applyAlignment="1" applyProtection="1">
      <alignment horizontal="center" vertical="center"/>
      <protection locked="0"/>
    </xf>
    <xf numFmtId="0" fontId="123" fillId="0" borderId="114" xfId="13" applyFont="1" applyBorder="1" applyAlignment="1" applyProtection="1">
      <alignment horizontal="center" vertical="center" wrapText="1"/>
    </xf>
    <xf numFmtId="0" fontId="80" fillId="0" borderId="114" xfId="13" applyFont="1" applyBorder="1" applyAlignment="1" applyProtection="1">
      <alignment horizontal="center" vertical="center" wrapText="1"/>
    </xf>
    <xf numFmtId="171" fontId="80" fillId="0" borderId="0" xfId="13" applyNumberFormat="1" applyFont="1" applyFill="1" applyBorder="1" applyAlignment="1" applyProtection="1">
      <alignment horizontal="center" vertical="center"/>
      <protection locked="0"/>
    </xf>
    <xf numFmtId="0" fontId="100" fillId="0" borderId="0" xfId="13" applyFont="1" applyProtection="1"/>
    <xf numFmtId="3" fontId="100" fillId="0" borderId="0" xfId="13" applyNumberFormat="1" applyFont="1" applyProtection="1"/>
    <xf numFmtId="0" fontId="100" fillId="0" borderId="106" xfId="2293" applyFont="1" applyFill="1" applyBorder="1" applyAlignment="1" applyProtection="1">
      <alignment horizontal="center" vertical="center" wrapText="1"/>
      <protection locked="0"/>
    </xf>
    <xf numFmtId="0" fontId="123" fillId="0" borderId="0" xfId="2293" applyFont="1" applyFill="1" applyBorder="1" applyAlignment="1" applyProtection="1">
      <alignment vertical="center" wrapText="1"/>
      <protection locked="0"/>
    </xf>
    <xf numFmtId="0" fontId="80" fillId="0" borderId="114" xfId="2293" applyFont="1" applyBorder="1" applyAlignment="1" applyProtection="1">
      <alignment horizontal="center" vertical="center"/>
    </xf>
    <xf numFmtId="0" fontId="80" fillId="0" borderId="114" xfId="4" applyFont="1" applyFill="1" applyBorder="1" applyAlignment="1" applyProtection="1">
      <alignment horizontal="center" vertical="center"/>
      <protection locked="0"/>
    </xf>
    <xf numFmtId="0" fontId="80" fillId="0" borderId="0" xfId="4" applyFont="1" applyFill="1" applyBorder="1" applyAlignment="1" applyProtection="1">
      <alignment horizontal="center" vertical="center"/>
      <protection locked="0"/>
    </xf>
    <xf numFmtId="0" fontId="80" fillId="0" borderId="0" xfId="13" applyFont="1" applyFill="1" applyBorder="1" applyAlignment="1" applyProtection="1">
      <alignment vertical="center" wrapText="1"/>
      <protection locked="0"/>
    </xf>
    <xf numFmtId="0" fontId="80" fillId="0" borderId="106" xfId="2293" applyFont="1" applyBorder="1" applyAlignment="1" applyProtection="1">
      <alignment horizontal="center" vertical="center" wrapText="1"/>
      <protection locked="0"/>
    </xf>
    <xf numFmtId="0" fontId="123" fillId="0" borderId="114" xfId="13" applyFont="1" applyBorder="1" applyAlignment="1" applyProtection="1">
      <alignment horizontal="center" vertical="center"/>
    </xf>
    <xf numFmtId="0" fontId="80" fillId="0" borderId="0" xfId="13" applyFont="1" applyFill="1" applyBorder="1" applyAlignment="1" applyProtection="1">
      <alignment vertical="center"/>
      <protection locked="0"/>
    </xf>
    <xf numFmtId="0" fontId="80" fillId="0" borderId="114" xfId="2293" applyFont="1" applyBorder="1" applyAlignment="1" applyProtection="1">
      <alignment horizontal="center" vertical="center"/>
      <protection locked="0"/>
    </xf>
    <xf numFmtId="0" fontId="123" fillId="0" borderId="114" xfId="2293" applyFont="1" applyBorder="1" applyAlignment="1" applyProtection="1">
      <alignment horizontal="center" vertical="center" wrapText="1"/>
      <protection locked="0"/>
    </xf>
    <xf numFmtId="0" fontId="80" fillId="0" borderId="0" xfId="2293" applyFont="1" applyFill="1" applyBorder="1" applyAlignment="1" applyProtection="1">
      <alignment horizontal="center" vertical="center"/>
    </xf>
    <xf numFmtId="0" fontId="123" fillId="0" borderId="0" xfId="2293" applyFont="1" applyFill="1" applyBorder="1" applyAlignment="1" applyProtection="1">
      <alignment horizontal="center" vertical="center" wrapText="1"/>
      <protection locked="0"/>
    </xf>
    <xf numFmtId="3" fontId="80" fillId="0" borderId="0" xfId="3" applyNumberFormat="1" applyFont="1" applyFill="1" applyBorder="1" applyAlignment="1" applyProtection="1">
      <alignment horizontal="center" vertical="center"/>
    </xf>
    <xf numFmtId="0" fontId="80" fillId="0" borderId="0" xfId="13" applyFont="1" applyFill="1" applyBorder="1" applyAlignment="1" applyProtection="1">
      <alignment horizontal="center" vertical="center"/>
    </xf>
    <xf numFmtId="0" fontId="80" fillId="0" borderId="0" xfId="13" applyFont="1" applyFill="1" applyBorder="1" applyProtection="1"/>
    <xf numFmtId="0" fontId="123" fillId="0" borderId="114" xfId="2293" applyFont="1" applyBorder="1" applyAlignment="1" applyProtection="1">
      <alignment vertical="center"/>
      <protection locked="0"/>
    </xf>
    <xf numFmtId="0" fontId="123" fillId="0" borderId="0" xfId="13" applyFont="1" applyFill="1" applyBorder="1" applyAlignment="1" applyProtection="1">
      <alignment vertical="center" wrapText="1"/>
      <protection locked="0"/>
    </xf>
    <xf numFmtId="0" fontId="123" fillId="0" borderId="114" xfId="24" applyFont="1" applyBorder="1" applyAlignment="1" applyProtection="1">
      <alignment horizontal="center" vertical="center" wrapText="1"/>
    </xf>
    <xf numFmtId="0" fontId="123" fillId="0" borderId="114" xfId="2293" applyFont="1" applyBorder="1" applyAlignment="1" applyProtection="1">
      <alignment horizontal="center" vertical="center" wrapText="1"/>
    </xf>
    <xf numFmtId="3" fontId="123" fillId="0" borderId="114" xfId="24" applyNumberFormat="1" applyFont="1" applyBorder="1" applyAlignment="1" applyProtection="1">
      <alignment horizontal="center" vertical="center" wrapText="1"/>
    </xf>
    <xf numFmtId="3" fontId="80" fillId="0" borderId="0" xfId="13" applyNumberFormat="1" applyFont="1" applyProtection="1"/>
    <xf numFmtId="0" fontId="354" fillId="0" borderId="0" xfId="3191" applyFont="1"/>
    <xf numFmtId="0" fontId="80" fillId="0" borderId="0" xfId="13" applyFont="1" applyFill="1" applyProtection="1"/>
    <xf numFmtId="0" fontId="127" fillId="0" borderId="0" xfId="2293" applyFont="1" applyAlignment="1" applyProtection="1">
      <alignment horizontal="center" vertical="center"/>
    </xf>
    <xf numFmtId="0" fontId="80" fillId="0" borderId="0" xfId="2293" applyFont="1" applyBorder="1" applyAlignment="1" applyProtection="1">
      <alignment horizontal="left" vertical="center"/>
    </xf>
    <xf numFmtId="0" fontId="127" fillId="0" borderId="0" xfId="2293" applyFont="1" applyBorder="1" applyAlignment="1" applyProtection="1">
      <alignment horizontal="center" vertical="center"/>
    </xf>
    <xf numFmtId="0" fontId="127" fillId="0" borderId="0" xfId="13" applyFont="1" applyBorder="1" applyProtection="1"/>
    <xf numFmtId="0" fontId="127" fillId="0" borderId="0" xfId="13" applyFont="1" applyProtection="1"/>
    <xf numFmtId="0" fontId="84" fillId="0" borderId="114" xfId="986" applyFont="1" applyBorder="1" applyAlignment="1">
      <alignment horizontal="center" vertical="center" wrapText="1"/>
    </xf>
    <xf numFmtId="0" fontId="84" fillId="0" borderId="114" xfId="986" applyFont="1" applyBorder="1" applyAlignment="1">
      <alignment horizontal="left" vertical="center" wrapText="1"/>
    </xf>
    <xf numFmtId="0" fontId="338" fillId="0" borderId="0" xfId="986" applyFont="1"/>
    <xf numFmtId="0" fontId="80" fillId="0" borderId="0" xfId="13" applyFont="1" applyAlignment="1" applyProtection="1">
      <alignment vertical="center"/>
    </xf>
    <xf numFmtId="0" fontId="77" fillId="0" borderId="0" xfId="24" applyFont="1" applyBorder="1" applyAlignment="1" applyProtection="1">
      <alignment horizontal="center" vertical="center"/>
    </xf>
    <xf numFmtId="3" fontId="77" fillId="0" borderId="0" xfId="13" applyNumberFormat="1" applyFont="1" applyFill="1" applyBorder="1" applyAlignment="1" applyProtection="1">
      <alignment horizontal="center" vertical="center" wrapText="1"/>
    </xf>
    <xf numFmtId="0" fontId="80" fillId="0" borderId="0" xfId="13" applyFont="1" applyAlignment="1" applyProtection="1">
      <alignment horizontal="center" vertical="center"/>
    </xf>
    <xf numFmtId="0" fontId="77" fillId="0" borderId="0" xfId="13" applyFont="1" applyBorder="1" applyAlignment="1" applyProtection="1">
      <alignment horizontal="left" vertical="center"/>
    </xf>
    <xf numFmtId="0" fontId="80" fillId="0" borderId="0" xfId="2293" applyFont="1" applyAlignment="1" applyProtection="1">
      <alignment vertical="center"/>
    </xf>
    <xf numFmtId="4" fontId="77" fillId="0" borderId="0" xfId="13" applyNumberFormat="1" applyFont="1" applyAlignment="1" applyProtection="1">
      <alignment vertical="center"/>
    </xf>
    <xf numFmtId="0" fontId="100" fillId="0" borderId="0" xfId="13" quotePrefix="1" applyFont="1" applyAlignment="1" applyProtection="1">
      <alignment vertical="center"/>
    </xf>
    <xf numFmtId="4" fontId="80" fillId="0" borderId="0" xfId="2293" applyNumberFormat="1" applyFont="1" applyAlignment="1" applyProtection="1">
      <alignment vertical="center"/>
    </xf>
    <xf numFmtId="0" fontId="123" fillId="0" borderId="0" xfId="2293" applyFont="1" applyFill="1" applyBorder="1" applyAlignment="1">
      <alignment horizontal="center" vertical="center" wrapText="1"/>
    </xf>
    <xf numFmtId="252" fontId="123" fillId="0" borderId="0" xfId="2293" applyNumberFormat="1" applyFont="1" applyFill="1" applyBorder="1" applyAlignment="1">
      <alignment horizontal="center" vertical="center" wrapText="1"/>
    </xf>
    <xf numFmtId="4" fontId="353" fillId="0" borderId="0" xfId="15533" applyNumberFormat="1" applyFont="1" applyFill="1" applyBorder="1" applyAlignment="1" applyProtection="1">
      <alignment vertical="center" wrapText="1"/>
    </xf>
    <xf numFmtId="4" fontId="100" fillId="0" borderId="0" xfId="13" applyNumberFormat="1" applyFont="1" applyFill="1" applyBorder="1" applyAlignment="1" applyProtection="1">
      <alignment horizontal="center" vertical="center" wrapText="1"/>
    </xf>
    <xf numFmtId="193" fontId="100" fillId="0" borderId="0" xfId="13" quotePrefix="1" applyNumberFormat="1" applyFont="1" applyFill="1" applyBorder="1" applyAlignment="1" applyProtection="1">
      <alignment horizontal="center" vertical="center" wrapText="1"/>
    </xf>
    <xf numFmtId="252" fontId="77" fillId="0" borderId="0" xfId="13" applyNumberFormat="1" applyFont="1" applyFill="1" applyBorder="1" applyAlignment="1" applyProtection="1">
      <alignment horizontal="center" vertical="center" wrapText="1"/>
    </xf>
    <xf numFmtId="4" fontId="77" fillId="0" borderId="0" xfId="2293" applyNumberFormat="1" applyFont="1" applyFill="1" applyBorder="1" applyAlignment="1" applyProtection="1">
      <alignment horizontal="center" vertical="center"/>
    </xf>
    <xf numFmtId="252" fontId="77" fillId="0" borderId="0" xfId="2293" applyNumberFormat="1" applyFont="1" applyFill="1" applyBorder="1" applyAlignment="1" applyProtection="1">
      <alignment horizontal="center" vertical="center"/>
    </xf>
    <xf numFmtId="4" fontId="100" fillId="0" borderId="0" xfId="3" applyNumberFormat="1" applyFont="1" applyFill="1" applyBorder="1" applyAlignment="1" applyProtection="1">
      <alignment vertical="center"/>
    </xf>
    <xf numFmtId="4" fontId="80" fillId="0" borderId="0" xfId="13" applyNumberFormat="1" applyFont="1" applyAlignment="1" applyProtection="1">
      <alignment vertical="center"/>
    </xf>
    <xf numFmtId="252" fontId="80" fillId="0" borderId="0" xfId="13" applyNumberFormat="1" applyFont="1" applyAlignment="1" applyProtection="1">
      <alignment vertical="center"/>
    </xf>
    <xf numFmtId="0" fontId="29" fillId="0" borderId="0" xfId="41898" applyFont="1" applyBorder="1"/>
    <xf numFmtId="0" fontId="29" fillId="0" borderId="0" xfId="41898" applyFont="1"/>
    <xf numFmtId="0" fontId="126" fillId="0" borderId="0" xfId="24" applyFont="1" applyFill="1" applyBorder="1" applyProtection="1"/>
    <xf numFmtId="0" fontId="99" fillId="0" borderId="0" xfId="24" applyFont="1" applyFill="1" applyBorder="1" applyProtection="1"/>
    <xf numFmtId="0" fontId="29" fillId="0" borderId="0" xfId="41956" applyFont="1"/>
    <xf numFmtId="0" fontId="29" fillId="0" borderId="0" xfId="41956" applyFont="1" applyFill="1" applyBorder="1"/>
    <xf numFmtId="0" fontId="29" fillId="0" borderId="112" xfId="41956" applyFont="1" applyBorder="1" applyAlignment="1">
      <alignment wrapText="1"/>
    </xf>
    <xf numFmtId="0" fontId="29" fillId="0" borderId="114" xfId="41956" applyFont="1" applyBorder="1"/>
    <xf numFmtId="173" fontId="29" fillId="6" borderId="114" xfId="41956" applyNumberFormat="1" applyFont="1" applyFill="1" applyBorder="1" applyAlignment="1">
      <alignment horizontal="right"/>
    </xf>
    <xf numFmtId="0" fontId="29" fillId="0" borderId="0" xfId="41902" applyFont="1"/>
    <xf numFmtId="0" fontId="29" fillId="0" borderId="0" xfId="41902" applyFont="1" applyAlignment="1">
      <alignment horizontal="center"/>
    </xf>
    <xf numFmtId="0" fontId="29" fillId="0" borderId="0" xfId="41902" applyFont="1" applyBorder="1" applyAlignment="1">
      <alignment wrapText="1"/>
    </xf>
    <xf numFmtId="0" fontId="29" fillId="0" borderId="87" xfId="41902" applyFont="1" applyBorder="1" applyAlignment="1">
      <alignment wrapText="1"/>
    </xf>
    <xf numFmtId="0" fontId="29" fillId="0" borderId="152" xfId="41902" applyFont="1" applyFill="1" applyBorder="1"/>
    <xf numFmtId="0" fontId="100" fillId="0" borderId="152" xfId="41903" applyFont="1" applyFill="1" applyBorder="1" applyAlignment="1" applyProtection="1">
      <alignment horizontal="center"/>
      <protection hidden="1"/>
    </xf>
    <xf numFmtId="0" fontId="29" fillId="0" borderId="152" xfId="41902" applyFont="1" applyFill="1" applyBorder="1" applyAlignment="1">
      <alignment horizontal="center" vertical="top" wrapText="1"/>
    </xf>
    <xf numFmtId="0" fontId="29" fillId="0" borderId="152" xfId="41902" applyFont="1" applyFill="1" applyBorder="1" applyAlignment="1">
      <alignment horizontal="left" vertical="center" wrapText="1"/>
    </xf>
    <xf numFmtId="0" fontId="77" fillId="0" borderId="152" xfId="41902" applyFont="1" applyFill="1" applyBorder="1" applyAlignment="1">
      <alignment horizontal="left" vertical="center" wrapText="1"/>
    </xf>
    <xf numFmtId="0" fontId="29" fillId="0" borderId="152" xfId="41902" applyFont="1" applyFill="1" applyBorder="1" applyAlignment="1">
      <alignment horizontal="left" vertical="center" wrapText="1" indent="1"/>
    </xf>
    <xf numFmtId="0" fontId="29" fillId="0" borderId="0" xfId="41902" applyFont="1" applyBorder="1" applyAlignment="1">
      <alignment textRotation="90" wrapText="1"/>
    </xf>
    <xf numFmtId="0" fontId="29" fillId="13" borderId="142" xfId="41902" applyFont="1" applyFill="1" applyBorder="1" applyAlignment="1">
      <alignment vertical="top"/>
    </xf>
    <xf numFmtId="0" fontId="29" fillId="13" borderId="0" xfId="41902" applyFont="1" applyFill="1" applyBorder="1" applyAlignment="1"/>
    <xf numFmtId="0" fontId="29" fillId="0" borderId="0" xfId="41902" applyFont="1" applyAlignment="1"/>
    <xf numFmtId="0" fontId="29" fillId="0" borderId="0" xfId="41902" applyFont="1" applyFill="1" applyBorder="1" applyAlignment="1"/>
    <xf numFmtId="0" fontId="29" fillId="0" borderId="0" xfId="41902" applyFont="1" applyBorder="1" applyAlignment="1"/>
    <xf numFmtId="0" fontId="29" fillId="0" borderId="0" xfId="41902" applyFont="1" applyFill="1" applyBorder="1" applyAlignment="1">
      <alignment wrapText="1"/>
    </xf>
    <xf numFmtId="0" fontId="126" fillId="0" borderId="0" xfId="41904" applyFont="1" applyProtection="1"/>
    <xf numFmtId="0" fontId="100" fillId="0" borderId="0" xfId="41904" applyFont="1" applyProtection="1"/>
    <xf numFmtId="0" fontId="77" fillId="0" borderId="0" xfId="41904" applyFont="1" applyProtection="1"/>
    <xf numFmtId="0" fontId="314" fillId="0" borderId="0" xfId="41904" applyFont="1" applyProtection="1"/>
    <xf numFmtId="0" fontId="100" fillId="0" borderId="0" xfId="41904" applyFont="1" applyAlignment="1" applyProtection="1"/>
    <xf numFmtId="0" fontId="337" fillId="0" borderId="0" xfId="41904" applyFont="1" applyAlignment="1" applyProtection="1">
      <alignment horizontal="center" vertical="center"/>
    </xf>
    <xf numFmtId="0" fontId="100" fillId="0" borderId="0" xfId="41904" applyFont="1" applyBorder="1" applyAlignment="1" applyProtection="1">
      <alignment horizontal="center" vertical="center"/>
    </xf>
    <xf numFmtId="0" fontId="100" fillId="0" borderId="152" xfId="41904" applyFont="1" applyBorder="1" applyAlignment="1" applyProtection="1">
      <alignment horizontal="center" vertical="center" wrapText="1"/>
    </xf>
    <xf numFmtId="0" fontId="100" fillId="0" borderId="152" xfId="41904" applyFont="1" applyFill="1" applyBorder="1" applyAlignment="1" applyProtection="1">
      <alignment horizontal="center" vertical="center" wrapText="1"/>
    </xf>
    <xf numFmtId="0" fontId="100" fillId="0" borderId="152" xfId="41904" applyFont="1" applyBorder="1" applyProtection="1"/>
    <xf numFmtId="0" fontId="77" fillId="0" borderId="152" xfId="41904" applyFont="1" applyBorder="1" applyAlignment="1" applyProtection="1">
      <alignment horizontal="left" wrapText="1"/>
    </xf>
    <xf numFmtId="0" fontId="77" fillId="5" borderId="152" xfId="41904" applyFont="1" applyFill="1" applyBorder="1" applyProtection="1">
      <protection locked="0"/>
    </xf>
    <xf numFmtId="0" fontId="77" fillId="7" borderId="90" xfId="41904" applyFont="1" applyFill="1" applyBorder="1" applyProtection="1"/>
    <xf numFmtId="2" fontId="100" fillId="7" borderId="90" xfId="41904" applyNumberFormat="1" applyFont="1" applyFill="1" applyBorder="1" applyAlignment="1" applyProtection="1">
      <alignment horizontal="center"/>
    </xf>
    <xf numFmtId="2" fontId="77" fillId="7" borderId="90" xfId="41904" applyNumberFormat="1" applyFont="1" applyFill="1" applyBorder="1" applyAlignment="1" applyProtection="1">
      <alignment horizontal="center"/>
    </xf>
    <xf numFmtId="2" fontId="77" fillId="0" borderId="152" xfId="41904" applyNumberFormat="1" applyFont="1" applyBorder="1" applyProtection="1"/>
    <xf numFmtId="0" fontId="77" fillId="11" borderId="152" xfId="41904" applyFont="1" applyFill="1" applyBorder="1" applyAlignment="1" applyProtection="1">
      <alignment horizontal="left" wrapText="1"/>
    </xf>
    <xf numFmtId="0" fontId="77" fillId="0" borderId="0" xfId="41904" applyFont="1" applyBorder="1" applyProtection="1"/>
    <xf numFmtId="0" fontId="77" fillId="0" borderId="0" xfId="41904" applyFont="1" applyBorder="1" applyAlignment="1" applyProtection="1">
      <alignment horizontal="center" vertical="center" wrapText="1"/>
    </xf>
    <xf numFmtId="0" fontId="355" fillId="0" borderId="0" xfId="41904" applyFont="1" applyAlignment="1" applyProtection="1">
      <alignment horizontal="center"/>
    </xf>
    <xf numFmtId="0" fontId="355" fillId="0" borderId="0" xfId="41904" applyFont="1" applyProtection="1"/>
    <xf numFmtId="0" fontId="77" fillId="0" borderId="152" xfId="41904" applyFont="1" applyBorder="1" applyAlignment="1" applyProtection="1">
      <alignment horizontal="left"/>
    </xf>
    <xf numFmtId="0" fontId="77" fillId="11" borderId="152" xfId="41904" applyFont="1" applyFill="1" applyBorder="1" applyAlignment="1" applyProtection="1">
      <alignment horizontal="left"/>
    </xf>
    <xf numFmtId="0" fontId="77" fillId="0" borderId="152" xfId="41904" applyFont="1" applyBorder="1" applyProtection="1"/>
    <xf numFmtId="0" fontId="309" fillId="0" borderId="0" xfId="41904" applyFont="1" applyProtection="1"/>
    <xf numFmtId="0" fontId="77" fillId="0" borderId="0" xfId="41905" applyFont="1"/>
    <xf numFmtId="0" fontId="77" fillId="0" borderId="0" xfId="41905" applyFont="1" applyProtection="1">
      <protection hidden="1"/>
    </xf>
    <xf numFmtId="0" fontId="100" fillId="76" borderId="0" xfId="41905" applyFont="1" applyFill="1" applyAlignment="1" applyProtection="1">
      <protection hidden="1"/>
    </xf>
    <xf numFmtId="0" fontId="100" fillId="76" borderId="0" xfId="41905" applyFont="1" applyFill="1" applyBorder="1" applyAlignment="1" applyProtection="1">
      <alignment horizontal="center"/>
      <protection hidden="1"/>
    </xf>
    <xf numFmtId="0" fontId="100" fillId="31" borderId="0" xfId="41905" applyFont="1" applyFill="1" applyBorder="1" applyProtection="1">
      <protection hidden="1"/>
    </xf>
    <xf numFmtId="0" fontId="77" fillId="31" borderId="0" xfId="41905" applyFont="1" applyFill="1" applyProtection="1">
      <protection hidden="1"/>
    </xf>
    <xf numFmtId="0" fontId="100" fillId="0" borderId="152" xfId="41905" applyFont="1" applyFill="1" applyBorder="1" applyAlignment="1" applyProtection="1">
      <alignment horizontal="center"/>
      <protection hidden="1"/>
    </xf>
    <xf numFmtId="0" fontId="77" fillId="0" borderId="143" xfId="41905" applyFont="1" applyBorder="1" applyProtection="1">
      <protection hidden="1"/>
    </xf>
    <xf numFmtId="0" fontId="77" fillId="0" borderId="145" xfId="41905" applyFont="1" applyBorder="1" applyProtection="1">
      <protection hidden="1"/>
    </xf>
    <xf numFmtId="0" fontId="77" fillId="0" borderId="144" xfId="41905" applyFont="1" applyBorder="1" applyProtection="1">
      <protection hidden="1"/>
    </xf>
    <xf numFmtId="351" fontId="77" fillId="7" borderId="152" xfId="41905" applyNumberFormat="1" applyFont="1" applyFill="1" applyBorder="1" applyAlignment="1" applyProtection="1">
      <protection hidden="1"/>
    </xf>
    <xf numFmtId="351" fontId="77" fillId="7" borderId="152" xfId="41905" applyNumberFormat="1" applyFont="1" applyFill="1" applyBorder="1" applyAlignment="1" applyProtection="1">
      <protection locked="0"/>
    </xf>
    <xf numFmtId="0" fontId="100" fillId="0" borderId="143" xfId="41905" applyFont="1" applyBorder="1" applyProtection="1">
      <protection hidden="1"/>
    </xf>
    <xf numFmtId="351" fontId="100" fillId="7" borderId="152" xfId="41905" applyNumberFormat="1" applyFont="1" applyFill="1" applyBorder="1" applyAlignment="1" applyProtection="1">
      <protection hidden="1"/>
    </xf>
    <xf numFmtId="0" fontId="100" fillId="0" borderId="145" xfId="41905" applyFont="1" applyBorder="1" applyProtection="1">
      <protection hidden="1"/>
    </xf>
    <xf numFmtId="0" fontId="100" fillId="0" borderId="144" xfId="41905" applyFont="1" applyBorder="1" applyProtection="1">
      <protection hidden="1"/>
    </xf>
    <xf numFmtId="0" fontId="100" fillId="76" borderId="142" xfId="41905" applyFont="1" applyFill="1" applyBorder="1" applyAlignment="1" applyProtection="1">
      <protection hidden="1"/>
    </xf>
    <xf numFmtId="0" fontId="77" fillId="0" borderId="0" xfId="41905" applyFont="1" applyBorder="1" applyProtection="1">
      <protection hidden="1"/>
    </xf>
    <xf numFmtId="0" fontId="77" fillId="31" borderId="0" xfId="41905" applyFont="1" applyFill="1" applyBorder="1" applyProtection="1">
      <protection hidden="1"/>
    </xf>
    <xf numFmtId="0" fontId="100" fillId="0" borderId="0" xfId="41905" applyFont="1" applyBorder="1" applyProtection="1">
      <protection hidden="1"/>
    </xf>
    <xf numFmtId="351" fontId="100" fillId="0" borderId="0" xfId="41905" applyNumberFormat="1" applyFont="1" applyBorder="1" applyProtection="1">
      <protection hidden="1"/>
    </xf>
    <xf numFmtId="0" fontId="100" fillId="0" borderId="0" xfId="41905" applyFont="1" applyProtection="1">
      <protection hidden="1"/>
    </xf>
    <xf numFmtId="0" fontId="77" fillId="7" borderId="153" xfId="41905" applyFont="1" applyFill="1" applyBorder="1" applyAlignment="1" applyProtection="1">
      <protection hidden="1"/>
    </xf>
    <xf numFmtId="0" fontId="100" fillId="31" borderId="143" xfId="41905" applyFont="1" applyFill="1" applyBorder="1" applyProtection="1">
      <protection hidden="1"/>
    </xf>
    <xf numFmtId="0" fontId="77" fillId="31" borderId="145" xfId="41905" applyFont="1" applyFill="1" applyBorder="1" applyProtection="1">
      <protection hidden="1"/>
    </xf>
    <xf numFmtId="0" fontId="77" fillId="0" borderId="149" xfId="41905" applyFont="1" applyBorder="1" applyProtection="1">
      <protection hidden="1"/>
    </xf>
    <xf numFmtId="351" fontId="77" fillId="7" borderId="153" xfId="41905" applyNumberFormat="1" applyFont="1" applyFill="1" applyBorder="1" applyAlignment="1" applyProtection="1">
      <protection hidden="1"/>
    </xf>
    <xf numFmtId="0" fontId="77" fillId="0" borderId="145" xfId="41905" applyFont="1" applyBorder="1" applyAlignment="1" applyProtection="1">
      <protection hidden="1"/>
    </xf>
    <xf numFmtId="0" fontId="100" fillId="0" borderId="92" xfId="41905" applyFont="1" applyBorder="1" applyProtection="1">
      <protection hidden="1"/>
    </xf>
    <xf numFmtId="351" fontId="100" fillId="7" borderId="90" xfId="41905" applyNumberFormat="1" applyFont="1" applyFill="1" applyBorder="1" applyAlignment="1" applyProtection="1">
      <protection hidden="1"/>
    </xf>
    <xf numFmtId="0" fontId="100" fillId="76" borderId="0" xfId="41905" applyFont="1" applyFill="1" applyBorder="1" applyAlignment="1" applyProtection="1">
      <protection hidden="1"/>
    </xf>
    <xf numFmtId="0" fontId="100" fillId="0" borderId="0" xfId="41905" applyFont="1" applyFill="1" applyBorder="1" applyProtection="1">
      <protection hidden="1"/>
    </xf>
    <xf numFmtId="0" fontId="77" fillId="0" borderId="143" xfId="41905" applyFont="1" applyFill="1" applyBorder="1" applyProtection="1">
      <protection hidden="1"/>
    </xf>
    <xf numFmtId="0" fontId="100" fillId="0" borderId="145" xfId="41905" applyFont="1" applyFill="1" applyBorder="1" applyProtection="1">
      <protection hidden="1"/>
    </xf>
    <xf numFmtId="0" fontId="100" fillId="0" borderId="144" xfId="41905" applyFont="1" applyFill="1" applyBorder="1" applyProtection="1">
      <protection hidden="1"/>
    </xf>
    <xf numFmtId="0" fontId="77" fillId="7" borderId="152" xfId="41905" applyNumberFormat="1" applyFont="1" applyFill="1" applyBorder="1" applyAlignment="1" applyProtection="1">
      <protection hidden="1"/>
    </xf>
    <xf numFmtId="0" fontId="100" fillId="0" borderId="143" xfId="41905" applyFont="1" applyFill="1" applyBorder="1" applyProtection="1">
      <protection hidden="1"/>
    </xf>
    <xf numFmtId="165" fontId="100" fillId="0" borderId="0" xfId="41905" applyNumberFormat="1" applyFont="1" applyBorder="1" applyProtection="1"/>
    <xf numFmtId="0" fontId="77" fillId="0" borderId="0" xfId="41905" applyFont="1" applyFill="1" applyProtection="1">
      <protection hidden="1"/>
    </xf>
    <xf numFmtId="0" fontId="77" fillId="0" borderId="145" xfId="41905" applyFont="1" applyFill="1" applyBorder="1" applyProtection="1">
      <protection hidden="1"/>
    </xf>
    <xf numFmtId="0" fontId="77" fillId="0" borderId="144" xfId="41905" applyFont="1" applyFill="1" applyBorder="1" applyProtection="1">
      <protection hidden="1"/>
    </xf>
    <xf numFmtId="0" fontId="77" fillId="0" borderId="0" xfId="41905" applyFont="1" applyFill="1" applyBorder="1" applyProtection="1">
      <protection hidden="1"/>
    </xf>
    <xf numFmtId="165" fontId="100" fillId="0" borderId="152" xfId="41905" applyNumberFormat="1" applyFont="1" applyBorder="1" applyProtection="1"/>
    <xf numFmtId="165" fontId="100" fillId="0" borderId="152" xfId="41905" applyNumberFormat="1" applyFont="1" applyFill="1" applyBorder="1" applyProtection="1"/>
    <xf numFmtId="0" fontId="100" fillId="31" borderId="0" xfId="41905" applyFont="1" applyFill="1" applyProtection="1">
      <protection hidden="1"/>
    </xf>
    <xf numFmtId="0" fontId="77" fillId="7" borderId="152" xfId="41905" applyFont="1" applyFill="1" applyBorder="1" applyAlignment="1" applyProtection="1">
      <protection hidden="1"/>
    </xf>
    <xf numFmtId="1" fontId="77" fillId="7" borderId="152" xfId="41905" applyNumberFormat="1" applyFont="1" applyFill="1" applyBorder="1" applyAlignment="1" applyProtection="1">
      <protection hidden="1"/>
    </xf>
    <xf numFmtId="165" fontId="100" fillId="7" borderId="152" xfId="41905" applyNumberFormat="1" applyFont="1" applyFill="1" applyBorder="1" applyAlignment="1" applyProtection="1"/>
    <xf numFmtId="165" fontId="77" fillId="0" borderId="0" xfId="41905" applyNumberFormat="1" applyFont="1" applyBorder="1" applyProtection="1">
      <protection hidden="1"/>
    </xf>
    <xf numFmtId="0" fontId="100" fillId="76" borderId="87" xfId="41905" applyFont="1" applyFill="1" applyBorder="1" applyAlignment="1" applyProtection="1">
      <alignment vertical="center"/>
      <protection hidden="1"/>
    </xf>
    <xf numFmtId="0" fontId="77" fillId="0" borderId="143" xfId="41905" applyFont="1" applyBorder="1" applyAlignment="1" applyProtection="1">
      <alignment vertical="center"/>
      <protection hidden="1"/>
    </xf>
    <xf numFmtId="0" fontId="77" fillId="0" borderId="145" xfId="41905" applyFont="1" applyBorder="1" applyAlignment="1"/>
    <xf numFmtId="351" fontId="77" fillId="7" borderId="152" xfId="41905" applyNumberFormat="1" applyFont="1" applyFill="1" applyBorder="1" applyAlignment="1" applyProtection="1"/>
    <xf numFmtId="0" fontId="100" fillId="76" borderId="87" xfId="41905" applyFont="1" applyFill="1" applyBorder="1" applyAlignment="1" applyProtection="1">
      <protection hidden="1"/>
    </xf>
    <xf numFmtId="0" fontId="77" fillId="0" borderId="142" xfId="41905" applyFont="1" applyBorder="1"/>
    <xf numFmtId="0" fontId="77" fillId="0" borderId="149" xfId="41905" applyFont="1" applyBorder="1"/>
    <xf numFmtId="351" fontId="100" fillId="7" borderId="152" xfId="41905" applyNumberFormat="1" applyFont="1" applyFill="1" applyBorder="1" applyAlignment="1" applyProtection="1"/>
    <xf numFmtId="0" fontId="100" fillId="0" borderId="0" xfId="41905" applyFont="1"/>
    <xf numFmtId="0" fontId="100" fillId="31" borderId="26" xfId="41905" applyFont="1" applyFill="1" applyBorder="1" applyProtection="1">
      <protection hidden="1"/>
    </xf>
    <xf numFmtId="0" fontId="77" fillId="31" borderId="25" xfId="41905" applyFont="1" applyFill="1" applyBorder="1" applyProtection="1">
      <protection hidden="1"/>
    </xf>
    <xf numFmtId="0" fontId="100" fillId="76" borderId="0" xfId="41905" applyFont="1" applyFill="1" applyBorder="1" applyProtection="1">
      <protection hidden="1"/>
    </xf>
    <xf numFmtId="351" fontId="100" fillId="76" borderId="0" xfId="41905" applyNumberFormat="1" applyFont="1" applyFill="1" applyBorder="1" applyProtection="1">
      <protection hidden="1"/>
    </xf>
    <xf numFmtId="351" fontId="100" fillId="0" borderId="0" xfId="41905" applyNumberFormat="1" applyFont="1" applyFill="1" applyBorder="1" applyProtection="1">
      <protection hidden="1"/>
    </xf>
    <xf numFmtId="0" fontId="77" fillId="7" borderId="152" xfId="41905" applyNumberFormat="1" applyFont="1" applyFill="1" applyBorder="1" applyProtection="1">
      <protection hidden="1"/>
    </xf>
    <xf numFmtId="10" fontId="77" fillId="7" borderId="152" xfId="41905" applyNumberFormat="1" applyFont="1" applyFill="1" applyBorder="1" applyProtection="1">
      <protection hidden="1"/>
    </xf>
    <xf numFmtId="0" fontId="77" fillId="0" borderId="0" xfId="41905" applyNumberFormat="1" applyFont="1" applyBorder="1" applyProtection="1">
      <protection hidden="1"/>
    </xf>
    <xf numFmtId="0" fontId="77" fillId="76" borderId="0" xfId="41905" applyFont="1" applyFill="1" applyProtection="1">
      <protection hidden="1"/>
    </xf>
    <xf numFmtId="0" fontId="100" fillId="0" borderId="142" xfId="41905" applyFont="1" applyBorder="1" applyProtection="1">
      <protection hidden="1"/>
    </xf>
    <xf numFmtId="0" fontId="77" fillId="0" borderId="152" xfId="41905" applyFont="1" applyFill="1" applyBorder="1" applyProtection="1">
      <protection hidden="1"/>
    </xf>
    <xf numFmtId="0" fontId="100" fillId="0" borderId="152" xfId="41905" applyFont="1" applyBorder="1" applyProtection="1">
      <protection hidden="1"/>
    </xf>
    <xf numFmtId="351" fontId="77" fillId="7" borderId="152" xfId="41905" applyNumberFormat="1" applyFont="1" applyFill="1" applyBorder="1" applyProtection="1">
      <protection hidden="1"/>
    </xf>
    <xf numFmtId="0" fontId="77" fillId="76" borderId="0" xfId="41905" applyFont="1" applyFill="1" applyAlignment="1" applyProtection="1">
      <protection hidden="1"/>
    </xf>
    <xf numFmtId="10" fontId="77" fillId="0" borderId="0" xfId="41905" applyNumberFormat="1" applyFont="1" applyBorder="1" applyProtection="1">
      <protection hidden="1"/>
    </xf>
    <xf numFmtId="0" fontId="77" fillId="7" borderId="152" xfId="41905" applyFont="1" applyFill="1" applyBorder="1" applyProtection="1">
      <protection hidden="1"/>
    </xf>
    <xf numFmtId="0" fontId="77" fillId="0" borderId="96" xfId="41905" applyFont="1" applyBorder="1" applyProtection="1">
      <protection hidden="1"/>
    </xf>
    <xf numFmtId="0" fontId="77" fillId="0" borderId="87" xfId="41905" applyFont="1" applyBorder="1" applyProtection="1">
      <protection hidden="1"/>
    </xf>
    <xf numFmtId="0" fontId="100" fillId="76" borderId="87" xfId="41905" applyFont="1" applyFill="1" applyBorder="1" applyAlignment="1"/>
    <xf numFmtId="0" fontId="77" fillId="76" borderId="87" xfId="41905" applyFont="1" applyFill="1" applyBorder="1" applyAlignment="1"/>
    <xf numFmtId="0" fontId="77" fillId="0" borderId="0" xfId="41905" applyFont="1" applyFill="1"/>
    <xf numFmtId="0" fontId="77" fillId="0" borderId="87" xfId="41905" applyFont="1" applyBorder="1" applyAlignment="1"/>
    <xf numFmtId="0" fontId="100" fillId="0" borderId="143" xfId="41905" applyFont="1" applyBorder="1" applyAlignment="1" applyProtection="1">
      <protection hidden="1"/>
    </xf>
    <xf numFmtId="10" fontId="100" fillId="7" borderId="152" xfId="41905" applyNumberFormat="1" applyFont="1" applyFill="1" applyBorder="1" applyProtection="1">
      <protection hidden="1"/>
    </xf>
    <xf numFmtId="165" fontId="77" fillId="0" borderId="0" xfId="41905" applyNumberFormat="1" applyFont="1" applyBorder="1"/>
    <xf numFmtId="351" fontId="77" fillId="0" borderId="0" xfId="41905" applyNumberFormat="1" applyFont="1" applyBorder="1"/>
    <xf numFmtId="0" fontId="77" fillId="0" borderId="0" xfId="41906" applyFont="1" applyAlignment="1">
      <alignment vertical="center"/>
    </xf>
    <xf numFmtId="0" fontId="77" fillId="5" borderId="152" xfId="41905" applyFont="1" applyFill="1" applyBorder="1" applyProtection="1">
      <protection locked="0"/>
    </xf>
    <xf numFmtId="351" fontId="100" fillId="7" borderId="152" xfId="41905" applyNumberFormat="1" applyFont="1" applyFill="1" applyBorder="1" applyProtection="1">
      <protection hidden="1"/>
    </xf>
    <xf numFmtId="0" fontId="77" fillId="31" borderId="0" xfId="41906" applyFont="1" applyFill="1" applyAlignment="1">
      <alignment vertical="center"/>
    </xf>
    <xf numFmtId="0" fontId="77" fillId="0" borderId="143" xfId="41906" applyFont="1" applyBorder="1" applyAlignment="1">
      <alignment vertical="center"/>
    </xf>
    <xf numFmtId="0" fontId="77" fillId="0" borderId="145" xfId="41906" applyFont="1" applyBorder="1" applyAlignment="1">
      <alignment vertical="center"/>
    </xf>
    <xf numFmtId="0" fontId="77" fillId="0" borderId="144" xfId="41906" applyFont="1" applyBorder="1" applyAlignment="1">
      <alignment vertical="center"/>
    </xf>
    <xf numFmtId="3" fontId="96" fillId="7" borderId="152" xfId="41906" applyNumberFormat="1" applyFont="1" applyFill="1" applyBorder="1" applyAlignment="1" applyProtection="1">
      <alignment vertical="center"/>
    </xf>
    <xf numFmtId="0" fontId="100" fillId="0" borderId="0" xfId="41906" applyFont="1" applyBorder="1" applyAlignment="1">
      <alignment vertical="center"/>
    </xf>
    <xf numFmtId="0" fontId="77" fillId="0" borderId="0" xfId="41906" applyFont="1" applyBorder="1" applyAlignment="1">
      <alignment vertical="center"/>
    </xf>
    <xf numFmtId="0" fontId="77" fillId="0" borderId="0" xfId="41905" applyFont="1" applyBorder="1"/>
    <xf numFmtId="0" fontId="295" fillId="0" borderId="0" xfId="41905" applyFont="1" applyBorder="1" applyProtection="1">
      <protection hidden="1"/>
    </xf>
    <xf numFmtId="0" fontId="306" fillId="0" borderId="0" xfId="41906" applyNumberFormat="1" applyFont="1" applyBorder="1" applyAlignment="1" applyProtection="1">
      <alignment vertical="center"/>
    </xf>
    <xf numFmtId="0" fontId="100" fillId="31" borderId="26" xfId="41906" applyFont="1" applyFill="1" applyBorder="1" applyAlignment="1">
      <alignment vertical="center"/>
    </xf>
    <xf numFmtId="0" fontId="77" fillId="31" borderId="25" xfId="41906" applyFont="1" applyFill="1" applyBorder="1" applyAlignment="1">
      <alignment vertical="center"/>
    </xf>
    <xf numFmtId="0" fontId="77" fillId="31" borderId="148" xfId="41906" applyFont="1" applyFill="1" applyBorder="1" applyAlignment="1">
      <alignment vertical="center"/>
    </xf>
    <xf numFmtId="351" fontId="100" fillId="7" borderId="50" xfId="41906" applyNumberFormat="1" applyFont="1" applyFill="1" applyBorder="1" applyAlignment="1" applyProtection="1">
      <alignment vertical="center"/>
    </xf>
    <xf numFmtId="0" fontId="100" fillId="76" borderId="0" xfId="41906" applyFont="1" applyFill="1" applyAlignment="1">
      <alignment vertical="center"/>
    </xf>
    <xf numFmtId="0" fontId="77" fillId="76" borderId="0" xfId="41906" applyFont="1" applyFill="1" applyAlignment="1">
      <alignment vertical="center"/>
    </xf>
    <xf numFmtId="0" fontId="77" fillId="76" borderId="0" xfId="41905" applyFont="1" applyFill="1"/>
    <xf numFmtId="0" fontId="77" fillId="0" borderId="0" xfId="41905" applyFont="1" applyAlignment="1">
      <alignment wrapText="1"/>
    </xf>
    <xf numFmtId="0" fontId="100" fillId="0" borderId="152" xfId="41905" applyFont="1" applyFill="1" applyBorder="1" applyAlignment="1" applyProtection="1">
      <alignment wrapText="1"/>
      <protection hidden="1"/>
    </xf>
    <xf numFmtId="0" fontId="77" fillId="0" borderId="152" xfId="41906" applyFont="1" applyBorder="1" applyAlignment="1">
      <alignment horizontal="center" vertical="center"/>
    </xf>
    <xf numFmtId="0" fontId="77" fillId="0" borderId="45" xfId="41905" applyFont="1" applyBorder="1" applyProtection="1">
      <protection hidden="1"/>
    </xf>
    <xf numFmtId="3" fontId="77" fillId="0" borderId="0" xfId="41905" applyNumberFormat="1" applyFont="1"/>
    <xf numFmtId="0" fontId="77" fillId="0" borderId="152" xfId="41905" applyFont="1" applyBorder="1" applyAlignment="1">
      <alignment horizontal="center"/>
    </xf>
    <xf numFmtId="0" fontId="100" fillId="0" borderId="152" xfId="41906" applyFont="1" applyBorder="1" applyAlignment="1">
      <alignment horizontal="center" vertical="center"/>
    </xf>
    <xf numFmtId="0" fontId="100" fillId="0" borderId="45" xfId="41905" applyFont="1" applyBorder="1" applyProtection="1">
      <protection hidden="1"/>
    </xf>
    <xf numFmtId="165" fontId="77" fillId="0" borderId="0" xfId="41906" applyNumberFormat="1" applyFont="1" applyAlignment="1">
      <alignment vertical="center"/>
    </xf>
    <xf numFmtId="0" fontId="100" fillId="0" borderId="0" xfId="41906" applyFont="1" applyAlignment="1">
      <alignment vertical="center"/>
    </xf>
    <xf numFmtId="0" fontId="100" fillId="76" borderId="152" xfId="41905" applyFont="1" applyFill="1" applyBorder="1" applyAlignment="1" applyProtection="1">
      <alignment horizontal="center" vertical="center" wrapText="1"/>
    </xf>
    <xf numFmtId="0" fontId="77" fillId="0" borderId="0" xfId="41905" applyFont="1" applyProtection="1"/>
    <xf numFmtId="0" fontId="100" fillId="0" borderId="152" xfId="41905" applyFont="1" applyBorder="1" applyProtection="1"/>
    <xf numFmtId="0" fontId="100" fillId="31" borderId="152" xfId="41905" applyFont="1" applyFill="1" applyBorder="1" applyProtection="1"/>
    <xf numFmtId="0" fontId="309" fillId="0" borderId="0" xfId="41905" applyFont="1"/>
    <xf numFmtId="0" fontId="309" fillId="0" borderId="0" xfId="41906" applyFont="1" applyFill="1" applyAlignment="1" applyProtection="1">
      <alignment vertical="center"/>
      <protection hidden="1"/>
    </xf>
    <xf numFmtId="0" fontId="309" fillId="0" borderId="0" xfId="41905" applyFont="1" applyFill="1" applyProtection="1">
      <protection hidden="1"/>
    </xf>
    <xf numFmtId="177" fontId="77" fillId="7" borderId="188" xfId="330" applyNumberFormat="1" applyFont="1" applyFill="1" applyBorder="1" applyAlignment="1" applyProtection="1">
      <alignment horizontal="center" vertical="center"/>
    </xf>
    <xf numFmtId="0" fontId="77" fillId="0" borderId="90" xfId="13" applyFont="1" applyFill="1" applyBorder="1" applyAlignment="1" applyProtection="1">
      <alignment horizontal="center" vertical="center"/>
      <protection locked="0"/>
    </xf>
    <xf numFmtId="0" fontId="77" fillId="0" borderId="188" xfId="13" applyFont="1" applyFill="1" applyBorder="1" applyAlignment="1" applyProtection="1">
      <alignment horizontal="center" vertical="center"/>
      <protection locked="0"/>
    </xf>
    <xf numFmtId="177" fontId="80" fillId="0" borderId="175" xfId="3191" applyNumberFormat="1" applyFont="1" applyFill="1" applyBorder="1" applyAlignment="1"/>
    <xf numFmtId="177" fontId="80" fillId="0" borderId="96" xfId="3191" applyNumberFormat="1" applyFont="1" applyFill="1" applyBorder="1" applyAlignment="1"/>
    <xf numFmtId="177" fontId="80" fillId="0" borderId="87" xfId="3191" applyNumberFormat="1" applyFont="1" applyFill="1" applyBorder="1" applyAlignment="1"/>
    <xf numFmtId="177" fontId="80" fillId="0" borderId="92" xfId="3191" applyNumberFormat="1" applyFont="1" applyFill="1" applyBorder="1" applyAlignment="1"/>
    <xf numFmtId="0" fontId="129" fillId="0" borderId="0" xfId="314" applyFont="1" applyAlignment="1">
      <alignment horizontal="right"/>
    </xf>
    <xf numFmtId="0" fontId="77" fillId="0" borderId="0" xfId="2292" applyFont="1" applyAlignment="1">
      <alignment horizontal="center" vertical="center"/>
    </xf>
    <xf numFmtId="177" fontId="29" fillId="0" borderId="0" xfId="41975" applyNumberFormat="1" applyFont="1" applyAlignment="1">
      <alignment horizontal="center"/>
    </xf>
    <xf numFmtId="177" fontId="100" fillId="7" borderId="165" xfId="3836" applyNumberFormat="1" applyFont="1" applyFill="1" applyBorder="1" applyAlignment="1"/>
    <xf numFmtId="177" fontId="100" fillId="7" borderId="185" xfId="3836" applyNumberFormat="1" applyFont="1" applyFill="1" applyBorder="1" applyAlignment="1"/>
    <xf numFmtId="177" fontId="77" fillId="0" borderId="0" xfId="3836" applyNumberFormat="1" applyFont="1" applyFill="1" applyBorder="1" applyAlignment="1"/>
    <xf numFmtId="177" fontId="77" fillId="7" borderId="172" xfId="3836" applyNumberFormat="1" applyFont="1" applyFill="1" applyBorder="1" applyAlignment="1"/>
    <xf numFmtId="177" fontId="77" fillId="7" borderId="143" xfId="3836" applyNumberFormat="1" applyFont="1" applyFill="1" applyBorder="1" applyAlignment="1"/>
    <xf numFmtId="177" fontId="77" fillId="7" borderId="171" xfId="3836" applyNumberFormat="1" applyFont="1" applyFill="1" applyBorder="1" applyAlignment="1"/>
    <xf numFmtId="177" fontId="77" fillId="7" borderId="160" xfId="3836" applyNumberFormat="1" applyFont="1" applyFill="1" applyBorder="1" applyAlignment="1"/>
    <xf numFmtId="177" fontId="77" fillId="7" borderId="164" xfId="3836" applyNumberFormat="1" applyFont="1" applyFill="1" applyBorder="1" applyAlignment="1"/>
    <xf numFmtId="177" fontId="77" fillId="7" borderId="150" xfId="3836" applyNumberFormat="1" applyFont="1" applyFill="1" applyBorder="1" applyAlignment="1"/>
    <xf numFmtId="177" fontId="100" fillId="7" borderId="150" xfId="3836" applyNumberFormat="1" applyFont="1" applyFill="1" applyBorder="1" applyAlignment="1"/>
    <xf numFmtId="177" fontId="77" fillId="0" borderId="0" xfId="705" applyNumberFormat="1" applyFont="1" applyFill="1" applyBorder="1" applyAlignment="1"/>
    <xf numFmtId="177" fontId="100" fillId="0" borderId="0" xfId="3836" applyNumberFormat="1" applyFont="1" applyFill="1" applyBorder="1" applyAlignment="1"/>
    <xf numFmtId="177" fontId="80" fillId="0" borderId="0" xfId="3836" applyNumberFormat="1" applyFont="1" applyFill="1" applyBorder="1" applyAlignment="1"/>
    <xf numFmtId="177" fontId="77" fillId="0" borderId="0" xfId="3836" applyNumberFormat="1" applyFont="1" applyFill="1" applyBorder="1"/>
    <xf numFmtId="177" fontId="80" fillId="0" borderId="0" xfId="3836" applyNumberFormat="1" applyFont="1" applyFill="1" applyBorder="1"/>
    <xf numFmtId="177" fontId="80" fillId="0" borderId="0" xfId="3836" applyNumberFormat="1" applyFont="1" applyFill="1"/>
    <xf numFmtId="177" fontId="77" fillId="0" borderId="0" xfId="3836" applyNumberFormat="1" applyFont="1" applyBorder="1"/>
    <xf numFmtId="177" fontId="100" fillId="54" borderId="165" xfId="3836" applyNumberFormat="1" applyFont="1" applyFill="1" applyBorder="1"/>
    <xf numFmtId="177" fontId="100" fillId="7" borderId="172" xfId="3836" applyNumberFormat="1" applyFont="1" applyFill="1" applyBorder="1" applyAlignment="1"/>
    <xf numFmtId="177" fontId="100" fillId="7" borderId="171" xfId="3836" applyNumberFormat="1" applyFont="1" applyFill="1" applyBorder="1" applyAlignment="1"/>
    <xf numFmtId="177" fontId="100" fillId="7" borderId="164" xfId="3836" applyNumberFormat="1" applyFont="1" applyFill="1" applyBorder="1" applyAlignment="1"/>
    <xf numFmtId="177" fontId="100" fillId="7" borderId="143" xfId="3836" applyNumberFormat="1" applyFont="1" applyFill="1" applyBorder="1" applyAlignment="1"/>
    <xf numFmtId="177" fontId="100" fillId="7" borderId="160" xfId="3836" applyNumberFormat="1" applyFont="1" applyFill="1" applyBorder="1" applyAlignment="1"/>
    <xf numFmtId="177" fontId="77" fillId="0" borderId="0" xfId="3836" applyNumberFormat="1" applyFont="1"/>
    <xf numFmtId="177" fontId="80" fillId="0" borderId="0" xfId="3836" applyNumberFormat="1" applyFont="1"/>
    <xf numFmtId="177" fontId="77" fillId="7" borderId="172" xfId="3836" applyNumberFormat="1" applyFont="1" applyFill="1" applyBorder="1"/>
    <xf numFmtId="177" fontId="77" fillId="7" borderId="143" xfId="3836" applyNumberFormat="1" applyFont="1" applyFill="1" applyBorder="1"/>
    <xf numFmtId="177" fontId="100" fillId="7" borderId="165" xfId="3836" applyNumberFormat="1" applyFont="1" applyFill="1" applyBorder="1"/>
    <xf numFmtId="177" fontId="77" fillId="7" borderId="171" xfId="3836" applyNumberFormat="1" applyFont="1" applyFill="1" applyBorder="1"/>
    <xf numFmtId="177" fontId="77" fillId="7" borderId="160" xfId="3836" applyNumberFormat="1" applyFont="1" applyFill="1" applyBorder="1"/>
    <xf numFmtId="177" fontId="77" fillId="7" borderId="185" xfId="3836" applyNumberFormat="1" applyFont="1" applyFill="1" applyBorder="1"/>
    <xf numFmtId="177" fontId="100" fillId="7" borderId="185" xfId="3836" applyNumberFormat="1" applyFont="1" applyFill="1" applyBorder="1"/>
    <xf numFmtId="177" fontId="77" fillId="54" borderId="172" xfId="3836" applyNumberFormat="1" applyFont="1" applyFill="1" applyBorder="1"/>
    <xf numFmtId="177" fontId="77" fillId="54" borderId="143" xfId="3836" applyNumberFormat="1" applyFont="1" applyFill="1" applyBorder="1"/>
    <xf numFmtId="177" fontId="77" fillId="54" borderId="171" xfId="3836" applyNumberFormat="1" applyFont="1" applyFill="1" applyBorder="1"/>
    <xf numFmtId="177" fontId="77" fillId="54" borderId="160" xfId="3836" applyNumberFormat="1" applyFont="1" applyFill="1" applyBorder="1"/>
    <xf numFmtId="177" fontId="80" fillId="0" borderId="0" xfId="3836" applyNumberFormat="1" applyFont="1" applyBorder="1"/>
    <xf numFmtId="177" fontId="77" fillId="54" borderId="165" xfId="3836" applyNumberFormat="1" applyFont="1" applyFill="1" applyBorder="1"/>
    <xf numFmtId="177" fontId="77" fillId="7" borderId="165" xfId="3836" applyNumberFormat="1" applyFont="1" applyFill="1" applyBorder="1" applyAlignment="1"/>
    <xf numFmtId="177" fontId="100" fillId="7" borderId="172" xfId="3836" applyNumberFormat="1" applyFont="1" applyFill="1" applyBorder="1"/>
    <xf numFmtId="177" fontId="100" fillId="7" borderId="143" xfId="3836" applyNumberFormat="1" applyFont="1" applyFill="1" applyBorder="1"/>
    <xf numFmtId="177" fontId="100" fillId="7" borderId="171" xfId="3836" applyNumberFormat="1" applyFont="1" applyFill="1" applyBorder="1"/>
    <xf numFmtId="177" fontId="77" fillId="7" borderId="99" xfId="208" applyNumberFormat="1" applyFont="1" applyFill="1" applyBorder="1"/>
    <xf numFmtId="177" fontId="77" fillId="0" borderId="90" xfId="208" applyNumberFormat="1" applyFont="1" applyFill="1" applyBorder="1"/>
    <xf numFmtId="177" fontId="77" fillId="0" borderId="99" xfId="208" applyNumberFormat="1" applyFont="1" applyFill="1" applyBorder="1"/>
    <xf numFmtId="177" fontId="100" fillId="7" borderId="90" xfId="208" applyNumberFormat="1" applyFont="1" applyFill="1" applyBorder="1"/>
    <xf numFmtId="38" fontId="77" fillId="0" borderId="0" xfId="41974" applyNumberFormat="1" applyFont="1" applyFill="1" applyBorder="1" applyAlignment="1">
      <alignment horizontal="left" vertical="top" wrapText="1"/>
    </xf>
    <xf numFmtId="353" fontId="77" fillId="0" borderId="0" xfId="41974" applyNumberFormat="1" applyFont="1" applyFill="1" applyBorder="1" applyAlignment="1">
      <alignment horizontal="left" wrapText="1"/>
    </xf>
    <xf numFmtId="347" fontId="84" fillId="0" borderId="0" xfId="41974" applyNumberFormat="1" applyFont="1" applyFill="1" applyBorder="1" applyAlignment="1">
      <alignment horizontal="left" wrapText="1"/>
    </xf>
    <xf numFmtId="177" fontId="84" fillId="0" borderId="0" xfId="41974" applyNumberFormat="1" applyFont="1" applyFill="1" applyBorder="1" applyAlignment="1">
      <alignment horizontal="left" wrapText="1"/>
    </xf>
    <xf numFmtId="3" fontId="277" fillId="6" borderId="190" xfId="41978" applyNumberFormat="1" applyFont="1" applyFill="1" applyBorder="1" applyAlignment="1">
      <alignment wrapText="1"/>
    </xf>
    <xf numFmtId="0" fontId="77" fillId="0" borderId="188" xfId="7" applyFont="1" applyFill="1" applyBorder="1"/>
    <xf numFmtId="0" fontId="100" fillId="0" borderId="188" xfId="7" applyFont="1" applyBorder="1" applyAlignment="1">
      <alignment wrapText="1"/>
    </xf>
    <xf numFmtId="0" fontId="123" fillId="0" borderId="0" xfId="13" applyFont="1" applyFill="1" applyBorder="1" applyAlignment="1" applyProtection="1">
      <alignment horizontal="left" wrapText="1"/>
    </xf>
    <xf numFmtId="0" fontId="120" fillId="0" borderId="188" xfId="3191" applyFont="1" applyFill="1" applyBorder="1"/>
    <xf numFmtId="0" fontId="100" fillId="0" borderId="188" xfId="4" applyFont="1" applyBorder="1" applyProtection="1"/>
    <xf numFmtId="0" fontId="77" fillId="0" borderId="45" xfId="4" applyFont="1" applyFill="1" applyBorder="1" applyProtection="1"/>
    <xf numFmtId="0" fontId="299" fillId="0" borderId="45" xfId="4" applyFont="1" applyFill="1" applyBorder="1" applyAlignment="1">
      <alignment wrapText="1"/>
    </xf>
    <xf numFmtId="0" fontId="77" fillId="0" borderId="188" xfId="3191" applyFont="1" applyBorder="1" applyAlignment="1" applyProtection="1">
      <alignment wrapText="1"/>
      <protection hidden="1"/>
    </xf>
    <xf numFmtId="0" fontId="100" fillId="0" borderId="188" xfId="3191" applyFont="1" applyBorder="1" applyAlignment="1" applyProtection="1">
      <alignment wrapText="1"/>
      <protection hidden="1"/>
    </xf>
    <xf numFmtId="0" fontId="77" fillId="0" borderId="45" xfId="4" applyFont="1" applyBorder="1" applyProtection="1"/>
    <xf numFmtId="0" fontId="299" fillId="0" borderId="90" xfId="4" applyFont="1" applyFill="1" applyBorder="1" applyAlignment="1">
      <alignment wrapText="1"/>
    </xf>
    <xf numFmtId="0" fontId="77" fillId="0" borderId="173" xfId="3191" applyFont="1" applyFill="1" applyBorder="1" applyAlignment="1">
      <alignment horizontal="center" vertical="center" wrapText="1"/>
    </xf>
    <xf numFmtId="0" fontId="77" fillId="0" borderId="188" xfId="3191" applyFont="1" applyFill="1" applyBorder="1"/>
    <xf numFmtId="0" fontId="0" fillId="0" borderId="0" xfId="15536" applyNumberFormat="1" applyFont="1" applyFill="1" applyBorder="1" applyProtection="1"/>
    <xf numFmtId="0" fontId="0" fillId="0" borderId="0" xfId="15536" applyNumberFormat="1" applyFont="1" applyProtection="1"/>
    <xf numFmtId="185" fontId="0" fillId="0" borderId="0" xfId="15536" applyNumberFormat="1" applyFont="1"/>
    <xf numFmtId="328" fontId="77" fillId="115" borderId="188" xfId="15542" applyNumberFormat="1" applyFont="1" applyFill="1" applyBorder="1"/>
    <xf numFmtId="0" fontId="100" fillId="0" borderId="143" xfId="0" applyFont="1" applyBorder="1"/>
    <xf numFmtId="252" fontId="77" fillId="0" borderId="95" xfId="0" applyNumberFormat="1" applyFont="1" applyFill="1" applyBorder="1" applyAlignment="1">
      <alignment vertical="top"/>
    </xf>
    <xf numFmtId="252" fontId="100" fillId="0" borderId="90" xfId="0" applyNumberFormat="1" applyFont="1" applyFill="1" applyBorder="1" applyAlignment="1">
      <alignment vertical="top"/>
    </xf>
    <xf numFmtId="177" fontId="100" fillId="7" borderId="188" xfId="0" applyNumberFormat="1" applyFont="1" applyFill="1" applyBorder="1"/>
    <xf numFmtId="169" fontId="84" fillId="7" borderId="114" xfId="0" applyNumberFormat="1" applyFont="1" applyFill="1" applyBorder="1"/>
    <xf numFmtId="177" fontId="77" fillId="0" borderId="145" xfId="0" applyNumberFormat="1" applyFont="1" applyBorder="1"/>
    <xf numFmtId="177" fontId="77" fillId="0" borderId="161" xfId="0" applyNumberFormat="1" applyFont="1" applyBorder="1"/>
    <xf numFmtId="177" fontId="100" fillId="7" borderId="157" xfId="0" applyNumberFormat="1" applyFont="1" applyFill="1" applyBorder="1" applyAlignment="1">
      <alignment vertical="top"/>
    </xf>
    <xf numFmtId="177" fontId="100" fillId="7" borderId="171" xfId="0" applyNumberFormat="1" applyFont="1" applyFill="1" applyBorder="1"/>
    <xf numFmtId="0" fontId="83" fillId="0" borderId="16" xfId="330" applyFont="1" applyBorder="1"/>
    <xf numFmtId="0" fontId="126" fillId="0" borderId="16" xfId="24" applyFont="1" applyBorder="1" applyAlignment="1"/>
    <xf numFmtId="0" fontId="126" fillId="0" borderId="0" xfId="24" applyFont="1" applyBorder="1" applyAlignment="1"/>
    <xf numFmtId="0" fontId="84" fillId="0" borderId="0" xfId="15743" applyFont="1" applyFill="1" applyBorder="1" applyAlignment="1">
      <alignment vertical="center"/>
    </xf>
    <xf numFmtId="0" fontId="100" fillId="0" borderId="0" xfId="17218" applyFont="1" applyFill="1" applyBorder="1" applyAlignment="1">
      <alignment vertical="center"/>
    </xf>
    <xf numFmtId="0" fontId="77" fillId="0" borderId="0" xfId="17218" applyFont="1" applyFill="1" applyBorder="1" applyAlignment="1">
      <alignment horizontal="center" vertical="center" textRotation="90" wrapText="1"/>
    </xf>
    <xf numFmtId="0" fontId="84" fillId="0" borderId="0" xfId="986" applyFont="1" applyFill="1" applyBorder="1" applyAlignment="1">
      <alignment horizontal="left" vertical="center" wrapText="1"/>
    </xf>
    <xf numFmtId="0" fontId="84" fillId="0" borderId="0" xfId="986" applyFont="1" applyFill="1" applyBorder="1" applyAlignment="1">
      <alignment horizontal="center" vertical="center"/>
    </xf>
    <xf numFmtId="0" fontId="84" fillId="0" borderId="91" xfId="986" applyFont="1" applyFill="1" applyBorder="1" applyAlignment="1">
      <alignment horizontal="left" vertical="center" wrapText="1"/>
    </xf>
    <xf numFmtId="0" fontId="84" fillId="0" borderId="91" xfId="986" applyFont="1" applyFill="1" applyBorder="1" applyAlignment="1">
      <alignment horizontal="center" vertical="center"/>
    </xf>
    <xf numFmtId="0" fontId="77" fillId="9" borderId="0" xfId="17218" applyFont="1" applyFill="1" applyBorder="1" applyAlignment="1">
      <alignment vertical="center"/>
    </xf>
    <xf numFmtId="0" fontId="100" fillId="70" borderId="0" xfId="15743" applyFont="1" applyFill="1" applyBorder="1" applyAlignment="1">
      <alignment horizontal="center" vertical="center" textRotation="90" wrapText="1"/>
    </xf>
    <xf numFmtId="0" fontId="100" fillId="70" borderId="0" xfId="15743" applyFont="1" applyFill="1" applyBorder="1" applyAlignment="1">
      <alignment horizontal="center" vertical="center" textRotation="90"/>
    </xf>
    <xf numFmtId="0" fontId="66" fillId="0" borderId="16" xfId="3191" applyBorder="1"/>
    <xf numFmtId="0" fontId="342" fillId="0" borderId="16" xfId="2293" applyFont="1" applyBorder="1"/>
    <xf numFmtId="0" fontId="77" fillId="0" borderId="16" xfId="3191" applyFont="1" applyBorder="1" applyAlignment="1">
      <alignment wrapText="1"/>
    </xf>
    <xf numFmtId="0" fontId="66" fillId="0" borderId="91" xfId="3191" applyBorder="1"/>
    <xf numFmtId="0" fontId="126" fillId="0" borderId="16" xfId="17218" applyFont="1" applyBorder="1"/>
    <xf numFmtId="0" fontId="69" fillId="0" borderId="16" xfId="15737" applyFont="1" applyFill="1" applyBorder="1" applyProtection="1"/>
    <xf numFmtId="0" fontId="69" fillId="0" borderId="0" xfId="15737" applyFont="1" applyFill="1" applyBorder="1" applyProtection="1"/>
    <xf numFmtId="170" fontId="81" fillId="0" borderId="0" xfId="15536" applyNumberFormat="1" applyFont="1" applyFill="1" applyBorder="1" applyAlignment="1" applyProtection="1">
      <alignment horizontal="left"/>
    </xf>
    <xf numFmtId="0" fontId="331" fillId="0" borderId="0" xfId="24" applyFont="1" applyFill="1" applyBorder="1"/>
    <xf numFmtId="0" fontId="68" fillId="0" borderId="0" xfId="24" applyFont="1" applyFill="1" applyBorder="1"/>
    <xf numFmtId="174" fontId="68" fillId="0" borderId="0" xfId="24" applyNumberFormat="1" applyFont="1" applyFill="1" applyBorder="1"/>
    <xf numFmtId="177" fontId="359" fillId="0" borderId="0" xfId="15743" applyNumberFormat="1" applyFont="1" applyFill="1" applyBorder="1" applyAlignment="1">
      <alignment horizontal="center" vertical="center"/>
    </xf>
    <xf numFmtId="175" fontId="110" fillId="0" borderId="0" xfId="15743" applyNumberFormat="1" applyFill="1" applyBorder="1" applyAlignment="1">
      <alignment horizontal="center"/>
    </xf>
    <xf numFmtId="177" fontId="110" fillId="0" borderId="0" xfId="15743" applyNumberFormat="1" applyBorder="1" applyAlignment="1">
      <alignment horizontal="center"/>
    </xf>
    <xf numFmtId="177" fontId="110" fillId="0" borderId="0" xfId="15743" applyNumberFormat="1" applyAlignment="1">
      <alignment horizontal="center"/>
    </xf>
    <xf numFmtId="0" fontId="66" fillId="0" borderId="16" xfId="3191" applyFill="1" applyBorder="1"/>
    <xf numFmtId="0" fontId="66" fillId="0" borderId="0" xfId="3191" applyFill="1"/>
    <xf numFmtId="184" fontId="110" fillId="0" borderId="0" xfId="15743" applyNumberFormat="1" applyFill="1" applyBorder="1" applyAlignment="1">
      <alignment horizontal="center"/>
    </xf>
    <xf numFmtId="329" fontId="110" fillId="0" borderId="0" xfId="15743" applyNumberFormat="1" applyFill="1" applyBorder="1" applyAlignment="1">
      <alignment horizontal="center"/>
    </xf>
    <xf numFmtId="177" fontId="110" fillId="0" borderId="0" xfId="15743" applyNumberFormat="1" applyFill="1" applyBorder="1" applyAlignment="1">
      <alignment horizontal="center"/>
    </xf>
    <xf numFmtId="0" fontId="110" fillId="0" borderId="0" xfId="18524"/>
    <xf numFmtId="0" fontId="27" fillId="0" borderId="0" xfId="41988" applyAlignment="1">
      <alignment vertical="center"/>
    </xf>
    <xf numFmtId="171" fontId="99" fillId="0" borderId="0" xfId="17227" applyNumberFormat="1" applyFont="1" applyFill="1" applyAlignment="1" applyProtection="1">
      <alignment horizontal="left" vertical="center"/>
    </xf>
    <xf numFmtId="0" fontId="27" fillId="0" borderId="0" xfId="41988" applyAlignment="1">
      <alignment horizontal="left" vertical="center"/>
    </xf>
    <xf numFmtId="0" fontId="27" fillId="0" borderId="0" xfId="41988" applyAlignment="1">
      <alignment vertical="center" wrapText="1"/>
    </xf>
    <xf numFmtId="0" fontId="363" fillId="0" borderId="0" xfId="41990" applyFont="1" applyAlignment="1">
      <alignment vertical="center"/>
    </xf>
    <xf numFmtId="0" fontId="69" fillId="0" borderId="181" xfId="15737" applyFont="1" applyFill="1" applyBorder="1" applyAlignment="1" applyProtection="1">
      <alignment horizontal="left"/>
    </xf>
    <xf numFmtId="0" fontId="69" fillId="0" borderId="0" xfId="15737" applyFont="1" applyFill="1" applyBorder="1" applyAlignment="1" applyProtection="1">
      <alignment horizontal="left"/>
    </xf>
    <xf numFmtId="0" fontId="357" fillId="0" borderId="159" xfId="3" applyFont="1" applyFill="1" applyBorder="1" applyAlignment="1" applyProtection="1">
      <alignment horizontal="left"/>
    </xf>
    <xf numFmtId="0" fontId="357" fillId="0" borderId="159" xfId="3" applyFont="1" applyFill="1" applyBorder="1" applyProtection="1"/>
    <xf numFmtId="0" fontId="364" fillId="0" borderId="159" xfId="3" applyFont="1" applyFill="1" applyBorder="1" applyProtection="1"/>
    <xf numFmtId="0" fontId="357" fillId="9" borderId="0" xfId="3" applyFont="1" applyFill="1" applyBorder="1" applyProtection="1"/>
    <xf numFmtId="0" fontId="365" fillId="0" borderId="182" xfId="2293" applyFont="1" applyFill="1" applyBorder="1"/>
    <xf numFmtId="0" fontId="357" fillId="0" borderId="183" xfId="3" applyFont="1" applyFill="1" applyBorder="1" applyAlignment="1" applyProtection="1">
      <alignment horizontal="left"/>
    </xf>
    <xf numFmtId="0" fontId="357" fillId="0" borderId="183" xfId="3" applyFont="1" applyFill="1" applyBorder="1" applyProtection="1"/>
    <xf numFmtId="0" fontId="364" fillId="0" borderId="183" xfId="3" applyFont="1" applyFill="1" applyBorder="1" applyProtection="1"/>
    <xf numFmtId="0" fontId="367" fillId="109" borderId="96" xfId="2293" applyFont="1" applyFill="1" applyBorder="1"/>
    <xf numFmtId="0" fontId="357" fillId="109" borderId="87" xfId="3" applyFont="1" applyFill="1" applyBorder="1" applyAlignment="1" applyProtection="1">
      <alignment horizontal="left"/>
    </xf>
    <xf numFmtId="0" fontId="357" fillId="109" borderId="87" xfId="3" applyFont="1" applyFill="1" applyBorder="1" applyProtection="1"/>
    <xf numFmtId="0" fontId="364" fillId="109" borderId="87" xfId="3" applyFont="1" applyFill="1" applyBorder="1" applyProtection="1"/>
    <xf numFmtId="0" fontId="357" fillId="109" borderId="92" xfId="3" applyFont="1" applyFill="1" applyBorder="1" applyProtection="1"/>
    <xf numFmtId="0" fontId="365" fillId="0" borderId="180" xfId="2293" applyFont="1" applyFill="1" applyBorder="1"/>
    <xf numFmtId="0" fontId="357" fillId="0" borderId="181" xfId="3" applyFont="1" applyFill="1" applyBorder="1" applyAlignment="1" applyProtection="1">
      <alignment horizontal="left"/>
    </xf>
    <xf numFmtId="0" fontId="357" fillId="0" borderId="181" xfId="3" applyFont="1" applyFill="1" applyBorder="1" applyProtection="1"/>
    <xf numFmtId="0" fontId="364" fillId="0" borderId="181" xfId="3" applyFont="1" applyFill="1" applyBorder="1" applyProtection="1"/>
    <xf numFmtId="0" fontId="365" fillId="0" borderId="158" xfId="2293" applyFont="1" applyFill="1" applyBorder="1"/>
    <xf numFmtId="0" fontId="365" fillId="0" borderId="0" xfId="2293" applyFont="1"/>
    <xf numFmtId="0" fontId="357" fillId="9" borderId="0" xfId="3" applyFont="1" applyFill="1" applyBorder="1" applyAlignment="1" applyProtection="1">
      <alignment horizontal="left"/>
    </xf>
    <xf numFmtId="0" fontId="364" fillId="9" borderId="0" xfId="3" applyFont="1" applyFill="1" applyBorder="1" applyProtection="1"/>
    <xf numFmtId="1" fontId="111" fillId="13" borderId="0" xfId="17258" applyNumberFormat="1" applyFont="1" applyFill="1" applyBorder="1" applyAlignment="1" applyProtection="1">
      <alignment horizontal="center"/>
    </xf>
    <xf numFmtId="0" fontId="66" fillId="9" borderId="0" xfId="3191" applyFill="1" applyBorder="1"/>
    <xf numFmtId="0" fontId="97" fillId="9" borderId="0" xfId="237" applyFont="1" applyFill="1" applyBorder="1" applyProtection="1"/>
    <xf numFmtId="0" fontId="357" fillId="9" borderId="127" xfId="3" applyFont="1" applyFill="1" applyBorder="1" applyAlignment="1" applyProtection="1">
      <alignment horizontal="left"/>
    </xf>
    <xf numFmtId="0" fontId="357" fillId="9" borderId="127" xfId="3" applyFont="1" applyFill="1" applyBorder="1" applyProtection="1"/>
    <xf numFmtId="0" fontId="364" fillId="9" borderId="127" xfId="3" applyFont="1" applyFill="1" applyBorder="1" applyProtection="1"/>
    <xf numFmtId="0" fontId="357" fillId="9" borderId="4" xfId="3" applyFont="1" applyFill="1" applyBorder="1" applyProtection="1"/>
    <xf numFmtId="0" fontId="357" fillId="0" borderId="0" xfId="3" applyFont="1" applyFill="1" applyBorder="1" applyProtection="1"/>
    <xf numFmtId="0" fontId="357" fillId="9" borderId="15" xfId="3" applyFont="1" applyFill="1" applyBorder="1" applyProtection="1"/>
    <xf numFmtId="0" fontId="357" fillId="109" borderId="0" xfId="3" applyFont="1" applyFill="1" applyBorder="1" applyAlignment="1" applyProtection="1">
      <alignment horizontal="left"/>
    </xf>
    <xf numFmtId="0" fontId="357" fillId="109" borderId="0" xfId="3" applyFont="1" applyFill="1" applyBorder="1" applyProtection="1"/>
    <xf numFmtId="0" fontId="364" fillId="109" borderId="0" xfId="3" applyFont="1" applyFill="1" applyBorder="1" applyProtection="1"/>
    <xf numFmtId="0" fontId="367" fillId="109" borderId="100" xfId="2293" applyFont="1" applyFill="1" applyBorder="1"/>
    <xf numFmtId="0" fontId="365" fillId="9" borderId="16" xfId="2293" applyFont="1" applyFill="1" applyBorder="1"/>
    <xf numFmtId="0" fontId="368" fillId="9" borderId="0" xfId="17253" applyFont="1" applyFill="1" applyBorder="1" applyAlignment="1">
      <alignment horizontal="centerContinuous"/>
    </xf>
    <xf numFmtId="1" fontId="111" fillId="9" borderId="0" xfId="17258" applyNumberFormat="1" applyFont="1" applyFill="1" applyBorder="1" applyAlignment="1" applyProtection="1">
      <alignment horizontal="center"/>
    </xf>
    <xf numFmtId="1" fontId="306" fillId="9" borderId="188" xfId="17258" applyNumberFormat="1" applyFont="1" applyFill="1" applyBorder="1" applyAlignment="1" applyProtection="1">
      <alignment horizontal="center"/>
    </xf>
    <xf numFmtId="0" fontId="97" fillId="0" borderId="0" xfId="25" applyFont="1" applyFill="1" applyBorder="1" applyProtection="1"/>
    <xf numFmtId="0" fontId="97" fillId="9" borderId="0" xfId="25" applyFont="1" applyFill="1" applyBorder="1" applyProtection="1"/>
    <xf numFmtId="0" fontId="97" fillId="0" borderId="0" xfId="25" quotePrefix="1" applyFont="1" applyFill="1" applyBorder="1" applyProtection="1"/>
    <xf numFmtId="0" fontId="97" fillId="0" borderId="0" xfId="25" applyFont="1" applyFill="1" applyBorder="1" applyAlignment="1" applyProtection="1">
      <alignment horizontal="left"/>
    </xf>
    <xf numFmtId="0" fontId="97" fillId="0" borderId="0" xfId="237" applyFont="1" applyFill="1" applyBorder="1" applyProtection="1"/>
    <xf numFmtId="348" fontId="97" fillId="0" borderId="0" xfId="237" applyNumberFormat="1" applyFont="1" applyFill="1" applyBorder="1" applyProtection="1"/>
    <xf numFmtId="0" fontId="66" fillId="9" borderId="15" xfId="3191" applyFill="1" applyBorder="1"/>
    <xf numFmtId="0" fontId="66" fillId="0" borderId="0" xfId="3191" applyFill="1" applyBorder="1"/>
    <xf numFmtId="0" fontId="66" fillId="0" borderId="91" xfId="3191" applyFill="1" applyBorder="1"/>
    <xf numFmtId="0" fontId="66" fillId="9" borderId="91" xfId="3191" applyFill="1" applyBorder="1"/>
    <xf numFmtId="177" fontId="66" fillId="9" borderId="91" xfId="3191" applyNumberFormat="1" applyFill="1" applyBorder="1"/>
    <xf numFmtId="0" fontId="362" fillId="0" borderId="0" xfId="237" applyFont="1" applyFill="1" applyBorder="1" applyProtection="1"/>
    <xf numFmtId="0" fontId="362" fillId="0" borderId="0" xfId="237" applyFont="1" applyBorder="1" applyProtection="1"/>
    <xf numFmtId="0" fontId="69" fillId="9" borderId="0" xfId="15737" applyFont="1" applyFill="1" applyBorder="1" applyAlignment="1" applyProtection="1">
      <alignment horizontal="left"/>
    </xf>
    <xf numFmtId="0" fontId="365" fillId="9" borderId="0" xfId="2293" applyFont="1" applyFill="1" applyBorder="1"/>
    <xf numFmtId="0" fontId="365" fillId="9" borderId="2" xfId="2293" applyFont="1" applyFill="1" applyBorder="1"/>
    <xf numFmtId="0" fontId="66" fillId="9" borderId="0" xfId="237" applyFont="1" applyFill="1" applyBorder="1" applyProtection="1"/>
    <xf numFmtId="0" fontId="100" fillId="9" borderId="0" xfId="3191" applyFont="1" applyFill="1" applyBorder="1"/>
    <xf numFmtId="0" fontId="66" fillId="9" borderId="0" xfId="3191" applyFill="1"/>
    <xf numFmtId="0" fontId="66" fillId="9" borderId="0" xfId="3191" applyFill="1" applyAlignment="1">
      <alignment wrapText="1"/>
    </xf>
    <xf numFmtId="0" fontId="366" fillId="9" borderId="0" xfId="2293" applyFont="1" applyFill="1" applyAlignment="1">
      <alignment wrapText="1"/>
    </xf>
    <xf numFmtId="0" fontId="366" fillId="9" borderId="0" xfId="2293" applyFont="1" applyFill="1"/>
    <xf numFmtId="0" fontId="367" fillId="9" borderId="0" xfId="2293" applyFont="1" applyFill="1"/>
    <xf numFmtId="0" fontId="66" fillId="9" borderId="4" xfId="3191" applyFill="1" applyBorder="1"/>
    <xf numFmtId="0" fontId="368" fillId="9" borderId="90" xfId="2293" applyFont="1" applyFill="1" applyBorder="1" applyAlignment="1">
      <alignment horizontal="center"/>
    </xf>
    <xf numFmtId="0" fontId="66" fillId="0" borderId="0" xfId="3191" applyFont="1" applyFill="1" applyBorder="1" applyAlignment="1">
      <alignment wrapText="1"/>
    </xf>
    <xf numFmtId="0" fontId="66" fillId="9" borderId="15" xfId="3191" applyFont="1" applyFill="1" applyBorder="1"/>
    <xf numFmtId="0" fontId="68" fillId="0" borderId="0" xfId="2293" applyFont="1"/>
    <xf numFmtId="0" fontId="68" fillId="0" borderId="0" xfId="2293"/>
    <xf numFmtId="0" fontId="66" fillId="0" borderId="0" xfId="3191" applyBorder="1" applyAlignment="1">
      <alignment wrapText="1"/>
    </xf>
    <xf numFmtId="0" fontId="100" fillId="9" borderId="178" xfId="17264" applyFont="1" applyFill="1" applyBorder="1"/>
    <xf numFmtId="1" fontId="0" fillId="0" borderId="173" xfId="17258" applyNumberFormat="1" applyFont="1" applyBorder="1" applyAlignment="1" applyProtection="1">
      <alignment horizontal="center"/>
    </xf>
    <xf numFmtId="0" fontId="77" fillId="9" borderId="190" xfId="17264" applyFont="1" applyFill="1" applyBorder="1" applyAlignment="1"/>
    <xf numFmtId="0" fontId="77" fillId="9" borderId="189" xfId="17264" applyFont="1" applyFill="1" applyBorder="1" applyAlignment="1"/>
    <xf numFmtId="0" fontId="77" fillId="9" borderId="189" xfId="17264" applyFont="1" applyFill="1" applyBorder="1"/>
    <xf numFmtId="0" fontId="77" fillId="9" borderId="190" xfId="17264" applyFont="1" applyFill="1" applyBorder="1" applyProtection="1"/>
    <xf numFmtId="0" fontId="100" fillId="9" borderId="190" xfId="17264" applyFont="1" applyFill="1" applyBorder="1" applyAlignment="1">
      <alignment horizontal="left"/>
    </xf>
    <xf numFmtId="0" fontId="100" fillId="9" borderId="189" xfId="17264" applyFont="1" applyFill="1" applyBorder="1" applyAlignment="1">
      <alignment horizontal="left"/>
    </xf>
    <xf numFmtId="185" fontId="77" fillId="9" borderId="164" xfId="15720" applyNumberFormat="1" applyFont="1" applyFill="1" applyBorder="1" applyAlignment="1">
      <alignment horizontal="left"/>
    </xf>
    <xf numFmtId="171" fontId="100" fillId="116" borderId="164" xfId="10" applyNumberFormat="1" applyFont="1" applyFill="1" applyBorder="1"/>
    <xf numFmtId="185" fontId="99" fillId="9" borderId="179" xfId="15720" applyNumberFormat="1" applyFont="1" applyFill="1" applyBorder="1" applyAlignment="1"/>
    <xf numFmtId="0" fontId="80" fillId="9" borderId="127" xfId="3" applyFont="1" applyFill="1" applyBorder="1"/>
    <xf numFmtId="0" fontId="77" fillId="15" borderId="189" xfId="17256" applyFont="1" applyFill="1" applyBorder="1"/>
    <xf numFmtId="0" fontId="69" fillId="9" borderId="0" xfId="2" applyFont="1" applyFill="1" applyBorder="1" applyProtection="1"/>
    <xf numFmtId="0" fontId="69" fillId="9" borderId="0" xfId="2" applyFont="1" applyFill="1" applyBorder="1" applyAlignment="1" applyProtection="1">
      <alignment horizontal="left"/>
    </xf>
    <xf numFmtId="0" fontId="69" fillId="109" borderId="0" xfId="2" applyFont="1" applyFill="1" applyBorder="1" applyAlignment="1" applyProtection="1">
      <alignment horizontal="left"/>
    </xf>
    <xf numFmtId="0" fontId="69" fillId="109" borderId="87" xfId="2" applyFont="1" applyFill="1" applyBorder="1" applyAlignment="1" applyProtection="1">
      <alignment horizontal="left"/>
    </xf>
    <xf numFmtId="0" fontId="69" fillId="109" borderId="92" xfId="2" applyFont="1" applyFill="1" applyBorder="1" applyAlignment="1" applyProtection="1">
      <alignment horizontal="left"/>
    </xf>
    <xf numFmtId="0" fontId="66" fillId="0" borderId="2" xfId="3191" applyBorder="1"/>
    <xf numFmtId="0" fontId="315" fillId="13" borderId="127" xfId="237" applyFont="1" applyFill="1" applyBorder="1" applyAlignment="1" applyProtection="1"/>
    <xf numFmtId="0" fontId="100" fillId="0" borderId="127" xfId="205" applyFont="1" applyBorder="1" applyAlignment="1">
      <alignment horizontal="center" wrapText="1"/>
    </xf>
    <xf numFmtId="0" fontId="84" fillId="9" borderId="16" xfId="3191" applyFont="1" applyFill="1" applyBorder="1"/>
    <xf numFmtId="0" fontId="68" fillId="13" borderId="0" xfId="17253" applyFill="1" applyBorder="1"/>
    <xf numFmtId="0" fontId="100" fillId="13" borderId="16" xfId="17253" applyFont="1" applyFill="1" applyBorder="1"/>
    <xf numFmtId="0" fontId="316" fillId="13" borderId="0" xfId="17253" applyFont="1" applyFill="1" applyBorder="1"/>
    <xf numFmtId="0" fontId="69" fillId="13" borderId="0" xfId="4362" applyFont="1" applyFill="1" applyBorder="1" applyAlignment="1" applyProtection="1">
      <alignment horizontal="left"/>
    </xf>
    <xf numFmtId="0" fontId="68" fillId="13" borderId="0" xfId="4362" applyFill="1" applyBorder="1" applyProtection="1"/>
    <xf numFmtId="0" fontId="69" fillId="109" borderId="0" xfId="4362" applyFont="1" applyFill="1" applyBorder="1" applyAlignment="1" applyProtection="1">
      <alignment horizontal="left"/>
    </xf>
    <xf numFmtId="0" fontId="68" fillId="109" borderId="0" xfId="4362" applyFill="1" applyBorder="1" applyProtection="1"/>
    <xf numFmtId="0" fontId="69" fillId="109" borderId="87" xfId="4362" applyFont="1" applyFill="1" applyBorder="1" applyAlignment="1" applyProtection="1">
      <alignment horizontal="left"/>
    </xf>
    <xf numFmtId="0" fontId="68" fillId="109" borderId="87" xfId="4362" applyFill="1" applyBorder="1" applyProtection="1"/>
    <xf numFmtId="0" fontId="68" fillId="109" borderId="92" xfId="4362" applyFill="1" applyBorder="1" applyProtection="1"/>
    <xf numFmtId="0" fontId="68" fillId="13" borderId="0" xfId="4362" applyFill="1"/>
    <xf numFmtId="0" fontId="66" fillId="9" borderId="16" xfId="3191" applyFill="1" applyBorder="1"/>
    <xf numFmtId="0" fontId="66" fillId="9" borderId="2" xfId="3191" applyFill="1" applyBorder="1"/>
    <xf numFmtId="0" fontId="66" fillId="0" borderId="160" xfId="3191" applyBorder="1"/>
    <xf numFmtId="0" fontId="100" fillId="9" borderId="160" xfId="17256" applyFont="1" applyFill="1" applyBorder="1" applyAlignment="1">
      <alignment horizontal="left" wrapText="1"/>
    </xf>
    <xf numFmtId="0" fontId="77" fillId="9" borderId="160" xfId="17256" applyFont="1" applyFill="1" applyBorder="1" applyAlignment="1">
      <alignment horizontal="left"/>
    </xf>
    <xf numFmtId="0" fontId="100" fillId="9" borderId="160" xfId="17256" applyFont="1" applyFill="1" applyBorder="1" applyAlignment="1">
      <alignment horizontal="left"/>
    </xf>
    <xf numFmtId="0" fontId="77" fillId="9" borderId="160" xfId="17256" applyFont="1" applyFill="1" applyBorder="1"/>
    <xf numFmtId="0" fontId="69" fillId="9" borderId="127" xfId="15737" applyFont="1" applyFill="1" applyBorder="1" applyAlignment="1" applyProtection="1">
      <alignment horizontal="left"/>
    </xf>
    <xf numFmtId="0" fontId="69" fillId="9" borderId="4" xfId="15737" applyFont="1" applyFill="1" applyBorder="1" applyAlignment="1" applyProtection="1">
      <alignment horizontal="left"/>
    </xf>
    <xf numFmtId="0" fontId="69" fillId="9" borderId="0" xfId="211" applyFont="1" applyFill="1" applyBorder="1" applyAlignment="1" applyProtection="1">
      <alignment horizontal="left"/>
    </xf>
    <xf numFmtId="0" fontId="0" fillId="9" borderId="0" xfId="211" applyFont="1" applyFill="1" applyBorder="1" applyProtection="1"/>
    <xf numFmtId="0" fontId="69" fillId="9" borderId="0" xfId="15737" applyFont="1" applyFill="1" applyBorder="1" applyProtection="1"/>
    <xf numFmtId="0" fontId="371" fillId="9" borderId="16" xfId="237" applyFont="1" applyFill="1" applyBorder="1" applyAlignment="1" applyProtection="1"/>
    <xf numFmtId="171" fontId="306" fillId="9" borderId="0" xfId="17264" applyNumberFormat="1" applyFont="1" applyFill="1" applyBorder="1" applyAlignment="1" applyProtection="1">
      <alignment horizontal="left"/>
    </xf>
    <xf numFmtId="0" fontId="310" fillId="9" borderId="16" xfId="237" applyFont="1" applyFill="1" applyBorder="1" applyAlignment="1" applyProtection="1"/>
    <xf numFmtId="0" fontId="68" fillId="9" borderId="0" xfId="330" applyFill="1" applyBorder="1"/>
    <xf numFmtId="0" fontId="68" fillId="9" borderId="15" xfId="330" applyFill="1" applyBorder="1"/>
    <xf numFmtId="0" fontId="68" fillId="0" borderId="0" xfId="330" applyBorder="1"/>
    <xf numFmtId="0" fontId="77" fillId="9" borderId="160" xfId="28105" applyFont="1" applyFill="1" applyBorder="1" applyProtection="1"/>
    <xf numFmtId="0" fontId="68" fillId="9" borderId="16" xfId="330" applyFill="1" applyBorder="1"/>
    <xf numFmtId="0" fontId="77" fillId="9" borderId="160" xfId="17264" applyFont="1" applyFill="1" applyBorder="1" applyProtection="1"/>
    <xf numFmtId="0" fontId="96" fillId="9" borderId="164" xfId="17264" applyFont="1" applyFill="1" applyBorder="1" applyProtection="1"/>
    <xf numFmtId="0" fontId="68" fillId="9" borderId="0" xfId="330" applyFont="1" applyFill="1" applyBorder="1"/>
    <xf numFmtId="0" fontId="68" fillId="9" borderId="0" xfId="330" quotePrefix="1" applyFont="1" applyFill="1" applyBorder="1"/>
    <xf numFmtId="0" fontId="84" fillId="9" borderId="0" xfId="330" applyFont="1" applyFill="1" applyBorder="1"/>
    <xf numFmtId="0" fontId="316" fillId="9" borderId="163" xfId="28105" applyFont="1" applyFill="1" applyBorder="1" applyProtection="1"/>
    <xf numFmtId="171" fontId="308" fillId="9" borderId="16" xfId="17258" applyNumberFormat="1" applyFont="1" applyFill="1" applyBorder="1" applyProtection="1">
      <protection locked="0"/>
    </xf>
    <xf numFmtId="171" fontId="308" fillId="9" borderId="0" xfId="17258" applyNumberFormat="1" applyFont="1" applyFill="1" applyBorder="1" applyProtection="1">
      <protection locked="0"/>
    </xf>
    <xf numFmtId="0" fontId="84" fillId="53" borderId="87" xfId="0" applyFont="1" applyFill="1" applyBorder="1" applyAlignment="1">
      <alignment horizontal="center"/>
    </xf>
    <xf numFmtId="0" fontId="84" fillId="53" borderId="92" xfId="0" applyFont="1" applyFill="1" applyBorder="1" applyAlignment="1">
      <alignment horizontal="center"/>
    </xf>
    <xf numFmtId="0" fontId="84" fillId="53" borderId="96" xfId="0" applyFont="1" applyFill="1" applyBorder="1" applyAlignment="1">
      <alignment horizontal="center"/>
    </xf>
    <xf numFmtId="0" fontId="84" fillId="53" borderId="92" xfId="0" applyFont="1" applyFill="1" applyBorder="1" applyAlignment="1">
      <alignment horizontal="center" vertical="center"/>
    </xf>
    <xf numFmtId="0" fontId="123" fillId="0" borderId="188" xfId="3191" applyFont="1" applyFill="1" applyBorder="1" applyAlignment="1">
      <alignment horizontal="center"/>
    </xf>
    <xf numFmtId="0" fontId="80" fillId="0" borderId="190" xfId="3191" applyFont="1" applyFill="1" applyBorder="1"/>
    <xf numFmtId="0" fontId="123" fillId="0" borderId="190" xfId="3191" applyFont="1" applyFill="1" applyBorder="1"/>
    <xf numFmtId="0" fontId="80" fillId="0" borderId="188" xfId="3191" applyFont="1" applyFill="1" applyBorder="1" applyAlignment="1">
      <alignment horizontal="center"/>
    </xf>
    <xf numFmtId="0" fontId="372" fillId="0" borderId="0" xfId="0" applyFont="1"/>
    <xf numFmtId="0" fontId="125" fillId="0" borderId="188" xfId="0" applyFont="1" applyBorder="1" applyAlignment="1">
      <alignment vertical="center"/>
    </xf>
    <xf numFmtId="0" fontId="84" fillId="53" borderId="188" xfId="0" applyFont="1" applyFill="1" applyBorder="1" applyAlignment="1">
      <alignment horizontal="center" wrapText="1"/>
    </xf>
    <xf numFmtId="0" fontId="84" fillId="0" borderId="0" xfId="0" applyFont="1" applyFill="1" applyBorder="1"/>
    <xf numFmtId="9" fontId="297" fillId="53" borderId="114" xfId="41910" applyFont="1" applyFill="1" applyBorder="1" applyAlignment="1">
      <alignment horizontal="right" vertical="center"/>
    </xf>
    <xf numFmtId="285" fontId="297" fillId="9" borderId="114" xfId="0" applyNumberFormat="1" applyFont="1" applyFill="1" applyBorder="1" applyAlignment="1">
      <alignment horizontal="right" vertical="center"/>
    </xf>
    <xf numFmtId="285" fontId="297" fillId="9" borderId="0" xfId="0" applyNumberFormat="1" applyFont="1" applyFill="1" applyBorder="1" applyAlignment="1">
      <alignment horizontal="right" vertical="center"/>
    </xf>
    <xf numFmtId="15" fontId="72" fillId="14" borderId="188" xfId="0" applyNumberFormat="1" applyFont="1" applyFill="1" applyBorder="1" applyAlignment="1" applyProtection="1">
      <alignment horizontal="center"/>
      <protection locked="0"/>
    </xf>
    <xf numFmtId="0" fontId="66" fillId="14" borderId="188" xfId="3191" applyFill="1" applyBorder="1"/>
    <xf numFmtId="0" fontId="0" fillId="9" borderId="0" xfId="0" applyFill="1" applyBorder="1"/>
    <xf numFmtId="0" fontId="45" fillId="9" borderId="0" xfId="41918" applyFill="1" applyBorder="1" applyAlignment="1">
      <alignment vertical="center"/>
    </xf>
    <xf numFmtId="0" fontId="66" fillId="9" borderId="0" xfId="0" applyFont="1" applyFill="1" applyBorder="1"/>
    <xf numFmtId="15" fontId="72" fillId="9" borderId="0" xfId="0" applyNumberFormat="1" applyFont="1" applyFill="1" applyBorder="1" applyAlignment="1" applyProtection="1">
      <alignment horizontal="center"/>
      <protection locked="0"/>
    </xf>
    <xf numFmtId="0" fontId="335" fillId="9" borderId="0" xfId="41955" applyFill="1" applyBorder="1" applyAlignment="1" applyProtection="1"/>
    <xf numFmtId="0" fontId="0" fillId="9" borderId="0" xfId="0" applyFill="1" applyBorder="1" applyAlignment="1">
      <alignment vertical="center"/>
    </xf>
    <xf numFmtId="0" fontId="66" fillId="9" borderId="0" xfId="0" applyFont="1" applyFill="1" applyBorder="1" applyAlignment="1">
      <alignment wrapText="1"/>
    </xf>
    <xf numFmtId="0" fontId="100" fillId="9" borderId="0" xfId="0" applyFont="1" applyFill="1" applyBorder="1"/>
    <xf numFmtId="0" fontId="100" fillId="9" borderId="0" xfId="0" applyFont="1" applyFill="1" applyBorder="1" applyAlignment="1">
      <alignment wrapText="1"/>
    </xf>
    <xf numFmtId="0" fontId="0" fillId="9" borderId="0" xfId="0" applyFill="1" applyBorder="1" applyAlignment="1">
      <alignment wrapText="1"/>
    </xf>
    <xf numFmtId="0" fontId="66" fillId="9" borderId="0" xfId="3191" applyFill="1" applyBorder="1" applyAlignment="1">
      <alignment wrapText="1"/>
    </xf>
    <xf numFmtId="0" fontId="74" fillId="9" borderId="35" xfId="0" applyFont="1" applyFill="1" applyBorder="1" applyAlignment="1">
      <alignment horizontal="center" wrapText="1"/>
    </xf>
    <xf numFmtId="0" fontId="66" fillId="71" borderId="0" xfId="0" applyFont="1" applyFill="1" applyBorder="1"/>
    <xf numFmtId="0" fontId="66" fillId="117" borderId="0" xfId="0" applyFont="1" applyFill="1" applyBorder="1"/>
    <xf numFmtId="0" fontId="66" fillId="118" borderId="0" xfId="0" applyFont="1" applyFill="1" applyBorder="1"/>
    <xf numFmtId="15" fontId="74" fillId="54" borderId="90" xfId="41916" applyNumberFormat="1" applyFont="1" applyFill="1" applyBorder="1" applyAlignment="1">
      <alignment horizontal="center" vertical="top" wrapText="1"/>
    </xf>
    <xf numFmtId="0" fontId="74" fillId="54" borderId="90" xfId="41916" applyFont="1" applyFill="1" applyBorder="1" applyAlignment="1">
      <alignment vertical="top" wrapText="1"/>
    </xf>
    <xf numFmtId="0" fontId="74" fillId="54" borderId="90" xfId="41916" applyFont="1" applyFill="1" applyBorder="1" applyAlignment="1">
      <alignment horizontal="center" vertical="top" wrapText="1"/>
    </xf>
    <xf numFmtId="0" fontId="331" fillId="9" borderId="0" xfId="41916" applyFill="1" applyBorder="1" applyAlignment="1">
      <alignment horizontal="center"/>
    </xf>
    <xf numFmtId="0" fontId="331" fillId="9" borderId="0" xfId="41916" applyFill="1" applyBorder="1"/>
    <xf numFmtId="0" fontId="77" fillId="9" borderId="0" xfId="211" applyFont="1" applyFill="1" applyBorder="1"/>
    <xf numFmtId="0" fontId="95" fillId="9" borderId="0" xfId="41914" applyNumberFormat="1" applyFill="1" applyBorder="1" applyProtection="1"/>
    <xf numFmtId="0" fontId="77" fillId="0" borderId="188" xfId="211" applyFont="1" applyBorder="1"/>
    <xf numFmtId="174" fontId="77" fillId="2" borderId="188" xfId="211" applyNumberFormat="1" applyFont="1" applyFill="1" applyBorder="1"/>
    <xf numFmtId="0" fontId="77" fillId="0" borderId="188" xfId="211" applyFont="1" applyBorder="1" applyAlignment="1">
      <alignment horizontal="right"/>
    </xf>
    <xf numFmtId="171" fontId="126" fillId="9" borderId="0" xfId="17215" applyNumberFormat="1" applyFont="1" applyFill="1" applyBorder="1" applyAlignment="1" applyProtection="1">
      <alignment horizontal="center"/>
    </xf>
    <xf numFmtId="171" fontId="123" fillId="9" borderId="188" xfId="17215" applyNumberFormat="1" applyFont="1" applyFill="1" applyBorder="1" applyProtection="1"/>
    <xf numFmtId="171" fontId="123" fillId="9" borderId="188" xfId="17215" applyNumberFormat="1" applyFont="1" applyFill="1" applyBorder="1" applyAlignment="1" applyProtection="1">
      <alignment horizontal="center"/>
    </xf>
    <xf numFmtId="0" fontId="0" fillId="9" borderId="188" xfId="0" applyFill="1" applyBorder="1"/>
    <xf numFmtId="171" fontId="77" fillId="9" borderId="188" xfId="17215" applyNumberFormat="1" applyFont="1" applyFill="1" applyBorder="1" applyAlignment="1" applyProtection="1">
      <alignment horizontal="center"/>
    </xf>
    <xf numFmtId="171" fontId="77" fillId="9" borderId="188" xfId="17215" applyNumberFormat="1" applyFont="1" applyFill="1" applyBorder="1" applyProtection="1"/>
    <xf numFmtId="2" fontId="77" fillId="9" borderId="188" xfId="17215" applyNumberFormat="1" applyFont="1" applyFill="1" applyBorder="1" applyAlignment="1" applyProtection="1">
      <alignment horizontal="center"/>
    </xf>
    <xf numFmtId="0" fontId="77" fillId="9" borderId="188" xfId="17215" applyFont="1" applyFill="1" applyBorder="1" applyAlignment="1" applyProtection="1"/>
    <xf numFmtId="171" fontId="80" fillId="9" borderId="188" xfId="17215" applyNumberFormat="1" applyFont="1" applyFill="1" applyBorder="1" applyProtection="1"/>
    <xf numFmtId="0" fontId="80" fillId="11" borderId="188" xfId="211" applyFont="1" applyFill="1" applyBorder="1" applyAlignment="1">
      <alignment horizontal="center"/>
    </xf>
    <xf numFmtId="171" fontId="77" fillId="11" borderId="188" xfId="17215" applyNumberFormat="1" applyFont="1" applyFill="1" applyBorder="1" applyAlignment="1" applyProtection="1">
      <alignment horizontal="center"/>
    </xf>
    <xf numFmtId="0" fontId="357" fillId="9" borderId="159" xfId="3" applyFont="1" applyFill="1" applyBorder="1" applyProtection="1"/>
    <xf numFmtId="347" fontId="121" fillId="0" borderId="0" xfId="42005" applyNumberFormat="1" applyFont="1" applyFill="1" applyBorder="1" applyAlignment="1">
      <alignment horizontal="center" wrapText="1"/>
    </xf>
    <xf numFmtId="347" fontId="308" fillId="0" borderId="0" xfId="42005" applyNumberFormat="1" applyFont="1" applyFill="1" applyBorder="1"/>
    <xf numFmtId="0" fontId="66" fillId="0" borderId="191" xfId="3191" applyFill="1" applyBorder="1"/>
    <xf numFmtId="347" fontId="121" fillId="0" borderId="0" xfId="42008" applyNumberFormat="1" applyFont="1" applyFill="1" applyBorder="1" applyAlignment="1">
      <alignment horizontal="center" wrapText="1"/>
    </xf>
    <xf numFmtId="0" fontId="66" fillId="0" borderId="191" xfId="3191" applyBorder="1"/>
    <xf numFmtId="0" fontId="80" fillId="9" borderId="0" xfId="211" applyFont="1" applyFill="1" applyBorder="1"/>
    <xf numFmtId="185" fontId="100" fillId="9" borderId="0" xfId="211" applyNumberFormat="1" applyFont="1" applyFill="1" applyBorder="1"/>
    <xf numFmtId="185" fontId="80" fillId="9" borderId="0" xfId="211" applyNumberFormat="1" applyFont="1" applyFill="1" applyBorder="1"/>
    <xf numFmtId="0" fontId="77" fillId="9" borderId="174" xfId="17258" applyFont="1" applyFill="1" applyBorder="1"/>
    <xf numFmtId="0" fontId="80" fillId="9" borderId="174" xfId="3" applyFont="1" applyFill="1" applyBorder="1"/>
    <xf numFmtId="1" fontId="96" fillId="9" borderId="0" xfId="17258" applyNumberFormat="1" applyFont="1" applyFill="1" applyBorder="1" applyAlignment="1" applyProtection="1">
      <alignment horizontal="center"/>
    </xf>
    <xf numFmtId="350" fontId="96" fillId="9" borderId="0" xfId="28104" applyNumberFormat="1" applyFont="1" applyFill="1" applyBorder="1" applyAlignment="1" applyProtection="1">
      <alignment horizontal="center"/>
    </xf>
    <xf numFmtId="173" fontId="68" fillId="9" borderId="0" xfId="330" applyNumberFormat="1" applyFont="1" applyFill="1" applyBorder="1"/>
    <xf numFmtId="0" fontId="69" fillId="9" borderId="25" xfId="15737" applyFont="1" applyFill="1" applyBorder="1" applyAlignment="1" applyProtection="1">
      <alignment horizontal="left"/>
    </xf>
    <xf numFmtId="0" fontId="66" fillId="9" borderId="127" xfId="3191" applyFill="1" applyBorder="1"/>
    <xf numFmtId="0" fontId="350" fillId="109" borderId="163" xfId="2293" applyFont="1" applyFill="1" applyBorder="1" applyAlignment="1">
      <alignment wrapText="1"/>
    </xf>
    <xf numFmtId="0" fontId="350" fillId="109" borderId="40" xfId="2293" applyFont="1" applyFill="1" applyBorder="1" applyAlignment="1">
      <alignment wrapText="1"/>
    </xf>
    <xf numFmtId="0" fontId="350" fillId="109" borderId="98" xfId="2293" applyFont="1" applyFill="1" applyBorder="1" applyAlignment="1">
      <alignment wrapText="1"/>
    </xf>
    <xf numFmtId="0" fontId="66" fillId="9" borderId="191" xfId="3191" applyFill="1" applyBorder="1"/>
    <xf numFmtId="0" fontId="122" fillId="9" borderId="0" xfId="3" applyFont="1" applyFill="1" applyBorder="1"/>
    <xf numFmtId="0" fontId="66" fillId="9" borderId="0" xfId="3191" applyFont="1" applyFill="1" applyBorder="1"/>
    <xf numFmtId="0" fontId="122" fillId="9" borderId="25" xfId="3" applyFont="1" applyFill="1" applyBorder="1"/>
    <xf numFmtId="0" fontId="100" fillId="109" borderId="16" xfId="17258" applyFont="1" applyFill="1" applyBorder="1" applyAlignment="1">
      <alignment wrapText="1"/>
    </xf>
    <xf numFmtId="0" fontId="100" fillId="109" borderId="16" xfId="17258" applyFont="1" applyFill="1" applyBorder="1"/>
    <xf numFmtId="0" fontId="77" fillId="9" borderId="16" xfId="3" applyFont="1" applyFill="1" applyBorder="1"/>
    <xf numFmtId="181" fontId="308" fillId="9" borderId="174" xfId="17258" applyNumberFormat="1" applyFont="1" applyFill="1" applyBorder="1" applyProtection="1">
      <protection locked="0"/>
    </xf>
    <xf numFmtId="0" fontId="122" fillId="9" borderId="127" xfId="3" applyFont="1" applyFill="1" applyBorder="1"/>
    <xf numFmtId="0" fontId="126" fillId="9" borderId="16" xfId="17258" applyFont="1" applyFill="1" applyBorder="1"/>
    <xf numFmtId="0" fontId="80" fillId="9" borderId="15" xfId="3" applyFont="1" applyFill="1" applyBorder="1"/>
    <xf numFmtId="0" fontId="366" fillId="109" borderId="179" xfId="2293" applyFont="1" applyFill="1" applyBorder="1"/>
    <xf numFmtId="0" fontId="126" fillId="109" borderId="16" xfId="17258" applyFont="1" applyFill="1" applyBorder="1"/>
    <xf numFmtId="0" fontId="365" fillId="0" borderId="179" xfId="2293" applyFont="1" applyBorder="1"/>
    <xf numFmtId="0" fontId="77" fillId="9" borderId="16" xfId="17256" applyFont="1" applyFill="1" applyBorder="1"/>
    <xf numFmtId="0" fontId="80" fillId="9" borderId="16" xfId="3" applyFont="1" applyFill="1" applyBorder="1"/>
    <xf numFmtId="0" fontId="77" fillId="9" borderId="160" xfId="17258" applyFont="1" applyFill="1" applyBorder="1"/>
    <xf numFmtId="1" fontId="100" fillId="9" borderId="16" xfId="17258" applyNumberFormat="1" applyFont="1" applyFill="1" applyBorder="1"/>
    <xf numFmtId="0" fontId="77" fillId="9" borderId="16" xfId="17258" applyFont="1" applyFill="1" applyBorder="1" applyAlignment="1">
      <alignment horizontal="right"/>
    </xf>
    <xf numFmtId="0" fontId="304" fillId="13" borderId="16" xfId="17256" applyFont="1" applyFill="1" applyBorder="1"/>
    <xf numFmtId="171" fontId="77" fillId="13" borderId="16" xfId="17258" applyNumberFormat="1" applyFont="1" applyFill="1" applyBorder="1" applyAlignment="1">
      <alignment horizontal="right"/>
    </xf>
    <xf numFmtId="0" fontId="122" fillId="9" borderId="16" xfId="3" applyFont="1" applyFill="1" applyBorder="1"/>
    <xf numFmtId="0" fontId="122" fillId="9" borderId="91" xfId="3" applyFont="1" applyFill="1" applyBorder="1"/>
    <xf numFmtId="0" fontId="99" fillId="9" borderId="160" xfId="41909" applyFont="1" applyFill="1" applyBorder="1"/>
    <xf numFmtId="0" fontId="313" fillId="0" borderId="160" xfId="320" applyFont="1" applyBorder="1" applyAlignment="1">
      <alignment horizontal="left"/>
    </xf>
    <xf numFmtId="0" fontId="99" fillId="0" borderId="160" xfId="41909" applyFont="1" applyFill="1" applyBorder="1"/>
    <xf numFmtId="0" fontId="99" fillId="9" borderId="160" xfId="320" applyFont="1" applyFill="1" applyBorder="1" applyAlignment="1"/>
    <xf numFmtId="0" fontId="313" fillId="0" borderId="16" xfId="3191" applyFont="1" applyBorder="1"/>
    <xf numFmtId="0" fontId="99" fillId="0" borderId="160" xfId="320" applyFont="1" applyBorder="1" applyAlignment="1">
      <alignment horizontal="left"/>
    </xf>
    <xf numFmtId="0" fontId="313" fillId="0" borderId="160" xfId="3191" applyFont="1" applyBorder="1"/>
    <xf numFmtId="0" fontId="99" fillId="0" borderId="160" xfId="3191" applyFont="1" applyBorder="1"/>
    <xf numFmtId="0" fontId="82" fillId="0" borderId="163" xfId="3191" applyFont="1" applyBorder="1"/>
    <xf numFmtId="0" fontId="77" fillId="9" borderId="40" xfId="41909" applyFont="1" applyFill="1" applyBorder="1"/>
    <xf numFmtId="0" fontId="77" fillId="9" borderId="40" xfId="3191" applyFont="1" applyFill="1" applyBorder="1"/>
    <xf numFmtId="0" fontId="66" fillId="9" borderId="98" xfId="3191" applyFont="1" applyFill="1" applyBorder="1"/>
    <xf numFmtId="0" fontId="66" fillId="9" borderId="16" xfId="3191" applyFont="1" applyFill="1" applyBorder="1"/>
    <xf numFmtId="171" fontId="77" fillId="11" borderId="188" xfId="17215" applyNumberFormat="1" applyFont="1" applyFill="1" applyBorder="1" applyProtection="1"/>
    <xf numFmtId="171" fontId="77" fillId="2" borderId="188" xfId="211" applyNumberFormat="1" applyFont="1" applyFill="1" applyBorder="1" applyAlignment="1">
      <alignment horizontal="right"/>
    </xf>
    <xf numFmtId="0" fontId="85" fillId="0" borderId="160" xfId="330" applyFont="1" applyFill="1" applyBorder="1" applyProtection="1"/>
    <xf numFmtId="0" fontId="338" fillId="0" borderId="151" xfId="208" applyFont="1" applyBorder="1"/>
    <xf numFmtId="0" fontId="80" fillId="0" borderId="164" xfId="208" applyFont="1" applyBorder="1"/>
    <xf numFmtId="0" fontId="123" fillId="7" borderId="164" xfId="208" applyFont="1" applyFill="1" applyBorder="1"/>
    <xf numFmtId="0" fontId="80" fillId="0" borderId="179" xfId="208" applyFont="1" applyBorder="1"/>
    <xf numFmtId="0" fontId="123" fillId="7" borderId="166" xfId="208" applyFont="1" applyFill="1" applyBorder="1"/>
    <xf numFmtId="0" fontId="338" fillId="0" borderId="111" xfId="208" applyFont="1" applyBorder="1"/>
    <xf numFmtId="0" fontId="80" fillId="0" borderId="189" xfId="208" applyFont="1" applyBorder="1"/>
    <xf numFmtId="0" fontId="123" fillId="7" borderId="189" xfId="208" applyFont="1" applyFill="1" applyBorder="1"/>
    <xf numFmtId="0" fontId="80" fillId="0" borderId="174" xfId="208" applyFont="1" applyBorder="1"/>
    <xf numFmtId="0" fontId="123" fillId="7" borderId="167" xfId="208" applyFont="1" applyFill="1" applyBorder="1"/>
    <xf numFmtId="0" fontId="338" fillId="0" borderId="109" xfId="208" applyFont="1" applyBorder="1"/>
    <xf numFmtId="0" fontId="80" fillId="0" borderId="188" xfId="208" applyFont="1" applyBorder="1"/>
    <xf numFmtId="0" fontId="123" fillId="7" borderId="188" xfId="208" applyFont="1" applyFill="1" applyBorder="1"/>
    <xf numFmtId="0" fontId="80" fillId="0" borderId="173" xfId="208" applyFont="1" applyBorder="1"/>
    <xf numFmtId="0" fontId="123" fillId="7" borderId="155" xfId="208" applyFont="1" applyFill="1" applyBorder="1"/>
    <xf numFmtId="0" fontId="84" fillId="0" borderId="173" xfId="17227" applyFont="1" applyBorder="1" applyAlignment="1">
      <alignment wrapText="1"/>
    </xf>
    <xf numFmtId="0" fontId="84" fillId="0" borderId="173" xfId="15705" applyFont="1" applyBorder="1" applyAlignment="1">
      <alignment wrapText="1"/>
    </xf>
    <xf numFmtId="0" fontId="84" fillId="9" borderId="190" xfId="15705" applyFont="1" applyFill="1" applyBorder="1"/>
    <xf numFmtId="0" fontId="278" fillId="9" borderId="190" xfId="15705" applyFont="1" applyFill="1" applyBorder="1"/>
    <xf numFmtId="3" fontId="77" fillId="54" borderId="188" xfId="4" applyNumberFormat="1" applyFont="1" applyFill="1" applyBorder="1" applyAlignment="1" applyProtection="1">
      <alignment horizontal="right"/>
    </xf>
    <xf numFmtId="3" fontId="77" fillId="9" borderId="171" xfId="4" applyNumberFormat="1" applyFont="1" applyFill="1" applyBorder="1" applyAlignment="1" applyProtection="1">
      <alignment horizontal="right"/>
    </xf>
    <xf numFmtId="0" fontId="84" fillId="9" borderId="178" xfId="15705" applyFont="1" applyFill="1" applyBorder="1"/>
    <xf numFmtId="3" fontId="77" fillId="9" borderId="175" xfId="4" applyNumberFormat="1" applyFont="1" applyFill="1" applyBorder="1" applyAlignment="1" applyProtection="1">
      <alignment horizontal="right"/>
    </xf>
    <xf numFmtId="0" fontId="278" fillId="9" borderId="96" xfId="15705" applyFont="1" applyFill="1" applyBorder="1"/>
    <xf numFmtId="0" fontId="23" fillId="0" borderId="0" xfId="42013"/>
    <xf numFmtId="0" fontId="84" fillId="0" borderId="188" xfId="42014" applyNumberFormat="1" applyFont="1" applyBorder="1" applyAlignment="1">
      <alignment horizontal="center" wrapText="1"/>
    </xf>
    <xf numFmtId="0" fontId="0" fillId="0" borderId="0" xfId="15536" applyNumberFormat="1" applyFont="1" applyFill="1" applyBorder="1" applyAlignment="1" applyProtection="1">
      <alignment vertical="top" wrapText="1"/>
    </xf>
    <xf numFmtId="0" fontId="23" fillId="0" borderId="0" xfId="42013" applyAlignment="1">
      <alignment vertical="top" wrapText="1"/>
    </xf>
    <xf numFmtId="0" fontId="23" fillId="0" borderId="0" xfId="42013" applyAlignment="1">
      <alignment horizontal="center"/>
    </xf>
    <xf numFmtId="0" fontId="23" fillId="0" borderId="0" xfId="42013" applyAlignment="1">
      <alignment vertical="center"/>
    </xf>
    <xf numFmtId="0" fontId="77" fillId="0" borderId="114" xfId="13" applyFont="1" applyBorder="1" applyAlignment="1" applyProtection="1">
      <alignment horizontal="center" vertical="center" wrapText="1"/>
    </xf>
    <xf numFmtId="0" fontId="122" fillId="0" borderId="0" xfId="3191" applyFont="1"/>
    <xf numFmtId="0" fontId="77" fillId="0" borderId="92" xfId="3191" applyFont="1" applyBorder="1" applyAlignment="1">
      <alignment horizontal="center" vertical="center"/>
    </xf>
    <xf numFmtId="0" fontId="77" fillId="0" borderId="193" xfId="13" applyFont="1" applyBorder="1" applyAlignment="1" applyProtection="1">
      <alignment horizontal="center" vertical="center"/>
    </xf>
    <xf numFmtId="0" fontId="100" fillId="0" borderId="106" xfId="13" applyFont="1" applyBorder="1" applyAlignment="1" applyProtection="1">
      <alignment horizontal="center" vertical="center" wrapText="1"/>
    </xf>
    <xf numFmtId="0" fontId="85" fillId="0" borderId="0" xfId="4" applyFont="1" applyFill="1" applyBorder="1" applyAlignment="1" applyProtection="1">
      <alignment horizontal="center" vertical="center" wrapText="1"/>
    </xf>
    <xf numFmtId="177" fontId="77" fillId="7" borderId="171" xfId="330" applyNumberFormat="1" applyFont="1" applyFill="1" applyBorder="1" applyAlignment="1" applyProtection="1">
      <alignment horizontal="center" vertical="center"/>
    </xf>
    <xf numFmtId="0" fontId="84" fillId="53" borderId="87" xfId="0" applyFont="1" applyFill="1" applyBorder="1" applyAlignment="1">
      <alignment horizontal="center"/>
    </xf>
    <xf numFmtId="0" fontId="84" fillId="53" borderId="92" xfId="0" applyFont="1" applyFill="1" applyBorder="1" applyAlignment="1">
      <alignment horizontal="center"/>
    </xf>
    <xf numFmtId="0" fontId="84" fillId="53" borderId="96" xfId="0" applyFont="1" applyFill="1" applyBorder="1" applyAlignment="1">
      <alignment horizontal="center"/>
    </xf>
    <xf numFmtId="0" fontId="84" fillId="53" borderId="92" xfId="0" applyFont="1" applyFill="1" applyBorder="1" applyAlignment="1">
      <alignment horizontal="center" vertical="center"/>
    </xf>
    <xf numFmtId="0" fontId="80" fillId="53" borderId="90" xfId="15705" applyFont="1" applyFill="1" applyBorder="1" applyAlignment="1">
      <alignment horizontal="center" vertical="center" wrapText="1"/>
    </xf>
    <xf numFmtId="0" fontId="84" fillId="53" borderId="194" xfId="0" applyFont="1" applyFill="1" applyBorder="1" applyAlignment="1">
      <alignment horizontal="center"/>
    </xf>
    <xf numFmtId="0" fontId="77" fillId="0" borderId="95" xfId="4" applyFont="1" applyFill="1" applyBorder="1" applyProtection="1"/>
    <xf numFmtId="0" fontId="299" fillId="0" borderId="95" xfId="4" applyFont="1" applyFill="1" applyBorder="1" applyAlignment="1">
      <alignment wrapText="1"/>
    </xf>
    <xf numFmtId="3" fontId="100" fillId="9" borderId="194" xfId="330" applyNumberFormat="1" applyFont="1" applyFill="1" applyBorder="1" applyAlignment="1">
      <alignment horizontal="right"/>
    </xf>
    <xf numFmtId="3" fontId="100" fillId="9" borderId="173" xfId="330" applyNumberFormat="1" applyFont="1" applyFill="1" applyBorder="1" applyAlignment="1">
      <alignment horizontal="right"/>
    </xf>
    <xf numFmtId="3" fontId="100" fillId="9" borderId="90" xfId="330" applyNumberFormat="1" applyFont="1" applyFill="1" applyBorder="1" applyAlignment="1">
      <alignment horizontal="right"/>
    </xf>
    <xf numFmtId="0" fontId="84" fillId="53" borderId="190" xfId="0" applyFont="1" applyFill="1" applyBorder="1" applyAlignment="1">
      <alignment horizontal="center"/>
    </xf>
    <xf numFmtId="0" fontId="84" fillId="53" borderId="189" xfId="0" applyFont="1" applyFill="1" applyBorder="1" applyAlignment="1">
      <alignment horizontal="center"/>
    </xf>
    <xf numFmtId="0" fontId="84" fillId="53" borderId="171" xfId="0" applyFont="1" applyFill="1" applyBorder="1" applyAlignment="1">
      <alignment horizontal="center"/>
    </xf>
    <xf numFmtId="285" fontId="297" fillId="9" borderId="194" xfId="0" applyNumberFormat="1" applyFont="1" applyFill="1" applyBorder="1" applyAlignment="1">
      <alignment horizontal="right" vertical="center"/>
    </xf>
    <xf numFmtId="0" fontId="82" fillId="0" borderId="194" xfId="17227" applyFont="1" applyBorder="1" applyAlignment="1">
      <alignment vertical="center" wrapText="1"/>
    </xf>
    <xf numFmtId="0" fontId="82" fillId="0" borderId="173" xfId="17227" applyFont="1" applyBorder="1" applyAlignment="1">
      <alignment vertical="center" wrapText="1"/>
    </xf>
    <xf numFmtId="9" fontId="77" fillId="9" borderId="156" xfId="41910" applyFont="1" applyFill="1" applyBorder="1"/>
    <xf numFmtId="10" fontId="297" fillId="53" borderId="114" xfId="41910" applyNumberFormat="1" applyFont="1" applyFill="1" applyBorder="1" applyAlignment="1">
      <alignment horizontal="right" vertical="center"/>
    </xf>
    <xf numFmtId="0" fontId="125" fillId="0" borderId="188" xfId="0" applyFont="1" applyBorder="1" applyAlignment="1">
      <alignment vertical="center" wrapText="1"/>
    </xf>
    <xf numFmtId="359" fontId="84" fillId="53" borderId="156" xfId="1" applyNumberFormat="1" applyFont="1" applyFill="1" applyBorder="1" applyAlignment="1">
      <alignment horizontal="center" vertical="center" wrapText="1"/>
    </xf>
    <xf numFmtId="0" fontId="126" fillId="0" borderId="16" xfId="3191" applyFont="1" applyFill="1" applyBorder="1" applyAlignment="1"/>
    <xf numFmtId="0" fontId="80" fillId="53" borderId="173" xfId="15705" applyFont="1" applyFill="1" applyBorder="1" applyAlignment="1">
      <alignment horizontal="center" vertical="center" wrapText="1"/>
    </xf>
    <xf numFmtId="0" fontId="300" fillId="0" borderId="0" xfId="207" applyFont="1"/>
    <xf numFmtId="0" fontId="77" fillId="7" borderId="175" xfId="207" applyFont="1" applyFill="1" applyBorder="1" applyAlignment="1">
      <alignment horizontal="center"/>
    </xf>
    <xf numFmtId="0" fontId="84" fillId="7" borderId="195" xfId="207" applyFont="1" applyFill="1" applyBorder="1" applyAlignment="1">
      <alignment horizontal="center"/>
    </xf>
    <xf numFmtId="0" fontId="84" fillId="7" borderId="96" xfId="207" applyFont="1" applyFill="1" applyBorder="1" applyAlignment="1">
      <alignment horizontal="center"/>
    </xf>
    <xf numFmtId="0" fontId="84" fillId="7" borderId="90" xfId="207" applyFont="1" applyFill="1" applyBorder="1" applyAlignment="1">
      <alignment horizontal="center"/>
    </xf>
    <xf numFmtId="0" fontId="84" fillId="7" borderId="87" xfId="207" applyFont="1" applyFill="1" applyBorder="1" applyAlignment="1">
      <alignment horizontal="center"/>
    </xf>
    <xf numFmtId="0" fontId="84" fillId="7" borderId="92" xfId="207" applyFont="1" applyFill="1" applyBorder="1" applyAlignment="1">
      <alignment horizontal="center"/>
    </xf>
    <xf numFmtId="0" fontId="84" fillId="7" borderId="92" xfId="207" applyFont="1" applyFill="1" applyBorder="1" applyAlignment="1">
      <alignment horizontal="center" wrapText="1"/>
    </xf>
    <xf numFmtId="0" fontId="84" fillId="0" borderId="0" xfId="207" applyFont="1"/>
    <xf numFmtId="358" fontId="84" fillId="7" borderId="195" xfId="207" applyNumberFormat="1" applyFont="1" applyFill="1" applyBorder="1"/>
    <xf numFmtId="0" fontId="120" fillId="0" borderId="0" xfId="207" applyFont="1" applyAlignment="1">
      <alignment wrapText="1"/>
    </xf>
    <xf numFmtId="0" fontId="83" fillId="0" borderId="0" xfId="207" applyFont="1" applyAlignment="1">
      <alignment horizontal="left"/>
    </xf>
    <xf numFmtId="0" fontId="375" fillId="0" borderId="0" xfId="207" applyFont="1" applyAlignment="1">
      <alignment horizontal="left"/>
    </xf>
    <xf numFmtId="0" fontId="77" fillId="0" borderId="0" xfId="207" applyFont="1" applyAlignment="1">
      <alignment horizontal="center"/>
    </xf>
    <xf numFmtId="0" fontId="100" fillId="0" borderId="195" xfId="207" applyFont="1" applyBorder="1"/>
    <xf numFmtId="0" fontId="100" fillId="0" borderId="195" xfId="207" applyFont="1" applyBorder="1" applyAlignment="1">
      <alignment horizontal="center"/>
    </xf>
    <xf numFmtId="0" fontId="77" fillId="7" borderId="195" xfId="207" applyFont="1" applyFill="1" applyBorder="1" applyAlignment="1">
      <alignment horizontal="center"/>
    </xf>
    <xf numFmtId="0" fontId="77" fillId="14" borderId="195" xfId="207" applyFont="1" applyFill="1" applyBorder="1" applyAlignment="1">
      <alignment horizontal="center"/>
    </xf>
    <xf numFmtId="14" fontId="77" fillId="14" borderId="195" xfId="207" applyNumberFormat="1" applyFont="1" applyFill="1" applyBorder="1" applyAlignment="1">
      <alignment horizontal="center"/>
    </xf>
    <xf numFmtId="358" fontId="77" fillId="53" borderId="195" xfId="207" applyNumberFormat="1" applyFont="1" applyFill="1" applyBorder="1" applyAlignment="1">
      <alignment horizontal="center"/>
    </xf>
    <xf numFmtId="0" fontId="120" fillId="0" borderId="0" xfId="207" applyFont="1" applyAlignment="1">
      <alignment horizontal="left"/>
    </xf>
    <xf numFmtId="0" fontId="376" fillId="0" borderId="0" xfId="207" applyFont="1" applyAlignment="1">
      <alignment horizontal="left"/>
    </xf>
    <xf numFmtId="0" fontId="77" fillId="0" borderId="195" xfId="207" applyFont="1" applyBorder="1" applyAlignment="1">
      <alignment horizontal="center"/>
    </xf>
    <xf numFmtId="0" fontId="77" fillId="53" borderId="173" xfId="207" applyFont="1" applyFill="1" applyBorder="1" applyAlignment="1">
      <alignment horizontal="center" vertical="center"/>
    </xf>
    <xf numFmtId="0" fontId="100" fillId="53" borderId="173" xfId="207" applyFont="1" applyFill="1" applyBorder="1" applyAlignment="1">
      <alignment horizontal="center"/>
    </xf>
    <xf numFmtId="0" fontId="77" fillId="0" borderId="195" xfId="207" applyFont="1" applyFill="1" applyBorder="1" applyAlignment="1">
      <alignment horizontal="center"/>
    </xf>
    <xf numFmtId="358" fontId="77" fillId="7" borderId="195" xfId="207" applyNumberFormat="1" applyFont="1" applyFill="1" applyBorder="1" applyAlignment="1">
      <alignment horizontal="center"/>
    </xf>
    <xf numFmtId="358" fontId="77" fillId="7" borderId="195" xfId="207" applyNumberFormat="1" applyFont="1" applyFill="1" applyBorder="1"/>
    <xf numFmtId="0" fontId="77" fillId="0" borderId="45" xfId="207" applyFont="1" applyFill="1" applyBorder="1" applyAlignment="1">
      <alignment horizontal="center" vertical="center"/>
    </xf>
    <xf numFmtId="0" fontId="77" fillId="0" borderId="45" xfId="207" applyFont="1" applyFill="1" applyBorder="1" applyAlignment="1">
      <alignment horizontal="center"/>
    </xf>
    <xf numFmtId="0" fontId="77" fillId="0" borderId="90" xfId="207" applyFont="1" applyFill="1" applyBorder="1" applyAlignment="1">
      <alignment horizontal="center" vertical="center"/>
    </xf>
    <xf numFmtId="0" fontId="77" fillId="0" borderId="90" xfId="207" applyFont="1" applyFill="1" applyBorder="1" applyAlignment="1">
      <alignment horizontal="center"/>
    </xf>
    <xf numFmtId="0" fontId="77" fillId="14" borderId="173" xfId="207" applyFont="1" applyFill="1" applyBorder="1" applyAlignment="1">
      <alignment horizontal="center" vertical="center"/>
    </xf>
    <xf numFmtId="0" fontId="126" fillId="0" borderId="0" xfId="17227" applyFont="1"/>
    <xf numFmtId="0" fontId="77" fillId="0" borderId="0" xfId="15699" applyFont="1" applyBorder="1" applyAlignment="1" applyProtection="1"/>
    <xf numFmtId="0" fontId="100" fillId="0" borderId="0" xfId="15699" applyFont="1" applyFill="1" applyBorder="1" applyAlignment="1" applyProtection="1">
      <alignment horizontal="left"/>
    </xf>
    <xf numFmtId="0" fontId="100" fillId="0" borderId="0" xfId="15699" applyFont="1" applyFill="1" applyBorder="1" applyAlignment="1" applyProtection="1">
      <alignment horizontal="left" wrapText="1"/>
    </xf>
    <xf numFmtId="0" fontId="341" fillId="0" borderId="0" xfId="17227" applyFont="1" applyBorder="1" applyAlignment="1">
      <alignment horizontal="center" vertical="center"/>
    </xf>
    <xf numFmtId="1" fontId="100" fillId="0" borderId="0" xfId="15699" applyNumberFormat="1" applyFont="1" applyFill="1" applyBorder="1" applyAlignment="1" applyProtection="1">
      <alignment horizontal="left"/>
    </xf>
    <xf numFmtId="1" fontId="77" fillId="0" borderId="0" xfId="15699" applyNumberFormat="1" applyFont="1" applyFill="1" applyBorder="1" applyAlignment="1" applyProtection="1">
      <alignment horizontal="left"/>
    </xf>
    <xf numFmtId="0" fontId="100" fillId="0" borderId="0" xfId="15699" applyFont="1" applyFill="1" applyBorder="1" applyAlignment="1" applyProtection="1">
      <alignment horizontal="center" vertical="center" wrapText="1"/>
    </xf>
    <xf numFmtId="0" fontId="100" fillId="0" borderId="0" xfId="15699" applyFont="1" applyFill="1" applyBorder="1" applyAlignment="1" applyProtection="1">
      <alignment horizontal="center" vertical="center"/>
    </xf>
    <xf numFmtId="174" fontId="100" fillId="0" borderId="0" xfId="15699" applyNumberFormat="1" applyFont="1" applyFill="1" applyBorder="1" applyAlignment="1" applyProtection="1">
      <alignment horizontal="right" vertical="center"/>
    </xf>
    <xf numFmtId="1" fontId="100" fillId="0" borderId="0" xfId="15699" applyNumberFormat="1" applyFont="1" applyFill="1" applyBorder="1" applyAlignment="1" applyProtection="1">
      <alignment horizontal="right"/>
    </xf>
    <xf numFmtId="0" fontId="77" fillId="0" borderId="0" xfId="15699" applyFont="1" applyFill="1" applyBorder="1" applyAlignment="1" applyProtection="1">
      <alignment horizontal="left"/>
    </xf>
    <xf numFmtId="174" fontId="100" fillId="0" borderId="0" xfId="15699" applyNumberFormat="1" applyFont="1" applyFill="1" applyBorder="1" applyAlignment="1" applyProtection="1">
      <alignment horizontal="right" vertical="center"/>
      <protection locked="0"/>
    </xf>
    <xf numFmtId="0" fontId="77" fillId="0" borderId="0" xfId="15699" applyNumberFormat="1" applyFont="1" applyFill="1" applyBorder="1" applyAlignment="1" applyProtection="1">
      <alignment horizontal="left"/>
    </xf>
    <xf numFmtId="1" fontId="77" fillId="0" borderId="0" xfId="15699" applyNumberFormat="1" applyFont="1" applyFill="1" applyBorder="1" applyAlignment="1" applyProtection="1">
      <alignment horizontal="right"/>
      <protection locked="0"/>
    </xf>
    <xf numFmtId="0" fontId="77" fillId="0" borderId="0" xfId="15699" applyFont="1" applyBorder="1" applyAlignment="1" applyProtection="1">
      <alignment horizontal="left"/>
    </xf>
    <xf numFmtId="0" fontId="77" fillId="0" borderId="0" xfId="330" applyFont="1" applyAlignment="1">
      <alignment horizontal="left" vertical="center"/>
    </xf>
    <xf numFmtId="0" fontId="77" fillId="0" borderId="0" xfId="330" applyFont="1" applyAlignment="1">
      <alignment vertical="center"/>
    </xf>
    <xf numFmtId="0" fontId="126" fillId="0" borderId="0" xfId="330" applyFont="1" applyAlignment="1">
      <alignment horizontal="left" vertical="center"/>
    </xf>
    <xf numFmtId="0" fontId="377" fillId="0" borderId="0" xfId="330" applyFont="1" applyAlignment="1">
      <alignment vertical="center"/>
    </xf>
    <xf numFmtId="0" fontId="80" fillId="0" borderId="0" xfId="330" applyFont="1" applyFill="1" applyBorder="1" applyAlignment="1">
      <alignment vertical="center"/>
    </xf>
    <xf numFmtId="0" fontId="100" fillId="0" borderId="0" xfId="15699" applyFont="1" applyFill="1" applyBorder="1" applyAlignment="1" applyProtection="1">
      <alignment vertical="center"/>
    </xf>
    <xf numFmtId="0" fontId="77" fillId="0" borderId="0" xfId="15699" applyFont="1" applyFill="1" applyAlignment="1" applyProtection="1">
      <alignment vertical="center"/>
    </xf>
    <xf numFmtId="0" fontId="77" fillId="0" borderId="0" xfId="15699" applyFont="1" applyFill="1" applyBorder="1" applyAlignment="1" applyProtection="1">
      <alignment vertical="center" wrapText="1"/>
    </xf>
    <xf numFmtId="0" fontId="77" fillId="0" borderId="0" xfId="15699" applyFont="1" applyFill="1" applyBorder="1" applyAlignment="1" applyProtection="1">
      <alignment horizontal="center" vertical="center"/>
    </xf>
    <xf numFmtId="0" fontId="77" fillId="0" borderId="0" xfId="15699" applyFont="1" applyAlignment="1" applyProtection="1">
      <alignment vertical="center"/>
    </xf>
    <xf numFmtId="1" fontId="100" fillId="0" borderId="0" xfId="15699" applyNumberFormat="1" applyFont="1" applyFill="1" applyBorder="1" applyAlignment="1" applyProtection="1">
      <alignment horizontal="center" vertical="center"/>
    </xf>
    <xf numFmtId="0" fontId="77" fillId="0" borderId="0" xfId="15699" applyFont="1" applyBorder="1" applyAlignment="1" applyProtection="1">
      <alignment vertical="center"/>
    </xf>
    <xf numFmtId="2" fontId="100" fillId="0" borderId="0" xfId="15699" applyNumberFormat="1" applyFont="1" applyFill="1" applyBorder="1" applyAlignment="1" applyProtection="1">
      <alignment horizontal="left" vertical="center"/>
    </xf>
    <xf numFmtId="0" fontId="100" fillId="0" borderId="0" xfId="15699" applyFont="1" applyFill="1" applyAlignment="1" applyProtection="1">
      <alignment vertical="center"/>
    </xf>
    <xf numFmtId="0" fontId="77" fillId="0" borderId="0" xfId="15699" applyFont="1" applyFill="1" applyBorder="1" applyAlignment="1" applyProtection="1">
      <alignment vertical="center"/>
    </xf>
    <xf numFmtId="1" fontId="100" fillId="0" borderId="0" xfId="15699" applyNumberFormat="1" applyFont="1" applyFill="1" applyBorder="1" applyAlignment="1" applyProtection="1">
      <alignment horizontal="left" vertical="center"/>
    </xf>
    <xf numFmtId="1" fontId="77" fillId="0" borderId="0" xfId="15699" applyNumberFormat="1" applyFont="1" applyFill="1" applyBorder="1" applyAlignment="1" applyProtection="1">
      <alignment horizontal="center" vertical="center"/>
    </xf>
    <xf numFmtId="0" fontId="77" fillId="0" borderId="0" xfId="15699" applyFont="1" applyBorder="1" applyAlignment="1" applyProtection="1">
      <alignment horizontal="right" vertical="center"/>
    </xf>
    <xf numFmtId="0" fontId="77" fillId="0" borderId="0" xfId="15699" applyFont="1" applyBorder="1" applyAlignment="1" applyProtection="1">
      <alignment horizontal="left" vertical="center"/>
    </xf>
    <xf numFmtId="0" fontId="80" fillId="0" borderId="0" xfId="330" applyFont="1" applyAlignment="1">
      <alignment horizontal="left" vertical="center"/>
    </xf>
    <xf numFmtId="0" fontId="80" fillId="0" borderId="0" xfId="330" applyFont="1" applyAlignment="1">
      <alignment vertical="center"/>
    </xf>
    <xf numFmtId="0" fontId="100" fillId="0" borderId="0" xfId="15699" applyFont="1" applyFill="1" applyBorder="1" applyAlignment="1" applyProtection="1">
      <alignment horizontal="left" vertical="center"/>
    </xf>
    <xf numFmtId="0" fontId="100" fillId="0" borderId="0" xfId="15699" quotePrefix="1" applyFont="1" applyFill="1" applyBorder="1" applyAlignment="1" applyProtection="1">
      <alignment horizontal="left" vertical="center"/>
    </xf>
    <xf numFmtId="0" fontId="77" fillId="0" borderId="0" xfId="15699" applyNumberFormat="1" applyFont="1" applyFill="1" applyBorder="1" applyAlignment="1" applyProtection="1">
      <alignment horizontal="center" vertical="center"/>
    </xf>
    <xf numFmtId="0" fontId="77" fillId="0" borderId="0" xfId="17227" applyFont="1"/>
    <xf numFmtId="0" fontId="126" fillId="0" borderId="0" xfId="17227" applyFont="1" applyBorder="1"/>
    <xf numFmtId="0" fontId="99" fillId="0" borderId="0" xfId="15699" applyFont="1" applyFill="1" applyBorder="1" applyAlignment="1" applyProtection="1">
      <alignment horizontal="left"/>
    </xf>
    <xf numFmtId="0" fontId="341" fillId="0" borderId="0" xfId="17227" applyFont="1" applyBorder="1"/>
    <xf numFmtId="0" fontId="100" fillId="0" borderId="0" xfId="15699" applyFont="1" applyFill="1" applyBorder="1" applyAlignment="1" applyProtection="1">
      <alignment vertical="center" wrapText="1"/>
    </xf>
    <xf numFmtId="174" fontId="341" fillId="0" borderId="0" xfId="17227" applyNumberFormat="1" applyFont="1" applyBorder="1"/>
    <xf numFmtId="0" fontId="100" fillId="0" borderId="194" xfId="15699" applyFont="1" applyFill="1" applyBorder="1" applyAlignment="1" applyProtection="1">
      <alignment horizontal="center" vertical="center" wrapText="1"/>
    </xf>
    <xf numFmtId="174" fontId="100" fillId="0" borderId="194" xfId="15699" applyNumberFormat="1" applyFont="1" applyFill="1" applyBorder="1" applyAlignment="1" applyProtection="1">
      <alignment horizontal="center" vertical="center"/>
    </xf>
    <xf numFmtId="0" fontId="77" fillId="0" borderId="194" xfId="15699" applyFont="1" applyBorder="1" applyAlignment="1" applyProtection="1">
      <alignment horizontal="left"/>
    </xf>
    <xf numFmtId="0" fontId="100" fillId="0" borderId="194" xfId="15699" applyFont="1" applyFill="1" applyBorder="1" applyAlignment="1" applyProtection="1">
      <alignment wrapText="1"/>
    </xf>
    <xf numFmtId="0" fontId="100" fillId="0" borderId="194" xfId="15699" applyFont="1" applyFill="1" applyBorder="1" applyAlignment="1" applyProtection="1">
      <alignment horizontal="left" wrapText="1"/>
    </xf>
    <xf numFmtId="0" fontId="100" fillId="0" borderId="194" xfId="15699" applyFont="1" applyBorder="1" applyAlignment="1" applyProtection="1">
      <alignment horizontal="left"/>
    </xf>
    <xf numFmtId="0" fontId="100" fillId="0" borderId="194" xfId="15699" applyFont="1" applyFill="1" applyBorder="1" applyAlignment="1" applyProtection="1">
      <alignment horizontal="center" vertical="center"/>
    </xf>
    <xf numFmtId="1" fontId="100" fillId="0" borderId="194" xfId="15699" applyNumberFormat="1" applyFont="1" applyFill="1" applyBorder="1" applyAlignment="1" applyProtection="1">
      <alignment horizontal="left"/>
    </xf>
    <xf numFmtId="1" fontId="100" fillId="54" borderId="194" xfId="15699" applyNumberFormat="1" applyFont="1" applyFill="1" applyBorder="1" applyAlignment="1" applyProtection="1">
      <alignment horizontal="right"/>
    </xf>
    <xf numFmtId="174" fontId="100" fillId="119" borderId="194" xfId="15699" applyNumberFormat="1" applyFont="1" applyFill="1" applyBorder="1" applyAlignment="1" applyProtection="1">
      <alignment horizontal="right" vertical="center"/>
      <protection locked="0"/>
    </xf>
    <xf numFmtId="0" fontId="77" fillId="0" borderId="194" xfId="15699" applyNumberFormat="1" applyFont="1" applyFill="1" applyBorder="1" applyAlignment="1" applyProtection="1">
      <alignment horizontal="left"/>
    </xf>
    <xf numFmtId="0" fontId="100" fillId="0" borderId="194" xfId="15701" applyFont="1" applyBorder="1" applyAlignment="1" applyProtection="1">
      <alignment horizontal="center" vertical="center" wrapText="1"/>
      <protection hidden="1"/>
    </xf>
    <xf numFmtId="0" fontId="100" fillId="9" borderId="194" xfId="15701" applyFont="1" applyFill="1" applyBorder="1" applyAlignment="1" applyProtection="1">
      <alignment horizontal="centerContinuous" vertical="center" wrapText="1"/>
      <protection hidden="1"/>
    </xf>
    <xf numFmtId="0" fontId="77" fillId="9" borderId="178" xfId="15705" applyFont="1" applyFill="1" applyBorder="1"/>
    <xf numFmtId="0" fontId="77" fillId="9" borderId="174" xfId="15705" applyFont="1" applyFill="1" applyBorder="1"/>
    <xf numFmtId="0" fontId="77" fillId="9" borderId="175" xfId="15705" applyFont="1" applyFill="1" applyBorder="1" applyAlignment="1">
      <alignment horizontal="center"/>
    </xf>
    <xf numFmtId="0" fontId="77" fillId="9" borderId="189" xfId="15705" applyFont="1" applyFill="1" applyBorder="1"/>
    <xf numFmtId="0" fontId="77" fillId="9" borderId="171" xfId="15705" applyFont="1" applyFill="1" applyBorder="1"/>
    <xf numFmtId="0" fontId="77" fillId="0" borderId="188" xfId="15705" applyFont="1" applyBorder="1"/>
    <xf numFmtId="0" fontId="77" fillId="0" borderId="173" xfId="15705" applyFont="1" applyBorder="1"/>
    <xf numFmtId="0" fontId="305" fillId="9" borderId="190" xfId="15705" applyFont="1" applyFill="1" applyBorder="1"/>
    <xf numFmtId="0" fontId="304" fillId="9" borderId="190" xfId="15705" applyFont="1" applyFill="1" applyBorder="1"/>
    <xf numFmtId="0" fontId="77" fillId="0" borderId="188" xfId="15705" applyFont="1" applyFill="1" applyBorder="1"/>
    <xf numFmtId="0" fontId="77" fillId="0" borderId="173" xfId="15705" applyFont="1" applyFill="1" applyBorder="1"/>
    <xf numFmtId="0" fontId="77" fillId="9" borderId="87" xfId="15705" applyFont="1" applyFill="1" applyBorder="1"/>
    <xf numFmtId="0" fontId="77" fillId="0" borderId="188" xfId="15705" applyFont="1" applyBorder="1" applyAlignment="1">
      <alignment wrapText="1"/>
    </xf>
    <xf numFmtId="0" fontId="77" fillId="0" borderId="188" xfId="15705" applyFont="1" applyFill="1" applyBorder="1" applyAlignment="1">
      <alignment wrapText="1"/>
    </xf>
    <xf numFmtId="0" fontId="77" fillId="0" borderId="194" xfId="15699" applyFont="1" applyFill="1" applyBorder="1" applyAlignment="1" applyProtection="1">
      <alignment horizontal="left" vertical="center"/>
    </xf>
    <xf numFmtId="0" fontId="77" fillId="0" borderId="0" xfId="15699" applyFont="1" applyFill="1" applyBorder="1" applyAlignment="1" applyProtection="1">
      <alignment horizontal="left" vertical="center"/>
    </xf>
    <xf numFmtId="0" fontId="99" fillId="0" borderId="0" xfId="15699" applyFont="1" applyFill="1" applyBorder="1" applyAlignment="1" applyProtection="1">
      <alignment horizontal="left" vertical="center"/>
    </xf>
    <xf numFmtId="0" fontId="100" fillId="0" borderId="0" xfId="15699" applyFont="1" applyBorder="1" applyAlignment="1" applyProtection="1">
      <alignment horizontal="left" vertical="center"/>
    </xf>
    <xf numFmtId="2" fontId="309" fillId="0" borderId="0" xfId="15699" applyNumberFormat="1" applyFont="1" applyFill="1" applyBorder="1" applyAlignment="1" applyProtection="1">
      <alignment horizontal="left" vertical="center"/>
    </xf>
    <xf numFmtId="0" fontId="77" fillId="0" borderId="0" xfId="15699" quotePrefix="1" applyFont="1" applyFill="1" applyBorder="1" applyAlignment="1" applyProtection="1">
      <alignment horizontal="left" vertical="center"/>
    </xf>
    <xf numFmtId="0" fontId="100" fillId="0" borderId="0" xfId="15699" applyFont="1" applyBorder="1" applyAlignment="1" applyProtection="1">
      <alignment horizontal="center" vertical="center" wrapText="1"/>
    </xf>
    <xf numFmtId="0" fontId="77" fillId="0" borderId="0" xfId="15699" applyFont="1" applyAlignment="1" applyProtection="1">
      <alignment horizontal="center" vertical="center" wrapText="1"/>
    </xf>
    <xf numFmtId="0" fontId="100" fillId="0" borderId="194" xfId="15699" applyFont="1" applyBorder="1" applyAlignment="1" applyProtection="1">
      <alignment horizontal="center" vertical="center" wrapText="1"/>
    </xf>
    <xf numFmtId="0" fontId="77" fillId="0" borderId="194" xfId="15699" applyFont="1" applyBorder="1" applyAlignment="1" applyProtection="1">
      <alignment vertical="center"/>
    </xf>
    <xf numFmtId="0" fontId="77" fillId="0" borderId="194" xfId="15699" applyFont="1" applyFill="1" applyBorder="1" applyAlignment="1" applyProtection="1">
      <alignment horizontal="center" vertical="center" wrapText="1"/>
    </xf>
    <xf numFmtId="0" fontId="77" fillId="0" borderId="194" xfId="15699" applyFont="1" applyFill="1" applyBorder="1" applyAlignment="1" applyProtection="1">
      <alignment horizontal="left" vertical="top"/>
    </xf>
    <xf numFmtId="174" fontId="100" fillId="54" borderId="194" xfId="15699" applyNumberFormat="1" applyFont="1" applyFill="1" applyBorder="1" applyAlignment="1" applyProtection="1">
      <alignment horizontal="right" vertical="center"/>
    </xf>
    <xf numFmtId="0" fontId="77" fillId="0" borderId="194" xfId="15699" applyNumberFormat="1" applyFont="1" applyFill="1" applyBorder="1" applyAlignment="1" applyProtection="1">
      <alignment horizontal="left" vertical="top"/>
    </xf>
    <xf numFmtId="1" fontId="77" fillId="0" borderId="194" xfId="15699" applyNumberFormat="1" applyFont="1" applyFill="1" applyBorder="1" applyAlignment="1" applyProtection="1">
      <alignment horizontal="left" vertical="top"/>
    </xf>
    <xf numFmtId="0" fontId="77" fillId="0" borderId="194" xfId="15699" applyFont="1" applyFill="1" applyBorder="1" applyAlignment="1" applyProtection="1">
      <alignment horizontal="center" vertical="center"/>
    </xf>
    <xf numFmtId="0" fontId="77" fillId="0" borderId="194" xfId="15699" applyNumberFormat="1" applyFont="1" applyFill="1" applyBorder="1" applyAlignment="1" applyProtection="1">
      <alignment horizontal="center" vertical="center"/>
    </xf>
    <xf numFmtId="1" fontId="77" fillId="0" borderId="194" xfId="15699" applyNumberFormat="1" applyFont="1" applyFill="1" applyBorder="1" applyAlignment="1" applyProtection="1">
      <alignment horizontal="center" vertical="center"/>
    </xf>
    <xf numFmtId="0" fontId="100" fillId="0" borderId="173" xfId="15699" applyFont="1" applyBorder="1" applyAlignment="1" applyProtection="1">
      <alignment horizontal="center" vertical="center" wrapText="1"/>
    </xf>
    <xf numFmtId="0" fontId="100" fillId="0" borderId="194" xfId="15699" applyFont="1" applyBorder="1" applyAlignment="1" applyProtection="1">
      <alignment horizontal="left" vertical="center"/>
    </xf>
    <xf numFmtId="0" fontId="77" fillId="0" borderId="194" xfId="208" applyFont="1" applyBorder="1" applyAlignment="1">
      <alignment vertical="center"/>
    </xf>
    <xf numFmtId="0" fontId="100" fillId="0" borderId="194" xfId="15699" applyFont="1" applyFill="1" applyBorder="1" applyAlignment="1" applyProtection="1">
      <alignment horizontal="left" vertical="center"/>
    </xf>
    <xf numFmtId="0" fontId="100" fillId="0" borderId="194" xfId="15699" applyFont="1" applyFill="1" applyBorder="1" applyAlignment="1" applyProtection="1">
      <alignment horizontal="left" vertical="top"/>
    </xf>
    <xf numFmtId="0" fontId="100" fillId="0" borderId="194" xfId="15699" applyFont="1" applyBorder="1" applyAlignment="1" applyProtection="1">
      <alignment horizontal="left" vertical="center" wrapText="1"/>
    </xf>
    <xf numFmtId="0" fontId="77" fillId="0" borderId="195" xfId="41898" applyFont="1" applyFill="1" applyBorder="1" applyAlignment="1">
      <alignment horizontal="left" vertical="center" wrapText="1"/>
    </xf>
    <xf numFmtId="3" fontId="77" fillId="5" borderId="195" xfId="41898" applyNumberFormat="1" applyFont="1" applyFill="1" applyBorder="1"/>
    <xf numFmtId="0" fontId="100" fillId="0" borderId="195" xfId="17227" applyFont="1" applyBorder="1" applyAlignment="1"/>
    <xf numFmtId="285" fontId="100" fillId="7" borderId="195" xfId="41900" applyNumberFormat="1" applyFont="1" applyFill="1" applyBorder="1" applyAlignment="1">
      <alignment vertical="center"/>
    </xf>
    <xf numFmtId="0" fontId="100" fillId="0" borderId="195" xfId="17227" applyFont="1" applyBorder="1" applyAlignment="1">
      <alignment wrapText="1"/>
    </xf>
    <xf numFmtId="0" fontId="77" fillId="0" borderId="195" xfId="17227" applyFont="1" applyBorder="1"/>
    <xf numFmtId="3" fontId="77" fillId="5" borderId="195" xfId="17227" applyNumberFormat="1" applyFont="1" applyFill="1" applyBorder="1"/>
    <xf numFmtId="0" fontId="77" fillId="0" borderId="195" xfId="41898" applyFont="1" applyFill="1" applyBorder="1" applyAlignment="1">
      <alignment horizontal="center" vertical="center" wrapText="1"/>
    </xf>
    <xf numFmtId="0" fontId="77" fillId="6" borderId="195" xfId="17227" applyFont="1" applyFill="1" applyBorder="1"/>
    <xf numFmtId="0" fontId="77" fillId="0" borderId="195" xfId="3191" applyFont="1" applyFill="1" applyBorder="1" applyAlignment="1">
      <alignment horizontal="left" vertical="center" wrapText="1"/>
    </xf>
    <xf numFmtId="0" fontId="77" fillId="0" borderId="195" xfId="3191" applyFont="1" applyFill="1" applyBorder="1" applyAlignment="1">
      <alignment horizontal="left" wrapText="1"/>
    </xf>
    <xf numFmtId="0" fontId="77" fillId="0" borderId="195" xfId="3191" applyFont="1" applyFill="1" applyBorder="1" applyAlignment="1">
      <alignment horizontal="left" vertical="top" wrapText="1"/>
    </xf>
    <xf numFmtId="2" fontId="77" fillId="5" borderId="195" xfId="237" applyNumberFormat="1" applyFont="1" applyFill="1" applyBorder="1" applyAlignment="1">
      <alignment horizontal="center"/>
    </xf>
    <xf numFmtId="0" fontId="84" fillId="0" borderId="195" xfId="3191" applyFont="1" applyBorder="1"/>
    <xf numFmtId="0" fontId="100" fillId="0" borderId="195" xfId="7" applyFont="1" applyBorder="1"/>
    <xf numFmtId="0" fontId="77" fillId="0" borderId="195" xfId="7" applyFont="1" applyBorder="1"/>
    <xf numFmtId="0" fontId="100" fillId="0" borderId="195" xfId="7" applyFont="1" applyBorder="1" applyAlignment="1">
      <alignment horizontal="center" vertical="center" wrapText="1"/>
    </xf>
    <xf numFmtId="0" fontId="100" fillId="0" borderId="195" xfId="4" applyFont="1" applyFill="1" applyBorder="1" applyAlignment="1" applyProtection="1">
      <alignment horizontal="center" vertical="center" wrapText="1"/>
    </xf>
    <xf numFmtId="0" fontId="100" fillId="0" borderId="195" xfId="7" applyFont="1" applyBorder="1" applyAlignment="1">
      <alignment horizontal="left" vertical="top" wrapText="1"/>
    </xf>
    <xf numFmtId="0" fontId="77" fillId="0" borderId="195" xfId="7" applyFont="1" applyBorder="1" applyAlignment="1">
      <alignment horizontal="left" vertical="top" wrapText="1"/>
    </xf>
    <xf numFmtId="0" fontId="77" fillId="0" borderId="195" xfId="7" applyFont="1" applyBorder="1" applyAlignment="1">
      <alignment horizontal="left" wrapText="1"/>
    </xf>
    <xf numFmtId="0" fontId="77" fillId="0" borderId="195" xfId="7" applyFont="1" applyBorder="1" applyAlignment="1"/>
    <xf numFmtId="0" fontId="77" fillId="0" borderId="195" xfId="7" applyFont="1" applyBorder="1" applyAlignment="1">
      <alignment vertical="top" wrapText="1"/>
    </xf>
    <xf numFmtId="0" fontId="77" fillId="0" borderId="195" xfId="7" applyFont="1" applyBorder="1" applyAlignment="1">
      <alignment wrapText="1"/>
    </xf>
    <xf numFmtId="171" fontId="77" fillId="6" borderId="195" xfId="7" applyNumberFormat="1" applyFont="1" applyFill="1" applyBorder="1" applyAlignment="1">
      <alignment horizontal="right"/>
    </xf>
    <xf numFmtId="0" fontId="100" fillId="0" borderId="195" xfId="7" applyFont="1" applyBorder="1" applyAlignment="1">
      <alignment horizontal="left" wrapText="1"/>
    </xf>
    <xf numFmtId="0" fontId="100" fillId="0" borderId="195" xfId="7" applyFont="1" applyBorder="1" applyAlignment="1"/>
    <xf numFmtId="0" fontId="100" fillId="0" borderId="195" xfId="7" applyFont="1" applyBorder="1" applyAlignment="1">
      <alignment vertical="top" wrapText="1"/>
    </xf>
    <xf numFmtId="0" fontId="100" fillId="0" borderId="195" xfId="7" applyFont="1" applyBorder="1" applyAlignment="1">
      <alignment wrapText="1"/>
    </xf>
    <xf numFmtId="0" fontId="100" fillId="0" borderId="195" xfId="15699" applyFont="1" applyFill="1" applyBorder="1" applyAlignment="1" applyProtection="1">
      <alignment horizontal="center" vertical="center" wrapText="1"/>
    </xf>
    <xf numFmtId="0" fontId="100" fillId="0" borderId="193" xfId="15699" applyFont="1" applyFill="1" applyBorder="1" applyAlignment="1" applyProtection="1">
      <alignment horizontal="center" vertical="center" wrapText="1"/>
    </xf>
    <xf numFmtId="0" fontId="100" fillId="0" borderId="190" xfId="15699" applyFont="1" applyFill="1" applyBorder="1" applyAlignment="1" applyProtection="1">
      <alignment horizontal="left" wrapText="1"/>
    </xf>
    <xf numFmtId="0" fontId="77" fillId="0" borderId="195" xfId="17227" applyFont="1" applyBorder="1" applyAlignment="1">
      <alignment vertical="center"/>
    </xf>
    <xf numFmtId="171" fontId="99" fillId="0" borderId="0" xfId="17227" applyNumberFormat="1" applyFont="1" applyFill="1" applyAlignment="1" applyProtection="1">
      <alignment vertical="center"/>
    </xf>
    <xf numFmtId="0" fontId="22" fillId="0" borderId="0" xfId="16466" applyFont="1" applyFill="1" applyBorder="1" applyAlignment="1">
      <alignment vertical="center"/>
    </xf>
    <xf numFmtId="0" fontId="317" fillId="0" borderId="0" xfId="16466" applyFont="1" applyFill="1" applyBorder="1" applyAlignment="1">
      <alignment horizontal="right" vertical="center"/>
    </xf>
    <xf numFmtId="0" fontId="22" fillId="0" borderId="0" xfId="41989" applyFont="1" applyAlignment="1">
      <alignment vertical="center"/>
    </xf>
    <xf numFmtId="0" fontId="22" fillId="0" borderId="0" xfId="41989" applyFont="1" applyFill="1" applyAlignment="1">
      <alignment vertical="center"/>
    </xf>
    <xf numFmtId="0" fontId="22" fillId="0" borderId="0" xfId="41990" applyFont="1" applyAlignment="1">
      <alignment vertical="center"/>
    </xf>
    <xf numFmtId="0" fontId="277" fillId="0" borderId="0" xfId="41990" applyFont="1" applyAlignment="1">
      <alignment vertical="center"/>
    </xf>
    <xf numFmtId="0" fontId="100" fillId="0" borderId="195" xfId="17227" applyFont="1" applyBorder="1" applyAlignment="1">
      <alignment vertical="center" wrapText="1"/>
    </xf>
    <xf numFmtId="0" fontId="84" fillId="0" borderId="193" xfId="41989" applyFont="1" applyFill="1" applyBorder="1" applyAlignment="1">
      <alignment horizontal="center" vertical="center" wrapText="1"/>
    </xf>
    <xf numFmtId="0" fontId="84" fillId="0" borderId="195" xfId="41989" applyFont="1" applyFill="1" applyBorder="1" applyAlignment="1">
      <alignment horizontal="center" vertical="center" wrapText="1"/>
    </xf>
    <xf numFmtId="285" fontId="100" fillId="7" borderId="195" xfId="41991" applyNumberFormat="1" applyFont="1" applyFill="1" applyBorder="1" applyAlignment="1">
      <alignment vertical="center"/>
    </xf>
    <xf numFmtId="0" fontId="100" fillId="0" borderId="195" xfId="17227" applyFont="1" applyBorder="1" applyAlignment="1">
      <alignment vertical="center"/>
    </xf>
    <xf numFmtId="0" fontId="84" fillId="0" borderId="195" xfId="41990" applyFont="1" applyBorder="1" applyAlignment="1">
      <alignment horizontal="center" vertical="center" wrapText="1"/>
    </xf>
    <xf numFmtId="0" fontId="84" fillId="0" borderId="195" xfId="41989" applyFont="1" applyBorder="1" applyAlignment="1">
      <alignment horizontal="center" vertical="center" wrapText="1"/>
    </xf>
    <xf numFmtId="0" fontId="22" fillId="0" borderId="0" xfId="41989" applyFont="1" applyBorder="1" applyAlignment="1">
      <alignment vertical="center"/>
    </xf>
    <xf numFmtId="0" fontId="77" fillId="0" borderId="195" xfId="17227" applyFont="1" applyBorder="1" applyAlignment="1">
      <alignment vertical="center" wrapText="1"/>
    </xf>
    <xf numFmtId="0" fontId="341" fillId="0" borderId="0" xfId="17227" applyFont="1" applyFill="1" applyAlignment="1">
      <alignment vertical="center"/>
    </xf>
    <xf numFmtId="0" fontId="80" fillId="0" borderId="0" xfId="17227" applyFont="1" applyAlignment="1">
      <alignment vertical="center"/>
    </xf>
    <xf numFmtId="0" fontId="77" fillId="0" borderId="0" xfId="237" applyFont="1" applyAlignment="1">
      <alignment vertical="center"/>
    </xf>
    <xf numFmtId="0" fontId="77" fillId="0" borderId="0" xfId="237" applyFont="1" applyFill="1" applyAlignment="1">
      <alignment vertical="center"/>
    </xf>
    <xf numFmtId="0" fontId="77" fillId="0" borderId="0" xfId="237" applyFont="1" applyBorder="1" applyAlignment="1">
      <alignment vertical="center" wrapText="1"/>
    </xf>
    <xf numFmtId="0" fontId="80" fillId="0" borderId="0" xfId="17227" applyFont="1" applyBorder="1" applyAlignment="1">
      <alignment vertical="center"/>
    </xf>
    <xf numFmtId="0" fontId="100" fillId="0" borderId="195" xfId="3191" applyFont="1" applyBorder="1" applyAlignment="1">
      <alignment vertical="center" wrapText="1"/>
    </xf>
    <xf numFmtId="0" fontId="77" fillId="0" borderId="0" xfId="3191" applyFont="1" applyFill="1" applyBorder="1" applyAlignment="1">
      <alignment horizontal="left" vertical="center"/>
    </xf>
    <xf numFmtId="0" fontId="22" fillId="0" borderId="0" xfId="41990" applyFont="1" applyFill="1" applyAlignment="1">
      <alignment vertical="center"/>
    </xf>
    <xf numFmtId="0" fontId="77" fillId="0" borderId="0" xfId="237" applyFont="1" applyBorder="1" applyAlignment="1">
      <alignment vertical="center"/>
    </xf>
    <xf numFmtId="0" fontId="84" fillId="0" borderId="0" xfId="41989" applyFont="1" applyAlignment="1">
      <alignment vertical="center"/>
    </xf>
    <xf numFmtId="0" fontId="100" fillId="0" borderId="195" xfId="3191" applyFont="1" applyFill="1" applyBorder="1" applyAlignment="1">
      <alignment horizontal="center" vertical="center" wrapText="1"/>
    </xf>
    <xf numFmtId="0" fontId="77" fillId="0" borderId="0" xfId="4" applyFont="1" applyFill="1" applyBorder="1" applyAlignment="1" applyProtection="1">
      <alignment horizontal="center" vertical="center"/>
    </xf>
    <xf numFmtId="2" fontId="77" fillId="0" borderId="0" xfId="237" applyNumberFormat="1" applyFont="1" applyFill="1" applyBorder="1" applyAlignment="1">
      <alignment horizontal="center" vertical="center"/>
    </xf>
    <xf numFmtId="0" fontId="77" fillId="0" borderId="0" xfId="3191" applyFont="1" applyFill="1" applyBorder="1" applyAlignment="1">
      <alignment horizontal="center" vertical="center" wrapText="1"/>
    </xf>
    <xf numFmtId="0" fontId="77" fillId="0" borderId="0" xfId="3191" applyFont="1" applyFill="1" applyBorder="1" applyAlignment="1">
      <alignment horizontal="center" vertical="center"/>
    </xf>
    <xf numFmtId="0" fontId="123" fillId="0" borderId="0" xfId="207" applyFont="1" applyBorder="1" applyAlignment="1">
      <alignment vertical="center" wrapText="1"/>
    </xf>
    <xf numFmtId="0" fontId="77" fillId="0" borderId="0" xfId="17227" applyFont="1" applyBorder="1" applyAlignment="1">
      <alignment vertical="center"/>
    </xf>
    <xf numFmtId="285" fontId="100" fillId="0" borderId="0" xfId="41991" applyNumberFormat="1" applyFont="1" applyFill="1" applyBorder="1" applyAlignment="1">
      <alignment vertical="center"/>
    </xf>
    <xf numFmtId="0" fontId="123" fillId="0" borderId="0" xfId="207" applyFont="1" applyBorder="1" applyAlignment="1">
      <alignment vertical="center"/>
    </xf>
    <xf numFmtId="0" fontId="100" fillId="0" borderId="195" xfId="237" applyFont="1" applyBorder="1" applyAlignment="1">
      <alignment vertical="center" wrapText="1"/>
    </xf>
    <xf numFmtId="0" fontId="22" fillId="0" borderId="0" xfId="41989" applyFont="1" applyFill="1" applyBorder="1" applyAlignment="1">
      <alignment vertical="center"/>
    </xf>
    <xf numFmtId="0" fontId="277" fillId="0" borderId="0" xfId="41989" applyFont="1" applyAlignment="1">
      <alignment vertical="center"/>
    </xf>
    <xf numFmtId="0" fontId="77" fillId="0" borderId="195" xfId="237" applyFont="1" applyBorder="1" applyAlignment="1">
      <alignment horizontal="left" vertical="center" wrapText="1"/>
    </xf>
    <xf numFmtId="0" fontId="77" fillId="0" borderId="0" xfId="207" applyFont="1" applyFill="1" applyBorder="1" applyAlignment="1">
      <alignment vertical="center"/>
    </xf>
    <xf numFmtId="0" fontId="77" fillId="0" borderId="0" xfId="237" applyFont="1" applyAlignment="1">
      <alignment vertical="center" wrapText="1"/>
    </xf>
    <xf numFmtId="0" fontId="77" fillId="0" borderId="16" xfId="207" applyFont="1" applyBorder="1" applyAlignment="1">
      <alignment vertical="center"/>
    </xf>
    <xf numFmtId="0" fontId="309" fillId="0" borderId="0" xfId="207" applyFont="1" applyBorder="1" applyAlignment="1">
      <alignment vertical="center"/>
    </xf>
    <xf numFmtId="0" fontId="77" fillId="0" borderId="0" xfId="207" applyFont="1" applyBorder="1" applyAlignment="1">
      <alignment vertical="center"/>
    </xf>
    <xf numFmtId="0" fontId="100" fillId="0" borderId="173" xfId="15699" applyFont="1" applyFill="1" applyBorder="1" applyAlignment="1" applyProtection="1">
      <alignment horizontal="left" wrapText="1"/>
    </xf>
    <xf numFmtId="0" fontId="100" fillId="0" borderId="194" xfId="15699" applyFont="1" applyFill="1" applyBorder="1" applyAlignment="1" applyProtection="1">
      <alignment horizontal="left" vertical="top" wrapText="1"/>
    </xf>
    <xf numFmtId="0" fontId="80" fillId="0" borderId="16" xfId="24" applyFont="1" applyBorder="1" applyAlignment="1"/>
    <xf numFmtId="0" fontId="80" fillId="0" borderId="0" xfId="24" applyFont="1" applyBorder="1"/>
    <xf numFmtId="0" fontId="80" fillId="0" borderId="0" xfId="24" applyFont="1"/>
    <xf numFmtId="0" fontId="338" fillId="0" borderId="16" xfId="986" applyFont="1" applyBorder="1" applyAlignment="1">
      <alignment vertical="center"/>
    </xf>
    <xf numFmtId="0" fontId="378" fillId="0" borderId="0" xfId="986" applyFont="1" applyBorder="1" applyAlignment="1">
      <alignment vertical="center"/>
    </xf>
    <xf numFmtId="0" fontId="338" fillId="0" borderId="0" xfId="986" applyFont="1" applyBorder="1" applyAlignment="1">
      <alignment vertical="center"/>
    </xf>
    <xf numFmtId="0" fontId="338" fillId="0" borderId="0" xfId="986" applyFont="1" applyAlignment="1">
      <alignment vertical="center"/>
    </xf>
    <xf numFmtId="0" fontId="77" fillId="53" borderId="195" xfId="24" applyFont="1" applyFill="1" applyBorder="1" applyAlignment="1" applyProtection="1">
      <alignment vertical="center"/>
      <protection locked="0"/>
    </xf>
    <xf numFmtId="0" fontId="77" fillId="53" borderId="195" xfId="13" applyFont="1" applyFill="1" applyBorder="1" applyAlignment="1" applyProtection="1">
      <alignment vertical="center"/>
      <protection locked="0"/>
    </xf>
    <xf numFmtId="0" fontId="77" fillId="53" borderId="195" xfId="13" applyFont="1" applyFill="1" applyBorder="1" applyAlignment="1" applyProtection="1">
      <alignment vertical="center" wrapText="1"/>
      <protection locked="0"/>
    </xf>
    <xf numFmtId="0" fontId="77" fillId="53" borderId="195" xfId="4" applyFont="1" applyFill="1" applyBorder="1" applyAlignment="1" applyProtection="1">
      <alignment horizontal="center" vertical="center"/>
      <protection locked="0"/>
    </xf>
    <xf numFmtId="0" fontId="77" fillId="0" borderId="195" xfId="13" applyFont="1" applyFill="1" applyBorder="1" applyAlignment="1" applyProtection="1">
      <alignment horizontal="left" wrapText="1"/>
    </xf>
    <xf numFmtId="0" fontId="77" fillId="53" borderId="195" xfId="13" applyFont="1" applyFill="1" applyBorder="1" applyAlignment="1" applyProtection="1">
      <alignment horizontal="left" wrapText="1"/>
    </xf>
    <xf numFmtId="252" fontId="21" fillId="7" borderId="195" xfId="15743" applyNumberFormat="1" applyFont="1" applyFill="1" applyBorder="1" applyAlignment="1">
      <alignment vertical="center"/>
    </xf>
    <xf numFmtId="252" fontId="77" fillId="7" borderId="195" xfId="13" applyNumberFormat="1" applyFont="1" applyFill="1" applyBorder="1" applyAlignment="1" applyProtection="1">
      <alignment horizontal="right" vertical="center"/>
      <protection locked="0"/>
    </xf>
    <xf numFmtId="0" fontId="21" fillId="0" borderId="0" xfId="17218" applyFont="1" applyBorder="1" applyAlignment="1">
      <alignment horizontal="center"/>
    </xf>
    <xf numFmtId="3" fontId="21" fillId="7" borderId="195" xfId="15743" applyNumberFormat="1" applyFont="1" applyFill="1" applyBorder="1" applyAlignment="1">
      <alignment vertical="center"/>
    </xf>
    <xf numFmtId="1" fontId="77" fillId="7" borderId="195" xfId="13" applyNumberFormat="1" applyFont="1" applyFill="1" applyBorder="1" applyAlignment="1" applyProtection="1">
      <alignment horizontal="right" vertical="center"/>
      <protection locked="0"/>
    </xf>
    <xf numFmtId="0" fontId="21" fillId="0" borderId="195" xfId="15743" applyFont="1" applyBorder="1" applyAlignment="1">
      <alignment vertical="center"/>
    </xf>
    <xf numFmtId="0" fontId="100" fillId="0" borderId="16" xfId="24" applyFont="1" applyFill="1" applyBorder="1" applyProtection="1"/>
    <xf numFmtId="0" fontId="80" fillId="0" borderId="16" xfId="330" applyFont="1" applyBorder="1"/>
    <xf numFmtId="3" fontId="77" fillId="7" borderId="195" xfId="13" applyNumberFormat="1" applyFont="1" applyFill="1" applyBorder="1" applyAlignment="1" applyProtection="1">
      <alignment horizontal="right" vertical="center"/>
      <protection locked="0"/>
    </xf>
    <xf numFmtId="0" fontId="77" fillId="0" borderId="195" xfId="330" applyFont="1" applyBorder="1"/>
    <xf numFmtId="0" fontId="80" fillId="0" borderId="16" xfId="330" applyFont="1" applyFill="1" applyBorder="1"/>
    <xf numFmtId="0" fontId="80" fillId="0" borderId="0" xfId="330" applyFont="1" applyFill="1"/>
    <xf numFmtId="0" fontId="80" fillId="0" borderId="192" xfId="330" applyFont="1" applyBorder="1"/>
    <xf numFmtId="171" fontId="77" fillId="7" borderId="195" xfId="13" applyNumberFormat="1" applyFont="1" applyFill="1" applyBorder="1" applyAlignment="1" applyProtection="1">
      <alignment horizontal="right" vertical="center"/>
      <protection locked="0"/>
    </xf>
    <xf numFmtId="0" fontId="379" fillId="0" borderId="0" xfId="986" applyFont="1" applyAlignment="1">
      <alignment vertical="center"/>
    </xf>
    <xf numFmtId="0" fontId="80" fillId="0" borderId="0" xfId="24" applyFont="1" applyBorder="1" applyAlignment="1"/>
    <xf numFmtId="174" fontId="80" fillId="0" borderId="0" xfId="24" applyNumberFormat="1" applyFont="1" applyBorder="1" applyAlignment="1">
      <alignment horizontal="center"/>
    </xf>
    <xf numFmtId="0" fontId="338" fillId="0" borderId="16" xfId="15743" applyFont="1" applyBorder="1" applyAlignment="1">
      <alignment vertical="center"/>
    </xf>
    <xf numFmtId="0" fontId="338" fillId="0" borderId="0" xfId="15743" applyFont="1" applyAlignment="1">
      <alignment vertical="center"/>
    </xf>
    <xf numFmtId="0" fontId="380" fillId="0" borderId="16" xfId="15743" applyFont="1" applyBorder="1" applyAlignment="1">
      <alignment vertical="center"/>
    </xf>
    <xf numFmtId="0" fontId="380" fillId="0" borderId="0" xfId="15743" applyFont="1" applyAlignment="1">
      <alignment vertical="center"/>
    </xf>
    <xf numFmtId="0" fontId="380" fillId="0" borderId="16" xfId="15743" applyFont="1" applyBorder="1" applyAlignment="1">
      <alignment vertical="center" wrapText="1"/>
    </xf>
    <xf numFmtId="0" fontId="380" fillId="0" borderId="0" xfId="15743" applyFont="1" applyAlignment="1">
      <alignment vertical="center" wrapText="1"/>
    </xf>
    <xf numFmtId="0" fontId="100" fillId="55" borderId="195" xfId="986" applyFont="1" applyFill="1" applyBorder="1" applyAlignment="1">
      <alignment horizontal="center" vertical="center" textRotation="90" wrapText="1"/>
    </xf>
    <xf numFmtId="252" fontId="84" fillId="7" borderId="195" xfId="15743" applyNumberFormat="1" applyFont="1" applyFill="1" applyBorder="1" applyAlignment="1">
      <alignment vertical="center"/>
    </xf>
    <xf numFmtId="0" fontId="380" fillId="0" borderId="16" xfId="15743" applyFont="1" applyFill="1" applyBorder="1" applyAlignment="1">
      <alignment vertical="center"/>
    </xf>
    <xf numFmtId="0" fontId="129" fillId="0" borderId="0" xfId="17218" applyFont="1" applyBorder="1" applyAlignment="1">
      <alignment horizontal="center"/>
    </xf>
    <xf numFmtId="0" fontId="380" fillId="0" borderId="0" xfId="15743" applyFont="1" applyFill="1" applyAlignment="1">
      <alignment vertical="center"/>
    </xf>
    <xf numFmtId="0" fontId="21" fillId="0" borderId="0" xfId="15743" applyFont="1" applyBorder="1" applyAlignment="1">
      <alignment vertical="center"/>
    </xf>
    <xf numFmtId="0" fontId="21" fillId="0" borderId="0" xfId="15743" applyFont="1" applyBorder="1" applyAlignment="1">
      <alignment vertical="center" wrapText="1"/>
    </xf>
    <xf numFmtId="0" fontId="100" fillId="55" borderId="195" xfId="15743" applyFont="1" applyFill="1" applyBorder="1" applyAlignment="1">
      <alignment horizontal="center" vertical="center" textRotation="90"/>
    </xf>
    <xf numFmtId="0" fontId="84" fillId="71" borderId="195" xfId="15743" applyFont="1" applyFill="1" applyBorder="1" applyAlignment="1">
      <alignment vertical="center" wrapText="1"/>
    </xf>
    <xf numFmtId="0" fontId="100" fillId="53" borderId="195" xfId="17218" applyFont="1" applyFill="1" applyBorder="1" applyAlignment="1">
      <alignment vertical="center"/>
    </xf>
    <xf numFmtId="3" fontId="84" fillId="7" borderId="195" xfId="15743" applyNumberFormat="1" applyFont="1" applyFill="1" applyBorder="1" applyAlignment="1">
      <alignment vertical="center"/>
    </xf>
    <xf numFmtId="0" fontId="338" fillId="0" borderId="0" xfId="15743" applyFont="1" applyBorder="1" applyAlignment="1">
      <alignment vertical="center"/>
    </xf>
    <xf numFmtId="0" fontId="338" fillId="0" borderId="192" xfId="15743" applyFont="1" applyBorder="1" applyAlignment="1">
      <alignment vertical="center"/>
    </xf>
    <xf numFmtId="0" fontId="338" fillId="0" borderId="91" xfId="15743" applyFont="1" applyBorder="1" applyAlignment="1">
      <alignment vertical="center"/>
    </xf>
    <xf numFmtId="0" fontId="126" fillId="0" borderId="16" xfId="24" applyFont="1" applyFill="1" applyBorder="1" applyAlignment="1"/>
    <xf numFmtId="0" fontId="126" fillId="0" borderId="0" xfId="24" applyFont="1" applyFill="1" applyBorder="1" applyAlignment="1"/>
    <xf numFmtId="174" fontId="80" fillId="0" borderId="0" xfId="24" applyNumberFormat="1" applyFont="1" applyFill="1" applyBorder="1" applyAlignment="1">
      <alignment horizontal="center"/>
    </xf>
    <xf numFmtId="0" fontId="80" fillId="0" borderId="0" xfId="24" applyFont="1" applyFill="1"/>
    <xf numFmtId="0" fontId="380" fillId="0" borderId="16" xfId="986" applyFont="1" applyBorder="1" applyAlignment="1">
      <alignment vertical="center"/>
    </xf>
    <xf numFmtId="0" fontId="380" fillId="0" borderId="0" xfId="986" applyFont="1" applyAlignment="1">
      <alignment vertical="center"/>
    </xf>
    <xf numFmtId="0" fontId="380" fillId="0" borderId="16" xfId="986" applyFont="1" applyBorder="1" applyAlignment="1">
      <alignment vertical="center" wrapText="1"/>
    </xf>
    <xf numFmtId="0" fontId="380" fillId="0" borderId="0" xfId="986" applyFont="1" applyAlignment="1">
      <alignment vertical="center" wrapText="1"/>
    </xf>
    <xf numFmtId="193" fontId="21" fillId="9" borderId="195" xfId="986" applyNumberFormat="1" applyFont="1" applyFill="1" applyBorder="1" applyAlignment="1" applyProtection="1">
      <alignment vertical="center"/>
      <protection locked="0"/>
    </xf>
    <xf numFmtId="252" fontId="21" fillId="7" borderId="195" xfId="986" applyNumberFormat="1" applyFont="1" applyFill="1" applyBorder="1" applyAlignment="1">
      <alignment vertical="center"/>
    </xf>
    <xf numFmtId="252" fontId="84" fillId="53" borderId="195" xfId="986" applyNumberFormat="1" applyFont="1" applyFill="1" applyBorder="1" applyAlignment="1">
      <alignment vertical="center"/>
    </xf>
    <xf numFmtId="0" fontId="380" fillId="0" borderId="16" xfId="986" applyFont="1" applyFill="1" applyBorder="1" applyAlignment="1">
      <alignment vertical="center"/>
    </xf>
    <xf numFmtId="0" fontId="124" fillId="0" borderId="0" xfId="986" applyFont="1" applyFill="1" applyBorder="1" applyAlignment="1">
      <alignment horizontal="left" vertical="center" wrapText="1"/>
    </xf>
    <xf numFmtId="0" fontId="380" fillId="0" borderId="0" xfId="986" applyFont="1" applyFill="1" applyAlignment="1">
      <alignment vertical="center"/>
    </xf>
    <xf numFmtId="0" fontId="21" fillId="0" borderId="0" xfId="986" applyFont="1" applyFill="1" applyBorder="1" applyAlignment="1">
      <alignment horizontal="left" vertical="center" wrapText="1"/>
    </xf>
    <xf numFmtId="0" fontId="21" fillId="0" borderId="0" xfId="986" applyFont="1" applyBorder="1" applyAlignment="1">
      <alignment vertical="center" wrapText="1"/>
    </xf>
    <xf numFmtId="0" fontId="100" fillId="55" borderId="195" xfId="15743" applyFont="1" applyFill="1" applyBorder="1" applyAlignment="1">
      <alignment horizontal="center" vertical="center" textRotation="90" wrapText="1"/>
    </xf>
    <xf numFmtId="0" fontId="21" fillId="0" borderId="0" xfId="986" applyFont="1" applyBorder="1" applyAlignment="1">
      <alignment vertical="center"/>
    </xf>
    <xf numFmtId="252" fontId="84" fillId="53" borderId="195" xfId="15743" applyNumberFormat="1" applyFont="1" applyFill="1" applyBorder="1" applyAlignment="1">
      <alignment vertical="center"/>
    </xf>
    <xf numFmtId="3" fontId="84" fillId="53" borderId="195" xfId="15743" applyNumberFormat="1" applyFont="1" applyFill="1" applyBorder="1" applyAlignment="1">
      <alignment vertical="center"/>
    </xf>
    <xf numFmtId="0" fontId="380" fillId="0" borderId="192" xfId="986" applyFont="1" applyFill="1" applyBorder="1" applyAlignment="1">
      <alignment vertical="center"/>
    </xf>
    <xf numFmtId="0" fontId="21" fillId="0" borderId="91" xfId="15743" applyFont="1" applyBorder="1" applyAlignment="1">
      <alignment vertical="center"/>
    </xf>
    <xf numFmtId="0" fontId="21" fillId="0" borderId="91" xfId="986" applyFont="1" applyFill="1" applyBorder="1" applyAlignment="1">
      <alignment horizontal="left" vertical="center" wrapText="1"/>
    </xf>
    <xf numFmtId="0" fontId="317" fillId="0" borderId="0" xfId="17218" applyFont="1" applyFill="1" applyBorder="1" applyAlignment="1">
      <alignment horizontal="center" vertical="center" textRotation="90" wrapText="1"/>
    </xf>
    <xf numFmtId="0" fontId="124" fillId="0" borderId="0" xfId="986" applyFont="1" applyFill="1" applyBorder="1" applyAlignment="1">
      <alignment horizontal="center" vertical="center"/>
    </xf>
    <xf numFmtId="0" fontId="380" fillId="0" borderId="0" xfId="986" applyFont="1" applyFill="1" applyBorder="1" applyAlignment="1">
      <alignment horizontal="left" vertical="center" wrapText="1"/>
    </xf>
    <xf numFmtId="0" fontId="376" fillId="0" borderId="0" xfId="3191" applyFont="1"/>
    <xf numFmtId="0" fontId="317" fillId="0" borderId="16" xfId="24" applyFont="1" applyBorder="1" applyAlignment="1"/>
    <xf numFmtId="0" fontId="317" fillId="0" borderId="0" xfId="24" applyFont="1" applyBorder="1" applyAlignment="1"/>
    <xf numFmtId="174" fontId="317" fillId="0" borderId="0" xfId="24" applyNumberFormat="1" applyFont="1" applyBorder="1" applyAlignment="1">
      <alignment horizontal="center"/>
    </xf>
    <xf numFmtId="0" fontId="317" fillId="0" borderId="0" xfId="24" applyFont="1"/>
    <xf numFmtId="0" fontId="122" fillId="0" borderId="0" xfId="24" applyFont="1" applyBorder="1" applyAlignment="1"/>
    <xf numFmtId="174" fontId="379" fillId="0" borderId="0" xfId="24" applyNumberFormat="1" applyFont="1" applyBorder="1" applyAlignment="1">
      <alignment horizontal="left"/>
    </xf>
    <xf numFmtId="252" fontId="21" fillId="7" borderId="195" xfId="986" applyNumberFormat="1" applyFont="1" applyFill="1" applyBorder="1" applyAlignment="1">
      <alignment horizontal="right" vertical="center" wrapText="1"/>
    </xf>
    <xf numFmtId="252" fontId="21" fillId="7" borderId="195" xfId="15743" applyNumberFormat="1" applyFont="1" applyFill="1" applyBorder="1" applyAlignment="1">
      <alignment horizontal="right" vertical="center" wrapText="1"/>
    </xf>
    <xf numFmtId="0" fontId="84" fillId="0" borderId="0" xfId="986" applyFont="1" applyFill="1" applyBorder="1" applyAlignment="1">
      <alignment horizontal="center" vertical="center" wrapText="1"/>
    </xf>
    <xf numFmtId="193" fontId="21" fillId="0" borderId="0" xfId="986" applyNumberFormat="1" applyFont="1" applyFill="1" applyBorder="1" applyAlignment="1">
      <alignment vertical="center"/>
    </xf>
    <xf numFmtId="0" fontId="380" fillId="0" borderId="0" xfId="986" applyFont="1" applyFill="1" applyBorder="1" applyAlignment="1">
      <alignment vertical="center"/>
    </xf>
    <xf numFmtId="0" fontId="380" fillId="0" borderId="192" xfId="986" applyFont="1" applyBorder="1" applyAlignment="1">
      <alignment vertical="center"/>
    </xf>
    <xf numFmtId="0" fontId="21" fillId="0" borderId="91" xfId="986" applyFont="1" applyBorder="1" applyAlignment="1">
      <alignment vertical="center"/>
    </xf>
    <xf numFmtId="252" fontId="84" fillId="7" borderId="195" xfId="986" applyNumberFormat="1" applyFont="1" applyFill="1" applyBorder="1" applyAlignment="1">
      <alignment vertical="center"/>
    </xf>
    <xf numFmtId="0" fontId="380" fillId="9" borderId="16" xfId="986" applyFont="1" applyFill="1" applyBorder="1" applyAlignment="1">
      <alignment vertical="center"/>
    </xf>
    <xf numFmtId="0" fontId="21" fillId="9" borderId="0" xfId="986" applyFont="1" applyFill="1" applyBorder="1" applyAlignment="1">
      <alignment vertical="center"/>
    </xf>
    <xf numFmtId="0" fontId="380" fillId="9" borderId="0" xfId="986" applyFont="1" applyFill="1" applyAlignment="1">
      <alignment vertical="center"/>
    </xf>
    <xf numFmtId="0" fontId="338" fillId="9" borderId="16" xfId="986" applyFont="1" applyFill="1" applyBorder="1" applyAlignment="1">
      <alignment vertical="center"/>
    </xf>
    <xf numFmtId="0" fontId="21" fillId="9" borderId="0" xfId="15743" applyFont="1" applyFill="1" applyBorder="1" applyAlignment="1">
      <alignment horizontal="left" vertical="center"/>
    </xf>
    <xf numFmtId="0" fontId="338" fillId="9" borderId="0" xfId="986" applyFont="1" applyFill="1" applyAlignment="1">
      <alignment vertical="center"/>
    </xf>
    <xf numFmtId="0" fontId="84" fillId="3" borderId="195" xfId="15743" applyFont="1" applyFill="1" applyBorder="1" applyAlignment="1">
      <alignment vertical="center" wrapText="1"/>
    </xf>
    <xf numFmtId="0" fontId="21" fillId="0" borderId="0" xfId="986" applyFont="1" applyAlignment="1">
      <alignment vertical="center"/>
    </xf>
    <xf numFmtId="0" fontId="80" fillId="0" borderId="0" xfId="24" applyFont="1" applyBorder="1" applyAlignment="1">
      <alignment horizontal="center"/>
    </xf>
    <xf numFmtId="174" fontId="80" fillId="0" borderId="0" xfId="24" applyNumberFormat="1" applyFont="1" applyAlignment="1">
      <alignment horizontal="center"/>
    </xf>
    <xf numFmtId="0" fontId="338" fillId="0" borderId="0" xfId="986" applyFont="1" applyBorder="1" applyAlignment="1">
      <alignment vertical="center" wrapText="1"/>
    </xf>
    <xf numFmtId="0" fontId="338" fillId="0" borderId="0" xfId="986" applyFont="1" applyAlignment="1">
      <alignment vertical="center" wrapText="1"/>
    </xf>
    <xf numFmtId="0" fontId="77" fillId="55" borderId="195" xfId="986" applyFont="1" applyFill="1" applyBorder="1" applyAlignment="1">
      <alignment horizontal="center" vertical="center" textRotation="90" wrapText="1"/>
    </xf>
    <xf numFmtId="0" fontId="77" fillId="0" borderId="195" xfId="3191" applyFont="1" applyBorder="1" applyAlignment="1">
      <alignment vertical="center" wrapText="1"/>
    </xf>
    <xf numFmtId="3" fontId="21" fillId="7" borderId="195" xfId="986" applyNumberFormat="1" applyFont="1" applyFill="1" applyBorder="1" applyAlignment="1">
      <alignment vertical="center"/>
    </xf>
    <xf numFmtId="0" fontId="80" fillId="0" borderId="15" xfId="24" applyFont="1" applyBorder="1" applyAlignment="1">
      <alignment horizontal="center"/>
    </xf>
    <xf numFmtId="177" fontId="84" fillId="53" borderId="195" xfId="15743" applyNumberFormat="1" applyFont="1" applyFill="1" applyBorder="1" applyAlignment="1">
      <alignment horizontal="center" vertical="center" wrapText="1"/>
    </xf>
    <xf numFmtId="177" fontId="84" fillId="53" borderId="195" xfId="15743" applyNumberFormat="1" applyFont="1" applyFill="1" applyBorder="1" applyAlignment="1">
      <alignment horizontal="left" vertical="center" wrapText="1"/>
    </xf>
    <xf numFmtId="0" fontId="77" fillId="53" borderId="195" xfId="3191" applyFont="1" applyFill="1" applyBorder="1" applyAlignment="1">
      <alignment horizontal="center" vertical="center"/>
    </xf>
    <xf numFmtId="1" fontId="21" fillId="9" borderId="195" xfId="15743" applyNumberFormat="1" applyFont="1" applyFill="1" applyBorder="1" applyAlignment="1" applyProtection="1">
      <alignment vertical="center"/>
      <protection locked="0"/>
    </xf>
    <xf numFmtId="0" fontId="21" fillId="0" borderId="0" xfId="17218" applyFont="1" applyAlignment="1">
      <alignment horizontal="center"/>
    </xf>
    <xf numFmtId="0" fontId="100" fillId="53" borderId="195" xfId="3191" applyFont="1" applyFill="1" applyBorder="1" applyAlignment="1">
      <alignment horizontal="left" vertical="center"/>
    </xf>
    <xf numFmtId="1" fontId="84" fillId="56" borderId="195" xfId="15743" applyNumberFormat="1" applyFont="1" applyFill="1" applyBorder="1" applyAlignment="1">
      <alignment vertical="center"/>
    </xf>
    <xf numFmtId="0" fontId="77" fillId="0" borderId="192" xfId="3191" applyFont="1" applyBorder="1"/>
    <xf numFmtId="0" fontId="77" fillId="0" borderId="191" xfId="3191" applyFont="1" applyBorder="1"/>
    <xf numFmtId="0" fontId="80" fillId="0" borderId="16" xfId="17218" applyFont="1" applyBorder="1"/>
    <xf numFmtId="0" fontId="80" fillId="0" borderId="0" xfId="17218" applyFont="1" applyBorder="1"/>
    <xf numFmtId="0" fontId="80" fillId="0" borderId="127" xfId="17218" applyFont="1" applyBorder="1"/>
    <xf numFmtId="0" fontId="80" fillId="0" borderId="0" xfId="17218" applyFont="1"/>
    <xf numFmtId="0" fontId="317" fillId="0" borderId="16" xfId="17218" applyFont="1" applyBorder="1"/>
    <xf numFmtId="0" fontId="317" fillId="0" borderId="0" xfId="17218" applyFont="1" applyBorder="1"/>
    <xf numFmtId="0" fontId="317" fillId="0" borderId="0" xfId="17218" applyFont="1"/>
    <xf numFmtId="0" fontId="317" fillId="0" borderId="16" xfId="13" applyFont="1" applyFill="1" applyBorder="1" applyAlignment="1" applyProtection="1">
      <alignment horizontal="left"/>
    </xf>
    <xf numFmtId="171" fontId="317" fillId="0" borderId="0" xfId="17218" applyNumberFormat="1" applyFont="1" applyBorder="1"/>
    <xf numFmtId="0" fontId="100" fillId="53" borderId="195" xfId="3191" applyFont="1" applyFill="1" applyBorder="1" applyAlignment="1">
      <alignment horizontal="center" vertical="center" wrapText="1"/>
    </xf>
    <xf numFmtId="0" fontId="77" fillId="0" borderId="195" xfId="3191" applyFont="1" applyFill="1" applyBorder="1" applyAlignment="1">
      <alignment vertical="center" wrapText="1"/>
    </xf>
    <xf numFmtId="352" fontId="358" fillId="14" borderId="195" xfId="15743" applyNumberFormat="1" applyFont="1" applyFill="1" applyBorder="1" applyAlignment="1">
      <alignment horizontal="center" vertical="center"/>
    </xf>
    <xf numFmtId="177" fontId="100" fillId="0" borderId="195" xfId="15743" applyNumberFormat="1" applyFont="1" applyFill="1" applyBorder="1" applyAlignment="1">
      <alignment horizontal="left" vertical="center"/>
    </xf>
    <xf numFmtId="352" fontId="84" fillId="6" borderId="195" xfId="15743" applyNumberFormat="1" applyFont="1" applyFill="1" applyBorder="1" applyAlignment="1">
      <alignment horizontal="center" vertical="center"/>
    </xf>
    <xf numFmtId="171" fontId="84" fillId="6" borderId="195" xfId="15743" applyNumberFormat="1" applyFont="1" applyFill="1" applyBorder="1" applyAlignment="1">
      <alignment horizontal="center" vertical="center"/>
    </xf>
    <xf numFmtId="0" fontId="338" fillId="0" borderId="0" xfId="18524" applyFont="1"/>
    <xf numFmtId="0" fontId="100" fillId="0" borderId="173" xfId="13" applyFont="1" applyFill="1" applyBorder="1" applyAlignment="1" applyProtection="1">
      <alignment horizontal="center" vertical="top" wrapText="1"/>
    </xf>
    <xf numFmtId="0" fontId="100" fillId="0" borderId="45" xfId="13" applyFont="1" applyFill="1" applyBorder="1" applyAlignment="1" applyProtection="1">
      <alignment horizontal="center" vertical="top" wrapText="1"/>
    </xf>
    <xf numFmtId="0" fontId="100" fillId="0" borderId="195" xfId="13" applyFont="1" applyFill="1" applyBorder="1" applyAlignment="1" applyProtection="1">
      <alignment horizontal="center" vertical="top" wrapText="1"/>
    </xf>
    <xf numFmtId="0" fontId="100" fillId="0" borderId="190" xfId="13" applyFont="1" applyFill="1" applyBorder="1" applyAlignment="1" applyProtection="1">
      <alignment horizontal="center" vertical="top" wrapText="1"/>
    </xf>
    <xf numFmtId="0" fontId="100" fillId="0" borderId="90" xfId="13" applyFont="1" applyFill="1" applyBorder="1" applyAlignment="1" applyProtection="1">
      <alignment horizontal="center" vertical="top" wrapText="1"/>
    </xf>
    <xf numFmtId="0" fontId="77" fillId="0" borderId="195" xfId="13" applyFont="1" applyFill="1" applyBorder="1" applyAlignment="1" applyProtection="1">
      <alignment horizontal="center"/>
    </xf>
    <xf numFmtId="0" fontId="100" fillId="0" borderId="90" xfId="13" applyFont="1" applyFill="1" applyBorder="1" applyProtection="1"/>
    <xf numFmtId="0" fontId="96" fillId="13" borderId="195" xfId="13" applyNumberFormat="1" applyFont="1" applyFill="1" applyBorder="1" applyAlignment="1" applyProtection="1">
      <alignment horizontal="center" vertical="center" wrapText="1"/>
    </xf>
    <xf numFmtId="0" fontId="77" fillId="0" borderId="195" xfId="0" applyFont="1" applyBorder="1" applyAlignment="1">
      <alignment horizontal="left" vertical="top" wrapText="1"/>
    </xf>
    <xf numFmtId="169" fontId="100" fillId="7" borderId="195" xfId="0" applyNumberFormat="1" applyFont="1" applyFill="1" applyBorder="1" applyAlignment="1">
      <alignment vertical="top"/>
    </xf>
    <xf numFmtId="0" fontId="77" fillId="0" borderId="114" xfId="13" applyFont="1" applyFill="1" applyBorder="1" applyAlignment="1" applyProtection="1">
      <alignment horizontal="center" vertical="center"/>
      <protection locked="0"/>
    </xf>
    <xf numFmtId="0" fontId="100" fillId="0" borderId="106" xfId="13" applyFont="1" applyBorder="1" applyAlignment="1" applyProtection="1">
      <alignment horizontal="center" vertical="center" wrapText="1"/>
    </xf>
    <xf numFmtId="0" fontId="77" fillId="0" borderId="172" xfId="13" applyFont="1" applyBorder="1" applyAlignment="1" applyProtection="1">
      <alignment horizontal="center" vertical="center" wrapText="1"/>
    </xf>
    <xf numFmtId="177" fontId="77" fillId="7" borderId="195" xfId="330" applyNumberFormat="1" applyFont="1" applyFill="1" applyBorder="1" applyAlignment="1" applyProtection="1">
      <alignment horizontal="center" vertical="center"/>
    </xf>
    <xf numFmtId="0" fontId="77" fillId="0" borderId="114" xfId="13" applyFont="1" applyFill="1" applyBorder="1" applyAlignment="1" applyProtection="1">
      <alignment horizontal="center" vertical="center" wrapText="1"/>
      <protection locked="0"/>
    </xf>
    <xf numFmtId="0" fontId="77" fillId="0" borderId="114" xfId="3" applyFont="1" applyBorder="1" applyAlignment="1" applyProtection="1">
      <alignment horizontal="center" vertical="center" wrapText="1"/>
      <protection locked="0"/>
    </xf>
    <xf numFmtId="0" fontId="77" fillId="0" borderId="172" xfId="13" applyFont="1" applyBorder="1" applyAlignment="1" applyProtection="1">
      <alignment horizontal="center" vertical="center"/>
      <protection locked="0"/>
    </xf>
    <xf numFmtId="177" fontId="100" fillId="7" borderId="196" xfId="330" applyNumberFormat="1" applyFont="1" applyFill="1" applyBorder="1" applyAlignment="1" applyProtection="1">
      <alignment horizontal="center" vertical="center"/>
    </xf>
    <xf numFmtId="0" fontId="100" fillId="0" borderId="114" xfId="13" applyFont="1" applyBorder="1" applyAlignment="1" applyProtection="1">
      <alignment horizontal="center" vertical="center"/>
    </xf>
    <xf numFmtId="0" fontId="100" fillId="0" borderId="106" xfId="13" applyFont="1" applyBorder="1" applyAlignment="1" applyProtection="1">
      <alignment horizontal="center" vertical="center" wrapText="1"/>
    </xf>
    <xf numFmtId="0" fontId="123" fillId="0" borderId="114" xfId="13" applyFont="1" applyFill="1" applyBorder="1" applyAlignment="1" applyProtection="1">
      <alignment horizontal="center" vertical="center" wrapText="1"/>
      <protection locked="0"/>
    </xf>
    <xf numFmtId="0" fontId="126" fillId="0" borderId="0" xfId="24" applyFont="1" applyAlignment="1" applyProtection="1">
      <alignment vertical="top"/>
    </xf>
    <xf numFmtId="360" fontId="77" fillId="7" borderId="172" xfId="330" applyNumberFormat="1" applyFont="1" applyFill="1" applyBorder="1" applyAlignment="1" applyProtection="1">
      <alignment horizontal="center" vertical="center"/>
    </xf>
    <xf numFmtId="0" fontId="123" fillId="0" borderId="114" xfId="13" applyFont="1" applyBorder="1" applyAlignment="1" applyProtection="1">
      <alignment horizontal="center" vertical="center" wrapText="1"/>
    </xf>
    <xf numFmtId="177" fontId="77" fillId="14" borderId="195" xfId="3191" applyNumberFormat="1" applyFont="1" applyFill="1" applyBorder="1" applyAlignment="1">
      <alignment horizontal="center" vertical="center"/>
    </xf>
    <xf numFmtId="0" fontId="123" fillId="0" borderId="0" xfId="41927" applyFont="1" applyFill="1" applyAlignment="1">
      <alignment horizontal="center" vertical="center"/>
    </xf>
    <xf numFmtId="0" fontId="80" fillId="0" borderId="90" xfId="13" applyFont="1" applyFill="1" applyBorder="1" applyAlignment="1" applyProtection="1">
      <alignment horizontal="center" vertical="center" wrapText="1"/>
    </xf>
    <xf numFmtId="0" fontId="80" fillId="0" borderId="0" xfId="41927" applyFont="1" applyFill="1" applyAlignment="1">
      <alignment horizontal="center" vertical="center"/>
    </xf>
    <xf numFmtId="0" fontId="80" fillId="0" borderId="0" xfId="3191" applyFont="1" applyFill="1"/>
    <xf numFmtId="2" fontId="80" fillId="0" borderId="0" xfId="13" applyNumberFormat="1" applyFont="1" applyFill="1" applyBorder="1" applyAlignment="1" applyProtection="1">
      <alignment horizontal="center" vertical="center"/>
    </xf>
    <xf numFmtId="0" fontId="100" fillId="0" borderId="195" xfId="13" applyFont="1" applyFill="1" applyBorder="1" applyAlignment="1" applyProtection="1">
      <alignment horizontal="center" vertical="center"/>
      <protection locked="0"/>
    </xf>
    <xf numFmtId="0" fontId="100" fillId="0" borderId="114" xfId="13" applyFont="1" applyBorder="1" applyAlignment="1" applyProtection="1">
      <alignment horizontal="center" vertical="center"/>
      <protection locked="0"/>
    </xf>
    <xf numFmtId="0" fontId="77" fillId="0" borderId="114" xfId="2293" applyFont="1" applyBorder="1" applyAlignment="1" applyProtection="1">
      <alignment horizontal="center" vertical="center"/>
    </xf>
    <xf numFmtId="0" fontId="77" fillId="0" borderId="114" xfId="7" applyFont="1" applyBorder="1" applyAlignment="1">
      <alignment horizontal="center" vertical="center" wrapText="1"/>
    </xf>
    <xf numFmtId="0" fontId="77" fillId="0" borderId="106" xfId="7" applyFont="1" applyBorder="1" applyAlignment="1">
      <alignment horizontal="center" vertical="center" wrapText="1"/>
    </xf>
    <xf numFmtId="0" fontId="77" fillId="0" borderId="195" xfId="13" applyFont="1" applyBorder="1" applyProtection="1"/>
    <xf numFmtId="177" fontId="77" fillId="0" borderId="0" xfId="3191" applyNumberFormat="1" applyFont="1" applyFill="1" applyBorder="1" applyAlignment="1">
      <alignment horizontal="center" vertical="center"/>
    </xf>
    <xf numFmtId="177" fontId="77" fillId="0" borderId="0" xfId="330" applyNumberFormat="1" applyFont="1" applyFill="1" applyBorder="1" applyAlignment="1" applyProtection="1">
      <alignment horizontal="center" vertical="center"/>
    </xf>
    <xf numFmtId="0" fontId="100" fillId="0" borderId="114" xfId="2293" applyFont="1" applyBorder="1" applyAlignment="1" applyProtection="1">
      <alignment horizontal="center" vertical="center"/>
      <protection locked="0"/>
    </xf>
    <xf numFmtId="0" fontId="100" fillId="0" borderId="114" xfId="13" applyFont="1" applyFill="1" applyBorder="1" applyAlignment="1" applyProtection="1">
      <alignment horizontal="center" vertical="center"/>
      <protection locked="0"/>
    </xf>
    <xf numFmtId="0" fontId="100" fillId="0" borderId="114" xfId="13" applyFont="1" applyFill="1" applyBorder="1" applyAlignment="1" applyProtection="1">
      <alignment horizontal="center" vertical="center" wrapText="1"/>
      <protection locked="0"/>
    </xf>
    <xf numFmtId="177" fontId="100" fillId="7" borderId="172" xfId="330" applyNumberFormat="1" applyFont="1" applyFill="1" applyBorder="1" applyAlignment="1" applyProtection="1">
      <alignment horizontal="center" vertical="center"/>
    </xf>
    <xf numFmtId="0" fontId="0" fillId="0" borderId="0" xfId="0" applyFill="1" applyBorder="1" applyAlignment="1"/>
    <xf numFmtId="0" fontId="100" fillId="0" borderId="0" xfId="21" applyFont="1" applyFill="1" applyBorder="1" applyAlignment="1">
      <alignment horizontal="center" vertical="center" wrapText="1"/>
    </xf>
    <xf numFmtId="0" fontId="77" fillId="0" borderId="0" xfId="314" applyFont="1" applyFill="1" applyBorder="1" applyAlignment="1">
      <alignment horizontal="right"/>
    </xf>
    <xf numFmtId="0" fontId="100" fillId="3" borderId="195" xfId="21" applyFont="1" applyFill="1" applyBorder="1" applyAlignment="1">
      <alignment horizontal="center" vertical="center" wrapText="1"/>
    </xf>
    <xf numFmtId="0" fontId="77" fillId="0" borderId="195" xfId="7" applyFont="1" applyBorder="1" applyAlignment="1">
      <alignment horizontal="center" vertical="center" wrapText="1"/>
    </xf>
    <xf numFmtId="177" fontId="77" fillId="0" borderId="195" xfId="330" applyNumberFormat="1" applyFont="1" applyFill="1" applyBorder="1" applyAlignment="1" applyProtection="1">
      <alignment horizontal="center" vertical="center"/>
    </xf>
    <xf numFmtId="0" fontId="277" fillId="0" borderId="195" xfId="41978" applyFont="1" applyBorder="1" applyAlignment="1">
      <alignment horizontal="center" vertical="top" wrapText="1"/>
    </xf>
    <xf numFmtId="0" fontId="129" fillId="0" borderId="0" xfId="15542" applyNumberFormat="1" applyFont="1" applyFill="1" applyBorder="1"/>
    <xf numFmtId="0" fontId="129" fillId="0" borderId="0" xfId="15542" applyNumberFormat="1" applyFont="1" applyFill="1" applyBorder="1" applyAlignment="1">
      <alignment horizontal="center"/>
    </xf>
    <xf numFmtId="0" fontId="100" fillId="0" borderId="16" xfId="237" applyFont="1" applyBorder="1" applyAlignment="1">
      <alignment vertical="top"/>
    </xf>
    <xf numFmtId="0" fontId="100" fillId="0" borderId="0" xfId="237" applyFont="1" applyBorder="1" applyAlignment="1">
      <alignment vertical="top"/>
    </xf>
    <xf numFmtId="0" fontId="126" fillId="0" borderId="0" xfId="15705" applyFont="1" applyAlignment="1">
      <alignment vertical="center"/>
    </xf>
    <xf numFmtId="0" fontId="123" fillId="0" borderId="0" xfId="17227" applyFont="1" applyFill="1" applyBorder="1"/>
    <xf numFmtId="0" fontId="19" fillId="0" borderId="0" xfId="41956" applyFont="1"/>
    <xf numFmtId="0" fontId="98" fillId="0" borderId="195" xfId="41974" applyFont="1" applyBorder="1" applyAlignment="1">
      <alignment horizontal="center" wrapText="1"/>
    </xf>
    <xf numFmtId="0" fontId="100" fillId="0" borderId="0" xfId="41956" applyFont="1" applyFill="1" applyBorder="1" applyAlignment="1" applyProtection="1">
      <alignment horizontal="left"/>
    </xf>
    <xf numFmtId="173" fontId="19" fillId="15" borderId="114" xfId="41956" applyNumberFormat="1" applyFont="1" applyFill="1" applyBorder="1" applyAlignment="1">
      <alignment horizontal="right"/>
    </xf>
    <xf numFmtId="0" fontId="84" fillId="0" borderId="0" xfId="41956" applyFont="1"/>
    <xf numFmtId="0" fontId="100" fillId="0" borderId="195" xfId="3191" applyFont="1" applyBorder="1" applyAlignment="1">
      <alignment horizontal="center" vertical="center" wrapText="1"/>
    </xf>
    <xf numFmtId="0" fontId="100" fillId="0" borderId="195" xfId="41898" applyFont="1" applyBorder="1" applyAlignment="1">
      <alignment horizontal="center"/>
    </xf>
    <xf numFmtId="0" fontId="100" fillId="0" borderId="195" xfId="41898" applyFont="1" applyBorder="1" applyAlignment="1">
      <alignment horizontal="center" vertical="center" wrapText="1"/>
    </xf>
    <xf numFmtId="0" fontId="100" fillId="0" borderId="87" xfId="17227" applyFont="1" applyBorder="1" applyAlignment="1">
      <alignment wrapText="1"/>
    </xf>
    <xf numFmtId="0" fontId="77" fillId="9" borderId="160" xfId="17264" applyFont="1" applyFill="1" applyBorder="1" applyAlignment="1" applyProtection="1">
      <alignment wrapText="1"/>
    </xf>
    <xf numFmtId="0" fontId="100" fillId="9" borderId="16" xfId="28105" applyFont="1" applyFill="1" applyBorder="1" applyProtection="1"/>
    <xf numFmtId="0" fontId="100" fillId="9" borderId="160" xfId="17264" applyFont="1" applyFill="1" applyBorder="1" applyProtection="1"/>
    <xf numFmtId="0" fontId="77" fillId="9" borderId="195" xfId="28105" applyFont="1" applyFill="1" applyBorder="1" applyAlignment="1" applyProtection="1">
      <alignment horizontal="left"/>
    </xf>
    <xf numFmtId="0" fontId="77" fillId="9" borderId="195" xfId="28105" applyFont="1" applyFill="1" applyBorder="1" applyAlignment="1" applyProtection="1">
      <alignment horizontal="left" wrapText="1"/>
    </xf>
    <xf numFmtId="0" fontId="123" fillId="0" borderId="114" xfId="13" applyFont="1" applyBorder="1" applyAlignment="1" applyProtection="1">
      <alignment horizontal="center" vertical="center" wrapText="1"/>
    </xf>
    <xf numFmtId="185" fontId="77" fillId="0" borderId="195" xfId="15537" applyNumberFormat="1" applyFont="1" applyBorder="1"/>
    <xf numFmtId="0" fontId="382" fillId="0" borderId="45" xfId="15537" applyFont="1" applyBorder="1"/>
    <xf numFmtId="185" fontId="77" fillId="14" borderId="195" xfId="15537" applyNumberFormat="1" applyFont="1" applyFill="1" applyBorder="1"/>
    <xf numFmtId="0" fontId="382" fillId="0" borderId="90" xfId="15537" applyFont="1" applyBorder="1"/>
    <xf numFmtId="185" fontId="77" fillId="0" borderId="195" xfId="15537" applyNumberFormat="1" applyFont="1" applyBorder="1" applyAlignment="1">
      <alignment horizontal="center"/>
    </xf>
    <xf numFmtId="185" fontId="100" fillId="0" borderId="195" xfId="15537" applyNumberFormat="1" applyFont="1" applyBorder="1" applyAlignment="1">
      <alignment horizontal="center"/>
    </xf>
    <xf numFmtId="0" fontId="383" fillId="0" borderId="45" xfId="15537" applyFont="1" applyBorder="1"/>
    <xf numFmtId="0" fontId="100" fillId="0" borderId="195" xfId="15537" applyFont="1" applyBorder="1"/>
    <xf numFmtId="0" fontId="343" fillId="0" borderId="195" xfId="15542" applyNumberFormat="1" applyFont="1" applyBorder="1" applyAlignment="1">
      <alignment wrapText="1"/>
    </xf>
    <xf numFmtId="0" fontId="77" fillId="0" borderId="195" xfId="15542" applyNumberFormat="1" applyFont="1" applyBorder="1" applyAlignment="1">
      <alignment wrapText="1"/>
    </xf>
    <xf numFmtId="0" fontId="77" fillId="0" borderId="195" xfId="15542" applyNumberFormat="1" applyFont="1" applyBorder="1" applyAlignment="1">
      <alignment horizontal="left" wrapText="1"/>
    </xf>
    <xf numFmtId="49" fontId="77" fillId="7" borderId="195" xfId="15542" applyNumberFormat="1" applyFont="1" applyFill="1" applyBorder="1" applyAlignment="1">
      <alignment readingOrder="1"/>
    </xf>
    <xf numFmtId="49" fontId="77" fillId="7" borderId="195" xfId="15542" applyNumberFormat="1" applyFont="1" applyFill="1" applyBorder="1"/>
    <xf numFmtId="0" fontId="77" fillId="0" borderId="195" xfId="15542" applyNumberFormat="1" applyFont="1" applyFill="1" applyBorder="1" applyAlignment="1">
      <alignment wrapText="1"/>
    </xf>
    <xf numFmtId="0" fontId="129" fillId="0" borderId="195" xfId="15542" applyNumberFormat="1" applyFont="1" applyFill="1" applyBorder="1" applyAlignment="1">
      <alignment wrapText="1"/>
    </xf>
    <xf numFmtId="0" fontId="100" fillId="0" borderId="195" xfId="15542" applyNumberFormat="1" applyFont="1" applyFill="1" applyBorder="1" applyAlignment="1">
      <alignment wrapText="1"/>
    </xf>
    <xf numFmtId="0" fontId="77" fillId="0" borderId="195" xfId="15542" applyNumberFormat="1" applyFont="1" applyFill="1" applyBorder="1"/>
    <xf numFmtId="0" fontId="100" fillId="0" borderId="195" xfId="15542" applyNumberFormat="1" applyFont="1" applyFill="1" applyBorder="1"/>
    <xf numFmtId="0" fontId="100" fillId="0" borderId="90" xfId="15542" applyNumberFormat="1" applyFont="1" applyFill="1" applyBorder="1" applyAlignment="1"/>
    <xf numFmtId="0" fontId="100" fillId="0" borderId="0" xfId="2292" applyFont="1" applyFill="1" applyBorder="1" applyAlignment="1">
      <alignment vertical="center"/>
    </xf>
    <xf numFmtId="0" fontId="277" fillId="0" borderId="0" xfId="41978" applyFont="1" applyFill="1" applyBorder="1" applyAlignment="1">
      <alignment horizontal="center" vertical="top" wrapText="1"/>
    </xf>
    <xf numFmtId="9" fontId="338" fillId="0" borderId="0" xfId="41978" applyNumberFormat="1" applyFont="1" applyFill="1" applyBorder="1" applyAlignment="1">
      <alignment horizontal="center"/>
    </xf>
    <xf numFmtId="193" fontId="77" fillId="0" borderId="0" xfId="208" applyNumberFormat="1" applyFont="1" applyFill="1" applyBorder="1" applyAlignment="1">
      <alignment horizontal="center"/>
    </xf>
    <xf numFmtId="0" fontId="277" fillId="0" borderId="0" xfId="41978" applyFont="1" applyBorder="1" applyAlignment="1">
      <alignment vertical="center" wrapText="1"/>
    </xf>
    <xf numFmtId="0" fontId="100" fillId="0" borderId="0" xfId="2293" applyFont="1" applyFill="1" applyBorder="1" applyAlignment="1" applyProtection="1">
      <alignment vertical="center" wrapText="1"/>
      <protection locked="0"/>
    </xf>
    <xf numFmtId="0" fontId="0" fillId="0" borderId="0" xfId="15535" applyFont="1" applyProtection="1"/>
    <xf numFmtId="0" fontId="84" fillId="0" borderId="195" xfId="230" applyNumberFormat="1" applyFont="1" applyBorder="1" applyAlignment="1">
      <alignment horizontal="centerContinuous"/>
    </xf>
    <xf numFmtId="0" fontId="84" fillId="0" borderId="195" xfId="230" applyNumberFormat="1" applyFont="1" applyBorder="1" applyAlignment="1">
      <alignment horizontal="centerContinuous" wrapText="1"/>
    </xf>
    <xf numFmtId="0" fontId="84" fillId="0" borderId="195" xfId="230" applyNumberFormat="1" applyFont="1" applyBorder="1" applyAlignment="1">
      <alignment horizontal="center" wrapText="1"/>
    </xf>
    <xf numFmtId="192" fontId="100" fillId="12" borderId="195" xfId="15539" applyNumberFormat="1" applyFont="1" applyFill="1" applyBorder="1" applyAlignment="1" applyProtection="1">
      <alignment horizontal="center"/>
    </xf>
    <xf numFmtId="185" fontId="100" fillId="0" borderId="173" xfId="15537" applyNumberFormat="1" applyFont="1" applyBorder="1"/>
    <xf numFmtId="185" fontId="77" fillId="14" borderId="173" xfId="15537" applyNumberFormat="1" applyFont="1" applyFill="1" applyBorder="1"/>
    <xf numFmtId="328" fontId="77" fillId="7" borderId="193" xfId="15539" applyNumberFormat="1" applyFont="1" applyFill="1" applyBorder="1" applyProtection="1"/>
    <xf numFmtId="0" fontId="0" fillId="0" borderId="173" xfId="15535" applyFont="1" applyBorder="1" applyProtection="1"/>
    <xf numFmtId="0" fontId="0" fillId="0" borderId="173" xfId="15535" applyFont="1" applyBorder="1" applyAlignment="1" applyProtection="1">
      <alignment horizontal="center"/>
    </xf>
    <xf numFmtId="361" fontId="0" fillId="7" borderId="173" xfId="15535" applyNumberFormat="1" applyFont="1" applyFill="1" applyBorder="1" applyProtection="1"/>
    <xf numFmtId="327" fontId="383" fillId="0" borderId="45" xfId="15539" applyNumberFormat="1" applyFont="1" applyFill="1" applyBorder="1" applyAlignment="1" applyProtection="1">
      <alignment vertical="top" wrapText="1"/>
    </xf>
    <xf numFmtId="0" fontId="0" fillId="0" borderId="45" xfId="15535" applyFont="1" applyBorder="1" applyProtection="1"/>
    <xf numFmtId="0" fontId="0" fillId="0" borderId="45" xfId="15535" applyFont="1" applyBorder="1" applyAlignment="1" applyProtection="1">
      <alignment horizontal="center"/>
    </xf>
    <xf numFmtId="0" fontId="0" fillId="7" borderId="45" xfId="15535" applyNumberFormat="1" applyFont="1" applyFill="1" applyBorder="1" applyProtection="1"/>
    <xf numFmtId="0" fontId="0" fillId="0" borderId="195" xfId="15535" applyFont="1" applyBorder="1" applyProtection="1"/>
    <xf numFmtId="0" fontId="0" fillId="0" borderId="195" xfId="15535" applyFont="1" applyBorder="1" applyAlignment="1" applyProtection="1">
      <alignment horizontal="center"/>
    </xf>
    <xf numFmtId="0" fontId="0" fillId="7" borderId="195" xfId="15535" applyNumberFormat="1" applyFont="1" applyFill="1" applyBorder="1" applyProtection="1"/>
    <xf numFmtId="0" fontId="0" fillId="0" borderId="90" xfId="15535" applyFont="1" applyBorder="1" applyProtection="1"/>
    <xf numFmtId="0" fontId="0" fillId="7" borderId="90" xfId="15535" applyNumberFormat="1" applyFont="1" applyFill="1" applyBorder="1" applyProtection="1"/>
    <xf numFmtId="0" fontId="0" fillId="7" borderId="173" xfId="15535" applyNumberFormat="1" applyFont="1" applyFill="1" applyBorder="1" applyProtection="1"/>
    <xf numFmtId="361" fontId="0" fillId="7" borderId="90" xfId="15535" applyNumberFormat="1" applyFont="1" applyFill="1" applyBorder="1" applyProtection="1"/>
    <xf numFmtId="0" fontId="77" fillId="0" borderId="0" xfId="3" applyFont="1" applyFill="1" applyBorder="1" applyAlignment="1">
      <alignment horizontal="center" wrapText="1"/>
    </xf>
    <xf numFmtId="177" fontId="100" fillId="0" borderId="0" xfId="208" applyNumberFormat="1" applyFont="1" applyFill="1" applyBorder="1" applyAlignment="1">
      <alignment horizontal="center"/>
    </xf>
    <xf numFmtId="0" fontId="77" fillId="0" borderId="0" xfId="3" applyFont="1" applyFill="1" applyBorder="1" applyAlignment="1">
      <alignment horizontal="right" wrapText="1"/>
    </xf>
    <xf numFmtId="358" fontId="100" fillId="0" borderId="0" xfId="208" applyNumberFormat="1" applyFont="1" applyFill="1" applyBorder="1" applyAlignment="1">
      <alignment horizontal="center"/>
    </xf>
    <xf numFmtId="0" fontId="110" fillId="0" borderId="0" xfId="18524" applyFill="1"/>
    <xf numFmtId="0" fontId="18" fillId="0" borderId="188" xfId="42011" applyFont="1" applyBorder="1" applyAlignment="1">
      <alignment horizontal="center"/>
    </xf>
    <xf numFmtId="347" fontId="338" fillId="0" borderId="0" xfId="18524" applyNumberFormat="1" applyFont="1"/>
    <xf numFmtId="347" fontId="18" fillId="0" borderId="0" xfId="42011" applyNumberFormat="1" applyFont="1"/>
    <xf numFmtId="0" fontId="18" fillId="0" borderId="188" xfId="42011" applyFont="1" applyBorder="1"/>
    <xf numFmtId="0" fontId="18" fillId="0" borderId="190" xfId="42011" applyFont="1" applyBorder="1"/>
    <xf numFmtId="0" fontId="18" fillId="0" borderId="188" xfId="42011" applyFont="1" applyFill="1" applyBorder="1"/>
    <xf numFmtId="0" fontId="339" fillId="0" borderId="188" xfId="42011" applyFont="1" applyBorder="1"/>
    <xf numFmtId="0" fontId="100" fillId="0" borderId="0" xfId="42011" applyFont="1" applyFill="1" applyBorder="1"/>
    <xf numFmtId="0" fontId="84" fillId="0" borderId="0" xfId="42011" applyFont="1" applyFill="1" applyBorder="1"/>
    <xf numFmtId="347" fontId="277" fillId="0" borderId="0" xfId="18524" applyNumberFormat="1" applyFont="1" applyFill="1" applyBorder="1" applyAlignment="1">
      <alignment horizontal="center"/>
    </xf>
    <xf numFmtId="0" fontId="338" fillId="0" borderId="0" xfId="18524" applyFont="1" applyFill="1"/>
    <xf numFmtId="182" fontId="77" fillId="7" borderId="195" xfId="41900" applyNumberFormat="1" applyFont="1" applyFill="1" applyBorder="1" applyAlignment="1">
      <alignment vertical="center"/>
    </xf>
    <xf numFmtId="3" fontId="77" fillId="6" borderId="195" xfId="3191" applyNumberFormat="1" applyFont="1" applyFill="1" applyBorder="1"/>
    <xf numFmtId="285" fontId="100" fillId="7" borderId="152" xfId="41900" applyNumberFormat="1" applyFont="1" applyFill="1" applyBorder="1" applyAlignment="1">
      <alignment horizontal="right" vertical="center"/>
    </xf>
    <xf numFmtId="0" fontId="84" fillId="0" borderId="152" xfId="41902" applyFont="1" applyFill="1" applyBorder="1" applyAlignment="1">
      <alignment horizontal="left" vertical="center" wrapText="1"/>
    </xf>
    <xf numFmtId="3" fontId="100" fillId="7" borderId="152" xfId="3191" applyNumberFormat="1" applyFont="1" applyFill="1" applyBorder="1" applyAlignment="1">
      <alignment horizontal="right" vertical="center"/>
    </xf>
    <xf numFmtId="0" fontId="84" fillId="53" borderId="195" xfId="15743" applyFont="1" applyFill="1" applyBorder="1" applyAlignment="1">
      <alignment vertical="center"/>
    </xf>
    <xf numFmtId="0" fontId="81" fillId="8" borderId="1" xfId="211" applyFont="1" applyFill="1" applyBorder="1"/>
    <xf numFmtId="171" fontId="81" fillId="8" borderId="0" xfId="211" applyNumberFormat="1" applyFont="1" applyFill="1" applyBorder="1"/>
    <xf numFmtId="3" fontId="77" fillId="54" borderId="195" xfId="4" applyNumberFormat="1" applyFont="1" applyFill="1" applyBorder="1" applyAlignment="1" applyProtection="1">
      <alignment horizontal="right"/>
    </xf>
    <xf numFmtId="0" fontId="80" fillId="0" borderId="0" xfId="13" applyFont="1" applyFill="1" applyBorder="1" applyAlignment="1" applyProtection="1">
      <alignment horizontal="center" vertical="center" wrapText="1"/>
    </xf>
    <xf numFmtId="174" fontId="80" fillId="0" borderId="0" xfId="13" applyNumberFormat="1" applyFont="1" applyFill="1" applyBorder="1" applyAlignment="1" applyProtection="1">
      <alignment horizontal="center" vertical="center" wrapText="1"/>
    </xf>
    <xf numFmtId="177" fontId="80" fillId="0" borderId="0" xfId="3191" applyNumberFormat="1" applyFont="1" applyFill="1" applyBorder="1" applyAlignment="1">
      <alignment horizontal="center" vertical="center"/>
    </xf>
    <xf numFmtId="0" fontId="123" fillId="0" borderId="0" xfId="13" applyFont="1" applyBorder="1" applyAlignment="1" applyProtection="1">
      <alignment vertical="center" wrapText="1"/>
    </xf>
    <xf numFmtId="0" fontId="80" fillId="0" borderId="195" xfId="13" applyFont="1" applyBorder="1" applyAlignment="1" applyProtection="1">
      <alignment horizontal="center" vertical="center" wrapText="1"/>
    </xf>
    <xf numFmtId="0" fontId="80" fillId="0" borderId="195" xfId="13" applyFont="1" applyFill="1" applyBorder="1" applyAlignment="1" applyProtection="1">
      <alignment horizontal="center" vertical="center" wrapText="1"/>
    </xf>
    <xf numFmtId="0" fontId="77" fillId="0" borderId="195" xfId="13" applyFont="1" applyFill="1" applyBorder="1" applyAlignment="1" applyProtection="1">
      <alignment horizontal="left" wrapText="1"/>
    </xf>
    <xf numFmtId="0" fontId="84" fillId="3" borderId="195" xfId="15743" applyFont="1" applyFill="1" applyBorder="1" applyAlignment="1">
      <alignment vertical="center" wrapText="1"/>
    </xf>
    <xf numFmtId="0" fontId="100" fillId="0" borderId="173" xfId="41905" applyFont="1" applyFill="1" applyBorder="1" applyAlignment="1" applyProtection="1">
      <alignment horizontal="center"/>
      <protection hidden="1"/>
    </xf>
    <xf numFmtId="0" fontId="77" fillId="0" borderId="195" xfId="41905" applyFont="1" applyBorder="1"/>
    <xf numFmtId="351" fontId="100" fillId="7" borderId="195" xfId="41905" applyNumberFormat="1" applyFont="1" applyFill="1" applyBorder="1" applyProtection="1">
      <protection hidden="1"/>
    </xf>
    <xf numFmtId="351" fontId="100" fillId="7" borderId="0" xfId="41905" applyNumberFormat="1" applyFont="1" applyFill="1" applyBorder="1" applyAlignment="1" applyProtection="1">
      <protection hidden="1"/>
    </xf>
    <xf numFmtId="3" fontId="100" fillId="7" borderId="152" xfId="41906" applyNumberFormat="1" applyFont="1" applyFill="1" applyBorder="1" applyAlignment="1" applyProtection="1">
      <alignment vertical="center"/>
      <protection hidden="1"/>
    </xf>
    <xf numFmtId="0" fontId="100" fillId="7" borderId="152" xfId="41905" applyFont="1" applyFill="1" applyBorder="1" applyProtection="1">
      <protection hidden="1"/>
    </xf>
    <xf numFmtId="0" fontId="100" fillId="0" borderId="152" xfId="41906" applyFont="1" applyFill="1" applyBorder="1" applyAlignment="1">
      <alignment horizontal="left" vertical="center" wrapText="1"/>
    </xf>
    <xf numFmtId="0" fontId="100" fillId="0" borderId="152" xfId="41906" applyFont="1" applyFill="1" applyBorder="1" applyAlignment="1">
      <alignment horizontal="center" vertical="center" wrapText="1"/>
    </xf>
    <xf numFmtId="0" fontId="77" fillId="0" borderId="45" xfId="41905" applyFont="1" applyFill="1" applyBorder="1" applyAlignment="1" applyProtection="1">
      <alignment wrapText="1"/>
      <protection hidden="1"/>
    </xf>
    <xf numFmtId="0" fontId="77" fillId="0" borderId="0" xfId="41905" applyFont="1" applyFill="1" applyAlignment="1">
      <alignment wrapText="1"/>
    </xf>
    <xf numFmtId="0" fontId="123" fillId="0" borderId="0" xfId="3191" applyFont="1" applyFill="1" applyBorder="1" applyAlignment="1">
      <alignment horizontal="center" vertical="center" wrapText="1"/>
    </xf>
    <xf numFmtId="177" fontId="80" fillId="0" borderId="0" xfId="330" applyNumberFormat="1" applyFont="1" applyFill="1" applyBorder="1" applyAlignment="1" applyProtection="1">
      <alignment horizontal="center" vertical="center"/>
    </xf>
    <xf numFmtId="357" fontId="80" fillId="0" borderId="0" xfId="13" applyNumberFormat="1" applyFont="1" applyProtection="1"/>
    <xf numFmtId="0" fontId="80" fillId="0" borderId="0" xfId="15705" applyFont="1" applyBorder="1"/>
    <xf numFmtId="0" fontId="328" fillId="0" borderId="0" xfId="41956" applyFont="1" applyBorder="1"/>
    <xf numFmtId="0" fontId="0" fillId="0" borderId="195" xfId="0" applyBorder="1"/>
    <xf numFmtId="0" fontId="77" fillId="0" borderId="195" xfId="3191" applyNumberFormat="1" applyFont="1" applyFill="1" applyBorder="1" applyAlignment="1" applyProtection="1"/>
    <xf numFmtId="0" fontId="99" fillId="0" borderId="0" xfId="41906" applyFont="1" applyAlignment="1">
      <alignment vertical="center"/>
    </xf>
    <xf numFmtId="0" fontId="29" fillId="0" borderId="152" xfId="41902" applyFont="1" applyFill="1" applyBorder="1" applyAlignment="1">
      <alignment horizontal="center" vertical="top" wrapText="1"/>
    </xf>
    <xf numFmtId="10" fontId="100" fillId="7" borderId="152" xfId="3191" applyNumberFormat="1" applyFont="1" applyFill="1" applyBorder="1" applyAlignment="1">
      <alignment horizontal="right" vertical="center"/>
    </xf>
    <xf numFmtId="10" fontId="100" fillId="7" borderId="152" xfId="41900" applyNumberFormat="1" applyFont="1" applyFill="1" applyBorder="1" applyAlignment="1">
      <alignment horizontal="right" vertical="center"/>
    </xf>
    <xf numFmtId="0" fontId="100" fillId="0" borderId="195" xfId="207" applyFont="1" applyFill="1" applyBorder="1" applyAlignment="1">
      <alignment horizontal="center"/>
    </xf>
    <xf numFmtId="358" fontId="100" fillId="7" borderId="195" xfId="207" applyNumberFormat="1" applyFont="1" applyFill="1" applyBorder="1" applyAlignment="1">
      <alignment horizontal="center"/>
    </xf>
    <xf numFmtId="358" fontId="100" fillId="7" borderId="195" xfId="207" applyNumberFormat="1" applyFont="1" applyFill="1" applyBorder="1"/>
    <xf numFmtId="358" fontId="77" fillId="7" borderId="173" xfId="207" applyNumberFormat="1" applyFont="1" applyFill="1" applyBorder="1" applyAlignment="1">
      <alignment horizontal="center"/>
    </xf>
    <xf numFmtId="358" fontId="77" fillId="7" borderId="173" xfId="207" applyNumberFormat="1" applyFont="1" applyFill="1" applyBorder="1"/>
    <xf numFmtId="358" fontId="77" fillId="7" borderId="90" xfId="207" applyNumberFormat="1" applyFont="1" applyFill="1" applyBorder="1"/>
    <xf numFmtId="358" fontId="100" fillId="7" borderId="197" xfId="207" applyNumberFormat="1" applyFont="1" applyFill="1" applyBorder="1" applyAlignment="1">
      <alignment horizontal="center"/>
    </xf>
    <xf numFmtId="358" fontId="100" fillId="7" borderId="197" xfId="207" applyNumberFormat="1" applyFont="1" applyFill="1" applyBorder="1"/>
    <xf numFmtId="0" fontId="100" fillId="0" borderId="0" xfId="21" applyFont="1"/>
    <xf numFmtId="0" fontId="100" fillId="13" borderId="195" xfId="3191" applyFont="1" applyFill="1" applyBorder="1" applyAlignment="1">
      <alignment horizontal="center" vertical="center" wrapText="1"/>
    </xf>
    <xf numFmtId="0" fontId="358" fillId="0" borderId="0" xfId="0" applyFont="1"/>
    <xf numFmtId="0" fontId="385" fillId="0" borderId="195" xfId="0" applyFont="1" applyBorder="1" applyAlignment="1">
      <alignment horizontal="center" vertical="center"/>
    </xf>
    <xf numFmtId="0" fontId="386" fillId="13" borderId="195" xfId="0" applyFont="1" applyFill="1" applyBorder="1" applyAlignment="1">
      <alignment wrapText="1"/>
    </xf>
    <xf numFmtId="182" fontId="386" fillId="53" borderId="195" xfId="5345" applyNumberFormat="1" applyFont="1" applyFill="1" applyBorder="1"/>
    <xf numFmtId="171" fontId="386" fillId="9" borderId="0" xfId="0" applyNumberFormat="1" applyFont="1" applyFill="1" applyBorder="1"/>
    <xf numFmtId="182" fontId="296" fillId="0" borderId="0" xfId="3" applyNumberFormat="1" applyFont="1" applyFill="1" applyBorder="1" applyAlignment="1">
      <alignment horizontal="right" wrapText="1"/>
    </xf>
    <xf numFmtId="0" fontId="77" fillId="0" borderId="0" xfId="41974" applyFont="1" applyBorder="1" applyAlignment="1">
      <alignment horizontal="left" vertical="top"/>
    </xf>
    <xf numFmtId="167" fontId="100" fillId="0" borderId="195" xfId="41974" applyNumberFormat="1" applyFont="1" applyBorder="1" applyAlignment="1">
      <alignment horizontal="center" vertical="top"/>
    </xf>
    <xf numFmtId="0" fontId="77" fillId="0" borderId="195" xfId="3" applyFont="1" applyFill="1" applyBorder="1" applyAlignment="1">
      <alignment horizontal="center" wrapText="1"/>
    </xf>
    <xf numFmtId="0" fontId="331" fillId="0" borderId="195" xfId="41916" applyBorder="1" applyAlignment="1">
      <alignment horizontal="center" vertical="top" wrapText="1"/>
    </xf>
    <xf numFmtId="0" fontId="331" fillId="0" borderId="195" xfId="41916" applyBorder="1" applyAlignment="1">
      <alignment horizontal="left" vertical="top" wrapText="1"/>
    </xf>
    <xf numFmtId="185" fontId="99" fillId="0" borderId="0" xfId="15536" applyNumberFormat="1" applyFont="1" applyFill="1"/>
    <xf numFmtId="185" fontId="313" fillId="0" borderId="0" xfId="15536" applyNumberFormat="1" applyFont="1" applyFill="1"/>
    <xf numFmtId="171" fontId="387" fillId="0" borderId="0" xfId="15536" applyNumberFormat="1" applyFont="1" applyFill="1" applyProtection="1"/>
    <xf numFmtId="171" fontId="313" fillId="0" borderId="0" xfId="15536" applyNumberFormat="1" applyFont="1" applyProtection="1"/>
    <xf numFmtId="171" fontId="313" fillId="0" borderId="0" xfId="15536" applyNumberFormat="1" applyFont="1" applyAlignment="1" applyProtection="1">
      <alignment horizontal="left"/>
    </xf>
    <xf numFmtId="171" fontId="313" fillId="0" borderId="0" xfId="15536" applyNumberFormat="1" applyFont="1" applyFill="1" applyBorder="1" applyProtection="1"/>
    <xf numFmtId="0" fontId="282" fillId="0" borderId="0" xfId="42013" applyFont="1"/>
    <xf numFmtId="171" fontId="81" fillId="8" borderId="0" xfId="211" applyNumberFormat="1" applyFont="1" applyFill="1" applyBorder="1" applyProtection="1"/>
    <xf numFmtId="0" fontId="80" fillId="8" borderId="0" xfId="211" applyFont="1" applyFill="1" applyBorder="1" applyProtection="1"/>
    <xf numFmtId="0" fontId="66" fillId="0" borderId="0" xfId="3191" applyProtection="1"/>
    <xf numFmtId="0" fontId="110" fillId="0" borderId="0" xfId="18524" applyProtection="1"/>
    <xf numFmtId="0" fontId="338" fillId="0" borderId="0" xfId="18524" applyFont="1" applyProtection="1"/>
    <xf numFmtId="0" fontId="384" fillId="0" borderId="0" xfId="18524" applyFont="1" applyProtection="1"/>
    <xf numFmtId="0" fontId="338" fillId="0" borderId="0" xfId="18524" applyFont="1" applyAlignment="1" applyProtection="1">
      <alignment horizontal="center"/>
    </xf>
    <xf numFmtId="0" fontId="277" fillId="0" borderId="0" xfId="18524" applyFont="1" applyAlignment="1" applyProtection="1">
      <alignment horizontal="center" vertical="top" wrapText="1"/>
    </xf>
    <xf numFmtId="0" fontId="277" fillId="0" borderId="0" xfId="18524" applyFont="1" applyAlignment="1" applyProtection="1">
      <alignment horizontal="center" vertical="top"/>
    </xf>
    <xf numFmtId="0" fontId="277" fillId="0" borderId="45" xfId="18524" applyFont="1" applyBorder="1" applyAlignment="1" applyProtection="1">
      <alignment horizontal="center" vertical="top"/>
    </xf>
    <xf numFmtId="0" fontId="277" fillId="0" borderId="195" xfId="18524" applyFont="1" applyFill="1" applyBorder="1" applyAlignment="1" applyProtection="1">
      <alignment horizontal="center"/>
    </xf>
    <xf numFmtId="0" fontId="338" fillId="0" borderId="0" xfId="18524" applyFont="1" applyAlignment="1" applyProtection="1">
      <alignment vertical="top"/>
    </xf>
    <xf numFmtId="0" fontId="80" fillId="0" borderId="195" xfId="15737" applyFont="1" applyFill="1" applyBorder="1" applyAlignment="1" applyProtection="1">
      <alignment horizontal="center" vertical="center"/>
    </xf>
    <xf numFmtId="0" fontId="100" fillId="0" borderId="195" xfId="13" applyFont="1" applyFill="1" applyBorder="1" applyAlignment="1" applyProtection="1">
      <alignment horizontal="left" wrapText="1"/>
    </xf>
    <xf numFmtId="0" fontId="100" fillId="53" borderId="195" xfId="13" applyFont="1" applyFill="1" applyBorder="1" applyAlignment="1" applyProtection="1">
      <alignment horizontal="left" wrapText="1"/>
    </xf>
    <xf numFmtId="0" fontId="100" fillId="53" borderId="195" xfId="13" applyFont="1" applyFill="1" applyBorder="1" applyAlignment="1" applyProtection="1">
      <alignment vertical="center"/>
      <protection locked="0"/>
    </xf>
    <xf numFmtId="252" fontId="77" fillId="7" borderId="90" xfId="13" applyNumberFormat="1" applyFont="1" applyFill="1" applyBorder="1" applyAlignment="1" applyProtection="1">
      <alignment horizontal="right" vertical="center"/>
      <protection locked="0"/>
    </xf>
    <xf numFmtId="252" fontId="100" fillId="7" borderId="126" xfId="13" applyNumberFormat="1" applyFont="1" applyFill="1" applyBorder="1" applyAlignment="1" applyProtection="1">
      <alignment horizontal="right" vertical="center"/>
      <protection locked="0"/>
    </xf>
    <xf numFmtId="252" fontId="77" fillId="7" borderId="196" xfId="13" applyNumberFormat="1" applyFont="1" applyFill="1" applyBorder="1" applyAlignment="1" applyProtection="1">
      <alignment horizontal="right" vertical="center"/>
      <protection locked="0"/>
    </xf>
    <xf numFmtId="0" fontId="171" fillId="0" borderId="0" xfId="0" applyFont="1" applyAlignment="1">
      <alignment horizontal="left" vertical="center" indent="8"/>
    </xf>
    <xf numFmtId="0" fontId="81" fillId="8" borderId="0" xfId="211" applyFont="1" applyFill="1" applyBorder="1" applyAlignment="1">
      <alignment vertical="center"/>
    </xf>
    <xf numFmtId="0" fontId="80" fillId="8" borderId="0" xfId="211" applyFont="1" applyFill="1" applyBorder="1" applyAlignment="1">
      <alignment vertical="center"/>
    </xf>
    <xf numFmtId="0" fontId="66" fillId="0" borderId="0" xfId="3191" applyAlignment="1">
      <alignment vertical="center"/>
    </xf>
    <xf numFmtId="171" fontId="81" fillId="8" borderId="0" xfId="211" applyNumberFormat="1" applyFont="1" applyFill="1" applyBorder="1" applyAlignment="1">
      <alignment vertical="center"/>
    </xf>
    <xf numFmtId="0" fontId="80" fillId="0" borderId="0" xfId="15705" applyFont="1" applyAlignment="1">
      <alignment vertical="center"/>
    </xf>
    <xf numFmtId="0" fontId="99" fillId="0" borderId="0" xfId="4" applyFont="1" applyFill="1" applyBorder="1" applyAlignment="1" applyProtection="1">
      <alignment horizontal="left" vertical="center"/>
    </xf>
    <xf numFmtId="0" fontId="77" fillId="0" borderId="0" xfId="15705" applyFont="1" applyAlignment="1">
      <alignment vertical="center"/>
    </xf>
    <xf numFmtId="0" fontId="80" fillId="53" borderId="188" xfId="17227" applyFont="1" applyFill="1" applyBorder="1" applyAlignment="1">
      <alignment vertical="center" wrapText="1"/>
    </xf>
    <xf numFmtId="0" fontId="80" fillId="0" borderId="51" xfId="15705" applyFont="1" applyBorder="1" applyAlignment="1">
      <alignment vertical="center"/>
    </xf>
    <xf numFmtId="0" fontId="281" fillId="0" borderId="0" xfId="15705" applyFont="1" applyAlignment="1">
      <alignment horizontal="center" vertical="center"/>
    </xf>
    <xf numFmtId="0" fontId="84" fillId="0" borderId="51" xfId="15705" applyFont="1" applyBorder="1" applyAlignment="1">
      <alignment vertical="center"/>
    </xf>
    <xf numFmtId="0" fontId="77" fillId="0" borderId="0" xfId="15700" applyFont="1" applyAlignment="1" applyProtection="1">
      <alignment vertical="center"/>
    </xf>
    <xf numFmtId="0" fontId="100" fillId="0" borderId="0" xfId="15701" applyFont="1" applyFill="1" applyBorder="1" applyAlignment="1" applyProtection="1">
      <alignment vertical="center"/>
      <protection hidden="1"/>
    </xf>
    <xf numFmtId="178" fontId="77" fillId="0" borderId="0" xfId="15701" applyNumberFormat="1" applyFont="1" applyFill="1" applyBorder="1" applyAlignment="1" applyProtection="1">
      <alignment horizontal="center" vertical="center"/>
      <protection locked="0" hidden="1"/>
    </xf>
    <xf numFmtId="178" fontId="345" fillId="0" borderId="0" xfId="15701" applyNumberFormat="1" applyFont="1" applyFill="1" applyBorder="1" applyAlignment="1" applyProtection="1">
      <alignment horizontal="center" vertical="center"/>
      <protection locked="0" hidden="1"/>
    </xf>
    <xf numFmtId="0" fontId="100" fillId="0" borderId="0" xfId="15701" applyFont="1" applyFill="1" applyBorder="1" applyAlignment="1" applyProtection="1">
      <alignment vertical="center"/>
      <protection locked="0" hidden="1"/>
    </xf>
    <xf numFmtId="174" fontId="77" fillId="0" borderId="0" xfId="15701" applyNumberFormat="1" applyFont="1" applyFill="1" applyBorder="1" applyAlignment="1" applyProtection="1">
      <alignment horizontal="center" vertical="center"/>
      <protection locked="0" hidden="1"/>
    </xf>
    <xf numFmtId="171" fontId="77" fillId="0" borderId="0" xfId="15701" applyNumberFormat="1" applyFont="1" applyFill="1" applyBorder="1" applyAlignment="1" applyProtection="1">
      <alignment horizontal="center" vertical="center"/>
      <protection locked="0" hidden="1"/>
    </xf>
    <xf numFmtId="0" fontId="77" fillId="0" borderId="0" xfId="15700" applyFont="1" applyFill="1" applyAlignment="1" applyProtection="1">
      <alignment vertical="center"/>
    </xf>
    <xf numFmtId="0" fontId="80" fillId="0" borderId="0" xfId="15705" applyFont="1" applyFill="1" applyBorder="1" applyAlignment="1">
      <alignment vertical="center"/>
    </xf>
    <xf numFmtId="17" fontId="100" fillId="0" borderId="194" xfId="15701" applyNumberFormat="1" applyFont="1" applyFill="1" applyBorder="1" applyAlignment="1" applyProtection="1">
      <alignment horizontal="center" vertical="center" wrapText="1"/>
      <protection hidden="1"/>
    </xf>
    <xf numFmtId="0" fontId="80" fillId="0" borderId="188" xfId="13" applyFont="1" applyFill="1" applyBorder="1" applyAlignment="1" applyProtection="1">
      <alignment horizontal="left" vertical="center"/>
    </xf>
    <xf numFmtId="0" fontId="80" fillId="0" borderId="188" xfId="13" applyFont="1" applyFill="1" applyBorder="1" applyAlignment="1" applyProtection="1">
      <alignment horizontal="left" vertical="center"/>
      <protection locked="0"/>
    </xf>
    <xf numFmtId="0" fontId="80" fillId="0" borderId="188" xfId="41927" applyFont="1" applyBorder="1" applyAlignment="1">
      <alignment horizontal="left" vertical="center"/>
    </xf>
    <xf numFmtId="0" fontId="100" fillId="7" borderId="188" xfId="42011" applyFont="1" applyFill="1" applyBorder="1"/>
    <xf numFmtId="0" fontId="84" fillId="7" borderId="190" xfId="42011" applyFont="1" applyFill="1" applyBorder="1"/>
    <xf numFmtId="347" fontId="277" fillId="7" borderId="188" xfId="18524" applyNumberFormat="1" applyFont="1" applyFill="1" applyBorder="1" applyAlignment="1">
      <alignment horizontal="center"/>
    </xf>
    <xf numFmtId="252" fontId="77" fillId="5" borderId="195" xfId="208" applyNumberFormat="1" applyFont="1" applyFill="1" applyBorder="1" applyAlignment="1">
      <alignment horizontal="center"/>
    </xf>
    <xf numFmtId="252" fontId="77" fillId="7" borderId="195" xfId="208" applyNumberFormat="1" applyFont="1" applyFill="1" applyBorder="1" applyAlignment="1">
      <alignment horizontal="center"/>
    </xf>
    <xf numFmtId="9" fontId="110" fillId="7" borderId="195" xfId="41910" applyFont="1" applyFill="1" applyBorder="1" applyAlignment="1">
      <alignment horizontal="center"/>
    </xf>
    <xf numFmtId="0" fontId="77" fillId="0" borderId="188" xfId="15705" applyFont="1" applyBorder="1" applyAlignment="1">
      <alignment horizontal="center"/>
    </xf>
    <xf numFmtId="0" fontId="77" fillId="0" borderId="0" xfId="2293" applyFont="1" applyBorder="1" applyAlignment="1" applyProtection="1">
      <alignment vertical="center"/>
    </xf>
    <xf numFmtId="0" fontId="80" fillId="0" borderId="0" xfId="2293" applyFont="1" applyAlignment="1">
      <alignment vertical="center"/>
    </xf>
    <xf numFmtId="0" fontId="0" fillId="0" borderId="195" xfId="0" applyBorder="1" applyAlignment="1">
      <alignment vertical="center"/>
    </xf>
    <xf numFmtId="4" fontId="77" fillId="0" borderId="0" xfId="3" applyNumberFormat="1" applyFont="1" applyAlignment="1" applyProtection="1">
      <alignment horizontal="center" vertical="center"/>
    </xf>
    <xf numFmtId="0" fontId="277" fillId="0" borderId="190" xfId="18524" applyFont="1" applyFill="1" applyBorder="1" applyAlignment="1" applyProtection="1">
      <alignment horizontal="center"/>
    </xf>
    <xf numFmtId="0" fontId="277" fillId="0" borderId="193" xfId="18524" applyFont="1" applyBorder="1" applyAlignment="1" applyProtection="1">
      <alignment horizontal="center"/>
    </xf>
    <xf numFmtId="0" fontId="66" fillId="0" borderId="194" xfId="17227" applyFont="1" applyBorder="1" applyAlignment="1">
      <alignment vertical="center" wrapText="1"/>
    </xf>
    <xf numFmtId="2" fontId="77" fillId="2" borderId="188" xfId="211" applyNumberFormat="1" applyFont="1" applyFill="1" applyBorder="1" applyAlignment="1">
      <alignment horizontal="right"/>
    </xf>
    <xf numFmtId="1" fontId="81" fillId="8" borderId="0" xfId="211" applyNumberFormat="1" applyFont="1" applyFill="1" applyBorder="1" applyAlignment="1">
      <alignment horizontal="left"/>
    </xf>
    <xf numFmtId="1" fontId="81" fillId="8" borderId="0" xfId="211" applyNumberFormat="1" applyFont="1" applyFill="1" applyBorder="1" applyAlignment="1" applyProtection="1">
      <alignment horizontal="left"/>
    </xf>
    <xf numFmtId="0" fontId="77" fillId="14" borderId="156" xfId="211" applyFont="1" applyFill="1" applyBorder="1" applyAlignment="1" applyProtection="1">
      <alignment horizontal="center"/>
      <protection locked="0"/>
    </xf>
    <xf numFmtId="0" fontId="100" fillId="0" borderId="188" xfId="211" applyFont="1" applyBorder="1" applyAlignment="1">
      <alignment vertical="center"/>
    </xf>
    <xf numFmtId="0" fontId="100" fillId="0" borderId="188" xfId="211" applyFont="1" applyFill="1" applyBorder="1" applyAlignment="1">
      <alignment horizontal="center" vertical="center" wrapText="1"/>
    </xf>
    <xf numFmtId="0" fontId="100" fillId="2" borderId="188" xfId="211" applyFont="1" applyFill="1" applyBorder="1" applyAlignment="1">
      <alignment horizontal="center" vertical="center"/>
    </xf>
    <xf numFmtId="0" fontId="100" fillId="2" borderId="188" xfId="211" applyFont="1" applyFill="1" applyBorder="1" applyAlignment="1">
      <alignment vertical="center"/>
    </xf>
    <xf numFmtId="0" fontId="100" fillId="2" borderId="188" xfId="211" applyFont="1" applyFill="1" applyBorder="1" applyAlignment="1">
      <alignment horizontal="center" vertical="center" wrapText="1"/>
    </xf>
    <xf numFmtId="0" fontId="77" fillId="0" borderId="195" xfId="211" applyFont="1" applyBorder="1" applyAlignment="1">
      <alignment horizontal="center"/>
    </xf>
    <xf numFmtId="0" fontId="80" fillId="0" borderId="195" xfId="17218" applyFont="1" applyBorder="1" applyAlignment="1">
      <alignment horizontal="left" vertical="center"/>
    </xf>
    <xf numFmtId="177" fontId="77" fillId="0" borderId="198" xfId="0" applyNumberFormat="1" applyFont="1" applyFill="1" applyBorder="1" applyAlignment="1">
      <alignment vertical="top"/>
    </xf>
    <xf numFmtId="177" fontId="100" fillId="7" borderId="198" xfId="0" applyNumberFormat="1" applyFont="1" applyFill="1" applyBorder="1" applyAlignment="1">
      <alignment vertical="top"/>
    </xf>
    <xf numFmtId="0" fontId="316" fillId="13" borderId="114" xfId="13" applyNumberFormat="1" applyFont="1" applyFill="1" applyBorder="1" applyAlignment="1" applyProtection="1">
      <alignment horizontal="center" vertical="center" wrapText="1"/>
    </xf>
    <xf numFmtId="177" fontId="100" fillId="7" borderId="195" xfId="330" applyNumberFormat="1" applyFont="1" applyFill="1" applyBorder="1" applyAlignment="1" applyProtection="1">
      <alignment horizontal="center" vertical="center"/>
    </xf>
    <xf numFmtId="0" fontId="80" fillId="0" borderId="0" xfId="41927" applyFont="1" applyAlignment="1">
      <alignment horizontal="center"/>
    </xf>
    <xf numFmtId="0" fontId="77" fillId="0" borderId="0" xfId="17218" applyFont="1" applyBorder="1"/>
    <xf numFmtId="9" fontId="100" fillId="7" borderId="172" xfId="41910" applyFont="1" applyFill="1" applyBorder="1"/>
    <xf numFmtId="0" fontId="120" fillId="0" borderId="0" xfId="17218" applyFont="1" applyBorder="1" applyAlignment="1">
      <alignment horizontal="center"/>
    </xf>
    <xf numFmtId="0" fontId="100" fillId="0" borderId="195" xfId="17227" applyFont="1" applyBorder="1"/>
    <xf numFmtId="0" fontId="100" fillId="0" borderId="171" xfId="13" applyFont="1" applyBorder="1" applyAlignment="1" applyProtection="1">
      <alignment horizontal="center" vertical="center" wrapText="1"/>
    </xf>
    <xf numFmtId="0" fontId="82" fillId="0" borderId="195" xfId="0" applyFont="1" applyBorder="1"/>
    <xf numFmtId="177" fontId="120" fillId="0" borderId="0" xfId="0" applyNumberFormat="1" applyFont="1" applyAlignment="1">
      <alignment horizontal="right"/>
    </xf>
    <xf numFmtId="169" fontId="100" fillId="7" borderId="178" xfId="0" applyNumberFormat="1" applyFont="1" applyFill="1" applyBorder="1" applyAlignment="1">
      <alignment vertical="top"/>
    </xf>
    <xf numFmtId="169" fontId="77" fillId="7" borderId="175" xfId="0" applyNumberFormat="1" applyFont="1" applyFill="1" applyBorder="1" applyAlignment="1">
      <alignment vertical="top"/>
    </xf>
    <xf numFmtId="169" fontId="100" fillId="7" borderId="199" xfId="0" applyNumberFormat="1" applyFont="1" applyFill="1" applyBorder="1" applyAlignment="1">
      <alignment vertical="top"/>
    </xf>
    <xf numFmtId="169" fontId="77" fillId="7" borderId="92" xfId="0" applyNumberFormat="1" applyFont="1" applyFill="1" applyBorder="1" applyAlignment="1">
      <alignment vertical="top"/>
    </xf>
    <xf numFmtId="177" fontId="100" fillId="7" borderId="195" xfId="0" applyNumberFormat="1" applyFont="1" applyFill="1" applyBorder="1"/>
    <xf numFmtId="177" fontId="84" fillId="7" borderId="195" xfId="0" applyNumberFormat="1" applyFont="1" applyFill="1" applyBorder="1"/>
    <xf numFmtId="169" fontId="84" fillId="7" borderId="195" xfId="0" applyNumberFormat="1" applyFont="1" applyFill="1" applyBorder="1"/>
    <xf numFmtId="169" fontId="100" fillId="7" borderId="190" xfId="0" applyNumberFormat="1" applyFont="1" applyFill="1" applyBorder="1" applyAlignment="1">
      <alignment vertical="top"/>
    </xf>
    <xf numFmtId="169" fontId="100" fillId="7" borderId="193" xfId="0" applyNumberFormat="1" applyFont="1" applyFill="1" applyBorder="1" applyAlignment="1">
      <alignment vertical="top"/>
    </xf>
    <xf numFmtId="177" fontId="100" fillId="7" borderId="146" xfId="0" applyNumberFormat="1" applyFont="1" applyFill="1" applyBorder="1" applyAlignment="1">
      <alignment vertical="top"/>
    </xf>
    <xf numFmtId="177" fontId="77" fillId="7" borderId="157" xfId="1" applyNumberFormat="1" applyFont="1" applyFill="1" applyBorder="1"/>
    <xf numFmtId="177" fontId="77" fillId="7" borderId="149" xfId="1" applyNumberFormat="1" applyFont="1" applyFill="1" applyBorder="1"/>
    <xf numFmtId="177" fontId="77" fillId="7" borderId="149" xfId="0" applyNumberFormat="1" applyFont="1" applyFill="1" applyBorder="1" applyAlignment="1">
      <alignment vertical="top"/>
    </xf>
    <xf numFmtId="177" fontId="77" fillId="7" borderId="45" xfId="1" applyNumberFormat="1" applyFont="1" applyFill="1" applyBorder="1"/>
    <xf numFmtId="177" fontId="77" fillId="7" borderId="58" xfId="1" applyNumberFormat="1" applyFont="1" applyFill="1" applyBorder="1"/>
    <xf numFmtId="177" fontId="352" fillId="7" borderId="45" xfId="1" applyNumberFormat="1" applyFont="1" applyFill="1" applyBorder="1"/>
    <xf numFmtId="177" fontId="352" fillId="7" borderId="58" xfId="1" applyNumberFormat="1" applyFont="1" applyFill="1" applyBorder="1"/>
    <xf numFmtId="177" fontId="352" fillId="7" borderId="90" xfId="1" applyNumberFormat="1" applyFont="1" applyFill="1" applyBorder="1"/>
    <xf numFmtId="177" fontId="352" fillId="7" borderId="92" xfId="1" applyNumberFormat="1" applyFont="1" applyFill="1" applyBorder="1"/>
    <xf numFmtId="177" fontId="100" fillId="7" borderId="96" xfId="0" applyNumberFormat="1" applyFont="1" applyFill="1" applyBorder="1" applyAlignment="1">
      <alignment vertical="top"/>
    </xf>
    <xf numFmtId="177" fontId="77" fillId="7" borderId="90" xfId="1" applyNumberFormat="1" applyFont="1" applyFill="1" applyBorder="1"/>
    <xf numFmtId="177" fontId="100" fillId="7" borderId="157" xfId="0" applyNumberFormat="1" applyFont="1" applyFill="1" applyBorder="1" applyAlignment="1">
      <alignment vertical="top" wrapText="1"/>
    </xf>
    <xf numFmtId="177" fontId="100" fillId="7" borderId="90" xfId="0" applyNumberFormat="1" applyFont="1" applyFill="1" applyBorder="1" applyAlignment="1">
      <alignment vertical="top" wrapText="1"/>
    </xf>
    <xf numFmtId="177" fontId="84" fillId="7" borderId="157" xfId="0" applyNumberFormat="1" applyFont="1" applyFill="1" applyBorder="1"/>
    <xf numFmtId="177" fontId="77" fillId="7" borderId="95" xfId="1" applyNumberFormat="1" applyFont="1" applyFill="1" applyBorder="1"/>
    <xf numFmtId="177" fontId="77" fillId="7" borderId="45" xfId="1" applyNumberFormat="1" applyFont="1" applyFill="1" applyBorder="1" applyAlignment="1">
      <alignment vertical="top"/>
    </xf>
    <xf numFmtId="177" fontId="77" fillId="7" borderId="96" xfId="1" applyNumberFormat="1" applyFont="1" applyFill="1" applyBorder="1"/>
    <xf numFmtId="177" fontId="77" fillId="7" borderId="90" xfId="1" applyNumberFormat="1" applyFont="1" applyFill="1" applyBorder="1" applyAlignment="1">
      <alignment vertical="top"/>
    </xf>
    <xf numFmtId="354" fontId="100" fillId="7" borderId="146" xfId="41910" applyNumberFormat="1" applyFont="1" applyFill="1" applyBorder="1" applyAlignment="1">
      <alignment vertical="top"/>
    </xf>
    <xf numFmtId="354" fontId="77" fillId="7" borderId="157" xfId="41910" applyNumberFormat="1" applyFont="1" applyFill="1" applyBorder="1"/>
    <xf numFmtId="354" fontId="77" fillId="7" borderId="149" xfId="41910" applyNumberFormat="1" applyFont="1" applyFill="1" applyBorder="1"/>
    <xf numFmtId="354" fontId="77" fillId="7" borderId="149" xfId="41910" applyNumberFormat="1" applyFont="1" applyFill="1" applyBorder="1" applyAlignment="1">
      <alignment vertical="top"/>
    </xf>
    <xf numFmtId="354" fontId="100" fillId="7" borderId="95" xfId="41910" applyNumberFormat="1" applyFont="1" applyFill="1" applyBorder="1" applyAlignment="1">
      <alignment vertical="top"/>
    </xf>
    <xf numFmtId="354" fontId="77" fillId="7" borderId="45" xfId="41910" applyNumberFormat="1" applyFont="1" applyFill="1" applyBorder="1"/>
    <xf numFmtId="354" fontId="77" fillId="7" borderId="58" xfId="41910" applyNumberFormat="1" applyFont="1" applyFill="1" applyBorder="1"/>
    <xf numFmtId="354" fontId="77" fillId="7" borderId="58" xfId="41910" applyNumberFormat="1" applyFont="1" applyFill="1" applyBorder="1" applyAlignment="1">
      <alignment vertical="top"/>
    </xf>
    <xf numFmtId="354" fontId="294" fillId="7" borderId="95" xfId="41910" applyNumberFormat="1" applyFont="1" applyFill="1" applyBorder="1" applyAlignment="1">
      <alignment vertical="top"/>
    </xf>
    <xf numFmtId="354" fontId="352" fillId="7" borderId="45" xfId="41910" applyNumberFormat="1" applyFont="1" applyFill="1" applyBorder="1"/>
    <xf numFmtId="354" fontId="352" fillId="7" borderId="58" xfId="41910" applyNumberFormat="1" applyFont="1" applyFill="1" applyBorder="1"/>
    <xf numFmtId="354" fontId="352" fillId="7" borderId="58" xfId="41910" applyNumberFormat="1" applyFont="1" applyFill="1" applyBorder="1" applyAlignment="1">
      <alignment vertical="top"/>
    </xf>
    <xf numFmtId="354" fontId="352" fillId="7" borderId="90" xfId="41910" applyNumberFormat="1" applyFont="1" applyFill="1" applyBorder="1"/>
    <xf numFmtId="354" fontId="352" fillId="7" borderId="92" xfId="41910" applyNumberFormat="1" applyFont="1" applyFill="1" applyBorder="1"/>
    <xf numFmtId="354" fontId="100" fillId="7" borderId="114" xfId="41910" applyNumberFormat="1" applyFont="1" applyFill="1" applyBorder="1" applyAlignment="1">
      <alignment vertical="top"/>
    </xf>
    <xf numFmtId="354" fontId="100" fillId="7" borderId="45" xfId="41910" applyNumberFormat="1" applyFont="1" applyFill="1" applyBorder="1" applyAlignment="1">
      <alignment vertical="top"/>
    </xf>
    <xf numFmtId="354" fontId="100" fillId="7" borderId="90" xfId="41910" applyNumberFormat="1" applyFont="1" applyFill="1" applyBorder="1" applyAlignment="1">
      <alignment vertical="top"/>
    </xf>
    <xf numFmtId="354" fontId="100" fillId="7" borderId="103" xfId="41910" applyNumberFormat="1" applyFont="1" applyFill="1" applyBorder="1" applyAlignment="1">
      <alignment vertical="top"/>
    </xf>
    <xf numFmtId="354" fontId="100" fillId="7" borderId="58" xfId="41910" applyNumberFormat="1" applyFont="1" applyFill="1" applyBorder="1" applyAlignment="1">
      <alignment vertical="top"/>
    </xf>
    <xf numFmtId="354" fontId="100" fillId="7" borderId="96" xfId="41910" applyNumberFormat="1" applyFont="1" applyFill="1" applyBorder="1" applyAlignment="1">
      <alignment vertical="top"/>
    </xf>
    <xf numFmtId="354" fontId="77" fillId="7" borderId="90" xfId="41910" applyNumberFormat="1" applyFont="1" applyFill="1" applyBorder="1"/>
    <xf numFmtId="354" fontId="100" fillId="7" borderId="92" xfId="41910" applyNumberFormat="1" applyFont="1" applyFill="1" applyBorder="1" applyAlignment="1">
      <alignment vertical="top"/>
    </xf>
    <xf numFmtId="354" fontId="100" fillId="7" borderId="157" xfId="41910" applyNumberFormat="1" applyFont="1" applyFill="1" applyBorder="1" applyAlignment="1">
      <alignment vertical="top"/>
    </xf>
    <xf numFmtId="354" fontId="77" fillId="7" borderId="45" xfId="41910" applyNumberFormat="1" applyFont="1" applyFill="1" applyBorder="1" applyAlignment="1">
      <alignment vertical="top"/>
    </xf>
    <xf numFmtId="354" fontId="352" fillId="7" borderId="45" xfId="41910" applyNumberFormat="1" applyFont="1" applyFill="1" applyBorder="1" applyAlignment="1">
      <alignment vertical="top"/>
    </xf>
    <xf numFmtId="354" fontId="100" fillId="7" borderId="114" xfId="41910" applyNumberFormat="1" applyFont="1" applyFill="1" applyBorder="1" applyAlignment="1">
      <alignment vertical="top" wrapText="1"/>
    </xf>
    <xf numFmtId="354" fontId="100" fillId="7" borderId="157" xfId="41910" applyNumberFormat="1" applyFont="1" applyFill="1" applyBorder="1" applyAlignment="1">
      <alignment vertical="top" wrapText="1"/>
    </xf>
    <xf numFmtId="354" fontId="100" fillId="7" borderId="90" xfId="41910" applyNumberFormat="1" applyFont="1" applyFill="1" applyBorder="1" applyAlignment="1">
      <alignment vertical="top" wrapText="1"/>
    </xf>
    <xf numFmtId="354" fontId="84" fillId="7" borderId="157" xfId="41910" applyNumberFormat="1" applyFont="1" applyFill="1" applyBorder="1"/>
    <xf numFmtId="354" fontId="100" fillId="7" borderId="145" xfId="41910" applyNumberFormat="1" applyFont="1" applyFill="1" applyBorder="1"/>
    <xf numFmtId="354" fontId="84" fillId="7" borderId="145" xfId="41910" applyNumberFormat="1" applyFont="1" applyFill="1" applyBorder="1"/>
    <xf numFmtId="354" fontId="100" fillId="7" borderId="161" xfId="41910" applyNumberFormat="1" applyFont="1" applyFill="1" applyBorder="1"/>
    <xf numFmtId="354" fontId="77" fillId="7" borderId="95" xfId="41910" applyNumberFormat="1" applyFont="1" applyFill="1" applyBorder="1"/>
    <xf numFmtId="354" fontId="77" fillId="7" borderId="96" xfId="41910" applyNumberFormat="1" applyFont="1" applyFill="1" applyBorder="1"/>
    <xf numFmtId="354" fontId="77" fillId="7" borderId="90" xfId="41910" applyNumberFormat="1" applyFont="1" applyFill="1" applyBorder="1" applyAlignment="1">
      <alignment vertical="top"/>
    </xf>
    <xf numFmtId="354" fontId="100" fillId="7" borderId="105" xfId="41910" applyNumberFormat="1" applyFont="1" applyFill="1" applyBorder="1"/>
    <xf numFmtId="354" fontId="100" fillId="7" borderId="90" xfId="41910" applyNumberFormat="1" applyFont="1" applyFill="1" applyBorder="1"/>
    <xf numFmtId="354" fontId="84" fillId="7" borderId="114" xfId="41910" applyNumberFormat="1" applyFont="1" applyFill="1" applyBorder="1"/>
    <xf numFmtId="354" fontId="100" fillId="7" borderId="114" xfId="41910" applyNumberFormat="1" applyFont="1" applyFill="1" applyBorder="1"/>
    <xf numFmtId="285" fontId="77" fillId="0" borderId="0" xfId="0" applyNumberFormat="1" applyFont="1"/>
    <xf numFmtId="349" fontId="127" fillId="53" borderId="105" xfId="0" applyNumberFormat="1" applyFont="1" applyFill="1" applyBorder="1" applyAlignment="1">
      <alignment horizontal="right" vertical="center"/>
    </xf>
    <xf numFmtId="349" fontId="127" fillId="53" borderId="114" xfId="0" applyNumberFormat="1" applyFont="1" applyFill="1" applyBorder="1" applyAlignment="1">
      <alignment horizontal="right" vertical="center"/>
    </xf>
    <xf numFmtId="349" fontId="297" fillId="53" borderId="114" xfId="0" applyNumberFormat="1" applyFont="1" applyFill="1" applyBorder="1" applyAlignment="1">
      <alignment horizontal="right" vertical="center"/>
    </xf>
    <xf numFmtId="349" fontId="127" fillId="53" borderId="90" xfId="0" applyNumberFormat="1" applyFont="1" applyFill="1" applyBorder="1" applyAlignment="1">
      <alignment horizontal="right" vertical="center"/>
    </xf>
    <xf numFmtId="349" fontId="297" fillId="53" borderId="90" xfId="0" applyNumberFormat="1" applyFont="1" applyFill="1" applyBorder="1" applyAlignment="1">
      <alignment horizontal="right" vertical="center"/>
    </xf>
    <xf numFmtId="349" fontId="302" fillId="53" borderId="105" xfId="17222" applyNumberFormat="1" applyFont="1" applyFill="1" applyBorder="1" applyAlignment="1">
      <alignment horizontal="right" vertical="center"/>
    </xf>
    <xf numFmtId="349" fontId="302" fillId="53" borderId="114" xfId="17222" applyNumberFormat="1" applyFont="1" applyFill="1" applyBorder="1" applyAlignment="1">
      <alignment horizontal="right" vertical="center"/>
    </xf>
    <xf numFmtId="349" fontId="298" fillId="53" borderId="114" xfId="0" applyNumberFormat="1" applyFont="1" applyFill="1" applyBorder="1" applyAlignment="1">
      <alignment horizontal="right" vertical="center"/>
    </xf>
    <xf numFmtId="349" fontId="127" fillId="53" borderId="126" xfId="0" applyNumberFormat="1" applyFont="1" applyFill="1" applyBorder="1" applyAlignment="1">
      <alignment horizontal="right" vertical="center"/>
    </xf>
    <xf numFmtId="349" fontId="297" fillId="53" borderId="126" xfId="0" applyNumberFormat="1" applyFont="1" applyFill="1" applyBorder="1" applyAlignment="1">
      <alignment horizontal="right" vertical="center"/>
    </xf>
    <xf numFmtId="349" fontId="127" fillId="53" borderId="92" xfId="0" applyNumberFormat="1" applyFont="1" applyFill="1" applyBorder="1" applyAlignment="1">
      <alignment horizontal="right" vertical="center"/>
    </xf>
    <xf numFmtId="354" fontId="127" fillId="53" borderId="105" xfId="17235" applyNumberFormat="1" applyFont="1" applyFill="1" applyBorder="1" applyAlignment="1">
      <alignment horizontal="right" vertical="center"/>
    </xf>
    <xf numFmtId="354" fontId="127" fillId="53" borderId="114" xfId="17235" applyNumberFormat="1" applyFont="1" applyFill="1" applyBorder="1" applyAlignment="1">
      <alignment horizontal="right" vertical="center"/>
    </xf>
    <xf numFmtId="354" fontId="297" fillId="53" borderId="114" xfId="17235" applyNumberFormat="1" applyFont="1" applyFill="1" applyBorder="1" applyAlignment="1">
      <alignment horizontal="right" vertical="center"/>
    </xf>
    <xf numFmtId="354" fontId="127" fillId="53" borderId="90" xfId="17235" applyNumberFormat="1" applyFont="1" applyFill="1" applyBorder="1" applyAlignment="1">
      <alignment horizontal="right" vertical="center"/>
    </xf>
    <xf numFmtId="354" fontId="297" fillId="53" borderId="90" xfId="17235" applyNumberFormat="1" applyFont="1" applyFill="1" applyBorder="1" applyAlignment="1">
      <alignment horizontal="right" vertical="center"/>
    </xf>
    <xf numFmtId="354" fontId="302" fillId="53" borderId="105" xfId="17235" applyNumberFormat="1" applyFont="1" applyFill="1" applyBorder="1" applyAlignment="1">
      <alignment horizontal="right" vertical="center"/>
    </xf>
    <xf numFmtId="354" fontId="302" fillId="53" borderId="114" xfId="17235" applyNumberFormat="1" applyFont="1" applyFill="1" applyBorder="1" applyAlignment="1">
      <alignment horizontal="right" vertical="center"/>
    </xf>
    <xf numFmtId="354" fontId="298" fillId="53" borderId="114" xfId="17235" applyNumberFormat="1" applyFont="1" applyFill="1" applyBorder="1" applyAlignment="1">
      <alignment horizontal="right" vertical="center"/>
    </xf>
    <xf numFmtId="354" fontId="127" fillId="53" borderId="126" xfId="17235" applyNumberFormat="1" applyFont="1" applyFill="1" applyBorder="1" applyAlignment="1">
      <alignment horizontal="right" vertical="center"/>
    </xf>
    <xf numFmtId="354" fontId="297" fillId="53" borderId="126" xfId="17235" applyNumberFormat="1" applyFont="1" applyFill="1" applyBorder="1" applyAlignment="1">
      <alignment horizontal="right" vertical="center"/>
    </xf>
    <xf numFmtId="354" fontId="127" fillId="53" borderId="92" xfId="17235" applyNumberFormat="1" applyFont="1" applyFill="1" applyBorder="1" applyAlignment="1">
      <alignment horizontal="right" vertical="center"/>
    </xf>
    <xf numFmtId="222" fontId="100" fillId="53" borderId="114" xfId="0" applyNumberFormat="1" applyFont="1" applyFill="1" applyBorder="1" applyAlignment="1">
      <alignment vertical="top"/>
    </xf>
    <xf numFmtId="222" fontId="77" fillId="53" borderId="114" xfId="0" applyNumberFormat="1" applyFont="1" applyFill="1" applyBorder="1" applyAlignment="1">
      <alignment vertical="top"/>
    </xf>
    <xf numFmtId="222" fontId="100" fillId="53" borderId="114" xfId="0" applyNumberFormat="1" applyFont="1" applyFill="1" applyBorder="1" applyAlignment="1">
      <alignment horizontal="right"/>
    </xf>
    <xf numFmtId="222" fontId="297" fillId="53" borderId="114" xfId="0" applyNumberFormat="1" applyFont="1" applyFill="1" applyBorder="1" applyAlignment="1">
      <alignment horizontal="right" vertical="center"/>
    </xf>
    <xf numFmtId="222" fontId="127" fillId="53" borderId="114" xfId="0" applyNumberFormat="1" applyFont="1" applyFill="1" applyBorder="1" applyAlignment="1">
      <alignment horizontal="right" vertical="center"/>
    </xf>
    <xf numFmtId="222" fontId="297" fillId="53" borderId="90" xfId="0" applyNumberFormat="1" applyFont="1" applyFill="1" applyBorder="1" applyAlignment="1">
      <alignment horizontal="right" vertical="center"/>
    </xf>
    <xf numFmtId="222" fontId="127" fillId="53" borderId="90" xfId="0" applyNumberFormat="1" applyFont="1" applyFill="1" applyBorder="1" applyAlignment="1">
      <alignment horizontal="right" vertical="center"/>
    </xf>
    <xf numFmtId="222" fontId="298" fillId="53" borderId="114" xfId="17222" applyNumberFormat="1" applyFont="1" applyFill="1" applyBorder="1" applyAlignment="1">
      <alignment horizontal="right" vertical="center"/>
    </xf>
    <xf numFmtId="222" fontId="302" fillId="53" borderId="114" xfId="17222" applyNumberFormat="1" applyFont="1" applyFill="1" applyBorder="1" applyAlignment="1">
      <alignment horizontal="right" vertical="center"/>
    </xf>
    <xf numFmtId="222" fontId="298" fillId="53" borderId="114" xfId="0" applyNumberFormat="1" applyFont="1" applyFill="1" applyBorder="1" applyAlignment="1">
      <alignment horizontal="right" vertical="center"/>
    </xf>
    <xf numFmtId="222" fontId="297" fillId="53" borderId="126" xfId="0" applyNumberFormat="1" applyFont="1" applyFill="1" applyBorder="1" applyAlignment="1">
      <alignment horizontal="right" vertical="center"/>
    </xf>
    <xf numFmtId="222" fontId="127" fillId="53" borderId="126" xfId="0" applyNumberFormat="1" applyFont="1" applyFill="1" applyBorder="1" applyAlignment="1">
      <alignment horizontal="right" vertical="center"/>
    </xf>
    <xf numFmtId="182" fontId="297" fillId="53" borderId="114" xfId="41910" applyNumberFormat="1" applyFont="1" applyFill="1" applyBorder="1" applyAlignment="1">
      <alignment horizontal="right" vertical="center"/>
    </xf>
    <xf numFmtId="0" fontId="84" fillId="7" borderId="199" xfId="0" applyFont="1" applyFill="1" applyBorder="1" applyAlignment="1">
      <alignment horizontal="center"/>
    </xf>
    <xf numFmtId="0" fontId="84" fillId="7" borderId="198" xfId="0" applyFont="1" applyFill="1" applyBorder="1" applyAlignment="1">
      <alignment horizontal="center"/>
    </xf>
    <xf numFmtId="364" fontId="297" fillId="53" borderId="114" xfId="0" applyNumberFormat="1" applyFont="1" applyFill="1" applyBorder="1" applyAlignment="1">
      <alignment horizontal="right" vertical="center"/>
    </xf>
    <xf numFmtId="0" fontId="100" fillId="9" borderId="190" xfId="17264" applyFont="1" applyFill="1" applyBorder="1" applyAlignment="1">
      <alignment horizontal="left" vertical="top"/>
    </xf>
    <xf numFmtId="0" fontId="100" fillId="0" borderId="195" xfId="17264" applyFont="1" applyBorder="1"/>
    <xf numFmtId="0" fontId="100" fillId="9" borderId="195" xfId="17264" applyFont="1" applyFill="1" applyBorder="1"/>
    <xf numFmtId="0" fontId="77" fillId="9" borderId="195" xfId="17264" applyFont="1" applyFill="1" applyBorder="1"/>
    <xf numFmtId="10" fontId="77" fillId="116" borderId="195" xfId="17264" applyNumberFormat="1" applyFont="1" applyFill="1" applyBorder="1"/>
    <xf numFmtId="172" fontId="77" fillId="116" borderId="195" xfId="17264" applyNumberFormat="1" applyFont="1" applyFill="1" applyBorder="1"/>
    <xf numFmtId="171" fontId="77" fillId="67" borderId="195" xfId="17256" quotePrefix="1" applyNumberFormat="1" applyFont="1" applyFill="1" applyBorder="1" applyAlignment="1">
      <alignment horizontal="right"/>
    </xf>
    <xf numFmtId="0" fontId="305" fillId="0" borderId="173" xfId="0" applyFont="1" applyFill="1" applyBorder="1" applyAlignment="1">
      <alignment vertical="top" wrapText="1"/>
    </xf>
    <xf numFmtId="169" fontId="305" fillId="7" borderId="173" xfId="0" applyNumberFormat="1" applyFont="1" applyFill="1" applyBorder="1" applyAlignment="1">
      <alignment vertical="top" wrapText="1"/>
    </xf>
    <xf numFmtId="177" fontId="304" fillId="0" borderId="45" xfId="0" applyNumberFormat="1" applyFont="1" applyFill="1" applyBorder="1" applyAlignment="1">
      <alignment vertical="top"/>
    </xf>
    <xf numFmtId="169" fontId="305" fillId="7" borderId="198" xfId="0" applyNumberFormat="1" applyFont="1" applyFill="1" applyBorder="1" applyAlignment="1">
      <alignment vertical="top" wrapText="1"/>
    </xf>
    <xf numFmtId="177" fontId="304" fillId="0" borderId="0" xfId="0" applyNumberFormat="1" applyFont="1"/>
    <xf numFmtId="182" fontId="305" fillId="7" borderId="95" xfId="41910" applyNumberFormat="1" applyFont="1" applyFill="1" applyBorder="1" applyAlignment="1">
      <alignment vertical="top"/>
    </xf>
    <xf numFmtId="182" fontId="305" fillId="7" borderId="90" xfId="41910" applyNumberFormat="1" applyFont="1" applyFill="1" applyBorder="1" applyAlignment="1">
      <alignment vertical="top" wrapText="1"/>
    </xf>
    <xf numFmtId="182" fontId="305" fillId="7" borderId="45" xfId="41910" applyNumberFormat="1" applyFont="1" applyFill="1" applyBorder="1" applyAlignment="1">
      <alignment vertical="top"/>
    </xf>
    <xf numFmtId="177" fontId="305" fillId="7" borderId="95" xfId="17207" applyNumberFormat="1" applyFont="1" applyFill="1" applyBorder="1" applyAlignment="1">
      <alignment vertical="top"/>
    </xf>
    <xf numFmtId="177" fontId="304" fillId="7" borderId="45" xfId="1" applyNumberFormat="1" applyFont="1" applyFill="1" applyBorder="1"/>
    <xf numFmtId="177" fontId="304" fillId="7" borderId="45" xfId="17207" applyNumberFormat="1" applyFont="1" applyFill="1" applyBorder="1" applyAlignment="1">
      <alignment vertical="top"/>
    </xf>
    <xf numFmtId="354" fontId="305" fillId="7" borderId="95" xfId="41910" applyNumberFormat="1" applyFont="1" applyFill="1" applyBorder="1" applyAlignment="1">
      <alignment vertical="top"/>
    </xf>
    <xf numFmtId="354" fontId="304" fillId="7" borderId="45" xfId="41910" applyNumberFormat="1" applyFont="1" applyFill="1" applyBorder="1"/>
    <xf numFmtId="354" fontId="304" fillId="7" borderId="45" xfId="41910" applyNumberFormat="1" applyFont="1" applyFill="1" applyBorder="1" applyAlignment="1">
      <alignment vertical="top"/>
    </xf>
    <xf numFmtId="0" fontId="77" fillId="9" borderId="195" xfId="17264" applyFont="1" applyFill="1" applyBorder="1" applyAlignment="1"/>
    <xf numFmtId="0" fontId="100" fillId="0" borderId="195" xfId="2292" applyFont="1" applyBorder="1" applyAlignment="1">
      <alignment horizontal="center" vertical="top" wrapText="1"/>
    </xf>
    <xf numFmtId="0" fontId="100" fillId="0" borderId="193" xfId="2292" applyFont="1" applyBorder="1" applyAlignment="1">
      <alignment horizontal="center" vertical="top" wrapText="1"/>
    </xf>
    <xf numFmtId="0" fontId="100" fillId="0" borderId="190" xfId="314" applyFont="1" applyBorder="1"/>
    <xf numFmtId="177" fontId="100" fillId="54" borderId="195" xfId="705" applyNumberFormat="1" applyFont="1" applyFill="1" applyBorder="1" applyAlignment="1">
      <alignment horizontal="right" vertical="top"/>
    </xf>
    <xf numFmtId="0" fontId="77" fillId="0" borderId="195" xfId="2292" applyFont="1" applyBorder="1"/>
    <xf numFmtId="177" fontId="77" fillId="54" borderId="195" xfId="705" applyNumberFormat="1" applyFont="1" applyFill="1" applyBorder="1" applyAlignment="1">
      <alignment horizontal="right" vertical="top"/>
    </xf>
    <xf numFmtId="0" fontId="77" fillId="0" borderId="195" xfId="21" applyFont="1" applyBorder="1"/>
    <xf numFmtId="0" fontId="100" fillId="0" borderId="195" xfId="21" applyFont="1" applyBorder="1"/>
    <xf numFmtId="177" fontId="100" fillId="54" borderId="195" xfId="41972" applyNumberFormat="1" applyFont="1" applyFill="1" applyBorder="1" applyAlignment="1">
      <alignment horizontal="right" vertical="top"/>
    </xf>
    <xf numFmtId="177" fontId="100" fillId="7" borderId="190" xfId="41972" applyNumberFormat="1" applyFont="1" applyFill="1" applyBorder="1" applyAlignment="1">
      <alignment horizontal="right" vertical="top"/>
    </xf>
    <xf numFmtId="0" fontId="100" fillId="0" borderId="195" xfId="314" applyFont="1" applyBorder="1"/>
    <xf numFmtId="177" fontId="100" fillId="54" borderId="190" xfId="41972" applyNumberFormat="1" applyFont="1" applyFill="1" applyBorder="1" applyAlignment="1">
      <alignment horizontal="right" vertical="top"/>
    </xf>
    <xf numFmtId="177" fontId="77" fillId="7" borderId="190" xfId="314" applyNumberFormat="1" applyFont="1" applyFill="1" applyBorder="1"/>
    <xf numFmtId="177" fontId="77" fillId="5" borderId="190" xfId="41972" applyNumberFormat="1" applyFont="1" applyFill="1" applyBorder="1"/>
    <xf numFmtId="177" fontId="100" fillId="7" borderId="190" xfId="314" applyNumberFormat="1" applyFont="1" applyFill="1" applyBorder="1"/>
    <xf numFmtId="0" fontId="100" fillId="2" borderId="195" xfId="211" applyFont="1" applyFill="1" applyBorder="1" applyAlignment="1">
      <alignment horizontal="center" vertical="center" wrapText="1"/>
    </xf>
    <xf numFmtId="2" fontId="77" fillId="2" borderId="195" xfId="211" applyNumberFormat="1" applyFont="1" applyFill="1" applyBorder="1" applyAlignment="1">
      <alignment horizontal="right"/>
    </xf>
    <xf numFmtId="174" fontId="77" fillId="2" borderId="195" xfId="211" applyNumberFormat="1" applyFont="1" applyFill="1" applyBorder="1" applyAlignment="1">
      <alignment horizontal="right"/>
    </xf>
    <xf numFmtId="171" fontId="77" fillId="2" borderId="195" xfId="211" applyNumberFormat="1" applyFont="1" applyFill="1" applyBorder="1" applyAlignment="1">
      <alignment horizontal="right"/>
    </xf>
    <xf numFmtId="212" fontId="100" fillId="7" borderId="195" xfId="0" applyNumberFormat="1" applyFont="1" applyFill="1" applyBorder="1" applyAlignment="1">
      <alignment vertical="top"/>
    </xf>
    <xf numFmtId="0" fontId="77" fillId="13" borderId="177" xfId="3191" applyFont="1" applyFill="1" applyBorder="1" applyAlignment="1">
      <alignment horizontal="center" vertical="center" wrapText="1"/>
    </xf>
    <xf numFmtId="0" fontId="332" fillId="0" borderId="195" xfId="41916" applyFont="1" applyBorder="1" applyAlignment="1">
      <alignment horizontal="left" vertical="top" wrapText="1"/>
    </xf>
    <xf numFmtId="0" fontId="331" fillId="0" borderId="195" xfId="41916" quotePrefix="1" applyBorder="1" applyAlignment="1">
      <alignment horizontal="left" vertical="top" wrapText="1"/>
    </xf>
    <xf numFmtId="252" fontId="66" fillId="0" borderId="0" xfId="3191" applyNumberFormat="1"/>
    <xf numFmtId="365" fontId="66" fillId="9" borderId="0" xfId="237" applyNumberFormat="1" applyFont="1" applyFill="1" applyBorder="1" applyProtection="1"/>
    <xf numFmtId="0" fontId="66" fillId="9" borderId="0" xfId="3191" applyFill="1" applyBorder="1"/>
    <xf numFmtId="2" fontId="66" fillId="9" borderId="0" xfId="3191" applyNumberFormat="1" applyFill="1" applyBorder="1"/>
    <xf numFmtId="4" fontId="66" fillId="9" borderId="0" xfId="237" applyNumberFormat="1" applyFont="1" applyFill="1" applyBorder="1" applyProtection="1"/>
    <xf numFmtId="356" fontId="80" fillId="0" borderId="0" xfId="3836" applyNumberFormat="1" applyFont="1" applyAlignment="1"/>
    <xf numFmtId="169" fontId="77" fillId="14" borderId="195" xfId="8" applyNumberFormat="1" applyFont="1" applyFill="1" applyBorder="1"/>
    <xf numFmtId="1" fontId="77" fillId="5" borderId="195" xfId="237" applyNumberFormat="1" applyFont="1" applyFill="1" applyBorder="1" applyAlignment="1">
      <alignment horizontal="right"/>
    </xf>
    <xf numFmtId="3" fontId="77" fillId="5" borderId="195" xfId="3191" applyNumberFormat="1" applyFont="1" applyFill="1" applyBorder="1" applyAlignment="1">
      <alignment horizontal="right"/>
    </xf>
    <xf numFmtId="0" fontId="77" fillId="5" borderId="195" xfId="41905" applyFont="1" applyFill="1" applyBorder="1" applyAlignment="1" applyProtection="1">
      <protection locked="0"/>
    </xf>
    <xf numFmtId="0" fontId="77" fillId="5" borderId="195" xfId="41905" applyNumberFormat="1" applyFont="1" applyFill="1" applyBorder="1" applyProtection="1">
      <protection locked="0"/>
    </xf>
    <xf numFmtId="0" fontId="77" fillId="5" borderId="195" xfId="41905" applyFont="1" applyFill="1" applyBorder="1" applyProtection="1">
      <protection locked="0"/>
    </xf>
    <xf numFmtId="22" fontId="77" fillId="5" borderId="195" xfId="41905" applyNumberFormat="1" applyFont="1" applyFill="1" applyBorder="1" applyAlignment="1" applyProtection="1">
      <alignment horizontal="left"/>
      <protection locked="0"/>
    </xf>
    <xf numFmtId="285" fontId="77" fillId="14" borderId="195" xfId="8" applyNumberFormat="1" applyFont="1" applyFill="1" applyBorder="1"/>
    <xf numFmtId="285" fontId="297" fillId="53" borderId="195" xfId="0" applyNumberFormat="1" applyFont="1" applyFill="1" applyBorder="1" applyAlignment="1">
      <alignment horizontal="right" vertical="center"/>
    </xf>
    <xf numFmtId="9" fontId="0" fillId="0" borderId="0" xfId="41910" applyFont="1"/>
    <xf numFmtId="10" fontId="0" fillId="0" borderId="0" xfId="41910" applyNumberFormat="1" applyFont="1"/>
    <xf numFmtId="182" fontId="77" fillId="0" borderId="0" xfId="41910" applyNumberFormat="1" applyFont="1"/>
    <xf numFmtId="0" fontId="80" fillId="8" borderId="0" xfId="211" applyFont="1" applyFill="1" applyBorder="1" applyAlignment="1">
      <alignment horizontal="center"/>
    </xf>
    <xf numFmtId="0" fontId="14" fillId="0" borderId="0" xfId="41974" applyFont="1"/>
    <xf numFmtId="0" fontId="14" fillId="0" borderId="0" xfId="41974" applyFont="1" applyFill="1"/>
    <xf numFmtId="0" fontId="14" fillId="0" borderId="0" xfId="41974" applyFont="1" applyAlignment="1">
      <alignment horizontal="center"/>
    </xf>
    <xf numFmtId="171" fontId="77" fillId="0" borderId="0" xfId="8" applyNumberFormat="1" applyFont="1" applyFill="1" applyBorder="1" applyAlignment="1">
      <alignment horizontal="left" vertical="top" wrapText="1"/>
    </xf>
    <xf numFmtId="363" fontId="77" fillId="0" borderId="0" xfId="8" applyNumberFormat="1" applyFont="1" applyFill="1" applyBorder="1" applyAlignment="1">
      <alignment horizontal="left" vertical="top" wrapText="1"/>
    </xf>
    <xf numFmtId="0" fontId="296" fillId="0" borderId="189" xfId="3" applyFont="1" applyFill="1" applyBorder="1" applyAlignment="1">
      <alignment horizontal="right" wrapText="1"/>
    </xf>
    <xf numFmtId="0" fontId="77" fillId="13" borderId="195" xfId="3191" applyFont="1" applyFill="1" applyBorder="1" applyAlignment="1">
      <alignment horizontal="left" wrapText="1"/>
    </xf>
    <xf numFmtId="0" fontId="100" fillId="13" borderId="195" xfId="3191" applyFont="1" applyFill="1" applyBorder="1" applyAlignment="1">
      <alignment horizontal="left" wrapText="1"/>
    </xf>
    <xf numFmtId="2" fontId="84" fillId="0" borderId="195" xfId="41974" applyNumberFormat="1" applyFont="1" applyFill="1" applyBorder="1"/>
    <xf numFmtId="169" fontId="386" fillId="53" borderId="195" xfId="8" applyNumberFormat="1" applyFont="1" applyFill="1" applyBorder="1"/>
    <xf numFmtId="9" fontId="386" fillId="53" borderId="195" xfId="5441" applyFont="1" applyFill="1" applyBorder="1"/>
    <xf numFmtId="0" fontId="84" fillId="0" borderId="192" xfId="41974" applyFont="1" applyBorder="1" applyAlignment="1">
      <alignment wrapText="1"/>
    </xf>
    <xf numFmtId="0" fontId="84" fillId="0" borderId="191" xfId="41974" applyFont="1" applyBorder="1" applyAlignment="1">
      <alignment wrapText="1"/>
    </xf>
    <xf numFmtId="362" fontId="77" fillId="7" borderId="195" xfId="8" applyNumberFormat="1" applyFont="1" applyFill="1" applyBorder="1" applyAlignment="1">
      <alignment horizontal="center"/>
    </xf>
    <xf numFmtId="9" fontId="100" fillId="0" borderId="195" xfId="5441" applyFont="1" applyBorder="1" applyAlignment="1">
      <alignment horizontal="center" vertical="top"/>
    </xf>
    <xf numFmtId="165" fontId="296" fillId="0" borderId="0" xfId="41974" applyNumberFormat="1" applyFont="1" applyBorder="1" applyAlignment="1">
      <alignment horizontal="center" vertical="top"/>
    </xf>
    <xf numFmtId="362" fontId="100" fillId="7" borderId="195" xfId="8" applyNumberFormat="1" applyFont="1" applyFill="1" applyBorder="1" applyAlignment="1">
      <alignment horizontal="center"/>
    </xf>
    <xf numFmtId="0" fontId="84" fillId="0" borderId="195" xfId="41975" applyFont="1" applyBorder="1" applyAlignment="1">
      <alignment horizontal="center"/>
    </xf>
    <xf numFmtId="0" fontId="339" fillId="0" borderId="195" xfId="41975" applyFont="1" applyBorder="1"/>
    <xf numFmtId="0" fontId="339" fillId="0" borderId="195" xfId="41975" applyFont="1" applyFill="1" applyBorder="1"/>
    <xf numFmtId="0" fontId="0" fillId="0" borderId="195" xfId="0" applyBorder="1" applyAlignment="1">
      <alignment horizontal="center"/>
    </xf>
    <xf numFmtId="0" fontId="98" fillId="0" borderId="0" xfId="41978" applyFont="1" applyFill="1" applyBorder="1" applyAlignment="1">
      <alignment horizontal="center" vertical="top" wrapText="1"/>
    </xf>
    <xf numFmtId="0" fontId="123" fillId="0" borderId="0" xfId="41978" applyFont="1" applyFill="1" applyBorder="1" applyAlignment="1">
      <alignment horizontal="center" vertical="center"/>
    </xf>
    <xf numFmtId="2" fontId="80" fillId="0" borderId="0" xfId="3836" applyNumberFormat="1" applyFont="1" applyAlignment="1"/>
    <xf numFmtId="0" fontId="14" fillId="0" borderId="0" xfId="41973" applyFont="1"/>
    <xf numFmtId="241" fontId="100" fillId="7" borderId="42" xfId="208" applyNumberFormat="1" applyFont="1" applyFill="1" applyBorder="1"/>
    <xf numFmtId="241" fontId="100" fillId="7" borderId="43" xfId="208" applyNumberFormat="1" applyFont="1" applyFill="1" applyBorder="1"/>
    <xf numFmtId="0" fontId="390" fillId="0" borderId="0" xfId="0" applyFont="1"/>
    <xf numFmtId="171" fontId="77" fillId="14" borderId="195" xfId="330" applyNumberFormat="1" applyFont="1" applyFill="1" applyBorder="1"/>
    <xf numFmtId="0" fontId="122" fillId="0" borderId="0" xfId="13" applyFont="1" applyProtection="1"/>
    <xf numFmtId="0" fontId="100" fillId="0" borderId="195" xfId="13" applyFont="1" applyBorder="1" applyAlignment="1" applyProtection="1">
      <alignment horizontal="center" vertical="center" wrapText="1"/>
    </xf>
    <xf numFmtId="0" fontId="88" fillId="0" borderId="0" xfId="13" applyFont="1" applyProtection="1"/>
    <xf numFmtId="355" fontId="88" fillId="0" borderId="0" xfId="13" applyNumberFormat="1" applyFont="1" applyProtection="1"/>
    <xf numFmtId="171" fontId="80" fillId="0" borderId="195" xfId="13" applyNumberFormat="1" applyFont="1" applyFill="1" applyBorder="1" applyAlignment="1" applyProtection="1">
      <alignment horizontal="center" vertical="center"/>
      <protection locked="0"/>
    </xf>
    <xf numFmtId="186" fontId="77" fillId="7" borderId="195" xfId="330" applyNumberFormat="1" applyFont="1" applyFill="1" applyBorder="1" applyAlignment="1" applyProtection="1">
      <alignment horizontal="center" vertical="center"/>
    </xf>
    <xf numFmtId="164" fontId="380" fillId="0" borderId="0" xfId="1" applyFont="1" applyAlignment="1">
      <alignment vertical="center"/>
    </xf>
    <xf numFmtId="359" fontId="380" fillId="0" borderId="0" xfId="1" applyNumberFormat="1" applyFont="1" applyAlignment="1">
      <alignment vertical="center"/>
    </xf>
    <xf numFmtId="359" fontId="380" fillId="0" borderId="0" xfId="986" applyNumberFormat="1" applyFont="1" applyAlignment="1">
      <alignment vertical="center"/>
    </xf>
    <xf numFmtId="164" fontId="380" fillId="0" borderId="0" xfId="986" applyNumberFormat="1" applyFont="1" applyAlignment="1">
      <alignment vertical="center"/>
    </xf>
    <xf numFmtId="0" fontId="100" fillId="55" borderId="195" xfId="15743" applyFont="1" applyFill="1" applyBorder="1" applyAlignment="1">
      <alignment horizontal="center" vertical="center" textRotation="90" wrapText="1"/>
    </xf>
    <xf numFmtId="0" fontId="84" fillId="10" borderId="195" xfId="15743" applyFont="1" applyFill="1" applyBorder="1" applyAlignment="1">
      <alignment vertical="center" wrapText="1"/>
    </xf>
    <xf numFmtId="0" fontId="66" fillId="0" borderId="195" xfId="3191" applyBorder="1"/>
    <xf numFmtId="186" fontId="77" fillId="7" borderId="172" xfId="330" applyNumberFormat="1" applyFont="1" applyFill="1" applyBorder="1" applyAlignment="1" applyProtection="1">
      <alignment horizontal="center" vertical="center"/>
    </xf>
    <xf numFmtId="0" fontId="80" fillId="5" borderId="195" xfId="13" applyFont="1" applyFill="1" applyBorder="1" applyAlignment="1" applyProtection="1">
      <alignment horizontal="center" vertical="center" wrapText="1"/>
      <protection locked="0"/>
    </xf>
    <xf numFmtId="174" fontId="341" fillId="0" borderId="0" xfId="17227" applyNumberFormat="1" applyFont="1" applyBorder="1" applyAlignment="1">
      <alignment horizontal="center" vertical="center"/>
    </xf>
    <xf numFmtId="178" fontId="85" fillId="5" borderId="195" xfId="15701" applyNumberFormat="1" applyFont="1" applyFill="1" applyBorder="1" applyAlignment="1" applyProtection="1">
      <alignment horizontal="center"/>
      <protection locked="0" hidden="1"/>
    </xf>
    <xf numFmtId="0" fontId="73" fillId="0" borderId="0" xfId="15701" applyFont="1" applyBorder="1" applyProtection="1">
      <protection hidden="1"/>
    </xf>
    <xf numFmtId="174" fontId="85" fillId="0" borderId="0" xfId="15701" applyNumberFormat="1" applyFont="1" applyFill="1" applyBorder="1" applyAlignment="1" applyProtection="1">
      <alignment horizontal="center"/>
      <protection locked="0" hidden="1"/>
    </xf>
    <xf numFmtId="171" fontId="85" fillId="0" borderId="0" xfId="15701" applyNumberFormat="1" applyFont="1" applyFill="1" applyBorder="1" applyAlignment="1" applyProtection="1">
      <alignment horizontal="center"/>
      <protection locked="0" hidden="1"/>
    </xf>
    <xf numFmtId="178" fontId="85" fillId="0" borderId="0" xfId="15701" applyNumberFormat="1" applyFont="1" applyFill="1" applyBorder="1" applyAlignment="1" applyProtection="1">
      <alignment horizontal="center"/>
      <protection locked="0" hidden="1"/>
    </xf>
    <xf numFmtId="0" fontId="335" fillId="0" borderId="0" xfId="41955" applyFill="1" applyAlignment="1" applyProtection="1"/>
    <xf numFmtId="241" fontId="77" fillId="7" borderId="195" xfId="330" applyNumberFormat="1" applyFont="1" applyFill="1" applyBorder="1" applyAlignment="1" applyProtection="1">
      <alignment horizontal="center" vertical="center"/>
    </xf>
    <xf numFmtId="0" fontId="240" fillId="9" borderId="0" xfId="41955" applyFont="1" applyFill="1" applyBorder="1" applyAlignment="1" applyProtection="1"/>
    <xf numFmtId="3" fontId="77" fillId="0" borderId="0" xfId="3191" applyNumberFormat="1" applyFont="1"/>
    <xf numFmtId="171" fontId="77" fillId="0" borderId="0" xfId="17256" quotePrefix="1" applyNumberFormat="1" applyFont="1" applyFill="1" applyBorder="1" applyAlignment="1">
      <alignment horizontal="right"/>
    </xf>
    <xf numFmtId="0" fontId="80" fillId="13" borderId="0" xfId="17253" applyFont="1" applyFill="1" applyBorder="1" applyAlignment="1">
      <alignment vertical="center"/>
    </xf>
    <xf numFmtId="0" fontId="100" fillId="13" borderId="16" xfId="17253" applyFont="1" applyFill="1" applyBorder="1" applyAlignment="1">
      <alignment vertical="center"/>
    </xf>
    <xf numFmtId="0" fontId="77" fillId="13" borderId="0" xfId="17253" applyFont="1" applyFill="1" applyBorder="1" applyAlignment="1">
      <alignment vertical="center"/>
    </xf>
    <xf numFmtId="0" fontId="77" fillId="9" borderId="0" xfId="3191" applyFont="1" applyFill="1" applyBorder="1" applyAlignment="1">
      <alignment vertical="center"/>
    </xf>
    <xf numFmtId="0" fontId="100" fillId="13" borderId="16" xfId="314" applyFont="1" applyFill="1" applyBorder="1" applyAlignment="1">
      <alignment vertical="center"/>
    </xf>
    <xf numFmtId="0" fontId="123" fillId="13" borderId="16" xfId="314" applyFont="1" applyFill="1" applyBorder="1" applyAlignment="1">
      <alignment vertical="center"/>
    </xf>
    <xf numFmtId="0" fontId="80" fillId="13" borderId="16" xfId="17253" applyFont="1" applyFill="1" applyBorder="1" applyAlignment="1">
      <alignment vertical="center"/>
    </xf>
    <xf numFmtId="0" fontId="100" fillId="9" borderId="0" xfId="3191" applyFont="1" applyFill="1" applyBorder="1" applyAlignment="1">
      <alignment vertical="center"/>
    </xf>
    <xf numFmtId="0" fontId="77" fillId="0" borderId="0" xfId="3191" applyFont="1" applyFill="1" applyBorder="1" applyAlignment="1">
      <alignment vertical="center"/>
    </xf>
    <xf numFmtId="0" fontId="77" fillId="0" borderId="0" xfId="17253" applyFont="1" applyFill="1" applyBorder="1" applyAlignment="1">
      <alignment vertical="center"/>
    </xf>
    <xf numFmtId="0" fontId="123" fillId="9" borderId="16" xfId="314" applyFont="1" applyFill="1" applyBorder="1" applyAlignment="1">
      <alignment vertical="center"/>
    </xf>
    <xf numFmtId="0" fontId="123" fillId="9" borderId="0" xfId="3191" applyFont="1" applyFill="1" applyAlignment="1">
      <alignment vertical="center"/>
    </xf>
    <xf numFmtId="0" fontId="123" fillId="9" borderId="0" xfId="17253" applyFont="1" applyFill="1" applyBorder="1" applyAlignment="1">
      <alignment vertical="center"/>
    </xf>
    <xf numFmtId="0" fontId="80" fillId="9" borderId="0" xfId="17253" applyFont="1" applyFill="1" applyBorder="1" applyAlignment="1">
      <alignment vertical="center"/>
    </xf>
    <xf numFmtId="0" fontId="123" fillId="9" borderId="0" xfId="3191" applyFont="1" applyFill="1" applyBorder="1" applyAlignment="1">
      <alignment vertical="center"/>
    </xf>
    <xf numFmtId="0" fontId="77" fillId="9" borderId="0" xfId="17253" applyFont="1" applyFill="1" applyBorder="1" applyAlignment="1">
      <alignment vertical="center" wrapText="1"/>
    </xf>
    <xf numFmtId="0" fontId="77" fillId="9" borderId="0" xfId="17253" applyFont="1" applyFill="1" applyBorder="1" applyAlignment="1">
      <alignment vertical="center"/>
    </xf>
    <xf numFmtId="0" fontId="316" fillId="13" borderId="16" xfId="17253" applyFont="1" applyFill="1" applyBorder="1" applyAlignment="1">
      <alignment vertical="center"/>
    </xf>
    <xf numFmtId="0" fontId="316" fillId="13" borderId="0" xfId="17253" applyFont="1" applyFill="1" applyBorder="1" applyAlignment="1">
      <alignment vertical="center"/>
    </xf>
    <xf numFmtId="0" fontId="77" fillId="13" borderId="16" xfId="17253" applyFont="1" applyFill="1" applyBorder="1" applyAlignment="1">
      <alignment vertical="center"/>
    </xf>
    <xf numFmtId="0" fontId="66" fillId="9" borderId="0" xfId="3191" applyFill="1" applyBorder="1" applyAlignment="1">
      <alignment vertical="center"/>
    </xf>
    <xf numFmtId="182" fontId="96" fillId="9" borderId="0" xfId="1280" applyNumberFormat="1" applyFont="1" applyFill="1" applyBorder="1" applyAlignment="1" applyProtection="1">
      <alignment horizontal="right" vertical="center"/>
    </xf>
    <xf numFmtId="182" fontId="80" fillId="0" borderId="0" xfId="17253" applyNumberFormat="1" applyFont="1" applyFill="1" applyBorder="1" applyAlignment="1">
      <alignment vertical="center"/>
    </xf>
    <xf numFmtId="0" fontId="80" fillId="9" borderId="0" xfId="3" applyFont="1" applyFill="1" applyBorder="1" applyAlignment="1">
      <alignment horizontal="right"/>
    </xf>
    <xf numFmtId="187" fontId="100" fillId="9" borderId="0" xfId="17256" applyNumberFormat="1" applyFont="1" applyFill="1" applyBorder="1" applyAlignment="1">
      <alignment horizontal="right"/>
    </xf>
    <xf numFmtId="181" fontId="77" fillId="9" borderId="0" xfId="17258" applyNumberFormat="1" applyFont="1" applyFill="1" applyBorder="1" applyAlignment="1">
      <alignment horizontal="right"/>
    </xf>
    <xf numFmtId="181" fontId="77" fillId="0" borderId="0" xfId="17258" applyNumberFormat="1" applyFont="1" applyFill="1" applyBorder="1" applyAlignment="1">
      <alignment horizontal="right"/>
    </xf>
    <xf numFmtId="182" fontId="77" fillId="0" borderId="0" xfId="15715" applyNumberFormat="1" applyFont="1" applyFill="1" applyBorder="1" applyAlignment="1" applyProtection="1">
      <alignment horizontal="right"/>
      <protection locked="0"/>
    </xf>
    <xf numFmtId="0" fontId="77" fillId="9" borderId="0" xfId="3" applyFont="1" applyFill="1" applyBorder="1" applyAlignment="1">
      <alignment horizontal="right"/>
    </xf>
    <xf numFmtId="0" fontId="66" fillId="9" borderId="0" xfId="3191" applyFill="1" applyBorder="1" applyAlignment="1">
      <alignment horizontal="right"/>
    </xf>
    <xf numFmtId="0" fontId="80" fillId="9" borderId="0" xfId="17253" applyFont="1" applyFill="1" applyBorder="1" applyAlignment="1">
      <alignment horizontal="right"/>
    </xf>
    <xf numFmtId="182" fontId="80" fillId="0" borderId="0" xfId="17253" applyNumberFormat="1" applyFont="1" applyFill="1" applyBorder="1" applyAlignment="1">
      <alignment horizontal="right"/>
    </xf>
    <xf numFmtId="182" fontId="80" fillId="9" borderId="0" xfId="17253" applyNumberFormat="1" applyFont="1" applyFill="1" applyBorder="1" applyAlignment="1">
      <alignment horizontal="right"/>
    </xf>
    <xf numFmtId="0" fontId="80" fillId="13" borderId="0" xfId="17253" applyFont="1" applyFill="1" applyBorder="1" applyAlignment="1">
      <alignment horizontal="right"/>
    </xf>
    <xf numFmtId="0" fontId="66" fillId="0" borderId="0" xfId="3191" applyBorder="1" applyAlignment="1">
      <alignment horizontal="right"/>
    </xf>
    <xf numFmtId="0" fontId="77" fillId="0" borderId="195" xfId="3191" applyFont="1" applyFill="1" applyBorder="1"/>
    <xf numFmtId="0" fontId="296" fillId="14" borderId="195" xfId="3191" quotePrefix="1" applyFont="1" applyFill="1" applyBorder="1" applyAlignment="1">
      <alignment wrapText="1"/>
    </xf>
    <xf numFmtId="9" fontId="77" fillId="5" borderId="195" xfId="314" applyNumberFormat="1" applyFont="1" applyFill="1" applyBorder="1" applyAlignment="1">
      <alignment horizontal="right"/>
    </xf>
    <xf numFmtId="169" fontId="77" fillId="14" borderId="173" xfId="8" applyNumberFormat="1" applyFont="1" applyFill="1" applyBorder="1"/>
    <xf numFmtId="169" fontId="77" fillId="14" borderId="198" xfId="8" applyNumberFormat="1" applyFont="1" applyFill="1" applyBorder="1"/>
    <xf numFmtId="285" fontId="127" fillId="9" borderId="173" xfId="7" applyNumberFormat="1" applyFont="1" applyFill="1" applyBorder="1" applyAlignment="1">
      <alignment horizontal="right" vertical="center"/>
    </xf>
    <xf numFmtId="285" fontId="127" fillId="0" borderId="173" xfId="7" applyNumberFormat="1" applyFont="1" applyFill="1" applyBorder="1" applyAlignment="1">
      <alignment horizontal="right" vertical="center"/>
    </xf>
    <xf numFmtId="285" fontId="127" fillId="9" borderId="90" xfId="7" applyNumberFormat="1" applyFont="1" applyFill="1" applyBorder="1" applyAlignment="1">
      <alignment horizontal="right" vertical="center"/>
    </xf>
    <xf numFmtId="285" fontId="127" fillId="0" borderId="90" xfId="7" applyNumberFormat="1" applyFont="1" applyFill="1" applyBorder="1" applyAlignment="1">
      <alignment horizontal="right" vertical="center"/>
    </xf>
    <xf numFmtId="186" fontId="80" fillId="0" borderId="174" xfId="3191" applyNumberFormat="1" applyFont="1" applyFill="1" applyBorder="1" applyAlignment="1"/>
    <xf numFmtId="0" fontId="80" fillId="0" borderId="0" xfId="208" applyFont="1" applyAlignment="1">
      <alignment vertical="top" wrapText="1"/>
    </xf>
    <xf numFmtId="0" fontId="391" fillId="9" borderId="0" xfId="3" applyFont="1" applyFill="1" applyBorder="1"/>
    <xf numFmtId="0" fontId="66" fillId="0" borderId="193" xfId="3191" applyBorder="1"/>
    <xf numFmtId="0" fontId="77" fillId="9" borderId="195" xfId="17258" applyFont="1" applyFill="1" applyBorder="1" applyProtection="1">
      <protection locked="0"/>
    </xf>
    <xf numFmtId="0" fontId="77" fillId="9" borderId="195" xfId="17256" applyFont="1" applyFill="1" applyBorder="1"/>
    <xf numFmtId="192" fontId="77" fillId="0" borderId="0" xfId="15542" applyNumberFormat="1" applyFont="1" applyFill="1" applyBorder="1"/>
    <xf numFmtId="328" fontId="77" fillId="0" borderId="0" xfId="15542" applyNumberFormat="1" applyFont="1" applyFill="1" applyBorder="1"/>
    <xf numFmtId="164" fontId="80" fillId="0" borderId="0" xfId="15542" applyNumberFormat="1" applyFont="1" applyFill="1" applyBorder="1"/>
    <xf numFmtId="0" fontId="127" fillId="0" borderId="0" xfId="17218" applyFont="1" applyBorder="1"/>
    <xf numFmtId="172" fontId="122" fillId="9" borderId="0" xfId="3" applyNumberFormat="1" applyFont="1" applyFill="1" applyBorder="1"/>
    <xf numFmtId="172" fontId="352" fillId="9" borderId="0" xfId="3" applyNumberFormat="1" applyFont="1" applyFill="1" applyBorder="1"/>
    <xf numFmtId="0" fontId="14" fillId="0" borderId="0" xfId="17218" applyFont="1" applyAlignment="1">
      <alignment horizontal="center"/>
    </xf>
    <xf numFmtId="174" fontId="110" fillId="0" borderId="0" xfId="15743" applyNumberFormat="1" applyAlignment="1">
      <alignment horizontal="center"/>
    </xf>
    <xf numFmtId="0" fontId="68" fillId="0" borderId="195" xfId="41916" applyFont="1" applyBorder="1" applyAlignment="1">
      <alignment horizontal="left" vertical="top" wrapText="1"/>
    </xf>
    <xf numFmtId="0" fontId="84" fillId="53" borderId="87" xfId="0" applyFont="1" applyFill="1" applyBorder="1" applyAlignment="1">
      <alignment horizontal="center"/>
    </xf>
    <xf numFmtId="0" fontId="84" fillId="53" borderId="92" xfId="0" applyFont="1" applyFill="1" applyBorder="1" applyAlignment="1">
      <alignment horizontal="center"/>
    </xf>
    <xf numFmtId="0" fontId="84" fillId="53" borderId="96" xfId="0" applyFont="1" applyFill="1" applyBorder="1" applyAlignment="1">
      <alignment horizontal="center"/>
    </xf>
    <xf numFmtId="0" fontId="100" fillId="0" borderId="14" xfId="330" applyFont="1" applyBorder="1" applyAlignment="1" applyProtection="1">
      <alignment horizontal="center" textRotation="90" wrapText="1"/>
    </xf>
    <xf numFmtId="177" fontId="80" fillId="0" borderId="172" xfId="3191" applyNumberFormat="1" applyFont="1" applyFill="1" applyBorder="1"/>
    <xf numFmtId="0" fontId="80" fillId="5" borderId="33" xfId="208" applyFont="1" applyFill="1" applyBorder="1"/>
    <xf numFmtId="359" fontId="123" fillId="7" borderId="35" xfId="1" applyNumberFormat="1" applyFont="1" applyFill="1" applyBorder="1" applyAlignment="1" applyProtection="1">
      <alignment horizontal="right"/>
    </xf>
    <xf numFmtId="359" fontId="123" fillId="7" borderId="28" xfId="705" applyNumberFormat="1" applyFont="1" applyFill="1" applyBorder="1" applyAlignment="1" applyProtection="1">
      <alignment horizontal="right"/>
    </xf>
    <xf numFmtId="0" fontId="100" fillId="4" borderId="195" xfId="4" applyFont="1" applyFill="1" applyBorder="1" applyAlignment="1" applyProtection="1">
      <alignment horizontal="center"/>
    </xf>
    <xf numFmtId="3" fontId="77" fillId="5" borderId="195" xfId="330" applyNumberFormat="1" applyFont="1" applyFill="1" applyBorder="1" applyAlignment="1">
      <alignment horizontal="right"/>
    </xf>
    <xf numFmtId="3" fontId="100" fillId="54" borderId="195" xfId="4" applyNumberFormat="1" applyFont="1" applyFill="1" applyBorder="1" applyAlignment="1" applyProtection="1">
      <alignment horizontal="right"/>
    </xf>
    <xf numFmtId="3" fontId="77" fillId="0" borderId="0" xfId="17227" applyNumberFormat="1" applyFont="1" applyFill="1" applyBorder="1" applyAlignment="1">
      <alignment horizontal="center"/>
    </xf>
    <xf numFmtId="0" fontId="129" fillId="0" borderId="0" xfId="4" applyFont="1" applyFill="1" applyBorder="1" applyAlignment="1" applyProtection="1">
      <alignment horizontal="left"/>
      <protection locked="0"/>
    </xf>
    <xf numFmtId="0" fontId="392" fillId="0" borderId="0" xfId="0" applyFont="1"/>
    <xf numFmtId="169" fontId="100" fillId="7" borderId="195" xfId="0" applyNumberFormat="1" applyFont="1" applyFill="1" applyBorder="1" applyAlignment="1">
      <alignment vertical="top" wrapText="1"/>
    </xf>
    <xf numFmtId="0" fontId="84" fillId="53" borderId="195" xfId="0" applyFont="1" applyFill="1" applyBorder="1" applyAlignment="1">
      <alignment horizontal="center"/>
    </xf>
    <xf numFmtId="285" fontId="297" fillId="9" borderId="200" xfId="0" applyNumberFormat="1" applyFont="1" applyFill="1" applyBorder="1" applyAlignment="1">
      <alignment horizontal="right" vertical="center"/>
    </xf>
    <xf numFmtId="9" fontId="297" fillId="53" borderId="195" xfId="41910" applyFont="1" applyFill="1" applyBorder="1" applyAlignment="1">
      <alignment horizontal="right" vertical="center"/>
    </xf>
    <xf numFmtId="0" fontId="100" fillId="0" borderId="37" xfId="330" applyFont="1" applyBorder="1" applyAlignment="1" applyProtection="1">
      <alignment horizontal="center"/>
    </xf>
    <xf numFmtId="0" fontId="100" fillId="0" borderId="201" xfId="330" applyFont="1" applyBorder="1" applyAlignment="1" applyProtection="1">
      <alignment horizontal="center"/>
    </xf>
    <xf numFmtId="0" fontId="100" fillId="0" borderId="202" xfId="330" applyFont="1" applyBorder="1" applyAlignment="1" applyProtection="1">
      <alignment horizontal="center"/>
    </xf>
    <xf numFmtId="0" fontId="100" fillId="0" borderId="11" xfId="330" applyFont="1" applyBorder="1" applyAlignment="1" applyProtection="1">
      <alignment horizontal="center"/>
    </xf>
    <xf numFmtId="0" fontId="100" fillId="0" borderId="203" xfId="330" applyFont="1" applyBorder="1" applyAlignment="1" applyProtection="1">
      <alignment horizontal="center"/>
    </xf>
    <xf numFmtId="0" fontId="100" fillId="0" borderId="3" xfId="330" applyFont="1" applyBorder="1" applyAlignment="1" applyProtection="1">
      <alignment horizontal="center"/>
    </xf>
    <xf numFmtId="0" fontId="100" fillId="0" borderId="40" xfId="330" applyFont="1" applyBorder="1" applyAlignment="1" applyProtection="1">
      <alignment horizontal="center"/>
    </xf>
    <xf numFmtId="0" fontId="100" fillId="0" borderId="201" xfId="330" applyFont="1" applyFill="1" applyBorder="1" applyAlignment="1" applyProtection="1">
      <alignment horizontal="center"/>
    </xf>
    <xf numFmtId="0" fontId="100" fillId="0" borderId="4" xfId="330" applyFont="1" applyBorder="1" applyAlignment="1" applyProtection="1">
      <alignment horizontal="center"/>
    </xf>
    <xf numFmtId="0" fontId="100" fillId="0" borderId="4" xfId="330" applyFont="1" applyFill="1" applyBorder="1" applyAlignment="1" applyProtection="1">
      <alignment horizontal="center"/>
    </xf>
    <xf numFmtId="0" fontId="100" fillId="0" borderId="11" xfId="208" applyFont="1" applyFill="1" applyBorder="1" applyAlignment="1">
      <alignment horizontal="center" wrapText="1"/>
    </xf>
    <xf numFmtId="0" fontId="100" fillId="0" borderId="201" xfId="208" applyFont="1" applyFill="1" applyBorder="1" applyAlignment="1">
      <alignment horizontal="center" wrapText="1"/>
    </xf>
    <xf numFmtId="177" fontId="100" fillId="7" borderId="165" xfId="3836" applyNumberFormat="1" applyFont="1" applyFill="1" applyBorder="1" applyAlignment="1" applyProtection="1">
      <alignment wrapText="1"/>
      <protection locked="0"/>
    </xf>
    <xf numFmtId="0" fontId="66" fillId="0" borderId="0" xfId="3191" applyFont="1"/>
    <xf numFmtId="177" fontId="77" fillId="0" borderId="0" xfId="3836" applyNumberFormat="1" applyFont="1" applyFill="1" applyBorder="1" applyAlignment="1" applyProtection="1">
      <alignment wrapText="1"/>
      <protection locked="0"/>
    </xf>
    <xf numFmtId="0" fontId="77" fillId="0" borderId="0" xfId="3836" applyFont="1" applyFill="1" applyBorder="1" applyAlignment="1" applyProtection="1">
      <alignment wrapText="1"/>
      <protection locked="0"/>
    </xf>
    <xf numFmtId="0" fontId="337" fillId="0" borderId="0" xfId="3836" applyFont="1" applyFill="1" applyBorder="1" applyAlignment="1" applyProtection="1">
      <alignment wrapText="1"/>
      <protection locked="0"/>
    </xf>
    <xf numFmtId="177" fontId="77" fillId="7" borderId="165" xfId="3836" applyNumberFormat="1" applyFont="1" applyFill="1" applyBorder="1" applyAlignment="1" applyProtection="1">
      <alignment wrapText="1"/>
      <protection locked="0"/>
    </xf>
    <xf numFmtId="0" fontId="77" fillId="13" borderId="45" xfId="3836" applyFont="1" applyFill="1" applyBorder="1" applyAlignment="1" applyProtection="1">
      <alignment wrapText="1"/>
    </xf>
    <xf numFmtId="0" fontId="77" fillId="0" borderId="0" xfId="3836" applyFont="1" applyFill="1" applyBorder="1" applyAlignment="1" applyProtection="1">
      <alignment wrapText="1"/>
    </xf>
    <xf numFmtId="177" fontId="77" fillId="13" borderId="0" xfId="3836" applyNumberFormat="1" applyFont="1" applyFill="1" applyBorder="1" applyAlignment="1" applyProtection="1">
      <alignment wrapText="1"/>
    </xf>
    <xf numFmtId="252" fontId="100" fillId="6" borderId="33" xfId="3191" applyNumberFormat="1" applyFont="1" applyFill="1" applyBorder="1" applyAlignment="1">
      <alignment horizontal="right"/>
    </xf>
    <xf numFmtId="177" fontId="100" fillId="6" borderId="33" xfId="3191" applyNumberFormat="1" applyFont="1" applyFill="1" applyBorder="1"/>
    <xf numFmtId="252" fontId="100" fillId="6" borderId="165" xfId="3191" applyNumberFormat="1" applyFont="1" applyFill="1" applyBorder="1" applyAlignment="1">
      <alignment horizontal="right"/>
    </xf>
    <xf numFmtId="177" fontId="100" fillId="6" borderId="165" xfId="3191" applyNumberFormat="1" applyFont="1" applyFill="1" applyBorder="1"/>
    <xf numFmtId="252" fontId="100" fillId="7" borderId="195" xfId="208" applyNumberFormat="1" applyFont="1" applyFill="1" applyBorder="1" applyAlignment="1">
      <alignment horizontal="right"/>
    </xf>
    <xf numFmtId="252" fontId="100" fillId="7" borderId="193" xfId="208" applyNumberFormat="1" applyFont="1" applyFill="1" applyBorder="1" applyAlignment="1">
      <alignment horizontal="right"/>
    </xf>
    <xf numFmtId="177" fontId="100" fillId="6" borderId="162" xfId="3191" applyNumberFormat="1" applyFont="1" applyFill="1" applyBorder="1"/>
    <xf numFmtId="252" fontId="100" fillId="7" borderId="154" xfId="208" applyNumberFormat="1" applyFont="1" applyFill="1" applyBorder="1" applyAlignment="1">
      <alignment horizontal="right"/>
    </xf>
    <xf numFmtId="252" fontId="100" fillId="7" borderId="155" xfId="208" applyNumberFormat="1" applyFont="1" applyFill="1" applyBorder="1" applyAlignment="1">
      <alignment horizontal="right"/>
    </xf>
    <xf numFmtId="252" fontId="100" fillId="7" borderId="169" xfId="208" applyNumberFormat="1" applyFont="1" applyFill="1" applyBorder="1" applyAlignment="1">
      <alignment horizontal="right"/>
    </xf>
    <xf numFmtId="252" fontId="100" fillId="7" borderId="186" xfId="208" applyNumberFormat="1" applyFont="1" applyFill="1" applyBorder="1" applyAlignment="1">
      <alignment horizontal="right"/>
    </xf>
    <xf numFmtId="252" fontId="100" fillId="6" borderId="186" xfId="3191" applyNumberFormat="1" applyFont="1" applyFill="1" applyBorder="1" applyAlignment="1">
      <alignment horizontal="right"/>
    </xf>
    <xf numFmtId="252" fontId="100" fillId="7" borderId="168" xfId="208" applyNumberFormat="1" applyFont="1" applyFill="1" applyBorder="1" applyAlignment="1">
      <alignment horizontal="right"/>
    </xf>
    <xf numFmtId="177" fontId="100" fillId="6" borderId="186" xfId="3191" applyNumberFormat="1" applyFont="1" applyFill="1" applyBorder="1"/>
    <xf numFmtId="0" fontId="338" fillId="9" borderId="100" xfId="3" applyFont="1" applyFill="1" applyBorder="1" applyAlignment="1">
      <alignment horizontal="center" wrapText="1"/>
    </xf>
    <xf numFmtId="0" fontId="338" fillId="0" borderId="164" xfId="41980" applyFont="1" applyBorder="1" applyAlignment="1">
      <alignment horizontal="center" vertical="center" wrapText="1"/>
    </xf>
    <xf numFmtId="0" fontId="80" fillId="0" borderId="100" xfId="3" applyFont="1" applyFill="1" applyBorder="1" applyAlignment="1">
      <alignment horizontal="center" wrapText="1"/>
    </xf>
    <xf numFmtId="0" fontId="80" fillId="0" borderId="166" xfId="3" applyFont="1" applyFill="1" applyBorder="1" applyAlignment="1">
      <alignment horizontal="center" wrapText="1"/>
    </xf>
    <xf numFmtId="192" fontId="80" fillId="7" borderId="33" xfId="705" applyNumberFormat="1" applyFont="1" applyFill="1" applyBorder="1" applyAlignment="1" applyProtection="1">
      <alignment horizontal="right"/>
    </xf>
    <xf numFmtId="178" fontId="345" fillId="14" borderId="195" xfId="15701" applyNumberFormat="1" applyFont="1" applyFill="1" applyBorder="1" applyAlignment="1" applyProtection="1">
      <alignment horizontal="center"/>
      <protection locked="0" hidden="1"/>
    </xf>
    <xf numFmtId="0" fontId="338" fillId="0" borderId="0" xfId="42021" applyFont="1"/>
    <xf numFmtId="0" fontId="12" fillId="0" borderId="0" xfId="42021" applyFont="1"/>
    <xf numFmtId="0" fontId="12" fillId="0" borderId="0" xfId="42021" applyFont="1" applyAlignment="1">
      <alignment horizontal="center" wrapText="1"/>
    </xf>
    <xf numFmtId="0" fontId="84" fillId="0" borderId="0" xfId="42021" applyFont="1"/>
    <xf numFmtId="0" fontId="84" fillId="0" borderId="0" xfId="42021" applyFont="1" applyAlignment="1">
      <alignment horizontal="center" wrapText="1"/>
    </xf>
    <xf numFmtId="0" fontId="83" fillId="0" borderId="0" xfId="42021" applyFont="1"/>
    <xf numFmtId="0" fontId="98" fillId="0" borderId="0" xfId="42021" applyFont="1"/>
    <xf numFmtId="0" fontId="84" fillId="0" borderId="195" xfId="42021" applyFont="1" applyBorder="1"/>
    <xf numFmtId="0" fontId="84" fillId="0" borderId="195" xfId="42021" applyFont="1" applyBorder="1" applyAlignment="1">
      <alignment horizontal="center" wrapText="1"/>
    </xf>
    <xf numFmtId="0" fontId="84" fillId="0" borderId="195" xfId="42021" applyFont="1" applyBorder="1" applyAlignment="1">
      <alignment wrapText="1"/>
    </xf>
    <xf numFmtId="0" fontId="304" fillId="0" borderId="0" xfId="3191" applyFont="1"/>
    <xf numFmtId="0" fontId="77" fillId="0" borderId="0" xfId="42021" applyFont="1" applyAlignment="1">
      <alignment horizontal="center" wrapText="1"/>
    </xf>
    <xf numFmtId="0" fontId="77" fillId="0" borderId="0" xfId="42021" applyFont="1"/>
    <xf numFmtId="0" fontId="338" fillId="0" borderId="0" xfId="42021" applyFont="1" applyAlignment="1">
      <alignment horizontal="center" wrapText="1"/>
    </xf>
    <xf numFmtId="0" fontId="77" fillId="0" borderId="195" xfId="7" applyFont="1" applyBorder="1" applyAlignment="1">
      <alignment horizontal="center"/>
    </xf>
    <xf numFmtId="0" fontId="77" fillId="0" borderId="0" xfId="7" applyFont="1" applyBorder="1"/>
    <xf numFmtId="1" fontId="81" fillId="0" borderId="0" xfId="211" applyNumberFormat="1" applyFont="1" applyFill="1" applyBorder="1" applyAlignment="1">
      <alignment horizontal="left"/>
    </xf>
    <xf numFmtId="0" fontId="80" fillId="0" borderId="0" xfId="211" applyFont="1" applyFill="1" applyBorder="1"/>
    <xf numFmtId="0" fontId="123" fillId="0" borderId="195" xfId="13" applyFont="1" applyBorder="1" applyAlignment="1" applyProtection="1">
      <alignment horizontal="center" vertical="center" wrapText="1"/>
    </xf>
    <xf numFmtId="0" fontId="100" fillId="0" borderId="173" xfId="13" applyFont="1" applyBorder="1" applyAlignment="1" applyProtection="1">
      <alignment horizontal="center" vertical="center" wrapText="1"/>
    </xf>
    <xf numFmtId="0" fontId="100" fillId="0" borderId="195" xfId="13" applyFont="1" applyBorder="1" applyAlignment="1" applyProtection="1">
      <alignment horizontal="center" vertical="center"/>
    </xf>
    <xf numFmtId="0" fontId="77" fillId="0" borderId="195" xfId="13" applyFont="1" applyBorder="1" applyAlignment="1" applyProtection="1">
      <alignment horizontal="center" vertical="center"/>
    </xf>
    <xf numFmtId="4" fontId="100" fillId="0" borderId="0" xfId="3" applyNumberFormat="1" applyFont="1" applyFill="1" applyBorder="1" applyAlignment="1" applyProtection="1">
      <alignment horizontal="center" vertical="center"/>
    </xf>
    <xf numFmtId="285" fontId="77" fillId="7" borderId="195" xfId="41976" applyNumberFormat="1" applyFont="1" applyFill="1" applyBorder="1" applyAlignment="1">
      <alignment horizontal="center"/>
    </xf>
    <xf numFmtId="3" fontId="77" fillId="14" borderId="195" xfId="208" applyNumberFormat="1" applyFont="1" applyFill="1" applyBorder="1" applyAlignment="1">
      <alignment horizontal="center"/>
    </xf>
    <xf numFmtId="0" fontId="98" fillId="0" borderId="47" xfId="41974" applyFont="1" applyBorder="1" applyAlignment="1">
      <alignment horizontal="center" wrapText="1"/>
    </xf>
    <xf numFmtId="0" fontId="98" fillId="0" borderId="109" xfId="41974" applyFont="1" applyBorder="1" applyAlignment="1">
      <alignment horizontal="center" wrapText="1"/>
    </xf>
    <xf numFmtId="0" fontId="98" fillId="0" borderId="110" xfId="41974" applyFont="1" applyBorder="1" applyAlignment="1">
      <alignment horizontal="center" wrapText="1"/>
    </xf>
    <xf numFmtId="285" fontId="77" fillId="7" borderId="160" xfId="41976" applyNumberFormat="1" applyFont="1" applyFill="1" applyBorder="1" applyAlignment="1">
      <alignment horizontal="center"/>
    </xf>
    <xf numFmtId="285" fontId="77" fillId="7" borderId="185" xfId="41976" applyNumberFormat="1" applyFont="1" applyFill="1" applyBorder="1" applyAlignment="1">
      <alignment horizontal="center"/>
    </xf>
    <xf numFmtId="366" fontId="77" fillId="7" borderId="160" xfId="208" applyNumberFormat="1" applyFont="1" applyFill="1" applyBorder="1" applyAlignment="1">
      <alignment horizontal="center"/>
    </xf>
    <xf numFmtId="177" fontId="100" fillId="7" borderId="154" xfId="208" applyNumberFormat="1" applyFont="1" applyFill="1" applyBorder="1" applyAlignment="1">
      <alignment horizontal="center"/>
    </xf>
    <xf numFmtId="177" fontId="100" fillId="7" borderId="155" xfId="208" applyNumberFormat="1" applyFont="1" applyFill="1" applyBorder="1" applyAlignment="1">
      <alignment horizontal="center"/>
    </xf>
    <xf numFmtId="177" fontId="100" fillId="7" borderId="169" xfId="208" applyNumberFormat="1" applyFont="1" applyFill="1" applyBorder="1" applyAlignment="1">
      <alignment horizontal="center"/>
    </xf>
    <xf numFmtId="38" fontId="77" fillId="7" borderId="195" xfId="208" applyNumberFormat="1" applyFont="1" applyFill="1" applyBorder="1" applyAlignment="1">
      <alignment horizontal="center"/>
    </xf>
    <xf numFmtId="38" fontId="100" fillId="7" borderId="195" xfId="208" applyNumberFormat="1" applyFont="1" applyFill="1" applyBorder="1" applyAlignment="1">
      <alignment horizontal="center"/>
    </xf>
    <xf numFmtId="354" fontId="77" fillId="7" borderId="195" xfId="5441" applyNumberFormat="1" applyFont="1" applyFill="1" applyBorder="1" applyAlignment="1">
      <alignment horizontal="center"/>
    </xf>
    <xf numFmtId="3" fontId="77" fillId="0" borderId="195" xfId="208" applyNumberFormat="1" applyFont="1" applyFill="1" applyBorder="1" applyAlignment="1">
      <alignment horizontal="center"/>
    </xf>
    <xf numFmtId="3" fontId="77" fillId="9" borderId="195" xfId="208" applyNumberFormat="1" applyFont="1" applyFill="1" applyBorder="1" applyAlignment="1">
      <alignment horizontal="center"/>
    </xf>
    <xf numFmtId="285" fontId="77" fillId="0" borderId="195" xfId="41976" applyNumberFormat="1" applyFont="1" applyFill="1" applyBorder="1" applyAlignment="1">
      <alignment horizontal="center"/>
    </xf>
    <xf numFmtId="285" fontId="77" fillId="0" borderId="160" xfId="41976" applyNumberFormat="1" applyFont="1" applyFill="1" applyBorder="1" applyAlignment="1">
      <alignment horizontal="center"/>
    </xf>
    <xf numFmtId="285" fontId="77" fillId="0" borderId="185" xfId="41976" applyNumberFormat="1" applyFont="1" applyFill="1" applyBorder="1" applyAlignment="1">
      <alignment horizontal="center"/>
    </xf>
    <xf numFmtId="0" fontId="98" fillId="0" borderId="160" xfId="41974" applyFont="1" applyBorder="1" applyAlignment="1">
      <alignment horizontal="center" wrapText="1"/>
    </xf>
    <xf numFmtId="0" fontId="98" fillId="0" borderId="185" xfId="41974" applyFont="1" applyBorder="1" applyAlignment="1">
      <alignment horizontal="center" wrapText="1"/>
    </xf>
    <xf numFmtId="38" fontId="77" fillId="7" borderId="160" xfId="208" applyNumberFormat="1" applyFont="1" applyFill="1" applyBorder="1" applyAlignment="1">
      <alignment horizontal="center"/>
    </xf>
    <xf numFmtId="38" fontId="100" fillId="7" borderId="160" xfId="208" applyNumberFormat="1" applyFont="1" applyFill="1" applyBorder="1" applyAlignment="1">
      <alignment horizontal="center"/>
    </xf>
    <xf numFmtId="38" fontId="100" fillId="7" borderId="185" xfId="208" applyNumberFormat="1" applyFont="1" applyFill="1" applyBorder="1" applyAlignment="1">
      <alignment horizontal="center"/>
    </xf>
    <xf numFmtId="354" fontId="77" fillId="7" borderId="160" xfId="5441" applyNumberFormat="1" applyFont="1" applyFill="1" applyBorder="1" applyAlignment="1">
      <alignment horizontal="center"/>
    </xf>
    <xf numFmtId="354" fontId="77" fillId="7" borderId="185" xfId="5441" applyNumberFormat="1" applyFont="1" applyFill="1" applyBorder="1" applyAlignment="1">
      <alignment horizontal="center"/>
    </xf>
    <xf numFmtId="3" fontId="77" fillId="0" borderId="160" xfId="208" applyNumberFormat="1" applyFont="1" applyFill="1" applyBorder="1" applyAlignment="1">
      <alignment horizontal="center"/>
    </xf>
    <xf numFmtId="3" fontId="77" fillId="0" borderId="185" xfId="208" applyNumberFormat="1" applyFont="1" applyFill="1" applyBorder="1" applyAlignment="1">
      <alignment horizontal="center"/>
    </xf>
    <xf numFmtId="3" fontId="77" fillId="9" borderId="160" xfId="208" applyNumberFormat="1" applyFont="1" applyFill="1" applyBorder="1" applyAlignment="1">
      <alignment horizontal="center"/>
    </xf>
    <xf numFmtId="3" fontId="77" fillId="9" borderId="185" xfId="208" applyNumberFormat="1" applyFont="1" applyFill="1" applyBorder="1" applyAlignment="1">
      <alignment horizontal="center"/>
    </xf>
    <xf numFmtId="347" fontId="77" fillId="7" borderId="160" xfId="208" applyNumberFormat="1" applyFont="1" applyFill="1" applyBorder="1" applyAlignment="1">
      <alignment horizontal="center"/>
    </xf>
    <xf numFmtId="347" fontId="100" fillId="7" borderId="154" xfId="208" applyNumberFormat="1" applyFont="1" applyFill="1" applyBorder="1" applyAlignment="1">
      <alignment horizontal="center"/>
    </xf>
    <xf numFmtId="347" fontId="100" fillId="7" borderId="155" xfId="208" applyNumberFormat="1" applyFont="1" applyFill="1" applyBorder="1" applyAlignment="1">
      <alignment horizontal="center"/>
    </xf>
    <xf numFmtId="347" fontId="100" fillId="7" borderId="169" xfId="208" applyNumberFormat="1" applyFont="1" applyFill="1" applyBorder="1" applyAlignment="1">
      <alignment horizontal="center"/>
    </xf>
    <xf numFmtId="3" fontId="77" fillId="0" borderId="98" xfId="208" applyNumberFormat="1" applyFont="1" applyFill="1" applyBorder="1" applyAlignment="1">
      <alignment horizontal="center"/>
    </xf>
    <xf numFmtId="3" fontId="77" fillId="0" borderId="90" xfId="208" applyNumberFormat="1" applyFont="1" applyFill="1" applyBorder="1" applyAlignment="1">
      <alignment horizontal="center"/>
    </xf>
    <xf numFmtId="3" fontId="77" fillId="0" borderId="99" xfId="208" applyNumberFormat="1" applyFont="1" applyFill="1" applyBorder="1" applyAlignment="1">
      <alignment horizontal="center"/>
    </xf>
    <xf numFmtId="38" fontId="100" fillId="7" borderId="154" xfId="208" applyNumberFormat="1" applyFont="1" applyFill="1" applyBorder="1" applyAlignment="1">
      <alignment horizontal="center"/>
    </xf>
    <xf numFmtId="38" fontId="100" fillId="7" borderId="155" xfId="208" applyNumberFormat="1" applyFont="1" applyFill="1" applyBorder="1" applyAlignment="1">
      <alignment horizontal="center"/>
    </xf>
    <xf numFmtId="38" fontId="100" fillId="7" borderId="169" xfId="208" applyNumberFormat="1" applyFont="1" applyFill="1" applyBorder="1" applyAlignment="1">
      <alignment horizontal="center"/>
    </xf>
    <xf numFmtId="3" fontId="77" fillId="9" borderId="98" xfId="208" applyNumberFormat="1" applyFont="1" applyFill="1" applyBorder="1" applyAlignment="1">
      <alignment horizontal="center"/>
    </xf>
    <xf numFmtId="3" fontId="77" fillId="9" borderId="90" xfId="208" applyNumberFormat="1" applyFont="1" applyFill="1" applyBorder="1" applyAlignment="1">
      <alignment horizontal="center"/>
    </xf>
    <xf numFmtId="3" fontId="77" fillId="9" borderId="99" xfId="208" applyNumberFormat="1" applyFont="1" applyFill="1" applyBorder="1" applyAlignment="1">
      <alignment horizontal="center"/>
    </xf>
    <xf numFmtId="38" fontId="77" fillId="7" borderId="154" xfId="208" applyNumberFormat="1" applyFont="1" applyFill="1" applyBorder="1" applyAlignment="1">
      <alignment horizontal="center"/>
    </xf>
    <xf numFmtId="177" fontId="77" fillId="7" borderId="195" xfId="208" applyNumberFormat="1" applyFont="1" applyFill="1" applyBorder="1" applyAlignment="1">
      <alignment horizontal="center"/>
    </xf>
    <xf numFmtId="0" fontId="296" fillId="0" borderId="195" xfId="41974" applyFont="1" applyBorder="1" applyAlignment="1">
      <alignment horizontal="center"/>
    </xf>
    <xf numFmtId="3" fontId="100" fillId="7" borderId="195" xfId="208" applyNumberFormat="1" applyFont="1" applyFill="1" applyBorder="1" applyAlignment="1">
      <alignment horizontal="center"/>
    </xf>
    <xf numFmtId="3" fontId="77" fillId="7" borderId="195" xfId="208" applyNumberFormat="1" applyFont="1" applyFill="1" applyBorder="1" applyAlignment="1">
      <alignment horizontal="center"/>
    </xf>
    <xf numFmtId="38" fontId="77" fillId="7" borderId="185" xfId="208" applyNumberFormat="1" applyFont="1" applyFill="1" applyBorder="1" applyAlignment="1">
      <alignment horizontal="center"/>
    </xf>
    <xf numFmtId="177" fontId="100" fillId="7" borderId="160" xfId="208" applyNumberFormat="1" applyFont="1" applyFill="1" applyBorder="1" applyAlignment="1">
      <alignment horizontal="center"/>
    </xf>
    <xf numFmtId="177" fontId="77" fillId="7" borderId="185" xfId="208" applyNumberFormat="1" applyFont="1" applyFill="1" applyBorder="1" applyAlignment="1">
      <alignment horizontal="center"/>
    </xf>
    <xf numFmtId="0" fontId="296" fillId="0" borderId="160" xfId="41974" applyFont="1" applyBorder="1" applyAlignment="1">
      <alignment horizontal="center"/>
    </xf>
    <xf numFmtId="0" fontId="296" fillId="0" borderId="185" xfId="41974" applyFont="1" applyBorder="1" applyAlignment="1">
      <alignment horizontal="center"/>
    </xf>
    <xf numFmtId="3" fontId="100" fillId="7" borderId="160" xfId="208" applyNumberFormat="1" applyFont="1" applyFill="1" applyBorder="1" applyAlignment="1">
      <alignment horizontal="center"/>
    </xf>
    <xf numFmtId="3" fontId="77" fillId="7" borderId="185" xfId="208" applyNumberFormat="1" applyFont="1" applyFill="1" applyBorder="1" applyAlignment="1">
      <alignment horizontal="center"/>
    </xf>
    <xf numFmtId="0" fontId="296" fillId="0" borderId="98" xfId="41974" applyFont="1" applyBorder="1" applyAlignment="1">
      <alignment horizontal="center"/>
    </xf>
    <xf numFmtId="0" fontId="296" fillId="0" borderId="90" xfId="41974" applyFont="1" applyBorder="1" applyAlignment="1">
      <alignment horizontal="center"/>
    </xf>
    <xf numFmtId="0" fontId="296" fillId="0" borderId="99" xfId="41974" applyFont="1" applyBorder="1" applyAlignment="1">
      <alignment horizontal="center"/>
    </xf>
    <xf numFmtId="38" fontId="77" fillId="7" borderId="155" xfId="208" applyNumberFormat="1" applyFont="1" applyFill="1" applyBorder="1" applyAlignment="1">
      <alignment horizontal="center"/>
    </xf>
    <xf numFmtId="38" fontId="77" fillId="7" borderId="169" xfId="208" applyNumberFormat="1" applyFont="1" applyFill="1" applyBorder="1" applyAlignment="1">
      <alignment horizontal="center"/>
    </xf>
    <xf numFmtId="3" fontId="100" fillId="7" borderId="154" xfId="208" applyNumberFormat="1" applyFont="1" applyFill="1" applyBorder="1" applyAlignment="1">
      <alignment horizontal="center"/>
    </xf>
    <xf numFmtId="3" fontId="77" fillId="7" borderId="155" xfId="208" applyNumberFormat="1" applyFont="1" applyFill="1" applyBorder="1" applyAlignment="1">
      <alignment horizontal="center"/>
    </xf>
    <xf numFmtId="3" fontId="77" fillId="7" borderId="169" xfId="208" applyNumberFormat="1" applyFont="1" applyFill="1" applyBorder="1" applyAlignment="1">
      <alignment horizontal="center"/>
    </xf>
    <xf numFmtId="177" fontId="77" fillId="7" borderId="160" xfId="208" applyNumberFormat="1" applyFont="1" applyFill="1" applyBorder="1" applyAlignment="1">
      <alignment horizontal="center"/>
    </xf>
    <xf numFmtId="3" fontId="77" fillId="7" borderId="160" xfId="208" applyNumberFormat="1" applyFont="1" applyFill="1" applyBorder="1" applyAlignment="1">
      <alignment horizontal="center"/>
    </xf>
    <xf numFmtId="3" fontId="77" fillId="7" borderId="154" xfId="208" applyNumberFormat="1" applyFont="1" applyFill="1" applyBorder="1" applyAlignment="1">
      <alignment horizontal="center"/>
    </xf>
    <xf numFmtId="169" fontId="77" fillId="7" borderId="195" xfId="41976" applyNumberFormat="1" applyFont="1" applyFill="1" applyBorder="1" applyAlignment="1">
      <alignment horizontal="center"/>
    </xf>
    <xf numFmtId="353" fontId="77" fillId="7" borderId="195" xfId="208" applyNumberFormat="1" applyFont="1" applyFill="1" applyBorder="1" applyAlignment="1">
      <alignment horizontal="center"/>
    </xf>
    <xf numFmtId="169" fontId="77" fillId="0" borderId="195" xfId="41976" applyNumberFormat="1" applyFont="1" applyFill="1" applyBorder="1" applyAlignment="1"/>
    <xf numFmtId="177" fontId="100" fillId="7" borderId="195" xfId="41976" applyNumberFormat="1" applyFont="1" applyFill="1" applyBorder="1" applyAlignment="1">
      <alignment horizontal="center"/>
    </xf>
    <xf numFmtId="169" fontId="100" fillId="7" borderId="160" xfId="41976" applyNumberFormat="1" applyFont="1" applyFill="1" applyBorder="1" applyAlignment="1">
      <alignment horizontal="center"/>
    </xf>
    <xf numFmtId="169" fontId="77" fillId="7" borderId="185" xfId="41976" applyNumberFormat="1" applyFont="1" applyFill="1" applyBorder="1" applyAlignment="1">
      <alignment horizontal="center"/>
    </xf>
    <xf numFmtId="353" fontId="100" fillId="7" borderId="160" xfId="208" applyNumberFormat="1" applyFont="1" applyFill="1" applyBorder="1" applyAlignment="1">
      <alignment horizontal="center"/>
    </xf>
    <xf numFmtId="353" fontId="77" fillId="7" borderId="185" xfId="208" applyNumberFormat="1" applyFont="1" applyFill="1" applyBorder="1" applyAlignment="1">
      <alignment horizontal="center"/>
    </xf>
    <xf numFmtId="353" fontId="100" fillId="7" borderId="154" xfId="208" applyNumberFormat="1" applyFont="1" applyFill="1" applyBorder="1" applyAlignment="1">
      <alignment horizontal="center"/>
    </xf>
    <xf numFmtId="353" fontId="77" fillId="7" borderId="155" xfId="208" applyNumberFormat="1" applyFont="1" applyFill="1" applyBorder="1" applyAlignment="1">
      <alignment horizontal="center"/>
    </xf>
    <xf numFmtId="353" fontId="77" fillId="7" borderId="169" xfId="208" applyNumberFormat="1" applyFont="1" applyFill="1" applyBorder="1" applyAlignment="1">
      <alignment horizontal="center"/>
    </xf>
    <xf numFmtId="169" fontId="77" fillId="0" borderId="160" xfId="41976" applyNumberFormat="1" applyFont="1" applyFill="1" applyBorder="1" applyAlignment="1"/>
    <xf numFmtId="169" fontId="77" fillId="0" borderId="185" xfId="41976" applyNumberFormat="1" applyFont="1" applyFill="1" applyBorder="1" applyAlignment="1"/>
    <xf numFmtId="169" fontId="77" fillId="7" borderId="160" xfId="41976" applyNumberFormat="1" applyFont="1" applyFill="1" applyBorder="1" applyAlignment="1">
      <alignment horizontal="center"/>
    </xf>
    <xf numFmtId="285" fontId="77" fillId="0" borderId="90" xfId="41976" applyNumberFormat="1" applyFont="1" applyFill="1" applyBorder="1" applyAlignment="1">
      <alignment horizontal="center"/>
    </xf>
    <xf numFmtId="285" fontId="77" fillId="0" borderId="99" xfId="41976" applyNumberFormat="1" applyFont="1" applyFill="1" applyBorder="1" applyAlignment="1">
      <alignment horizontal="center"/>
    </xf>
    <xf numFmtId="285" fontId="77" fillId="0" borderId="98" xfId="41976" applyNumberFormat="1" applyFont="1" applyFill="1" applyBorder="1" applyAlignment="1">
      <alignment horizontal="center"/>
    </xf>
    <xf numFmtId="177" fontId="77" fillId="7" borderId="155" xfId="208" applyNumberFormat="1" applyFont="1" applyFill="1" applyBorder="1" applyAlignment="1">
      <alignment horizontal="center"/>
    </xf>
    <xf numFmtId="177" fontId="77" fillId="7" borderId="169" xfId="208" applyNumberFormat="1" applyFont="1" applyFill="1" applyBorder="1" applyAlignment="1">
      <alignment horizontal="center"/>
    </xf>
    <xf numFmtId="169" fontId="100" fillId="7" borderId="154" xfId="41976" applyNumberFormat="1" applyFont="1" applyFill="1" applyBorder="1" applyAlignment="1">
      <alignment horizontal="center"/>
    </xf>
    <xf numFmtId="169" fontId="100" fillId="7" borderId="155" xfId="41976" applyNumberFormat="1" applyFont="1" applyFill="1" applyBorder="1" applyAlignment="1">
      <alignment horizontal="center"/>
    </xf>
    <xf numFmtId="169" fontId="100" fillId="7" borderId="169" xfId="41976" applyNumberFormat="1" applyFont="1" applyFill="1" applyBorder="1" applyAlignment="1">
      <alignment horizontal="center"/>
    </xf>
    <xf numFmtId="169" fontId="77" fillId="7" borderId="154" xfId="41976" applyNumberFormat="1" applyFont="1" applyFill="1" applyBorder="1" applyAlignment="1">
      <alignment horizontal="center"/>
    </xf>
    <xf numFmtId="38" fontId="77" fillId="7" borderId="195" xfId="41976" applyNumberFormat="1" applyFont="1" applyFill="1" applyBorder="1" applyAlignment="1">
      <alignment horizontal="center"/>
    </xf>
    <xf numFmtId="177" fontId="77" fillId="7" borderId="195" xfId="41976" applyNumberFormat="1" applyFont="1" applyFill="1" applyBorder="1" applyAlignment="1">
      <alignment horizontal="center"/>
    </xf>
    <xf numFmtId="171" fontId="77" fillId="7" borderId="195" xfId="8" applyNumberFormat="1" applyFont="1" applyFill="1" applyBorder="1" applyAlignment="1">
      <alignment horizontal="center"/>
    </xf>
    <xf numFmtId="38" fontId="100" fillId="7" borderId="160" xfId="41976" applyNumberFormat="1" applyFont="1" applyFill="1" applyBorder="1" applyAlignment="1">
      <alignment horizontal="center"/>
    </xf>
    <xf numFmtId="38" fontId="77" fillId="7" borderId="185" xfId="41976" applyNumberFormat="1" applyFont="1" applyFill="1" applyBorder="1" applyAlignment="1">
      <alignment horizontal="center"/>
    </xf>
    <xf numFmtId="177" fontId="77" fillId="7" borderId="185" xfId="41976" applyNumberFormat="1" applyFont="1" applyFill="1" applyBorder="1" applyAlignment="1">
      <alignment horizontal="center"/>
    </xf>
    <xf numFmtId="0" fontId="84" fillId="0" borderId="160" xfId="41974" applyFont="1" applyBorder="1" applyAlignment="1">
      <alignment horizontal="center"/>
    </xf>
    <xf numFmtId="171" fontId="100" fillId="7" borderId="160" xfId="8" applyNumberFormat="1" applyFont="1" applyFill="1" applyBorder="1" applyAlignment="1">
      <alignment horizontal="center"/>
    </xf>
    <xf numFmtId="171" fontId="77" fillId="7" borderId="185" xfId="8" applyNumberFormat="1" applyFont="1" applyFill="1" applyBorder="1" applyAlignment="1">
      <alignment horizontal="center"/>
    </xf>
    <xf numFmtId="38" fontId="100" fillId="7" borderId="154" xfId="41976" applyNumberFormat="1" applyFont="1" applyFill="1" applyBorder="1" applyAlignment="1">
      <alignment horizontal="center"/>
    </xf>
    <xf numFmtId="38" fontId="77" fillId="7" borderId="155" xfId="41976" applyNumberFormat="1" applyFont="1" applyFill="1" applyBorder="1" applyAlignment="1">
      <alignment horizontal="center"/>
    </xf>
    <xf numFmtId="38" fontId="77" fillId="7" borderId="169" xfId="41976" applyNumberFormat="1" applyFont="1" applyFill="1" applyBorder="1" applyAlignment="1">
      <alignment horizontal="center"/>
    </xf>
    <xf numFmtId="285" fontId="100" fillId="0" borderId="98" xfId="41976" applyNumberFormat="1" applyFont="1" applyFill="1" applyBorder="1" applyAlignment="1">
      <alignment horizontal="center"/>
    </xf>
    <xf numFmtId="193" fontId="77" fillId="9" borderId="98" xfId="208" applyNumberFormat="1" applyFont="1" applyFill="1" applyBorder="1" applyAlignment="1">
      <alignment horizontal="center"/>
    </xf>
    <xf numFmtId="193" fontId="77" fillId="9" borderId="90" xfId="208" applyNumberFormat="1" applyFont="1" applyFill="1" applyBorder="1" applyAlignment="1">
      <alignment horizontal="center"/>
    </xf>
    <xf numFmtId="193" fontId="77" fillId="9" borderId="99" xfId="208" applyNumberFormat="1" applyFont="1" applyFill="1" applyBorder="1" applyAlignment="1">
      <alignment horizontal="center"/>
    </xf>
    <xf numFmtId="186" fontId="100" fillId="7" borderId="154" xfId="41976" applyNumberFormat="1" applyFont="1" applyFill="1" applyBorder="1" applyAlignment="1">
      <alignment horizontal="center"/>
    </xf>
    <xf numFmtId="186" fontId="77" fillId="7" borderId="155" xfId="41976" applyNumberFormat="1" applyFont="1" applyFill="1" applyBorder="1" applyAlignment="1">
      <alignment horizontal="center"/>
    </xf>
    <xf numFmtId="186" fontId="77" fillId="7" borderId="169" xfId="41976" applyNumberFormat="1" applyFont="1" applyFill="1" applyBorder="1" applyAlignment="1">
      <alignment horizontal="center"/>
    </xf>
    <xf numFmtId="171" fontId="100" fillId="7" borderId="154" xfId="8" applyNumberFormat="1" applyFont="1" applyFill="1" applyBorder="1" applyAlignment="1">
      <alignment horizontal="center"/>
    </xf>
    <xf numFmtId="171" fontId="77" fillId="7" borderId="155" xfId="8" applyNumberFormat="1" applyFont="1" applyFill="1" applyBorder="1" applyAlignment="1">
      <alignment horizontal="center"/>
    </xf>
    <xf numFmtId="171" fontId="77" fillId="7" borderId="169" xfId="8" applyNumberFormat="1" applyFont="1" applyFill="1" applyBorder="1" applyAlignment="1">
      <alignment horizontal="center"/>
    </xf>
    <xf numFmtId="38" fontId="77" fillId="7" borderId="160" xfId="41976" applyNumberFormat="1" applyFont="1" applyFill="1" applyBorder="1" applyAlignment="1">
      <alignment horizontal="center"/>
    </xf>
    <xf numFmtId="186" fontId="77" fillId="7" borderId="154" xfId="41976" applyNumberFormat="1" applyFont="1" applyFill="1" applyBorder="1" applyAlignment="1">
      <alignment horizontal="center"/>
    </xf>
    <xf numFmtId="0" fontId="98" fillId="0" borderId="116" xfId="41974" applyFont="1" applyBorder="1" applyAlignment="1">
      <alignment horizontal="center" wrapText="1"/>
    </xf>
    <xf numFmtId="0" fontId="98" fillId="0" borderId="197" xfId="41974" applyFont="1" applyBorder="1" applyAlignment="1">
      <alignment horizontal="center" wrapText="1"/>
    </xf>
    <xf numFmtId="0" fontId="98" fillId="0" borderId="50" xfId="41974" applyFont="1" applyBorder="1" applyAlignment="1">
      <alignment horizontal="center" wrapText="1"/>
    </xf>
    <xf numFmtId="193" fontId="77" fillId="9" borderId="90" xfId="208" applyNumberFormat="1" applyFont="1" applyFill="1" applyBorder="1" applyAlignment="1">
      <alignment horizontal="center" vertical="top"/>
    </xf>
    <xf numFmtId="193" fontId="77" fillId="9" borderId="99" xfId="208" applyNumberFormat="1" applyFont="1" applyFill="1" applyBorder="1" applyAlignment="1">
      <alignment horizontal="center" vertical="top"/>
    </xf>
    <xf numFmtId="3" fontId="100" fillId="54" borderId="195" xfId="208" applyNumberFormat="1" applyFont="1" applyFill="1" applyBorder="1" applyAlignment="1">
      <alignment horizontal="center"/>
    </xf>
    <xf numFmtId="0" fontId="77" fillId="9" borderId="195" xfId="3" applyFont="1" applyFill="1" applyBorder="1" applyAlignment="1">
      <alignment horizontal="center"/>
    </xf>
    <xf numFmtId="3" fontId="100" fillId="7" borderId="185" xfId="208" applyNumberFormat="1" applyFont="1" applyFill="1" applyBorder="1" applyAlignment="1">
      <alignment horizontal="center"/>
    </xf>
    <xf numFmtId="0" fontId="77" fillId="9" borderId="160" xfId="3" applyFont="1" applyFill="1" applyBorder="1" applyAlignment="1">
      <alignment horizontal="center"/>
    </xf>
    <xf numFmtId="0" fontId="77" fillId="9" borderId="185" xfId="3" applyFont="1" applyFill="1" applyBorder="1" applyAlignment="1">
      <alignment horizontal="center"/>
    </xf>
    <xf numFmtId="177" fontId="100" fillId="7" borderId="185" xfId="41976" applyNumberFormat="1" applyFont="1" applyFill="1" applyBorder="1" applyAlignment="1">
      <alignment horizontal="center"/>
    </xf>
    <xf numFmtId="3" fontId="100" fillId="54" borderId="160" xfId="208" applyNumberFormat="1" applyFont="1" applyFill="1" applyBorder="1" applyAlignment="1">
      <alignment horizontal="center"/>
    </xf>
    <xf numFmtId="3" fontId="100" fillId="54" borderId="185" xfId="208" applyNumberFormat="1" applyFont="1" applyFill="1" applyBorder="1" applyAlignment="1">
      <alignment horizontal="center"/>
    </xf>
    <xf numFmtId="0" fontId="68" fillId="0" borderId="190" xfId="13" applyFont="1" applyBorder="1" applyProtection="1"/>
    <xf numFmtId="182" fontId="68" fillId="54" borderId="193" xfId="13" applyNumberFormat="1" applyFont="1" applyFill="1" applyBorder="1" applyAlignment="1" applyProtection="1">
      <alignment horizontal="center"/>
      <protection locked="0"/>
    </xf>
    <xf numFmtId="362" fontId="85" fillId="5" borderId="195" xfId="1" applyNumberFormat="1" applyFont="1" applyFill="1" applyBorder="1" applyAlignment="1" applyProtection="1">
      <alignment horizontal="center"/>
      <protection locked="0"/>
    </xf>
    <xf numFmtId="0" fontId="123" fillId="0" borderId="195" xfId="41927" applyFont="1" applyBorder="1"/>
    <xf numFmtId="0" fontId="100" fillId="0" borderId="172" xfId="13" applyFont="1" applyBorder="1" applyAlignment="1" applyProtection="1">
      <alignment horizontal="center" vertical="center"/>
      <protection locked="0"/>
    </xf>
    <xf numFmtId="177" fontId="77" fillId="5" borderId="195" xfId="41972" applyNumberFormat="1" applyFont="1" applyFill="1" applyBorder="1"/>
    <xf numFmtId="0" fontId="100" fillId="0" borderId="0" xfId="13" applyFont="1" applyBorder="1" applyAlignment="1" applyProtection="1">
      <alignment vertical="center" wrapText="1"/>
    </xf>
    <xf numFmtId="0" fontId="123" fillId="0" borderId="195" xfId="2293" applyFont="1" applyBorder="1" applyAlignment="1" applyProtection="1">
      <alignment vertical="center"/>
      <protection locked="0"/>
    </xf>
    <xf numFmtId="0" fontId="77" fillId="0" borderId="0" xfId="2293" applyFont="1" applyFill="1" applyBorder="1" applyAlignment="1" applyProtection="1">
      <alignment vertical="center"/>
    </xf>
    <xf numFmtId="0" fontId="77" fillId="0" borderId="0" xfId="13" applyFont="1" applyFill="1" applyBorder="1" applyAlignment="1" applyProtection="1">
      <alignment vertical="center"/>
    </xf>
    <xf numFmtId="0" fontId="100" fillId="0" borderId="0" xfId="13" applyFont="1" applyAlignment="1" applyProtection="1">
      <alignment vertical="center"/>
    </xf>
    <xf numFmtId="193" fontId="100" fillId="0" borderId="0" xfId="3" applyNumberFormat="1" applyFont="1" applyFill="1" applyBorder="1" applyAlignment="1" applyProtection="1">
      <alignment vertical="center"/>
    </xf>
    <xf numFmtId="4" fontId="100" fillId="0" borderId="199" xfId="2293" applyNumberFormat="1" applyFont="1" applyBorder="1" applyAlignment="1" applyProtection="1">
      <alignment vertical="center" wrapText="1"/>
    </xf>
    <xf numFmtId="4" fontId="100" fillId="0" borderId="0" xfId="2293" applyNumberFormat="1" applyFont="1" applyBorder="1" applyAlignment="1" applyProtection="1">
      <alignment vertical="center" wrapText="1"/>
    </xf>
    <xf numFmtId="0" fontId="398" fillId="13" borderId="114" xfId="13" applyNumberFormat="1" applyFont="1" applyFill="1" applyBorder="1" applyAlignment="1" applyProtection="1">
      <alignment horizontal="center" vertical="center" wrapText="1"/>
    </xf>
    <xf numFmtId="177" fontId="399" fillId="0" borderId="171" xfId="330" applyNumberFormat="1" applyFont="1" applyFill="1" applyBorder="1" applyAlignment="1" applyProtection="1">
      <alignment horizontal="center" vertical="center"/>
    </xf>
    <xf numFmtId="0" fontId="399" fillId="13" borderId="114" xfId="13" applyNumberFormat="1" applyFont="1" applyFill="1" applyBorder="1" applyAlignment="1" applyProtection="1">
      <alignment horizontal="center" vertical="center" wrapText="1"/>
    </xf>
    <xf numFmtId="0" fontId="399" fillId="0" borderId="0" xfId="41927" applyFont="1"/>
    <xf numFmtId="177" fontId="400" fillId="0" borderId="195" xfId="330" applyNumberFormat="1" applyFont="1" applyFill="1" applyBorder="1" applyAlignment="1" applyProtection="1">
      <alignment horizontal="center" vertical="center"/>
    </xf>
    <xf numFmtId="164" fontId="77" fillId="14" borderId="195" xfId="1" applyFont="1" applyFill="1" applyBorder="1"/>
    <xf numFmtId="0" fontId="77" fillId="0" borderId="190" xfId="13" applyFont="1" applyFill="1" applyBorder="1" applyAlignment="1" applyProtection="1"/>
    <xf numFmtId="0" fontId="100" fillId="0" borderId="190" xfId="13" applyFont="1" applyFill="1" applyBorder="1" applyAlignment="1" applyProtection="1"/>
    <xf numFmtId="182" fontId="85" fillId="54" borderId="195" xfId="0" applyNumberFormat="1" applyFont="1" applyFill="1" applyBorder="1"/>
    <xf numFmtId="0" fontId="306" fillId="13" borderId="195" xfId="13" applyNumberFormat="1" applyFont="1" applyFill="1" applyBorder="1" applyAlignment="1" applyProtection="1">
      <alignment horizontal="left" vertical="center" wrapText="1"/>
    </xf>
    <xf numFmtId="0" fontId="306" fillId="13" borderId="195" xfId="13" applyNumberFormat="1" applyFont="1" applyFill="1" applyBorder="1" applyAlignment="1" applyProtection="1">
      <alignment horizontal="center" vertical="center" wrapText="1"/>
    </xf>
    <xf numFmtId="0" fontId="129" fillId="0" borderId="0" xfId="4" applyFont="1" applyFill="1" applyBorder="1" applyAlignment="1" applyProtection="1"/>
    <xf numFmtId="0" fontId="100" fillId="4" borderId="195" xfId="4" applyFont="1" applyFill="1" applyBorder="1" applyAlignment="1" applyProtection="1">
      <alignment horizontal="center" vertical="center"/>
    </xf>
    <xf numFmtId="3" fontId="100" fillId="54" borderId="195" xfId="330" applyNumberFormat="1" applyFont="1" applyFill="1" applyBorder="1" applyAlignment="1">
      <alignment horizontal="right"/>
    </xf>
    <xf numFmtId="3" fontId="100" fillId="0" borderId="195" xfId="330" applyNumberFormat="1" applyFont="1" applyFill="1" applyBorder="1" applyAlignment="1">
      <alignment horizontal="center"/>
    </xf>
    <xf numFmtId="0" fontId="100" fillId="0" borderId="195" xfId="4" applyFont="1" applyFill="1" applyBorder="1" applyAlignment="1" applyProtection="1">
      <alignment horizontal="center" vertical="center"/>
    </xf>
    <xf numFmtId="182" fontId="100" fillId="7" borderId="195" xfId="5441" applyNumberFormat="1" applyFont="1" applyFill="1" applyBorder="1" applyAlignment="1">
      <alignment horizontal="right"/>
    </xf>
    <xf numFmtId="0" fontId="77" fillId="0" borderId="195" xfId="4" applyFont="1" applyBorder="1" applyProtection="1"/>
    <xf numFmtId="0" fontId="77" fillId="0" borderId="195" xfId="4" applyFont="1" applyFill="1" applyBorder="1" applyAlignment="1" applyProtection="1">
      <alignment horizontal="right"/>
    </xf>
    <xf numFmtId="0" fontId="394" fillId="0" borderId="195" xfId="0" applyFont="1" applyBorder="1" applyAlignment="1">
      <alignment vertical="center" wrapText="1"/>
    </xf>
    <xf numFmtId="0" fontId="395" fillId="0" borderId="195" xfId="0" applyFont="1" applyBorder="1" applyAlignment="1">
      <alignment vertical="center" wrapText="1"/>
    </xf>
    <xf numFmtId="0" fontId="393" fillId="3" borderId="195" xfId="0" applyFont="1" applyFill="1" applyBorder="1" applyAlignment="1">
      <alignment vertical="center" wrapText="1"/>
    </xf>
    <xf numFmtId="0" fontId="360" fillId="3" borderId="195" xfId="0" applyFont="1" applyFill="1" applyBorder="1" applyAlignment="1">
      <alignment vertical="center" wrapText="1"/>
    </xf>
    <xf numFmtId="0" fontId="360" fillId="3" borderId="195" xfId="0" applyFont="1" applyFill="1" applyBorder="1" applyAlignment="1">
      <alignment horizontal="center"/>
    </xf>
    <xf numFmtId="0" fontId="100" fillId="0" borderId="195" xfId="3191" applyFont="1" applyBorder="1" applyAlignment="1">
      <alignment horizontal="left" vertical="top" wrapText="1"/>
    </xf>
    <xf numFmtId="0" fontId="100" fillId="0" borderId="0" xfId="15537" applyFont="1" applyBorder="1" applyAlignment="1">
      <alignment horizontal="left" wrapText="1"/>
    </xf>
    <xf numFmtId="185" fontId="77" fillId="0" borderId="0" xfId="15537" applyNumberFormat="1" applyFont="1" applyBorder="1" applyAlignment="1">
      <alignment horizontal="center"/>
    </xf>
    <xf numFmtId="185" fontId="77" fillId="0" borderId="0" xfId="15537" applyNumberFormat="1" applyFont="1" applyFill="1" applyBorder="1"/>
    <xf numFmtId="185" fontId="100" fillId="7" borderId="160" xfId="15537" applyNumberFormat="1" applyFont="1" applyFill="1" applyBorder="1"/>
    <xf numFmtId="0" fontId="84" fillId="0" borderId="98" xfId="15538" applyNumberFormat="1" applyFont="1" applyBorder="1" applyAlignment="1">
      <alignment horizontal="center" vertical="center" wrapText="1"/>
    </xf>
    <xf numFmtId="185" fontId="77" fillId="14" borderId="165" xfId="15537" applyNumberFormat="1" applyFont="1" applyFill="1" applyBorder="1"/>
    <xf numFmtId="185" fontId="100" fillId="7" borderId="163" xfId="15537" applyNumberFormat="1" applyFont="1" applyFill="1" applyBorder="1"/>
    <xf numFmtId="185" fontId="100" fillId="7" borderId="116" xfId="15537" applyNumberFormat="1" applyFont="1" applyFill="1" applyBorder="1"/>
    <xf numFmtId="185" fontId="100" fillId="7" borderId="197" xfId="15537" applyNumberFormat="1" applyFont="1" applyFill="1" applyBorder="1"/>
    <xf numFmtId="185" fontId="100" fillId="7" borderId="50" xfId="15537" applyNumberFormat="1" applyFont="1" applyFill="1" applyBorder="1"/>
    <xf numFmtId="185" fontId="100" fillId="7" borderId="35" xfId="15537" applyNumberFormat="1" applyFont="1" applyFill="1" applyBorder="1"/>
    <xf numFmtId="0" fontId="84" fillId="0" borderId="99" xfId="15538" applyNumberFormat="1" applyFont="1" applyBorder="1" applyAlignment="1">
      <alignment horizontal="center" vertical="center" wrapText="1"/>
    </xf>
    <xf numFmtId="0" fontId="84" fillId="0" borderId="50" xfId="42014" applyNumberFormat="1" applyFont="1" applyBorder="1" applyAlignment="1">
      <alignment horizontal="centerContinuous"/>
    </xf>
    <xf numFmtId="0" fontId="84" fillId="0" borderId="34" xfId="15538" applyNumberFormat="1" applyFont="1" applyBorder="1" applyAlignment="1">
      <alignment horizontal="center" vertical="center" wrapText="1"/>
    </xf>
    <xf numFmtId="0" fontId="84" fillId="0" borderId="90" xfId="15538" applyNumberFormat="1" applyFont="1" applyBorder="1" applyAlignment="1">
      <alignment horizontal="center" vertical="center" wrapText="1"/>
    </xf>
    <xf numFmtId="185" fontId="100" fillId="0" borderId="147" xfId="15537" applyNumberFormat="1" applyFont="1" applyBorder="1" applyAlignment="1">
      <alignment horizontal="center"/>
    </xf>
    <xf numFmtId="185" fontId="100" fillId="0" borderId="150" xfId="15537" applyNumberFormat="1" applyFont="1" applyBorder="1" applyAlignment="1">
      <alignment horizontal="center"/>
    </xf>
    <xf numFmtId="185" fontId="77" fillId="0" borderId="150" xfId="15537" applyNumberFormat="1" applyFont="1" applyBorder="1" applyAlignment="1">
      <alignment horizontal="center"/>
    </xf>
    <xf numFmtId="185" fontId="77" fillId="0" borderId="177" xfId="15537" applyNumberFormat="1" applyFont="1" applyBorder="1" applyAlignment="1">
      <alignment horizontal="center"/>
    </xf>
    <xf numFmtId="185" fontId="77" fillId="0" borderId="27" xfId="15537" applyNumberFormat="1" applyFont="1" applyBorder="1" applyAlignment="1">
      <alignment horizontal="center"/>
    </xf>
    <xf numFmtId="0" fontId="100" fillId="0" borderId="33" xfId="15537" applyFont="1" applyBorder="1" applyAlignment="1">
      <alignment horizontal="left" wrapText="1"/>
    </xf>
    <xf numFmtId="0" fontId="100" fillId="0" borderId="165" xfId="15537" applyFont="1" applyBorder="1" applyAlignment="1">
      <alignment horizontal="left" wrapText="1"/>
    </xf>
    <xf numFmtId="0" fontId="77" fillId="0" borderId="165" xfId="15537" applyFont="1" applyBorder="1" applyAlignment="1">
      <alignment horizontal="left" wrapText="1"/>
    </xf>
    <xf numFmtId="0" fontId="77" fillId="0" borderId="162" xfId="15537" applyFont="1" applyBorder="1" applyAlignment="1">
      <alignment horizontal="left" wrapText="1"/>
    </xf>
    <xf numFmtId="0" fontId="100" fillId="0" borderId="35" xfId="15537" applyFont="1" applyBorder="1" applyAlignment="1">
      <alignment horizontal="left"/>
    </xf>
    <xf numFmtId="0" fontId="84" fillId="0" borderId="35" xfId="15538" applyNumberFormat="1" applyFont="1" applyBorder="1" applyAlignment="1">
      <alignment horizontal="centerContinuous" vertical="center" wrapText="1"/>
    </xf>
    <xf numFmtId="0" fontId="84" fillId="0" borderId="116" xfId="42014" applyNumberFormat="1" applyFont="1" applyBorder="1" applyAlignment="1">
      <alignment horizontal="centerContinuous" vertical="center"/>
    </xf>
    <xf numFmtId="0" fontId="10" fillId="0" borderId="0" xfId="42013" applyFont="1"/>
    <xf numFmtId="0" fontId="81" fillId="8" borderId="0" xfId="211" applyFont="1" applyFill="1" applyBorder="1" applyProtection="1">
      <protection locked="0"/>
    </xf>
    <xf numFmtId="0" fontId="80" fillId="8" borderId="0" xfId="211" applyFont="1" applyFill="1" applyBorder="1" applyProtection="1">
      <protection locked="0"/>
    </xf>
    <xf numFmtId="0" fontId="13" fillId="0" borderId="0" xfId="42024" applyProtection="1">
      <protection locked="0"/>
    </xf>
    <xf numFmtId="171" fontId="81" fillId="8" borderId="0" xfId="211" applyNumberFormat="1" applyFont="1" applyFill="1" applyBorder="1" applyProtection="1">
      <protection locked="0"/>
    </xf>
    <xf numFmtId="1" fontId="81" fillId="8" borderId="0" xfId="211" applyNumberFormat="1" applyFont="1" applyFill="1" applyBorder="1" applyAlignment="1" applyProtection="1">
      <alignment horizontal="left"/>
      <protection locked="0"/>
    </xf>
    <xf numFmtId="0" fontId="99" fillId="0" borderId="16" xfId="4" applyFont="1" applyFill="1" applyBorder="1" applyAlignment="1" applyProtection="1">
      <alignment horizontal="left" vertical="center"/>
    </xf>
    <xf numFmtId="0" fontId="100" fillId="0" borderId="172" xfId="4" applyFont="1" applyFill="1" applyBorder="1" applyAlignment="1" applyProtection="1">
      <alignment horizontal="center" vertical="center" wrapText="1"/>
    </xf>
    <xf numFmtId="0" fontId="100" fillId="0" borderId="172" xfId="4" applyFont="1" applyBorder="1" applyAlignment="1" applyProtection="1">
      <alignment horizontal="center" vertical="center" wrapText="1"/>
    </xf>
    <xf numFmtId="0" fontId="9" fillId="13" borderId="0" xfId="42026" applyFont="1" applyFill="1"/>
    <xf numFmtId="0" fontId="368" fillId="0" borderId="195" xfId="2293" applyFont="1" applyBorder="1" applyAlignment="1">
      <alignment horizontal="center"/>
    </xf>
    <xf numFmtId="0" fontId="9" fillId="13" borderId="0" xfId="42026" applyFill="1"/>
    <xf numFmtId="0" fontId="9" fillId="13" borderId="0" xfId="42026" applyFont="1" applyFill="1" applyBorder="1"/>
    <xf numFmtId="0" fontId="9" fillId="14" borderId="195" xfId="42026" applyFont="1" applyFill="1" applyBorder="1"/>
    <xf numFmtId="0" fontId="9" fillId="13" borderId="0" xfId="42026" applyFill="1" applyBorder="1"/>
    <xf numFmtId="0" fontId="96" fillId="13" borderId="195" xfId="25" applyFont="1" applyFill="1" applyBorder="1" applyProtection="1"/>
    <xf numFmtId="0" fontId="306" fillId="13" borderId="195" xfId="25" applyFont="1" applyFill="1" applyBorder="1" applyProtection="1"/>
    <xf numFmtId="0" fontId="306" fillId="13" borderId="0" xfId="42026" applyFont="1" applyFill="1"/>
    <xf numFmtId="0" fontId="9" fillId="14" borderId="195" xfId="42026" applyFill="1" applyBorder="1"/>
    <xf numFmtId="0" fontId="9" fillId="0" borderId="0" xfId="42026" applyFont="1" applyFill="1"/>
    <xf numFmtId="0" fontId="120" fillId="9" borderId="0" xfId="42026" applyFont="1" applyFill="1" applyBorder="1"/>
    <xf numFmtId="0" fontId="9" fillId="0" borderId="0" xfId="42026" applyFill="1"/>
    <xf numFmtId="0" fontId="129" fillId="9" borderId="0" xfId="42026" applyFont="1" applyFill="1" applyBorder="1"/>
    <xf numFmtId="0" fontId="9" fillId="9" borderId="195" xfId="25" applyFont="1" applyFill="1" applyBorder="1" applyProtection="1"/>
    <xf numFmtId="347" fontId="77" fillId="0" borderId="195" xfId="42005" applyNumberFormat="1" applyFont="1" applyFill="1" applyBorder="1"/>
    <xf numFmtId="0" fontId="306" fillId="9" borderId="0" xfId="42026" applyFont="1" applyFill="1" applyBorder="1"/>
    <xf numFmtId="0" fontId="306" fillId="13" borderId="87" xfId="42026" applyFont="1" applyFill="1" applyBorder="1"/>
    <xf numFmtId="0" fontId="357" fillId="109" borderId="200" xfId="3" applyFont="1" applyFill="1" applyBorder="1" applyProtection="1"/>
    <xf numFmtId="0" fontId="9" fillId="9" borderId="0" xfId="42026" applyFont="1" applyFill="1" applyBorder="1"/>
    <xf numFmtId="0" fontId="368" fillId="9" borderId="195" xfId="2293" applyFont="1" applyFill="1" applyBorder="1" applyAlignment="1">
      <alignment horizontal="center"/>
    </xf>
    <xf numFmtId="0" fontId="9" fillId="9" borderId="15" xfId="42026" applyFill="1" applyBorder="1"/>
    <xf numFmtId="0" fontId="9" fillId="9" borderId="0" xfId="42026" applyFill="1"/>
    <xf numFmtId="1" fontId="306" fillId="9" borderId="195" xfId="17258" applyNumberFormat="1" applyFont="1" applyFill="1" applyBorder="1" applyAlignment="1" applyProtection="1">
      <alignment horizontal="center"/>
    </xf>
    <xf numFmtId="0" fontId="9" fillId="9" borderId="0" xfId="42026" applyFill="1" applyBorder="1"/>
    <xf numFmtId="0" fontId="9" fillId="0" borderId="0" xfId="42026" applyFill="1" applyBorder="1"/>
    <xf numFmtId="245" fontId="9" fillId="7" borderId="195" xfId="42026" applyNumberFormat="1" applyFill="1" applyBorder="1"/>
    <xf numFmtId="0" fontId="9" fillId="0" borderId="0" xfId="42026" applyFont="1" applyFill="1" applyBorder="1"/>
    <xf numFmtId="0" fontId="9" fillId="0" borderId="195" xfId="42026" applyFont="1" applyFill="1" applyBorder="1"/>
    <xf numFmtId="171" fontId="9" fillId="9" borderId="15" xfId="42026" applyNumberFormat="1" applyFill="1" applyBorder="1"/>
    <xf numFmtId="0" fontId="9" fillId="9" borderId="16" xfId="42026" applyFont="1" applyFill="1" applyBorder="1"/>
    <xf numFmtId="0" fontId="96" fillId="9" borderId="0" xfId="42026" applyFont="1" applyFill="1" applyBorder="1"/>
    <xf numFmtId="0" fontId="77" fillId="0" borderId="192" xfId="320" applyFont="1" applyFill="1" applyBorder="1" applyAlignment="1">
      <alignment horizontal="left" wrapText="1"/>
    </xf>
    <xf numFmtId="0" fontId="124" fillId="9" borderId="0" xfId="42028" applyFont="1" applyFill="1" applyBorder="1"/>
    <xf numFmtId="0" fontId="366" fillId="109" borderId="199" xfId="2293" applyFont="1" applyFill="1" applyBorder="1"/>
    <xf numFmtId="0" fontId="124" fillId="109" borderId="0" xfId="42028" applyFont="1" applyFill="1" applyBorder="1"/>
    <xf numFmtId="0" fontId="124" fillId="109" borderId="200" xfId="42028" applyFont="1" applyFill="1" applyBorder="1"/>
    <xf numFmtId="0" fontId="124" fillId="109" borderId="87" xfId="42028" applyFont="1" applyFill="1" applyBorder="1"/>
    <xf numFmtId="0" fontId="124" fillId="109" borderId="92" xfId="42028" applyFont="1" applyFill="1" applyBorder="1"/>
    <xf numFmtId="0" fontId="124" fillId="9" borderId="127" xfId="42028" applyFont="1" applyFill="1" applyBorder="1"/>
    <xf numFmtId="0" fontId="124" fillId="9" borderId="4" xfId="42028" applyFont="1" applyFill="1" applyBorder="1"/>
    <xf numFmtId="0" fontId="124" fillId="9" borderId="15" xfId="42028" applyFont="1" applyFill="1" applyBorder="1"/>
    <xf numFmtId="0" fontId="9" fillId="9" borderId="0" xfId="42028" applyFont="1" applyFill="1" applyBorder="1"/>
    <xf numFmtId="0" fontId="9" fillId="9" borderId="15" xfId="42028" applyFont="1" applyFill="1" applyBorder="1"/>
    <xf numFmtId="0" fontId="9" fillId="9" borderId="0" xfId="42028" applyFill="1" applyBorder="1"/>
    <xf numFmtId="0" fontId="9" fillId="9" borderId="15" xfId="42026" applyFont="1" applyFill="1" applyBorder="1"/>
    <xf numFmtId="172" fontId="9" fillId="14" borderId="195" xfId="42026" applyNumberFormat="1" applyFill="1" applyBorder="1"/>
    <xf numFmtId="0" fontId="100" fillId="9" borderId="195" xfId="3191" applyFont="1" applyFill="1" applyBorder="1"/>
    <xf numFmtId="0" fontId="9" fillId="9" borderId="0" xfId="4560" applyFont="1" applyFill="1"/>
    <xf numFmtId="0" fontId="369" fillId="109" borderId="195" xfId="2293" applyFont="1" applyFill="1" applyBorder="1" applyAlignment="1">
      <alignment wrapText="1"/>
    </xf>
    <xf numFmtId="172" fontId="9" fillId="14" borderId="195" xfId="42029" applyNumberFormat="1" applyFill="1" applyBorder="1"/>
    <xf numFmtId="173" fontId="99" fillId="9" borderId="160" xfId="42030" applyFont="1" applyFill="1" applyBorder="1">
      <alignment vertical="center"/>
      <protection locked="0"/>
    </xf>
    <xf numFmtId="173" fontId="313" fillId="9" borderId="160" xfId="42030" applyFont="1" applyFill="1" applyBorder="1">
      <alignment vertical="center"/>
      <protection locked="0"/>
    </xf>
    <xf numFmtId="173" fontId="313" fillId="14" borderId="160" xfId="42030" applyFont="1" applyFill="1" applyBorder="1">
      <alignment vertical="center"/>
      <protection locked="0"/>
    </xf>
    <xf numFmtId="173" fontId="9" fillId="9" borderId="0" xfId="42032" applyFont="1" applyFill="1" applyBorder="1" applyAlignment="1">
      <alignment horizontal="center" vertical="center"/>
    </xf>
    <xf numFmtId="0" fontId="66" fillId="9" borderId="192" xfId="3191" applyFill="1" applyBorder="1"/>
    <xf numFmtId="0" fontId="9" fillId="0" borderId="0" xfId="42033"/>
    <xf numFmtId="0" fontId="98" fillId="9" borderId="0" xfId="42033" applyFont="1" applyFill="1" applyBorder="1" applyAlignment="1" applyProtection="1">
      <alignment horizontal="left"/>
      <protection locked="0"/>
    </xf>
    <xf numFmtId="0" fontId="305" fillId="9" borderId="199" xfId="17264" applyFont="1" applyFill="1" applyBorder="1"/>
    <xf numFmtId="0" fontId="77" fillId="9" borderId="199" xfId="17264" applyFont="1" applyFill="1" applyBorder="1"/>
    <xf numFmtId="1" fontId="0" fillId="0" borderId="195" xfId="17258" applyNumberFormat="1" applyFont="1" applyBorder="1" applyAlignment="1" applyProtection="1">
      <alignment horizontal="center"/>
    </xf>
    <xf numFmtId="0" fontId="77" fillId="9" borderId="195" xfId="17264" applyFont="1" applyFill="1" applyBorder="1" applyAlignment="1" applyProtection="1">
      <alignment horizontal="center"/>
    </xf>
    <xf numFmtId="0" fontId="9" fillId="9" borderId="0" xfId="42033" applyFill="1" applyBorder="1"/>
    <xf numFmtId="0" fontId="77" fillId="0" borderId="195" xfId="17264" applyFont="1" applyBorder="1" applyAlignment="1">
      <alignment horizontal="center"/>
    </xf>
    <xf numFmtId="0" fontId="77" fillId="9" borderId="195" xfId="17264" applyFont="1" applyFill="1" applyBorder="1" applyAlignment="1">
      <alignment horizontal="center"/>
    </xf>
    <xf numFmtId="0" fontId="77" fillId="9" borderId="195" xfId="17264" applyFont="1" applyFill="1" applyBorder="1" applyAlignment="1">
      <alignment horizontal="left"/>
    </xf>
    <xf numFmtId="0" fontId="77" fillId="0" borderId="195" xfId="17264" applyFont="1" applyBorder="1" applyAlignment="1"/>
    <xf numFmtId="350" fontId="100" fillId="0" borderId="195" xfId="211" applyNumberFormat="1" applyFont="1" applyBorder="1" applyAlignment="1">
      <alignment horizontal="center"/>
    </xf>
    <xf numFmtId="171" fontId="100" fillId="116" borderId="166" xfId="10" applyNumberFormat="1" applyFont="1" applyFill="1" applyBorder="1"/>
    <xf numFmtId="0" fontId="80" fillId="109" borderId="200" xfId="3" applyFont="1" applyFill="1" applyBorder="1"/>
    <xf numFmtId="0" fontId="100" fillId="13" borderId="195" xfId="17256" applyNumberFormat="1" applyFont="1" applyFill="1" applyBorder="1" applyAlignment="1">
      <alignment horizontal="center"/>
    </xf>
    <xf numFmtId="0" fontId="100" fillId="13" borderId="195" xfId="17256" applyFont="1" applyFill="1" applyBorder="1" applyAlignment="1">
      <alignment horizontal="center"/>
    </xf>
    <xf numFmtId="9" fontId="77" fillId="14" borderId="195" xfId="1270" applyFont="1" applyFill="1" applyBorder="1" applyAlignment="1">
      <alignment horizontal="right"/>
    </xf>
    <xf numFmtId="1" fontId="100" fillId="9" borderId="195" xfId="17258" applyNumberFormat="1" applyFont="1" applyFill="1" applyBorder="1"/>
    <xf numFmtId="0" fontId="77" fillId="9" borderId="195" xfId="17258" quotePrefix="1" applyFont="1" applyFill="1" applyBorder="1" applyProtection="1">
      <protection locked="0"/>
    </xf>
    <xf numFmtId="0" fontId="100" fillId="9" borderId="193" xfId="17258" applyFont="1" applyFill="1" applyBorder="1"/>
    <xf numFmtId="0" fontId="123" fillId="9" borderId="195" xfId="17258" applyFont="1" applyFill="1" applyBorder="1"/>
    <xf numFmtId="172" fontId="77" fillId="14" borderId="195" xfId="1270" applyNumberFormat="1" applyFont="1" applyFill="1" applyBorder="1" applyAlignment="1">
      <alignment horizontal="right"/>
    </xf>
    <xf numFmtId="0" fontId="77" fillId="9" borderId="195" xfId="17258" applyFont="1" applyFill="1" applyBorder="1" applyAlignment="1" applyProtection="1">
      <alignment horizontal="left"/>
      <protection locked="0"/>
    </xf>
    <xf numFmtId="0" fontId="77" fillId="9" borderId="193" xfId="17258" applyFont="1" applyFill="1" applyBorder="1"/>
    <xf numFmtId="0" fontId="77" fillId="9" borderId="195" xfId="17258" applyFont="1" applyFill="1" applyBorder="1"/>
    <xf numFmtId="0" fontId="77" fillId="0" borderId="195" xfId="17258" applyFont="1" applyFill="1" applyBorder="1" applyProtection="1">
      <protection locked="0"/>
    </xf>
    <xf numFmtId="0" fontId="77" fillId="9" borderId="195" xfId="17258" applyFont="1" applyFill="1" applyBorder="1" applyAlignment="1">
      <alignment horizontal="right"/>
    </xf>
    <xf numFmtId="9" fontId="77" fillId="14" borderId="195" xfId="1270" applyFont="1" applyFill="1" applyBorder="1" applyAlignment="1">
      <alignment horizontal="left"/>
    </xf>
    <xf numFmtId="0" fontId="77" fillId="9" borderId="195" xfId="17258" quotePrefix="1" applyFont="1" applyFill="1" applyBorder="1" applyAlignment="1" applyProtection="1">
      <alignment horizontal="left"/>
      <protection locked="0"/>
    </xf>
    <xf numFmtId="171" fontId="77" fillId="9" borderId="195" xfId="17258" quotePrefix="1" applyNumberFormat="1" applyFont="1" applyFill="1" applyBorder="1" applyAlignment="1" applyProtection="1">
      <alignment horizontal="left"/>
      <protection locked="0"/>
    </xf>
    <xf numFmtId="0" fontId="77" fillId="0" borderId="195" xfId="3191" applyFont="1" applyBorder="1"/>
    <xf numFmtId="0" fontId="77" fillId="9" borderId="195" xfId="17258" applyFont="1" applyFill="1" applyBorder="1" applyAlignment="1">
      <alignment horizontal="left"/>
    </xf>
    <xf numFmtId="171" fontId="77" fillId="13" borderId="195" xfId="17258" applyNumberFormat="1" applyFont="1" applyFill="1" applyBorder="1" applyProtection="1">
      <protection locked="0"/>
    </xf>
    <xf numFmtId="171" fontId="77" fillId="13" borderId="195" xfId="17258" applyNumberFormat="1" applyFont="1" applyFill="1" applyBorder="1"/>
    <xf numFmtId="0" fontId="77" fillId="15" borderId="193" xfId="17256" applyFont="1" applyFill="1" applyBorder="1"/>
    <xf numFmtId="0" fontId="77" fillId="15" borderId="195" xfId="17256" applyFont="1" applyFill="1" applyBorder="1"/>
    <xf numFmtId="172" fontId="77" fillId="116" borderId="195" xfId="17256" applyNumberFormat="1" applyFont="1" applyFill="1" applyBorder="1" applyAlignment="1">
      <alignment horizontal="right"/>
    </xf>
    <xf numFmtId="0" fontId="100" fillId="9" borderId="195" xfId="17258" applyFont="1" applyFill="1" applyBorder="1" applyAlignment="1">
      <alignment horizontal="left"/>
    </xf>
    <xf numFmtId="0" fontId="100" fillId="9" borderId="195" xfId="17256" applyFont="1" applyFill="1" applyBorder="1"/>
    <xf numFmtId="0" fontId="122" fillId="9" borderId="192" xfId="3" applyFont="1" applyFill="1" applyBorder="1"/>
    <xf numFmtId="0" fontId="77" fillId="109" borderId="200" xfId="17258" applyFont="1" applyFill="1" applyBorder="1" applyAlignment="1">
      <alignment wrapText="1"/>
    </xf>
    <xf numFmtId="0" fontId="77" fillId="109" borderId="200" xfId="17258" applyFont="1" applyFill="1" applyBorder="1"/>
    <xf numFmtId="0" fontId="100" fillId="0" borderId="195" xfId="17256" applyNumberFormat="1" applyFont="1" applyFill="1" applyBorder="1" applyAlignment="1">
      <alignment horizontal="center"/>
    </xf>
    <xf numFmtId="187" fontId="100" fillId="13" borderId="195" xfId="17256" applyNumberFormat="1" applyFont="1" applyFill="1" applyBorder="1" applyAlignment="1">
      <alignment horizontal="center"/>
    </xf>
    <xf numFmtId="0" fontId="77" fillId="13" borderId="195" xfId="17256" applyFont="1" applyFill="1" applyBorder="1"/>
    <xf numFmtId="0" fontId="100" fillId="9" borderId="199" xfId="17258" applyFont="1" applyFill="1" applyBorder="1"/>
    <xf numFmtId="9" fontId="77" fillId="9" borderId="195" xfId="1270" applyFont="1" applyFill="1" applyBorder="1" applyAlignment="1">
      <alignment horizontal="right"/>
    </xf>
    <xf numFmtId="0" fontId="123" fillId="9" borderId="195" xfId="17258" applyFont="1" applyFill="1" applyBorder="1" applyAlignment="1">
      <alignment horizontal="right" wrapText="1"/>
    </xf>
    <xf numFmtId="0" fontId="69" fillId="109" borderId="199" xfId="2" applyFont="1" applyFill="1" applyBorder="1" applyProtection="1"/>
    <xf numFmtId="0" fontId="69" fillId="109" borderId="200" xfId="2" applyFont="1" applyFill="1" applyBorder="1" applyAlignment="1" applyProtection="1">
      <alignment horizontal="left"/>
    </xf>
    <xf numFmtId="1" fontId="306" fillId="0" borderId="195" xfId="17258" quotePrefix="1" applyNumberFormat="1" applyFont="1" applyFill="1" applyBorder="1" applyAlignment="1" applyProtection="1">
      <alignment horizontal="center" vertical="center"/>
    </xf>
    <xf numFmtId="0" fontId="77" fillId="9" borderId="195" xfId="3191" applyFont="1" applyFill="1" applyBorder="1" applyAlignment="1">
      <alignment vertical="center"/>
    </xf>
    <xf numFmtId="0" fontId="77" fillId="13" borderId="195" xfId="17253" applyFont="1" applyFill="1" applyBorder="1" applyAlignment="1">
      <alignment vertical="center"/>
    </xf>
    <xf numFmtId="0" fontId="100" fillId="9" borderId="195" xfId="3191" applyFont="1" applyFill="1" applyBorder="1" applyAlignment="1">
      <alignment vertical="center"/>
    </xf>
    <xf numFmtId="182" fontId="96" fillId="116" borderId="195" xfId="1280" applyNumberFormat="1" applyFont="1" applyFill="1" applyBorder="1" applyAlignment="1" applyProtection="1">
      <alignment horizontal="right" vertical="center"/>
    </xf>
    <xf numFmtId="182" fontId="96" fillId="116" borderId="195" xfId="1280" applyNumberFormat="1" applyFont="1" applyFill="1" applyBorder="1" applyAlignment="1" applyProtection="1">
      <alignment horizontal="right"/>
    </xf>
    <xf numFmtId="0" fontId="68" fillId="109" borderId="200" xfId="4362" applyFill="1" applyBorder="1" applyProtection="1"/>
    <xf numFmtId="0" fontId="317" fillId="109" borderId="199" xfId="4362" applyFont="1" applyFill="1" applyBorder="1"/>
    <xf numFmtId="1" fontId="306" fillId="0" borderId="195" xfId="17258" quotePrefix="1" applyNumberFormat="1" applyFont="1" applyFill="1" applyBorder="1" applyAlignment="1" applyProtection="1">
      <alignment horizontal="center"/>
    </xf>
    <xf numFmtId="0" fontId="77" fillId="9" borderId="195" xfId="3191" applyFont="1" applyFill="1" applyBorder="1"/>
    <xf numFmtId="0" fontId="77" fillId="13" borderId="195" xfId="17253" applyFont="1" applyFill="1" applyBorder="1"/>
    <xf numFmtId="172" fontId="77" fillId="116" borderId="195" xfId="17253" applyNumberFormat="1" applyFont="1" applyFill="1" applyBorder="1"/>
    <xf numFmtId="0" fontId="9" fillId="9" borderId="127" xfId="42037" applyFill="1" applyBorder="1"/>
    <xf numFmtId="0" fontId="9" fillId="9" borderId="0" xfId="42037" applyFill="1" applyBorder="1"/>
    <xf numFmtId="0" fontId="9" fillId="0" borderId="100" xfId="42037" applyFont="1" applyBorder="1"/>
    <xf numFmtId="0" fontId="9" fillId="9" borderId="0" xfId="42037" applyFont="1" applyFill="1" applyBorder="1" applyAlignment="1">
      <alignment horizontal="center"/>
    </xf>
    <xf numFmtId="0" fontId="360" fillId="0" borderId="195" xfId="42037" applyFont="1" applyBorder="1" applyAlignment="1">
      <alignment horizontal="center"/>
    </xf>
    <xf numFmtId="0" fontId="9" fillId="9" borderId="160" xfId="42037" applyFont="1" applyFill="1" applyBorder="1"/>
    <xf numFmtId="0" fontId="360" fillId="9" borderId="195" xfId="42037" applyFont="1" applyFill="1" applyBorder="1" applyAlignment="1">
      <alignment horizontal="center"/>
    </xf>
    <xf numFmtId="0" fontId="9" fillId="0" borderId="160" xfId="42037" applyFont="1" applyBorder="1"/>
    <xf numFmtId="0" fontId="84" fillId="0" borderId="160" xfId="42037" applyFont="1" applyBorder="1" applyAlignment="1">
      <alignment wrapText="1"/>
    </xf>
    <xf numFmtId="173" fontId="0" fillId="9" borderId="160" xfId="42038" applyFont="1" applyFill="1" applyBorder="1" applyAlignment="1">
      <alignment vertical="center"/>
      <protection locked="0"/>
    </xf>
    <xf numFmtId="0" fontId="9" fillId="9" borderId="15" xfId="42037" applyFill="1" applyBorder="1"/>
    <xf numFmtId="0" fontId="9" fillId="0" borderId="87" xfId="42037" applyBorder="1"/>
    <xf numFmtId="173" fontId="66" fillId="9" borderId="160" xfId="42038" applyFont="1" applyFill="1" applyBorder="1" applyAlignment="1">
      <alignment vertical="center"/>
      <protection locked="0"/>
    </xf>
    <xf numFmtId="0" fontId="9" fillId="9" borderId="0" xfId="42037" applyFill="1"/>
    <xf numFmtId="0" fontId="84" fillId="0" borderId="160" xfId="42037" applyFont="1" applyBorder="1"/>
    <xf numFmtId="0" fontId="77" fillId="9" borderId="195" xfId="17256" applyFont="1" applyFill="1" applyBorder="1" applyAlignment="1">
      <alignment horizontal="left"/>
    </xf>
    <xf numFmtId="0" fontId="84" fillId="9" borderId="160" xfId="42037" applyFont="1" applyFill="1" applyBorder="1"/>
    <xf numFmtId="173" fontId="84" fillId="9" borderId="160" xfId="42038" applyFont="1" applyFill="1" applyBorder="1" applyAlignment="1">
      <alignment vertical="center"/>
      <protection locked="0"/>
    </xf>
    <xf numFmtId="173" fontId="9" fillId="9" borderId="160" xfId="42038" applyFont="1" applyFill="1" applyBorder="1" applyAlignment="1">
      <alignment vertical="center"/>
      <protection locked="0"/>
    </xf>
    <xf numFmtId="173" fontId="0" fillId="9" borderId="160" xfId="42038" applyFont="1" applyFill="1" applyBorder="1" applyAlignment="1">
      <alignment vertical="center" wrapText="1"/>
      <protection locked="0"/>
    </xf>
    <xf numFmtId="0" fontId="84" fillId="0" borderId="195" xfId="42037" applyFont="1" applyBorder="1"/>
    <xf numFmtId="0" fontId="350" fillId="109" borderId="195" xfId="2293" applyFont="1" applyFill="1" applyBorder="1" applyAlignment="1">
      <alignment wrapText="1"/>
    </xf>
    <xf numFmtId="0" fontId="306" fillId="0" borderId="195" xfId="17258" applyFont="1" applyBorder="1" applyAlignment="1" applyProtection="1">
      <alignment horizontal="center"/>
    </xf>
    <xf numFmtId="0" fontId="9" fillId="9" borderId="0" xfId="60" applyFont="1" applyFill="1" applyBorder="1"/>
    <xf numFmtId="0" fontId="9" fillId="0" borderId="160" xfId="60" applyFont="1" applyBorder="1"/>
    <xf numFmtId="0" fontId="9" fillId="9" borderId="16" xfId="60" applyFont="1" applyFill="1" applyBorder="1"/>
    <xf numFmtId="0" fontId="9" fillId="9" borderId="16" xfId="42039" applyFill="1" applyBorder="1"/>
    <xf numFmtId="0" fontId="9" fillId="9" borderId="0" xfId="42039" applyFill="1" applyBorder="1"/>
    <xf numFmtId="0" fontId="310" fillId="9" borderId="127" xfId="42039" applyFont="1" applyFill="1" applyBorder="1" applyAlignment="1" applyProtection="1"/>
    <xf numFmtId="0" fontId="315" fillId="9" borderId="127" xfId="42039" applyFont="1" applyFill="1" applyBorder="1" applyAlignment="1" applyProtection="1">
      <alignment horizontal="center"/>
    </xf>
    <xf numFmtId="0" fontId="315" fillId="9" borderId="127" xfId="42039" applyFont="1" applyFill="1" applyBorder="1" applyAlignment="1" applyProtection="1">
      <alignment horizontal="right"/>
    </xf>
    <xf numFmtId="0" fontId="310" fillId="13" borderId="0" xfId="42039" applyFont="1" applyFill="1" applyBorder="1" applyAlignment="1" applyProtection="1"/>
    <xf numFmtId="0" fontId="315" fillId="13" borderId="0" xfId="42039" applyFont="1" applyFill="1" applyBorder="1" applyAlignment="1" applyProtection="1">
      <alignment horizontal="center"/>
    </xf>
    <xf numFmtId="0" fontId="315" fillId="9" borderId="0" xfId="42039" applyFont="1" applyFill="1" applyBorder="1" applyAlignment="1" applyProtection="1">
      <alignment horizontal="center"/>
    </xf>
    <xf numFmtId="0" fontId="315" fillId="9" borderId="0" xfId="42039" applyFont="1" applyFill="1" applyBorder="1" applyAlignment="1" applyProtection="1">
      <alignment horizontal="right"/>
    </xf>
    <xf numFmtId="0" fontId="315" fillId="13" borderId="0" xfId="42039" applyFont="1" applyFill="1" applyBorder="1" applyAlignment="1" applyProtection="1"/>
    <xf numFmtId="1" fontId="306" fillId="0" borderId="195" xfId="17258" quotePrefix="1" applyNumberFormat="1" applyFont="1" applyBorder="1" applyAlignment="1" applyProtection="1">
      <alignment horizontal="center"/>
    </xf>
    <xf numFmtId="9" fontId="77" fillId="7" borderId="195" xfId="1280" applyFont="1" applyFill="1" applyBorder="1"/>
    <xf numFmtId="173" fontId="9" fillId="11" borderId="195" xfId="42040" applyNumberFormat="1" applyFont="1" applyBorder="1" applyAlignment="1" applyProtection="1">
      <alignment horizontal="center" vertical="center"/>
    </xf>
    <xf numFmtId="0" fontId="96" fillId="9" borderId="0" xfId="42039" applyFont="1" applyFill="1" applyBorder="1" applyAlignment="1">
      <alignment horizontal="center"/>
    </xf>
    <xf numFmtId="0" fontId="96" fillId="9" borderId="0" xfId="42039" applyFont="1" applyFill="1" applyBorder="1"/>
    <xf numFmtId="0" fontId="306" fillId="9" borderId="16" xfId="42039" applyFont="1" applyFill="1" applyBorder="1"/>
    <xf numFmtId="173" fontId="96" fillId="9" borderId="0" xfId="42039" applyNumberFormat="1" applyFont="1" applyFill="1" applyBorder="1"/>
    <xf numFmtId="0" fontId="96" fillId="9" borderId="160" xfId="42039" applyFont="1" applyFill="1" applyBorder="1"/>
    <xf numFmtId="0" fontId="96" fillId="9" borderId="16" xfId="42039" applyFont="1" applyFill="1" applyBorder="1" applyAlignment="1" applyProtection="1"/>
    <xf numFmtId="0" fontId="96" fillId="9" borderId="0" xfId="42039" quotePrefix="1" applyFont="1" applyFill="1" applyBorder="1"/>
    <xf numFmtId="0" fontId="306" fillId="9" borderId="0" xfId="42039" applyFont="1" applyFill="1" applyBorder="1"/>
    <xf numFmtId="0" fontId="9" fillId="9" borderId="160" xfId="42039" applyFont="1" applyFill="1" applyBorder="1"/>
    <xf numFmtId="177" fontId="77" fillId="7" borderId="195" xfId="330" applyNumberFormat="1" applyFont="1" applyFill="1" applyBorder="1"/>
    <xf numFmtId="0" fontId="9" fillId="9" borderId="0" xfId="333" applyFont="1" applyFill="1" applyBorder="1" applyProtection="1"/>
    <xf numFmtId="0" fontId="9" fillId="9" borderId="0" xfId="331" applyFont="1" applyFill="1" applyBorder="1" applyProtection="1"/>
    <xf numFmtId="0" fontId="315" fillId="9" borderId="0" xfId="42039" applyFont="1" applyFill="1" applyBorder="1" applyAlignment="1" applyProtection="1"/>
    <xf numFmtId="0" fontId="9" fillId="9" borderId="0" xfId="42039" applyFont="1" applyFill="1" applyBorder="1"/>
    <xf numFmtId="1" fontId="96" fillId="0" borderId="195" xfId="17258" applyNumberFormat="1" applyFont="1" applyBorder="1" applyAlignment="1" applyProtection="1">
      <alignment horizontal="center"/>
    </xf>
    <xf numFmtId="0" fontId="0" fillId="9" borderId="160" xfId="42039" applyFont="1" applyFill="1" applyBorder="1" applyAlignment="1"/>
    <xf numFmtId="0" fontId="9" fillId="9" borderId="0" xfId="42039" applyFont="1" applyFill="1" applyBorder="1" applyAlignment="1">
      <alignment horizontal="center"/>
    </xf>
    <xf numFmtId="0" fontId="77" fillId="9" borderId="160" xfId="42039" applyFont="1" applyFill="1" applyBorder="1"/>
    <xf numFmtId="0" fontId="100" fillId="9" borderId="160" xfId="42039" applyFont="1" applyFill="1" applyBorder="1"/>
    <xf numFmtId="0" fontId="84" fillId="9" borderId="98" xfId="42039" applyFont="1" applyFill="1" applyBorder="1"/>
    <xf numFmtId="173" fontId="9" fillId="9" borderId="0" xfId="42039" applyNumberFormat="1" applyFont="1" applyFill="1" applyBorder="1"/>
    <xf numFmtId="0" fontId="9" fillId="9" borderId="195" xfId="42039" applyFont="1" applyFill="1" applyBorder="1"/>
    <xf numFmtId="0" fontId="9" fillId="9" borderId="163" xfId="42039" applyFont="1" applyFill="1" applyBorder="1"/>
    <xf numFmtId="0" fontId="9" fillId="9" borderId="195" xfId="331" applyFont="1" applyFill="1" applyBorder="1" applyProtection="1"/>
    <xf numFmtId="0" fontId="84" fillId="9" borderId="160" xfId="42039" applyFont="1" applyFill="1" applyBorder="1"/>
    <xf numFmtId="0" fontId="68" fillId="9" borderId="195" xfId="330" applyFill="1" applyBorder="1"/>
    <xf numFmtId="0" fontId="84" fillId="9" borderId="0" xfId="42039" applyFont="1" applyFill="1" applyBorder="1"/>
    <xf numFmtId="0" fontId="84" fillId="0" borderId="0" xfId="3191" applyFont="1"/>
    <xf numFmtId="0" fontId="100" fillId="0" borderId="0" xfId="3191" applyFont="1" applyAlignment="1">
      <alignment wrapText="1"/>
    </xf>
    <xf numFmtId="0" fontId="100" fillId="0" borderId="195" xfId="3191" applyFont="1" applyBorder="1" applyAlignment="1">
      <alignment wrapText="1"/>
    </xf>
    <xf numFmtId="169" fontId="100" fillId="7" borderId="195" xfId="3191" applyNumberFormat="1" applyFont="1" applyFill="1" applyBorder="1" applyAlignment="1">
      <alignment vertical="top"/>
    </xf>
    <xf numFmtId="0" fontId="77" fillId="0" borderId="195" xfId="3191" applyFont="1" applyBorder="1" applyAlignment="1">
      <alignment horizontal="left" vertical="top" wrapText="1"/>
    </xf>
    <xf numFmtId="0" fontId="77" fillId="0" borderId="195" xfId="3191" applyFont="1" applyBorder="1" applyAlignment="1">
      <alignment horizontal="center" vertical="center" wrapText="1"/>
    </xf>
    <xf numFmtId="177" fontId="77" fillId="0" borderId="195" xfId="3191" applyNumberFormat="1" applyFont="1" applyFill="1" applyBorder="1"/>
    <xf numFmtId="358" fontId="77" fillId="0" borderId="0" xfId="3191" applyNumberFormat="1" applyFont="1"/>
    <xf numFmtId="169" fontId="77" fillId="9" borderId="195" xfId="8" applyNumberFormat="1" applyFont="1" applyFill="1" applyBorder="1"/>
    <xf numFmtId="0" fontId="77" fillId="0" borderId="0" xfId="3191" applyFont="1" applyAlignment="1">
      <alignment horizontal="center" vertical="top"/>
    </xf>
    <xf numFmtId="0" fontId="77" fillId="0" borderId="0" xfId="3191" applyFont="1" applyAlignment="1">
      <alignment horizontal="center" vertical="center"/>
    </xf>
    <xf numFmtId="0" fontId="68" fillId="0" borderId="195" xfId="41916" applyFont="1" applyBorder="1" applyAlignment="1">
      <alignment horizontal="center" vertical="top" wrapText="1"/>
    </xf>
    <xf numFmtId="0" fontId="68" fillId="0" borderId="195" xfId="41916" quotePrefix="1" applyFont="1" applyBorder="1" applyAlignment="1">
      <alignment horizontal="left" vertical="top" wrapText="1"/>
    </xf>
    <xf numFmtId="0" fontId="98" fillId="0" borderId="0" xfId="17" applyFont="1" applyFill="1" applyBorder="1" applyAlignment="1" applyProtection="1">
      <alignment horizontal="left"/>
      <protection locked="0"/>
    </xf>
    <xf numFmtId="0" fontId="282" fillId="0" borderId="0" xfId="17" applyFont="1" applyFill="1" applyBorder="1" applyAlignment="1" applyProtection="1">
      <protection locked="0"/>
    </xf>
    <xf numFmtId="0" fontId="66" fillId="0" borderId="0" xfId="3191" applyFill="1" applyBorder="1" applyAlignment="1">
      <alignment wrapText="1"/>
    </xf>
    <xf numFmtId="0" fontId="282" fillId="0" borderId="0" xfId="17" applyFont="1" applyFill="1" applyBorder="1" applyAlignment="1" applyProtection="1">
      <alignment horizontal="right"/>
      <protection locked="0"/>
    </xf>
    <xf numFmtId="0" fontId="77" fillId="0" borderId="0" xfId="17264" applyFont="1" applyFill="1" applyProtection="1"/>
    <xf numFmtId="0" fontId="77" fillId="0" borderId="0" xfId="17264" applyFont="1" applyFill="1"/>
    <xf numFmtId="0" fontId="77" fillId="0" borderId="0" xfId="17264" applyFont="1" applyFill="1" applyBorder="1" applyProtection="1"/>
    <xf numFmtId="0" fontId="77" fillId="0" borderId="0" xfId="17264" applyFont="1" applyFill="1" applyBorder="1" applyAlignment="1"/>
    <xf numFmtId="0" fontId="77" fillId="0" borderId="195" xfId="17264" applyFont="1" applyFill="1" applyBorder="1"/>
    <xf numFmtId="0" fontId="282" fillId="0" borderId="0" xfId="17" applyFont="1" applyFill="1" applyBorder="1" applyProtection="1">
      <protection locked="0"/>
    </xf>
    <xf numFmtId="173" fontId="313" fillId="15" borderId="195" xfId="42030" applyFont="1" applyFill="1" applyBorder="1">
      <alignment vertical="center"/>
      <protection locked="0"/>
    </xf>
    <xf numFmtId="0" fontId="100" fillId="9" borderId="195" xfId="17264" applyFont="1" applyFill="1" applyBorder="1" applyAlignment="1">
      <alignment horizontal="left" vertical="center" wrapText="1"/>
    </xf>
    <xf numFmtId="0" fontId="100" fillId="9" borderId="193" xfId="17264" applyFont="1" applyFill="1" applyBorder="1" applyAlignment="1">
      <alignment vertical="center" wrapText="1"/>
    </xf>
    <xf numFmtId="0" fontId="307" fillId="0" borderId="0" xfId="2293" applyFont="1" applyFill="1" applyBorder="1"/>
    <xf numFmtId="0" fontId="80" fillId="0" borderId="0" xfId="205" applyFont="1" applyFill="1" applyBorder="1"/>
    <xf numFmtId="0" fontId="100" fillId="0" borderId="0" xfId="205" applyFont="1" applyFill="1" applyBorder="1"/>
    <xf numFmtId="0" fontId="123" fillId="0" borderId="0" xfId="211" applyFont="1" applyBorder="1" applyAlignment="1">
      <alignment horizontal="center" vertical="top" wrapText="1"/>
    </xf>
    <xf numFmtId="350" fontId="100" fillId="0" borderId="0" xfId="211" applyNumberFormat="1" applyFont="1" applyBorder="1" applyAlignment="1">
      <alignment horizontal="center"/>
    </xf>
    <xf numFmtId="350" fontId="100" fillId="0" borderId="195" xfId="211" applyNumberFormat="1" applyFont="1" applyBorder="1" applyAlignment="1">
      <alignment horizontal="center" vertical="center"/>
    </xf>
    <xf numFmtId="350" fontId="100" fillId="0" borderId="185" xfId="211" applyNumberFormat="1" applyFont="1" applyBorder="1" applyAlignment="1">
      <alignment horizontal="center" vertical="center"/>
    </xf>
    <xf numFmtId="0" fontId="123" fillId="0" borderId="109" xfId="211" applyFont="1" applyBorder="1" applyAlignment="1">
      <alignment horizontal="center" vertical="center" wrapText="1"/>
    </xf>
    <xf numFmtId="0" fontId="123" fillId="0" borderId="109" xfId="211" applyFont="1" applyFill="1" applyBorder="1" applyAlignment="1">
      <alignment horizontal="center" vertical="center" wrapText="1"/>
    </xf>
    <xf numFmtId="0" fontId="123" fillId="0" borderId="110" xfId="211" applyFont="1" applyBorder="1" applyAlignment="1">
      <alignment horizontal="center" vertical="center" wrapText="1"/>
    </xf>
    <xf numFmtId="0" fontId="123" fillId="0" borderId="204" xfId="211" applyFont="1" applyBorder="1" applyAlignment="1">
      <alignment horizontal="center" vertical="center" wrapText="1"/>
    </xf>
    <xf numFmtId="171" fontId="100" fillId="116" borderId="26" xfId="10" applyNumberFormat="1" applyFont="1" applyFill="1" applyBorder="1"/>
    <xf numFmtId="164" fontId="9" fillId="14" borderId="195" xfId="1" applyFont="1" applyFill="1" applyBorder="1"/>
    <xf numFmtId="164" fontId="77" fillId="116" borderId="195" xfId="1" applyFont="1" applyFill="1" applyBorder="1" applyAlignment="1">
      <alignment horizontal="center"/>
    </xf>
    <xf numFmtId="164" fontId="77" fillId="116" borderId="185" xfId="1" applyFont="1" applyFill="1" applyBorder="1" applyAlignment="1">
      <alignment horizontal="center"/>
    </xf>
    <xf numFmtId="164" fontId="77" fillId="116" borderId="155" xfId="1" applyFont="1" applyFill="1" applyBorder="1"/>
    <xf numFmtId="164" fontId="77" fillId="116" borderId="155" xfId="1" applyFont="1" applyFill="1" applyBorder="1" applyAlignment="1">
      <alignment horizontal="center"/>
    </xf>
    <xf numFmtId="164" fontId="100" fillId="116" borderId="197" xfId="1" applyFont="1" applyFill="1" applyBorder="1"/>
    <xf numFmtId="0" fontId="84" fillId="53" borderId="96" xfId="0" applyFont="1" applyFill="1" applyBorder="1" applyAlignment="1">
      <alignment horizontal="center"/>
    </xf>
    <xf numFmtId="0" fontId="77" fillId="0" borderId="195" xfId="13" applyFont="1" applyBorder="1" applyAlignment="1" applyProtection="1">
      <alignment horizontal="center" vertical="center"/>
    </xf>
    <xf numFmtId="0" fontId="100" fillId="0" borderId="195" xfId="13" applyFont="1" applyBorder="1" applyAlignment="1" applyProtection="1">
      <alignment horizontal="center" vertical="center"/>
    </xf>
    <xf numFmtId="177" fontId="305" fillId="0" borderId="189" xfId="0" applyNumberFormat="1" applyFont="1" applyBorder="1"/>
    <xf numFmtId="177" fontId="77" fillId="0" borderId="189" xfId="0" applyNumberFormat="1" applyFont="1" applyBorder="1"/>
    <xf numFmtId="285" fontId="297" fillId="0" borderId="106" xfId="0" applyNumberFormat="1" applyFont="1" applyFill="1" applyBorder="1" applyAlignment="1">
      <alignment horizontal="right" vertical="center"/>
    </xf>
    <xf numFmtId="285" fontId="297" fillId="0" borderId="90" xfId="0" applyNumberFormat="1" applyFont="1" applyFill="1" applyBorder="1" applyAlignment="1">
      <alignment horizontal="right" vertical="center"/>
    </xf>
    <xf numFmtId="222" fontId="297" fillId="0" borderId="106" xfId="0" applyNumberFormat="1" applyFont="1" applyFill="1" applyBorder="1" applyAlignment="1">
      <alignment horizontal="right" vertical="center"/>
    </xf>
    <xf numFmtId="222" fontId="127" fillId="0" borderId="106" xfId="0" applyNumberFormat="1" applyFont="1" applyFill="1" applyBorder="1" applyAlignment="1">
      <alignment horizontal="right" vertical="center"/>
    </xf>
    <xf numFmtId="222" fontId="297" fillId="0" borderId="90" xfId="0" applyNumberFormat="1" applyFont="1" applyFill="1" applyBorder="1" applyAlignment="1">
      <alignment horizontal="right" vertical="center"/>
    </xf>
    <xf numFmtId="222" fontId="127" fillId="0" borderId="90" xfId="0" applyNumberFormat="1" applyFont="1" applyFill="1" applyBorder="1" applyAlignment="1">
      <alignment horizontal="right" vertical="center"/>
    </xf>
    <xf numFmtId="9" fontId="127" fillId="0" borderId="106" xfId="17235" applyFont="1" applyFill="1" applyBorder="1" applyAlignment="1">
      <alignment horizontal="right" vertical="center"/>
    </xf>
    <xf numFmtId="9" fontId="297" fillId="0" borderId="106" xfId="17235" applyFont="1" applyFill="1" applyBorder="1" applyAlignment="1">
      <alignment horizontal="right" vertical="center"/>
    </xf>
    <xf numFmtId="9" fontId="127" fillId="0" borderId="90" xfId="17235" applyFont="1" applyFill="1" applyBorder="1" applyAlignment="1">
      <alignment horizontal="right" vertical="center"/>
    </xf>
    <xf numFmtId="9" fontId="297" fillId="0" borderId="90" xfId="17235" applyFont="1" applyFill="1" applyBorder="1" applyAlignment="1">
      <alignment horizontal="right" vertical="center"/>
    </xf>
    <xf numFmtId="349" fontId="127" fillId="0" borderId="106" xfId="0" applyNumberFormat="1" applyFont="1" applyFill="1" applyBorder="1" applyAlignment="1">
      <alignment horizontal="right" vertical="center"/>
    </xf>
    <xf numFmtId="349" fontId="297" fillId="0" borderId="106" xfId="0" applyNumberFormat="1" applyFont="1" applyFill="1" applyBorder="1" applyAlignment="1">
      <alignment horizontal="right" vertical="center"/>
    </xf>
    <xf numFmtId="349" fontId="127" fillId="0" borderId="90" xfId="0" applyNumberFormat="1" applyFont="1" applyFill="1" applyBorder="1" applyAlignment="1">
      <alignment horizontal="right" vertical="center"/>
    </xf>
    <xf numFmtId="349" fontId="297" fillId="0" borderId="90" xfId="0" applyNumberFormat="1" applyFont="1" applyFill="1" applyBorder="1" applyAlignment="1">
      <alignment horizontal="right" vertical="center"/>
    </xf>
    <xf numFmtId="354" fontId="127" fillId="0" borderId="106" xfId="17235" applyNumberFormat="1" applyFont="1" applyFill="1" applyBorder="1" applyAlignment="1">
      <alignment horizontal="right" vertical="center"/>
    </xf>
    <xf numFmtId="354" fontId="297" fillId="0" borderId="106" xfId="17235" applyNumberFormat="1" applyFont="1" applyFill="1" applyBorder="1" applyAlignment="1">
      <alignment horizontal="right" vertical="center"/>
    </xf>
    <xf numFmtId="354" fontId="127" fillId="0" borderId="90" xfId="17235" applyNumberFormat="1" applyFont="1" applyFill="1" applyBorder="1" applyAlignment="1">
      <alignment horizontal="right" vertical="center"/>
    </xf>
    <xf numFmtId="354" fontId="297" fillId="0" borderId="90" xfId="17235" applyNumberFormat="1" applyFont="1" applyFill="1" applyBorder="1" applyAlignment="1">
      <alignment horizontal="right" vertical="center"/>
    </xf>
    <xf numFmtId="0" fontId="77" fillId="0" borderId="195" xfId="314" applyFont="1" applyFill="1" applyBorder="1"/>
    <xf numFmtId="0" fontId="100" fillId="0" borderId="195" xfId="314" applyFont="1" applyFill="1" applyBorder="1"/>
    <xf numFmtId="0" fontId="100" fillId="0" borderId="195" xfId="21" applyFont="1" applyFill="1" applyBorder="1"/>
    <xf numFmtId="0" fontId="397" fillId="0" borderId="195" xfId="17218" applyFont="1" applyBorder="1" applyAlignment="1">
      <alignment horizontal="center" vertical="center"/>
    </xf>
    <xf numFmtId="0" fontId="80" fillId="0" borderId="0" xfId="15737" applyFont="1" applyFill="1" applyBorder="1" applyAlignment="1" applyProtection="1">
      <alignment vertical="center"/>
      <protection locked="0"/>
    </xf>
    <xf numFmtId="0" fontId="13" fillId="0" borderId="0" xfId="42024" applyFill="1" applyProtection="1">
      <protection locked="0"/>
    </xf>
    <xf numFmtId="0" fontId="126" fillId="0" borderId="0" xfId="15737" applyFont="1" applyFill="1" applyBorder="1" applyAlignment="1" applyProtection="1">
      <alignment vertical="center"/>
      <protection locked="0"/>
    </xf>
    <xf numFmtId="0" fontId="80" fillId="0" borderId="0" xfId="15737" applyFont="1" applyFill="1" applyAlignment="1" applyProtection="1">
      <alignment vertical="center"/>
      <protection locked="0"/>
    </xf>
    <xf numFmtId="0" fontId="123" fillId="9" borderId="108" xfId="205" applyFont="1" applyFill="1" applyBorder="1" applyAlignment="1">
      <alignment horizontal="center" vertical="center" wrapText="1"/>
    </xf>
    <xf numFmtId="0" fontId="123" fillId="0" borderId="147" xfId="205" applyFont="1" applyFill="1" applyBorder="1" applyAlignment="1">
      <alignment horizontal="center" vertical="center" wrapText="1"/>
    </xf>
    <xf numFmtId="0" fontId="80" fillId="9" borderId="200" xfId="205" applyFont="1" applyFill="1" applyBorder="1"/>
    <xf numFmtId="0" fontId="80" fillId="0" borderId="0" xfId="205" applyFont="1" applyBorder="1"/>
    <xf numFmtId="0" fontId="80" fillId="0" borderId="15" xfId="205" applyFont="1" applyFill="1" applyBorder="1"/>
    <xf numFmtId="0" fontId="80" fillId="0" borderId="21" xfId="205" applyFont="1" applyBorder="1"/>
    <xf numFmtId="0" fontId="80" fillId="0" borderId="91" xfId="205" applyFont="1" applyBorder="1"/>
    <xf numFmtId="0" fontId="80" fillId="0" borderId="91" xfId="205" applyFont="1" applyFill="1" applyBorder="1"/>
    <xf numFmtId="0" fontId="80" fillId="0" borderId="191" xfId="205" applyFont="1" applyFill="1" applyBorder="1"/>
    <xf numFmtId="0" fontId="80" fillId="9" borderId="15" xfId="205" applyFont="1" applyFill="1" applyBorder="1" applyAlignment="1">
      <alignment horizontal="center"/>
    </xf>
    <xf numFmtId="0" fontId="80" fillId="0" borderId="195" xfId="205" applyFont="1" applyBorder="1"/>
    <xf numFmtId="0" fontId="100" fillId="0" borderId="195" xfId="13" applyFont="1" applyFill="1" applyBorder="1" applyAlignment="1" applyProtection="1">
      <alignment horizontal="center" vertical="top"/>
    </xf>
    <xf numFmtId="0" fontId="100" fillId="0" borderId="0" xfId="13" applyFont="1" applyFill="1" applyBorder="1" applyAlignment="1" applyProtection="1">
      <alignment horizontal="center" vertical="top"/>
    </xf>
    <xf numFmtId="0" fontId="77" fillId="0" borderId="0" xfId="13" applyFont="1" applyFill="1" applyBorder="1" applyAlignment="1" applyProtection="1">
      <alignment horizontal="center"/>
    </xf>
    <xf numFmtId="0" fontId="100" fillId="0" borderId="0" xfId="13" applyFont="1" applyFill="1" applyBorder="1" applyProtection="1"/>
    <xf numFmtId="0" fontId="77" fillId="0" borderId="90" xfId="13" applyFont="1" applyFill="1" applyBorder="1" applyAlignment="1" applyProtection="1">
      <alignment horizontal="center"/>
    </xf>
    <xf numFmtId="0" fontId="77" fillId="53" borderId="195" xfId="15737" applyFont="1" applyFill="1" applyBorder="1" applyAlignment="1" applyProtection="1">
      <alignment horizontal="center" vertical="center" wrapText="1"/>
      <protection locked="0"/>
    </xf>
    <xf numFmtId="174" fontId="77" fillId="14" borderId="195" xfId="15737" applyNumberFormat="1" applyFont="1" applyFill="1" applyBorder="1" applyAlignment="1" applyProtection="1">
      <alignment horizontal="center" vertical="center" wrapText="1"/>
      <protection locked="0"/>
    </xf>
    <xf numFmtId="174" fontId="77" fillId="53" borderId="195" xfId="15737" applyNumberFormat="1" applyFont="1" applyFill="1" applyBorder="1" applyAlignment="1" applyProtection="1">
      <alignment horizontal="center" vertical="center" wrapText="1"/>
    </xf>
    <xf numFmtId="0" fontId="77" fillId="53" borderId="195" xfId="15737" applyFont="1" applyFill="1" applyBorder="1" applyAlignment="1" applyProtection="1">
      <alignment vertical="center" wrapText="1"/>
      <protection locked="0"/>
    </xf>
    <xf numFmtId="0" fontId="80" fillId="53" borderId="195" xfId="15737" applyFont="1" applyFill="1" applyBorder="1" applyAlignment="1" applyProtection="1">
      <alignment vertical="center" wrapText="1"/>
      <protection locked="0"/>
    </xf>
    <xf numFmtId="0" fontId="77" fillId="53" borderId="195" xfId="15737" applyFont="1" applyFill="1" applyBorder="1" applyAlignment="1" applyProtection="1">
      <alignment vertical="center"/>
      <protection locked="0"/>
    </xf>
    <xf numFmtId="0" fontId="80" fillId="53" borderId="195" xfId="15737" applyFont="1" applyFill="1" applyBorder="1" applyAlignment="1" applyProtection="1">
      <alignment vertical="center"/>
      <protection locked="0"/>
    </xf>
    <xf numFmtId="0" fontId="8" fillId="53" borderId="195" xfId="15737" applyFont="1" applyFill="1" applyBorder="1" applyAlignment="1" applyProtection="1">
      <alignment horizontal="center" vertical="center"/>
      <protection locked="0"/>
    </xf>
    <xf numFmtId="174" fontId="77" fillId="53" borderId="195" xfId="15737" applyNumberFormat="1" applyFont="1" applyFill="1" applyBorder="1" applyAlignment="1" applyProtection="1">
      <alignment horizontal="center" vertical="center"/>
    </xf>
    <xf numFmtId="3" fontId="77" fillId="53" borderId="195" xfId="15737" applyNumberFormat="1" applyFont="1" applyFill="1" applyBorder="1" applyAlignment="1" applyProtection="1">
      <alignment horizontal="center" vertical="center"/>
    </xf>
    <xf numFmtId="0" fontId="278" fillId="14" borderId="195" xfId="15538" applyNumberFormat="1" applyFont="1" applyFill="1" applyBorder="1" applyAlignment="1">
      <alignment horizontal="center" vertical="center" wrapText="1"/>
    </xf>
    <xf numFmtId="177" fontId="77" fillId="5" borderId="195" xfId="41972" applyNumberFormat="1" applyFont="1" applyFill="1" applyBorder="1" applyAlignment="1">
      <alignment horizontal="center"/>
    </xf>
    <xf numFmtId="0" fontId="80" fillId="0" borderId="0" xfId="2293" applyFont="1" applyAlignment="1" applyProtection="1">
      <alignment horizontal="center" vertical="center"/>
    </xf>
    <xf numFmtId="4" fontId="80" fillId="0" borderId="0" xfId="2293" applyNumberFormat="1" applyFont="1" applyAlignment="1" applyProtection="1">
      <alignment horizontal="center" vertical="center"/>
    </xf>
    <xf numFmtId="0" fontId="77" fillId="0" borderId="0" xfId="0" applyFont="1" applyAlignment="1" applyProtection="1">
      <alignment horizontal="center" vertical="center"/>
    </xf>
    <xf numFmtId="0" fontId="100" fillId="0" borderId="0" xfId="0" applyFont="1" applyAlignment="1" applyProtection="1">
      <alignment vertical="center"/>
    </xf>
    <xf numFmtId="212" fontId="100" fillId="7" borderId="146" xfId="0" applyNumberFormat="1" applyFont="1" applyFill="1" applyBorder="1" applyAlignment="1">
      <alignment vertical="top"/>
    </xf>
    <xf numFmtId="212" fontId="100" fillId="7" borderId="95" xfId="0" applyNumberFormat="1" applyFont="1" applyFill="1" applyBorder="1" applyAlignment="1">
      <alignment vertical="top"/>
    </xf>
    <xf numFmtId="212" fontId="294" fillId="7" borderId="95" xfId="0" applyNumberFormat="1" applyFont="1" applyFill="1" applyBorder="1" applyAlignment="1">
      <alignment vertical="top"/>
    </xf>
    <xf numFmtId="212" fontId="100" fillId="7" borderId="114" xfId="0" applyNumberFormat="1" applyFont="1" applyFill="1" applyBorder="1" applyAlignment="1">
      <alignment vertical="top"/>
    </xf>
    <xf numFmtId="212" fontId="100" fillId="7" borderId="96" xfId="0" applyNumberFormat="1" applyFont="1" applyFill="1" applyBorder="1" applyAlignment="1">
      <alignment vertical="top"/>
    </xf>
    <xf numFmtId="212" fontId="100" fillId="7" borderId="45" xfId="0" applyNumberFormat="1" applyFont="1" applyFill="1" applyBorder="1" applyAlignment="1">
      <alignment vertical="top"/>
    </xf>
    <xf numFmtId="212" fontId="100" fillId="7" borderId="114" xfId="0" applyNumberFormat="1" applyFont="1" applyFill="1" applyBorder="1" applyAlignment="1">
      <alignment vertical="top" wrapText="1"/>
    </xf>
    <xf numFmtId="212" fontId="100" fillId="7" borderId="95" xfId="17207" applyNumberFormat="1" applyFont="1" applyFill="1" applyBorder="1" applyAlignment="1">
      <alignment vertical="top"/>
    </xf>
    <xf numFmtId="212" fontId="305" fillId="7" borderId="173" xfId="0" applyNumberFormat="1" applyFont="1" applyFill="1" applyBorder="1" applyAlignment="1">
      <alignment vertical="top" wrapText="1"/>
    </xf>
    <xf numFmtId="212" fontId="84" fillId="7" borderId="157" xfId="0" applyNumberFormat="1" applyFont="1" applyFill="1" applyBorder="1"/>
    <xf numFmtId="212" fontId="100" fillId="7" borderId="145" xfId="0" applyNumberFormat="1" applyFont="1" applyFill="1" applyBorder="1"/>
    <xf numFmtId="212" fontId="100" fillId="7" borderId="105" xfId="0" applyNumberFormat="1" applyFont="1" applyFill="1" applyBorder="1"/>
    <xf numFmtId="169" fontId="77" fillId="7" borderId="173" xfId="8" applyNumberFormat="1" applyFont="1" applyFill="1" applyBorder="1"/>
    <xf numFmtId="169" fontId="77" fillId="7" borderId="175" xfId="8" applyNumberFormat="1" applyFont="1" applyFill="1" applyBorder="1"/>
    <xf numFmtId="169" fontId="77" fillId="7" borderId="198" xfId="8" applyNumberFormat="1" applyFont="1" applyFill="1" applyBorder="1"/>
    <xf numFmtId="169" fontId="77" fillId="7" borderId="200" xfId="8" applyNumberFormat="1" applyFont="1" applyFill="1" applyBorder="1"/>
    <xf numFmtId="169" fontId="77" fillId="7" borderId="200" xfId="0" applyNumberFormat="1" applyFont="1" applyFill="1" applyBorder="1" applyAlignment="1">
      <alignment vertical="top"/>
    </xf>
    <xf numFmtId="169" fontId="294" fillId="7" borderId="199" xfId="0" applyNumberFormat="1" applyFont="1" applyFill="1" applyBorder="1" applyAlignment="1">
      <alignment vertical="top"/>
    </xf>
    <xf numFmtId="169" fontId="352" fillId="7" borderId="198" xfId="8" applyNumberFormat="1" applyFont="1" applyFill="1" applyBorder="1"/>
    <xf numFmtId="169" fontId="352" fillId="7" borderId="200" xfId="8" applyNumberFormat="1" applyFont="1" applyFill="1" applyBorder="1"/>
    <xf numFmtId="169" fontId="352" fillId="7" borderId="200" xfId="0" applyNumberFormat="1" applyFont="1" applyFill="1" applyBorder="1" applyAlignment="1">
      <alignment vertical="top"/>
    </xf>
    <xf numFmtId="169" fontId="352" fillId="7" borderId="90" xfId="8" applyNumberFormat="1" applyFont="1" applyFill="1" applyBorder="1"/>
    <xf numFmtId="169" fontId="352" fillId="7" borderId="92" xfId="8" applyNumberFormat="1" applyFont="1" applyFill="1" applyBorder="1"/>
    <xf numFmtId="169" fontId="100" fillId="7" borderId="198" xfId="0" applyNumberFormat="1" applyFont="1" applyFill="1" applyBorder="1" applyAlignment="1">
      <alignment vertical="top"/>
    </xf>
    <xf numFmtId="169" fontId="77" fillId="7" borderId="90" xfId="8" applyNumberFormat="1" applyFont="1" applyFill="1" applyBorder="1"/>
    <xf numFmtId="177" fontId="100" fillId="7" borderId="193" xfId="0" applyNumberFormat="1" applyFont="1" applyFill="1" applyBorder="1"/>
    <xf numFmtId="285" fontId="84" fillId="0" borderId="0" xfId="0" applyNumberFormat="1" applyFont="1"/>
    <xf numFmtId="9" fontId="100" fillId="55" borderId="194" xfId="41910" applyFont="1" applyFill="1" applyBorder="1" applyAlignment="1">
      <alignment horizontal="right"/>
    </xf>
    <xf numFmtId="0" fontId="100" fillId="9" borderId="0" xfId="211" applyFont="1" applyFill="1" applyBorder="1"/>
    <xf numFmtId="169" fontId="77" fillId="7" borderId="92" xfId="8" applyNumberFormat="1" applyFont="1" applyFill="1" applyBorder="1"/>
    <xf numFmtId="169" fontId="100" fillId="7" borderId="195" xfId="8" applyNumberFormat="1" applyFont="1" applyFill="1" applyBorder="1"/>
    <xf numFmtId="169" fontId="100" fillId="7" borderId="193" xfId="8" applyNumberFormat="1" applyFont="1" applyFill="1" applyBorder="1"/>
    <xf numFmtId="169" fontId="305" fillId="7" borderId="199" xfId="0" applyNumberFormat="1" applyFont="1" applyFill="1" applyBorder="1" applyAlignment="1">
      <alignment vertical="top"/>
    </xf>
    <xf numFmtId="169" fontId="304" fillId="7" borderId="198" xfId="8" applyNumberFormat="1" applyFont="1" applyFill="1" applyBorder="1"/>
    <xf numFmtId="169" fontId="304" fillId="7" borderId="200" xfId="8" applyNumberFormat="1" applyFont="1" applyFill="1" applyBorder="1"/>
    <xf numFmtId="169" fontId="304" fillId="7" borderId="200" xfId="0" applyNumberFormat="1" applyFont="1" applyFill="1" applyBorder="1" applyAlignment="1">
      <alignment vertical="top"/>
    </xf>
    <xf numFmtId="186" fontId="100" fillId="0" borderId="0" xfId="0" applyNumberFormat="1" applyFont="1"/>
    <xf numFmtId="164" fontId="305" fillId="7" borderId="198" xfId="0" applyNumberFormat="1" applyFont="1" applyFill="1" applyBorder="1" applyAlignment="1">
      <alignment vertical="top" wrapText="1"/>
    </xf>
    <xf numFmtId="169" fontId="304" fillId="7" borderId="45" xfId="17207" applyNumberFormat="1" applyFont="1" applyFill="1" applyBorder="1" applyAlignment="1">
      <alignment vertical="top"/>
    </xf>
    <xf numFmtId="177" fontId="77" fillId="0" borderId="0" xfId="0" applyNumberFormat="1" applyFont="1" applyAlignment="1">
      <alignment horizontal="left"/>
    </xf>
    <xf numFmtId="177" fontId="304" fillId="0" borderId="0" xfId="0" applyNumberFormat="1" applyFont="1" applyAlignment="1">
      <alignment horizontal="left"/>
    </xf>
    <xf numFmtId="252" fontId="77" fillId="0" borderId="198" xfId="0" applyNumberFormat="1" applyFont="1" applyFill="1" applyBorder="1" applyAlignment="1">
      <alignment vertical="top"/>
    </xf>
    <xf numFmtId="357" fontId="77" fillId="0" borderId="195" xfId="3191" applyNumberFormat="1" applyFont="1" applyFill="1" applyBorder="1" applyAlignment="1" applyProtection="1"/>
    <xf numFmtId="357" fontId="77" fillId="7" borderId="171" xfId="330" applyNumberFormat="1" applyFont="1" applyFill="1" applyBorder="1" applyProtection="1"/>
    <xf numFmtId="10" fontId="77" fillId="7" borderId="195" xfId="5441" applyNumberFormat="1" applyFont="1" applyFill="1" applyBorder="1" applyAlignment="1">
      <alignment horizontal="center"/>
    </xf>
    <xf numFmtId="0" fontId="404" fillId="0" borderId="0" xfId="15743" applyNumberFormat="1" applyFont="1" applyFill="1" applyBorder="1" applyAlignment="1">
      <alignment horizontal="center" vertical="center"/>
    </xf>
    <xf numFmtId="172" fontId="77" fillId="14" borderId="195" xfId="1270" applyNumberFormat="1" applyFont="1" applyFill="1" applyBorder="1" applyAlignment="1">
      <alignment horizontal="left"/>
    </xf>
    <xf numFmtId="186" fontId="100" fillId="7" borderId="172" xfId="330" applyNumberFormat="1" applyFont="1" applyFill="1" applyBorder="1" applyProtection="1"/>
    <xf numFmtId="186" fontId="100" fillId="7" borderId="165" xfId="330" applyNumberFormat="1" applyFont="1" applyFill="1" applyBorder="1" applyProtection="1"/>
    <xf numFmtId="184" fontId="80" fillId="7" borderId="172" xfId="3191" applyNumberFormat="1" applyFont="1" applyFill="1" applyBorder="1"/>
    <xf numFmtId="184" fontId="80" fillId="14" borderId="172" xfId="3191" applyNumberFormat="1" applyFont="1" applyFill="1" applyBorder="1"/>
    <xf numFmtId="184" fontId="123" fillId="7" borderId="172" xfId="3191" applyNumberFormat="1" applyFont="1" applyFill="1" applyBorder="1"/>
    <xf numFmtId="185" fontId="100" fillId="14" borderId="195" xfId="15537" applyNumberFormat="1" applyFont="1" applyFill="1" applyBorder="1" applyAlignment="1">
      <alignment wrapText="1"/>
    </xf>
    <xf numFmtId="193" fontId="84" fillId="7" borderId="195" xfId="986" applyNumberFormat="1" applyFont="1" applyFill="1" applyBorder="1" applyAlignment="1">
      <alignment vertical="center"/>
    </xf>
    <xf numFmtId="0" fontId="0" fillId="0" borderId="0" xfId="0" applyAlignment="1">
      <alignment horizontal="center"/>
    </xf>
    <xf numFmtId="0" fontId="123" fillId="0" borderId="195" xfId="13" applyFont="1" applyBorder="1" applyAlignment="1" applyProtection="1">
      <alignment horizontal="center" vertical="center" wrapText="1"/>
    </xf>
    <xf numFmtId="0" fontId="84" fillId="7" borderId="173" xfId="207" applyFont="1" applyFill="1" applyBorder="1" applyAlignment="1">
      <alignment horizontal="center" vertical="center" wrapText="1"/>
    </xf>
    <xf numFmtId="0" fontId="84" fillId="7" borderId="90" xfId="207" applyFont="1" applyFill="1" applyBorder="1" applyAlignment="1">
      <alignment horizontal="center" vertical="center" wrapText="1"/>
    </xf>
    <xf numFmtId="0" fontId="84" fillId="7" borderId="178" xfId="207" applyFont="1" applyFill="1" applyBorder="1" applyAlignment="1">
      <alignment horizontal="center" vertical="center"/>
    </xf>
    <xf numFmtId="0" fontId="84" fillId="7" borderId="174" xfId="207" applyFont="1" applyFill="1" applyBorder="1" applyAlignment="1">
      <alignment horizontal="center" vertical="center"/>
    </xf>
    <xf numFmtId="0" fontId="84" fillId="7" borderId="175" xfId="207" applyFont="1" applyFill="1" applyBorder="1" applyAlignment="1">
      <alignment horizontal="center" vertical="center"/>
    </xf>
    <xf numFmtId="0" fontId="84" fillId="7" borderId="96" xfId="207" applyFont="1" applyFill="1" applyBorder="1" applyAlignment="1">
      <alignment horizontal="center" vertical="center"/>
    </xf>
    <xf numFmtId="0" fontId="84" fillId="7" borderId="87" xfId="207" applyFont="1" applyFill="1" applyBorder="1" applyAlignment="1">
      <alignment horizontal="center" vertical="center"/>
    </xf>
    <xf numFmtId="0" fontId="84" fillId="7" borderId="92" xfId="207" applyFont="1" applyFill="1" applyBorder="1" applyAlignment="1">
      <alignment horizontal="center" vertical="center"/>
    </xf>
    <xf numFmtId="172" fontId="282" fillId="0" borderId="195" xfId="42029" applyNumberFormat="1" applyFont="1" applyFill="1" applyBorder="1"/>
    <xf numFmtId="186" fontId="77" fillId="7" borderId="172" xfId="3836" applyNumberFormat="1" applyFont="1" applyFill="1" applyBorder="1" applyAlignment="1"/>
    <xf numFmtId="177" fontId="77" fillId="0" borderId="195" xfId="3191" applyNumberFormat="1" applyFont="1" applyFill="1" applyBorder="1" applyAlignment="1" applyProtection="1"/>
    <xf numFmtId="0" fontId="123" fillId="0" borderId="173" xfId="13" applyFont="1" applyBorder="1" applyAlignment="1" applyProtection="1">
      <alignment horizontal="center" vertical="center" wrapText="1"/>
    </xf>
    <xf numFmtId="0" fontId="80" fillId="0" borderId="195" xfId="3191" applyFont="1" applyBorder="1" applyAlignment="1">
      <alignment horizontal="center" vertical="center" wrapText="1"/>
    </xf>
    <xf numFmtId="177" fontId="80" fillId="14" borderId="195" xfId="3191" applyNumberFormat="1" applyFont="1" applyFill="1" applyBorder="1" applyAlignment="1">
      <alignment horizontal="center" vertical="center"/>
    </xf>
    <xf numFmtId="177" fontId="80" fillId="7" borderId="195" xfId="330" applyNumberFormat="1" applyFont="1" applyFill="1" applyBorder="1" applyAlignment="1" applyProtection="1">
      <alignment horizontal="center" vertical="center"/>
    </xf>
    <xf numFmtId="0" fontId="123" fillId="0" borderId="195" xfId="13" applyFont="1" applyFill="1" applyBorder="1" applyAlignment="1" applyProtection="1">
      <alignment horizontal="center" vertical="center"/>
    </xf>
    <xf numFmtId="0" fontId="123" fillId="0" borderId="195" xfId="3191" applyFont="1" applyBorder="1" applyAlignment="1">
      <alignment horizontal="center" vertical="center" wrapText="1"/>
    </xf>
    <xf numFmtId="174" fontId="80" fillId="0" borderId="195" xfId="13" applyNumberFormat="1" applyFont="1" applyFill="1" applyBorder="1" applyAlignment="1" applyProtection="1">
      <alignment horizontal="center" vertical="center" wrapText="1"/>
    </xf>
    <xf numFmtId="0" fontId="80" fillId="0" borderId="195" xfId="41957" applyFont="1" applyBorder="1" applyAlignment="1">
      <alignment horizontal="center" vertical="center" wrapText="1"/>
    </xf>
    <xf numFmtId="0" fontId="7" fillId="0" borderId="0" xfId="207" applyFont="1"/>
    <xf numFmtId="168" fontId="77" fillId="7" borderId="195" xfId="207" applyNumberFormat="1" applyFont="1" applyFill="1" applyBorder="1" applyAlignment="1">
      <alignment horizontal="center"/>
    </xf>
    <xf numFmtId="172" fontId="69" fillId="9" borderId="0" xfId="2" applyNumberFormat="1" applyFont="1" applyFill="1" applyBorder="1" applyAlignment="1" applyProtection="1">
      <alignment horizontal="left"/>
    </xf>
    <xf numFmtId="174" fontId="77" fillId="5" borderId="194" xfId="15699" applyNumberFormat="1" applyFont="1" applyFill="1" applyBorder="1" applyAlignment="1" applyProtection="1">
      <alignment horizontal="right" vertical="center"/>
      <protection locked="0"/>
    </xf>
    <xf numFmtId="0" fontId="100" fillId="9" borderId="195" xfId="15701" applyFont="1" applyFill="1" applyBorder="1" applyAlignment="1" applyProtection="1">
      <alignment horizontal="centerContinuous" vertical="center"/>
      <protection hidden="1"/>
    </xf>
    <xf numFmtId="0" fontId="100" fillId="0" borderId="195" xfId="15701" applyFont="1" applyBorder="1" applyAlignment="1" applyProtection="1">
      <alignment horizontal="center" vertical="center" wrapText="1"/>
      <protection hidden="1"/>
    </xf>
    <xf numFmtId="0" fontId="100" fillId="0" borderId="195" xfId="15701" applyFont="1" applyBorder="1" applyAlignment="1" applyProtection="1">
      <alignment horizontal="center" vertical="center" textRotation="90" wrapText="1"/>
      <protection hidden="1"/>
    </xf>
    <xf numFmtId="14" fontId="77" fillId="5" borderId="195" xfId="330" applyNumberFormat="1" applyFont="1" applyFill="1" applyBorder="1" applyAlignment="1">
      <alignment horizontal="right"/>
    </xf>
    <xf numFmtId="0" fontId="7" fillId="0" borderId="0" xfId="41956" applyFont="1"/>
    <xf numFmtId="0" fontId="7" fillId="0" borderId="195" xfId="41956" applyFont="1" applyBorder="1"/>
    <xf numFmtId="0" fontId="77" fillId="0" borderId="195" xfId="4" applyFont="1" applyFill="1" applyBorder="1" applyAlignment="1" applyProtection="1">
      <alignment horizontal="center"/>
    </xf>
    <xf numFmtId="173" fontId="7" fillId="15" borderId="195" xfId="41956" applyNumberFormat="1" applyFont="1" applyFill="1" applyBorder="1" applyAlignment="1">
      <alignment horizontal="right"/>
    </xf>
    <xf numFmtId="0" fontId="84" fillId="9" borderId="195" xfId="41956" applyFont="1" applyFill="1" applyBorder="1"/>
    <xf numFmtId="0" fontId="7" fillId="9" borderId="195" xfId="41956" applyFont="1" applyFill="1" applyBorder="1"/>
    <xf numFmtId="0" fontId="99" fillId="0" borderId="195" xfId="41956" applyFont="1" applyBorder="1" applyAlignment="1" applyProtection="1">
      <alignment horizontal="left" vertical="center"/>
    </xf>
    <xf numFmtId="0" fontId="7" fillId="0" borderId="195" xfId="41956" applyFont="1" applyBorder="1" applyAlignment="1">
      <alignment wrapText="1"/>
    </xf>
    <xf numFmtId="172" fontId="84" fillId="0" borderId="195" xfId="41956" applyNumberFormat="1" applyFont="1" applyBorder="1"/>
    <xf numFmtId="173" fontId="7" fillId="6" borderId="195" xfId="41956" applyNumberFormat="1" applyFont="1" applyFill="1" applyBorder="1" applyAlignment="1">
      <alignment horizontal="right"/>
    </xf>
    <xf numFmtId="173" fontId="7" fillId="0" borderId="0" xfId="41956" applyNumberFormat="1" applyFont="1"/>
    <xf numFmtId="3" fontId="77" fillId="5" borderId="195" xfId="41905" applyNumberFormat="1" applyFont="1" applyFill="1" applyBorder="1" applyProtection="1">
      <protection locked="0"/>
    </xf>
    <xf numFmtId="177" fontId="84" fillId="53" borderId="195" xfId="15743" applyNumberFormat="1" applyFont="1" applyFill="1" applyBorder="1" applyAlignment="1">
      <alignment horizontal="center" vertical="center" wrapText="1"/>
    </xf>
    <xf numFmtId="9" fontId="77" fillId="14" borderId="195" xfId="41910" applyFont="1" applyFill="1" applyBorder="1" applyAlignment="1">
      <alignment horizontal="right"/>
    </xf>
    <xf numFmtId="0" fontId="82" fillId="53" borderId="195" xfId="0" applyFont="1" applyFill="1" applyBorder="1"/>
    <xf numFmtId="9" fontId="82" fillId="53" borderId="195" xfId="0" applyNumberFormat="1" applyFont="1" applyFill="1" applyBorder="1"/>
    <xf numFmtId="182" fontId="100" fillId="55" borderId="194" xfId="41910" applyNumberFormat="1" applyFont="1" applyFill="1" applyBorder="1" applyAlignment="1">
      <alignment horizontal="right"/>
    </xf>
    <xf numFmtId="182" fontId="77" fillId="14" borderId="195" xfId="41910" applyNumberFormat="1" applyFont="1" applyFill="1" applyBorder="1"/>
    <xf numFmtId="285" fontId="77" fillId="14" borderId="156" xfId="1" applyNumberFormat="1" applyFont="1" applyFill="1" applyBorder="1"/>
    <xf numFmtId="9" fontId="77" fillId="14" borderId="156" xfId="41910" applyFont="1" applyFill="1" applyBorder="1"/>
    <xf numFmtId="182" fontId="77" fillId="14" borderId="156" xfId="41910" applyNumberFormat="1" applyFont="1" applyFill="1" applyBorder="1"/>
    <xf numFmtId="285" fontId="77" fillId="14" borderId="195" xfId="1" applyNumberFormat="1" applyFont="1" applyFill="1" applyBorder="1"/>
    <xf numFmtId="252" fontId="100" fillId="6" borderId="160" xfId="3191" applyNumberFormat="1" applyFont="1" applyFill="1" applyBorder="1" applyAlignment="1">
      <alignment horizontal="right"/>
    </xf>
    <xf numFmtId="252" fontId="100" fillId="6" borderId="195" xfId="3191" applyNumberFormat="1" applyFont="1" applyFill="1" applyBorder="1" applyAlignment="1">
      <alignment horizontal="right"/>
    </xf>
    <xf numFmtId="252" fontId="100" fillId="6" borderId="185" xfId="3191" applyNumberFormat="1" applyFont="1" applyFill="1" applyBorder="1" applyAlignment="1">
      <alignment horizontal="right"/>
    </xf>
    <xf numFmtId="177" fontId="100" fillId="14" borderId="172" xfId="705" applyNumberFormat="1" applyFont="1" applyFill="1" applyBorder="1" applyAlignment="1"/>
    <xf numFmtId="177" fontId="100" fillId="14" borderId="195" xfId="705" applyNumberFormat="1" applyFont="1" applyFill="1" applyBorder="1" applyAlignment="1"/>
    <xf numFmtId="169" fontId="77" fillId="14" borderId="195" xfId="8" applyNumberFormat="1" applyFont="1" applyFill="1" applyBorder="1" applyAlignment="1">
      <alignment horizontal="left"/>
    </xf>
    <xf numFmtId="367" fontId="77" fillId="14" borderId="195" xfId="8" applyNumberFormat="1" applyFont="1" applyFill="1" applyBorder="1" applyAlignment="1">
      <alignment horizontal="right"/>
    </xf>
    <xf numFmtId="367" fontId="77" fillId="14" borderId="195" xfId="8" applyNumberFormat="1" applyFont="1" applyFill="1" applyBorder="1" applyAlignment="1">
      <alignment horizontal="left"/>
    </xf>
    <xf numFmtId="367" fontId="77" fillId="14" borderId="109" xfId="8" applyNumberFormat="1" applyFont="1" applyFill="1" applyBorder="1" applyAlignment="1">
      <alignment horizontal="right"/>
    </xf>
    <xf numFmtId="367" fontId="77" fillId="14" borderId="47" xfId="8" applyNumberFormat="1" applyFont="1" applyFill="1" applyBorder="1" applyAlignment="1">
      <alignment horizontal="right"/>
    </xf>
    <xf numFmtId="367" fontId="77" fillId="14" borderId="160" xfId="8" applyNumberFormat="1" applyFont="1" applyFill="1" applyBorder="1" applyAlignment="1">
      <alignment horizontal="right"/>
    </xf>
    <xf numFmtId="185" fontId="77" fillId="14" borderId="190" xfId="15537" applyNumberFormat="1" applyFont="1" applyFill="1" applyBorder="1"/>
    <xf numFmtId="185" fontId="77" fillId="14" borderId="186" xfId="15537" applyNumberFormat="1" applyFont="1" applyFill="1" applyBorder="1"/>
    <xf numFmtId="192" fontId="80" fillId="7" borderId="186" xfId="705" applyNumberFormat="1" applyFont="1" applyFill="1" applyBorder="1" applyAlignment="1" applyProtection="1">
      <alignment horizontal="right"/>
    </xf>
    <xf numFmtId="359" fontId="77" fillId="5" borderId="160" xfId="1" applyNumberFormat="1" applyFont="1" applyFill="1" applyBorder="1" applyAlignment="1">
      <alignment horizontal="left"/>
    </xf>
    <xf numFmtId="187" fontId="77" fillId="14" borderId="195" xfId="15537" applyNumberFormat="1" applyFont="1" applyFill="1" applyBorder="1"/>
    <xf numFmtId="177" fontId="77" fillId="0" borderId="185" xfId="208" applyNumberFormat="1" applyFont="1" applyFill="1" applyBorder="1"/>
    <xf numFmtId="187" fontId="77" fillId="14" borderId="185" xfId="15537" applyNumberFormat="1" applyFont="1" applyFill="1" applyBorder="1"/>
    <xf numFmtId="346" fontId="77" fillId="7" borderId="99" xfId="208" applyNumberFormat="1" applyFont="1" applyFill="1" applyBorder="1" applyAlignment="1">
      <alignment horizontal="right"/>
    </xf>
    <xf numFmtId="187" fontId="77" fillId="14" borderId="155" xfId="15537" applyNumberFormat="1" applyFont="1" applyFill="1" applyBorder="1"/>
    <xf numFmtId="359" fontId="0" fillId="14" borderId="195" xfId="8" applyNumberFormat="1" applyFont="1" applyFill="1" applyBorder="1"/>
    <xf numFmtId="177" fontId="77" fillId="7" borderId="193" xfId="41976" applyNumberFormat="1" applyFont="1" applyFill="1" applyBorder="1" applyAlignment="1">
      <alignment horizontal="center"/>
    </xf>
    <xf numFmtId="3" fontId="77" fillId="7" borderId="163" xfId="208" applyNumberFormat="1" applyFont="1" applyFill="1" applyBorder="1" applyAlignment="1">
      <alignment horizontal="center"/>
    </xf>
    <xf numFmtId="3" fontId="77" fillId="14" borderId="160" xfId="208" applyNumberFormat="1" applyFont="1" applyFill="1" applyBorder="1" applyAlignment="1">
      <alignment horizontal="center"/>
    </xf>
    <xf numFmtId="0" fontId="77" fillId="9" borderId="173" xfId="3" applyFont="1" applyFill="1" applyBorder="1" applyAlignment="1">
      <alignment horizontal="center"/>
    </xf>
    <xf numFmtId="0" fontId="77" fillId="9" borderId="170" xfId="3" applyFont="1" applyFill="1" applyBorder="1" applyAlignment="1">
      <alignment horizontal="center"/>
    </xf>
    <xf numFmtId="3" fontId="77" fillId="14" borderId="185" xfId="208" applyNumberFormat="1" applyFont="1" applyFill="1" applyBorder="1" applyAlignment="1">
      <alignment horizontal="center"/>
    </xf>
    <xf numFmtId="185" fontId="100" fillId="14" borderId="195" xfId="15537" applyNumberFormat="1" applyFont="1" applyFill="1" applyBorder="1" applyAlignment="1">
      <alignment horizontal="center"/>
    </xf>
    <xf numFmtId="360" fontId="77" fillId="14" borderId="172" xfId="3191" applyNumberFormat="1" applyFont="1" applyFill="1" applyBorder="1" applyAlignment="1">
      <alignment horizontal="center" vertical="center"/>
    </xf>
    <xf numFmtId="252" fontId="14" fillId="9" borderId="195" xfId="986" applyNumberFormat="1" applyFont="1" applyFill="1" applyBorder="1" applyAlignment="1" applyProtection="1">
      <alignment vertical="center"/>
      <protection locked="0"/>
    </xf>
    <xf numFmtId="182" fontId="77" fillId="14" borderId="195" xfId="41910" applyNumberFormat="1" applyFont="1" applyFill="1" applyBorder="1" applyAlignment="1" applyProtection="1">
      <alignment horizontal="center" vertical="center" wrapText="1"/>
      <protection locked="0"/>
    </xf>
    <xf numFmtId="362" fontId="77" fillId="5" borderId="195" xfId="1" applyNumberFormat="1" applyFont="1" applyFill="1" applyBorder="1" applyAlignment="1" applyProtection="1">
      <alignment horizontal="right"/>
      <protection locked="0"/>
    </xf>
    <xf numFmtId="359" fontId="77" fillId="5" borderId="195" xfId="1" applyNumberFormat="1" applyFont="1" applyFill="1" applyBorder="1" applyAlignment="1" applyProtection="1">
      <alignment horizontal="right"/>
      <protection locked="0"/>
    </xf>
    <xf numFmtId="359" fontId="77" fillId="5" borderId="195" xfId="1" applyNumberFormat="1" applyFont="1" applyFill="1" applyBorder="1" applyAlignment="1" applyProtection="1">
      <alignment horizontal="center"/>
      <protection locked="0"/>
    </xf>
    <xf numFmtId="14" fontId="77" fillId="5" borderId="195" xfId="330" applyNumberFormat="1" applyFont="1" applyFill="1" applyBorder="1" applyAlignment="1">
      <alignment horizontal="center"/>
    </xf>
    <xf numFmtId="173" fontId="84" fillId="15" borderId="114" xfId="41956" applyNumberFormat="1" applyFont="1" applyFill="1" applyBorder="1" applyAlignment="1">
      <alignment horizontal="left"/>
    </xf>
    <xf numFmtId="173" fontId="84" fillId="15" borderId="195" xfId="41956" applyNumberFormat="1" applyFont="1" applyFill="1" applyBorder="1" applyAlignment="1">
      <alignment horizontal="left"/>
    </xf>
    <xf numFmtId="362" fontId="9" fillId="14" borderId="195" xfId="1" applyNumberFormat="1" applyFont="1" applyFill="1" applyBorder="1"/>
    <xf numFmtId="362" fontId="77" fillId="116" borderId="195" xfId="1" applyNumberFormat="1" applyFont="1" applyFill="1" applyBorder="1" applyAlignment="1">
      <alignment horizontal="center"/>
    </xf>
    <xf numFmtId="362" fontId="77" fillId="116" borderId="185" xfId="1" applyNumberFormat="1" applyFont="1" applyFill="1" applyBorder="1" applyAlignment="1">
      <alignment horizontal="center"/>
    </xf>
    <xf numFmtId="362" fontId="77" fillId="116" borderId="195" xfId="8" applyNumberFormat="1" applyFont="1" applyFill="1" applyBorder="1"/>
    <xf numFmtId="362" fontId="77" fillId="116" borderId="195" xfId="1" applyNumberFormat="1" applyFont="1" applyFill="1" applyBorder="1"/>
    <xf numFmtId="362" fontId="77" fillId="116" borderId="185" xfId="1" applyNumberFormat="1" applyFont="1" applyFill="1" applyBorder="1"/>
    <xf numFmtId="362" fontId="77" fillId="0" borderId="195" xfId="1" applyNumberFormat="1" applyFont="1" applyFill="1" applyBorder="1" applyAlignment="1">
      <alignment horizontal="left"/>
    </xf>
    <xf numFmtId="362" fontId="77" fillId="0" borderId="195" xfId="1" applyNumberFormat="1" applyFont="1" applyFill="1" applyBorder="1"/>
    <xf numFmtId="362" fontId="77" fillId="0" borderId="185" xfId="1" applyNumberFormat="1" applyFont="1" applyFill="1" applyBorder="1"/>
    <xf numFmtId="362" fontId="77" fillId="116" borderId="155" xfId="1" applyNumberFormat="1" applyFont="1" applyFill="1" applyBorder="1"/>
    <xf numFmtId="362" fontId="77" fillId="116" borderId="169" xfId="1" applyNumberFormat="1" applyFont="1" applyFill="1" applyBorder="1"/>
    <xf numFmtId="362" fontId="77" fillId="14" borderId="195" xfId="1" applyNumberFormat="1" applyFont="1" applyFill="1" applyBorder="1"/>
    <xf numFmtId="362" fontId="100" fillId="54" borderId="195" xfId="1" applyNumberFormat="1" applyFont="1" applyFill="1" applyBorder="1"/>
    <xf numFmtId="362" fontId="77" fillId="54" borderId="195" xfId="1" applyNumberFormat="1" applyFont="1" applyFill="1" applyBorder="1"/>
    <xf numFmtId="252" fontId="14" fillId="9" borderId="195" xfId="42020" applyNumberFormat="1" applyFont="1" applyFill="1" applyBorder="1" applyAlignment="1" applyProtection="1">
      <alignment vertical="center"/>
      <protection locked="0"/>
    </xf>
    <xf numFmtId="3" fontId="14" fillId="9" borderId="195" xfId="42020" applyNumberFormat="1" applyFont="1" applyFill="1" applyBorder="1" applyAlignment="1" applyProtection="1">
      <alignment vertical="center"/>
      <protection locked="0"/>
    </xf>
    <xf numFmtId="193" fontId="14" fillId="9" borderId="195" xfId="42020" applyNumberFormat="1" applyFont="1" applyFill="1" applyBorder="1" applyAlignment="1" applyProtection="1">
      <alignment vertical="center"/>
      <protection locked="0"/>
    </xf>
    <xf numFmtId="252" fontId="14" fillId="9" borderId="195" xfId="42020" applyNumberFormat="1" applyFont="1" applyFill="1" applyBorder="1" applyAlignment="1" applyProtection="1">
      <alignment horizontal="center" vertical="center"/>
      <protection locked="0"/>
    </xf>
    <xf numFmtId="193" fontId="14" fillId="9" borderId="195" xfId="42020" applyNumberFormat="1" applyFont="1" applyFill="1" applyBorder="1" applyAlignment="1" applyProtection="1">
      <alignment horizontal="center" vertical="center"/>
      <protection locked="0"/>
    </xf>
    <xf numFmtId="3" fontId="14" fillId="9" borderId="195" xfId="42020" applyNumberFormat="1" applyFont="1" applyFill="1" applyBorder="1" applyAlignment="1" applyProtection="1">
      <alignment horizontal="center" vertical="center"/>
      <protection locked="0"/>
    </xf>
    <xf numFmtId="252" fontId="21" fillId="9" borderId="195" xfId="986" applyNumberFormat="1" applyFont="1" applyFill="1" applyBorder="1" applyAlignment="1" applyProtection="1">
      <alignment vertical="center"/>
      <protection locked="0"/>
    </xf>
    <xf numFmtId="3" fontId="21" fillId="9" borderId="195" xfId="986" applyNumberFormat="1" applyFont="1" applyFill="1" applyBorder="1" applyAlignment="1" applyProtection="1">
      <alignment vertical="center"/>
      <protection locked="0"/>
    </xf>
    <xf numFmtId="3" fontId="14" fillId="9" borderId="195" xfId="986" applyNumberFormat="1" applyFont="1" applyFill="1" applyBorder="1" applyAlignment="1" applyProtection="1">
      <alignment vertical="center"/>
      <protection locked="0"/>
    </xf>
    <xf numFmtId="171" fontId="21" fillId="9" borderId="195" xfId="15743" applyNumberFormat="1" applyFont="1" applyFill="1" applyBorder="1" applyAlignment="1" applyProtection="1">
      <alignment vertical="center"/>
      <protection locked="0"/>
    </xf>
    <xf numFmtId="184" fontId="358" fillId="14" borderId="195" xfId="15743" applyNumberFormat="1" applyFont="1" applyFill="1" applyBorder="1" applyAlignment="1">
      <alignment horizontal="center" vertical="center"/>
    </xf>
    <xf numFmtId="184" fontId="84" fillId="6" borderId="195" xfId="15743" applyNumberFormat="1" applyFont="1" applyFill="1" applyBorder="1" applyAlignment="1">
      <alignment horizontal="center" vertical="center"/>
    </xf>
    <xf numFmtId="192" fontId="358" fillId="14" borderId="195" xfId="1" applyNumberFormat="1" applyFont="1" applyFill="1" applyBorder="1" applyAlignment="1">
      <alignment horizontal="center" vertical="center"/>
    </xf>
    <xf numFmtId="192" fontId="77" fillId="54" borderId="195" xfId="13" applyNumberFormat="1" applyFont="1" applyFill="1" applyBorder="1" applyAlignment="1" applyProtection="1">
      <alignment horizontal="center"/>
    </xf>
    <xf numFmtId="193" fontId="358" fillId="14" borderId="195" xfId="1" applyNumberFormat="1" applyFont="1" applyFill="1" applyBorder="1" applyAlignment="1">
      <alignment horizontal="center" vertical="center"/>
    </xf>
    <xf numFmtId="192" fontId="338" fillId="0" borderId="0" xfId="18524" applyNumberFormat="1" applyFont="1" applyProtection="1"/>
    <xf numFmtId="1" fontId="77" fillId="5" borderId="194" xfId="15699" applyNumberFormat="1" applyFont="1" applyFill="1" applyBorder="1" applyAlignment="1" applyProtection="1">
      <alignment horizontal="right" vertical="center"/>
      <protection locked="0"/>
    </xf>
    <xf numFmtId="1" fontId="100" fillId="119" borderId="194" xfId="15699" applyNumberFormat="1" applyFont="1" applyFill="1" applyBorder="1" applyAlignment="1" applyProtection="1">
      <alignment horizontal="right" vertical="center"/>
      <protection locked="0"/>
    </xf>
    <xf numFmtId="1" fontId="100" fillId="54" borderId="194" xfId="15699" applyNumberFormat="1" applyFont="1" applyFill="1" applyBorder="1" applyAlignment="1" applyProtection="1">
      <alignment horizontal="right" vertical="center"/>
    </xf>
    <xf numFmtId="1" fontId="77" fillId="0" borderId="0" xfId="15699" applyNumberFormat="1" applyFont="1" applyBorder="1" applyAlignment="1" applyProtection="1">
      <alignment horizontal="right" vertical="center"/>
    </xf>
    <xf numFmtId="1" fontId="77" fillId="0" borderId="0" xfId="15699" applyNumberFormat="1" applyFont="1" applyAlignment="1" applyProtection="1">
      <alignment vertical="center"/>
    </xf>
    <xf numFmtId="1" fontId="77" fillId="0" borderId="194" xfId="15699" applyNumberFormat="1" applyFont="1" applyBorder="1" applyAlignment="1" applyProtection="1">
      <alignment horizontal="right" vertical="center"/>
    </xf>
    <xf numFmtId="1" fontId="77" fillId="0" borderId="0" xfId="15699" applyNumberFormat="1" applyFont="1" applyFill="1" applyBorder="1" applyAlignment="1" applyProtection="1">
      <alignment vertical="center"/>
    </xf>
    <xf numFmtId="362" fontId="77" fillId="14" borderId="188" xfId="15542" applyNumberFormat="1" applyFont="1" applyFill="1" applyBorder="1"/>
    <xf numFmtId="362" fontId="77" fillId="7" borderId="188" xfId="15542" applyNumberFormat="1" applyFont="1" applyFill="1" applyBorder="1"/>
    <xf numFmtId="362" fontId="123" fillId="7" borderId="35" xfId="705" applyNumberFormat="1" applyFont="1" applyFill="1" applyBorder="1" applyAlignment="1" applyProtection="1">
      <alignment horizontal="right"/>
    </xf>
    <xf numFmtId="252" fontId="84" fillId="7" borderId="126" xfId="15743" applyNumberFormat="1" applyFont="1" applyFill="1" applyBorder="1" applyAlignment="1">
      <alignment vertical="center"/>
    </xf>
    <xf numFmtId="192" fontId="77" fillId="5" borderId="195" xfId="1" applyNumberFormat="1" applyFont="1" applyFill="1" applyBorder="1" applyAlignment="1" applyProtection="1">
      <alignment horizontal="right"/>
      <protection locked="0"/>
    </xf>
    <xf numFmtId="192" fontId="100" fillId="54" borderId="194" xfId="15699" applyNumberFormat="1" applyFont="1" applyFill="1" applyBorder="1" applyAlignment="1" applyProtection="1">
      <alignment horizontal="right"/>
    </xf>
    <xf numFmtId="359" fontId="100" fillId="54" borderId="194" xfId="15699" applyNumberFormat="1" applyFont="1" applyFill="1" applyBorder="1" applyAlignment="1" applyProtection="1">
      <alignment horizontal="right"/>
    </xf>
    <xf numFmtId="193" fontId="77" fillId="5" borderId="195" xfId="17227" applyNumberFormat="1" applyFont="1" applyFill="1" applyBorder="1"/>
    <xf numFmtId="171" fontId="77" fillId="7" borderId="195" xfId="237" applyNumberFormat="1" applyFont="1" applyFill="1" applyBorder="1" applyAlignment="1">
      <alignment horizontal="center"/>
    </xf>
    <xf numFmtId="171" fontId="77" fillId="5" borderId="195" xfId="237" applyNumberFormat="1" applyFont="1" applyFill="1" applyBorder="1" applyAlignment="1">
      <alignment horizontal="center"/>
    </xf>
    <xf numFmtId="171" fontId="77" fillId="7" borderId="195" xfId="7" applyNumberFormat="1" applyFont="1" applyFill="1" applyBorder="1" applyAlignment="1">
      <alignment horizontal="center"/>
    </xf>
    <xf numFmtId="182" fontId="77" fillId="5" borderId="195" xfId="41910" applyNumberFormat="1" applyFont="1" applyFill="1" applyBorder="1" applyAlignment="1">
      <alignment horizontal="center"/>
    </xf>
    <xf numFmtId="174" fontId="77" fillId="5" borderId="195" xfId="237" applyNumberFormat="1" applyFont="1" applyFill="1" applyBorder="1" applyAlignment="1">
      <alignment horizontal="center"/>
    </xf>
    <xf numFmtId="174" fontId="77" fillId="6" borderId="195" xfId="7" applyNumberFormat="1" applyFont="1" applyFill="1" applyBorder="1" applyAlignment="1">
      <alignment horizontal="right"/>
    </xf>
    <xf numFmtId="172" fontId="7" fillId="15" borderId="195" xfId="41956" applyNumberFormat="1" applyFont="1" applyFill="1" applyBorder="1" applyAlignment="1">
      <alignment horizontal="right"/>
    </xf>
    <xf numFmtId="172" fontId="100" fillId="53" borderId="195" xfId="17" applyNumberFormat="1" applyFont="1" applyFill="1" applyBorder="1" applyAlignment="1" applyProtection="1">
      <alignment horizontal="right" vertical="center"/>
    </xf>
    <xf numFmtId="172" fontId="19" fillId="15" borderId="114" xfId="41956" applyNumberFormat="1" applyFont="1" applyFill="1" applyBorder="1" applyAlignment="1">
      <alignment horizontal="right"/>
    </xf>
    <xf numFmtId="169" fontId="77" fillId="7" borderId="195" xfId="3191" applyNumberFormat="1" applyFont="1" applyFill="1" applyBorder="1"/>
    <xf numFmtId="187" fontId="100" fillId="7" borderId="160" xfId="15537" applyNumberFormat="1" applyFont="1" applyFill="1" applyBorder="1"/>
    <xf numFmtId="187" fontId="100" fillId="7" borderId="163" xfId="15537" applyNumberFormat="1" applyFont="1" applyFill="1" applyBorder="1"/>
    <xf numFmtId="187" fontId="100" fillId="7" borderId="116" xfId="15537" applyNumberFormat="1" applyFont="1" applyFill="1" applyBorder="1"/>
    <xf numFmtId="187" fontId="100" fillId="7" borderId="197" xfId="15537" applyNumberFormat="1" applyFont="1" applyFill="1" applyBorder="1"/>
    <xf numFmtId="187" fontId="77" fillId="14" borderId="193" xfId="15537" applyNumberFormat="1" applyFont="1" applyFill="1" applyBorder="1"/>
    <xf numFmtId="187" fontId="100" fillId="7" borderId="50" xfId="15537" applyNumberFormat="1" applyFont="1" applyFill="1" applyBorder="1"/>
    <xf numFmtId="192" fontId="77" fillId="5" borderId="47" xfId="1" applyNumberFormat="1" applyFont="1" applyFill="1" applyBorder="1" applyAlignment="1">
      <alignment horizontal="right"/>
    </xf>
    <xf numFmtId="192" fontId="77" fillId="5" borderId="160" xfId="1" applyNumberFormat="1" applyFont="1" applyFill="1" applyBorder="1" applyAlignment="1">
      <alignment horizontal="right"/>
    </xf>
    <xf numFmtId="192" fontId="77" fillId="5" borderId="90" xfId="1" applyNumberFormat="1" applyFont="1" applyFill="1" applyBorder="1" applyAlignment="1">
      <alignment horizontal="right"/>
    </xf>
    <xf numFmtId="192" fontId="77" fillId="5" borderId="99" xfId="1" applyNumberFormat="1" applyFont="1" applyFill="1" applyBorder="1" applyAlignment="1">
      <alignment horizontal="right"/>
    </xf>
    <xf numFmtId="192" fontId="77" fillId="5" borderId="154" xfId="1" applyNumberFormat="1" applyFont="1" applyFill="1" applyBorder="1" applyAlignment="1">
      <alignment horizontal="right"/>
    </xf>
    <xf numFmtId="192" fontId="77" fillId="5" borderId="195" xfId="1" applyNumberFormat="1" applyFont="1" applyFill="1" applyBorder="1" applyAlignment="1">
      <alignment horizontal="right"/>
    </xf>
    <xf numFmtId="192" fontId="77" fillId="5" borderId="169" xfId="1" applyNumberFormat="1" applyFont="1" applyFill="1" applyBorder="1" applyAlignment="1">
      <alignment horizontal="right"/>
    </xf>
    <xf numFmtId="368" fontId="80" fillId="7" borderId="47" xfId="705" applyNumberFormat="1" applyFont="1" applyFill="1" applyBorder="1" applyAlignment="1" applyProtection="1">
      <alignment horizontal="right"/>
    </xf>
    <xf numFmtId="368" fontId="80" fillId="7" borderId="38" xfId="705" applyNumberFormat="1" applyFont="1" applyFill="1" applyBorder="1" applyAlignment="1" applyProtection="1">
      <alignment horizontal="right"/>
    </xf>
    <xf numFmtId="368" fontId="80" fillId="7" borderId="39" xfId="705" applyNumberFormat="1" applyFont="1" applyFill="1" applyBorder="1" applyAlignment="1" applyProtection="1">
      <alignment horizontal="right"/>
    </xf>
    <xf numFmtId="368" fontId="80" fillId="7" borderId="116" xfId="705" applyNumberFormat="1" applyFont="1" applyFill="1" applyBorder="1" applyAlignment="1" applyProtection="1">
      <alignment horizontal="right"/>
    </xf>
    <xf numFmtId="368" fontId="80" fillId="7" borderId="44" xfId="705" applyNumberFormat="1" applyFont="1" applyFill="1" applyBorder="1" applyAlignment="1" applyProtection="1">
      <alignment horizontal="right"/>
    </xf>
    <xf numFmtId="368" fontId="80" fillId="7" borderId="50" xfId="705" applyNumberFormat="1" applyFont="1" applyFill="1" applyBorder="1" applyAlignment="1" applyProtection="1">
      <alignment horizontal="right"/>
    </xf>
    <xf numFmtId="361" fontId="77" fillId="14" borderId="195" xfId="8" applyNumberFormat="1" applyFont="1" applyFill="1" applyBorder="1" applyAlignment="1">
      <alignment horizontal="right"/>
    </xf>
    <xf numFmtId="171" fontId="80" fillId="5" borderId="33" xfId="208" applyNumberFormat="1" applyFont="1" applyFill="1" applyBorder="1"/>
    <xf numFmtId="362" fontId="80" fillId="7" borderId="28" xfId="1" applyNumberFormat="1" applyFont="1" applyFill="1" applyBorder="1" applyAlignment="1" applyProtection="1">
      <alignment horizontal="right"/>
    </xf>
    <xf numFmtId="362" fontId="123" fillId="7" borderId="35" xfId="1" applyNumberFormat="1" applyFont="1" applyFill="1" applyBorder="1" applyAlignment="1" applyProtection="1">
      <alignment horizontal="right"/>
    </xf>
    <xf numFmtId="182" fontId="0" fillId="7" borderId="195" xfId="41910" applyNumberFormat="1" applyFont="1" applyFill="1" applyBorder="1" applyProtection="1"/>
    <xf numFmtId="182" fontId="0" fillId="7" borderId="90" xfId="41910" applyNumberFormat="1" applyFont="1" applyFill="1" applyBorder="1" applyProtection="1"/>
    <xf numFmtId="368" fontId="100" fillId="7" borderId="90" xfId="208" applyNumberFormat="1" applyFont="1" applyFill="1" applyBorder="1"/>
    <xf numFmtId="185" fontId="77" fillId="14" borderId="155" xfId="15537" applyNumberFormat="1" applyFont="1" applyFill="1" applyBorder="1"/>
    <xf numFmtId="368" fontId="77" fillId="7" borderId="99" xfId="208" applyNumberFormat="1" applyFont="1" applyFill="1" applyBorder="1"/>
    <xf numFmtId="185" fontId="77" fillId="14" borderId="185" xfId="15537" applyNumberFormat="1" applyFont="1" applyFill="1" applyBorder="1"/>
    <xf numFmtId="368" fontId="100" fillId="7" borderId="99" xfId="208" applyNumberFormat="1" applyFont="1" applyFill="1" applyBorder="1"/>
    <xf numFmtId="185" fontId="77" fillId="14" borderId="169" xfId="15537" applyNumberFormat="1" applyFont="1" applyFill="1" applyBorder="1"/>
    <xf numFmtId="193" fontId="77" fillId="14" borderId="195" xfId="208" applyNumberFormat="1" applyFont="1" applyFill="1" applyBorder="1" applyAlignment="1">
      <alignment horizontal="center"/>
    </xf>
    <xf numFmtId="193" fontId="77" fillId="14" borderId="185" xfId="208" applyNumberFormat="1" applyFont="1" applyFill="1" applyBorder="1" applyAlignment="1">
      <alignment horizontal="center"/>
    </xf>
    <xf numFmtId="360" fontId="100" fillId="7" borderId="160" xfId="208" applyNumberFormat="1" applyFont="1" applyFill="1" applyBorder="1" applyAlignment="1">
      <alignment horizontal="center"/>
    </xf>
    <xf numFmtId="360" fontId="77" fillId="7" borderId="195" xfId="208" applyNumberFormat="1" applyFont="1" applyFill="1" applyBorder="1" applyAlignment="1">
      <alignment horizontal="center"/>
    </xf>
    <xf numFmtId="360" fontId="77" fillId="7" borderId="185" xfId="208" applyNumberFormat="1" applyFont="1" applyFill="1" applyBorder="1" applyAlignment="1">
      <alignment horizontal="center"/>
    </xf>
    <xf numFmtId="360" fontId="77" fillId="14" borderId="195" xfId="208" applyNumberFormat="1" applyFont="1" applyFill="1" applyBorder="1" applyAlignment="1">
      <alignment horizontal="center"/>
    </xf>
    <xf numFmtId="360" fontId="77" fillId="14" borderId="185" xfId="208" applyNumberFormat="1" applyFont="1" applyFill="1" applyBorder="1" applyAlignment="1">
      <alignment horizontal="center"/>
    </xf>
    <xf numFmtId="360" fontId="100" fillId="7" borderId="160" xfId="41976" applyNumberFormat="1" applyFont="1" applyFill="1" applyBorder="1" applyAlignment="1">
      <alignment horizontal="center"/>
    </xf>
    <xf numFmtId="360" fontId="77" fillId="0" borderId="0" xfId="41974" applyNumberFormat="1" applyFont="1" applyFill="1" applyBorder="1" applyAlignment="1">
      <alignment horizontal="left" wrapText="1"/>
    </xf>
    <xf numFmtId="360" fontId="100" fillId="7" borderId="154" xfId="208" applyNumberFormat="1" applyFont="1" applyFill="1" applyBorder="1" applyAlignment="1">
      <alignment horizontal="center"/>
    </xf>
    <xf numFmtId="360" fontId="77" fillId="7" borderId="155" xfId="208" applyNumberFormat="1" applyFont="1" applyFill="1" applyBorder="1" applyAlignment="1">
      <alignment horizontal="center"/>
    </xf>
    <xf numFmtId="360" fontId="77" fillId="7" borderId="169" xfId="208" applyNumberFormat="1" applyFont="1" applyFill="1" applyBorder="1" applyAlignment="1">
      <alignment horizontal="center"/>
    </xf>
    <xf numFmtId="360" fontId="100" fillId="7" borderId="154" xfId="41976" applyNumberFormat="1" applyFont="1" applyFill="1" applyBorder="1" applyAlignment="1">
      <alignment horizontal="center"/>
    </xf>
    <xf numFmtId="0" fontId="77" fillId="14" borderId="195" xfId="208" applyNumberFormat="1" applyFont="1" applyFill="1" applyBorder="1" applyAlignment="1">
      <alignment horizontal="center"/>
    </xf>
    <xf numFmtId="369" fontId="77" fillId="14" borderId="195" xfId="15537" applyNumberFormat="1" applyFont="1" applyFill="1" applyBorder="1"/>
    <xf numFmtId="369" fontId="77" fillId="14" borderId="173" xfId="15537" applyNumberFormat="1" applyFont="1" applyFill="1" applyBorder="1"/>
    <xf numFmtId="369" fontId="100" fillId="7" borderId="197" xfId="3191" applyNumberFormat="1" applyFont="1" applyFill="1" applyBorder="1"/>
    <xf numFmtId="187" fontId="77" fillId="14" borderId="173" xfId="15537" applyNumberFormat="1" applyFont="1" applyFill="1" applyBorder="1"/>
    <xf numFmtId="187" fontId="100" fillId="7" borderId="197" xfId="3191" applyNumberFormat="1" applyFont="1" applyFill="1" applyBorder="1"/>
    <xf numFmtId="368" fontId="80" fillId="14" borderId="195" xfId="3191" applyNumberFormat="1" applyFont="1" applyFill="1" applyBorder="1" applyAlignment="1">
      <alignment horizontal="center" vertical="center"/>
    </xf>
    <xf numFmtId="368" fontId="80" fillId="7" borderId="195" xfId="330" applyNumberFormat="1" applyFont="1" applyFill="1" applyBorder="1" applyAlignment="1" applyProtection="1">
      <alignment horizontal="center" vertical="center"/>
    </xf>
    <xf numFmtId="368" fontId="0" fillId="0" borderId="195" xfId="0" applyNumberFormat="1" applyBorder="1"/>
    <xf numFmtId="183" fontId="77" fillId="7" borderId="195" xfId="330" applyNumberFormat="1" applyFont="1" applyFill="1" applyBorder="1" applyAlignment="1" applyProtection="1">
      <alignment horizontal="center" vertical="center"/>
    </xf>
    <xf numFmtId="368" fontId="77" fillId="14" borderId="195" xfId="3191" applyNumberFormat="1" applyFont="1" applyFill="1" applyBorder="1" applyAlignment="1">
      <alignment horizontal="center" vertical="center"/>
    </xf>
    <xf numFmtId="368" fontId="77" fillId="7" borderId="172" xfId="330" applyNumberFormat="1" applyFont="1" applyFill="1" applyBorder="1" applyAlignment="1" applyProtection="1">
      <alignment horizontal="center" vertical="center"/>
    </xf>
    <xf numFmtId="368" fontId="77" fillId="14" borderId="172" xfId="3191" applyNumberFormat="1" applyFont="1" applyFill="1" applyBorder="1" applyAlignment="1">
      <alignment horizontal="center" vertical="center"/>
    </xf>
    <xf numFmtId="187" fontId="77" fillId="53" borderId="195" xfId="207" applyNumberFormat="1" applyFont="1" applyFill="1" applyBorder="1" applyAlignment="1">
      <alignment horizontal="center"/>
    </xf>
    <xf numFmtId="193" fontId="21" fillId="7" borderId="195" xfId="15743" applyNumberFormat="1" applyFont="1" applyFill="1" applyBorder="1" applyAlignment="1">
      <alignment vertical="center"/>
    </xf>
    <xf numFmtId="193" fontId="84" fillId="7" borderId="195" xfId="15743" applyNumberFormat="1" applyFont="1" applyFill="1" applyBorder="1" applyAlignment="1">
      <alignment vertical="center"/>
    </xf>
    <xf numFmtId="193" fontId="21" fillId="7" borderId="195" xfId="986" applyNumberFormat="1" applyFont="1" applyFill="1" applyBorder="1" applyAlignment="1">
      <alignment vertical="center"/>
    </xf>
    <xf numFmtId="193" fontId="77" fillId="54" borderId="188" xfId="4" applyNumberFormat="1" applyFont="1" applyFill="1" applyBorder="1" applyAlignment="1" applyProtection="1">
      <alignment horizontal="right"/>
    </xf>
    <xf numFmtId="193" fontId="77" fillId="9" borderId="171" xfId="4" applyNumberFormat="1" applyFont="1" applyFill="1" applyBorder="1" applyAlignment="1" applyProtection="1">
      <alignment horizontal="right"/>
    </xf>
    <xf numFmtId="193" fontId="77" fillId="9" borderId="92" xfId="4" applyNumberFormat="1" applyFont="1" applyFill="1" applyBorder="1" applyAlignment="1" applyProtection="1">
      <alignment horizontal="right"/>
    </xf>
    <xf numFmtId="172" fontId="84" fillId="53" borderId="195" xfId="41956" applyNumberFormat="1" applyFont="1" applyFill="1" applyBorder="1" applyAlignment="1">
      <alignment horizontal="right"/>
    </xf>
    <xf numFmtId="171" fontId="77" fillId="0" borderId="0" xfId="17256" applyNumberFormat="1" applyFont="1" applyFill="1" applyBorder="1" applyAlignment="1">
      <alignment horizontal="right"/>
    </xf>
    <xf numFmtId="367" fontId="77" fillId="14" borderId="195" xfId="8" applyNumberFormat="1" applyFont="1" applyFill="1" applyBorder="1" applyAlignment="1">
      <alignment horizontal="left" wrapText="1"/>
    </xf>
    <xf numFmtId="177" fontId="100" fillId="0" borderId="0" xfId="208" applyNumberFormat="1" applyFont="1" applyFill="1" applyBorder="1" applyAlignment="1"/>
    <xf numFmtId="319" fontId="84" fillId="7" borderId="195" xfId="207" applyNumberFormat="1" applyFont="1" applyFill="1" applyBorder="1"/>
    <xf numFmtId="9" fontId="0" fillId="7" borderId="173" xfId="41910" applyFont="1" applyFill="1" applyBorder="1" applyProtection="1"/>
    <xf numFmtId="368" fontId="77" fillId="7" borderId="195" xfId="330" applyNumberFormat="1" applyFont="1" applyFill="1" applyBorder="1" applyAlignment="1" applyProtection="1">
      <alignment horizontal="center" vertical="center"/>
    </xf>
    <xf numFmtId="0" fontId="68" fillId="9" borderId="0" xfId="41916" applyFont="1" applyFill="1" applyBorder="1"/>
    <xf numFmtId="0" fontId="77" fillId="0" borderId="195" xfId="3191" quotePrefix="1" applyFont="1" applyBorder="1" applyAlignment="1">
      <alignment wrapText="1"/>
    </xf>
    <xf numFmtId="193" fontId="77" fillId="7" borderId="195" xfId="13" applyNumberFormat="1" applyFont="1" applyFill="1" applyBorder="1" applyAlignment="1" applyProtection="1">
      <alignment horizontal="right" vertical="center"/>
      <protection locked="0"/>
    </xf>
    <xf numFmtId="252" fontId="80" fillId="0" borderId="0" xfId="330" applyNumberFormat="1" applyFont="1"/>
    <xf numFmtId="0" fontId="68" fillId="0" borderId="195" xfId="41916" applyFont="1" applyFill="1" applyBorder="1" applyAlignment="1">
      <alignment horizontal="left" vertical="top" wrapText="1"/>
    </xf>
    <xf numFmtId="171" fontId="77" fillId="9" borderId="195" xfId="17215" applyNumberFormat="1" applyFont="1" applyFill="1" applyBorder="1" applyAlignment="1" applyProtection="1">
      <alignment horizontal="center"/>
    </xf>
    <xf numFmtId="0" fontId="66" fillId="9" borderId="195" xfId="0" applyFont="1" applyFill="1" applyBorder="1"/>
    <xf numFmtId="0" fontId="96" fillId="9" borderId="195" xfId="25" applyFont="1" applyFill="1" applyBorder="1" applyAlignment="1" applyProtection="1">
      <alignment horizontal="left"/>
    </xf>
    <xf numFmtId="171" fontId="77" fillId="9" borderId="195" xfId="17215" applyNumberFormat="1" applyFont="1" applyFill="1" applyBorder="1" applyProtection="1"/>
    <xf numFmtId="0" fontId="0" fillId="9" borderId="195" xfId="0" applyFill="1" applyBorder="1"/>
    <xf numFmtId="2" fontId="77" fillId="9" borderId="195" xfId="17215" quotePrefix="1" applyNumberFormat="1" applyFont="1" applyFill="1" applyBorder="1" applyAlignment="1" applyProtection="1">
      <alignment horizontal="center"/>
    </xf>
    <xf numFmtId="171" fontId="77" fillId="11" borderId="188" xfId="17215" applyNumberFormat="1" applyFont="1" applyFill="1" applyBorder="1" applyAlignment="1" applyProtection="1">
      <alignment horizontal="left"/>
    </xf>
    <xf numFmtId="0" fontId="77" fillId="13" borderId="160" xfId="3191" applyFont="1" applyFill="1" applyBorder="1" applyAlignment="1">
      <alignment horizontal="left" wrapText="1"/>
    </xf>
    <xf numFmtId="0" fontId="100" fillId="13" borderId="160" xfId="3191" applyFont="1" applyFill="1" applyBorder="1" applyAlignment="1">
      <alignment horizontal="left" vertical="top" wrapText="1"/>
    </xf>
    <xf numFmtId="285" fontId="77" fillId="0" borderId="16" xfId="41976" applyNumberFormat="1" applyFont="1" applyFill="1" applyBorder="1" applyAlignment="1">
      <alignment horizontal="center" vertical="top"/>
    </xf>
    <xf numFmtId="285" fontId="77" fillId="0" borderId="0" xfId="41976" applyNumberFormat="1" applyFont="1" applyFill="1" applyBorder="1" applyAlignment="1">
      <alignment horizontal="center" vertical="top"/>
    </xf>
    <xf numFmtId="285" fontId="77" fillId="0" borderId="15" xfId="41976" applyNumberFormat="1" applyFont="1" applyFill="1" applyBorder="1" applyAlignment="1">
      <alignment horizontal="center" vertical="top"/>
    </xf>
    <xf numFmtId="285" fontId="77" fillId="0" borderId="100" xfId="41976" applyNumberFormat="1" applyFont="1" applyFill="1" applyBorder="1" applyAlignment="1">
      <alignment horizontal="center" vertical="top"/>
    </xf>
    <xf numFmtId="285" fontId="77" fillId="0" borderId="87" xfId="41976" applyNumberFormat="1" applyFont="1" applyFill="1" applyBorder="1" applyAlignment="1">
      <alignment horizontal="center" vertical="top"/>
    </xf>
    <xf numFmtId="285" fontId="77" fillId="0" borderId="93" xfId="41976" applyNumberFormat="1" applyFont="1" applyFill="1" applyBorder="1" applyAlignment="1">
      <alignment horizontal="center" vertical="top"/>
    </xf>
    <xf numFmtId="0" fontId="77" fillId="13" borderId="195" xfId="3191" applyFont="1" applyFill="1" applyBorder="1" applyAlignment="1">
      <alignment horizontal="center" vertical="center" wrapText="1"/>
    </xf>
    <xf numFmtId="40" fontId="100" fillId="7" borderId="154" xfId="208" applyNumberFormat="1" applyFont="1" applyFill="1" applyBorder="1" applyAlignment="1">
      <alignment horizontal="center"/>
    </xf>
    <xf numFmtId="364" fontId="100" fillId="7" borderId="154" xfId="208" applyNumberFormat="1" applyFont="1" applyFill="1" applyBorder="1" applyAlignment="1">
      <alignment horizontal="center"/>
    </xf>
    <xf numFmtId="186" fontId="77" fillId="7" borderId="160" xfId="208" applyNumberFormat="1" applyFont="1" applyFill="1" applyBorder="1" applyAlignment="1">
      <alignment horizontal="center"/>
    </xf>
    <xf numFmtId="186" fontId="77" fillId="14" borderId="195" xfId="208" applyNumberFormat="1" applyFont="1" applyFill="1" applyBorder="1" applyAlignment="1">
      <alignment horizontal="center"/>
    </xf>
    <xf numFmtId="186" fontId="77" fillId="14" borderId="185" xfId="208" applyNumberFormat="1" applyFont="1" applyFill="1" applyBorder="1" applyAlignment="1">
      <alignment horizontal="center"/>
    </xf>
    <xf numFmtId="186" fontId="100" fillId="7" borderId="154" xfId="208" applyNumberFormat="1" applyFont="1" applyFill="1" applyBorder="1" applyAlignment="1">
      <alignment horizontal="center"/>
    </xf>
    <xf numFmtId="186" fontId="100" fillId="7" borderId="155" xfId="208" applyNumberFormat="1" applyFont="1" applyFill="1" applyBorder="1" applyAlignment="1">
      <alignment horizontal="center"/>
    </xf>
    <xf numFmtId="186" fontId="100" fillId="7" borderId="169" xfId="208" applyNumberFormat="1" applyFont="1" applyFill="1" applyBorder="1" applyAlignment="1">
      <alignment horizontal="center"/>
    </xf>
    <xf numFmtId="364" fontId="100" fillId="7" borderId="155" xfId="208" applyNumberFormat="1" applyFont="1" applyFill="1" applyBorder="1" applyAlignment="1">
      <alignment horizontal="center"/>
    </xf>
    <xf numFmtId="364" fontId="100" fillId="7" borderId="169" xfId="208" applyNumberFormat="1" applyFont="1" applyFill="1" applyBorder="1" applyAlignment="1">
      <alignment horizontal="center"/>
    </xf>
    <xf numFmtId="245" fontId="100" fillId="7" borderId="154" xfId="41976" applyNumberFormat="1" applyFont="1" applyFill="1" applyBorder="1" applyAlignment="1">
      <alignment horizontal="center"/>
    </xf>
    <xf numFmtId="0" fontId="6" fillId="0" borderId="0" xfId="41974" applyFont="1"/>
    <xf numFmtId="0" fontId="6" fillId="0" borderId="0" xfId="41974" applyFont="1" applyFill="1"/>
    <xf numFmtId="0" fontId="6" fillId="0" borderId="0" xfId="41974" applyFont="1" applyAlignment="1">
      <alignment horizontal="center"/>
    </xf>
    <xf numFmtId="0" fontId="6" fillId="0" borderId="0" xfId="41974" applyFont="1" applyFill="1" applyAlignment="1">
      <alignment wrapText="1"/>
    </xf>
    <xf numFmtId="0" fontId="6" fillId="0" borderId="0" xfId="41974" applyFont="1" applyAlignment="1">
      <alignment wrapText="1"/>
    </xf>
    <xf numFmtId="0" fontId="6" fillId="0" borderId="0" xfId="41974" applyFont="1" applyAlignment="1">
      <alignment horizontal="center" wrapText="1"/>
    </xf>
    <xf numFmtId="0" fontId="6" fillId="0" borderId="0" xfId="41974" quotePrefix="1" applyFont="1" applyFill="1" applyBorder="1" applyAlignment="1">
      <alignment horizontal="center" wrapText="1"/>
    </xf>
    <xf numFmtId="0" fontId="6" fillId="0" borderId="0" xfId="41974" applyFont="1" applyFill="1" applyBorder="1" applyAlignment="1">
      <alignment horizontal="center"/>
    </xf>
    <xf numFmtId="0" fontId="6" fillId="0" borderId="0" xfId="41974" applyFont="1" applyFill="1" applyBorder="1"/>
    <xf numFmtId="0" fontId="6" fillId="0" borderId="186" xfId="41975" applyFont="1" applyBorder="1" applyAlignment="1">
      <alignment horizontal="center"/>
    </xf>
    <xf numFmtId="0" fontId="6" fillId="0" borderId="0" xfId="41974" applyFont="1" applyFill="1" applyAlignment="1">
      <alignment horizontal="center" vertical="top"/>
    </xf>
    <xf numFmtId="0" fontId="6" fillId="0" borderId="0" xfId="41974" applyFont="1" applyFill="1" applyAlignment="1">
      <alignment horizontal="center"/>
    </xf>
    <xf numFmtId="0" fontId="6" fillId="0" borderId="0" xfId="41974" applyFont="1" applyFill="1" applyBorder="1" applyAlignment="1">
      <alignment wrapText="1"/>
    </xf>
    <xf numFmtId="0" fontId="6" fillId="0" borderId="34" xfId="41974" applyFont="1" applyBorder="1" applyAlignment="1">
      <alignment horizontal="center"/>
    </xf>
    <xf numFmtId="0" fontId="6" fillId="0" borderId="160" xfId="41974" applyFont="1" applyBorder="1" applyAlignment="1">
      <alignment horizontal="center"/>
    </xf>
    <xf numFmtId="0" fontId="6" fillId="0" borderId="195" xfId="41974" applyFont="1" applyBorder="1" applyAlignment="1">
      <alignment horizontal="center"/>
    </xf>
    <xf numFmtId="0" fontId="6" fillId="0" borderId="185" xfId="41974" applyFont="1" applyBorder="1" applyAlignment="1">
      <alignment horizontal="center"/>
    </xf>
    <xf numFmtId="0" fontId="6" fillId="0" borderId="165" xfId="41974" applyFont="1" applyBorder="1" applyAlignment="1">
      <alignment horizontal="center"/>
    </xf>
    <xf numFmtId="0" fontId="6" fillId="0" borderId="186" xfId="41974" applyFont="1" applyBorder="1" applyAlignment="1">
      <alignment horizontal="center"/>
    </xf>
    <xf numFmtId="368" fontId="100" fillId="7" borderId="160" xfId="41976" applyNumberFormat="1" applyFont="1" applyFill="1" applyBorder="1" applyAlignment="1">
      <alignment horizontal="center"/>
    </xf>
    <xf numFmtId="177" fontId="6" fillId="0" borderId="0" xfId="41976" applyNumberFormat="1" applyFont="1" applyFill="1" applyBorder="1" applyAlignment="1">
      <alignment wrapText="1"/>
    </xf>
    <xf numFmtId="177" fontId="6" fillId="0" borderId="0" xfId="41974" applyNumberFormat="1" applyFont="1" applyFill="1" applyBorder="1" applyAlignment="1">
      <alignment wrapText="1"/>
    </xf>
    <xf numFmtId="0" fontId="6" fillId="0" borderId="14" xfId="41974" applyFont="1" applyBorder="1" applyAlignment="1">
      <alignment horizontal="center"/>
    </xf>
    <xf numFmtId="0" fontId="6" fillId="0" borderId="98" xfId="41974" applyFont="1" applyBorder="1" applyAlignment="1">
      <alignment horizontal="center"/>
    </xf>
    <xf numFmtId="0" fontId="6" fillId="0" borderId="90" xfId="41974" applyFont="1" applyBorder="1" applyAlignment="1">
      <alignment horizontal="center"/>
    </xf>
    <xf numFmtId="0" fontId="6" fillId="0" borderId="99" xfId="41974" applyFont="1" applyBorder="1" applyAlignment="1">
      <alignment horizontal="center"/>
    </xf>
    <xf numFmtId="0" fontId="6" fillId="0" borderId="0" xfId="41974" applyFont="1" applyFill="1" applyBorder="1" applyAlignment="1">
      <alignment horizontal="left" wrapText="1"/>
    </xf>
    <xf numFmtId="38" fontId="6" fillId="0" borderId="0" xfId="41974" applyNumberFormat="1" applyFont="1" applyFill="1" applyBorder="1" applyAlignment="1">
      <alignment horizontal="left" wrapText="1"/>
    </xf>
    <xf numFmtId="177" fontId="6" fillId="0" borderId="0" xfId="41974" applyNumberFormat="1" applyFont="1" applyFill="1" applyBorder="1" applyAlignment="1">
      <alignment horizontal="left" wrapText="1"/>
    </xf>
    <xf numFmtId="186" fontId="6" fillId="0" borderId="0" xfId="41974" applyNumberFormat="1" applyFont="1" applyFill="1" applyBorder="1" applyAlignment="1">
      <alignment horizontal="left" wrapText="1"/>
    </xf>
    <xf numFmtId="0" fontId="6" fillId="0" borderId="160" xfId="41974" applyFont="1" applyBorder="1" applyAlignment="1"/>
    <xf numFmtId="0" fontId="6" fillId="0" borderId="195" xfId="41974" applyFont="1" applyBorder="1" applyAlignment="1"/>
    <xf numFmtId="0" fontId="6" fillId="0" borderId="185" xfId="41974" applyFont="1" applyBorder="1" applyAlignment="1"/>
    <xf numFmtId="171" fontId="6" fillId="0" borderId="0" xfId="8" applyNumberFormat="1" applyFont="1" applyFill="1" applyBorder="1" applyAlignment="1">
      <alignment wrapText="1"/>
    </xf>
    <xf numFmtId="363" fontId="6" fillId="0" borderId="0" xfId="8" applyNumberFormat="1" applyFont="1" applyFill="1" applyBorder="1" applyAlignment="1">
      <alignment wrapText="1"/>
    </xf>
    <xf numFmtId="0" fontId="6" fillId="0" borderId="0" xfId="41974" applyNumberFormat="1" applyFont="1"/>
    <xf numFmtId="0" fontId="6" fillId="9" borderId="0" xfId="41974" applyFont="1" applyFill="1" applyBorder="1" applyAlignment="1">
      <alignment wrapText="1"/>
    </xf>
    <xf numFmtId="38" fontId="6" fillId="0" borderId="0" xfId="41974" applyNumberFormat="1" applyFont="1" applyFill="1" applyBorder="1" applyAlignment="1">
      <alignment wrapText="1"/>
    </xf>
    <xf numFmtId="360" fontId="6" fillId="0" borderId="0" xfId="41974" applyNumberFormat="1" applyFont="1" applyFill="1" applyBorder="1" applyAlignment="1">
      <alignment horizontal="left" wrapText="1"/>
    </xf>
    <xf numFmtId="193" fontId="77" fillId="0" borderId="195" xfId="41976" applyNumberFormat="1" applyFont="1" applyFill="1" applyBorder="1" applyAlignment="1"/>
    <xf numFmtId="193" fontId="77" fillId="0" borderId="185" xfId="41976" applyNumberFormat="1" applyFont="1" applyFill="1" applyBorder="1" applyAlignment="1"/>
    <xf numFmtId="0" fontId="6" fillId="0" borderId="165" xfId="41974" applyFont="1" applyBorder="1" applyAlignment="1">
      <alignment horizontal="center" vertical="top"/>
    </xf>
    <xf numFmtId="212" fontId="100" fillId="7" borderId="155" xfId="41976" applyNumberFormat="1" applyFont="1" applyFill="1" applyBorder="1" applyAlignment="1">
      <alignment horizontal="center"/>
    </xf>
    <xf numFmtId="212" fontId="100" fillId="7" borderId="169" xfId="41976" applyNumberFormat="1" applyFont="1" applyFill="1" applyBorder="1" applyAlignment="1">
      <alignment horizontal="center"/>
    </xf>
    <xf numFmtId="0" fontId="6" fillId="0" borderId="98" xfId="41974" applyFont="1" applyBorder="1" applyAlignment="1"/>
    <xf numFmtId="0" fontId="6" fillId="0" borderId="90" xfId="41974" applyFont="1" applyBorder="1" applyAlignment="1"/>
    <xf numFmtId="0" fontId="6" fillId="0" borderId="99" xfId="41974" applyFont="1" applyBorder="1" applyAlignment="1"/>
    <xf numFmtId="353" fontId="6" fillId="0" borderId="0" xfId="41974" applyNumberFormat="1" applyFont="1" applyFill="1" applyBorder="1" applyAlignment="1">
      <alignment horizontal="left" wrapText="1"/>
    </xf>
    <xf numFmtId="353" fontId="6" fillId="0" borderId="0" xfId="41974" applyNumberFormat="1" applyFont="1" applyFill="1" applyBorder="1" applyAlignment="1">
      <alignment wrapText="1"/>
    </xf>
    <xf numFmtId="0" fontId="6" fillId="0" borderId="11" xfId="41974" applyFont="1" applyBorder="1" applyAlignment="1"/>
    <xf numFmtId="0" fontId="6" fillId="0" borderId="34" xfId="41974" applyFont="1" applyBorder="1" applyAlignment="1"/>
    <xf numFmtId="0" fontId="6" fillId="0" borderId="14" xfId="41974" applyFont="1" applyBorder="1" applyAlignment="1">
      <alignment horizontal="center" vertical="top"/>
    </xf>
    <xf numFmtId="0" fontId="6" fillId="0" borderId="28" xfId="41974" applyFont="1" applyBorder="1" applyAlignment="1">
      <alignment horizontal="center"/>
    </xf>
    <xf numFmtId="0" fontId="6" fillId="0" borderId="165" xfId="41974" applyFont="1" applyFill="1" applyBorder="1" applyAlignment="1">
      <alignment horizontal="center" wrapText="1"/>
    </xf>
    <xf numFmtId="0" fontId="6" fillId="0" borderId="186" xfId="41974" applyFont="1" applyFill="1" applyBorder="1" applyAlignment="1">
      <alignment horizontal="center" wrapText="1"/>
    </xf>
    <xf numFmtId="0" fontId="6" fillId="0" borderId="14" xfId="41974" applyFont="1" applyFill="1" applyBorder="1" applyAlignment="1">
      <alignment horizontal="center" wrapText="1"/>
    </xf>
    <xf numFmtId="0" fontId="6" fillId="0" borderId="160" xfId="41974" applyFont="1" applyBorder="1" applyAlignment="1">
      <alignment horizontal="center" vertical="center"/>
    </xf>
    <xf numFmtId="0" fontId="6" fillId="0" borderId="195" xfId="41974" applyFont="1" applyBorder="1" applyAlignment="1">
      <alignment horizontal="center" vertical="center"/>
    </xf>
    <xf numFmtId="0" fontId="6" fillId="0" borderId="185" xfId="41974" applyFont="1" applyBorder="1" applyAlignment="1">
      <alignment horizontal="center" vertical="center"/>
    </xf>
    <xf numFmtId="14" fontId="6" fillId="0" borderId="0" xfId="41974" applyNumberFormat="1" applyFont="1" applyFill="1"/>
    <xf numFmtId="0" fontId="6" fillId="0" borderId="98" xfId="41974" applyFont="1" applyBorder="1" applyAlignment="1">
      <alignment horizontal="center" vertical="center"/>
    </xf>
    <xf numFmtId="0" fontId="6" fillId="0" borderId="90" xfId="41974" applyFont="1" applyBorder="1" applyAlignment="1">
      <alignment horizontal="center" vertical="center"/>
    </xf>
    <xf numFmtId="0" fontId="6" fillId="0" borderId="99" xfId="41974" applyFont="1" applyBorder="1" applyAlignment="1">
      <alignment horizontal="center" vertical="center"/>
    </xf>
    <xf numFmtId="0" fontId="6" fillId="0" borderId="195" xfId="41974" applyFont="1" applyFill="1" applyBorder="1"/>
    <xf numFmtId="0" fontId="6" fillId="0" borderId="0" xfId="41974" applyNumberFormat="1" applyFont="1" applyFill="1"/>
    <xf numFmtId="40" fontId="77" fillId="14" borderId="195" xfId="208" applyNumberFormat="1" applyFont="1" applyFill="1" applyBorder="1" applyAlignment="1">
      <alignment horizontal="center"/>
    </xf>
    <xf numFmtId="40" fontId="77" fillId="14" borderId="185" xfId="208" applyNumberFormat="1" applyFont="1" applyFill="1" applyBorder="1" applyAlignment="1">
      <alignment horizontal="center"/>
    </xf>
    <xf numFmtId="20" fontId="6" fillId="0" borderId="0" xfId="41974" applyNumberFormat="1" applyFont="1"/>
    <xf numFmtId="40" fontId="100" fillId="7" borderId="155" xfId="208" applyNumberFormat="1" applyFont="1" applyFill="1" applyBorder="1" applyAlignment="1">
      <alignment horizontal="center"/>
    </xf>
    <xf numFmtId="40" fontId="100" fillId="7" borderId="169" xfId="208" applyNumberFormat="1" applyFont="1" applyFill="1" applyBorder="1" applyAlignment="1">
      <alignment horizontal="center"/>
    </xf>
    <xf numFmtId="20" fontId="6" fillId="0" borderId="0" xfId="41974" applyNumberFormat="1" applyFont="1" applyFill="1"/>
    <xf numFmtId="0" fontId="6" fillId="0" borderId="0" xfId="41974" applyFont="1" applyAlignment="1">
      <alignment horizontal="center" vertical="top"/>
    </xf>
    <xf numFmtId="0" fontId="6" fillId="0" borderId="195" xfId="41974" applyFont="1" applyFill="1" applyBorder="1" applyAlignment="1">
      <alignment horizontal="left" vertical="top" wrapText="1"/>
    </xf>
    <xf numFmtId="2" fontId="6" fillId="0" borderId="0" xfId="41975" applyNumberFormat="1" applyFont="1" applyAlignment="1">
      <alignment wrapText="1"/>
    </xf>
    <xf numFmtId="0" fontId="6" fillId="0" borderId="0" xfId="41975" applyFont="1"/>
    <xf numFmtId="0" fontId="6" fillId="0" borderId="0" xfId="41975" applyFont="1" applyAlignment="1">
      <alignment horizontal="center"/>
    </xf>
    <xf numFmtId="0" fontId="6" fillId="0" borderId="174" xfId="41975" applyFont="1" applyBorder="1"/>
    <xf numFmtId="0" fontId="6" fillId="0" borderId="195" xfId="41975" applyFont="1" applyBorder="1"/>
    <xf numFmtId="0" fontId="6" fillId="0" borderId="0" xfId="41975" applyFont="1" applyBorder="1"/>
    <xf numFmtId="0" fontId="6" fillId="0" borderId="195" xfId="41975" applyFont="1" applyBorder="1" applyAlignment="1">
      <alignment horizontal="center"/>
    </xf>
    <xf numFmtId="9" fontId="77" fillId="14" borderId="195" xfId="5441" applyFont="1" applyFill="1" applyBorder="1" applyAlignment="1">
      <alignment horizontal="center"/>
    </xf>
    <xf numFmtId="9" fontId="6" fillId="0" borderId="0" xfId="41978" applyNumberFormat="1" applyFont="1" applyFill="1" applyBorder="1" applyAlignment="1">
      <alignment horizontal="center"/>
    </xf>
    <xf numFmtId="0" fontId="6" fillId="0" borderId="195" xfId="41975" applyFont="1" applyFill="1" applyBorder="1"/>
    <xf numFmtId="193" fontId="100" fillId="7" borderId="195" xfId="208" applyNumberFormat="1" applyFont="1" applyFill="1" applyBorder="1" applyAlignment="1">
      <alignment horizontal="center" vertical="top"/>
    </xf>
    <xf numFmtId="0" fontId="6" fillId="0" borderId="0" xfId="41975" applyFont="1" applyFill="1" applyAlignment="1">
      <alignment horizontal="center"/>
    </xf>
    <xf numFmtId="0" fontId="6" fillId="14" borderId="195" xfId="41975" applyFont="1" applyFill="1" applyBorder="1"/>
    <xf numFmtId="360" fontId="77" fillId="0" borderId="0" xfId="13" applyNumberFormat="1" applyFont="1" applyProtection="1"/>
    <xf numFmtId="0" fontId="129" fillId="0" borderId="0" xfId="0" applyFont="1"/>
    <xf numFmtId="186" fontId="77" fillId="7" borderId="195" xfId="211" applyNumberFormat="1" applyFont="1" applyFill="1" applyBorder="1"/>
    <xf numFmtId="186" fontId="77" fillId="7" borderId="90" xfId="211" applyNumberFormat="1" applyFont="1" applyFill="1" applyBorder="1"/>
    <xf numFmtId="186" fontId="9" fillId="14" borderId="195" xfId="42026" applyNumberFormat="1" applyFill="1" applyBorder="1"/>
    <xf numFmtId="186" fontId="66" fillId="9" borderId="0" xfId="3191" applyNumberFormat="1" applyFill="1" applyBorder="1"/>
    <xf numFmtId="186" fontId="66" fillId="9" borderId="0" xfId="237" applyNumberFormat="1" applyFont="1" applyFill="1" applyBorder="1" applyProtection="1"/>
    <xf numFmtId="186" fontId="66" fillId="0" borderId="0" xfId="3191" applyNumberFormat="1" applyBorder="1"/>
    <xf numFmtId="186" fontId="96" fillId="9" borderId="0" xfId="42028" applyNumberFormat="1" applyFont="1" applyFill="1" applyBorder="1"/>
    <xf numFmtId="186" fontId="84" fillId="9" borderId="0" xfId="42028" applyNumberFormat="1" applyFont="1" applyFill="1" applyAlignment="1">
      <alignment wrapText="1"/>
    </xf>
    <xf numFmtId="186" fontId="9" fillId="14" borderId="195" xfId="42026" applyNumberFormat="1" applyFont="1" applyFill="1" applyBorder="1"/>
    <xf numFmtId="186" fontId="77" fillId="9" borderId="0" xfId="3" applyNumberFormat="1" applyFont="1" applyFill="1" applyBorder="1"/>
    <xf numFmtId="186" fontId="97" fillId="9" borderId="0" xfId="237" applyNumberFormat="1" applyFont="1" applyFill="1" applyBorder="1" applyProtection="1"/>
    <xf numFmtId="186" fontId="97" fillId="9" borderId="0" xfId="25" applyNumberFormat="1" applyFont="1" applyFill="1" applyBorder="1" applyProtection="1"/>
    <xf numFmtId="186" fontId="9" fillId="9" borderId="0" xfId="42026" applyNumberFormat="1" applyFont="1" applyFill="1" applyBorder="1"/>
    <xf numFmtId="186" fontId="97" fillId="0" borderId="0" xfId="25" applyNumberFormat="1" applyFont="1" applyFill="1" applyBorder="1" applyProtection="1"/>
    <xf numFmtId="186" fontId="96" fillId="111" borderId="195" xfId="42027" applyNumberFormat="1" applyFont="1" applyFill="1" applyBorder="1" applyAlignment="1" applyProtection="1">
      <alignment horizontal="right" vertical="center"/>
    </xf>
    <xf numFmtId="186" fontId="9" fillId="13" borderId="0" xfId="42026" applyNumberFormat="1" applyFill="1"/>
    <xf numFmtId="186" fontId="96" fillId="13" borderId="87" xfId="25" applyNumberFormat="1" applyFont="1" applyFill="1" applyBorder="1" applyAlignment="1" applyProtection="1">
      <alignment horizontal="right"/>
    </xf>
    <xf numFmtId="186" fontId="96" fillId="13" borderId="0" xfId="25" applyNumberFormat="1" applyFont="1" applyFill="1" applyAlignment="1" applyProtection="1">
      <alignment horizontal="right"/>
    </xf>
    <xf numFmtId="186" fontId="120" fillId="9" borderId="0" xfId="42026" applyNumberFormat="1" applyFont="1" applyFill="1" applyBorder="1"/>
    <xf numFmtId="186" fontId="9" fillId="14" borderId="195" xfId="42029" applyNumberFormat="1" applyFill="1" applyBorder="1"/>
    <xf numFmtId="186" fontId="9" fillId="0" borderId="195" xfId="42029" applyNumberFormat="1" applyFill="1" applyBorder="1"/>
    <xf numFmtId="186" fontId="9" fillId="116" borderId="195" xfId="42030" applyNumberFormat="1" applyFont="1" applyFill="1" applyBorder="1">
      <alignment vertical="center"/>
      <protection locked="0"/>
    </xf>
    <xf numFmtId="186" fontId="77" fillId="111" borderId="195" xfId="320" applyNumberFormat="1" applyFont="1" applyFill="1" applyBorder="1" applyAlignment="1">
      <alignment horizontal="right"/>
    </xf>
    <xf numFmtId="186" fontId="77" fillId="9" borderId="0" xfId="320" applyNumberFormat="1" applyFont="1" applyFill="1" applyBorder="1" applyAlignment="1"/>
    <xf numFmtId="186" fontId="9" fillId="0" borderId="0" xfId="42031" applyNumberFormat="1" applyFont="1" applyFill="1" applyBorder="1">
      <alignment vertical="center"/>
      <protection locked="0"/>
    </xf>
    <xf numFmtId="186" fontId="77" fillId="9" borderId="0" xfId="320" applyNumberFormat="1" applyFont="1" applyFill="1" applyBorder="1" applyAlignment="1">
      <alignment horizontal="right"/>
    </xf>
    <xf numFmtId="186" fontId="9" fillId="0" borderId="195" xfId="42031" applyNumberFormat="1" applyFont="1" applyFill="1" applyBorder="1">
      <alignment vertical="center"/>
      <protection locked="0"/>
    </xf>
    <xf numFmtId="186" fontId="9" fillId="116" borderId="195" xfId="42031" applyNumberFormat="1" applyFont="1" applyFill="1" applyBorder="1">
      <alignment vertical="center"/>
      <protection locked="0"/>
    </xf>
    <xf numFmtId="186" fontId="313" fillId="15" borderId="195" xfId="42030" applyNumberFormat="1" applyFont="1" applyFill="1" applyBorder="1">
      <alignment vertical="center"/>
      <protection locked="0"/>
    </xf>
    <xf numFmtId="186" fontId="9" fillId="116" borderId="195" xfId="42034" applyNumberFormat="1" applyFill="1" applyProtection="1">
      <alignment horizontal="right" vertical="center"/>
    </xf>
    <xf numFmtId="186" fontId="9" fillId="116" borderId="195" xfId="42035" applyNumberFormat="1" applyFill="1" applyProtection="1">
      <alignment vertical="center"/>
    </xf>
    <xf numFmtId="186" fontId="9" fillId="9" borderId="0" xfId="42036" applyNumberFormat="1" applyFill="1" applyBorder="1" applyAlignment="1" applyProtection="1">
      <alignment vertical="center"/>
    </xf>
    <xf numFmtId="186" fontId="77" fillId="9" borderId="0" xfId="17264" applyNumberFormat="1" applyFont="1" applyFill="1" applyBorder="1"/>
    <xf numFmtId="186" fontId="77" fillId="9" borderId="0" xfId="17264" applyNumberFormat="1" applyFont="1" applyFill="1" applyBorder="1" applyAlignment="1">
      <alignment horizontal="right"/>
    </xf>
    <xf numFmtId="186" fontId="77" fillId="116" borderId="195" xfId="17258" applyNumberFormat="1" applyFont="1" applyFill="1" applyBorder="1" applyAlignment="1" applyProtection="1">
      <alignment horizontal="right"/>
      <protection locked="0"/>
    </xf>
    <xf numFmtId="186" fontId="80" fillId="9" borderId="0" xfId="3" applyNumberFormat="1" applyFont="1" applyFill="1" applyBorder="1" applyAlignment="1">
      <alignment horizontal="right"/>
    </xf>
    <xf numFmtId="186" fontId="66" fillId="9" borderId="0" xfId="3191" applyNumberFormat="1" applyFill="1" applyBorder="1" applyAlignment="1">
      <alignment horizontal="right"/>
    </xf>
    <xf numFmtId="186" fontId="77" fillId="14" borderId="195" xfId="1270" applyNumberFormat="1" applyFont="1" applyFill="1" applyBorder="1" applyAlignment="1">
      <alignment horizontal="right"/>
    </xf>
    <xf numFmtId="186" fontId="77" fillId="116" borderId="195" xfId="17258" applyNumberFormat="1" applyFont="1" applyFill="1" applyBorder="1" applyAlignment="1">
      <alignment horizontal="right"/>
    </xf>
    <xf numFmtId="186" fontId="77" fillId="116" borderId="195" xfId="17256" applyNumberFormat="1" applyFont="1" applyFill="1" applyBorder="1" applyAlignment="1">
      <alignment horizontal="right"/>
    </xf>
    <xf numFmtId="186" fontId="77" fillId="116" borderId="195" xfId="17256" applyNumberFormat="1" applyFont="1" applyFill="1" applyBorder="1" applyAlignment="1">
      <alignment horizontal="right" vertical="center"/>
    </xf>
    <xf numFmtId="186" fontId="77" fillId="0" borderId="195" xfId="17256" applyNumberFormat="1" applyFont="1" applyFill="1" applyBorder="1" applyAlignment="1">
      <alignment horizontal="right" vertical="center"/>
    </xf>
    <xf numFmtId="186" fontId="77" fillId="116" borderId="195" xfId="17258" applyNumberFormat="1" applyFont="1" applyFill="1" applyBorder="1" applyAlignment="1">
      <alignment horizontal="right" vertical="center"/>
    </xf>
    <xf numFmtId="186" fontId="77" fillId="14" borderId="195" xfId="1270" applyNumberFormat="1" applyFont="1" applyFill="1" applyBorder="1" applyAlignment="1">
      <alignment vertical="center"/>
    </xf>
    <xf numFmtId="186" fontId="77" fillId="116" borderId="195" xfId="17253" applyNumberFormat="1" applyFont="1" applyFill="1" applyBorder="1" applyAlignment="1">
      <alignment vertical="center"/>
    </xf>
    <xf numFmtId="186" fontId="80" fillId="13" borderId="0" xfId="17253" applyNumberFormat="1" applyFont="1" applyFill="1" applyBorder="1" applyAlignment="1"/>
    <xf numFmtId="186" fontId="80" fillId="13" borderId="0" xfId="17253" applyNumberFormat="1" applyFont="1" applyFill="1" applyBorder="1" applyAlignment="1">
      <alignment vertical="center"/>
    </xf>
    <xf numFmtId="186" fontId="80" fillId="13" borderId="0" xfId="17253" applyNumberFormat="1" applyFont="1" applyFill="1" applyBorder="1" applyAlignment="1">
      <alignment horizontal="right" vertical="center"/>
    </xf>
    <xf numFmtId="186" fontId="77" fillId="116" borderId="195" xfId="17253" applyNumberFormat="1" applyFont="1" applyFill="1" applyBorder="1" applyAlignment="1">
      <alignment horizontal="right" vertical="center"/>
    </xf>
    <xf numFmtId="186" fontId="80" fillId="116" borderId="195" xfId="17253" applyNumberFormat="1" applyFont="1" applyFill="1" applyBorder="1" applyAlignment="1">
      <alignment vertical="center"/>
    </xf>
    <xf numFmtId="186" fontId="77" fillId="67" borderId="195" xfId="17256" quotePrefix="1" applyNumberFormat="1" applyFont="1" applyFill="1" applyBorder="1" applyAlignment="1">
      <alignment horizontal="right" vertical="center"/>
    </xf>
    <xf numFmtId="186" fontId="80" fillId="9" borderId="0" xfId="17253" applyNumberFormat="1" applyFont="1" applyFill="1" applyBorder="1" applyAlignment="1">
      <alignment vertical="center"/>
    </xf>
    <xf numFmtId="186" fontId="96" fillId="116" borderId="195" xfId="1280" applyNumberFormat="1" applyFont="1" applyFill="1" applyBorder="1" applyAlignment="1" applyProtection="1">
      <alignment horizontal="right" vertical="center"/>
    </xf>
    <xf numFmtId="186" fontId="77" fillId="116" borderId="195" xfId="17253" applyNumberFormat="1" applyFont="1" applyFill="1" applyBorder="1" applyAlignment="1">
      <alignment horizontal="right"/>
    </xf>
    <xf numFmtId="186" fontId="80" fillId="13" borderId="0" xfId="17253" applyNumberFormat="1" applyFont="1" applyFill="1" applyBorder="1" applyAlignment="1">
      <alignment horizontal="right"/>
    </xf>
    <xf numFmtId="186" fontId="80" fillId="116" borderId="195" xfId="17253" applyNumberFormat="1" applyFont="1" applyFill="1" applyBorder="1" applyAlignment="1">
      <alignment horizontal="right"/>
    </xf>
    <xf numFmtId="186" fontId="77" fillId="13" borderId="0" xfId="17253" applyNumberFormat="1" applyFont="1" applyFill="1" applyBorder="1" applyAlignment="1">
      <alignment horizontal="right"/>
    </xf>
    <xf numFmtId="186" fontId="80" fillId="9" borderId="0" xfId="17253" applyNumberFormat="1" applyFont="1" applyFill="1" applyBorder="1" applyAlignment="1">
      <alignment horizontal="right"/>
    </xf>
    <xf numFmtId="186" fontId="96" fillId="116" borderId="195" xfId="1280" applyNumberFormat="1" applyFont="1" applyFill="1" applyBorder="1" applyAlignment="1" applyProtection="1">
      <alignment horizontal="right"/>
    </xf>
    <xf numFmtId="186" fontId="9" fillId="116" borderId="195" xfId="42037" applyNumberFormat="1" applyFont="1" applyFill="1" applyBorder="1"/>
    <xf numFmtId="186" fontId="9" fillId="9" borderId="195" xfId="42037" applyNumberFormat="1" applyFont="1" applyFill="1" applyBorder="1"/>
    <xf numFmtId="186" fontId="66" fillId="9" borderId="195" xfId="3191" applyNumberFormat="1" applyFill="1" applyBorder="1"/>
    <xf numFmtId="186" fontId="9" fillId="0" borderId="195" xfId="42037" applyNumberFormat="1" applyFont="1" applyBorder="1" applyAlignment="1">
      <alignment horizontal="center"/>
    </xf>
    <xf numFmtId="186" fontId="9" fillId="9" borderId="195" xfId="42037" applyNumberFormat="1" applyFont="1" applyFill="1" applyBorder="1" applyAlignment="1">
      <alignment horizontal="center"/>
    </xf>
    <xf numFmtId="186" fontId="77" fillId="9" borderId="195" xfId="1270" applyNumberFormat="1" applyFont="1" applyFill="1" applyBorder="1" applyAlignment="1">
      <alignment horizontal="center"/>
    </xf>
    <xf numFmtId="186" fontId="77" fillId="14" borderId="195" xfId="1270" applyNumberFormat="1" applyFont="1" applyFill="1" applyBorder="1" applyAlignment="1"/>
    <xf numFmtId="186" fontId="77" fillId="116" borderId="195" xfId="211" applyNumberFormat="1" applyFont="1" applyFill="1" applyBorder="1" applyAlignment="1">
      <alignment horizontal="right"/>
    </xf>
    <xf numFmtId="186" fontId="96" fillId="9" borderId="0" xfId="60" applyNumberFormat="1" applyFont="1" applyFill="1" applyBorder="1"/>
    <xf numFmtId="186" fontId="96" fillId="0" borderId="195" xfId="60" applyNumberFormat="1" applyFont="1" applyBorder="1" applyAlignment="1">
      <alignment horizontal="right"/>
    </xf>
    <xf numFmtId="186" fontId="77" fillId="14" borderId="195" xfId="330" applyNumberFormat="1" applyFont="1" applyFill="1" applyBorder="1"/>
    <xf numFmtId="186" fontId="96" fillId="9" borderId="0" xfId="28104" applyNumberFormat="1" applyFont="1" applyFill="1" applyBorder="1" applyAlignment="1" applyProtection="1">
      <alignment horizontal="center"/>
    </xf>
    <xf numFmtId="186" fontId="77" fillId="7" borderId="195" xfId="330" applyNumberFormat="1" applyFont="1" applyFill="1" applyBorder="1"/>
    <xf numFmtId="2" fontId="77" fillId="120" borderId="188" xfId="211" applyNumberFormat="1" applyFont="1" applyFill="1" applyBorder="1" applyAlignment="1">
      <alignment horizontal="right"/>
    </xf>
    <xf numFmtId="174" fontId="77" fillId="120" borderId="195" xfId="211" applyNumberFormat="1" applyFont="1" applyFill="1" applyBorder="1" applyAlignment="1">
      <alignment horizontal="right"/>
    </xf>
    <xf numFmtId="285" fontId="77" fillId="14" borderId="156" xfId="1" applyNumberFormat="1" applyFont="1" applyFill="1" applyBorder="1" applyAlignment="1">
      <alignment vertical="center"/>
    </xf>
    <xf numFmtId="0" fontId="129" fillId="0" borderId="0" xfId="2292" applyFont="1" applyAlignment="1">
      <alignment vertical="center"/>
    </xf>
    <xf numFmtId="166" fontId="5" fillId="0" borderId="195" xfId="42041" applyFont="1" applyFill="1" applyBorder="1" applyAlignment="1">
      <alignment horizontal="right"/>
    </xf>
    <xf numFmtId="0" fontId="277" fillId="0" borderId="190" xfId="18524" applyFont="1" applyFill="1" applyBorder="1" applyAlignment="1" applyProtection="1">
      <alignment horizontal="center"/>
    </xf>
    <xf numFmtId="0" fontId="277" fillId="0" borderId="193" xfId="18524" applyFont="1" applyBorder="1" applyAlignment="1" applyProtection="1">
      <alignment horizontal="center"/>
    </xf>
    <xf numFmtId="171" fontId="100" fillId="54" borderId="172" xfId="4" applyNumberFormat="1" applyFont="1" applyFill="1" applyBorder="1" applyAlignment="1" applyProtection="1">
      <alignment horizontal="right"/>
    </xf>
    <xf numFmtId="171" fontId="77" fillId="5" borderId="195" xfId="330" applyNumberFormat="1" applyFont="1" applyFill="1" applyBorder="1" applyAlignment="1">
      <alignment horizontal="right"/>
    </xf>
    <xf numFmtId="171" fontId="77" fillId="0" borderId="172" xfId="4" applyNumberFormat="1" applyFont="1" applyFill="1" applyBorder="1" applyAlignment="1" applyProtection="1">
      <alignment horizontal="right"/>
    </xf>
    <xf numFmtId="165" fontId="0" fillId="0" borderId="0" xfId="0" applyNumberFormat="1"/>
    <xf numFmtId="164" fontId="0" fillId="14" borderId="195" xfId="8" applyFont="1" applyFill="1" applyBorder="1"/>
    <xf numFmtId="362" fontId="302" fillId="53" borderId="105" xfId="1" applyNumberFormat="1" applyFont="1" applyFill="1" applyBorder="1" applyAlignment="1">
      <alignment horizontal="right" vertical="center"/>
    </xf>
    <xf numFmtId="362" fontId="297" fillId="53" borderId="114" xfId="1" applyNumberFormat="1" applyFont="1" applyFill="1" applyBorder="1" applyAlignment="1">
      <alignment horizontal="right" vertical="center"/>
    </xf>
    <xf numFmtId="362" fontId="100" fillId="54" borderId="194" xfId="15699" applyNumberFormat="1" applyFont="1" applyFill="1" applyBorder="1" applyAlignment="1" applyProtection="1">
      <alignment horizontal="right"/>
    </xf>
    <xf numFmtId="362" fontId="77" fillId="54" borderId="194" xfId="15699" applyNumberFormat="1" applyFont="1" applyFill="1" applyBorder="1" applyAlignment="1" applyProtection="1">
      <alignment horizontal="right"/>
    </xf>
    <xf numFmtId="171" fontId="100" fillId="54" borderId="194" xfId="15699" applyNumberFormat="1" applyFont="1" applyFill="1" applyBorder="1" applyAlignment="1" applyProtection="1">
      <alignment horizontal="right"/>
    </xf>
    <xf numFmtId="172" fontId="4" fillId="15" borderId="114" xfId="41956" applyNumberFormat="1" applyFont="1" applyFill="1" applyBorder="1" applyAlignment="1">
      <alignment horizontal="right"/>
    </xf>
    <xf numFmtId="357" fontId="358" fillId="14" borderId="195" xfId="15743" applyNumberFormat="1" applyFont="1" applyFill="1" applyBorder="1" applyAlignment="1">
      <alignment horizontal="center" vertical="center"/>
    </xf>
    <xf numFmtId="357" fontId="84" fillId="6" borderId="195" xfId="15743" applyNumberFormat="1" applyFont="1" applyFill="1" applyBorder="1" applyAlignment="1">
      <alignment horizontal="center" vertical="center"/>
    </xf>
    <xf numFmtId="177" fontId="0" fillId="0" borderId="195" xfId="0" applyNumberFormat="1" applyBorder="1"/>
    <xf numFmtId="252" fontId="21" fillId="14" borderId="195" xfId="15743" applyNumberFormat="1" applyFont="1" applyFill="1" applyBorder="1" applyAlignment="1">
      <alignment vertical="center"/>
    </xf>
    <xf numFmtId="252" fontId="21" fillId="14" borderId="196" xfId="15743" applyNumberFormat="1" applyFont="1" applyFill="1" applyBorder="1" applyAlignment="1">
      <alignment vertical="center"/>
    </xf>
    <xf numFmtId="252" fontId="21" fillId="14" borderId="90" xfId="15743" applyNumberFormat="1" applyFont="1" applyFill="1" applyBorder="1" applyAlignment="1">
      <alignment vertical="center"/>
    </xf>
    <xf numFmtId="3" fontId="21" fillId="14" borderId="195" xfId="15743" applyNumberFormat="1" applyFont="1" applyFill="1" applyBorder="1" applyAlignment="1">
      <alignment vertical="center"/>
    </xf>
    <xf numFmtId="252" fontId="21" fillId="14" borderId="195" xfId="15743" applyNumberFormat="1" applyFont="1" applyFill="1" applyBorder="1" applyAlignment="1">
      <alignment horizontal="right" vertical="center"/>
    </xf>
    <xf numFmtId="3" fontId="21" fillId="14" borderId="195" xfId="15743" applyNumberFormat="1" applyFont="1" applyFill="1" applyBorder="1" applyAlignment="1">
      <alignment horizontal="right" vertical="center"/>
    </xf>
    <xf numFmtId="0" fontId="13" fillId="0" borderId="0" xfId="42024" applyProtection="1"/>
    <xf numFmtId="4" fontId="13" fillId="0" borderId="0" xfId="42024" applyNumberFormat="1" applyProtection="1"/>
    <xf numFmtId="0" fontId="13" fillId="0" borderId="195" xfId="42024" applyBorder="1" applyProtection="1"/>
    <xf numFmtId="0" fontId="360" fillId="0" borderId="195" xfId="42024" applyFont="1" applyBorder="1" applyProtection="1"/>
    <xf numFmtId="0" fontId="13" fillId="0" borderId="195" xfId="42024" applyBorder="1" applyAlignment="1" applyProtection="1">
      <alignment horizontal="center"/>
    </xf>
    <xf numFmtId="0" fontId="407" fillId="0" borderId="0" xfId="42024" applyFont="1" applyProtection="1"/>
    <xf numFmtId="4" fontId="408" fillId="0" borderId="0" xfId="42024" applyNumberFormat="1" applyFont="1" applyProtection="1"/>
    <xf numFmtId="0" fontId="3" fillId="0" borderId="0" xfId="41898" applyFont="1" applyBorder="1"/>
    <xf numFmtId="0" fontId="3" fillId="0" borderId="0" xfId="41898" applyFont="1"/>
    <xf numFmtId="285" fontId="77" fillId="5" borderId="195" xfId="41900" applyNumberFormat="1" applyFont="1" applyFill="1" applyBorder="1" applyAlignment="1">
      <alignment vertical="center"/>
    </xf>
    <xf numFmtId="285" fontId="3" fillId="0" borderId="0" xfId="41898" applyNumberFormat="1" applyFont="1"/>
    <xf numFmtId="0" fontId="3" fillId="0" borderId="0" xfId="41899" applyFont="1" applyBorder="1"/>
    <xf numFmtId="0" fontId="3" fillId="0" borderId="0" xfId="41899" applyFont="1" applyBorder="1" applyAlignment="1">
      <alignment horizontal="center" vertical="center"/>
    </xf>
    <xf numFmtId="0" fontId="100" fillId="0" borderId="207" xfId="41898" applyFont="1" applyBorder="1" applyAlignment="1">
      <alignment horizontal="center" vertical="center" wrapText="1"/>
    </xf>
    <xf numFmtId="0" fontId="100" fillId="0" borderId="206" xfId="41898" applyFont="1" applyBorder="1" applyAlignment="1">
      <alignment horizontal="center" vertical="center" wrapText="1"/>
    </xf>
    <xf numFmtId="0" fontId="100" fillId="0" borderId="193" xfId="41898" applyFont="1" applyBorder="1" applyAlignment="1">
      <alignment horizontal="center" vertical="center" wrapText="1"/>
    </xf>
    <xf numFmtId="0" fontId="3" fillId="0" borderId="195" xfId="41898" applyFont="1" applyBorder="1" applyAlignment="1">
      <alignment horizontal="left"/>
    </xf>
    <xf numFmtId="285" fontId="77" fillId="5" borderId="207" xfId="41900" applyNumberFormat="1" applyFont="1" applyFill="1" applyBorder="1" applyAlignment="1">
      <alignment vertical="center"/>
    </xf>
    <xf numFmtId="285" fontId="77" fillId="5" borderId="206" xfId="41900" applyNumberFormat="1" applyFont="1" applyFill="1" applyBorder="1" applyAlignment="1">
      <alignment vertical="center"/>
    </xf>
    <xf numFmtId="285" fontId="100" fillId="7" borderId="206" xfId="41900" applyNumberFormat="1" applyFont="1" applyFill="1" applyBorder="1" applyAlignment="1">
      <alignment vertical="center"/>
    </xf>
    <xf numFmtId="0" fontId="3" fillId="0" borderId="0" xfId="41898" applyFont="1" applyAlignment="1">
      <alignment horizontal="left"/>
    </xf>
    <xf numFmtId="0" fontId="77" fillId="0" borderId="195" xfId="17227" applyFont="1" applyBorder="1" applyAlignment="1">
      <alignment horizontal="left"/>
    </xf>
    <xf numFmtId="285" fontId="100" fillId="7" borderId="207" xfId="41900" applyNumberFormat="1" applyFont="1" applyFill="1" applyBorder="1" applyAlignment="1">
      <alignment vertical="center"/>
    </xf>
    <xf numFmtId="0" fontId="3" fillId="0" borderId="0" xfId="41898" applyFont="1" applyBorder="1" applyAlignment="1">
      <alignment horizontal="center" vertical="center"/>
    </xf>
    <xf numFmtId="0" fontId="77" fillId="5" borderId="195" xfId="17227" applyFont="1" applyFill="1" applyBorder="1"/>
    <xf numFmtId="0" fontId="77" fillId="9" borderId="100" xfId="3" applyFont="1" applyFill="1" applyBorder="1" applyAlignment="1">
      <alignment wrapText="1"/>
    </xf>
    <xf numFmtId="0" fontId="77" fillId="9" borderId="93" xfId="3" applyFont="1" applyFill="1" applyBorder="1" applyAlignment="1">
      <alignment wrapText="1"/>
    </xf>
    <xf numFmtId="0" fontId="409" fillId="0" borderId="165" xfId="41974" applyFont="1" applyBorder="1" applyAlignment="1">
      <alignment horizontal="center"/>
    </xf>
    <xf numFmtId="3" fontId="305" fillId="7" borderId="160" xfId="208" applyNumberFormat="1" applyFont="1" applyFill="1" applyBorder="1" applyAlignment="1">
      <alignment horizontal="center"/>
    </xf>
    <xf numFmtId="3" fontId="304" fillId="7" borderId="195" xfId="208" applyNumberFormat="1" applyFont="1" applyFill="1" applyBorder="1" applyAlignment="1">
      <alignment horizontal="center"/>
    </xf>
    <xf numFmtId="3" fontId="304" fillId="7" borderId="185" xfId="208" applyNumberFormat="1" applyFont="1" applyFill="1" applyBorder="1" applyAlignment="1">
      <alignment horizontal="center"/>
    </xf>
    <xf numFmtId="3" fontId="304" fillId="7" borderId="160" xfId="208" applyNumberFormat="1" applyFont="1" applyFill="1" applyBorder="1" applyAlignment="1">
      <alignment horizontal="center"/>
    </xf>
    <xf numFmtId="3" fontId="304" fillId="14" borderId="195" xfId="208" applyNumberFormat="1" applyFont="1" applyFill="1" applyBorder="1" applyAlignment="1">
      <alignment horizontal="center"/>
    </xf>
    <xf numFmtId="3" fontId="304" fillId="14" borderId="185" xfId="208" applyNumberFormat="1" applyFont="1" applyFill="1" applyBorder="1" applyAlignment="1">
      <alignment horizontal="center"/>
    </xf>
    <xf numFmtId="177" fontId="100" fillId="54" borderId="179" xfId="41976" applyNumberFormat="1" applyFont="1" applyFill="1" applyBorder="1" applyAlignment="1">
      <alignment horizontal="center"/>
    </xf>
    <xf numFmtId="3" fontId="77" fillId="14" borderId="173" xfId="208" applyNumberFormat="1" applyFont="1" applyFill="1" applyBorder="1" applyAlignment="1">
      <alignment horizontal="center"/>
    </xf>
    <xf numFmtId="3" fontId="77" fillId="14" borderId="170" xfId="208" applyNumberFormat="1" applyFont="1" applyFill="1" applyBorder="1" applyAlignment="1">
      <alignment horizontal="center"/>
    </xf>
    <xf numFmtId="177" fontId="100" fillId="54" borderId="163" xfId="41976" applyNumberFormat="1" applyFont="1" applyFill="1" applyBorder="1" applyAlignment="1">
      <alignment horizontal="center"/>
    </xf>
    <xf numFmtId="0" fontId="77" fillId="0" borderId="16" xfId="3" applyFont="1" applyBorder="1" applyAlignment="1">
      <alignment wrapText="1"/>
    </xf>
    <xf numFmtId="0" fontId="6" fillId="0" borderId="15" xfId="41974" applyFont="1" applyBorder="1" applyAlignment="1">
      <alignment wrapText="1"/>
    </xf>
    <xf numFmtId="0" fontId="304" fillId="0" borderId="16" xfId="3" quotePrefix="1" applyFont="1" applyBorder="1" applyAlignment="1">
      <alignment wrapText="1"/>
    </xf>
    <xf numFmtId="0" fontId="304" fillId="9" borderId="164" xfId="3" quotePrefix="1" applyFont="1" applyFill="1" applyBorder="1" applyAlignment="1">
      <alignment wrapText="1"/>
    </xf>
    <xf numFmtId="0" fontId="6" fillId="9" borderId="150" xfId="41974" applyFont="1" applyFill="1" applyBorder="1" applyAlignment="1">
      <alignment wrapText="1"/>
    </xf>
    <xf numFmtId="285" fontId="127" fillId="53" borderId="193" xfId="0" applyNumberFormat="1" applyFont="1" applyFill="1" applyBorder="1" applyAlignment="1">
      <alignment horizontal="right" vertical="center"/>
    </xf>
    <xf numFmtId="192" fontId="77" fillId="57" borderId="195" xfId="13" applyNumberFormat="1" applyFont="1" applyFill="1" applyBorder="1" applyAlignment="1" applyProtection="1">
      <alignment horizontal="center"/>
    </xf>
    <xf numFmtId="193" fontId="77" fillId="57" borderId="195" xfId="13" applyNumberFormat="1" applyFont="1" applyFill="1" applyBorder="1" applyAlignment="1" applyProtection="1">
      <alignment horizontal="center"/>
    </xf>
    <xf numFmtId="164" fontId="13" fillId="57" borderId="195" xfId="42024" applyNumberFormat="1" applyFill="1" applyBorder="1" applyProtection="1"/>
    <xf numFmtId="4" fontId="13" fillId="57" borderId="195" xfId="42024" applyNumberFormat="1" applyFill="1" applyBorder="1" applyProtection="1"/>
    <xf numFmtId="0" fontId="13" fillId="57" borderId="195" xfId="42024" applyFill="1" applyBorder="1" applyProtection="1"/>
    <xf numFmtId="4" fontId="13" fillId="57" borderId="196" xfId="42024" applyNumberFormat="1" applyFill="1" applyBorder="1" applyProtection="1"/>
    <xf numFmtId="0" fontId="13" fillId="57" borderId="196" xfId="42024" applyFill="1" applyBorder="1" applyProtection="1"/>
    <xf numFmtId="192" fontId="77" fillId="54" borderId="196" xfId="13" applyNumberFormat="1" applyFont="1" applyFill="1" applyBorder="1" applyAlignment="1" applyProtection="1">
      <alignment horizontal="center"/>
    </xf>
    <xf numFmtId="192" fontId="77" fillId="54" borderId="126" xfId="13" applyNumberFormat="1" applyFont="1" applyFill="1" applyBorder="1" applyAlignment="1" applyProtection="1">
      <alignment horizontal="center"/>
    </xf>
    <xf numFmtId="192" fontId="77" fillId="57" borderId="196" xfId="13" applyNumberFormat="1" applyFont="1" applyFill="1" applyBorder="1" applyAlignment="1" applyProtection="1">
      <alignment horizontal="center"/>
    </xf>
    <xf numFmtId="3" fontId="6" fillId="0" borderId="0" xfId="41974" applyNumberFormat="1" applyFont="1" applyFill="1" applyBorder="1" applyAlignment="1">
      <alignment wrapText="1"/>
    </xf>
    <xf numFmtId="186" fontId="100" fillId="7" borderId="160" xfId="41976" applyNumberFormat="1" applyFont="1" applyFill="1" applyBorder="1" applyAlignment="1">
      <alignment horizontal="center"/>
    </xf>
    <xf numFmtId="186" fontId="100" fillId="7" borderId="195" xfId="41976" applyNumberFormat="1" applyFont="1" applyFill="1" applyBorder="1" applyAlignment="1">
      <alignment horizontal="center"/>
    </xf>
    <xf numFmtId="186" fontId="100" fillId="7" borderId="185" xfId="41976" applyNumberFormat="1" applyFont="1" applyFill="1" applyBorder="1" applyAlignment="1">
      <alignment horizontal="center"/>
    </xf>
    <xf numFmtId="186" fontId="6" fillId="0" borderId="0" xfId="41976" applyNumberFormat="1" applyFont="1" applyFill="1" applyBorder="1" applyAlignment="1">
      <alignment wrapText="1"/>
    </xf>
    <xf numFmtId="186" fontId="305" fillId="7" borderId="160" xfId="41976" applyNumberFormat="1" applyFont="1" applyFill="1" applyBorder="1" applyAlignment="1">
      <alignment horizontal="center"/>
    </xf>
    <xf numFmtId="186" fontId="305" fillId="7" borderId="195" xfId="41976" applyNumberFormat="1" applyFont="1" applyFill="1" applyBorder="1" applyAlignment="1">
      <alignment horizontal="center"/>
    </xf>
    <xf numFmtId="186" fontId="305" fillId="7" borderId="185" xfId="41976" applyNumberFormat="1" applyFont="1" applyFill="1" applyBorder="1" applyAlignment="1">
      <alignment horizontal="center"/>
    </xf>
    <xf numFmtId="186" fontId="305" fillId="54" borderId="164" xfId="41976" applyNumberFormat="1" applyFont="1" applyFill="1" applyBorder="1" applyAlignment="1">
      <alignment horizontal="center"/>
    </xf>
    <xf numFmtId="186" fontId="304" fillId="14" borderId="173" xfId="208" applyNumberFormat="1" applyFont="1" applyFill="1" applyBorder="1" applyAlignment="1">
      <alignment horizontal="center"/>
    </xf>
    <xf numFmtId="186" fontId="304" fillId="14" borderId="170" xfId="208" applyNumberFormat="1" applyFont="1" applyFill="1" applyBorder="1" applyAlignment="1">
      <alignment horizontal="center"/>
    </xf>
    <xf numFmtId="186" fontId="409" fillId="0" borderId="0" xfId="41976" applyNumberFormat="1" applyFont="1" applyFill="1" applyBorder="1" applyAlignment="1">
      <alignment wrapText="1"/>
    </xf>
    <xf numFmtId="186" fontId="77" fillId="7" borderId="195" xfId="41976" applyNumberFormat="1" applyFont="1" applyFill="1" applyBorder="1" applyAlignment="1">
      <alignment horizontal="center"/>
    </xf>
    <xf numFmtId="186" fontId="77" fillId="7" borderId="185" xfId="41976" applyNumberFormat="1" applyFont="1" applyFill="1" applyBorder="1" applyAlignment="1">
      <alignment horizontal="center"/>
    </xf>
    <xf numFmtId="186" fontId="77" fillId="7" borderId="160" xfId="41976" applyNumberFormat="1" applyFont="1" applyFill="1" applyBorder="1" applyAlignment="1">
      <alignment horizontal="center"/>
    </xf>
    <xf numFmtId="164" fontId="77" fillId="5" borderId="195" xfId="1" applyFont="1" applyFill="1" applyBorder="1" applyAlignment="1" applyProtection="1">
      <alignment horizontal="center"/>
      <protection locked="0"/>
    </xf>
    <xf numFmtId="164" fontId="297" fillId="53" borderId="114" xfId="0" applyNumberFormat="1" applyFont="1" applyFill="1" applyBorder="1" applyAlignment="1">
      <alignment horizontal="right" vertical="center"/>
    </xf>
    <xf numFmtId="164" fontId="297" fillId="9" borderId="114" xfId="0" applyNumberFormat="1" applyFont="1" applyFill="1" applyBorder="1" applyAlignment="1">
      <alignment horizontal="right" vertical="center"/>
    </xf>
    <xf numFmtId="164" fontId="297" fillId="53" borderId="114" xfId="1" applyFont="1" applyFill="1" applyBorder="1" applyAlignment="1">
      <alignment horizontal="right" vertical="center"/>
    </xf>
    <xf numFmtId="164" fontId="77" fillId="14" borderId="156" xfId="1" applyFont="1" applyFill="1" applyBorder="1"/>
    <xf numFmtId="2" fontId="77" fillId="120" borderId="195" xfId="211" applyNumberFormat="1" applyFont="1" applyFill="1" applyBorder="1" applyAlignment="1">
      <alignment horizontal="right"/>
    </xf>
    <xf numFmtId="0" fontId="84" fillId="0" borderId="195" xfId="41989" applyFont="1" applyBorder="1" applyAlignment="1">
      <alignment vertical="center" wrapText="1"/>
    </xf>
    <xf numFmtId="0" fontId="100" fillId="121" borderId="37" xfId="41988" applyFont="1" applyFill="1" applyBorder="1" applyAlignment="1">
      <alignment horizontal="center" vertical="center"/>
    </xf>
    <xf numFmtId="0" fontId="100" fillId="121" borderId="2" xfId="41988" applyFont="1" applyFill="1" applyBorder="1" applyAlignment="1">
      <alignment horizontal="center" vertical="center"/>
    </xf>
    <xf numFmtId="0" fontId="100" fillId="121" borderId="35" xfId="41988" applyFont="1" applyFill="1" applyBorder="1" applyAlignment="1">
      <alignment horizontal="center" vertical="center"/>
    </xf>
    <xf numFmtId="0" fontId="84" fillId="121" borderId="2" xfId="41988" applyFont="1" applyFill="1" applyBorder="1" applyAlignment="1">
      <alignment horizontal="center" vertical="center" wrapText="1"/>
    </xf>
    <xf numFmtId="0" fontId="100" fillId="121" borderId="35" xfId="41988" applyFont="1" applyFill="1" applyBorder="1" applyAlignment="1">
      <alignment horizontal="center" vertical="center" wrapText="1"/>
    </xf>
    <xf numFmtId="0" fontId="100" fillId="121" borderId="148" xfId="237" applyFont="1" applyFill="1" applyBorder="1" applyAlignment="1">
      <alignment horizontal="center" vertical="center" wrapText="1"/>
    </xf>
    <xf numFmtId="0" fontId="100" fillId="121" borderId="44" xfId="237" applyFont="1" applyFill="1" applyBorder="1" applyAlignment="1">
      <alignment horizontal="center" vertical="center" wrapText="1"/>
    </xf>
    <xf numFmtId="15" fontId="360" fillId="121" borderId="50" xfId="41988" applyNumberFormat="1" applyFont="1" applyFill="1" applyBorder="1" applyAlignment="1">
      <alignment horizontal="center" vertical="center"/>
    </xf>
    <xf numFmtId="15" fontId="110" fillId="121" borderId="93" xfId="41988" applyNumberFormat="1" applyFont="1" applyFill="1" applyBorder="1" applyAlignment="1">
      <alignment horizontal="center" vertical="center"/>
    </xf>
    <xf numFmtId="0" fontId="77" fillId="121" borderId="92" xfId="237" applyFont="1" applyFill="1" applyBorder="1" applyAlignment="1" applyProtection="1">
      <alignment vertical="center" wrapText="1"/>
      <protection locked="0"/>
    </xf>
    <xf numFmtId="1" fontId="77" fillId="121" borderId="99" xfId="237" applyNumberFormat="1" applyFont="1" applyFill="1" applyBorder="1" applyAlignment="1">
      <alignment vertical="center" wrapText="1"/>
    </xf>
    <xf numFmtId="0" fontId="77" fillId="121" borderId="150" xfId="237" applyFont="1" applyFill="1" applyBorder="1" applyAlignment="1">
      <alignment horizontal="center" vertical="center" wrapText="1"/>
    </xf>
    <xf numFmtId="1" fontId="77" fillId="121" borderId="185" xfId="237" applyNumberFormat="1" applyFont="1" applyFill="1" applyBorder="1" applyAlignment="1">
      <alignment vertical="center" wrapText="1"/>
    </xf>
    <xf numFmtId="0" fontId="77" fillId="121" borderId="187" xfId="237" applyFont="1" applyFill="1" applyBorder="1" applyAlignment="1">
      <alignment horizontal="center" vertical="center" wrapText="1"/>
    </xf>
    <xf numFmtId="0" fontId="77" fillId="121" borderId="154" xfId="237" applyFont="1" applyFill="1" applyBorder="1" applyAlignment="1" applyProtection="1">
      <alignment vertical="center" wrapText="1"/>
      <protection locked="0"/>
    </xf>
    <xf numFmtId="0" fontId="77" fillId="121" borderId="168" xfId="237" applyFont="1" applyFill="1" applyBorder="1" applyAlignment="1" applyProtection="1">
      <alignment vertical="center" wrapText="1"/>
      <protection locked="0"/>
    </xf>
    <xf numFmtId="1" fontId="77" fillId="121" borderId="169" xfId="237" applyNumberFormat="1" applyFont="1" applyFill="1" applyBorder="1" applyAlignment="1">
      <alignment vertical="center" wrapText="1"/>
    </xf>
    <xf numFmtId="15" fontId="110" fillId="121" borderId="147" xfId="41988" applyNumberFormat="1" applyFont="1" applyFill="1" applyBorder="1" applyAlignment="1">
      <alignment horizontal="center" vertical="center"/>
    </xf>
    <xf numFmtId="1" fontId="77" fillId="121" borderId="110" xfId="237" applyNumberFormat="1" applyFont="1" applyFill="1" applyBorder="1" applyAlignment="1">
      <alignment vertical="center" wrapText="1"/>
    </xf>
    <xf numFmtId="174" fontId="77" fillId="121" borderId="92" xfId="237" applyNumberFormat="1" applyFont="1" applyFill="1" applyBorder="1" applyAlignment="1" applyProtection="1">
      <alignment vertical="center" wrapText="1"/>
      <protection locked="0"/>
    </xf>
    <xf numFmtId="174" fontId="77" fillId="121" borderId="154" xfId="237" applyNumberFormat="1" applyFont="1" applyFill="1" applyBorder="1" applyAlignment="1" applyProtection="1">
      <alignment vertical="center" wrapText="1"/>
      <protection locked="0"/>
    </xf>
    <xf numFmtId="174" fontId="77" fillId="121" borderId="168" xfId="237" applyNumberFormat="1" applyFont="1" applyFill="1" applyBorder="1" applyAlignment="1" applyProtection="1">
      <alignment vertical="center" wrapText="1"/>
      <protection locked="0"/>
    </xf>
    <xf numFmtId="0" fontId="77" fillId="121" borderId="189" xfId="237" applyFont="1" applyFill="1" applyBorder="1" applyAlignment="1">
      <alignment horizontal="center" vertical="center" wrapText="1"/>
    </xf>
    <xf numFmtId="192" fontId="80" fillId="8" borderId="0" xfId="1" applyNumberFormat="1" applyFont="1" applyFill="1" applyBorder="1"/>
    <xf numFmtId="192" fontId="80" fillId="0" borderId="0" xfId="1" applyNumberFormat="1" applyFont="1" applyAlignment="1">
      <alignment vertical="center"/>
    </xf>
    <xf numFmtId="192" fontId="100" fillId="0" borderId="0" xfId="1" quotePrefix="1" applyNumberFormat="1" applyFont="1" applyFill="1" applyBorder="1" applyAlignment="1" applyProtection="1">
      <alignment horizontal="center" vertical="center" wrapText="1"/>
    </xf>
    <xf numFmtId="192" fontId="77" fillId="5" borderId="194" xfId="1" applyNumberFormat="1" applyFont="1" applyFill="1" applyBorder="1" applyAlignment="1" applyProtection="1">
      <alignment horizontal="right" vertical="center"/>
      <protection locked="0"/>
    </xf>
    <xf numFmtId="192" fontId="100" fillId="54" borderId="194" xfId="1" applyNumberFormat="1" applyFont="1" applyFill="1" applyBorder="1" applyAlignment="1" applyProtection="1">
      <alignment horizontal="right" vertical="center"/>
    </xf>
    <xf numFmtId="192" fontId="100" fillId="9" borderId="194" xfId="1" applyNumberFormat="1" applyFont="1" applyFill="1" applyBorder="1" applyAlignment="1" applyProtection="1">
      <alignment horizontal="right" vertical="center"/>
      <protection locked="0"/>
    </xf>
    <xf numFmtId="192" fontId="100" fillId="0" borderId="194" xfId="1" applyNumberFormat="1" applyFont="1" applyFill="1" applyBorder="1" applyAlignment="1" applyProtection="1">
      <alignment horizontal="right" vertical="center"/>
    </xf>
    <xf numFmtId="192" fontId="100" fillId="0" borderId="0" xfId="1" applyNumberFormat="1" applyFont="1" applyFill="1" applyBorder="1" applyAlignment="1" applyProtection="1">
      <alignment horizontal="right" vertical="center"/>
    </xf>
    <xf numFmtId="192" fontId="77" fillId="0" borderId="0" xfId="1" applyNumberFormat="1" applyFont="1" applyFill="1" applyBorder="1" applyAlignment="1" applyProtection="1">
      <alignment horizontal="right" vertical="center"/>
    </xf>
    <xf numFmtId="192" fontId="77" fillId="0" borderId="0" xfId="1" applyNumberFormat="1" applyFont="1" applyAlignment="1" applyProtection="1">
      <alignment vertical="center"/>
    </xf>
    <xf numFmtId="359" fontId="77" fillId="5" borderId="194" xfId="1" applyNumberFormat="1" applyFont="1" applyFill="1" applyBorder="1" applyAlignment="1" applyProtection="1">
      <alignment horizontal="right" vertical="center"/>
      <protection locked="0"/>
    </xf>
    <xf numFmtId="164" fontId="77" fillId="5" borderId="195" xfId="1" applyFont="1" applyFill="1" applyBorder="1" applyAlignment="1" applyProtection="1">
      <alignment horizontal="right"/>
      <protection locked="0"/>
    </xf>
    <xf numFmtId="359" fontId="80" fillId="14" borderId="51" xfId="1" applyNumberFormat="1" applyFont="1" applyFill="1" applyBorder="1" applyAlignment="1">
      <alignment vertical="center"/>
    </xf>
    <xf numFmtId="359" fontId="84" fillId="7" borderId="51" xfId="1" applyNumberFormat="1" applyFont="1" applyFill="1" applyBorder="1" applyAlignment="1">
      <alignment vertical="center"/>
    </xf>
    <xf numFmtId="1" fontId="123" fillId="108" borderId="35" xfId="4" applyNumberFormat="1" applyFont="1" applyFill="1" applyBorder="1" applyAlignment="1" applyProtection="1">
      <alignment horizontal="center" vertical="center"/>
    </xf>
    <xf numFmtId="345" fontId="80" fillId="7" borderId="195" xfId="3191" applyNumberFormat="1" applyFont="1" applyFill="1" applyBorder="1"/>
    <xf numFmtId="345" fontId="80" fillId="0" borderId="195" xfId="3191" applyNumberFormat="1" applyFont="1" applyFill="1" applyBorder="1"/>
    <xf numFmtId="0" fontId="77" fillId="5" borderId="195" xfId="17227" applyFont="1" applyFill="1" applyBorder="1" applyAlignment="1">
      <alignment horizontal="center"/>
    </xf>
    <xf numFmtId="14" fontId="77" fillId="5" borderId="195" xfId="17227" applyNumberFormat="1" applyFont="1" applyFill="1" applyBorder="1" applyAlignment="1">
      <alignment horizontal="center"/>
    </xf>
    <xf numFmtId="174" fontId="98" fillId="0" borderId="195" xfId="42021" applyNumberFormat="1" applyFont="1" applyBorder="1"/>
    <xf numFmtId="174" fontId="98" fillId="0" borderId="173" xfId="42021" applyNumberFormat="1" applyFont="1" applyBorder="1"/>
    <xf numFmtId="179" fontId="84" fillId="0" borderId="195" xfId="42021" applyNumberFormat="1" applyFont="1" applyBorder="1"/>
    <xf numFmtId="0" fontId="1" fillId="0" borderId="195" xfId="42021" applyFont="1" applyBorder="1"/>
    <xf numFmtId="179" fontId="77" fillId="57" borderId="195" xfId="237" applyNumberFormat="1" applyFont="1" applyFill="1" applyBorder="1" applyAlignment="1">
      <alignment horizontal="right"/>
    </xf>
    <xf numFmtId="179" fontId="1" fillId="0" borderId="198" xfId="42021" applyNumberFormat="1" applyFont="1" applyBorder="1"/>
    <xf numFmtId="168" fontId="1" fillId="57" borderId="195" xfId="42021" applyNumberFormat="1" applyFont="1" applyFill="1" applyBorder="1"/>
    <xf numFmtId="1" fontId="77" fillId="57" borderId="195" xfId="237" applyNumberFormat="1" applyFont="1" applyFill="1" applyBorder="1" applyAlignment="1">
      <alignment horizontal="right"/>
    </xf>
    <xf numFmtId="168" fontId="1" fillId="57" borderId="195" xfId="42021" applyNumberFormat="1" applyFont="1" applyFill="1" applyBorder="1" applyAlignment="1">
      <alignment horizontal="right"/>
    </xf>
    <xf numFmtId="179" fontId="100" fillId="0" borderId="195" xfId="0" applyNumberFormat="1" applyFont="1" applyBorder="1"/>
    <xf numFmtId="174" fontId="338" fillId="0" borderId="0" xfId="42021" applyNumberFormat="1" applyFont="1"/>
    <xf numFmtId="0" fontId="1" fillId="0" borderId="0" xfId="42021" applyFont="1"/>
    <xf numFmtId="0" fontId="74" fillId="3" borderId="2" xfId="0" applyFont="1" applyFill="1" applyBorder="1" applyAlignment="1">
      <alignment horizontal="center"/>
    </xf>
    <xf numFmtId="0" fontId="74" fillId="3" borderId="3" xfId="0" applyFont="1" applyFill="1" applyBorder="1" applyAlignment="1">
      <alignment horizontal="center"/>
    </xf>
    <xf numFmtId="0" fontId="74" fillId="4" borderId="3" xfId="0" applyFont="1" applyFill="1" applyBorder="1" applyAlignment="1">
      <alignment horizontal="center"/>
    </xf>
    <xf numFmtId="0" fontId="74" fillId="4" borderId="4" xfId="0" applyFont="1" applyFill="1" applyBorder="1" applyAlignment="1">
      <alignment horizontal="center"/>
    </xf>
    <xf numFmtId="0" fontId="331" fillId="9" borderId="91" xfId="41916" applyFill="1" applyBorder="1" applyAlignment="1">
      <alignment horizontal="center" wrapText="1"/>
    </xf>
    <xf numFmtId="0" fontId="0" fillId="9" borderId="91" xfId="0" applyFill="1" applyBorder="1" applyAlignment="1">
      <alignment wrapText="1"/>
    </xf>
    <xf numFmtId="0" fontId="68" fillId="0" borderId="190" xfId="41916" applyFont="1" applyBorder="1" applyAlignment="1">
      <alignment horizontal="center" vertical="top" wrapText="1"/>
    </xf>
    <xf numFmtId="0" fontId="331" fillId="0" borderId="189" xfId="41916" applyBorder="1" applyAlignment="1">
      <alignment horizontal="center" vertical="top" wrapText="1"/>
    </xf>
    <xf numFmtId="0" fontId="331" fillId="0" borderId="193" xfId="41916" applyBorder="1" applyAlignment="1">
      <alignment horizontal="center" vertical="top" wrapText="1"/>
    </xf>
    <xf numFmtId="0" fontId="396" fillId="0" borderId="190" xfId="41916" applyFont="1" applyBorder="1" applyAlignment="1">
      <alignment horizontal="center" vertical="top" wrapText="1"/>
    </xf>
    <xf numFmtId="0" fontId="396" fillId="0" borderId="189" xfId="41916" applyFont="1" applyBorder="1" applyAlignment="1">
      <alignment horizontal="center" vertical="top" wrapText="1"/>
    </xf>
    <xf numFmtId="0" fontId="396" fillId="0" borderId="193" xfId="41916" applyFont="1" applyBorder="1" applyAlignment="1">
      <alignment horizontal="center" vertical="top" wrapText="1"/>
    </xf>
    <xf numFmtId="171" fontId="126" fillId="9" borderId="0" xfId="17215" applyNumberFormat="1" applyFont="1" applyFill="1" applyBorder="1" applyAlignment="1" applyProtection="1">
      <alignment horizontal="center"/>
    </xf>
    <xf numFmtId="0" fontId="0" fillId="0" borderId="0" xfId="0" applyAlignment="1">
      <alignment horizontal="center"/>
    </xf>
    <xf numFmtId="0" fontId="366" fillId="109" borderId="178" xfId="2293" applyFont="1" applyFill="1" applyBorder="1" applyAlignment="1">
      <alignment vertical="center" wrapText="1"/>
    </xf>
    <xf numFmtId="0" fontId="66" fillId="109" borderId="174" xfId="3191" applyFill="1" applyBorder="1" applyAlignment="1">
      <alignment vertical="center" wrapText="1"/>
    </xf>
    <xf numFmtId="0" fontId="66" fillId="109" borderId="175" xfId="3191" applyFill="1" applyBorder="1" applyAlignment="1">
      <alignment vertical="center" wrapText="1"/>
    </xf>
    <xf numFmtId="0" fontId="66" fillId="109" borderId="199" xfId="3191" applyFill="1" applyBorder="1" applyAlignment="1">
      <alignment vertical="center" wrapText="1"/>
    </xf>
    <xf numFmtId="0" fontId="66" fillId="109" borderId="0" xfId="3191" applyFill="1" applyBorder="1" applyAlignment="1">
      <alignment vertical="center" wrapText="1"/>
    </xf>
    <xf numFmtId="0" fontId="66" fillId="109" borderId="200" xfId="3191" applyFill="1" applyBorder="1" applyAlignment="1">
      <alignment vertical="center" wrapText="1"/>
    </xf>
    <xf numFmtId="0" fontId="66" fillId="0" borderId="199" xfId="3191" applyBorder="1" applyAlignment="1">
      <alignment vertical="center" wrapText="1"/>
    </xf>
    <xf numFmtId="0" fontId="66" fillId="0" borderId="0" xfId="3191" applyAlignment="1">
      <alignment vertical="center" wrapText="1"/>
    </xf>
    <xf numFmtId="0" fontId="66" fillId="0" borderId="200" xfId="3191" applyBorder="1" applyAlignment="1">
      <alignment vertical="center" wrapText="1"/>
    </xf>
    <xf numFmtId="0" fontId="350" fillId="109" borderId="179" xfId="2293" applyFont="1" applyFill="1" applyBorder="1" applyAlignment="1">
      <alignment wrapText="1"/>
    </xf>
    <xf numFmtId="0" fontId="350" fillId="109" borderId="174" xfId="2293" applyFont="1" applyFill="1" applyBorder="1" applyAlignment="1">
      <alignment wrapText="1"/>
    </xf>
    <xf numFmtId="0" fontId="350" fillId="109" borderId="175" xfId="2293" applyFont="1" applyFill="1" applyBorder="1" applyAlignment="1">
      <alignment wrapText="1"/>
    </xf>
    <xf numFmtId="0" fontId="350" fillId="109" borderId="16" xfId="2293" applyFont="1" applyFill="1" applyBorder="1" applyAlignment="1">
      <alignment wrapText="1"/>
    </xf>
    <xf numFmtId="0" fontId="350" fillId="109" borderId="0" xfId="2293" applyFont="1" applyFill="1" applyBorder="1" applyAlignment="1">
      <alignment wrapText="1"/>
    </xf>
    <xf numFmtId="0" fontId="350" fillId="109" borderId="200" xfId="2293" applyFont="1" applyFill="1" applyBorder="1" applyAlignment="1">
      <alignment wrapText="1"/>
    </xf>
    <xf numFmtId="0" fontId="366" fillId="109" borderId="178" xfId="2293" applyFont="1" applyFill="1" applyBorder="1" applyAlignment="1">
      <alignment wrapText="1"/>
    </xf>
    <xf numFmtId="0" fontId="66" fillId="109" borderId="174" xfId="3191" applyFill="1" applyBorder="1" applyAlignment="1">
      <alignment wrapText="1"/>
    </xf>
    <xf numFmtId="0" fontId="66" fillId="109" borderId="175" xfId="3191" applyFill="1" applyBorder="1" applyAlignment="1">
      <alignment wrapText="1"/>
    </xf>
    <xf numFmtId="0" fontId="66" fillId="109" borderId="199" xfId="3191" applyFill="1" applyBorder="1" applyAlignment="1">
      <alignment wrapText="1"/>
    </xf>
    <xf numFmtId="0" fontId="66" fillId="109" borderId="0" xfId="3191" applyFill="1" applyBorder="1" applyAlignment="1">
      <alignment wrapText="1"/>
    </xf>
    <xf numFmtId="0" fontId="66" fillId="109" borderId="200" xfId="3191" applyFill="1" applyBorder="1" applyAlignment="1">
      <alignment wrapText="1"/>
    </xf>
    <xf numFmtId="0" fontId="328" fillId="9" borderId="199" xfId="42026" applyFont="1" applyFill="1" applyBorder="1" applyAlignment="1">
      <alignment horizontal="left" vertical="center" wrapText="1"/>
    </xf>
    <xf numFmtId="0" fontId="328" fillId="9" borderId="0" xfId="42026" applyFont="1" applyFill="1" applyBorder="1" applyAlignment="1">
      <alignment horizontal="left" vertical="center" wrapText="1"/>
    </xf>
    <xf numFmtId="0" fontId="328" fillId="9" borderId="15" xfId="42026" applyFont="1" applyFill="1" applyBorder="1" applyAlignment="1">
      <alignment horizontal="left" vertical="center" wrapText="1"/>
    </xf>
    <xf numFmtId="0" fontId="77" fillId="15" borderId="190" xfId="17264" applyFont="1" applyFill="1" applyBorder="1" applyAlignment="1"/>
    <xf numFmtId="0" fontId="77" fillId="15" borderId="189" xfId="17264" applyFont="1" applyFill="1" applyBorder="1" applyAlignment="1"/>
    <xf numFmtId="0" fontId="77" fillId="15" borderId="193" xfId="17264" applyFont="1" applyFill="1" applyBorder="1" applyAlignment="1"/>
    <xf numFmtId="0" fontId="369" fillId="109" borderId="190" xfId="2293" applyFont="1" applyFill="1" applyBorder="1" applyAlignment="1">
      <alignment wrapText="1"/>
    </xf>
    <xf numFmtId="0" fontId="66" fillId="0" borderId="189" xfId="3191" applyBorder="1" applyAlignment="1">
      <alignment wrapText="1"/>
    </xf>
    <xf numFmtId="0" fontId="66" fillId="0" borderId="193" xfId="3191" applyBorder="1" applyAlignment="1">
      <alignment wrapText="1"/>
    </xf>
    <xf numFmtId="0" fontId="98" fillId="0" borderId="195" xfId="17" applyFont="1" applyFill="1" applyBorder="1" applyAlignment="1" applyProtection="1">
      <alignment horizontal="center"/>
      <protection locked="0"/>
    </xf>
    <xf numFmtId="0" fontId="82" fillId="0" borderId="195" xfId="3191" applyFont="1" applyFill="1" applyBorder="1" applyAlignment="1">
      <alignment horizontal="center"/>
    </xf>
    <xf numFmtId="1" fontId="0" fillId="0" borderId="195" xfId="17258" applyNumberFormat="1" applyFont="1" applyBorder="1" applyAlignment="1" applyProtection="1">
      <alignment horizontal="center"/>
    </xf>
    <xf numFmtId="185" fontId="99" fillId="9" borderId="2" xfId="15720" applyNumberFormat="1" applyFont="1" applyFill="1" applyBorder="1" applyAlignment="1">
      <alignment horizontal="left" vertical="center"/>
    </xf>
    <xf numFmtId="185" fontId="99" fillId="9" borderId="100" xfId="15720" applyNumberFormat="1" applyFont="1" applyFill="1" applyBorder="1" applyAlignment="1">
      <alignment horizontal="left" vertical="center"/>
    </xf>
    <xf numFmtId="0" fontId="366" fillId="109" borderId="179" xfId="2293" applyFont="1" applyFill="1" applyBorder="1" applyAlignment="1">
      <alignment vertical="top" wrapText="1"/>
    </xf>
    <xf numFmtId="0" fontId="66" fillId="0" borderId="174" xfId="3191" applyBorder="1" applyAlignment="1">
      <alignment vertical="top" wrapText="1"/>
    </xf>
    <xf numFmtId="0" fontId="66" fillId="0" borderId="175" xfId="3191" applyBorder="1" applyAlignment="1">
      <alignment vertical="top" wrapText="1"/>
    </xf>
    <xf numFmtId="0" fontId="350" fillId="109" borderId="173" xfId="2293" applyFont="1" applyFill="1" applyBorder="1" applyAlignment="1">
      <alignment wrapText="1"/>
    </xf>
    <xf numFmtId="0" fontId="77" fillId="0" borderId="90" xfId="3191" applyFont="1" applyBorder="1" applyAlignment="1">
      <alignment wrapText="1"/>
    </xf>
    <xf numFmtId="0" fontId="77" fillId="0" borderId="0" xfId="3191" applyFont="1" applyAlignment="1">
      <alignment wrapText="1"/>
    </xf>
    <xf numFmtId="0" fontId="66" fillId="0" borderId="0" xfId="3191" applyAlignment="1">
      <alignment wrapText="1"/>
    </xf>
    <xf numFmtId="0" fontId="84" fillId="7" borderId="96" xfId="0" applyFont="1" applyFill="1" applyBorder="1" applyAlignment="1">
      <alignment horizontal="center" vertical="center"/>
    </xf>
    <xf numFmtId="0" fontId="84" fillId="7" borderId="87" xfId="0" applyFont="1" applyFill="1" applyBorder="1" applyAlignment="1">
      <alignment horizontal="center" vertical="center"/>
    </xf>
    <xf numFmtId="0" fontId="84" fillId="7" borderId="92" xfId="0" applyFont="1" applyFill="1" applyBorder="1" applyAlignment="1">
      <alignment horizontal="center" vertical="center"/>
    </xf>
    <xf numFmtId="0" fontId="84" fillId="7" borderId="146" xfId="0" applyFont="1" applyFill="1" applyBorder="1" applyAlignment="1">
      <alignment horizontal="center" vertical="center" wrapText="1"/>
    </xf>
    <xf numFmtId="0" fontId="84" fillId="7" borderId="142" xfId="0" applyFont="1" applyFill="1" applyBorder="1" applyAlignment="1">
      <alignment horizontal="center" vertical="center" wrapText="1"/>
    </xf>
    <xf numFmtId="0" fontId="84" fillId="7" borderId="149" xfId="0" applyFont="1" applyFill="1" applyBorder="1" applyAlignment="1">
      <alignment horizontal="center" vertical="center" wrapText="1"/>
    </xf>
    <xf numFmtId="0" fontId="84" fillId="7" borderId="96" xfId="0" applyFont="1" applyFill="1" applyBorder="1" applyAlignment="1">
      <alignment horizontal="center" vertical="center" wrapText="1"/>
    </xf>
    <xf numFmtId="0" fontId="84" fillId="7" borderId="87" xfId="0" applyFont="1" applyFill="1" applyBorder="1" applyAlignment="1">
      <alignment horizontal="center" vertical="center" wrapText="1"/>
    </xf>
    <xf numFmtId="0" fontId="84" fillId="7" borderId="92" xfId="0" applyFont="1" applyFill="1" applyBorder="1" applyAlignment="1">
      <alignment horizontal="center" vertical="center" wrapText="1"/>
    </xf>
    <xf numFmtId="177" fontId="84" fillId="7" borderId="96" xfId="0" applyNumberFormat="1" applyFont="1" applyFill="1" applyBorder="1" applyAlignment="1">
      <alignment horizontal="center" vertical="center"/>
    </xf>
    <xf numFmtId="177" fontId="84" fillId="7" borderId="87" xfId="0" applyNumberFormat="1" applyFont="1" applyFill="1" applyBorder="1" applyAlignment="1">
      <alignment horizontal="center" vertical="center"/>
    </xf>
    <xf numFmtId="177" fontId="84" fillId="7" borderId="92" xfId="0" applyNumberFormat="1" applyFont="1" applyFill="1" applyBorder="1" applyAlignment="1">
      <alignment horizontal="center" vertical="center"/>
    </xf>
    <xf numFmtId="0" fontId="84" fillId="53" borderId="156" xfId="0" applyFont="1" applyFill="1" applyBorder="1" applyAlignment="1">
      <alignment horizontal="center" vertical="center" wrapText="1"/>
    </xf>
    <xf numFmtId="0" fontId="84" fillId="53" borderId="142" xfId="0" applyFont="1" applyFill="1" applyBorder="1" applyAlignment="1">
      <alignment horizontal="center" vertical="center" wrapText="1"/>
    </xf>
    <xf numFmtId="0" fontId="84" fillId="53" borderId="149" xfId="0" applyFont="1" applyFill="1" applyBorder="1" applyAlignment="1">
      <alignment horizontal="center" vertical="center" wrapText="1"/>
    </xf>
    <xf numFmtId="0" fontId="84" fillId="53" borderId="87" xfId="0" applyFont="1" applyFill="1" applyBorder="1" applyAlignment="1">
      <alignment horizontal="center" vertical="center" wrapText="1"/>
    </xf>
    <xf numFmtId="0" fontId="84" fillId="53" borderId="92" xfId="0" applyFont="1" applyFill="1" applyBorder="1" applyAlignment="1">
      <alignment horizontal="center" vertical="center" wrapText="1"/>
    </xf>
    <xf numFmtId="0" fontId="84" fillId="53" borderId="96" xfId="0" applyFont="1" applyFill="1" applyBorder="1" applyAlignment="1">
      <alignment horizontal="center" vertical="center" wrapText="1"/>
    </xf>
    <xf numFmtId="0" fontId="84" fillId="53" borderId="107" xfId="0" applyFont="1" applyFill="1" applyBorder="1" applyAlignment="1">
      <alignment horizontal="center"/>
    </xf>
    <xf numFmtId="0" fontId="84" fillId="53" borderId="103" xfId="0" applyFont="1" applyFill="1" applyBorder="1" applyAlignment="1">
      <alignment horizontal="center"/>
    </xf>
    <xf numFmtId="0" fontId="84" fillId="53" borderId="87" xfId="0" applyFont="1" applyFill="1" applyBorder="1" applyAlignment="1">
      <alignment horizontal="center"/>
    </xf>
    <xf numFmtId="0" fontId="84" fillId="53" borderId="92" xfId="0" applyFont="1" applyFill="1" applyBorder="1" applyAlignment="1">
      <alignment horizontal="center"/>
    </xf>
    <xf numFmtId="0" fontId="84" fillId="53" borderId="114" xfId="0" applyFont="1" applyFill="1" applyBorder="1" applyAlignment="1">
      <alignment horizontal="center" vertical="center"/>
    </xf>
    <xf numFmtId="0" fontId="84" fillId="53" borderId="102" xfId="0" applyFont="1" applyFill="1" applyBorder="1" applyAlignment="1">
      <alignment horizontal="center"/>
    </xf>
    <xf numFmtId="0" fontId="84" fillId="53" borderId="96" xfId="0" applyFont="1" applyFill="1" applyBorder="1" applyAlignment="1">
      <alignment horizontal="center"/>
    </xf>
    <xf numFmtId="0" fontId="84" fillId="53" borderId="114" xfId="0" applyFont="1" applyFill="1" applyBorder="1" applyAlignment="1">
      <alignment horizontal="center" wrapText="1"/>
    </xf>
    <xf numFmtId="0" fontId="84" fillId="53" borderId="96" xfId="0" applyFont="1" applyFill="1" applyBorder="1" applyAlignment="1">
      <alignment horizontal="center" vertical="center"/>
    </xf>
    <xf numFmtId="0" fontId="84" fillId="53" borderId="87" xfId="0" applyFont="1" applyFill="1" applyBorder="1" applyAlignment="1">
      <alignment horizontal="center" vertical="center"/>
    </xf>
    <xf numFmtId="0" fontId="84" fillId="53" borderId="92" xfId="0" applyFont="1" applyFill="1" applyBorder="1" applyAlignment="1">
      <alignment horizontal="center" vertical="center"/>
    </xf>
    <xf numFmtId="0" fontId="84" fillId="53" borderId="114" xfId="0" applyFont="1" applyFill="1" applyBorder="1" applyAlignment="1">
      <alignment horizontal="center"/>
    </xf>
    <xf numFmtId="0" fontId="100" fillId="53" borderId="190" xfId="0" applyFont="1" applyFill="1" applyBorder="1" applyAlignment="1">
      <alignment horizontal="center"/>
    </xf>
    <xf numFmtId="0" fontId="100" fillId="53" borderId="189" xfId="0" applyFont="1" applyFill="1" applyBorder="1" applyAlignment="1">
      <alignment horizontal="center"/>
    </xf>
    <xf numFmtId="0" fontId="100" fillId="53" borderId="171" xfId="0" applyFont="1" applyFill="1" applyBorder="1" applyAlignment="1">
      <alignment horizontal="center"/>
    </xf>
    <xf numFmtId="0" fontId="84" fillId="0" borderId="0" xfId="0" applyFont="1" applyAlignment="1">
      <alignment horizontal="left" vertical="top" wrapText="1"/>
    </xf>
    <xf numFmtId="0" fontId="84" fillId="53" borderId="195" xfId="0" applyFont="1" applyFill="1" applyBorder="1" applyAlignment="1">
      <alignment horizontal="center" vertical="center" wrapText="1"/>
    </xf>
    <xf numFmtId="0" fontId="84" fillId="53" borderId="174" xfId="0" applyFont="1" applyFill="1" applyBorder="1" applyAlignment="1">
      <alignment horizontal="center" vertical="center" wrapText="1"/>
    </xf>
    <xf numFmtId="0" fontId="84" fillId="53" borderId="175" xfId="0" applyFont="1" applyFill="1" applyBorder="1" applyAlignment="1">
      <alignment horizontal="center" vertical="center" wrapText="1"/>
    </xf>
    <xf numFmtId="0" fontId="129" fillId="0" borderId="0" xfId="330" applyFont="1" applyBorder="1" applyAlignment="1" applyProtection="1">
      <alignment horizontal="left" vertical="center"/>
    </xf>
    <xf numFmtId="0" fontId="100" fillId="0" borderId="11" xfId="330" applyFont="1" applyBorder="1" applyAlignment="1" applyProtection="1">
      <alignment horizontal="center" textRotation="90" wrapText="1"/>
    </xf>
    <xf numFmtId="0" fontId="100" fillId="0" borderId="14" xfId="330" applyFont="1" applyBorder="1" applyAlignment="1" applyProtection="1">
      <alignment horizontal="center" textRotation="90" wrapText="1"/>
    </xf>
    <xf numFmtId="0" fontId="100" fillId="0" borderId="28" xfId="330" applyFont="1" applyBorder="1" applyAlignment="1" applyProtection="1">
      <alignment horizontal="center" textRotation="90" wrapText="1"/>
    </xf>
    <xf numFmtId="0" fontId="100" fillId="114" borderId="26" xfId="330" applyFont="1" applyFill="1" applyBorder="1" applyAlignment="1" applyProtection="1">
      <alignment horizontal="center" vertical="center" wrapText="1"/>
    </xf>
    <xf numFmtId="0" fontId="100" fillId="114" borderId="25" xfId="330" applyFont="1" applyFill="1" applyBorder="1" applyAlignment="1" applyProtection="1">
      <alignment horizontal="center" vertical="center" wrapText="1"/>
    </xf>
    <xf numFmtId="0" fontId="100" fillId="114" borderId="27" xfId="330" applyFont="1" applyFill="1" applyBorder="1" applyAlignment="1" applyProtection="1">
      <alignment horizontal="center" vertical="center" wrapText="1"/>
    </xf>
    <xf numFmtId="0" fontId="100" fillId="0" borderId="11" xfId="330" applyFont="1" applyFill="1" applyBorder="1" applyAlignment="1" applyProtection="1">
      <alignment horizontal="center" textRotation="90" wrapText="1"/>
    </xf>
    <xf numFmtId="0" fontId="100" fillId="0" borderId="14" xfId="330" applyFont="1" applyFill="1" applyBorder="1" applyAlignment="1" applyProtection="1">
      <alignment horizontal="center" textRotation="90" wrapText="1"/>
    </xf>
    <xf numFmtId="0" fontId="100" fillId="0" borderId="28" xfId="330" applyFont="1" applyFill="1" applyBorder="1" applyAlignment="1" applyProtection="1">
      <alignment horizontal="center" textRotation="90" wrapText="1"/>
    </xf>
    <xf numFmtId="0" fontId="123" fillId="108" borderId="25" xfId="4" applyFont="1" applyFill="1" applyBorder="1" applyAlignment="1" applyProtection="1">
      <alignment horizontal="center" vertical="center"/>
    </xf>
    <xf numFmtId="0" fontId="123" fillId="108" borderId="27" xfId="4" applyFont="1" applyFill="1" applyBorder="1" applyAlignment="1" applyProtection="1">
      <alignment horizontal="center" vertical="center"/>
    </xf>
    <xf numFmtId="0" fontId="100" fillId="0" borderId="100" xfId="330" applyFont="1" applyFill="1" applyBorder="1" applyAlignment="1" applyProtection="1">
      <alignment horizontal="center" vertical="center"/>
    </xf>
    <xf numFmtId="0" fontId="77" fillId="0" borderId="87" xfId="330" applyFont="1" applyBorder="1" applyAlignment="1">
      <alignment vertical="center"/>
    </xf>
    <xf numFmtId="0" fontId="77" fillId="0" borderId="93" xfId="330" applyFont="1" applyBorder="1" applyAlignment="1">
      <alignment vertical="center"/>
    </xf>
    <xf numFmtId="0" fontId="100" fillId="0" borderId="100" xfId="330" applyFont="1" applyBorder="1" applyAlignment="1" applyProtection="1">
      <alignment horizontal="center" vertical="center"/>
    </xf>
    <xf numFmtId="0" fontId="100" fillId="0" borderId="87" xfId="330" applyFont="1" applyBorder="1" applyAlignment="1" applyProtection="1">
      <alignment horizontal="center" vertical="center"/>
    </xf>
    <xf numFmtId="0" fontId="100" fillId="0" borderId="172" xfId="3836" applyFont="1" applyBorder="1" applyAlignment="1">
      <alignment horizontal="center" vertical="center" textRotation="90" wrapText="1"/>
    </xf>
    <xf numFmtId="0" fontId="100" fillId="0" borderId="173" xfId="3836" applyFont="1" applyBorder="1" applyAlignment="1">
      <alignment horizontal="center" vertical="center" textRotation="90" wrapText="1"/>
    </xf>
    <xf numFmtId="0" fontId="100" fillId="0" borderId="45" xfId="3836" applyFont="1" applyBorder="1" applyAlignment="1">
      <alignment horizontal="center" vertical="center" textRotation="90" wrapText="1"/>
    </xf>
    <xf numFmtId="0" fontId="100" fillId="0" borderId="198" xfId="3836" applyFont="1" applyBorder="1" applyAlignment="1">
      <alignment horizontal="center" vertical="center" textRotation="90" wrapText="1"/>
    </xf>
    <xf numFmtId="0" fontId="100" fillId="0" borderId="90" xfId="3836" applyFont="1" applyBorder="1" applyAlignment="1">
      <alignment horizontal="center" vertical="center" textRotation="90" wrapText="1"/>
    </xf>
    <xf numFmtId="177" fontId="80" fillId="0" borderId="143" xfId="3191" applyNumberFormat="1" applyFont="1" applyFill="1" applyBorder="1" applyAlignment="1">
      <alignment horizontal="center"/>
    </xf>
    <xf numFmtId="177" fontId="80" fillId="0" borderId="145" xfId="3191" applyNumberFormat="1" applyFont="1" applyFill="1" applyBorder="1" applyAlignment="1">
      <alignment horizontal="center"/>
    </xf>
    <xf numFmtId="177" fontId="80" fillId="0" borderId="171" xfId="3191" applyNumberFormat="1" applyFont="1" applyFill="1" applyBorder="1" applyAlignment="1">
      <alignment horizontal="center"/>
    </xf>
    <xf numFmtId="345" fontId="80" fillId="0" borderId="190" xfId="3191" applyNumberFormat="1" applyFont="1" applyFill="1" applyBorder="1" applyAlignment="1">
      <alignment horizontal="center"/>
    </xf>
    <xf numFmtId="345" fontId="80" fillId="0" borderId="189" xfId="3191" applyNumberFormat="1" applyFont="1" applyFill="1" applyBorder="1" applyAlignment="1">
      <alignment horizontal="center"/>
    </xf>
    <xf numFmtId="345" fontId="80" fillId="0" borderId="193" xfId="3191" applyNumberFormat="1" applyFont="1" applyFill="1" applyBorder="1" applyAlignment="1">
      <alignment horizontal="center"/>
    </xf>
    <xf numFmtId="0" fontId="123" fillId="106" borderId="172" xfId="3191" applyFont="1" applyFill="1" applyBorder="1" applyAlignment="1">
      <alignment horizontal="center" vertical="center" wrapText="1"/>
    </xf>
    <xf numFmtId="0" fontId="80" fillId="0" borderId="96" xfId="3191" applyFont="1" applyFill="1" applyBorder="1" applyAlignment="1">
      <alignment horizontal="center"/>
    </xf>
    <xf numFmtId="0" fontId="80" fillId="0" borderId="145" xfId="3191" applyFont="1" applyFill="1" applyBorder="1" applyAlignment="1">
      <alignment horizontal="center"/>
    </xf>
    <xf numFmtId="0" fontId="80" fillId="0" borderId="171" xfId="3191" applyFont="1" applyFill="1" applyBorder="1" applyAlignment="1">
      <alignment horizontal="center"/>
    </xf>
    <xf numFmtId="0" fontId="80" fillId="0" borderId="143" xfId="3191" applyFont="1" applyFill="1" applyBorder="1" applyAlignment="1">
      <alignment horizontal="center"/>
    </xf>
    <xf numFmtId="345" fontId="80" fillId="0" borderId="178" xfId="3191" applyNumberFormat="1" applyFont="1" applyFill="1" applyBorder="1" applyAlignment="1">
      <alignment horizontal="center"/>
    </xf>
    <xf numFmtId="345" fontId="80" fillId="0" borderId="174" xfId="3191" applyNumberFormat="1" applyFont="1" applyFill="1" applyBorder="1" applyAlignment="1">
      <alignment horizontal="center"/>
    </xf>
    <xf numFmtId="345" fontId="80" fillId="0" borderId="175" xfId="3191" applyNumberFormat="1" applyFont="1" applyFill="1" applyBorder="1" applyAlignment="1">
      <alignment horizontal="center"/>
    </xf>
    <xf numFmtId="345" fontId="80" fillId="0" borderId="96" xfId="3191" applyNumberFormat="1" applyFont="1" applyFill="1" applyBorder="1" applyAlignment="1">
      <alignment horizontal="center"/>
    </xf>
    <xf numFmtId="345" fontId="80" fillId="0" borderId="87" xfId="3191" applyNumberFormat="1" applyFont="1" applyFill="1" applyBorder="1" applyAlignment="1">
      <alignment horizontal="center"/>
    </xf>
    <xf numFmtId="345" fontId="80" fillId="0" borderId="92" xfId="3191" applyNumberFormat="1" applyFont="1" applyFill="1" applyBorder="1" applyAlignment="1">
      <alignment horizontal="center"/>
    </xf>
    <xf numFmtId="0" fontId="120" fillId="0" borderId="0" xfId="15536" applyNumberFormat="1" applyFont="1" applyAlignment="1" applyProtection="1">
      <alignment horizontal="left" vertical="top" wrapText="1"/>
    </xf>
    <xf numFmtId="0" fontId="84" fillId="0" borderId="26" xfId="15538" applyNumberFormat="1" applyFont="1" applyBorder="1" applyAlignment="1">
      <alignment horizontal="center" vertical="center"/>
    </xf>
    <xf numFmtId="0" fontId="84" fillId="0" borderId="25" xfId="15538" applyNumberFormat="1" applyFont="1" applyBorder="1" applyAlignment="1">
      <alignment horizontal="center" vertical="center"/>
    </xf>
    <xf numFmtId="0" fontId="84" fillId="0" borderId="27" xfId="15538" applyNumberFormat="1" applyFont="1" applyBorder="1" applyAlignment="1">
      <alignment horizontal="center" vertical="center"/>
    </xf>
    <xf numFmtId="0" fontId="84" fillId="0" borderId="11" xfId="15538" applyNumberFormat="1" applyFont="1" applyBorder="1" applyAlignment="1">
      <alignment horizontal="center" vertical="center" wrapText="1"/>
    </xf>
    <xf numFmtId="0" fontId="84" fillId="0" borderId="34" xfId="15538" applyNumberFormat="1" applyFont="1" applyBorder="1" applyAlignment="1">
      <alignment horizontal="center" vertical="center" wrapText="1"/>
    </xf>
    <xf numFmtId="0" fontId="100" fillId="3" borderId="195" xfId="2292" applyFont="1" applyFill="1" applyBorder="1" applyAlignment="1">
      <alignment horizontal="center" vertical="center"/>
    </xf>
    <xf numFmtId="0" fontId="100" fillId="0" borderId="173" xfId="7" applyFont="1" applyBorder="1" applyAlignment="1">
      <alignment horizontal="left" vertical="center"/>
    </xf>
    <xf numFmtId="0" fontId="100" fillId="0" borderId="90" xfId="7" applyFont="1" applyBorder="1" applyAlignment="1">
      <alignment horizontal="left" vertical="center"/>
    </xf>
    <xf numFmtId="0" fontId="100" fillId="0" borderId="173" xfId="7" applyFont="1" applyBorder="1" applyAlignment="1">
      <alignment horizontal="center" vertical="center" wrapText="1"/>
    </xf>
    <xf numFmtId="0" fontId="100" fillId="0" borderId="90" xfId="7" applyFont="1" applyBorder="1" applyAlignment="1">
      <alignment horizontal="center" vertical="center" wrapText="1"/>
    </xf>
    <xf numFmtId="0" fontId="277" fillId="4" borderId="26" xfId="41979" applyFont="1" applyFill="1" applyBorder="1" applyAlignment="1">
      <alignment horizontal="center"/>
    </xf>
    <xf numFmtId="0" fontId="277" fillId="4" borderId="25" xfId="41979" applyFont="1" applyFill="1" applyBorder="1" applyAlignment="1">
      <alignment horizontal="center"/>
    </xf>
    <xf numFmtId="0" fontId="277" fillId="4" borderId="27" xfId="41979" applyFont="1" applyFill="1" applyBorder="1" applyAlignment="1">
      <alignment horizontal="center"/>
    </xf>
    <xf numFmtId="0" fontId="100" fillId="0" borderId="172" xfId="7" applyFont="1" applyBorder="1" applyAlignment="1">
      <alignment horizontal="center" vertical="center" wrapText="1"/>
    </xf>
    <xf numFmtId="0" fontId="100" fillId="0" borderId="143" xfId="7" applyFont="1" applyBorder="1" applyAlignment="1">
      <alignment horizontal="center" vertical="center" wrapText="1"/>
    </xf>
    <xf numFmtId="0" fontId="100" fillId="0" borderId="145" xfId="7" applyFont="1" applyBorder="1" applyAlignment="1">
      <alignment horizontal="center" vertical="center" wrapText="1"/>
    </xf>
    <xf numFmtId="0" fontId="100" fillId="0" borderId="171" xfId="7" applyFont="1" applyBorder="1" applyAlignment="1">
      <alignment horizontal="center" vertical="center" wrapText="1"/>
    </xf>
    <xf numFmtId="0" fontId="100" fillId="0" borderId="0" xfId="41973" applyFont="1" applyAlignment="1">
      <alignment horizontal="left" vertical="top" wrapText="1"/>
    </xf>
    <xf numFmtId="3" fontId="277" fillId="6" borderId="123" xfId="41978" applyNumberFormat="1" applyFont="1" applyFill="1" applyBorder="1" applyAlignment="1">
      <alignment horizontal="right" wrapText="1"/>
    </xf>
    <xf numFmtId="3" fontId="277" fillId="6" borderId="124" xfId="41978" applyNumberFormat="1" applyFont="1" applyFill="1" applyBorder="1" applyAlignment="1">
      <alignment horizontal="right" wrapText="1"/>
    </xf>
    <xf numFmtId="3" fontId="277" fillId="6" borderId="125" xfId="41978" applyNumberFormat="1" applyFont="1" applyFill="1" applyBorder="1" applyAlignment="1">
      <alignment horizontal="right" wrapText="1"/>
    </xf>
    <xf numFmtId="0" fontId="77" fillId="13" borderId="160" xfId="3191" applyFont="1" applyFill="1" applyBorder="1" applyAlignment="1">
      <alignment horizontal="left" wrapText="1"/>
    </xf>
    <xf numFmtId="0" fontId="77" fillId="13" borderId="185" xfId="3191" applyFont="1" applyFill="1" applyBorder="1" applyAlignment="1">
      <alignment horizontal="left" wrapText="1"/>
    </xf>
    <xf numFmtId="0" fontId="6" fillId="0" borderId="166" xfId="41974" applyFont="1" applyFill="1" applyBorder="1" applyAlignment="1">
      <alignment horizontal="center" wrapText="1"/>
    </xf>
    <xf numFmtId="0" fontId="6" fillId="0" borderId="187" xfId="41974" applyFont="1" applyFill="1" applyBorder="1" applyAlignment="1">
      <alignment horizontal="center" wrapText="1"/>
    </xf>
    <xf numFmtId="0" fontId="77" fillId="13" borderId="170" xfId="3191" applyFont="1" applyFill="1" applyBorder="1" applyAlignment="1">
      <alignment horizontal="center" vertical="center" wrapText="1"/>
    </xf>
    <xf numFmtId="0" fontId="77" fillId="13" borderId="99" xfId="3191" applyFont="1" applyFill="1" applyBorder="1" applyAlignment="1">
      <alignment horizontal="center" vertical="center" wrapText="1"/>
    </xf>
    <xf numFmtId="0" fontId="100" fillId="13" borderId="16" xfId="3191" applyFont="1" applyFill="1" applyBorder="1" applyAlignment="1">
      <alignment horizontal="left" vertical="top" wrapText="1"/>
    </xf>
    <xf numFmtId="0" fontId="100" fillId="13" borderId="15" xfId="3191" applyFont="1" applyFill="1" applyBorder="1" applyAlignment="1">
      <alignment horizontal="left" vertical="top" wrapText="1"/>
    </xf>
    <xf numFmtId="0" fontId="100" fillId="13" borderId="100" xfId="3191" applyFont="1" applyFill="1" applyBorder="1" applyAlignment="1">
      <alignment horizontal="left" vertical="top" wrapText="1"/>
    </xf>
    <xf numFmtId="0" fontId="100" fillId="13" borderId="93" xfId="3191" applyFont="1" applyFill="1" applyBorder="1" applyAlignment="1">
      <alignment horizontal="left" vertical="top" wrapText="1"/>
    </xf>
    <xf numFmtId="0" fontId="77" fillId="13" borderId="163" xfId="3191" applyFont="1" applyFill="1" applyBorder="1" applyAlignment="1">
      <alignment horizontal="left" wrapText="1"/>
    </xf>
    <xf numFmtId="0" fontId="77" fillId="13" borderId="170" xfId="3191" applyFont="1" applyFill="1" applyBorder="1" applyAlignment="1">
      <alignment horizontal="left" wrapText="1"/>
    </xf>
    <xf numFmtId="0" fontId="77" fillId="13" borderId="154" xfId="3191" applyFont="1" applyFill="1" applyBorder="1" applyAlignment="1">
      <alignment horizontal="left" wrapText="1"/>
    </xf>
    <xf numFmtId="0" fontId="77" fillId="13" borderId="169" xfId="3191" applyFont="1" applyFill="1" applyBorder="1" applyAlignment="1">
      <alignment horizontal="left" wrapText="1"/>
    </xf>
    <xf numFmtId="0" fontId="100" fillId="13" borderId="2" xfId="3191" applyFont="1" applyFill="1" applyBorder="1" applyAlignment="1">
      <alignment horizontal="left" vertical="top" wrapText="1"/>
    </xf>
    <xf numFmtId="0" fontId="100" fillId="13" borderId="4" xfId="3191" applyFont="1" applyFill="1" applyBorder="1" applyAlignment="1">
      <alignment horizontal="left" vertical="top" wrapText="1"/>
    </xf>
    <xf numFmtId="0" fontId="84" fillId="0" borderId="154" xfId="41974" applyFont="1" applyFill="1" applyBorder="1" applyAlignment="1">
      <alignment wrapText="1"/>
    </xf>
    <xf numFmtId="0" fontId="84" fillId="0" borderId="169" xfId="41974" applyFont="1" applyFill="1" applyBorder="1" applyAlignment="1">
      <alignment wrapText="1"/>
    </xf>
    <xf numFmtId="0" fontId="100" fillId="107" borderId="26" xfId="3" applyFont="1" applyFill="1" applyBorder="1" applyAlignment="1">
      <alignment vertical="center" wrapText="1"/>
    </xf>
    <xf numFmtId="0" fontId="100" fillId="107" borderId="27" xfId="3" applyFont="1" applyFill="1" applyBorder="1" applyAlignment="1">
      <alignment vertical="center" wrapText="1"/>
    </xf>
    <xf numFmtId="0" fontId="100" fillId="13" borderId="160" xfId="3191" applyFont="1" applyFill="1" applyBorder="1" applyAlignment="1">
      <alignment horizontal="left" vertical="top" wrapText="1"/>
    </xf>
    <xf numFmtId="0" fontId="100" fillId="13" borderId="185" xfId="3191" applyFont="1" applyFill="1" applyBorder="1" applyAlignment="1">
      <alignment horizontal="left" vertical="top" wrapText="1"/>
    </xf>
    <xf numFmtId="0" fontId="84" fillId="0" borderId="166" xfId="41974" applyFont="1" applyFill="1" applyBorder="1" applyAlignment="1">
      <alignment wrapText="1"/>
    </xf>
    <xf numFmtId="0" fontId="84" fillId="0" borderId="187" xfId="41974" applyFont="1" applyFill="1" applyBorder="1" applyAlignment="1">
      <alignment wrapText="1"/>
    </xf>
    <xf numFmtId="0" fontId="84" fillId="0" borderId="2" xfId="41974" applyFont="1" applyBorder="1" applyAlignment="1">
      <alignment horizontal="left" vertical="top" wrapText="1"/>
    </xf>
    <xf numFmtId="0" fontId="84" fillId="0" borderId="4" xfId="41974" applyFont="1" applyBorder="1" applyAlignment="1">
      <alignment horizontal="left" vertical="top" wrapText="1"/>
    </xf>
    <xf numFmtId="0" fontId="84" fillId="0" borderId="100" xfId="41974" applyFont="1" applyBorder="1" applyAlignment="1">
      <alignment horizontal="left" vertical="top" wrapText="1"/>
    </xf>
    <xf numFmtId="0" fontId="84" fillId="0" borderId="93" xfId="41974" applyFont="1" applyBorder="1" applyAlignment="1">
      <alignment horizontal="left" vertical="top" wrapText="1"/>
    </xf>
    <xf numFmtId="0" fontId="6" fillId="0" borderId="100" xfId="41974" applyFont="1" applyBorder="1" applyAlignment="1">
      <alignment horizontal="left" wrapText="1"/>
    </xf>
    <xf numFmtId="0" fontId="6" fillId="0" borderId="93" xfId="41974" applyFont="1" applyBorder="1" applyAlignment="1">
      <alignment horizontal="left" wrapText="1"/>
    </xf>
    <xf numFmtId="0" fontId="6" fillId="0" borderId="160" xfId="41974" applyFont="1" applyBorder="1" applyAlignment="1">
      <alignment horizontal="left" wrapText="1"/>
    </xf>
    <xf numFmtId="0" fontId="6" fillId="0" borderId="185" xfId="41974" applyFont="1" applyBorder="1" applyAlignment="1">
      <alignment horizontal="left" wrapText="1"/>
    </xf>
    <xf numFmtId="0" fontId="6" fillId="0" borderId="160" xfId="41974" applyFont="1" applyFill="1" applyBorder="1" applyAlignment="1">
      <alignment horizontal="left" wrapText="1"/>
    </xf>
    <xf numFmtId="0" fontId="6" fillId="0" borderId="185" xfId="41974" applyFont="1" applyFill="1" applyBorder="1" applyAlignment="1">
      <alignment horizontal="left" wrapText="1"/>
    </xf>
    <xf numFmtId="0" fontId="77" fillId="0" borderId="4" xfId="3191" applyFont="1" applyBorder="1" applyAlignment="1">
      <alignment horizontal="left" vertical="top"/>
    </xf>
    <xf numFmtId="0" fontId="77" fillId="0" borderId="100" xfId="3191" applyFont="1" applyBorder="1" applyAlignment="1">
      <alignment horizontal="left" vertical="top"/>
    </xf>
    <xf numFmtId="0" fontId="77" fillId="0" borderId="93" xfId="3191" applyFont="1" applyBorder="1" applyAlignment="1">
      <alignment horizontal="left" vertical="top"/>
    </xf>
    <xf numFmtId="285" fontId="77" fillId="0" borderId="16" xfId="41976" applyNumberFormat="1" applyFont="1" applyFill="1" applyBorder="1" applyAlignment="1">
      <alignment horizontal="center" vertical="top"/>
    </xf>
    <xf numFmtId="285" fontId="77" fillId="0" borderId="0" xfId="41976" applyNumberFormat="1" applyFont="1" applyFill="1" applyBorder="1" applyAlignment="1">
      <alignment horizontal="center" vertical="top"/>
    </xf>
    <xf numFmtId="285" fontId="77" fillId="0" borderId="15" xfId="41976" applyNumberFormat="1" applyFont="1" applyFill="1" applyBorder="1" applyAlignment="1">
      <alignment horizontal="center" vertical="top"/>
    </xf>
    <xf numFmtId="285" fontId="77" fillId="0" borderId="100" xfId="41976" applyNumberFormat="1" applyFont="1" applyFill="1" applyBorder="1" applyAlignment="1">
      <alignment horizontal="center" vertical="top"/>
    </xf>
    <xf numFmtId="285" fontId="77" fillId="0" borderId="87" xfId="41976" applyNumberFormat="1" applyFont="1" applyFill="1" applyBorder="1" applyAlignment="1">
      <alignment horizontal="center" vertical="top"/>
    </xf>
    <xf numFmtId="285" fontId="77" fillId="0" borderId="93" xfId="41976" applyNumberFormat="1" applyFont="1" applyFill="1" applyBorder="1" applyAlignment="1">
      <alignment horizontal="center" vertical="top"/>
    </xf>
    <xf numFmtId="0" fontId="6" fillId="0" borderId="164" xfId="41974" applyFont="1" applyBorder="1" applyAlignment="1">
      <alignment horizontal="left" wrapText="1"/>
    </xf>
    <xf numFmtId="0" fontId="6" fillId="0" borderId="150" xfId="41974" applyFont="1" applyBorder="1" applyAlignment="1">
      <alignment horizontal="left" wrapText="1"/>
    </xf>
    <xf numFmtId="0" fontId="6" fillId="0" borderId="179" xfId="41974" applyFont="1" applyBorder="1" applyAlignment="1">
      <alignment horizontal="left" wrapText="1"/>
    </xf>
    <xf numFmtId="0" fontId="6" fillId="0" borderId="177" xfId="41974" applyFont="1" applyBorder="1" applyAlignment="1">
      <alignment horizontal="left" wrapText="1"/>
    </xf>
    <xf numFmtId="0" fontId="84" fillId="0" borderId="164" xfId="41974" applyFont="1" applyBorder="1" applyAlignment="1">
      <alignment horizontal="left" vertical="top" wrapText="1"/>
    </xf>
    <xf numFmtId="0" fontId="84" fillId="0" borderId="150" xfId="41974" applyFont="1" applyBorder="1" applyAlignment="1">
      <alignment horizontal="left" vertical="top" wrapText="1"/>
    </xf>
    <xf numFmtId="0" fontId="77" fillId="0" borderId="160" xfId="41974" applyFont="1" applyBorder="1" applyAlignment="1">
      <alignment horizontal="left" wrapText="1"/>
    </xf>
    <xf numFmtId="0" fontId="77" fillId="0" borderId="154" xfId="41974" applyFont="1" applyBorder="1" applyAlignment="1">
      <alignment horizontal="left" wrapText="1"/>
    </xf>
    <xf numFmtId="0" fontId="6" fillId="0" borderId="169" xfId="41974" applyFont="1" applyBorder="1" applyAlignment="1">
      <alignment horizontal="left" wrapText="1"/>
    </xf>
    <xf numFmtId="0" fontId="100" fillId="0" borderId="154" xfId="41974" applyFont="1" applyBorder="1" applyAlignment="1">
      <alignment horizontal="left" wrapText="1"/>
    </xf>
    <xf numFmtId="0" fontId="84" fillId="0" borderId="169" xfId="41974" applyFont="1" applyBorder="1" applyAlignment="1">
      <alignment horizontal="left" wrapText="1"/>
    </xf>
    <xf numFmtId="0" fontId="100" fillId="107" borderId="2" xfId="3" applyFont="1" applyFill="1" applyBorder="1" applyAlignment="1">
      <alignment vertical="center" wrapText="1"/>
    </xf>
    <xf numFmtId="0" fontId="100" fillId="107" borderId="4" xfId="3" applyFont="1" applyFill="1" applyBorder="1" applyAlignment="1">
      <alignment vertical="center" wrapText="1"/>
    </xf>
    <xf numFmtId="0" fontId="77" fillId="0" borderId="160" xfId="41977" applyFont="1" applyFill="1" applyBorder="1" applyAlignment="1">
      <alignment horizontal="left" wrapText="1"/>
    </xf>
    <xf numFmtId="0" fontId="77" fillId="0" borderId="185" xfId="41977" applyFont="1" applyFill="1" applyBorder="1" applyAlignment="1">
      <alignment horizontal="left" wrapText="1"/>
    </xf>
    <xf numFmtId="0" fontId="100" fillId="0" borderId="166" xfId="41977" applyFont="1" applyFill="1" applyBorder="1" applyAlignment="1">
      <alignment horizontal="left" wrapText="1"/>
    </xf>
    <xf numFmtId="0" fontId="100" fillId="0" borderId="187" xfId="41977" applyFont="1" applyFill="1" applyBorder="1" applyAlignment="1">
      <alignment horizontal="left" wrapText="1"/>
    </xf>
    <xf numFmtId="193" fontId="77" fillId="0" borderId="98" xfId="208" applyNumberFormat="1" applyFont="1" applyFill="1" applyBorder="1" applyAlignment="1">
      <alignment horizontal="center"/>
    </xf>
    <xf numFmtId="193" fontId="77" fillId="0" borderId="90" xfId="208" applyNumberFormat="1" applyFont="1" applyFill="1" applyBorder="1" applyAlignment="1">
      <alignment horizontal="center"/>
    </xf>
    <xf numFmtId="193" fontId="77" fillId="0" borderId="99" xfId="208" applyNumberFormat="1" applyFont="1" applyFill="1" applyBorder="1" applyAlignment="1">
      <alignment horizontal="center"/>
    </xf>
    <xf numFmtId="193" fontId="77" fillId="0" borderId="160" xfId="208" applyNumberFormat="1" applyFont="1" applyFill="1" applyBorder="1" applyAlignment="1">
      <alignment horizontal="center"/>
    </xf>
    <xf numFmtId="193" fontId="77" fillId="0" borderId="195" xfId="208" applyNumberFormat="1" applyFont="1" applyFill="1" applyBorder="1" applyAlignment="1">
      <alignment horizontal="center"/>
    </xf>
    <xf numFmtId="193" fontId="77" fillId="0" borderId="185" xfId="208" applyNumberFormat="1" applyFont="1" applyFill="1" applyBorder="1" applyAlignment="1">
      <alignment horizontal="center"/>
    </xf>
    <xf numFmtId="0" fontId="77" fillId="0" borderId="100" xfId="41977" applyFont="1" applyFill="1" applyBorder="1" applyAlignment="1">
      <alignment horizontal="left" wrapText="1"/>
    </xf>
    <xf numFmtId="0" fontId="77" fillId="0" borderId="93" xfId="41977" applyFont="1" applyFill="1" applyBorder="1" applyAlignment="1">
      <alignment horizontal="left" wrapText="1"/>
    </xf>
    <xf numFmtId="0" fontId="77" fillId="0" borderId="164" xfId="41977" applyFont="1" applyFill="1" applyBorder="1" applyAlignment="1">
      <alignment horizontal="left" wrapText="1"/>
    </xf>
    <xf numFmtId="0" fontId="77" fillId="0" borderId="150" xfId="41977" applyFont="1" applyFill="1" applyBorder="1" applyAlignment="1">
      <alignment horizontal="left" wrapText="1"/>
    </xf>
    <xf numFmtId="0" fontId="100" fillId="0" borderId="2" xfId="41977" applyFont="1" applyFill="1" applyBorder="1" applyAlignment="1">
      <alignment horizontal="left" vertical="top" wrapText="1"/>
    </xf>
    <xf numFmtId="0" fontId="100" fillId="0" borderId="4" xfId="41977" applyFont="1" applyFill="1" applyBorder="1" applyAlignment="1">
      <alignment horizontal="left" vertical="top" wrapText="1"/>
    </xf>
    <xf numFmtId="0" fontId="100" fillId="0" borderId="100" xfId="41977" applyFont="1" applyFill="1" applyBorder="1" applyAlignment="1">
      <alignment horizontal="left" vertical="top" wrapText="1"/>
    </xf>
    <xf numFmtId="0" fontId="100" fillId="0" borderId="93" xfId="41977" applyFont="1" applyFill="1" applyBorder="1" applyAlignment="1">
      <alignment horizontal="left" vertical="top" wrapText="1"/>
    </xf>
    <xf numFmtId="0" fontId="6" fillId="0" borderId="11" xfId="41974" applyFont="1" applyBorder="1" applyAlignment="1">
      <alignment horizontal="center"/>
    </xf>
    <xf numFmtId="0" fontId="6" fillId="0" borderId="34" xfId="41974" applyFont="1" applyBorder="1" applyAlignment="1">
      <alignment horizontal="center"/>
    </xf>
    <xf numFmtId="193" fontId="100" fillId="0" borderId="98" xfId="208" applyNumberFormat="1" applyFont="1" applyFill="1" applyBorder="1" applyAlignment="1">
      <alignment horizontal="center"/>
    </xf>
    <xf numFmtId="193" fontId="100" fillId="0" borderId="90" xfId="208" applyNumberFormat="1" applyFont="1" applyFill="1" applyBorder="1" applyAlignment="1">
      <alignment horizontal="center"/>
    </xf>
    <xf numFmtId="193" fontId="100" fillId="0" borderId="99" xfId="208" applyNumberFormat="1" applyFont="1" applyFill="1" applyBorder="1" applyAlignment="1">
      <alignment horizontal="center"/>
    </xf>
    <xf numFmtId="193" fontId="100" fillId="0" borderId="160" xfId="208" applyNumberFormat="1" applyFont="1" applyFill="1" applyBorder="1" applyAlignment="1">
      <alignment horizontal="center"/>
    </xf>
    <xf numFmtId="193" fontId="100" fillId="0" borderId="195" xfId="208" applyNumberFormat="1" applyFont="1" applyFill="1" applyBorder="1" applyAlignment="1">
      <alignment horizontal="center"/>
    </xf>
    <xf numFmtId="193" fontId="100" fillId="0" borderId="185" xfId="208" applyNumberFormat="1" applyFont="1" applyFill="1" applyBorder="1" applyAlignment="1">
      <alignment horizontal="center"/>
    </xf>
    <xf numFmtId="0" fontId="100" fillId="0" borderId="2" xfId="41974" applyFont="1" applyBorder="1" applyAlignment="1">
      <alignment horizontal="left" vertical="top" wrapText="1"/>
    </xf>
    <xf numFmtId="0" fontId="100" fillId="0" borderId="4" xfId="41974" applyFont="1" applyBorder="1" applyAlignment="1">
      <alignment horizontal="left" vertical="top" wrapText="1"/>
    </xf>
    <xf numFmtId="0" fontId="100" fillId="0" borderId="100" xfId="41974" applyFont="1" applyBorder="1" applyAlignment="1">
      <alignment horizontal="left" vertical="top" wrapText="1"/>
    </xf>
    <xf numFmtId="0" fontId="100" fillId="0" borderId="93" xfId="41974" applyFont="1" applyBorder="1" applyAlignment="1">
      <alignment horizontal="left" vertical="top" wrapText="1"/>
    </xf>
    <xf numFmtId="0" fontId="77" fillId="9" borderId="160" xfId="41974" applyFont="1" applyFill="1" applyBorder="1" applyAlignment="1">
      <alignment horizontal="left" wrapText="1"/>
    </xf>
    <xf numFmtId="0" fontId="6" fillId="9" borderId="185" xfId="41974" applyFont="1" applyFill="1" applyBorder="1" applyAlignment="1">
      <alignment horizontal="left" wrapText="1"/>
    </xf>
    <xf numFmtId="0" fontId="77" fillId="9" borderId="154" xfId="41974" applyFont="1" applyFill="1" applyBorder="1" applyAlignment="1">
      <alignment horizontal="left" wrapText="1"/>
    </xf>
    <xf numFmtId="0" fontId="6" fillId="9" borderId="169" xfId="41974" applyFont="1" applyFill="1" applyBorder="1" applyAlignment="1">
      <alignment horizontal="left" wrapText="1"/>
    </xf>
    <xf numFmtId="0" fontId="84" fillId="0" borderId="179" xfId="41974" applyFont="1" applyBorder="1" applyAlignment="1">
      <alignment horizontal="left" vertical="top" wrapText="1"/>
    </xf>
    <xf numFmtId="0" fontId="84" fillId="0" borderId="177" xfId="41974" applyFont="1" applyBorder="1" applyAlignment="1">
      <alignment horizontal="left" vertical="top" wrapText="1"/>
    </xf>
    <xf numFmtId="0" fontId="77" fillId="9" borderId="169" xfId="41974" applyFont="1" applyFill="1" applyBorder="1" applyAlignment="1">
      <alignment horizontal="left" wrapText="1"/>
    </xf>
    <xf numFmtId="0" fontId="77" fillId="0" borderId="160" xfId="41974" applyFont="1" applyFill="1" applyBorder="1" applyAlignment="1">
      <alignment horizontal="left" wrapText="1"/>
    </xf>
    <xf numFmtId="0" fontId="77" fillId="0" borderId="185" xfId="41974" applyFont="1" applyFill="1" applyBorder="1" applyAlignment="1">
      <alignment horizontal="left" wrapText="1"/>
    </xf>
    <xf numFmtId="0" fontId="100" fillId="0" borderId="160" xfId="41974" applyFont="1" applyBorder="1" applyAlignment="1">
      <alignment horizontal="left" wrapText="1"/>
    </xf>
    <xf numFmtId="0" fontId="84" fillId="0" borderId="185" xfId="41974" applyFont="1" applyBorder="1" applyAlignment="1">
      <alignment horizontal="left" wrapText="1"/>
    </xf>
    <xf numFmtId="169" fontId="100" fillId="0" borderId="160" xfId="41976" applyNumberFormat="1" applyFont="1" applyFill="1" applyBorder="1" applyAlignment="1">
      <alignment horizontal="center"/>
    </xf>
    <xf numFmtId="169" fontId="100" fillId="0" borderId="195" xfId="41976" applyNumberFormat="1" applyFont="1" applyFill="1" applyBorder="1" applyAlignment="1">
      <alignment horizontal="center"/>
    </xf>
    <xf numFmtId="169" fontId="100" fillId="0" borderId="185" xfId="41976" applyNumberFormat="1" applyFont="1" applyFill="1" applyBorder="1" applyAlignment="1">
      <alignment horizontal="center"/>
    </xf>
    <xf numFmtId="0" fontId="6" fillId="0" borderId="162" xfId="41974" applyFont="1" applyBorder="1" applyAlignment="1">
      <alignment horizontal="center"/>
    </xf>
    <xf numFmtId="0" fontId="100" fillId="9" borderId="179" xfId="41974" applyFont="1" applyFill="1" applyBorder="1" applyAlignment="1">
      <alignment horizontal="left" vertical="top" wrapText="1"/>
    </xf>
    <xf numFmtId="0" fontId="100" fillId="9" borderId="177" xfId="41974" applyFont="1" applyFill="1" applyBorder="1" applyAlignment="1">
      <alignment horizontal="left" vertical="top" wrapText="1"/>
    </xf>
    <xf numFmtId="0" fontId="100" fillId="9" borderId="100" xfId="41974" applyFont="1" applyFill="1" applyBorder="1" applyAlignment="1">
      <alignment horizontal="left" vertical="top" wrapText="1"/>
    </xf>
    <xf numFmtId="0" fontId="100" fillId="9" borderId="93" xfId="41974" applyFont="1" applyFill="1" applyBorder="1" applyAlignment="1">
      <alignment horizontal="left" vertical="top" wrapText="1"/>
    </xf>
    <xf numFmtId="0" fontId="84" fillId="0" borderId="164" xfId="41974" applyFont="1" applyBorder="1" applyAlignment="1">
      <alignment horizontal="left" vertical="top"/>
    </xf>
    <xf numFmtId="0" fontId="84" fillId="0" borderId="150" xfId="41974" applyFont="1" applyBorder="1" applyAlignment="1">
      <alignment horizontal="left" vertical="top"/>
    </xf>
    <xf numFmtId="0" fontId="77" fillId="0" borderId="185" xfId="41974" applyFont="1" applyBorder="1" applyAlignment="1">
      <alignment horizontal="left" wrapText="1"/>
    </xf>
    <xf numFmtId="0" fontId="77" fillId="0" borderId="169" xfId="41974" applyFont="1" applyBorder="1" applyAlignment="1">
      <alignment horizontal="left" wrapText="1"/>
    </xf>
    <xf numFmtId="0" fontId="6" fillId="0" borderId="160" xfId="41974" applyFont="1" applyBorder="1" applyAlignment="1">
      <alignment horizontal="left" vertical="top" wrapText="1"/>
    </xf>
    <xf numFmtId="0" fontId="6" fillId="0" borderId="185" xfId="41974" applyFont="1" applyBorder="1" applyAlignment="1">
      <alignment horizontal="left" vertical="top" wrapText="1"/>
    </xf>
    <xf numFmtId="0" fontId="6" fillId="0" borderId="154" xfId="41974" applyFont="1" applyBorder="1" applyAlignment="1">
      <alignment horizontal="left" vertical="top" wrapText="1"/>
    </xf>
    <xf numFmtId="0" fontId="6" fillId="0" borderId="169" xfId="41974" applyFont="1" applyBorder="1" applyAlignment="1">
      <alignment horizontal="left" vertical="top" wrapText="1"/>
    </xf>
    <xf numFmtId="0" fontId="6" fillId="0" borderId="160" xfId="41974" applyFont="1" applyFill="1" applyBorder="1" applyAlignment="1">
      <alignment horizontal="left" vertical="top" wrapText="1"/>
    </xf>
    <xf numFmtId="0" fontId="6" fillId="0" borderId="185" xfId="41974" applyFont="1" applyFill="1" applyBorder="1" applyAlignment="1">
      <alignment horizontal="left" vertical="top" wrapText="1"/>
    </xf>
    <xf numFmtId="0" fontId="6" fillId="0" borderId="154" xfId="41974" applyFont="1" applyFill="1" applyBorder="1" applyAlignment="1">
      <alignment horizontal="left" vertical="top" wrapText="1"/>
    </xf>
    <xf numFmtId="0" fontId="6" fillId="0" borderId="169" xfId="41974" applyFont="1" applyFill="1" applyBorder="1" applyAlignment="1">
      <alignment horizontal="left" vertical="top" wrapText="1"/>
    </xf>
    <xf numFmtId="0" fontId="77" fillId="0" borderId="16" xfId="3" applyFont="1" applyBorder="1" applyAlignment="1">
      <alignment wrapText="1"/>
    </xf>
    <xf numFmtId="0" fontId="6" fillId="0" borderId="15" xfId="41974" applyFont="1" applyBorder="1" applyAlignment="1">
      <alignment wrapText="1"/>
    </xf>
    <xf numFmtId="0" fontId="77" fillId="0" borderId="160" xfId="3" applyFont="1" applyBorder="1" applyAlignment="1">
      <alignment wrapText="1"/>
    </xf>
    <xf numFmtId="0" fontId="2" fillId="0" borderId="185" xfId="41974" applyFont="1" applyBorder="1" applyAlignment="1">
      <alignment wrapText="1"/>
    </xf>
    <xf numFmtId="0" fontId="77" fillId="0" borderId="98" xfId="41974" applyFont="1" applyBorder="1" applyAlignment="1">
      <alignment horizontal="left" wrapText="1"/>
    </xf>
    <xf numFmtId="0" fontId="6" fillId="0" borderId="99" xfId="41974" applyFont="1" applyBorder="1" applyAlignment="1">
      <alignment horizontal="left" wrapText="1"/>
    </xf>
    <xf numFmtId="0" fontId="77" fillId="0" borderId="154" xfId="3" applyFont="1" applyBorder="1" applyAlignment="1">
      <alignment wrapText="1"/>
    </xf>
    <xf numFmtId="0" fontId="2" fillId="0" borderId="169" xfId="41974" applyFont="1" applyBorder="1" applyAlignment="1">
      <alignment wrapText="1"/>
    </xf>
    <xf numFmtId="0" fontId="100" fillId="0" borderId="195" xfId="3" applyFont="1" applyFill="1" applyBorder="1" applyAlignment="1">
      <alignment horizontal="center" vertical="center" wrapText="1"/>
    </xf>
    <xf numFmtId="2" fontId="5" fillId="0" borderId="173" xfId="41974" applyNumberFormat="1" applyFont="1" applyFill="1" applyBorder="1" applyAlignment="1">
      <alignment horizontal="center"/>
    </xf>
    <xf numFmtId="2" fontId="5" fillId="0" borderId="90" xfId="41974" applyNumberFormat="1" applyFont="1" applyFill="1" applyBorder="1" applyAlignment="1">
      <alignment horizontal="center"/>
    </xf>
    <xf numFmtId="3" fontId="122" fillId="0" borderId="26" xfId="208" applyNumberFormat="1" applyFont="1" applyFill="1" applyBorder="1" applyAlignment="1">
      <alignment horizontal="center" vertical="center"/>
    </xf>
    <xf numFmtId="3" fontId="122" fillId="0" borderId="25" xfId="208" applyNumberFormat="1" applyFont="1" applyFill="1" applyBorder="1" applyAlignment="1">
      <alignment horizontal="center" vertical="center"/>
    </xf>
    <xf numFmtId="3" fontId="122" fillId="0" borderId="27" xfId="208" applyNumberFormat="1" applyFont="1" applyFill="1" applyBorder="1" applyAlignment="1">
      <alignment horizontal="center" vertical="center"/>
    </xf>
    <xf numFmtId="0" fontId="77" fillId="9" borderId="192" xfId="3" applyFont="1" applyFill="1" applyBorder="1" applyAlignment="1">
      <alignment wrapText="1"/>
    </xf>
    <xf numFmtId="0" fontId="77" fillId="9" borderId="191" xfId="3" applyFont="1" applyFill="1" applyBorder="1" applyAlignment="1">
      <alignment wrapText="1"/>
    </xf>
    <xf numFmtId="3" fontId="122" fillId="0" borderId="2" xfId="208" applyNumberFormat="1" applyFont="1" applyFill="1" applyBorder="1" applyAlignment="1">
      <alignment horizontal="center" vertical="center"/>
    </xf>
    <xf numFmtId="3" fontId="122" fillId="0" borderId="127" xfId="208" applyNumberFormat="1" applyFont="1" applyFill="1" applyBorder="1" applyAlignment="1">
      <alignment horizontal="center" vertical="center"/>
    </xf>
    <xf numFmtId="3" fontId="122" fillId="0" borderId="4" xfId="208" applyNumberFormat="1" applyFont="1" applyFill="1" applyBorder="1" applyAlignment="1">
      <alignment horizontal="center" vertical="center"/>
    </xf>
    <xf numFmtId="0" fontId="6" fillId="0" borderId="185" xfId="41974" applyFont="1" applyBorder="1" applyAlignment="1">
      <alignment wrapText="1"/>
    </xf>
    <xf numFmtId="0" fontId="6" fillId="0" borderId="169" xfId="41974" applyFont="1" applyBorder="1" applyAlignment="1">
      <alignment wrapText="1"/>
    </xf>
    <xf numFmtId="0" fontId="100" fillId="0" borderId="2" xfId="3" applyFont="1" applyBorder="1" applyAlignment="1">
      <alignment horizontal="left" vertical="top" wrapText="1"/>
    </xf>
    <xf numFmtId="0" fontId="100" fillId="0" borderId="4" xfId="3" applyFont="1" applyBorder="1" applyAlignment="1">
      <alignment horizontal="left" vertical="top" wrapText="1"/>
    </xf>
    <xf numFmtId="0" fontId="100" fillId="0" borderId="16" xfId="3" applyFont="1" applyBorder="1" applyAlignment="1">
      <alignment horizontal="left" vertical="top" wrapText="1"/>
    </xf>
    <xf numFmtId="0" fontId="100" fillId="0" borderId="15" xfId="3" applyFont="1" applyBorder="1" applyAlignment="1">
      <alignment horizontal="left" vertical="top" wrapText="1"/>
    </xf>
    <xf numFmtId="0" fontId="77" fillId="9" borderId="100" xfId="3" applyFont="1" applyFill="1" applyBorder="1" applyAlignment="1">
      <alignment wrapText="1"/>
    </xf>
    <xf numFmtId="0" fontId="77" fillId="9" borderId="93" xfId="3" applyFont="1" applyFill="1" applyBorder="1" applyAlignment="1">
      <alignment wrapText="1"/>
    </xf>
    <xf numFmtId="0" fontId="77" fillId="9" borderId="160" xfId="3" applyFont="1" applyFill="1" applyBorder="1" applyAlignment="1">
      <alignment wrapText="1"/>
    </xf>
    <xf numFmtId="0" fontId="6" fillId="9" borderId="185" xfId="41974" applyFont="1" applyFill="1" applyBorder="1" applyAlignment="1">
      <alignment wrapText="1"/>
    </xf>
    <xf numFmtId="0" fontId="77" fillId="0" borderId="164" xfId="3" applyFont="1" applyBorder="1" applyAlignment="1">
      <alignment horizontal="left" wrapText="1"/>
    </xf>
    <xf numFmtId="0" fontId="77" fillId="0" borderId="150" xfId="3" applyFont="1" applyBorder="1" applyAlignment="1">
      <alignment horizontal="left" wrapText="1"/>
    </xf>
    <xf numFmtId="0" fontId="77" fillId="13" borderId="195" xfId="3191" applyFont="1" applyFill="1" applyBorder="1" applyAlignment="1">
      <alignment horizontal="center" vertical="center" wrapText="1"/>
    </xf>
    <xf numFmtId="0" fontId="277" fillId="0" borderId="195" xfId="41978" applyFont="1" applyBorder="1" applyAlignment="1">
      <alignment horizontal="center" vertical="center" wrapText="1"/>
    </xf>
    <xf numFmtId="0" fontId="77" fillId="9" borderId="195" xfId="3" applyFont="1" applyFill="1" applyBorder="1" applyAlignment="1">
      <alignment vertical="center" wrapText="1"/>
    </xf>
    <xf numFmtId="0" fontId="277" fillId="106" borderId="117" xfId="41978" applyFont="1" applyFill="1" applyBorder="1" applyAlignment="1">
      <alignment horizontal="left" vertical="top"/>
    </xf>
    <xf numFmtId="0" fontId="277" fillId="106" borderId="118" xfId="41978" applyFont="1" applyFill="1" applyBorder="1" applyAlignment="1">
      <alignment horizontal="left" vertical="top"/>
    </xf>
    <xf numFmtId="0" fontId="277" fillId="106" borderId="119" xfId="41978" applyFont="1" applyFill="1" applyBorder="1" applyAlignment="1">
      <alignment horizontal="left" vertical="top"/>
    </xf>
    <xf numFmtId="0" fontId="277" fillId="106" borderId="120" xfId="41978" applyFont="1" applyFill="1" applyBorder="1" applyAlignment="1">
      <alignment horizontal="left" vertical="top"/>
    </xf>
    <xf numFmtId="0" fontId="277" fillId="106" borderId="121" xfId="41978" applyFont="1" applyFill="1" applyBorder="1" applyAlignment="1">
      <alignment horizontal="left" vertical="top"/>
    </xf>
    <xf numFmtId="0" fontId="277" fillId="106" borderId="122" xfId="41978" applyFont="1" applyFill="1" applyBorder="1" applyAlignment="1">
      <alignment horizontal="left" vertical="top"/>
    </xf>
    <xf numFmtId="0" fontId="98" fillId="106" borderId="173" xfId="41978" applyFont="1" applyFill="1" applyBorder="1" applyAlignment="1">
      <alignment horizontal="left" vertical="top" wrapText="1"/>
    </xf>
    <xf numFmtId="0" fontId="98" fillId="106" borderId="90" xfId="41978" applyFont="1" applyFill="1" applyBorder="1" applyAlignment="1">
      <alignment horizontal="left" vertical="top" wrapText="1"/>
    </xf>
    <xf numFmtId="0" fontId="98" fillId="106" borderId="173" xfId="41978" applyFont="1" applyFill="1" applyBorder="1" applyAlignment="1">
      <alignment horizontal="center" vertical="top" wrapText="1"/>
    </xf>
    <xf numFmtId="0" fontId="98" fillId="106" borderId="90" xfId="41978" applyFont="1" applyFill="1" applyBorder="1" applyAlignment="1">
      <alignment horizontal="center" vertical="top" wrapText="1"/>
    </xf>
    <xf numFmtId="0" fontId="6" fillId="0" borderId="100" xfId="41974" applyFont="1" applyBorder="1" applyAlignment="1">
      <alignment horizontal="left" vertical="top"/>
    </xf>
    <xf numFmtId="0" fontId="6" fillId="0" borderId="93" xfId="41974" applyFont="1" applyBorder="1" applyAlignment="1">
      <alignment horizontal="left" vertical="top"/>
    </xf>
    <xf numFmtId="0" fontId="6" fillId="0" borderId="164" xfId="41974" applyFont="1" applyBorder="1" applyAlignment="1">
      <alignment horizontal="left" vertical="top"/>
    </xf>
    <xf numFmtId="0" fontId="6" fillId="0" borderId="150" xfId="41974" applyFont="1" applyBorder="1" applyAlignment="1">
      <alignment horizontal="left" vertical="top"/>
    </xf>
    <xf numFmtId="0" fontId="84" fillId="0" borderId="164" xfId="41974" applyFont="1" applyBorder="1" applyAlignment="1">
      <alignment horizontal="left" wrapText="1"/>
    </xf>
    <xf numFmtId="0" fontId="84" fillId="0" borderId="150" xfId="41974" applyFont="1" applyBorder="1" applyAlignment="1">
      <alignment horizontal="left" wrapText="1"/>
    </xf>
    <xf numFmtId="0" fontId="6" fillId="0" borderId="160" xfId="41974" applyFont="1" applyBorder="1" applyAlignment="1">
      <alignment horizontal="left" vertical="top"/>
    </xf>
    <xf numFmtId="0" fontId="6" fillId="0" borderId="185" xfId="41974" applyFont="1" applyBorder="1" applyAlignment="1">
      <alignment horizontal="left" vertical="top"/>
    </xf>
    <xf numFmtId="0" fontId="84" fillId="0" borderId="154" xfId="41974" applyFont="1" applyBorder="1" applyAlignment="1">
      <alignment horizontal="left" vertical="top"/>
    </xf>
    <xf numFmtId="0" fontId="84" fillId="0" borderId="169" xfId="41974" applyFont="1" applyBorder="1" applyAlignment="1">
      <alignment horizontal="left" vertical="top"/>
    </xf>
    <xf numFmtId="0" fontId="84" fillId="0" borderId="16" xfId="41974" applyFont="1" applyBorder="1" applyAlignment="1">
      <alignment horizontal="left" vertical="top"/>
    </xf>
    <xf numFmtId="0" fontId="84" fillId="0" borderId="15" xfId="41974" applyFont="1" applyBorder="1" applyAlignment="1">
      <alignment horizontal="left" vertical="top"/>
    </xf>
    <xf numFmtId="0" fontId="84" fillId="0" borderId="100" xfId="41974" applyFont="1" applyBorder="1" applyAlignment="1">
      <alignment horizontal="left" vertical="top"/>
    </xf>
    <xf numFmtId="0" fontId="84" fillId="0" borderId="93" xfId="41974" applyFont="1" applyBorder="1" applyAlignment="1">
      <alignment horizontal="left" vertical="top"/>
    </xf>
    <xf numFmtId="0" fontId="100" fillId="0" borderId="190" xfId="15537" quotePrefix="1" applyFont="1" applyBorder="1" applyAlignment="1">
      <alignment horizontal="left" vertical="center" wrapText="1"/>
    </xf>
    <xf numFmtId="0" fontId="100" fillId="0" borderId="193" xfId="15537" applyFont="1" applyBorder="1" applyAlignment="1">
      <alignment horizontal="left" vertical="center" wrapText="1"/>
    </xf>
    <xf numFmtId="0" fontId="77" fillId="0" borderId="162" xfId="3" applyFont="1" applyFill="1" applyBorder="1" applyAlignment="1">
      <alignment horizontal="center" wrapText="1"/>
    </xf>
    <xf numFmtId="0" fontId="77" fillId="0" borderId="34" xfId="3" applyFont="1" applyFill="1" applyBorder="1" applyAlignment="1">
      <alignment horizontal="center" wrapText="1"/>
    </xf>
    <xf numFmtId="347" fontId="77" fillId="0" borderId="160" xfId="41976" applyNumberFormat="1" applyFont="1" applyFill="1" applyBorder="1" applyAlignment="1">
      <alignment horizontal="center"/>
    </xf>
    <xf numFmtId="347" fontId="77" fillId="0" borderId="195" xfId="41976" applyNumberFormat="1" applyFont="1" applyFill="1" applyBorder="1" applyAlignment="1">
      <alignment horizontal="center"/>
    </xf>
    <xf numFmtId="347" fontId="77" fillId="0" borderId="185" xfId="41976" applyNumberFormat="1" applyFont="1" applyFill="1" applyBorder="1" applyAlignment="1">
      <alignment horizontal="center"/>
    </xf>
    <xf numFmtId="0" fontId="100" fillId="0" borderId="190" xfId="15537" applyFont="1" applyBorder="1" applyAlignment="1">
      <alignment horizontal="left" vertical="center" wrapText="1"/>
    </xf>
    <xf numFmtId="0" fontId="100" fillId="0" borderId="189" xfId="15537" applyFont="1" applyBorder="1" applyAlignment="1">
      <alignment horizontal="left" vertical="center" wrapText="1"/>
    </xf>
    <xf numFmtId="0" fontId="123" fillId="0" borderId="190" xfId="41927" applyFont="1" applyBorder="1" applyAlignment="1">
      <alignment horizontal="center"/>
    </xf>
    <xf numFmtId="0" fontId="123" fillId="0" borderId="189" xfId="41927" applyFont="1" applyBorder="1" applyAlignment="1">
      <alignment horizontal="center"/>
    </xf>
    <xf numFmtId="0" fontId="123" fillId="0" borderId="193" xfId="41927" applyFont="1" applyBorder="1" applyAlignment="1">
      <alignment horizontal="center"/>
    </xf>
    <xf numFmtId="0" fontId="123" fillId="0" borderId="195" xfId="41927" applyFont="1" applyBorder="1" applyAlignment="1">
      <alignment horizontal="center"/>
    </xf>
    <xf numFmtId="0" fontId="123" fillId="0" borderId="195" xfId="2293" applyFont="1" applyFill="1" applyBorder="1" applyAlignment="1" applyProtection="1">
      <alignment horizontal="center" vertical="center"/>
      <protection locked="0"/>
    </xf>
    <xf numFmtId="0" fontId="123" fillId="0" borderId="190" xfId="13" applyFont="1" applyBorder="1" applyAlignment="1" applyProtection="1">
      <alignment horizontal="center" vertical="center" wrapText="1"/>
    </xf>
    <xf numFmtId="0" fontId="123" fillId="0" borderId="189" xfId="13" applyFont="1" applyBorder="1" applyAlignment="1" applyProtection="1">
      <alignment horizontal="center" vertical="center" wrapText="1"/>
    </xf>
    <xf numFmtId="0" fontId="123" fillId="0" borderId="193" xfId="13" applyFont="1" applyBorder="1" applyAlignment="1" applyProtection="1">
      <alignment horizontal="center" vertical="center" wrapText="1"/>
    </xf>
    <xf numFmtId="0" fontId="123" fillId="0" borderId="195" xfId="13" applyFont="1" applyBorder="1" applyAlignment="1" applyProtection="1">
      <alignment horizontal="center" vertical="center" wrapText="1"/>
    </xf>
    <xf numFmtId="0" fontId="123" fillId="0" borderId="195" xfId="13" applyFont="1" applyBorder="1" applyAlignment="1" applyProtection="1">
      <alignment horizontal="center" vertical="center"/>
    </xf>
    <xf numFmtId="0" fontId="100" fillId="0" borderId="190" xfId="2293" applyFont="1" applyFill="1" applyBorder="1" applyAlignment="1" applyProtection="1">
      <alignment horizontal="center" vertical="center" wrapText="1"/>
      <protection locked="0"/>
    </xf>
    <xf numFmtId="0" fontId="100" fillId="0" borderId="189" xfId="2293" applyFont="1" applyFill="1" applyBorder="1" applyAlignment="1" applyProtection="1">
      <alignment horizontal="center" vertical="center" wrapText="1"/>
      <protection locked="0"/>
    </xf>
    <xf numFmtId="0" fontId="100" fillId="0" borderId="193" xfId="2293" applyFont="1" applyFill="1" applyBorder="1" applyAlignment="1" applyProtection="1">
      <alignment horizontal="center" vertical="center" wrapText="1"/>
      <protection locked="0"/>
    </xf>
    <xf numFmtId="0" fontId="100" fillId="0" borderId="195" xfId="2293" applyFont="1" applyFill="1" applyBorder="1" applyAlignment="1" applyProtection="1">
      <alignment horizontal="center" vertical="center" wrapText="1"/>
      <protection locked="0"/>
    </xf>
    <xf numFmtId="0" fontId="100" fillId="0" borderId="173" xfId="13" applyFont="1" applyBorder="1" applyAlignment="1" applyProtection="1">
      <alignment horizontal="center" vertical="center" wrapText="1"/>
    </xf>
    <xf numFmtId="0" fontId="100" fillId="0" borderId="90" xfId="13" applyFont="1" applyBorder="1" applyAlignment="1" applyProtection="1">
      <alignment horizontal="center" vertical="center" wrapText="1"/>
    </xf>
    <xf numFmtId="0" fontId="123" fillId="0" borderId="113" xfId="3" applyFont="1" applyBorder="1" applyAlignment="1" applyProtection="1">
      <alignment horizontal="center"/>
    </xf>
    <xf numFmtId="0" fontId="123" fillId="0" borderId="104" xfId="3" applyFont="1" applyBorder="1" applyAlignment="1" applyProtection="1">
      <alignment horizontal="center"/>
    </xf>
    <xf numFmtId="0" fontId="123" fillId="0" borderId="105" xfId="3" applyFont="1" applyBorder="1" applyAlignment="1" applyProtection="1">
      <alignment horizontal="center"/>
    </xf>
    <xf numFmtId="0" fontId="100" fillId="0" borderId="114" xfId="2293" applyFont="1" applyBorder="1" applyAlignment="1" applyProtection="1">
      <alignment horizontal="center" vertical="center" wrapText="1"/>
      <protection locked="0"/>
    </xf>
    <xf numFmtId="0" fontId="80" fillId="0" borderId="106" xfId="2293" applyFont="1" applyBorder="1" applyAlignment="1" applyProtection="1">
      <alignment horizontal="center" vertical="center" wrapText="1"/>
    </xf>
    <xf numFmtId="0" fontId="80" fillId="0" borderId="45" xfId="2293" applyFont="1" applyBorder="1" applyAlignment="1" applyProtection="1">
      <alignment horizontal="center" vertical="center" wrapText="1"/>
    </xf>
    <xf numFmtId="0" fontId="80" fillId="0" borderId="114" xfId="2293" applyFont="1" applyBorder="1" applyAlignment="1" applyProtection="1">
      <alignment horizontal="center" vertical="center"/>
    </xf>
    <xf numFmtId="0" fontId="77" fillId="0" borderId="114" xfId="13" applyFont="1" applyBorder="1" applyAlignment="1" applyProtection="1">
      <alignment horizontal="center" vertical="center" wrapText="1"/>
    </xf>
    <xf numFmtId="0" fontId="100" fillId="0" borderId="172" xfId="13" applyFont="1" applyBorder="1" applyAlignment="1" applyProtection="1">
      <alignment horizontal="center" vertical="center" wrapText="1"/>
    </xf>
    <xf numFmtId="0" fontId="100" fillId="0" borderId="190" xfId="13" applyFont="1" applyBorder="1" applyAlignment="1" applyProtection="1">
      <alignment horizontal="center" vertical="center"/>
    </xf>
    <xf numFmtId="0" fontId="100" fillId="0" borderId="171" xfId="13" applyFont="1" applyBorder="1" applyAlignment="1" applyProtection="1">
      <alignment horizontal="center" vertical="center"/>
    </xf>
    <xf numFmtId="0" fontId="77" fillId="0" borderId="190" xfId="13" applyFont="1" applyBorder="1" applyAlignment="1" applyProtection="1">
      <alignment horizontal="center" vertical="center" wrapText="1"/>
    </xf>
    <xf numFmtId="0" fontId="77" fillId="0" borderId="171" xfId="13" applyFont="1" applyBorder="1" applyAlignment="1" applyProtection="1">
      <alignment horizontal="center" vertical="center" wrapText="1"/>
    </xf>
    <xf numFmtId="0" fontId="77" fillId="0" borderId="173" xfId="13" applyFont="1" applyBorder="1" applyAlignment="1" applyProtection="1">
      <alignment horizontal="center" vertical="center" wrapText="1"/>
    </xf>
    <xf numFmtId="0" fontId="77" fillId="0" borderId="90" xfId="13" applyFont="1" applyBorder="1" applyAlignment="1" applyProtection="1">
      <alignment horizontal="center" vertical="center" wrapText="1"/>
    </xf>
    <xf numFmtId="0" fontId="100" fillId="0" borderId="193" xfId="13" applyFont="1" applyBorder="1" applyAlignment="1" applyProtection="1">
      <alignment horizontal="center" vertical="center"/>
    </xf>
    <xf numFmtId="0" fontId="100" fillId="0" borderId="190" xfId="13" applyFont="1" applyBorder="1" applyAlignment="1" applyProtection="1">
      <alignment horizontal="center" vertical="center" wrapText="1"/>
    </xf>
    <xf numFmtId="0" fontId="100" fillId="0" borderId="193" xfId="13" applyFont="1" applyBorder="1" applyAlignment="1" applyProtection="1">
      <alignment horizontal="center" vertical="center" wrapText="1"/>
    </xf>
    <xf numFmtId="0" fontId="100" fillId="0" borderId="189" xfId="13" applyFont="1" applyBorder="1" applyAlignment="1" applyProtection="1">
      <alignment horizontal="center" vertical="center" wrapText="1"/>
    </xf>
    <xf numFmtId="0" fontId="100" fillId="0" borderId="195" xfId="13" applyFont="1" applyBorder="1" applyAlignment="1" applyProtection="1">
      <alignment horizontal="center" vertical="center"/>
    </xf>
    <xf numFmtId="0" fontId="77" fillId="0" borderId="195" xfId="13" applyFont="1" applyBorder="1" applyAlignment="1" applyProtection="1">
      <alignment horizontal="center" vertical="center"/>
    </xf>
    <xf numFmtId="0" fontId="77" fillId="0" borderId="173" xfId="2293" applyFont="1" applyFill="1" applyBorder="1" applyAlignment="1" applyProtection="1">
      <alignment horizontal="center" vertical="center"/>
    </xf>
    <xf numFmtId="0" fontId="77" fillId="0" borderId="45" xfId="2293" applyFont="1" applyFill="1" applyBorder="1" applyAlignment="1" applyProtection="1">
      <alignment horizontal="center" vertical="center"/>
    </xf>
    <xf numFmtId="0" fontId="77" fillId="0" borderId="90" xfId="2293" applyFont="1" applyFill="1" applyBorder="1" applyAlignment="1" applyProtection="1">
      <alignment horizontal="center" vertical="center"/>
    </xf>
    <xf numFmtId="0" fontId="77" fillId="0" borderId="173" xfId="13" applyFont="1" applyBorder="1" applyAlignment="1" applyProtection="1">
      <alignment horizontal="center" vertical="center"/>
    </xf>
    <xf numFmtId="0" fontId="77" fillId="0" borderId="45" xfId="13" applyFont="1" applyBorder="1" applyAlignment="1" applyProtection="1">
      <alignment horizontal="center" vertical="center"/>
    </xf>
    <xf numFmtId="0" fontId="77" fillId="0" borderId="90" xfId="13" applyFont="1" applyBorder="1" applyAlignment="1" applyProtection="1">
      <alignment horizontal="center" vertical="center"/>
    </xf>
    <xf numFmtId="0" fontId="77" fillId="0" borderId="173" xfId="2293" applyFont="1" applyBorder="1" applyAlignment="1" applyProtection="1">
      <alignment horizontal="center" vertical="center"/>
    </xf>
    <xf numFmtId="0" fontId="77" fillId="0" borderId="45" xfId="2293" applyFont="1" applyBorder="1" applyAlignment="1" applyProtection="1">
      <alignment horizontal="center" vertical="center"/>
    </xf>
    <xf numFmtId="0" fontId="77" fillId="0" borderId="90" xfId="2293" applyFont="1" applyBorder="1" applyAlignment="1" applyProtection="1">
      <alignment horizontal="center" vertical="center"/>
    </xf>
    <xf numFmtId="4" fontId="100" fillId="0" borderId="0" xfId="3" applyNumberFormat="1" applyFont="1" applyFill="1" applyBorder="1" applyAlignment="1" applyProtection="1">
      <alignment horizontal="center" vertical="center"/>
    </xf>
    <xf numFmtId="252" fontId="306" fillId="0" borderId="0" xfId="15533" applyNumberFormat="1" applyFont="1" applyFill="1" applyBorder="1" applyAlignment="1" applyProtection="1">
      <alignment horizontal="center" vertical="center" wrapText="1"/>
    </xf>
    <xf numFmtId="0" fontId="100" fillId="0" borderId="195" xfId="13" applyFont="1" applyBorder="1" applyAlignment="1" applyProtection="1">
      <alignment horizontal="center" vertical="center" wrapText="1"/>
    </xf>
    <xf numFmtId="0" fontId="100" fillId="0" borderId="190" xfId="2293" applyFont="1" applyFill="1" applyBorder="1" applyAlignment="1" applyProtection="1">
      <alignment horizontal="center" vertical="center"/>
      <protection locked="0"/>
    </xf>
    <xf numFmtId="0" fontId="100" fillId="0" borderId="189" xfId="2293" applyFont="1" applyFill="1" applyBorder="1" applyAlignment="1" applyProtection="1">
      <alignment horizontal="center" vertical="center"/>
      <protection locked="0"/>
    </xf>
    <xf numFmtId="0" fontId="100" fillId="0" borderId="193" xfId="2293" applyFont="1" applyFill="1" applyBorder="1" applyAlignment="1" applyProtection="1">
      <alignment horizontal="center" vertical="center"/>
      <protection locked="0"/>
    </xf>
    <xf numFmtId="0" fontId="84" fillId="7" borderId="173" xfId="207" applyFont="1" applyFill="1" applyBorder="1" applyAlignment="1">
      <alignment horizontal="center" vertical="center" wrapText="1"/>
    </xf>
    <xf numFmtId="0" fontId="84" fillId="7" borderId="90" xfId="207" applyFont="1" applyFill="1" applyBorder="1" applyAlignment="1">
      <alignment horizontal="center" vertical="center" wrapText="1"/>
    </xf>
    <xf numFmtId="0" fontId="84" fillId="7" borderId="178" xfId="207" applyFont="1" applyFill="1" applyBorder="1" applyAlignment="1">
      <alignment horizontal="center" vertical="center"/>
    </xf>
    <xf numFmtId="0" fontId="84" fillId="7" borderId="174" xfId="207" applyFont="1" applyFill="1" applyBorder="1" applyAlignment="1">
      <alignment horizontal="center" vertical="center"/>
    </xf>
    <xf numFmtId="0" fontId="84" fillId="7" borderId="175" xfId="207" applyFont="1" applyFill="1" applyBorder="1" applyAlignment="1">
      <alignment horizontal="center" vertical="center"/>
    </xf>
    <xf numFmtId="0" fontId="84" fillId="7" borderId="96" xfId="207" applyFont="1" applyFill="1" applyBorder="1" applyAlignment="1">
      <alignment horizontal="center" vertical="center"/>
    </xf>
    <xf numFmtId="0" fontId="84" fillId="7" borderId="87" xfId="207" applyFont="1" applyFill="1" applyBorder="1" applyAlignment="1">
      <alignment horizontal="center" vertical="center"/>
    </xf>
    <xf numFmtId="0" fontId="84" fillId="7" borderId="92" xfId="207" applyFont="1" applyFill="1" applyBorder="1" applyAlignment="1">
      <alignment horizontal="center" vertical="center"/>
    </xf>
    <xf numFmtId="0" fontId="100" fillId="53" borderId="195" xfId="13" applyFont="1" applyFill="1" applyBorder="1" applyAlignment="1" applyProtection="1">
      <alignment horizontal="left" vertical="center"/>
      <protection locked="0"/>
    </xf>
    <xf numFmtId="0" fontId="77" fillId="53" borderId="195" xfId="17218" applyFont="1" applyFill="1" applyBorder="1" applyAlignment="1">
      <alignment vertical="center"/>
    </xf>
    <xf numFmtId="0" fontId="77" fillId="0" borderId="195" xfId="17218" applyFont="1" applyBorder="1" applyAlignment="1">
      <alignment vertical="center"/>
    </xf>
    <xf numFmtId="0" fontId="84" fillId="71" borderId="195" xfId="15743" applyFont="1" applyFill="1" applyBorder="1" applyAlignment="1">
      <alignment horizontal="left" vertical="center" wrapText="1"/>
    </xf>
    <xf numFmtId="0" fontId="338" fillId="0" borderId="195" xfId="18524" applyFont="1" applyBorder="1" applyAlignment="1">
      <alignment horizontal="left" vertical="center" wrapText="1"/>
    </xf>
    <xf numFmtId="0" fontId="84" fillId="53" borderId="195" xfId="15743" applyFont="1" applyFill="1" applyBorder="1" applyAlignment="1">
      <alignment horizontal="center" vertical="center"/>
    </xf>
    <xf numFmtId="0" fontId="84" fillId="55" borderId="195" xfId="986" applyFont="1" applyFill="1" applyBorder="1" applyAlignment="1">
      <alignment horizontal="center" vertical="center" textRotation="90" wrapText="1"/>
    </xf>
    <xf numFmtId="0" fontId="338" fillId="0" borderId="195" xfId="18524" applyFont="1" applyBorder="1" applyAlignment="1">
      <alignment horizontal="center" vertical="center" textRotation="90" wrapText="1"/>
    </xf>
    <xf numFmtId="0" fontId="100" fillId="55" borderId="173" xfId="15743" applyFont="1" applyFill="1" applyBorder="1" applyAlignment="1">
      <alignment horizontal="center" vertical="center" wrapText="1"/>
    </xf>
    <xf numFmtId="0" fontId="100" fillId="55" borderId="45" xfId="15743" applyFont="1" applyFill="1" applyBorder="1" applyAlignment="1">
      <alignment horizontal="center" vertical="center" wrapText="1"/>
    </xf>
    <xf numFmtId="0" fontId="100" fillId="55" borderId="90" xfId="15743" applyFont="1" applyFill="1" applyBorder="1" applyAlignment="1">
      <alignment horizontal="center" vertical="center" wrapText="1"/>
    </xf>
    <xf numFmtId="0" fontId="84" fillId="0" borderId="195" xfId="15743" applyFont="1" applyBorder="1" applyAlignment="1">
      <alignment horizontal="center" vertical="center" textRotation="90" wrapText="1"/>
    </xf>
    <xf numFmtId="0" fontId="100" fillId="0" borderId="195" xfId="17218" applyFont="1" applyBorder="1" applyAlignment="1">
      <alignment horizontal="center" vertical="center" textRotation="90" wrapText="1"/>
    </xf>
    <xf numFmtId="0" fontId="84" fillId="71" borderId="173" xfId="15743" applyFont="1" applyFill="1" applyBorder="1" applyAlignment="1">
      <alignment horizontal="center" vertical="center" wrapText="1"/>
    </xf>
    <xf numFmtId="0" fontId="84" fillId="71" borderId="45" xfId="15743" applyFont="1" applyFill="1" applyBorder="1" applyAlignment="1">
      <alignment horizontal="center" vertical="center" wrapText="1"/>
    </xf>
    <xf numFmtId="0" fontId="84" fillId="71" borderId="90" xfId="15743" applyFont="1" applyFill="1" applyBorder="1" applyAlignment="1">
      <alignment horizontal="center" vertical="center" wrapText="1"/>
    </xf>
    <xf numFmtId="0" fontId="84" fillId="0" borderId="195" xfId="15743" applyFont="1" applyFill="1" applyBorder="1" applyAlignment="1">
      <alignment horizontal="center" vertical="center" textRotation="90" wrapText="1"/>
    </xf>
    <xf numFmtId="0" fontId="84" fillId="71" borderId="195" xfId="15743" applyFont="1" applyFill="1" applyBorder="1" applyAlignment="1">
      <alignment horizontal="center" vertical="center"/>
    </xf>
    <xf numFmtId="0" fontId="21" fillId="53" borderId="195" xfId="15743" applyFont="1" applyFill="1" applyBorder="1" applyAlignment="1">
      <alignment vertical="center"/>
    </xf>
    <xf numFmtId="0" fontId="84" fillId="53" borderId="195" xfId="15743" applyFont="1" applyFill="1" applyBorder="1" applyAlignment="1">
      <alignment vertical="center"/>
    </xf>
    <xf numFmtId="0" fontId="100" fillId="53" borderId="195" xfId="17218" applyFont="1" applyFill="1" applyBorder="1" applyAlignment="1">
      <alignment vertical="center"/>
    </xf>
    <xf numFmtId="0" fontId="77" fillId="0" borderId="195" xfId="17218" applyFont="1" applyBorder="1" applyAlignment="1">
      <alignment horizontal="center" vertical="center"/>
    </xf>
    <xf numFmtId="0" fontId="84" fillId="53" borderId="195" xfId="986" applyFont="1" applyFill="1" applyBorder="1" applyAlignment="1">
      <alignment horizontal="center" vertical="center" textRotation="90" wrapText="1"/>
    </xf>
    <xf numFmtId="0" fontId="77" fillId="53" borderId="195" xfId="17218" applyFont="1" applyFill="1" applyBorder="1" applyAlignment="1">
      <alignment horizontal="center" vertical="center" textRotation="90" wrapText="1"/>
    </xf>
    <xf numFmtId="0" fontId="100" fillId="55" borderId="195" xfId="15743" applyFont="1" applyFill="1" applyBorder="1" applyAlignment="1">
      <alignment horizontal="center" vertical="center"/>
    </xf>
    <xf numFmtId="0" fontId="100" fillId="55" borderId="195" xfId="15743" applyFont="1" applyFill="1" applyBorder="1" applyAlignment="1">
      <alignment horizontal="center" vertical="center" textRotation="90"/>
    </xf>
    <xf numFmtId="0" fontId="77" fillId="0" borderId="195" xfId="17218" applyFont="1" applyBorder="1" applyAlignment="1">
      <alignment horizontal="center" vertical="center" textRotation="90"/>
    </xf>
    <xf numFmtId="0" fontId="77" fillId="0" borderId="195" xfId="17218" applyFont="1" applyFill="1" applyBorder="1" applyAlignment="1">
      <alignment horizontal="center" vertical="center" textRotation="90" wrapText="1"/>
    </xf>
    <xf numFmtId="0" fontId="84" fillId="71" borderId="195" xfId="15743" applyFont="1" applyFill="1" applyBorder="1" applyAlignment="1">
      <alignment vertical="center" wrapText="1"/>
    </xf>
    <xf numFmtId="0" fontId="77" fillId="0" borderId="195" xfId="17218" applyFont="1" applyBorder="1" applyAlignment="1">
      <alignment vertical="center" wrapText="1"/>
    </xf>
    <xf numFmtId="0" fontId="77" fillId="0" borderId="90" xfId="17218" applyFont="1" applyBorder="1" applyAlignment="1">
      <alignment horizontal="center" vertical="center" wrapText="1"/>
    </xf>
    <xf numFmtId="0" fontId="84" fillId="71" borderId="173" xfId="15743" applyFont="1" applyFill="1" applyBorder="1" applyAlignment="1">
      <alignment vertical="center" wrapText="1"/>
    </xf>
    <xf numFmtId="0" fontId="84" fillId="71" borderId="45" xfId="15743" applyFont="1" applyFill="1" applyBorder="1" applyAlignment="1">
      <alignment vertical="center" wrapText="1"/>
    </xf>
    <xf numFmtId="0" fontId="77" fillId="0" borderId="90" xfId="17218" applyFont="1" applyBorder="1" applyAlignment="1">
      <alignment vertical="center" wrapText="1"/>
    </xf>
    <xf numFmtId="0" fontId="84" fillId="71" borderId="195" xfId="15743" applyFont="1" applyFill="1" applyBorder="1" applyAlignment="1">
      <alignment horizontal="center" vertical="center" textRotation="90" wrapText="1"/>
    </xf>
    <xf numFmtId="0" fontId="77" fillId="71" borderId="195" xfId="17218" applyFont="1" applyFill="1" applyBorder="1" applyAlignment="1">
      <alignment horizontal="center" vertical="center" textRotation="90" wrapText="1"/>
    </xf>
    <xf numFmtId="0" fontId="84" fillId="71" borderId="195" xfId="986" applyFont="1" applyFill="1" applyBorder="1" applyAlignment="1">
      <alignment horizontal="left" vertical="center" wrapText="1"/>
    </xf>
    <xf numFmtId="0" fontId="100" fillId="55" borderId="195" xfId="986" applyFont="1" applyFill="1" applyBorder="1" applyAlignment="1">
      <alignment horizontal="center" vertical="center"/>
    </xf>
    <xf numFmtId="0" fontId="100" fillId="0" borderId="195" xfId="17218" applyFont="1" applyBorder="1" applyAlignment="1">
      <alignment vertical="center"/>
    </xf>
    <xf numFmtId="0" fontId="21" fillId="0" borderId="195" xfId="986" applyFont="1" applyBorder="1" applyAlignment="1">
      <alignment vertical="center" textRotation="90"/>
    </xf>
    <xf numFmtId="0" fontId="338" fillId="0" borderId="195" xfId="18524" applyFont="1" applyBorder="1" applyAlignment="1">
      <alignment vertical="center" textRotation="90"/>
    </xf>
    <xf numFmtId="0" fontId="100" fillId="55" borderId="173" xfId="986" applyFont="1" applyFill="1" applyBorder="1" applyAlignment="1">
      <alignment horizontal="center" vertical="center" wrapText="1"/>
    </xf>
    <xf numFmtId="0" fontId="100" fillId="55" borderId="45" xfId="986" applyFont="1" applyFill="1" applyBorder="1" applyAlignment="1">
      <alignment horizontal="center" vertical="center" wrapText="1"/>
    </xf>
    <xf numFmtId="0" fontId="100" fillId="55" borderId="90" xfId="986" applyFont="1" applyFill="1" applyBorder="1" applyAlignment="1">
      <alignment horizontal="center" vertical="center" wrapText="1"/>
    </xf>
    <xf numFmtId="0" fontId="84" fillId="53" borderId="195" xfId="986" applyFont="1" applyFill="1" applyBorder="1" applyAlignment="1">
      <alignment vertical="center"/>
    </xf>
    <xf numFmtId="0" fontId="100" fillId="55" borderId="195" xfId="986" applyFont="1" applyFill="1" applyBorder="1" applyAlignment="1">
      <alignment horizontal="center" vertical="center" wrapText="1"/>
    </xf>
    <xf numFmtId="0" fontId="100" fillId="0" borderId="195" xfId="17218" applyFont="1" applyBorder="1" applyAlignment="1">
      <alignment vertical="center" wrapText="1"/>
    </xf>
    <xf numFmtId="0" fontId="77" fillId="0" borderId="195" xfId="17218" applyFont="1" applyBorder="1" applyAlignment="1"/>
    <xf numFmtId="0" fontId="21" fillId="53" borderId="195" xfId="986" applyFont="1" applyFill="1" applyBorder="1" applyAlignment="1">
      <alignment vertical="center" textRotation="90" wrapText="1"/>
    </xf>
    <xf numFmtId="0" fontId="77" fillId="53" borderId="195" xfId="17218" applyFont="1" applyFill="1" applyBorder="1" applyAlignment="1">
      <alignment vertical="center" textRotation="90" wrapText="1"/>
    </xf>
    <xf numFmtId="0" fontId="77" fillId="0" borderId="195" xfId="17218" applyFont="1" applyBorder="1" applyAlignment="1">
      <alignment horizontal="center" vertical="center" textRotation="90" wrapText="1"/>
    </xf>
    <xf numFmtId="0" fontId="84" fillId="71" borderId="195" xfId="986" applyFont="1" applyFill="1" applyBorder="1" applyAlignment="1">
      <alignment horizontal="center" vertical="center"/>
    </xf>
    <xf numFmtId="0" fontId="100" fillId="55" borderId="195" xfId="15743" applyFont="1" applyFill="1" applyBorder="1" applyAlignment="1">
      <alignment horizontal="center" vertical="center" wrapText="1"/>
    </xf>
    <xf numFmtId="0" fontId="77" fillId="0" borderId="195" xfId="17218" applyFont="1" applyBorder="1"/>
    <xf numFmtId="0" fontId="100" fillId="55" borderId="195" xfId="15743" applyFont="1" applyFill="1" applyBorder="1" applyAlignment="1">
      <alignment horizontal="center" vertical="center" textRotation="90" wrapText="1"/>
    </xf>
    <xf numFmtId="0" fontId="84" fillId="71" borderId="195" xfId="15743" applyFont="1" applyFill="1" applyBorder="1" applyAlignment="1">
      <alignment vertical="center"/>
    </xf>
    <xf numFmtId="0" fontId="100" fillId="55" borderId="190" xfId="986" applyFont="1" applyFill="1" applyBorder="1" applyAlignment="1">
      <alignment horizontal="center" vertical="center"/>
    </xf>
    <xf numFmtId="0" fontId="100" fillId="55" borderId="189" xfId="986" applyFont="1" applyFill="1" applyBorder="1" applyAlignment="1">
      <alignment horizontal="center" vertical="center"/>
    </xf>
    <xf numFmtId="0" fontId="100" fillId="55" borderId="193" xfId="986" applyFont="1" applyFill="1" applyBorder="1" applyAlignment="1">
      <alignment horizontal="center" vertical="center"/>
    </xf>
    <xf numFmtId="0" fontId="84" fillId="55" borderId="173" xfId="986" applyFont="1" applyFill="1" applyBorder="1" applyAlignment="1">
      <alignment horizontal="center" vertical="center" textRotation="90" wrapText="1"/>
    </xf>
    <xf numFmtId="0" fontId="84" fillId="55" borderId="198" xfId="986" applyFont="1" applyFill="1" applyBorder="1" applyAlignment="1">
      <alignment horizontal="center" vertical="center" textRotation="90" wrapText="1"/>
    </xf>
    <xf numFmtId="0" fontId="84" fillId="55" borderId="90" xfId="986" applyFont="1" applyFill="1" applyBorder="1" applyAlignment="1">
      <alignment horizontal="center" vertical="center" textRotation="90" wrapText="1"/>
    </xf>
    <xf numFmtId="0" fontId="84" fillId="55" borderId="178" xfId="986" applyFont="1" applyFill="1" applyBorder="1" applyAlignment="1">
      <alignment horizontal="center" vertical="center" textRotation="90" wrapText="1"/>
    </xf>
    <xf numFmtId="0" fontId="84" fillId="55" borderId="175" xfId="986" applyFont="1" applyFill="1" applyBorder="1" applyAlignment="1">
      <alignment horizontal="center" vertical="center" textRotation="90" wrapText="1"/>
    </xf>
    <xf numFmtId="0" fontId="84" fillId="55" borderId="199" xfId="986" applyFont="1" applyFill="1" applyBorder="1" applyAlignment="1">
      <alignment horizontal="center" vertical="center" textRotation="90" wrapText="1"/>
    </xf>
    <xf numFmtId="0" fontId="84" fillId="55" borderId="200" xfId="986" applyFont="1" applyFill="1" applyBorder="1" applyAlignment="1">
      <alignment horizontal="center" vertical="center" textRotation="90" wrapText="1"/>
    </xf>
    <xf numFmtId="0" fontId="84" fillId="55" borderId="96" xfId="986" applyFont="1" applyFill="1" applyBorder="1" applyAlignment="1">
      <alignment horizontal="center" vertical="center" textRotation="90" wrapText="1"/>
    </xf>
    <xf numFmtId="0" fontId="84" fillId="55" borderId="92" xfId="986" applyFont="1" applyFill="1" applyBorder="1" applyAlignment="1">
      <alignment horizontal="center" vertical="center" textRotation="90" wrapText="1"/>
    </xf>
    <xf numFmtId="0" fontId="100" fillId="55" borderId="178" xfId="986" applyFont="1" applyFill="1" applyBorder="1" applyAlignment="1">
      <alignment horizontal="center" vertical="center" wrapText="1"/>
    </xf>
    <xf numFmtId="0" fontId="100" fillId="55" borderId="174" xfId="986" applyFont="1" applyFill="1" applyBorder="1" applyAlignment="1">
      <alignment horizontal="center" vertical="center" wrapText="1"/>
    </xf>
    <xf numFmtId="0" fontId="100" fillId="55" borderId="175" xfId="986" applyFont="1" applyFill="1" applyBorder="1" applyAlignment="1">
      <alignment horizontal="center" vertical="center" wrapText="1"/>
    </xf>
    <xf numFmtId="0" fontId="100" fillId="55" borderId="199" xfId="986" applyFont="1" applyFill="1" applyBorder="1" applyAlignment="1">
      <alignment horizontal="center" vertical="center" wrapText="1"/>
    </xf>
    <xf numFmtId="0" fontId="100" fillId="55" borderId="0" xfId="986" applyFont="1" applyFill="1" applyBorder="1" applyAlignment="1">
      <alignment horizontal="center" vertical="center" wrapText="1"/>
    </xf>
    <xf numFmtId="0" fontId="100" fillId="55" borderId="200" xfId="986" applyFont="1" applyFill="1" applyBorder="1" applyAlignment="1">
      <alignment horizontal="center" vertical="center" wrapText="1"/>
    </xf>
    <xf numFmtId="0" fontId="100" fillId="55" borderId="96" xfId="986" applyFont="1" applyFill="1" applyBorder="1" applyAlignment="1">
      <alignment horizontal="center" vertical="center" wrapText="1"/>
    </xf>
    <xf numFmtId="0" fontId="100" fillId="55" borderId="87" xfId="986" applyFont="1" applyFill="1" applyBorder="1" applyAlignment="1">
      <alignment horizontal="center" vertical="center" wrapText="1"/>
    </xf>
    <xf numFmtId="0" fontId="100" fillId="55" borderId="92" xfId="986" applyFont="1" applyFill="1" applyBorder="1" applyAlignment="1">
      <alignment horizontal="center" vertical="center" wrapText="1"/>
    </xf>
    <xf numFmtId="0" fontId="84" fillId="10" borderId="190" xfId="986" applyFont="1" applyFill="1" applyBorder="1" applyAlignment="1">
      <alignment horizontal="left" vertical="center" wrapText="1"/>
    </xf>
    <xf numFmtId="0" fontId="84" fillId="10" borderId="193" xfId="986" applyFont="1" applyFill="1" applyBorder="1" applyAlignment="1">
      <alignment horizontal="left" vertical="center" wrapText="1"/>
    </xf>
    <xf numFmtId="0" fontId="77" fillId="0" borderId="173" xfId="17218" applyFont="1" applyBorder="1" applyAlignment="1">
      <alignment horizontal="center" vertical="center" textRotation="90" wrapText="1"/>
    </xf>
    <xf numFmtId="0" fontId="77" fillId="0" borderId="198" xfId="17218" applyFont="1" applyBorder="1" applyAlignment="1">
      <alignment horizontal="center" vertical="center" textRotation="90" wrapText="1"/>
    </xf>
    <xf numFmtId="0" fontId="77" fillId="0" borderId="90" xfId="17218" applyFont="1" applyBorder="1" applyAlignment="1">
      <alignment horizontal="center" vertical="center" textRotation="90" wrapText="1"/>
    </xf>
    <xf numFmtId="0" fontId="84" fillId="10" borderId="173" xfId="986" applyFont="1" applyFill="1" applyBorder="1" applyAlignment="1">
      <alignment horizontal="center" vertical="center" wrapText="1"/>
    </xf>
    <xf numFmtId="0" fontId="84" fillId="10" borderId="198" xfId="986" applyFont="1" applyFill="1" applyBorder="1" applyAlignment="1">
      <alignment horizontal="center" vertical="center" wrapText="1"/>
    </xf>
    <xf numFmtId="0" fontId="84" fillId="10" borderId="90" xfId="986" applyFont="1" applyFill="1" applyBorder="1" applyAlignment="1">
      <alignment horizontal="center" vertical="center" wrapText="1"/>
    </xf>
    <xf numFmtId="0" fontId="84" fillId="53" borderId="173" xfId="986" applyFont="1" applyFill="1" applyBorder="1" applyAlignment="1">
      <alignment horizontal="center" vertical="center" wrapText="1"/>
    </xf>
    <xf numFmtId="0" fontId="84" fillId="53" borderId="198" xfId="986" applyFont="1" applyFill="1" applyBorder="1" applyAlignment="1">
      <alignment horizontal="center" vertical="center" wrapText="1"/>
    </xf>
    <xf numFmtId="0" fontId="84" fillId="53" borderId="90" xfId="986" applyFont="1" applyFill="1" applyBorder="1" applyAlignment="1">
      <alignment horizontal="center" vertical="center" wrapText="1"/>
    </xf>
    <xf numFmtId="0" fontId="84" fillId="10" borderId="173" xfId="986" applyFont="1" applyFill="1" applyBorder="1" applyAlignment="1">
      <alignment horizontal="center" vertical="center"/>
    </xf>
    <xf numFmtId="0" fontId="84" fillId="10" borderId="198" xfId="986" applyFont="1" applyFill="1" applyBorder="1" applyAlignment="1">
      <alignment horizontal="center" vertical="center"/>
    </xf>
    <xf numFmtId="0" fontId="84" fillId="10" borderId="90" xfId="986" applyFont="1" applyFill="1" applyBorder="1" applyAlignment="1">
      <alignment horizontal="center" vertical="center"/>
    </xf>
    <xf numFmtId="0" fontId="77" fillId="53" borderId="190" xfId="17218" applyFont="1" applyFill="1" applyBorder="1" applyAlignment="1">
      <alignment horizontal="center" vertical="center"/>
    </xf>
    <xf numFmtId="0" fontId="77" fillId="53" borderId="189" xfId="17218" applyFont="1" applyFill="1" applyBorder="1" applyAlignment="1">
      <alignment horizontal="center" vertical="center"/>
    </xf>
    <xf numFmtId="0" fontId="77" fillId="53" borderId="193" xfId="17218" applyFont="1" applyFill="1" applyBorder="1" applyAlignment="1">
      <alignment horizontal="center" vertical="center"/>
    </xf>
    <xf numFmtId="0" fontId="100" fillId="53" borderId="173" xfId="17218" applyFont="1" applyFill="1" applyBorder="1" applyAlignment="1">
      <alignment horizontal="center" vertical="center"/>
    </xf>
    <xf numFmtId="0" fontId="100" fillId="53" borderId="198" xfId="17218" applyFont="1" applyFill="1" applyBorder="1" applyAlignment="1">
      <alignment horizontal="center" vertical="center"/>
    </xf>
    <xf numFmtId="0" fontId="100" fillId="53" borderId="90" xfId="17218" applyFont="1" applyFill="1" applyBorder="1" applyAlignment="1">
      <alignment horizontal="center" vertical="center"/>
    </xf>
    <xf numFmtId="0" fontId="100" fillId="0" borderId="173" xfId="17218" applyFont="1" applyBorder="1" applyAlignment="1">
      <alignment horizontal="center" vertical="center" textRotation="90" wrapText="1"/>
    </xf>
    <xf numFmtId="0" fontId="100" fillId="0" borderId="198" xfId="17218" applyFont="1" applyBorder="1" applyAlignment="1">
      <alignment horizontal="center" vertical="center" textRotation="90" wrapText="1"/>
    </xf>
    <xf numFmtId="0" fontId="100" fillId="0" borderId="90" xfId="17218" applyFont="1" applyBorder="1" applyAlignment="1">
      <alignment horizontal="center" vertical="center" textRotation="90" wrapText="1"/>
    </xf>
    <xf numFmtId="0" fontId="100" fillId="10" borderId="173" xfId="986" applyFont="1" applyFill="1" applyBorder="1" applyAlignment="1">
      <alignment horizontal="center" vertical="center" wrapText="1"/>
    </xf>
    <xf numFmtId="0" fontId="100" fillId="10" borderId="198" xfId="986" applyFont="1" applyFill="1" applyBorder="1" applyAlignment="1">
      <alignment horizontal="center" vertical="center" wrapText="1"/>
    </xf>
    <xf numFmtId="0" fontId="100" fillId="10" borderId="90" xfId="986" applyFont="1" applyFill="1" applyBorder="1" applyAlignment="1">
      <alignment horizontal="center" vertical="center" wrapText="1"/>
    </xf>
    <xf numFmtId="0" fontId="84" fillId="0" borderId="173" xfId="986" applyFont="1" applyBorder="1" applyAlignment="1">
      <alignment horizontal="center" vertical="center" textRotation="90"/>
    </xf>
    <xf numFmtId="0" fontId="84" fillId="0" borderId="198" xfId="986" applyFont="1" applyBorder="1" applyAlignment="1">
      <alignment horizontal="center" vertical="center" textRotation="90"/>
    </xf>
    <xf numFmtId="0" fontId="84" fillId="0" borderId="90" xfId="986" applyFont="1" applyBorder="1" applyAlignment="1">
      <alignment horizontal="center" vertical="center" textRotation="90"/>
    </xf>
    <xf numFmtId="0" fontId="100" fillId="71" borderId="173" xfId="986" applyFont="1" applyFill="1" applyBorder="1" applyAlignment="1">
      <alignment horizontal="center" vertical="center" wrapText="1"/>
    </xf>
    <xf numFmtId="0" fontId="100" fillId="71" borderId="198" xfId="986" applyFont="1" applyFill="1" applyBorder="1" applyAlignment="1">
      <alignment horizontal="center" vertical="center" wrapText="1"/>
    </xf>
    <xf numFmtId="0" fontId="100" fillId="71" borderId="90" xfId="986" applyFont="1" applyFill="1" applyBorder="1" applyAlignment="1">
      <alignment horizontal="center" vertical="center" wrapText="1"/>
    </xf>
    <xf numFmtId="0" fontId="84" fillId="71" borderId="173" xfId="986" applyFont="1" applyFill="1" applyBorder="1" applyAlignment="1">
      <alignment horizontal="center" vertical="center"/>
    </xf>
    <xf numFmtId="0" fontId="84" fillId="71" borderId="198" xfId="986" applyFont="1" applyFill="1" applyBorder="1" applyAlignment="1">
      <alignment horizontal="center" vertical="center"/>
    </xf>
    <xf numFmtId="0" fontId="84" fillId="71" borderId="90" xfId="986" applyFont="1" applyFill="1" applyBorder="1" applyAlignment="1">
      <alignment horizontal="center" vertical="center"/>
    </xf>
    <xf numFmtId="0" fontId="84" fillId="53" borderId="173" xfId="986" applyFont="1" applyFill="1" applyBorder="1" applyAlignment="1">
      <alignment horizontal="center" vertical="center"/>
    </xf>
    <xf numFmtId="0" fontId="84" fillId="53" borderId="198" xfId="986" applyFont="1" applyFill="1" applyBorder="1" applyAlignment="1">
      <alignment horizontal="center" vertical="center"/>
    </xf>
    <xf numFmtId="0" fontId="84" fillId="53" borderId="90" xfId="986" applyFont="1" applyFill="1" applyBorder="1" applyAlignment="1">
      <alignment horizontal="center" vertical="center"/>
    </xf>
    <xf numFmtId="0" fontId="84" fillId="71" borderId="190" xfId="986" applyFont="1" applyFill="1" applyBorder="1" applyAlignment="1">
      <alignment horizontal="left" vertical="center" wrapText="1"/>
    </xf>
    <xf numFmtId="0" fontId="84" fillId="71" borderId="193" xfId="986" applyFont="1" applyFill="1" applyBorder="1" applyAlignment="1">
      <alignment horizontal="left" vertical="center" wrapText="1"/>
    </xf>
    <xf numFmtId="0" fontId="84" fillId="53" borderId="190" xfId="986" applyFont="1" applyFill="1" applyBorder="1" applyAlignment="1">
      <alignment vertical="center"/>
    </xf>
    <xf numFmtId="0" fontId="84" fillId="53" borderId="189" xfId="986" applyFont="1" applyFill="1" applyBorder="1" applyAlignment="1">
      <alignment vertical="center"/>
    </xf>
    <xf numFmtId="0" fontId="84" fillId="53" borderId="193" xfId="986" applyFont="1" applyFill="1" applyBorder="1" applyAlignment="1">
      <alignment vertical="center"/>
    </xf>
    <xf numFmtId="0" fontId="84" fillId="0" borderId="173" xfId="15743" applyFont="1" applyFill="1" applyBorder="1" applyAlignment="1">
      <alignment horizontal="center" vertical="center" textRotation="90" wrapText="1"/>
    </xf>
    <xf numFmtId="0" fontId="84" fillId="0" borderId="198" xfId="15743" applyFont="1" applyFill="1" applyBorder="1" applyAlignment="1">
      <alignment horizontal="center" vertical="center" textRotation="90" wrapText="1"/>
    </xf>
    <xf numFmtId="0" fontId="84" fillId="0" borderId="90" xfId="15743" applyFont="1" applyFill="1" applyBorder="1" applyAlignment="1">
      <alignment horizontal="center" vertical="center" textRotation="90" wrapText="1"/>
    </xf>
    <xf numFmtId="0" fontId="84" fillId="10" borderId="173" xfId="15743" applyFont="1" applyFill="1" applyBorder="1" applyAlignment="1">
      <alignment vertical="center" wrapText="1"/>
    </xf>
    <xf numFmtId="0" fontId="84" fillId="10" borderId="198" xfId="15743" applyFont="1" applyFill="1" applyBorder="1" applyAlignment="1">
      <alignment vertical="center" wrapText="1"/>
    </xf>
    <xf numFmtId="0" fontId="84" fillId="10" borderId="90" xfId="15743" applyFont="1" applyFill="1" applyBorder="1" applyAlignment="1">
      <alignment vertical="center" wrapText="1"/>
    </xf>
    <xf numFmtId="0" fontId="84" fillId="10" borderId="173" xfId="15743" applyFont="1" applyFill="1" applyBorder="1" applyAlignment="1">
      <alignment horizontal="center" vertical="center" textRotation="90" wrapText="1"/>
    </xf>
    <xf numFmtId="0" fontId="84" fillId="10" borderId="90" xfId="15743" applyFont="1" applyFill="1" applyBorder="1" applyAlignment="1">
      <alignment horizontal="center" vertical="center" textRotation="90" wrapText="1"/>
    </xf>
    <xf numFmtId="0" fontId="84" fillId="53" borderId="190" xfId="15743" applyFont="1" applyFill="1" applyBorder="1" applyAlignment="1">
      <alignment vertical="center"/>
    </xf>
    <xf numFmtId="0" fontId="84" fillId="53" borderId="189" xfId="15743" applyFont="1" applyFill="1" applyBorder="1" applyAlignment="1">
      <alignment vertical="center"/>
    </xf>
    <xf numFmtId="0" fontId="84" fillId="53" borderId="193" xfId="15743" applyFont="1" applyFill="1" applyBorder="1" applyAlignment="1">
      <alignment vertical="center"/>
    </xf>
    <xf numFmtId="0" fontId="100" fillId="55" borderId="190" xfId="986" applyFont="1" applyFill="1" applyBorder="1" applyAlignment="1">
      <alignment horizontal="center" vertical="center" wrapText="1"/>
    </xf>
    <xf numFmtId="0" fontId="100" fillId="55" borderId="189" xfId="986" applyFont="1" applyFill="1" applyBorder="1" applyAlignment="1">
      <alignment horizontal="center" vertical="center" wrapText="1"/>
    </xf>
    <xf numFmtId="0" fontId="100" fillId="55" borderId="193" xfId="986" applyFont="1" applyFill="1" applyBorder="1" applyAlignment="1">
      <alignment horizontal="center" vertical="center" wrapText="1"/>
    </xf>
    <xf numFmtId="0" fontId="21" fillId="53" borderId="173" xfId="986" applyFont="1" applyFill="1" applyBorder="1" applyAlignment="1">
      <alignment vertical="center" textRotation="90" wrapText="1"/>
    </xf>
    <xf numFmtId="0" fontId="21" fillId="53" borderId="90" xfId="986" applyFont="1" applyFill="1" applyBorder="1" applyAlignment="1">
      <alignment vertical="center" textRotation="90" wrapText="1"/>
    </xf>
    <xf numFmtId="0" fontId="84" fillId="53" borderId="173" xfId="986" applyFont="1" applyFill="1" applyBorder="1" applyAlignment="1">
      <alignment horizontal="center" vertical="center" textRotation="90" wrapText="1"/>
    </xf>
    <xf numFmtId="0" fontId="84" fillId="53" borderId="90" xfId="986" applyFont="1" applyFill="1" applyBorder="1" applyAlignment="1">
      <alignment horizontal="center" vertical="center" textRotation="90" wrapText="1"/>
    </xf>
    <xf numFmtId="0" fontId="100" fillId="55" borderId="190" xfId="15743" applyFont="1" applyFill="1" applyBorder="1" applyAlignment="1">
      <alignment horizontal="center" vertical="center" wrapText="1"/>
    </xf>
    <xf numFmtId="0" fontId="100" fillId="55" borderId="189" xfId="15743" applyFont="1" applyFill="1" applyBorder="1" applyAlignment="1">
      <alignment horizontal="center" vertical="center" wrapText="1"/>
    </xf>
    <xf numFmtId="0" fontId="100" fillId="55" borderId="193" xfId="15743" applyFont="1" applyFill="1" applyBorder="1" applyAlignment="1">
      <alignment horizontal="center" vertical="center" wrapText="1"/>
    </xf>
    <xf numFmtId="0" fontId="100" fillId="55" borderId="173" xfId="15743" applyFont="1" applyFill="1" applyBorder="1" applyAlignment="1">
      <alignment horizontal="center" vertical="center" textRotation="90" wrapText="1"/>
    </xf>
    <xf numFmtId="0" fontId="100" fillId="55" borderId="90" xfId="15743" applyFont="1" applyFill="1" applyBorder="1" applyAlignment="1">
      <alignment horizontal="center" vertical="center" textRotation="90" wrapText="1"/>
    </xf>
    <xf numFmtId="0" fontId="15" fillId="53" borderId="190" xfId="15743" applyFont="1" applyFill="1" applyBorder="1" applyAlignment="1">
      <alignment vertical="center"/>
    </xf>
    <xf numFmtId="0" fontId="15" fillId="53" borderId="189" xfId="15743" applyFont="1" applyFill="1" applyBorder="1" applyAlignment="1">
      <alignment vertical="center"/>
    </xf>
    <xf numFmtId="0" fontId="15" fillId="53" borderId="193" xfId="15743" applyFont="1" applyFill="1" applyBorder="1" applyAlignment="1">
      <alignment vertical="center"/>
    </xf>
    <xf numFmtId="0" fontId="84" fillId="0" borderId="173" xfId="15743" applyFont="1" applyBorder="1" applyAlignment="1">
      <alignment horizontal="center" vertical="center" textRotation="90"/>
    </xf>
    <xf numFmtId="0" fontId="84" fillId="0" borderId="198" xfId="15743" applyFont="1" applyBorder="1" applyAlignment="1">
      <alignment horizontal="center" vertical="center" textRotation="90"/>
    </xf>
    <xf numFmtId="0" fontId="84" fillId="0" borderId="90" xfId="15743" applyFont="1" applyBorder="1" applyAlignment="1">
      <alignment horizontal="center" vertical="center" textRotation="90"/>
    </xf>
    <xf numFmtId="0" fontId="100" fillId="71" borderId="173" xfId="15743" applyFont="1" applyFill="1" applyBorder="1" applyAlignment="1">
      <alignment horizontal="center" vertical="center" wrapText="1"/>
    </xf>
    <xf numFmtId="0" fontId="100" fillId="71" borderId="198" xfId="15743" applyFont="1" applyFill="1" applyBorder="1" applyAlignment="1">
      <alignment horizontal="center" vertical="center" wrapText="1"/>
    </xf>
    <xf numFmtId="0" fontId="100" fillId="71" borderId="90" xfId="15743" applyFont="1" applyFill="1" applyBorder="1" applyAlignment="1">
      <alignment horizontal="center" vertical="center" wrapText="1"/>
    </xf>
    <xf numFmtId="0" fontId="84" fillId="71" borderId="173" xfId="15743" applyFont="1" applyFill="1" applyBorder="1" applyAlignment="1">
      <alignment horizontal="center" vertical="center"/>
    </xf>
    <xf numFmtId="0" fontId="84" fillId="71" borderId="198" xfId="15743" applyFont="1" applyFill="1" applyBorder="1" applyAlignment="1">
      <alignment horizontal="center" vertical="center"/>
    </xf>
    <xf numFmtId="0" fontId="84" fillId="71" borderId="90" xfId="15743" applyFont="1" applyFill="1" applyBorder="1" applyAlignment="1">
      <alignment horizontal="center" vertical="center"/>
    </xf>
    <xf numFmtId="0" fontId="84" fillId="53" borderId="173" xfId="15743" applyFont="1" applyFill="1" applyBorder="1" applyAlignment="1">
      <alignment horizontal="center" vertical="center"/>
    </xf>
    <xf numFmtId="0" fontId="84" fillId="53" borderId="198" xfId="15743" applyFont="1" applyFill="1" applyBorder="1" applyAlignment="1">
      <alignment horizontal="center" vertical="center"/>
    </xf>
    <xf numFmtId="0" fontId="84" fillId="53" borderId="90" xfId="15743" applyFont="1" applyFill="1" applyBorder="1" applyAlignment="1">
      <alignment horizontal="center" vertical="center"/>
    </xf>
    <xf numFmtId="0" fontId="21" fillId="53" borderId="190" xfId="15743" applyFont="1" applyFill="1" applyBorder="1" applyAlignment="1">
      <alignment vertical="center"/>
    </xf>
    <xf numFmtId="0" fontId="21" fillId="53" borderId="189" xfId="15743" applyFont="1" applyFill="1" applyBorder="1" applyAlignment="1">
      <alignment vertical="center"/>
    </xf>
    <xf numFmtId="0" fontId="21" fillId="53" borderId="193" xfId="15743" applyFont="1" applyFill="1" applyBorder="1" applyAlignment="1">
      <alignment vertical="center"/>
    </xf>
    <xf numFmtId="0" fontId="84" fillId="3" borderId="195" xfId="986" applyFont="1" applyFill="1" applyBorder="1" applyAlignment="1">
      <alignment horizontal="left" vertical="center" wrapText="1"/>
    </xf>
    <xf numFmtId="0" fontId="21" fillId="53" borderId="195" xfId="986" applyFont="1" applyFill="1" applyBorder="1" applyAlignment="1">
      <alignment vertical="center"/>
    </xf>
    <xf numFmtId="0" fontId="100" fillId="70" borderId="195" xfId="986" applyFont="1" applyFill="1" applyBorder="1" applyAlignment="1">
      <alignment horizontal="center" vertical="center" textRotation="90" wrapText="1"/>
    </xf>
    <xf numFmtId="0" fontId="77" fillId="0" borderId="195" xfId="17218" applyFont="1" applyBorder="1" applyAlignment="1">
      <alignment textRotation="90"/>
    </xf>
    <xf numFmtId="0" fontId="84" fillId="3" borderId="195" xfId="15743" applyFont="1" applyFill="1" applyBorder="1" applyAlignment="1">
      <alignment vertical="center" wrapText="1"/>
    </xf>
    <xf numFmtId="0" fontId="77" fillId="3" borderId="195" xfId="17218" applyFont="1" applyFill="1" applyBorder="1" applyAlignment="1">
      <alignment vertical="center" wrapText="1"/>
    </xf>
    <xf numFmtId="0" fontId="84" fillId="3" borderId="195" xfId="15743" applyFont="1" applyFill="1" applyBorder="1" applyAlignment="1">
      <alignment horizontal="center" vertical="center" textRotation="90" wrapText="1"/>
    </xf>
    <xf numFmtId="0" fontId="77" fillId="3" borderId="195" xfId="17218" applyFont="1" applyFill="1" applyBorder="1" applyAlignment="1">
      <alignment horizontal="center" vertical="center" textRotation="90" wrapText="1"/>
    </xf>
    <xf numFmtId="0" fontId="84" fillId="0" borderId="45" xfId="15743" applyFont="1" applyFill="1" applyBorder="1" applyAlignment="1">
      <alignment horizontal="center" vertical="center" textRotation="90" wrapText="1"/>
    </xf>
    <xf numFmtId="0" fontId="77" fillId="0" borderId="45" xfId="17218" applyFont="1" applyFill="1" applyBorder="1" applyAlignment="1">
      <alignment horizontal="center" vertical="center" textRotation="90" wrapText="1"/>
    </xf>
    <xf numFmtId="0" fontId="0" fillId="0" borderId="45" xfId="0" applyBorder="1" applyAlignment="1">
      <alignment horizontal="center" vertical="center" textRotation="90" wrapText="1"/>
    </xf>
    <xf numFmtId="0" fontId="0" fillId="0" borderId="90" xfId="0" applyBorder="1" applyAlignment="1">
      <alignment horizontal="center" vertical="center" textRotation="90" wrapText="1"/>
    </xf>
    <xf numFmtId="0" fontId="84" fillId="53" borderId="195" xfId="986" applyFont="1" applyFill="1" applyBorder="1" applyAlignment="1">
      <alignment horizontal="left" vertical="center" wrapText="1"/>
    </xf>
    <xf numFmtId="0" fontId="77" fillId="0" borderId="195" xfId="17218" applyFont="1" applyBorder="1" applyAlignment="1">
      <alignment horizontal="left" vertical="center"/>
    </xf>
    <xf numFmtId="0" fontId="77" fillId="55" borderId="195" xfId="986" applyFont="1" applyFill="1" applyBorder="1" applyAlignment="1">
      <alignment horizontal="center" vertical="center" wrapText="1"/>
    </xf>
    <xf numFmtId="0" fontId="77" fillId="55" borderId="195" xfId="986" applyFont="1" applyFill="1" applyBorder="1" applyAlignment="1">
      <alignment horizontal="center" vertical="center" textRotation="90" wrapText="1"/>
    </xf>
    <xf numFmtId="177" fontId="84" fillId="53" borderId="195" xfId="15743" applyNumberFormat="1" applyFont="1" applyFill="1" applyBorder="1" applyAlignment="1">
      <alignment horizontal="center" vertical="center" wrapText="1"/>
    </xf>
    <xf numFmtId="0" fontId="80" fillId="0" borderId="195" xfId="17218" applyFont="1" applyBorder="1" applyAlignment="1"/>
    <xf numFmtId="0" fontId="100" fillId="55" borderId="195" xfId="3191" applyFont="1" applyFill="1" applyBorder="1" applyAlignment="1">
      <alignment horizontal="center" vertical="center" wrapText="1"/>
    </xf>
    <xf numFmtId="0" fontId="84" fillId="0" borderId="195" xfId="15743" applyFont="1" applyBorder="1" applyAlignment="1">
      <alignment vertical="center"/>
    </xf>
    <xf numFmtId="0" fontId="100" fillId="55" borderId="195" xfId="3191" applyFont="1" applyFill="1" applyBorder="1" applyAlignment="1">
      <alignment horizontal="center" vertical="center" readingOrder="1"/>
    </xf>
    <xf numFmtId="0" fontId="100" fillId="0" borderId="195" xfId="17218" applyFont="1" applyBorder="1" applyAlignment="1">
      <alignment horizontal="center"/>
    </xf>
    <xf numFmtId="0" fontId="77" fillId="53" borderId="195" xfId="15737" applyFont="1" applyFill="1" applyBorder="1" applyAlignment="1" applyProtection="1">
      <alignment horizontal="center" vertical="center" wrapText="1"/>
      <protection locked="0"/>
    </xf>
    <xf numFmtId="0" fontId="338" fillId="0" borderId="195" xfId="42024" applyFont="1" applyBorder="1" applyAlignment="1" applyProtection="1">
      <alignment vertical="center"/>
      <protection locked="0"/>
    </xf>
    <xf numFmtId="0" fontId="80" fillId="53" borderId="195" xfId="15737" applyFont="1" applyFill="1" applyBorder="1" applyAlignment="1" applyProtection="1">
      <alignment horizontal="center" vertical="center" wrapText="1"/>
      <protection locked="0"/>
    </xf>
    <xf numFmtId="0" fontId="80" fillId="53" borderId="178" xfId="15737" applyFont="1" applyFill="1" applyBorder="1" applyAlignment="1" applyProtection="1">
      <alignment horizontal="center" vertical="center" wrapText="1"/>
      <protection locked="0"/>
    </xf>
    <xf numFmtId="0" fontId="80" fillId="53" borderId="175" xfId="15737" applyFont="1" applyFill="1" applyBorder="1" applyAlignment="1" applyProtection="1">
      <alignment horizontal="center" vertical="center" wrapText="1"/>
      <protection locked="0"/>
    </xf>
    <xf numFmtId="0" fontId="80" fillId="53" borderId="96" xfId="15737" applyFont="1" applyFill="1" applyBorder="1" applyAlignment="1" applyProtection="1">
      <alignment horizontal="center" vertical="center" wrapText="1"/>
      <protection locked="0"/>
    </xf>
    <xf numFmtId="0" fontId="80" fillId="53" borderId="92" xfId="15737" applyFont="1" applyFill="1" applyBorder="1" applyAlignment="1" applyProtection="1">
      <alignment horizontal="center" vertical="center" wrapText="1"/>
      <protection locked="0"/>
    </xf>
    <xf numFmtId="0" fontId="80" fillId="53" borderId="199" xfId="15737" applyFont="1" applyFill="1" applyBorder="1" applyAlignment="1" applyProtection="1">
      <alignment horizontal="center" vertical="center" wrapText="1"/>
      <protection locked="0"/>
    </xf>
    <xf numFmtId="0" fontId="80" fillId="53" borderId="200" xfId="15737" applyFont="1" applyFill="1" applyBorder="1" applyAlignment="1" applyProtection="1">
      <alignment horizontal="center" vertical="center" wrapText="1"/>
      <protection locked="0"/>
    </xf>
    <xf numFmtId="0" fontId="277" fillId="0" borderId="190" xfId="18524" applyFont="1" applyBorder="1" applyAlignment="1" applyProtection="1">
      <alignment horizontal="center" vertical="top" wrapText="1"/>
    </xf>
    <xf numFmtId="0" fontId="277" fillId="0" borderId="189" xfId="18524" applyFont="1" applyBorder="1" applyAlignment="1" applyProtection="1">
      <alignment horizontal="center" vertical="top" wrapText="1"/>
    </xf>
    <xf numFmtId="0" fontId="277" fillId="0" borderId="193" xfId="18524" applyFont="1" applyBorder="1" applyAlignment="1" applyProtection="1">
      <alignment horizontal="center" vertical="top" wrapText="1"/>
    </xf>
    <xf numFmtId="0" fontId="277" fillId="0" borderId="195" xfId="18524" applyFont="1" applyBorder="1" applyAlignment="1" applyProtection="1">
      <alignment horizontal="center" vertical="top" wrapText="1"/>
    </xf>
    <xf numFmtId="0" fontId="277" fillId="0" borderId="190" xfId="18524" applyFont="1" applyFill="1" applyBorder="1" applyAlignment="1" applyProtection="1">
      <alignment horizontal="center"/>
    </xf>
    <xf numFmtId="0" fontId="277" fillId="0" borderId="193" xfId="18524" applyFont="1" applyFill="1" applyBorder="1" applyAlignment="1" applyProtection="1">
      <alignment horizontal="center"/>
    </xf>
    <xf numFmtId="0" fontId="277" fillId="0" borderId="190" xfId="18524" applyFont="1" applyBorder="1" applyAlignment="1" applyProtection="1">
      <alignment horizontal="center" vertical="top"/>
    </xf>
    <xf numFmtId="0" fontId="277" fillId="0" borderId="189" xfId="18524" applyFont="1" applyBorder="1" applyAlignment="1" applyProtection="1">
      <alignment horizontal="center" vertical="top"/>
    </xf>
    <xf numFmtId="0" fontId="277" fillId="0" borderId="193" xfId="18524" applyFont="1" applyBorder="1" applyAlignment="1" applyProtection="1">
      <alignment horizontal="center" vertical="top"/>
    </xf>
    <xf numFmtId="0" fontId="277" fillId="0" borderId="195" xfId="18524" applyFont="1" applyBorder="1" applyAlignment="1" applyProtection="1">
      <alignment horizontal="center" vertical="top"/>
    </xf>
    <xf numFmtId="0" fontId="277" fillId="0" borderId="190" xfId="18524" applyFont="1" applyBorder="1" applyAlignment="1" applyProtection="1">
      <alignment horizontal="center"/>
    </xf>
    <xf numFmtId="0" fontId="277" fillId="0" borderId="193" xfId="18524" applyFont="1" applyBorder="1" applyAlignment="1" applyProtection="1">
      <alignment horizontal="center"/>
    </xf>
    <xf numFmtId="0" fontId="277" fillId="0" borderId="189" xfId="18524" applyFont="1" applyBorder="1" applyAlignment="1" applyProtection="1">
      <alignment horizontal="center"/>
    </xf>
    <xf numFmtId="0" fontId="277" fillId="0" borderId="173" xfId="18524" applyFont="1" applyFill="1" applyBorder="1" applyAlignment="1" applyProtection="1">
      <alignment horizontal="center" vertical="center"/>
    </xf>
    <xf numFmtId="0" fontId="338" fillId="0" borderId="90" xfId="18524" applyFont="1" applyBorder="1" applyAlignment="1" applyProtection="1">
      <alignment horizontal="center" vertical="center"/>
    </xf>
    <xf numFmtId="0" fontId="100" fillId="0" borderId="190" xfId="15699" applyFont="1" applyFill="1" applyBorder="1" applyAlignment="1" applyProtection="1">
      <alignment horizontal="center" vertical="center" wrapText="1"/>
    </xf>
    <xf numFmtId="0" fontId="100" fillId="0" borderId="193" xfId="15699" applyFont="1" applyFill="1" applyBorder="1" applyAlignment="1" applyProtection="1">
      <alignment horizontal="center" vertical="center" wrapText="1"/>
    </xf>
    <xf numFmtId="0" fontId="100" fillId="0" borderId="189" xfId="15699" applyFont="1" applyFill="1" applyBorder="1" applyAlignment="1" applyProtection="1">
      <alignment horizontal="center" vertical="center" wrapText="1"/>
    </xf>
    <xf numFmtId="0" fontId="123" fillId="0" borderId="190" xfId="17227" applyFont="1" applyBorder="1" applyAlignment="1">
      <alignment horizontal="center" vertical="center" wrapText="1"/>
    </xf>
    <xf numFmtId="0" fontId="123" fillId="0" borderId="189" xfId="17227" applyFont="1" applyBorder="1" applyAlignment="1">
      <alignment horizontal="center" vertical="center" wrapText="1"/>
    </xf>
    <xf numFmtId="0" fontId="123" fillId="0" borderId="193" xfId="17227" applyFont="1" applyBorder="1" applyAlignment="1">
      <alignment horizontal="center" vertical="center" wrapText="1"/>
    </xf>
    <xf numFmtId="0" fontId="100" fillId="0" borderId="194" xfId="15699" applyFont="1" applyBorder="1" applyAlignment="1" applyProtection="1">
      <alignment horizontal="left" vertical="top"/>
    </xf>
    <xf numFmtId="0" fontId="100" fillId="0" borderId="194" xfId="15699" applyFont="1" applyBorder="1" applyAlignment="1" applyProtection="1">
      <alignment horizontal="left" vertical="top" wrapText="1"/>
    </xf>
    <xf numFmtId="49" fontId="100" fillId="0" borderId="195" xfId="15701" applyNumberFormat="1" applyFont="1" applyBorder="1" applyAlignment="1" applyProtection="1">
      <alignment horizontal="center" vertical="center"/>
      <protection hidden="1"/>
    </xf>
    <xf numFmtId="0" fontId="80" fillId="0" borderId="195" xfId="17227" applyFont="1" applyBorder="1" applyAlignment="1">
      <alignment horizontal="center" vertical="center"/>
    </xf>
    <xf numFmtId="0" fontId="80" fillId="0" borderId="195" xfId="17227" applyFont="1" applyBorder="1" applyAlignment="1">
      <alignment vertical="center"/>
    </xf>
    <xf numFmtId="0" fontId="100" fillId="0" borderId="195" xfId="15701" applyFont="1" applyBorder="1" applyAlignment="1" applyProtection="1">
      <alignment horizontal="center" vertical="center"/>
      <protection hidden="1"/>
    </xf>
    <xf numFmtId="0" fontId="100" fillId="0" borderId="0" xfId="15701" applyFont="1" applyFill="1" applyBorder="1" applyAlignment="1" applyProtection="1">
      <alignment horizontal="center" vertical="center"/>
      <protection hidden="1"/>
    </xf>
    <xf numFmtId="49" fontId="100" fillId="0" borderId="0" xfId="15701" applyNumberFormat="1" applyFont="1" applyFill="1" applyBorder="1" applyAlignment="1" applyProtection="1">
      <alignment horizontal="center" vertical="center"/>
      <protection hidden="1"/>
    </xf>
    <xf numFmtId="17" fontId="100" fillId="0" borderId="194" xfId="15701" applyNumberFormat="1" applyFont="1" applyFill="1" applyBorder="1" applyAlignment="1" applyProtection="1">
      <alignment horizontal="center" vertical="center" wrapText="1"/>
      <protection hidden="1"/>
    </xf>
    <xf numFmtId="0" fontId="77" fillId="0" borderId="173" xfId="3191" applyFont="1" applyBorder="1" applyAlignment="1">
      <alignment horizontal="left" vertical="center" wrapText="1"/>
    </xf>
    <xf numFmtId="0" fontId="77" fillId="0" borderId="90" xfId="3191" applyFont="1" applyBorder="1" applyAlignment="1">
      <alignment horizontal="left" vertical="center" wrapText="1"/>
    </xf>
    <xf numFmtId="0" fontId="84" fillId="0" borderId="195" xfId="41989" applyFont="1" applyBorder="1" applyAlignment="1">
      <alignment horizontal="center" vertical="center"/>
    </xf>
    <xf numFmtId="0" fontId="84" fillId="0" borderId="173" xfId="41989" applyFont="1" applyBorder="1" applyAlignment="1">
      <alignment horizontal="center" vertical="center" wrapText="1"/>
    </xf>
    <xf numFmtId="0" fontId="84" fillId="0" borderId="90" xfId="41989" applyFont="1" applyBorder="1" applyAlignment="1">
      <alignment horizontal="center" vertical="center" wrapText="1"/>
    </xf>
    <xf numFmtId="0" fontId="84" fillId="0" borderId="193" xfId="41898" applyFont="1" applyBorder="1" applyAlignment="1">
      <alignment horizontal="center"/>
    </xf>
    <xf numFmtId="0" fontId="84" fillId="0" borderId="195" xfId="41898" applyFont="1" applyBorder="1" applyAlignment="1">
      <alignment horizontal="center"/>
    </xf>
    <xf numFmtId="0" fontId="84" fillId="0" borderId="0" xfId="41899" applyFont="1" applyBorder="1" applyAlignment="1">
      <alignment horizontal="left" wrapText="1"/>
    </xf>
    <xf numFmtId="0" fontId="84" fillId="0" borderId="87" xfId="41899" applyFont="1" applyBorder="1" applyAlignment="1">
      <alignment horizontal="left" wrapText="1"/>
    </xf>
    <xf numFmtId="0" fontId="84" fillId="0" borderId="190" xfId="41898" applyFont="1" applyBorder="1" applyAlignment="1">
      <alignment horizontal="center"/>
    </xf>
    <xf numFmtId="0" fontId="84" fillId="0" borderId="205" xfId="41898" applyFont="1" applyBorder="1" applyAlignment="1">
      <alignment horizontal="center"/>
    </xf>
    <xf numFmtId="0" fontId="84" fillId="0" borderId="206" xfId="41898" applyFont="1" applyBorder="1" applyAlignment="1">
      <alignment horizontal="center"/>
    </xf>
    <xf numFmtId="0" fontId="84" fillId="0" borderId="207" xfId="41898" applyFont="1" applyBorder="1" applyAlignment="1">
      <alignment horizontal="center"/>
    </xf>
    <xf numFmtId="0" fontId="100" fillId="0" borderId="173" xfId="17227" applyFont="1" applyBorder="1" applyAlignment="1">
      <alignment horizontal="left" vertical="center" wrapText="1"/>
    </xf>
    <xf numFmtId="0" fontId="100" fillId="0" borderId="90" xfId="17227" applyFont="1" applyBorder="1" applyAlignment="1">
      <alignment horizontal="left" vertical="center" wrapText="1"/>
    </xf>
    <xf numFmtId="0" fontId="361" fillId="121" borderId="127" xfId="41988" applyFont="1" applyFill="1" applyBorder="1" applyAlignment="1">
      <alignment horizontal="center" vertical="center" wrapText="1"/>
    </xf>
    <xf numFmtId="0" fontId="361" fillId="121" borderId="0" xfId="41988" applyFont="1" applyFill="1" applyBorder="1" applyAlignment="1">
      <alignment horizontal="center" vertical="center" wrapText="1"/>
    </xf>
    <xf numFmtId="0" fontId="361" fillId="121" borderId="91" xfId="41988" applyFont="1" applyFill="1" applyBorder="1" applyAlignment="1">
      <alignment horizontal="center" vertical="center" wrapText="1"/>
    </xf>
    <xf numFmtId="0" fontId="27" fillId="121" borderId="11" xfId="41988" applyFill="1" applyBorder="1" applyAlignment="1">
      <alignment horizontal="center" vertical="center" wrapText="1"/>
    </xf>
    <xf numFmtId="0" fontId="27" fillId="121" borderId="14" xfId="41988" applyFill="1" applyBorder="1" applyAlignment="1">
      <alignment horizontal="center" vertical="center" wrapText="1"/>
    </xf>
    <xf numFmtId="0" fontId="27" fillId="121" borderId="28" xfId="41988" applyFill="1" applyBorder="1" applyAlignment="1">
      <alignment horizontal="center" vertical="center" wrapText="1"/>
    </xf>
    <xf numFmtId="0" fontId="361" fillId="121" borderId="35" xfId="41988" applyFont="1" applyFill="1" applyBorder="1" applyAlignment="1">
      <alignment horizontal="center" vertical="center" wrapText="1"/>
    </xf>
    <xf numFmtId="171" fontId="99" fillId="0" borderId="26" xfId="17227" applyNumberFormat="1" applyFont="1" applyFill="1" applyBorder="1" applyAlignment="1" applyProtection="1">
      <alignment horizontal="center" vertical="center"/>
    </xf>
    <xf numFmtId="171" fontId="99" fillId="0" borderId="25" xfId="17227" applyNumberFormat="1" applyFont="1" applyFill="1" applyBorder="1" applyAlignment="1" applyProtection="1">
      <alignment horizontal="center" vertical="center"/>
    </xf>
    <xf numFmtId="171" fontId="99" fillId="0" borderId="27" xfId="17227" applyNumberFormat="1" applyFont="1" applyFill="1" applyBorder="1" applyAlignment="1" applyProtection="1">
      <alignment horizontal="center" vertical="center"/>
    </xf>
    <xf numFmtId="0" fontId="20" fillId="121" borderId="11" xfId="41988" applyFont="1" applyFill="1" applyBorder="1" applyAlignment="1">
      <alignment horizontal="center" vertical="center" wrapText="1"/>
    </xf>
    <xf numFmtId="0" fontId="77" fillId="0" borderId="190" xfId="3191" applyFont="1" applyFill="1" applyBorder="1" applyAlignment="1">
      <alignment horizontal="center" vertical="center" wrapText="1"/>
    </xf>
    <xf numFmtId="0" fontId="77" fillId="0" borderId="171" xfId="3191" applyFont="1" applyFill="1" applyBorder="1" applyAlignment="1">
      <alignment horizontal="center" vertical="center" wrapText="1"/>
    </xf>
    <xf numFmtId="0" fontId="100" fillId="0" borderId="195" xfId="3191" applyFont="1" applyBorder="1" applyAlignment="1">
      <alignment horizontal="left" vertical="center" wrapText="1"/>
    </xf>
    <xf numFmtId="0" fontId="100" fillId="0" borderId="195" xfId="3191" applyFont="1" applyBorder="1" applyAlignment="1">
      <alignment horizontal="left" vertical="top" wrapText="1"/>
    </xf>
    <xf numFmtId="0" fontId="346" fillId="0" borderId="195" xfId="3191" applyFont="1" applyBorder="1" applyAlignment="1">
      <alignment horizontal="left" vertical="top" wrapText="1"/>
    </xf>
    <xf numFmtId="0" fontId="77" fillId="0" borderId="195" xfId="3191" applyNumberFormat="1" applyFont="1" applyFill="1" applyBorder="1" applyAlignment="1">
      <alignment horizontal="left" vertical="top" wrapText="1"/>
    </xf>
    <xf numFmtId="0" fontId="84" fillId="0" borderId="195" xfId="42021" applyFont="1" applyBorder="1" applyAlignment="1">
      <alignment horizontal="right" vertical="center" wrapText="1"/>
    </xf>
    <xf numFmtId="0" fontId="84" fillId="0" borderId="195" xfId="42021" applyFont="1" applyBorder="1" applyAlignment="1">
      <alignment horizontal="center" vertical="center" wrapText="1"/>
    </xf>
    <xf numFmtId="0" fontId="84" fillId="0" borderId="195" xfId="42021" applyFont="1" applyBorder="1" applyAlignment="1">
      <alignment horizontal="center" vertical="center"/>
    </xf>
    <xf numFmtId="0" fontId="84" fillId="0" borderId="195" xfId="42021" applyFont="1" applyBorder="1" applyAlignment="1">
      <alignment horizontal="right"/>
    </xf>
    <xf numFmtId="0" fontId="1" fillId="0" borderId="195" xfId="42021" applyFont="1" applyBorder="1" applyAlignment="1">
      <alignment horizontal="right" vertical="center" wrapText="1"/>
    </xf>
    <xf numFmtId="0" fontId="100" fillId="0" borderId="195" xfId="7" applyFont="1" applyBorder="1" applyAlignment="1">
      <alignment horizontal="center" vertical="center" wrapText="1"/>
    </xf>
    <xf numFmtId="0" fontId="100" fillId="0" borderId="195" xfId="7" applyFont="1" applyBorder="1" applyAlignment="1">
      <alignment horizontal="center" vertical="top" wrapText="1"/>
    </xf>
    <xf numFmtId="0" fontId="100" fillId="0" borderId="195" xfId="7" applyFont="1" applyFill="1" applyBorder="1" applyAlignment="1">
      <alignment horizontal="left" vertical="top" wrapText="1"/>
    </xf>
    <xf numFmtId="0" fontId="100" fillId="0" borderId="195" xfId="7" applyFont="1" applyBorder="1" applyAlignment="1">
      <alignment horizontal="left" vertical="top" wrapText="1"/>
    </xf>
    <xf numFmtId="0" fontId="84" fillId="0" borderId="195" xfId="3191" applyFont="1" applyBorder="1" applyAlignment="1">
      <alignment horizontal="left"/>
    </xf>
    <xf numFmtId="0" fontId="100" fillId="0" borderId="195" xfId="7" applyFont="1" applyBorder="1" applyAlignment="1">
      <alignment horizontal="left" vertical="center" wrapText="1"/>
    </xf>
    <xf numFmtId="0" fontId="17" fillId="0" borderId="152" xfId="41902" applyFont="1" applyFill="1" applyBorder="1" applyAlignment="1">
      <alignment horizontal="center" vertical="top" wrapText="1"/>
    </xf>
    <xf numFmtId="0" fontId="29" fillId="0" borderId="152" xfId="41902" applyFont="1" applyFill="1" applyBorder="1" applyAlignment="1">
      <alignment horizontal="center" vertical="top" wrapText="1"/>
    </xf>
    <xf numFmtId="0" fontId="84" fillId="0" borderId="173" xfId="41902" applyFont="1" applyFill="1" applyBorder="1" applyAlignment="1">
      <alignment horizontal="center" vertical="center" textRotation="90" wrapText="1"/>
    </xf>
    <xf numFmtId="0" fontId="84" fillId="0" borderId="45" xfId="41902" applyFont="1" applyFill="1" applyBorder="1" applyAlignment="1">
      <alignment horizontal="center" vertical="center" textRotation="90" wrapText="1"/>
    </xf>
    <xf numFmtId="0" fontId="84" fillId="0" borderId="90" xfId="41902" applyFont="1" applyFill="1" applyBorder="1" applyAlignment="1">
      <alignment horizontal="center" vertical="center" textRotation="90" wrapText="1"/>
    </xf>
    <xf numFmtId="0" fontId="77" fillId="0" borderId="190" xfId="41905" applyFont="1" applyBorder="1" applyAlignment="1" applyProtection="1">
      <alignment horizontal="left" wrapText="1"/>
      <protection hidden="1"/>
    </xf>
    <xf numFmtId="0" fontId="77" fillId="0" borderId="189" xfId="41905" applyFont="1" applyBorder="1" applyAlignment="1" applyProtection="1">
      <alignment horizontal="left" wrapText="1"/>
      <protection hidden="1"/>
    </xf>
    <xf numFmtId="0" fontId="77" fillId="0" borderId="193" xfId="41905" applyFont="1" applyBorder="1" applyAlignment="1" applyProtection="1">
      <alignment horizontal="left" wrapText="1"/>
      <protection hidden="1"/>
    </xf>
    <xf numFmtId="0" fontId="77" fillId="0" borderId="143" xfId="41906" applyFont="1" applyBorder="1" applyAlignment="1">
      <alignment vertical="center" wrapText="1"/>
    </xf>
    <xf numFmtId="0" fontId="77" fillId="0" borderId="145" xfId="41905" applyFont="1" applyBorder="1" applyAlignment="1">
      <alignment vertical="center" wrapText="1"/>
    </xf>
    <xf numFmtId="0" fontId="77" fillId="0" borderId="144" xfId="41905" applyFont="1" applyBorder="1" applyAlignment="1">
      <alignment vertical="center" wrapText="1"/>
    </xf>
    <xf numFmtId="0" fontId="100" fillId="31" borderId="0" xfId="41905" applyFont="1" applyFill="1" applyBorder="1" applyAlignment="1" applyProtection="1">
      <alignment horizontal="center" vertical="center" wrapText="1"/>
      <protection hidden="1"/>
    </xf>
    <xf numFmtId="0" fontId="77" fillId="0" borderId="0" xfId="41905" applyFont="1" applyAlignment="1">
      <alignment wrapText="1"/>
    </xf>
    <xf numFmtId="0" fontId="100" fillId="31" borderId="87" xfId="41905" applyFont="1" applyFill="1" applyBorder="1" applyAlignment="1" applyProtection="1">
      <alignment horizontal="center" vertical="center" wrapText="1"/>
      <protection hidden="1"/>
    </xf>
    <xf numFmtId="0" fontId="100" fillId="76" borderId="143" xfId="41905" applyFont="1" applyFill="1" applyBorder="1" applyAlignment="1" applyProtection="1">
      <alignment horizontal="center" vertical="center" wrapText="1"/>
    </xf>
    <xf numFmtId="0" fontId="100" fillId="76" borderId="145" xfId="41905" applyFont="1" applyFill="1" applyBorder="1" applyAlignment="1" applyProtection="1">
      <alignment horizontal="center" vertical="center" wrapText="1"/>
    </xf>
    <xf numFmtId="0" fontId="100" fillId="76" borderId="144" xfId="41905" applyFont="1" applyFill="1" applyBorder="1" applyAlignment="1" applyProtection="1">
      <alignment horizontal="center" vertical="center" wrapText="1"/>
    </xf>
    <xf numFmtId="0" fontId="77" fillId="5" borderId="190" xfId="41905" applyFont="1" applyFill="1" applyBorder="1" applyAlignment="1" applyProtection="1">
      <protection locked="0"/>
    </xf>
    <xf numFmtId="0" fontId="77" fillId="5" borderId="189" xfId="41905" applyFont="1" applyFill="1" applyBorder="1" applyAlignment="1" applyProtection="1">
      <protection locked="0"/>
    </xf>
    <xf numFmtId="0" fontId="77" fillId="5" borderId="193" xfId="41905" applyFont="1" applyFill="1" applyBorder="1" applyAlignment="1" applyProtection="1">
      <protection locked="0"/>
    </xf>
    <xf numFmtId="22" fontId="77" fillId="5" borderId="190" xfId="41905" applyNumberFormat="1" applyFont="1" applyFill="1" applyBorder="1" applyAlignment="1" applyProtection="1">
      <alignment horizontal="left" wrapText="1"/>
      <protection locked="0"/>
    </xf>
    <xf numFmtId="22" fontId="77" fillId="5" borderId="189" xfId="41905" applyNumberFormat="1" applyFont="1" applyFill="1" applyBorder="1" applyAlignment="1" applyProtection="1">
      <alignment horizontal="left" wrapText="1"/>
      <protection locked="0"/>
    </xf>
    <xf numFmtId="22" fontId="77" fillId="5" borderId="193" xfId="41905" applyNumberFormat="1" applyFont="1" applyFill="1" applyBorder="1" applyAlignment="1" applyProtection="1">
      <alignment horizontal="left" wrapText="1"/>
      <protection locked="0"/>
    </xf>
    <xf numFmtId="0" fontId="77" fillId="5" borderId="143" xfId="41905" applyFont="1" applyFill="1" applyBorder="1" applyAlignment="1" applyProtection="1">
      <protection locked="0"/>
    </xf>
    <xf numFmtId="0" fontId="77" fillId="5" borderId="145" xfId="41905" applyFont="1" applyFill="1" applyBorder="1" applyAlignment="1" applyProtection="1">
      <protection locked="0"/>
    </xf>
    <xf numFmtId="0" fontId="77" fillId="5" borderId="144" xfId="41905" applyFont="1" applyFill="1" applyBorder="1" applyAlignment="1" applyProtection="1">
      <protection locked="0"/>
    </xf>
    <xf numFmtId="0" fontId="84" fillId="7" borderId="178" xfId="0" applyFont="1" applyFill="1" applyBorder="1" applyAlignment="1">
      <alignment horizontal="center" vertical="center"/>
    </xf>
    <xf numFmtId="0" fontId="84" fillId="7" borderId="174" xfId="0" applyFont="1" applyFill="1" applyBorder="1" applyAlignment="1">
      <alignment horizontal="center" vertical="center"/>
    </xf>
    <xf numFmtId="0" fontId="84" fillId="7" borderId="175" xfId="0" applyFont="1" applyFill="1" applyBorder="1" applyAlignment="1">
      <alignment horizontal="center" vertical="center"/>
    </xf>
    <xf numFmtId="0" fontId="84" fillId="7" borderId="178" xfId="0" applyFont="1" applyFill="1" applyBorder="1" applyAlignment="1">
      <alignment horizontal="center" vertical="center" wrapText="1"/>
    </xf>
    <xf numFmtId="0" fontId="84" fillId="7" borderId="174" xfId="0" applyFont="1" applyFill="1" applyBorder="1" applyAlignment="1">
      <alignment horizontal="center" vertical="center" wrapText="1"/>
    </xf>
    <xf numFmtId="0" fontId="84" fillId="7" borderId="195" xfId="0" applyFont="1" applyFill="1" applyBorder="1" applyAlignment="1">
      <alignment horizontal="center" vertical="center" wrapText="1"/>
    </xf>
    <xf numFmtId="0" fontId="84" fillId="53" borderId="178" xfId="0" applyFont="1" applyFill="1" applyBorder="1" applyAlignment="1">
      <alignment horizontal="center" vertical="center" wrapText="1"/>
    </xf>
    <xf numFmtId="0" fontId="84" fillId="7" borderId="195" xfId="0" applyFont="1" applyFill="1" applyBorder="1" applyAlignment="1">
      <alignment horizontal="center" vertical="center"/>
    </xf>
  </cellXfs>
  <cellStyles count="42042">
    <cellStyle name=" 1" xfId="341"/>
    <cellStyle name=" 1 10" xfId="15793"/>
    <cellStyle name=" 1 10 2" xfId="15794"/>
    <cellStyle name=" 1 10 3" xfId="15795"/>
    <cellStyle name=" 1 10 4" xfId="15796"/>
    <cellStyle name=" 1 10 5" xfId="15797"/>
    <cellStyle name=" 1 10 6" xfId="15798"/>
    <cellStyle name=" 1 10 7" xfId="15799"/>
    <cellStyle name=" 1 10 8" xfId="15800"/>
    <cellStyle name=" 1 11" xfId="15801"/>
    <cellStyle name=" 1 11 2" xfId="15802"/>
    <cellStyle name=" 1 11 3" xfId="15803"/>
    <cellStyle name=" 1 11 4" xfId="15804"/>
    <cellStyle name=" 1 11 5" xfId="15805"/>
    <cellStyle name=" 1 11 6" xfId="15806"/>
    <cellStyle name=" 1 11 7" xfId="15807"/>
    <cellStyle name=" 1 11 8" xfId="15808"/>
    <cellStyle name=" 1 12" xfId="15809"/>
    <cellStyle name=" 1 12 2" xfId="15810"/>
    <cellStyle name=" 1 12 3" xfId="15811"/>
    <cellStyle name=" 1 12 4" xfId="15812"/>
    <cellStyle name=" 1 12 5" xfId="15813"/>
    <cellStyle name=" 1 12 6" xfId="15814"/>
    <cellStyle name=" 1 12 7" xfId="15815"/>
    <cellStyle name=" 1 12 8" xfId="15816"/>
    <cellStyle name=" 1 13" xfId="15817"/>
    <cellStyle name=" 1 13 2" xfId="15818"/>
    <cellStyle name=" 1 13 3" xfId="15819"/>
    <cellStyle name=" 1 13 4" xfId="15820"/>
    <cellStyle name=" 1 13 5" xfId="15821"/>
    <cellStyle name=" 1 13 6" xfId="15822"/>
    <cellStyle name=" 1 13 7" xfId="15823"/>
    <cellStyle name=" 1 13 8" xfId="15824"/>
    <cellStyle name=" 1 14" xfId="15825"/>
    <cellStyle name=" 1 14 2" xfId="15826"/>
    <cellStyle name=" 1 14 3" xfId="15827"/>
    <cellStyle name=" 1 14 4" xfId="15828"/>
    <cellStyle name=" 1 14 5" xfId="15829"/>
    <cellStyle name=" 1 14 6" xfId="15830"/>
    <cellStyle name=" 1 14 7" xfId="15831"/>
    <cellStyle name=" 1 14 8" xfId="15832"/>
    <cellStyle name=" 1 15" xfId="15833"/>
    <cellStyle name=" 1 15 2" xfId="15834"/>
    <cellStyle name=" 1 15 3" xfId="15835"/>
    <cellStyle name=" 1 15 4" xfId="15836"/>
    <cellStyle name=" 1 15 5" xfId="15837"/>
    <cellStyle name=" 1 15 6" xfId="15838"/>
    <cellStyle name=" 1 15 7" xfId="15839"/>
    <cellStyle name=" 1 15 8" xfId="15840"/>
    <cellStyle name=" 1 16" xfId="15841"/>
    <cellStyle name=" 1 16 2" xfId="15842"/>
    <cellStyle name=" 1 16 3" xfId="15843"/>
    <cellStyle name=" 1 16 4" xfId="15844"/>
    <cellStyle name=" 1 16 5" xfId="15845"/>
    <cellStyle name=" 1 16 6" xfId="15846"/>
    <cellStyle name=" 1 16 7" xfId="15847"/>
    <cellStyle name=" 1 16 8" xfId="15848"/>
    <cellStyle name=" 1 17" xfId="15849"/>
    <cellStyle name=" 1 17 2" xfId="15850"/>
    <cellStyle name=" 1 17 3" xfId="15851"/>
    <cellStyle name=" 1 17 4" xfId="15852"/>
    <cellStyle name=" 1 17 5" xfId="15853"/>
    <cellStyle name=" 1 17 6" xfId="15854"/>
    <cellStyle name=" 1 17 7" xfId="15855"/>
    <cellStyle name=" 1 17 8" xfId="15856"/>
    <cellStyle name=" 1 18" xfId="15857"/>
    <cellStyle name=" 1 18 2" xfId="15858"/>
    <cellStyle name=" 1 18 3" xfId="15859"/>
    <cellStyle name=" 1 18 4" xfId="15860"/>
    <cellStyle name=" 1 18 5" xfId="15861"/>
    <cellStyle name=" 1 18 6" xfId="15862"/>
    <cellStyle name=" 1 18 7" xfId="15863"/>
    <cellStyle name=" 1 18 8" xfId="15864"/>
    <cellStyle name=" 1 19" xfId="15865"/>
    <cellStyle name=" 1 19 2" xfId="15866"/>
    <cellStyle name=" 1 19 3" xfId="15867"/>
    <cellStyle name=" 1 19 4" xfId="15868"/>
    <cellStyle name=" 1 19 5" xfId="15869"/>
    <cellStyle name=" 1 19 6" xfId="15870"/>
    <cellStyle name=" 1 19 7" xfId="15871"/>
    <cellStyle name=" 1 19 8" xfId="15872"/>
    <cellStyle name=" 1 2" xfId="15873"/>
    <cellStyle name=" 1 2 10" xfId="15874"/>
    <cellStyle name=" 1 2 11" xfId="15875"/>
    <cellStyle name=" 1 2 12" xfId="15876"/>
    <cellStyle name=" 1 2 2" xfId="15877"/>
    <cellStyle name=" 1 2 2 2" xfId="15878"/>
    <cellStyle name=" 1 2 2 3" xfId="15879"/>
    <cellStyle name=" 1 2 2 4" xfId="15880"/>
    <cellStyle name=" 1 2 2 5" xfId="15881"/>
    <cellStyle name=" 1 2 2 6" xfId="15882"/>
    <cellStyle name=" 1 2 3" xfId="15883"/>
    <cellStyle name=" 1 2 3 2" xfId="15884"/>
    <cellStyle name=" 1 2 3 3" xfId="15885"/>
    <cellStyle name=" 1 2 3 4" xfId="15886"/>
    <cellStyle name=" 1 2 3 5" xfId="15887"/>
    <cellStyle name=" 1 2 3 6" xfId="15888"/>
    <cellStyle name=" 1 2 4" xfId="15889"/>
    <cellStyle name=" 1 2 4 2" xfId="15890"/>
    <cellStyle name=" 1 2 4 3" xfId="15891"/>
    <cellStyle name=" 1 2 4 4" xfId="15892"/>
    <cellStyle name=" 1 2 4 5" xfId="15893"/>
    <cellStyle name=" 1 2 4 6" xfId="15894"/>
    <cellStyle name=" 1 2 5" xfId="15895"/>
    <cellStyle name=" 1 2 5 2" xfId="15896"/>
    <cellStyle name=" 1 2 5 3" xfId="15897"/>
    <cellStyle name=" 1 2 5 4" xfId="15898"/>
    <cellStyle name=" 1 2 5 5" xfId="15899"/>
    <cellStyle name=" 1 2 5 6" xfId="15900"/>
    <cellStyle name=" 1 2 6" xfId="15901"/>
    <cellStyle name=" 1 2 6 2" xfId="15902"/>
    <cellStyle name=" 1 2 6 3" xfId="15903"/>
    <cellStyle name=" 1 2 6 4" xfId="15904"/>
    <cellStyle name=" 1 2 6 5" xfId="15905"/>
    <cellStyle name=" 1 2 7" xfId="15906"/>
    <cellStyle name=" 1 2 8" xfId="15907"/>
    <cellStyle name=" 1 2 9" xfId="15908"/>
    <cellStyle name=" 1 20" xfId="15909"/>
    <cellStyle name=" 1 20 2" xfId="15910"/>
    <cellStyle name=" 1 20 3" xfId="15911"/>
    <cellStyle name=" 1 20 4" xfId="15912"/>
    <cellStyle name=" 1 20 5" xfId="15913"/>
    <cellStyle name=" 1 20 6" xfId="15914"/>
    <cellStyle name=" 1 20 7" xfId="15915"/>
    <cellStyle name=" 1 20 8" xfId="15916"/>
    <cellStyle name=" 1 21" xfId="15917"/>
    <cellStyle name=" 1 21 2" xfId="15918"/>
    <cellStyle name=" 1 21 3" xfId="15919"/>
    <cellStyle name=" 1 21 4" xfId="15920"/>
    <cellStyle name=" 1 21 5" xfId="15921"/>
    <cellStyle name=" 1 21 6" xfId="15922"/>
    <cellStyle name=" 1 21 7" xfId="15923"/>
    <cellStyle name=" 1 21 8" xfId="15924"/>
    <cellStyle name=" 1 22" xfId="15925"/>
    <cellStyle name=" 1 22 2" xfId="15926"/>
    <cellStyle name=" 1 22 3" xfId="15927"/>
    <cellStyle name=" 1 22 4" xfId="15928"/>
    <cellStyle name=" 1 22 5" xfId="15929"/>
    <cellStyle name=" 1 22 6" xfId="15930"/>
    <cellStyle name=" 1 22 7" xfId="15931"/>
    <cellStyle name=" 1 22 8" xfId="15932"/>
    <cellStyle name=" 1 23" xfId="15933"/>
    <cellStyle name=" 1 23 2" xfId="15934"/>
    <cellStyle name=" 1 23 3" xfId="15935"/>
    <cellStyle name=" 1 23 4" xfId="15936"/>
    <cellStyle name=" 1 23 5" xfId="15937"/>
    <cellStyle name=" 1 23 6" xfId="15938"/>
    <cellStyle name=" 1 23 7" xfId="15939"/>
    <cellStyle name=" 1 23 8" xfId="15940"/>
    <cellStyle name=" 1 24" xfId="15941"/>
    <cellStyle name=" 1 24 2" xfId="15942"/>
    <cellStyle name=" 1 24 3" xfId="15943"/>
    <cellStyle name=" 1 24 4" xfId="15944"/>
    <cellStyle name=" 1 24 5" xfId="15945"/>
    <cellStyle name=" 1 25" xfId="15946"/>
    <cellStyle name=" 1 25 2" xfId="15947"/>
    <cellStyle name=" 1 25 3" xfId="15948"/>
    <cellStyle name=" 1 25 4" xfId="15949"/>
    <cellStyle name=" 1 25 5" xfId="15950"/>
    <cellStyle name=" 1 3" xfId="15951"/>
    <cellStyle name=" 1 3 10" xfId="15952"/>
    <cellStyle name=" 1 3 11" xfId="15953"/>
    <cellStyle name=" 1 3 2" xfId="15954"/>
    <cellStyle name=" 1 3 2 2" xfId="15955"/>
    <cellStyle name=" 1 3 2 3" xfId="15956"/>
    <cellStyle name=" 1 3 2 4" xfId="15957"/>
    <cellStyle name=" 1 3 2 5" xfId="15958"/>
    <cellStyle name=" 1 3 2 6" xfId="15959"/>
    <cellStyle name=" 1 3 3" xfId="15960"/>
    <cellStyle name=" 1 3 3 2" xfId="15961"/>
    <cellStyle name=" 1 3 3 3" xfId="15962"/>
    <cellStyle name=" 1 3 3 4" xfId="15963"/>
    <cellStyle name=" 1 3 3 5" xfId="15964"/>
    <cellStyle name=" 1 3 3 6" xfId="15965"/>
    <cellStyle name=" 1 3 4" xfId="15966"/>
    <cellStyle name=" 1 3 4 2" xfId="15967"/>
    <cellStyle name=" 1 3 4 3" xfId="15968"/>
    <cellStyle name=" 1 3 4 4" xfId="15969"/>
    <cellStyle name=" 1 3 4 5" xfId="15970"/>
    <cellStyle name=" 1 3 4 6" xfId="15971"/>
    <cellStyle name=" 1 3 5" xfId="15972"/>
    <cellStyle name=" 1 3 5 2" xfId="15973"/>
    <cellStyle name=" 1 3 5 3" xfId="15974"/>
    <cellStyle name=" 1 3 5 4" xfId="15975"/>
    <cellStyle name=" 1 3 5 5" xfId="15976"/>
    <cellStyle name=" 1 3 5 6" xfId="15977"/>
    <cellStyle name=" 1 3 6" xfId="15978"/>
    <cellStyle name=" 1 3 7" xfId="15979"/>
    <cellStyle name=" 1 3 8" xfId="15980"/>
    <cellStyle name=" 1 3 9" xfId="15981"/>
    <cellStyle name=" 1 4" xfId="15982"/>
    <cellStyle name=" 1 4 2" xfId="15983"/>
    <cellStyle name=" 1 4 3" xfId="15984"/>
    <cellStyle name=" 1 4 4" xfId="15985"/>
    <cellStyle name=" 1 4 5" xfId="15986"/>
    <cellStyle name=" 1 4 6" xfId="15987"/>
    <cellStyle name=" 1 4 7" xfId="15988"/>
    <cellStyle name=" 1 4 8" xfId="15989"/>
    <cellStyle name=" 1 5" xfId="15990"/>
    <cellStyle name=" 1 5 2" xfId="15991"/>
    <cellStyle name=" 1 5 3" xfId="15992"/>
    <cellStyle name=" 1 5 4" xfId="15993"/>
    <cellStyle name=" 1 5 5" xfId="15994"/>
    <cellStyle name=" 1 5 6" xfId="15995"/>
    <cellStyle name=" 1 5 7" xfId="15996"/>
    <cellStyle name=" 1 5 8" xfId="15997"/>
    <cellStyle name=" 1 6" xfId="15998"/>
    <cellStyle name=" 1 6 2" xfId="15999"/>
    <cellStyle name=" 1 6 3" xfId="16000"/>
    <cellStyle name=" 1 6 4" xfId="16001"/>
    <cellStyle name=" 1 6 5" xfId="16002"/>
    <cellStyle name=" 1 6 6" xfId="16003"/>
    <cellStyle name=" 1 6 7" xfId="16004"/>
    <cellStyle name=" 1 6 8" xfId="16005"/>
    <cellStyle name=" 1 7" xfId="16006"/>
    <cellStyle name=" 1 7 2" xfId="16007"/>
    <cellStyle name=" 1 7 3" xfId="16008"/>
    <cellStyle name=" 1 7 4" xfId="16009"/>
    <cellStyle name=" 1 7 5" xfId="16010"/>
    <cellStyle name=" 1 7 6" xfId="16011"/>
    <cellStyle name=" 1 7 7" xfId="16012"/>
    <cellStyle name=" 1 7 8" xfId="16013"/>
    <cellStyle name=" 1 8" xfId="16014"/>
    <cellStyle name=" 1 8 2" xfId="16015"/>
    <cellStyle name=" 1 8 3" xfId="16016"/>
    <cellStyle name=" 1 8 4" xfId="16017"/>
    <cellStyle name=" 1 8 5" xfId="16018"/>
    <cellStyle name=" 1 8 6" xfId="16019"/>
    <cellStyle name=" 1 8 7" xfId="16020"/>
    <cellStyle name=" 1 8 8" xfId="16021"/>
    <cellStyle name=" 1 9" xfId="16022"/>
    <cellStyle name=" 1 9 2" xfId="16023"/>
    <cellStyle name=" 1 9 3" xfId="16024"/>
    <cellStyle name=" 1 9 4" xfId="16025"/>
    <cellStyle name=" 1 9 5" xfId="16026"/>
    <cellStyle name=" 1 9 6" xfId="16027"/>
    <cellStyle name=" 1 9 7" xfId="16028"/>
    <cellStyle name=" 1 9 8" xfId="16029"/>
    <cellStyle name=" 2" xfId="2294"/>
    <cellStyle name=" 3" xfId="2295"/>
    <cellStyle name="$" xfId="2296"/>
    <cellStyle name="$ BOX" xfId="15744"/>
    <cellStyle name="$_DCF Shell 2" xfId="2297"/>
    <cellStyle name="$_DCF Shell 2_Draft RIIO plan presentation template - Customer Opsx Centre V7" xfId="2298"/>
    <cellStyle name="$_DCF Shell 2_Spreadsheet to populate plan slides 120810" xfId="2299"/>
    <cellStyle name="$_DCF Shell 2_SS templates" xfId="2300"/>
    <cellStyle name="$_DCF Shell 2_Total summary" xfId="2301"/>
    <cellStyle name="$_Marathon SOP Backup_v10" xfId="2302"/>
    <cellStyle name="$_Model_Sep_2_02" xfId="2303"/>
    <cellStyle name="$_Pipeline Model v1 (09_09_02) v3" xfId="2304"/>
    <cellStyle name="$_Pipeline Model v1 (09_09_02) v3_Draft RIIO plan presentation template - Customer Opsx Centre V7" xfId="2305"/>
    <cellStyle name="$_Pipeline Model v1 (09_09_02) v3_Spreadsheet to populate plan slides 120810" xfId="2306"/>
    <cellStyle name="$_Pipeline Model v1 (09_09_02) v3_SS templates" xfId="2307"/>
    <cellStyle name="$_Pipeline Model v1 (09_09_02) v3_Total summary" xfId="2308"/>
    <cellStyle name="$1000s (0)" xfId="2309"/>
    <cellStyle name="$m" xfId="2310"/>
    <cellStyle name="$q" xfId="2311"/>
    <cellStyle name="$q*" xfId="2312"/>
    <cellStyle name="$qA" xfId="2313"/>
    <cellStyle name="$qRange" xfId="2314"/>
    <cellStyle name="%" xfId="211"/>
    <cellStyle name="% 10" xfId="342"/>
    <cellStyle name="% 10 2" xfId="343"/>
    <cellStyle name="% 10 2 2" xfId="15543"/>
    <cellStyle name="% 100" xfId="17271"/>
    <cellStyle name="% 101" xfId="17272"/>
    <cellStyle name="% 102" xfId="17273"/>
    <cellStyle name="% 103" xfId="17274"/>
    <cellStyle name="% 104" xfId="17275"/>
    <cellStyle name="% 105" xfId="17276"/>
    <cellStyle name="% 106" xfId="17277"/>
    <cellStyle name="% 107" xfId="17278"/>
    <cellStyle name="% 108" xfId="17279"/>
    <cellStyle name="% 109" xfId="17280"/>
    <cellStyle name="% 11" xfId="344"/>
    <cellStyle name="% 110" xfId="17281"/>
    <cellStyle name="% 111" xfId="17282"/>
    <cellStyle name="% 112" xfId="17283"/>
    <cellStyle name="% 113" xfId="17284"/>
    <cellStyle name="% 12" xfId="345"/>
    <cellStyle name="% 13" xfId="346"/>
    <cellStyle name="% 14" xfId="347"/>
    <cellStyle name="% 15" xfId="348"/>
    <cellStyle name="% 16" xfId="349"/>
    <cellStyle name="% 17" xfId="350"/>
    <cellStyle name="% 18" xfId="351"/>
    <cellStyle name="% 19" xfId="352"/>
    <cellStyle name="% 2" xfId="212"/>
    <cellStyle name="% 2 10" xfId="353"/>
    <cellStyle name="% 2 11" xfId="354"/>
    <cellStyle name="% 2 12" xfId="355"/>
    <cellStyle name="% 2 13" xfId="356"/>
    <cellStyle name="% 2 14" xfId="357"/>
    <cellStyle name="% 2 15" xfId="358"/>
    <cellStyle name="% 2 16" xfId="359"/>
    <cellStyle name="% 2 17" xfId="360"/>
    <cellStyle name="% 2 18" xfId="361"/>
    <cellStyle name="% 2 19" xfId="362"/>
    <cellStyle name="% 2 2" xfId="10"/>
    <cellStyle name="% 2 2 2" xfId="205"/>
    <cellStyle name="% 2 2 2 2" xfId="2315"/>
    <cellStyle name="% 2 2 2 3" xfId="16030"/>
    <cellStyle name="% 2 2 2 4" xfId="16031"/>
    <cellStyle name="% 2 2 2 5" xfId="16032"/>
    <cellStyle name="% 2 2 2 6" xfId="16033"/>
    <cellStyle name="% 2 2 2 7" xfId="16034"/>
    <cellStyle name="% 2 2 2 8" xfId="16035"/>
    <cellStyle name="% 2 2 3" xfId="309"/>
    <cellStyle name="% 2 2 3 2" xfId="17240"/>
    <cellStyle name="% 2 2 3 3" xfId="17285"/>
    <cellStyle name="% 2 2 4" xfId="15536"/>
    <cellStyle name="% 2 2 4 2" xfId="15739"/>
    <cellStyle name="% 2 2 4 3" xfId="41935"/>
    <cellStyle name="% 2 2 4 4" xfId="42018"/>
    <cellStyle name="% 2 2_3.1.2 DB Pension Detail" xfId="363"/>
    <cellStyle name="% 2 20" xfId="364"/>
    <cellStyle name="% 2 21" xfId="365"/>
    <cellStyle name="% 2 22" xfId="366"/>
    <cellStyle name="% 2 23" xfId="367"/>
    <cellStyle name="% 2 24" xfId="368"/>
    <cellStyle name="% 2 25" xfId="369"/>
    <cellStyle name="% 2 26" xfId="370"/>
    <cellStyle name="% 2 27" xfId="371"/>
    <cellStyle name="% 2 28" xfId="372"/>
    <cellStyle name="% 2 29" xfId="373"/>
    <cellStyle name="% 2 3" xfId="374"/>
    <cellStyle name="% 2 30" xfId="375"/>
    <cellStyle name="% 2 31" xfId="376"/>
    <cellStyle name="% 2 32" xfId="377"/>
    <cellStyle name="% 2 33" xfId="378"/>
    <cellStyle name="% 2 34" xfId="379"/>
    <cellStyle name="% 2 35" xfId="380"/>
    <cellStyle name="% 2 36" xfId="381"/>
    <cellStyle name="% 2 37" xfId="382"/>
    <cellStyle name="% 2 38" xfId="383"/>
    <cellStyle name="% 2 39" xfId="384"/>
    <cellStyle name="% 2 4" xfId="385"/>
    <cellStyle name="% 2 40" xfId="386"/>
    <cellStyle name="% 2 41" xfId="387"/>
    <cellStyle name="% 2 42" xfId="388"/>
    <cellStyle name="% 2 43" xfId="389"/>
    <cellStyle name="% 2 44" xfId="390"/>
    <cellStyle name="% 2 45" xfId="391"/>
    <cellStyle name="% 2 46" xfId="392"/>
    <cellStyle name="% 2 47" xfId="393"/>
    <cellStyle name="% 2 5" xfId="394"/>
    <cellStyle name="% 2 6" xfId="395"/>
    <cellStyle name="% 2 7" xfId="396"/>
    <cellStyle name="% 2 8" xfId="397"/>
    <cellStyle name="% 2 9" xfId="398"/>
    <cellStyle name="% 2_1.3s Accounting C Costs Scots" xfId="399"/>
    <cellStyle name="% 20" xfId="400"/>
    <cellStyle name="% 21" xfId="401"/>
    <cellStyle name="% 22" xfId="402"/>
    <cellStyle name="% 23" xfId="403"/>
    <cellStyle name="% 24" xfId="404"/>
    <cellStyle name="% 25" xfId="405"/>
    <cellStyle name="% 26" xfId="406"/>
    <cellStyle name="% 27" xfId="407"/>
    <cellStyle name="% 28" xfId="408"/>
    <cellStyle name="% 29" xfId="409"/>
    <cellStyle name="% 3" xfId="410"/>
    <cellStyle name="% 3 10" xfId="17286"/>
    <cellStyle name="% 3 11" xfId="17287"/>
    <cellStyle name="% 3 12" xfId="17288"/>
    <cellStyle name="% 3 13" xfId="17289"/>
    <cellStyle name="% 3 14" xfId="17290"/>
    <cellStyle name="% 3 15" xfId="17291"/>
    <cellStyle name="% 3 16" xfId="17292"/>
    <cellStyle name="% 3 17" xfId="17293"/>
    <cellStyle name="% 3 18" xfId="17294"/>
    <cellStyle name="% 3 19" xfId="17295"/>
    <cellStyle name="% 3 2" xfId="411"/>
    <cellStyle name="% 3 2 10" xfId="17296"/>
    <cellStyle name="% 3 2 11" xfId="17297"/>
    <cellStyle name="% 3 2 12" xfId="17298"/>
    <cellStyle name="% 3 2 13" xfId="17299"/>
    <cellStyle name="% 3 2 14" xfId="17300"/>
    <cellStyle name="% 3 2 15" xfId="17301"/>
    <cellStyle name="% 3 2 16" xfId="17302"/>
    <cellStyle name="% 3 2 17" xfId="17303"/>
    <cellStyle name="% 3 2 18" xfId="17304"/>
    <cellStyle name="% 3 2 19" xfId="17305"/>
    <cellStyle name="% 3 2 2" xfId="17306"/>
    <cellStyle name="% 3 2 2 10" xfId="17307"/>
    <cellStyle name="% 3 2 2 11" xfId="17308"/>
    <cellStyle name="% 3 2 2 12" xfId="17309"/>
    <cellStyle name="% 3 2 2 13" xfId="17310"/>
    <cellStyle name="% 3 2 2 14" xfId="17311"/>
    <cellStyle name="% 3 2 2 15" xfId="17312"/>
    <cellStyle name="% 3 2 2 16" xfId="17313"/>
    <cellStyle name="% 3 2 2 17" xfId="17314"/>
    <cellStyle name="% 3 2 2 2" xfId="17315"/>
    <cellStyle name="% 3 2 2 3" xfId="17316"/>
    <cellStyle name="% 3 2 2 4" xfId="17317"/>
    <cellStyle name="% 3 2 2 5" xfId="17318"/>
    <cellStyle name="% 3 2 2 6" xfId="17319"/>
    <cellStyle name="% 3 2 2 7" xfId="17320"/>
    <cellStyle name="% 3 2 2 8" xfId="17321"/>
    <cellStyle name="% 3 2 2 9" xfId="17322"/>
    <cellStyle name="% 3 2 20" xfId="17323"/>
    <cellStyle name="% 3 2 21" xfId="17324"/>
    <cellStyle name="% 3 2 22" xfId="17325"/>
    <cellStyle name="% 3 2 23" xfId="17326"/>
    <cellStyle name="% 3 2 24" xfId="17327"/>
    <cellStyle name="% 3 2 25" xfId="17328"/>
    <cellStyle name="% 3 2 26" xfId="17329"/>
    <cellStyle name="% 3 2 27" xfId="17330"/>
    <cellStyle name="% 3 2 28" xfId="17331"/>
    <cellStyle name="% 3 2 29" xfId="17332"/>
    <cellStyle name="% 3 2 3" xfId="17333"/>
    <cellStyle name="% 3 2 30" xfId="17334"/>
    <cellStyle name="% 3 2 31" xfId="17335"/>
    <cellStyle name="% 3 2 32" xfId="17336"/>
    <cellStyle name="% 3 2 33" xfId="17337"/>
    <cellStyle name="% 3 2 34" xfId="17338"/>
    <cellStyle name="% 3 2 35" xfId="17339"/>
    <cellStyle name="% 3 2 36" xfId="17340"/>
    <cellStyle name="% 3 2 37" xfId="17341"/>
    <cellStyle name="% 3 2 38" xfId="17342"/>
    <cellStyle name="% 3 2 39" xfId="17343"/>
    <cellStyle name="% 3 2 4" xfId="17344"/>
    <cellStyle name="% 3 2 40" xfId="17345"/>
    <cellStyle name="% 3 2 41" xfId="17346"/>
    <cellStyle name="% 3 2 42" xfId="17347"/>
    <cellStyle name="% 3 2 43" xfId="17348"/>
    <cellStyle name="% 3 2 44" xfId="17349"/>
    <cellStyle name="% 3 2 45" xfId="17350"/>
    <cellStyle name="% 3 2 46" xfId="17351"/>
    <cellStyle name="% 3 2 47" xfId="17352"/>
    <cellStyle name="% 3 2 48" xfId="17353"/>
    <cellStyle name="% 3 2 49" xfId="17354"/>
    <cellStyle name="% 3 2 5" xfId="17355"/>
    <cellStyle name="% 3 2 50" xfId="17356"/>
    <cellStyle name="% 3 2 51" xfId="17357"/>
    <cellStyle name="% 3 2 52" xfId="17358"/>
    <cellStyle name="% 3 2 53" xfId="17359"/>
    <cellStyle name="% 3 2 54" xfId="17360"/>
    <cellStyle name="% 3 2 55" xfId="17361"/>
    <cellStyle name="% 3 2 56" xfId="17362"/>
    <cellStyle name="% 3 2 57" xfId="17363"/>
    <cellStyle name="% 3 2 58" xfId="17364"/>
    <cellStyle name="% 3 2 59" xfId="17365"/>
    <cellStyle name="% 3 2 6" xfId="17366"/>
    <cellStyle name="% 3 2 60" xfId="17367"/>
    <cellStyle name="% 3 2 61" xfId="17368"/>
    <cellStyle name="% 3 2 62" xfId="17369"/>
    <cellStyle name="% 3 2 63" xfId="17370"/>
    <cellStyle name="% 3 2 64" xfId="17371"/>
    <cellStyle name="% 3 2 65" xfId="17372"/>
    <cellStyle name="% 3 2 66" xfId="17373"/>
    <cellStyle name="% 3 2 67" xfId="17374"/>
    <cellStyle name="% 3 2 68" xfId="17375"/>
    <cellStyle name="% 3 2 69" xfId="17376"/>
    <cellStyle name="% 3 2 7" xfId="17377"/>
    <cellStyle name="% 3 2 70" xfId="17378"/>
    <cellStyle name="% 3 2 71" xfId="17379"/>
    <cellStyle name="% 3 2 72" xfId="17380"/>
    <cellStyle name="% 3 2 73" xfId="17381"/>
    <cellStyle name="% 3 2 74" xfId="17382"/>
    <cellStyle name="% 3 2 75" xfId="17383"/>
    <cellStyle name="% 3 2 76" xfId="17384"/>
    <cellStyle name="% 3 2 77" xfId="17385"/>
    <cellStyle name="% 3 2 78" xfId="17386"/>
    <cellStyle name="% 3 2 8" xfId="17387"/>
    <cellStyle name="% 3 2 9" xfId="17388"/>
    <cellStyle name="% 3 20" xfId="17389"/>
    <cellStyle name="% 3 21" xfId="17390"/>
    <cellStyle name="% 3 22" xfId="17391"/>
    <cellStyle name="% 3 23" xfId="17392"/>
    <cellStyle name="% 3 24" xfId="17393"/>
    <cellStyle name="% 3 25" xfId="17394"/>
    <cellStyle name="% 3 26" xfId="17395"/>
    <cellStyle name="% 3 27" xfId="17396"/>
    <cellStyle name="% 3 28" xfId="17397"/>
    <cellStyle name="% 3 29" xfId="17398"/>
    <cellStyle name="% 3 3" xfId="16036"/>
    <cellStyle name="% 3 3 10" xfId="17399"/>
    <cellStyle name="% 3 3 11" xfId="17400"/>
    <cellStyle name="% 3 3 12" xfId="17401"/>
    <cellStyle name="% 3 3 13" xfId="17402"/>
    <cellStyle name="% 3 3 14" xfId="17403"/>
    <cellStyle name="% 3 3 15" xfId="17404"/>
    <cellStyle name="% 3 3 16" xfId="17405"/>
    <cellStyle name="% 3 3 17" xfId="17406"/>
    <cellStyle name="% 3 3 2" xfId="17407"/>
    <cellStyle name="% 3 3 3" xfId="17408"/>
    <cellStyle name="% 3 3 4" xfId="17409"/>
    <cellStyle name="% 3 3 5" xfId="17410"/>
    <cellStyle name="% 3 3 6" xfId="17411"/>
    <cellStyle name="% 3 3 7" xfId="17412"/>
    <cellStyle name="% 3 3 8" xfId="17413"/>
    <cellStyle name="% 3 3 9" xfId="17414"/>
    <cellStyle name="% 3 30" xfId="17415"/>
    <cellStyle name="% 3 31" xfId="17416"/>
    <cellStyle name="% 3 32" xfId="17417"/>
    <cellStyle name="% 3 33" xfId="17418"/>
    <cellStyle name="% 3 34" xfId="17419"/>
    <cellStyle name="% 3 35" xfId="17420"/>
    <cellStyle name="% 3 36" xfId="17421"/>
    <cellStyle name="% 3 37" xfId="17422"/>
    <cellStyle name="% 3 38" xfId="17423"/>
    <cellStyle name="% 3 39" xfId="17424"/>
    <cellStyle name="% 3 4" xfId="16037"/>
    <cellStyle name="% 3 4 10" xfId="17425"/>
    <cellStyle name="% 3 4 11" xfId="17426"/>
    <cellStyle name="% 3 4 12" xfId="17427"/>
    <cellStyle name="% 3 4 13" xfId="17428"/>
    <cellStyle name="% 3 4 14" xfId="17429"/>
    <cellStyle name="% 3 4 15" xfId="17430"/>
    <cellStyle name="% 3 4 16" xfId="17431"/>
    <cellStyle name="% 3 4 17" xfId="17432"/>
    <cellStyle name="% 3 4 2" xfId="17433"/>
    <cellStyle name="% 3 4 3" xfId="17434"/>
    <cellStyle name="% 3 4 4" xfId="17435"/>
    <cellStyle name="% 3 4 5" xfId="17436"/>
    <cellStyle name="% 3 4 6" xfId="17437"/>
    <cellStyle name="% 3 4 7" xfId="17438"/>
    <cellStyle name="% 3 4 8" xfId="17439"/>
    <cellStyle name="% 3 4 9" xfId="17440"/>
    <cellStyle name="% 3 40" xfId="17441"/>
    <cellStyle name="% 3 41" xfId="17442"/>
    <cellStyle name="% 3 42" xfId="17443"/>
    <cellStyle name="% 3 43" xfId="17444"/>
    <cellStyle name="% 3 44" xfId="17445"/>
    <cellStyle name="% 3 45" xfId="17446"/>
    <cellStyle name="% 3 46" xfId="17447"/>
    <cellStyle name="% 3 47" xfId="17448"/>
    <cellStyle name="% 3 48" xfId="17449"/>
    <cellStyle name="% 3 49" xfId="17450"/>
    <cellStyle name="% 3 5" xfId="16038"/>
    <cellStyle name="% 3 50" xfId="17451"/>
    <cellStyle name="% 3 51" xfId="17452"/>
    <cellStyle name="% 3 52" xfId="17453"/>
    <cellStyle name="% 3 53" xfId="17454"/>
    <cellStyle name="% 3 54" xfId="17455"/>
    <cellStyle name="% 3 55" xfId="17456"/>
    <cellStyle name="% 3 56" xfId="17457"/>
    <cellStyle name="% 3 57" xfId="17458"/>
    <cellStyle name="% 3 58" xfId="17459"/>
    <cellStyle name="% 3 59" xfId="17460"/>
    <cellStyle name="% 3 6" xfId="16039"/>
    <cellStyle name="% 3 60" xfId="17461"/>
    <cellStyle name="% 3 61" xfId="17462"/>
    <cellStyle name="% 3 62" xfId="17463"/>
    <cellStyle name="% 3 63" xfId="17464"/>
    <cellStyle name="% 3 64" xfId="17465"/>
    <cellStyle name="% 3 65" xfId="17466"/>
    <cellStyle name="% 3 66" xfId="17467"/>
    <cellStyle name="% 3 67" xfId="17468"/>
    <cellStyle name="% 3 68" xfId="17469"/>
    <cellStyle name="% 3 69" xfId="17470"/>
    <cellStyle name="% 3 7" xfId="16040"/>
    <cellStyle name="% 3 70" xfId="17471"/>
    <cellStyle name="% 3 71" xfId="17472"/>
    <cellStyle name="% 3 72" xfId="17473"/>
    <cellStyle name="% 3 73" xfId="17474"/>
    <cellStyle name="% 3 74" xfId="17475"/>
    <cellStyle name="% 3 75" xfId="17476"/>
    <cellStyle name="% 3 76" xfId="17477"/>
    <cellStyle name="% 3 77" xfId="17478"/>
    <cellStyle name="% 3 78" xfId="17479"/>
    <cellStyle name="% 3 8" xfId="16041"/>
    <cellStyle name="% 3 9" xfId="16042"/>
    <cellStyle name="% 30" xfId="412"/>
    <cellStyle name="% 31" xfId="413"/>
    <cellStyle name="% 32" xfId="414"/>
    <cellStyle name="% 33" xfId="415"/>
    <cellStyle name="% 34" xfId="416"/>
    <cellStyle name="% 35" xfId="417"/>
    <cellStyle name="% 36" xfId="418"/>
    <cellStyle name="% 37" xfId="419"/>
    <cellStyle name="% 38" xfId="420"/>
    <cellStyle name="% 39" xfId="421"/>
    <cellStyle name="% 4" xfId="422"/>
    <cellStyle name="% 4 2" xfId="16043"/>
    <cellStyle name="% 4 3" xfId="16044"/>
    <cellStyle name="% 4 4" xfId="16045"/>
    <cellStyle name="% 4 5" xfId="16046"/>
    <cellStyle name="% 4 6" xfId="16047"/>
    <cellStyle name="% 4 7" xfId="16048"/>
    <cellStyle name="% 4 8" xfId="16049"/>
    <cellStyle name="% 40" xfId="423"/>
    <cellStyle name="% 41" xfId="424"/>
    <cellStyle name="% 42" xfId="425"/>
    <cellStyle name="% 43" xfId="426"/>
    <cellStyle name="% 44" xfId="427"/>
    <cellStyle name="% 45" xfId="428"/>
    <cellStyle name="% 46" xfId="429"/>
    <cellStyle name="% 47" xfId="430"/>
    <cellStyle name="% 48" xfId="431"/>
    <cellStyle name="% 49" xfId="432"/>
    <cellStyle name="% 5" xfId="433"/>
    <cellStyle name="% 50" xfId="434"/>
    <cellStyle name="% 51" xfId="435"/>
    <cellStyle name="% 52" xfId="436"/>
    <cellStyle name="% 53" xfId="15535"/>
    <cellStyle name="% 54" xfId="17480"/>
    <cellStyle name="% 55" xfId="17481"/>
    <cellStyle name="% 56" xfId="17482"/>
    <cellStyle name="% 57" xfId="17483"/>
    <cellStyle name="% 58" xfId="17484"/>
    <cellStyle name="% 59" xfId="17485"/>
    <cellStyle name="% 6" xfId="437"/>
    <cellStyle name="% 60" xfId="17486"/>
    <cellStyle name="% 61" xfId="17487"/>
    <cellStyle name="% 62" xfId="17488"/>
    <cellStyle name="% 63" xfId="17489"/>
    <cellStyle name="% 64" xfId="17490"/>
    <cellStyle name="% 65" xfId="17491"/>
    <cellStyle name="% 66" xfId="17492"/>
    <cellStyle name="% 67" xfId="17493"/>
    <cellStyle name="% 68" xfId="17494"/>
    <cellStyle name="% 69" xfId="17495"/>
    <cellStyle name="% 7" xfId="438"/>
    <cellStyle name="% 70" xfId="17496"/>
    <cellStyle name="% 71" xfId="17497"/>
    <cellStyle name="% 72" xfId="17498"/>
    <cellStyle name="% 73" xfId="17499"/>
    <cellStyle name="% 74" xfId="17500"/>
    <cellStyle name="% 75" xfId="17501"/>
    <cellStyle name="% 76" xfId="17502"/>
    <cellStyle name="% 77" xfId="17503"/>
    <cellStyle name="% 78" xfId="17504"/>
    <cellStyle name="% 79" xfId="17505"/>
    <cellStyle name="% 8" xfId="439"/>
    <cellStyle name="% 80" xfId="17506"/>
    <cellStyle name="% 81" xfId="17507"/>
    <cellStyle name="% 82" xfId="17508"/>
    <cellStyle name="% 83" xfId="17509"/>
    <cellStyle name="% 84" xfId="17510"/>
    <cellStyle name="% 85" xfId="17511"/>
    <cellStyle name="% 86" xfId="17512"/>
    <cellStyle name="% 87" xfId="17513"/>
    <cellStyle name="% 88" xfId="17514"/>
    <cellStyle name="% 89" xfId="17515"/>
    <cellStyle name="% 9" xfId="440"/>
    <cellStyle name="% 90" xfId="17516"/>
    <cellStyle name="% 91" xfId="17517"/>
    <cellStyle name="% 92" xfId="17518"/>
    <cellStyle name="% 93" xfId="17519"/>
    <cellStyle name="% 94" xfId="17520"/>
    <cellStyle name="% 95" xfId="17521"/>
    <cellStyle name="% 96" xfId="17522"/>
    <cellStyle name="% 97" xfId="17523"/>
    <cellStyle name="% 98" xfId="17524"/>
    <cellStyle name="% 99" xfId="17525"/>
    <cellStyle name="%_1. +-Changes from RIIO vD4 to vD5" xfId="15544"/>
    <cellStyle name="%_1.3 Acc Costs NG (2011)" xfId="441"/>
    <cellStyle name="%_1.3 Acc Costs NG (2011) 2" xfId="16050"/>
    <cellStyle name="%_1.3 Acc Costs NG (2011) 3" xfId="16051"/>
    <cellStyle name="%_1.3 Acc Costs NG (2011) 4" xfId="16052"/>
    <cellStyle name="%_1.3 Acc Costs NG (2011) 5" xfId="16053"/>
    <cellStyle name="%_1.3 Acc Costs NG (2011) 6" xfId="16054"/>
    <cellStyle name="%_1.3 Acc Costs NG (2011) 7" xfId="16055"/>
    <cellStyle name="%_1.3 Acc Costs NG (2011) 8" xfId="16056"/>
    <cellStyle name="%_1.3 Rec to old modelling" xfId="442"/>
    <cellStyle name="%_1.3s Accounting C Costs Scots" xfId="443"/>
    <cellStyle name="%_1.5 Opex Reconciliation NG" xfId="444"/>
    <cellStyle name="%_1.8 Irregular Items" xfId="445"/>
    <cellStyle name="%_1.8 Irregular Items 2" xfId="16057"/>
    <cellStyle name="%_1.8 Irregular Items 3" xfId="16058"/>
    <cellStyle name="%_1.8 Irregular Items 4" xfId="16059"/>
    <cellStyle name="%_1.8 Irregular Items 5" xfId="16060"/>
    <cellStyle name="%_1.8 Irregular Items 6" xfId="16061"/>
    <cellStyle name="%_1.8 Irregular Items 7" xfId="16062"/>
    <cellStyle name="%_1.8 Irregular Items 8" xfId="16063"/>
    <cellStyle name="%_2.14 Year on Year Movt" xfId="446"/>
    <cellStyle name="%_2.14 Year on Year Movt ( (2013)" xfId="447"/>
    <cellStyle name="%_2.14 Year on Year Movt ( (2013) 2" xfId="16064"/>
    <cellStyle name="%_2.14 Year on Year Movt ( (2013) 3" xfId="16065"/>
    <cellStyle name="%_2.14 Year on Year Movt ( (2013) 4" xfId="16066"/>
    <cellStyle name="%_2.14 Year on Year Movt ( (2013) 5" xfId="16067"/>
    <cellStyle name="%_2.14 Year on Year Movt ( (2013) 6" xfId="16068"/>
    <cellStyle name="%_2.14 Year on Year Movt ( (2013) 7" xfId="16069"/>
    <cellStyle name="%_2.14 Year on Year Movt ( (2013) 8" xfId="16070"/>
    <cellStyle name="%_2.14 Year on Year Movt (2011)" xfId="448"/>
    <cellStyle name="%_2.14 Year on Year Movt (2011) 2" xfId="16071"/>
    <cellStyle name="%_2.14 Year on Year Movt (2011) 3" xfId="16072"/>
    <cellStyle name="%_2.14 Year on Year Movt (2011) 4" xfId="16073"/>
    <cellStyle name="%_2.14 Year on Year Movt (2011) 5" xfId="16074"/>
    <cellStyle name="%_2.14 Year on Year Movt (2011) 6" xfId="16075"/>
    <cellStyle name="%_2.14 Year on Year Movt (2011) 7" xfId="16076"/>
    <cellStyle name="%_2.14 Year on Year Movt (2011) 8" xfId="16077"/>
    <cellStyle name="%_2.14 Year on Year Movt (2012)" xfId="449"/>
    <cellStyle name="%_2.14 Year on Year Movt (2012) 2" xfId="16078"/>
    <cellStyle name="%_2.14 Year on Year Movt (2012) 3" xfId="16079"/>
    <cellStyle name="%_2.14 Year on Year Movt (2012) 4" xfId="16080"/>
    <cellStyle name="%_2.14 Year on Year Movt (2012) 5" xfId="16081"/>
    <cellStyle name="%_2.14 Year on Year Movt (2012) 6" xfId="16082"/>
    <cellStyle name="%_2.14 Year on Year Movt (2012) 7" xfId="16083"/>
    <cellStyle name="%_2.14 Year on Year Movt (2012) 8" xfId="16084"/>
    <cellStyle name="%_2.4 Exc &amp; Demin " xfId="450"/>
    <cellStyle name="%_2.7s Insurance" xfId="451"/>
    <cellStyle name="%_2010_NGET_TPCR4_RO_FBPQ(Opex) trace only FINAL(DPP)" xfId="452"/>
    <cellStyle name="%_2010_NGET_TPCR4_RO_FBPQ(Opex) trace only FINAL(DPP) 2" xfId="16085"/>
    <cellStyle name="%_2010_NGET_TPCR4_RO_FBPQ(Opex) trace only FINAL(DPP) 3" xfId="16086"/>
    <cellStyle name="%_2010_NGET_TPCR4_RO_FBPQ(Opex) trace only FINAL(DPP) 4" xfId="16087"/>
    <cellStyle name="%_2010_NGET_TPCR4_RO_FBPQ(Opex) trace only FINAL(DPP) 5" xfId="16088"/>
    <cellStyle name="%_2010_NGET_TPCR4_RO_FBPQ(Opex) trace only FINAL(DPP) 6" xfId="16089"/>
    <cellStyle name="%_2010_NGET_TPCR4_RO_FBPQ(Opex) trace only FINAL(DPP) 7" xfId="16090"/>
    <cellStyle name="%_2010_NGET_TPCR4_RO_FBPQ(Opex) trace only FINAL(DPP) 8" xfId="16091"/>
    <cellStyle name="%_3.1.2 DB Pension Detail" xfId="453"/>
    <cellStyle name="%_3.3 Tax" xfId="213"/>
    <cellStyle name="%_3.3 Tax 2" xfId="214"/>
    <cellStyle name="%_3.3 Tax 2 2" xfId="454"/>
    <cellStyle name="%_3.3 Tax 3" xfId="455"/>
    <cellStyle name="%_3.3 Tax_2.14 Year on Year Movt" xfId="456"/>
    <cellStyle name="%_3.3 Tax_2.4 Exc &amp; Demin " xfId="457"/>
    <cellStyle name="%_3.3 Tax_2.7s Insurance" xfId="458"/>
    <cellStyle name="%_3.3 Tax_3.1.2 DB Pension Detail" xfId="459"/>
    <cellStyle name="%_3.3 Tax_4.16 Asset lives" xfId="460"/>
    <cellStyle name="%_4.16 Asset lives" xfId="461"/>
    <cellStyle name="%_4.2 Activity Indicators" xfId="462"/>
    <cellStyle name="%_4.2 Activity Indicators 2" xfId="463"/>
    <cellStyle name="%_4.2 Activity Indicators 2 2" xfId="17241"/>
    <cellStyle name="%_4.2 Activity Indicators 3" xfId="17242"/>
    <cellStyle name="%_4.20 Scheme Listing NLR" xfId="464"/>
    <cellStyle name="%_4.3 Transmission system performance" xfId="465"/>
    <cellStyle name="%_5.15.1 Cond &amp; Risk-Entry Points" xfId="466"/>
    <cellStyle name="%_5.15.2 Cond &amp; Risk-Exit Points" xfId="467"/>
    <cellStyle name="%_5.15.3 Cond &amp; Risk-Comps" xfId="468"/>
    <cellStyle name="%_5.15.4 Cond &amp; Risk-Pipelines" xfId="469"/>
    <cellStyle name="%_5.15.5 Cond &amp; Risk-Multijunctin" xfId="470"/>
    <cellStyle name="%_5.6 Environmental " xfId="17526"/>
    <cellStyle name="%_5.9 Asset data " xfId="17527"/>
    <cellStyle name="%_Book1" xfId="2316"/>
    <cellStyle name="%_BP10+ GTO Capex Split CN" xfId="17528"/>
    <cellStyle name="%_Business Plan " xfId="2317"/>
    <cellStyle name="%_Copy of Repair Draft RIIO Plan v0.11" xfId="2318"/>
    <cellStyle name="%_Customer Operations Business Plan Input Reqs (3)" xfId="2319"/>
    <cellStyle name="%_Draft RIIO plan presentation template - Commercial (2)" xfId="2320"/>
    <cellStyle name="%_Draft RIIO plan presentation template - Customer Opsx Centre V2 (2)" xfId="2321"/>
    <cellStyle name="%_Draft RIIO plan presentation template - Customer Opsx Centre V2 (2) - updated with mapping" xfId="2322"/>
    <cellStyle name="%_Draft RIIO plan presentation template - Customer Opsx Centre V7" xfId="2323"/>
    <cellStyle name="%_Emergency DRAFT RIIO Plan V0 3 1" xfId="2324"/>
    <cellStyle name="%_Emergency DRAFT RIIO Plan V0 9" xfId="2325"/>
    <cellStyle name="%_EMS 0.1 Emergency Process" xfId="2326"/>
    <cellStyle name="%_EMS 0.1 Emergency Process - Opex plan template" xfId="2327"/>
    <cellStyle name="%_EMS 0.2 Emergency Process" xfId="2328"/>
    <cellStyle name="%_GTO Non Operational Capex Roll-over submission (FINAL with property)" xfId="17529"/>
    <cellStyle name="%_Maintenance Draft RIIO Plan v0.1" xfId="2329"/>
    <cellStyle name="%_Manual Adjustments" xfId="471"/>
    <cellStyle name="%_Network Strategy Business Plan Input Reqs - v10" xfId="2330"/>
    <cellStyle name="%_NGET Opex PCRRP Tables 31 Mar 2010 Final" xfId="472"/>
    <cellStyle name="%_NGET Opex PCRRP Tables 31 Mar 2010 Final 2" xfId="473"/>
    <cellStyle name="%_NGG Capex PCRRP Tables 31 Mar 2010 DraftV6 FINAL" xfId="474"/>
    <cellStyle name="%_NGG Opex PCRRP Tables 31 Mar 2009" xfId="324"/>
    <cellStyle name="%_NGG Opex PCRRP Tables 31 Mar 2009 2" xfId="15720"/>
    <cellStyle name="%_NGG Opex PCRRP Tables 31 Mar 2010 final" xfId="475"/>
    <cellStyle name="%_NGG TPCR4 MG Workings" xfId="17530"/>
    <cellStyle name="%_NGG TPCR4 Rollover FBPQ (Capex)" xfId="476"/>
    <cellStyle name="%_Non formula" xfId="2331"/>
    <cellStyle name="%_Opex Consolidation v0.4" xfId="2332"/>
    <cellStyle name="%_Opex plan template draft5" xfId="2333"/>
    <cellStyle name="%_Opex plan template draft5b" xfId="2334"/>
    <cellStyle name="%_Opex plan template draft5b 2" xfId="2335"/>
    <cellStyle name="%_Opex plan template draft5b 2 2" xfId="2336"/>
    <cellStyle name="%_Opex plan template draft5b 3" xfId="2337"/>
    <cellStyle name="%_Opex plan template draft5b 3 2" xfId="2338"/>
    <cellStyle name="%_Opex plan template draft6" xfId="2339"/>
    <cellStyle name="%_Reactor (No scheme)" xfId="15545"/>
    <cellStyle name="%_Reactor (Schemes)" xfId="15546"/>
    <cellStyle name="%_Reactor_revisit (No scheme)" xfId="15547"/>
    <cellStyle name="%_Reactor_revisit (Schemes)" xfId="15548"/>
    <cellStyle name="%_Repair Draft RIIO Plan v0.12" xfId="2340"/>
    <cellStyle name="%_Repair Draft RIIO Plan v0.18" xfId="2341"/>
    <cellStyle name="%_Repair Draft RIIO Plan v0.19" xfId="2342"/>
    <cellStyle name="%_Repair Draft RIIO Plan v0.20" xfId="2343"/>
    <cellStyle name="%_Repair Draft RIIO Plan v0.5" xfId="2344"/>
    <cellStyle name="%_Repair Draft RIIO Plan v0.6" xfId="2345"/>
    <cellStyle name="%_Repair Draft RIIO Plan v0.9" xfId="2346"/>
    <cellStyle name="%_RIIO Baseline Plan v3A with Reg Comparison &amp; Graphs" xfId="15549"/>
    <cellStyle name="%_RIIO plan template - NS v1" xfId="2347"/>
    <cellStyle name="%_RRP table" xfId="477"/>
    <cellStyle name="%_RRP table_1" xfId="478"/>
    <cellStyle name="%_Sch 2.1 Eng schedule 2009-10 Final @ 270710" xfId="479"/>
    <cellStyle name="%_Sch 2.1 Eng schedule 2009-10 Final @ 270710 2" xfId="16092"/>
    <cellStyle name="%_Sch 2.1 Eng schedule 2009-10 Final @ 270710 3" xfId="16093"/>
    <cellStyle name="%_Sch 2.1 Eng schedule 2009-10 Final @ 270710 4" xfId="16094"/>
    <cellStyle name="%_Sch 2.1 Eng schedule 2009-10 Final @ 270710 5" xfId="16095"/>
    <cellStyle name="%_Sch 2.1 Eng schedule 2009-10 Final @ 270710 6" xfId="16096"/>
    <cellStyle name="%_Sch 2.1 Eng schedule 2009-10 Final @ 270710 7" xfId="16097"/>
    <cellStyle name="%_Sch 2.1 Eng schedule 2009-10 Final @ 270710 8" xfId="16098"/>
    <cellStyle name="%_Sheet1" xfId="2348"/>
    <cellStyle name="%_Stat  Accounts" xfId="480"/>
    <cellStyle name="%_Switchgear (No scheme)" xfId="15550"/>
    <cellStyle name="%_Switchgear (Schemes)" xfId="15551"/>
    <cellStyle name="%_Switchgear_revisit (No scheme)" xfId="15552"/>
    <cellStyle name="%_Switchgear_revisit (Schemes)" xfId="15553"/>
    <cellStyle name="%_Table 4 28_Final" xfId="481"/>
    <cellStyle name="%_Table 4-16 - Asset Lives - 2009-10_Final" xfId="482"/>
    <cellStyle name="%_Table 4-16 - Asset Lives - 2009-10_Final (2)" xfId="483"/>
    <cellStyle name="%_Total summary" xfId="2349"/>
    <cellStyle name="%_TPCR4 RollOver NGG Draft Table 5.8 v2" xfId="484"/>
    <cellStyle name="%_TPCR4 RollOver NGG Draft Table 5.8 v2 2" xfId="16099"/>
    <cellStyle name="%_TPCR4 RollOver NGG Draft Table 5.8 v2 3" xfId="16100"/>
    <cellStyle name="%_TPCR4 RollOver NGG Draft Table 5.8 v2 4" xfId="16101"/>
    <cellStyle name="%_TPCR4 RollOver NGG Draft Table 5.8 v2 5" xfId="16102"/>
    <cellStyle name="%_TPCR4 RollOver NGG Draft Table 5.8 v2 6" xfId="16103"/>
    <cellStyle name="%_TPCR4 RollOver NGG Draft Table 5.8 v2 7" xfId="16104"/>
    <cellStyle name="%_TPCR4 RollOver NGG Draft Table 5.8 v2 8" xfId="16105"/>
    <cellStyle name="%_Transformer data based on November Freeze and RIIObaseline D6 data 10062011" xfId="15554"/>
    <cellStyle name="%_Transmission PCRRP tables_SPTL_200809 V1" xfId="215"/>
    <cellStyle name="%_Transmission PCRRP tables_SPTL_200809 V1 2" xfId="485"/>
    <cellStyle name="%_Transmission PCRRP tables_SPTL_200809 V1 3" xfId="486"/>
    <cellStyle name="%_Transmission PCRRP tables_SPTL_200809 V1 4" xfId="487"/>
    <cellStyle name="%_Transmission PCRRP tables_SPTL_200809 V1_3.1.2 DB Pension Detail" xfId="488"/>
    <cellStyle name="%_Transmission PCRRP tables_SPTL_200809 V1_4.20 Scheme Listing NLR" xfId="489"/>
    <cellStyle name="%_Transmission PCRRP tables_SPTL_200809 V1_Table 4 28_Final" xfId="490"/>
    <cellStyle name="%_Transmission PCRRP tables_SPTL_200809 V1_Table 4-16 - Asset Lives - 2009-10_Final" xfId="491"/>
    <cellStyle name="%_Transmission PCRRP tables_SPTL_200809 V1_Table 4-16 - Asset Lives - 2009-10_Final (2)" xfId="492"/>
    <cellStyle name="%_Tx (No scheme)" xfId="15555"/>
    <cellStyle name="%_Tx (Schemes)" xfId="15556"/>
    <cellStyle name="%_Tx_revisit (No scheme)" xfId="15557"/>
    <cellStyle name="%_Tx_revisit (Schemes)" xfId="15558"/>
    <cellStyle name="%_VR Asset Man NGET 1.3 1.7 1.8, 2.14 2.15" xfId="493"/>
    <cellStyle name="%_VR NGET Opex tables" xfId="494"/>
    <cellStyle name="%_VR NGET Opex tables_1.5 Opex Reconciliation NG" xfId="495"/>
    <cellStyle name="%_VR Pensions Opex tables" xfId="496"/>
    <cellStyle name="%_VR Pensions Opex tables_2010_NGET_TPCR4_RO_FBPQ(Opex) trace only FINAL(DPP)" xfId="497"/>
    <cellStyle name="%_Winter - Pay deal impacts - Repair" xfId="2350"/>
    <cellStyle name="%_WJBP Acc Ctrl v3" xfId="2351"/>
    <cellStyle name="******************************************" xfId="2352"/>
    <cellStyle name="?? [0]_VERA" xfId="2353"/>
    <cellStyle name="?????_VERA" xfId="2354"/>
    <cellStyle name="??_VERA" xfId="2355"/>
    <cellStyle name="_070323 - 5yr opex BPQ (Final)" xfId="23"/>
    <cellStyle name="_070323 - 5yr opex BPQ (Final) 2" xfId="16106"/>
    <cellStyle name="_070323 - 5yr opex BPQ (Final) 3" xfId="16107"/>
    <cellStyle name="_070323 - 5yr opex BPQ (Final) 4" xfId="16108"/>
    <cellStyle name="_070323 - 5yr opex BPQ (Final) 5" xfId="16109"/>
    <cellStyle name="_070323 - 5yr opex BPQ (Final) 6" xfId="16110"/>
    <cellStyle name="_070323 - 5yr opex BPQ (Final) 7" xfId="16111"/>
    <cellStyle name="_070323 - 5yr opex BPQ (Final) 8" xfId="16112"/>
    <cellStyle name="_0708 GSO Capex RRP (detail)" xfId="498"/>
    <cellStyle name="_0708 GSO Capex RRP (detail)_RRP table" xfId="499"/>
    <cellStyle name="_0708 TO Non-Op Capex (detail)" xfId="500"/>
    <cellStyle name="_0708 TO Non-Op Capex (detail) 2" xfId="16113"/>
    <cellStyle name="_0708 TO Non-Op Capex (detail) 3" xfId="16114"/>
    <cellStyle name="_0708 TO Non-Op Capex (detail) 4" xfId="16115"/>
    <cellStyle name="_0708 TO Non-Op Capex (detail) 5" xfId="16116"/>
    <cellStyle name="_0708 TO Non-Op Capex (detail) 6" xfId="16117"/>
    <cellStyle name="_0708 TO Non-Op Capex (detail) 7" xfId="16118"/>
    <cellStyle name="_0708 TO Non-Op Capex (detail) 8" xfId="16119"/>
    <cellStyle name="_0708 TO Non-Op Capex (detail)_1.3 Rec to old modelling" xfId="501"/>
    <cellStyle name="_0708 TO Non-Op Capex (detail)_1.5 Opex Reconciliation NG" xfId="502"/>
    <cellStyle name="_0708 TO Non-Op Capex (detail)_2010_NGET_TPCR4_RO_FBPQ(Opex) trace only FINAL(DPP)" xfId="503"/>
    <cellStyle name="_0708 TO Non-Op Capex (detail)_2010_NGET_TPCR4_RO_FBPQ(Opex) trace only FINAL(DPP) 2" xfId="16120"/>
    <cellStyle name="_0708 TO Non-Op Capex (detail)_2010_NGET_TPCR4_RO_FBPQ(Opex) trace only FINAL(DPP) 3" xfId="16121"/>
    <cellStyle name="_0708 TO Non-Op Capex (detail)_2010_NGET_TPCR4_RO_FBPQ(Opex) trace only FINAL(DPP) 4" xfId="16122"/>
    <cellStyle name="_0708 TO Non-Op Capex (detail)_2010_NGET_TPCR4_RO_FBPQ(Opex) trace only FINAL(DPP) 5" xfId="16123"/>
    <cellStyle name="_0708 TO Non-Op Capex (detail)_2010_NGET_TPCR4_RO_FBPQ(Opex) trace only FINAL(DPP) 6" xfId="16124"/>
    <cellStyle name="_0708 TO Non-Op Capex (detail)_2010_NGET_TPCR4_RO_FBPQ(Opex) trace only FINAL(DPP) 7" xfId="16125"/>
    <cellStyle name="_0708 TO Non-Op Capex (detail)_2010_NGET_TPCR4_RO_FBPQ(Opex) trace only FINAL(DPP) 8" xfId="16126"/>
    <cellStyle name="_0708 TO Non-Op Capex (detail)_Manual Adjustments" xfId="504"/>
    <cellStyle name="_0708 TO Non-Op Capex (detail)_NGET Opex PCRRP Tables 31 Mar 2010 Final" xfId="505"/>
    <cellStyle name="_0708 TO Non-Op Capex (detail)_RRP table" xfId="506"/>
    <cellStyle name="_0708 TO Non-Op Capex (detail)_Sheet1" xfId="507"/>
    <cellStyle name="_070822 Mains and services workload phasing (2)" xfId="15745"/>
    <cellStyle name="_070822 Repex - submission vp (2)" xfId="15746"/>
    <cellStyle name="_0decimals" xfId="2356"/>
    <cellStyle name="_1.3 Acc Costs NG (2011)" xfId="508"/>
    <cellStyle name="_1.8 Irregular Items" xfId="509"/>
    <cellStyle name="_2.14 Year on Year Movt ( (2013)" xfId="510"/>
    <cellStyle name="_2.14 Year on Year Movt (2011)" xfId="511"/>
    <cellStyle name="_2.14 Year on Year Movt (2012)" xfId="512"/>
    <cellStyle name="_2.9 UK BS Reconciliation" xfId="513"/>
    <cellStyle name="_2.9 UK BS Reconciliation_RRP table" xfId="514"/>
    <cellStyle name="_2010 Budget workings (Draft 5)" xfId="15747"/>
    <cellStyle name="_2010 Draft Budgeted Summary 150709 (2)" xfId="15748"/>
    <cellStyle name="_Accounting entries Feb 09" xfId="2357"/>
    <cellStyle name="_Actuals" xfId="16127"/>
    <cellStyle name="_Actuals 2" xfId="16128"/>
    <cellStyle name="_Admin 01e" xfId="16129"/>
    <cellStyle name="_Admin 01e 2" xfId="16130"/>
    <cellStyle name="_Admin 01e 2 2" xfId="16131"/>
    <cellStyle name="_Admin 01e 3" xfId="16132"/>
    <cellStyle name="_Admin 01e_SGN_14m" xfId="16133"/>
    <cellStyle name="_Admin 01e_strategic model 05j (INDEXATION)" xfId="16134"/>
    <cellStyle name="_Admin 01o" xfId="16135"/>
    <cellStyle name="_Admin 01o 2" xfId="16136"/>
    <cellStyle name="_Admin 01o 2 2" xfId="16137"/>
    <cellStyle name="_Admin 01o 3" xfId="16138"/>
    <cellStyle name="_Admin 01o_SGN_14m" xfId="16139"/>
    <cellStyle name="_Admin 01o_strategic model 05j (INDEXATION)" xfId="16140"/>
    <cellStyle name="_Admin 02b" xfId="16141"/>
    <cellStyle name="_Admin 02b 2" xfId="16142"/>
    <cellStyle name="_Admin 02b 2 2" xfId="16143"/>
    <cellStyle name="_Admin 02b 3" xfId="16144"/>
    <cellStyle name="_Admin 02b_SGN_14m" xfId="16145"/>
    <cellStyle name="_Admin 02b_strategic model 05j (INDEXATION)" xfId="16146"/>
    <cellStyle name="_Amended Capex position 2011-12" xfId="16147"/>
    <cellStyle name="_Balance Sheet Rec" xfId="16148"/>
    <cellStyle name="_Balance Sheet Rec 2" xfId="16149"/>
    <cellStyle name="_Berr Strading Analysis v 04 (2012 to 2020) v0 8 (no capex from 2012)" xfId="2358"/>
    <cellStyle name="_Book1 (2)" xfId="2359"/>
    <cellStyle name="_Book2" xfId="2360"/>
    <cellStyle name="_Book3" xfId="2361"/>
    <cellStyle name="_Book4" xfId="17531"/>
    <cellStyle name="_BP10.2 v BP10v6 Reg Tables" xfId="15559"/>
    <cellStyle name="_BP10.2 v BP10v6 Reg Tables_Reactor (No scheme)" xfId="15560"/>
    <cellStyle name="_BP10.2 v BP10v6 Reg Tables_Reactor (Schemes)" xfId="15561"/>
    <cellStyle name="_BP10.2 v BP10v6 Reg Tables_Reactor_revisit (No scheme)" xfId="15562"/>
    <cellStyle name="_BP10.2 v BP10v6 Reg Tables_Reactor_revisit (Schemes)" xfId="15563"/>
    <cellStyle name="_BP10.2 v BP10v6 Reg Tables_Tx (No scheme)" xfId="15564"/>
    <cellStyle name="_BP10.2 v BP10v6 Reg Tables_Tx (Schemes)" xfId="15565"/>
    <cellStyle name="_BP10.2 v BP10v6 Reg Tables_Tx_revisit (No scheme)" xfId="15566"/>
    <cellStyle name="_BP10.2 v BP10v6 Reg Tables_Tx_revisit (Schemes)" xfId="15567"/>
    <cellStyle name="_BP10+ GTO Capex Split CN" xfId="17532"/>
    <cellStyle name="_BP10+post TIC 1 Jun" xfId="17533"/>
    <cellStyle name="_BP11 GTO Capex Split CN v3 Dec-15 upload" xfId="17534"/>
    <cellStyle name="_BSIS-JUN-008 APX" xfId="2362"/>
    <cellStyle name="_BSIS-MAY-011 &amp; BSIS-MAY-012R Escrow Ac's" xfId="2363"/>
    <cellStyle name="_Business Plan " xfId="2364"/>
    <cellStyle name="_capex 1011" xfId="16150"/>
    <cellStyle name="_Capex summary" xfId="16151"/>
    <cellStyle name="_Capital Plan - IS UK" xfId="515"/>
    <cellStyle name="_Capital Plan - IS UK 2" xfId="16152"/>
    <cellStyle name="_Capital Plan - IS UK 3" xfId="16153"/>
    <cellStyle name="_Capital Plan - IS UK 4" xfId="16154"/>
    <cellStyle name="_Capital Plan - IS UK 5" xfId="16155"/>
    <cellStyle name="_Capital Plan - IS UK 6" xfId="16156"/>
    <cellStyle name="_Capital Plan - IS UK 7" xfId="16157"/>
    <cellStyle name="_Capital Plan - IS UK 8" xfId="16158"/>
    <cellStyle name="_Capital Plan - IS UK_0910 GSO Capex RRP - Final (Detail) v2 220710" xfId="17535"/>
    <cellStyle name="_Capital Plan - IS UK_1.3 Rec to old modelling" xfId="516"/>
    <cellStyle name="_Capital Plan - IS UK_1.5 Opex Reconciliation NG" xfId="517"/>
    <cellStyle name="_Capital Plan - IS UK_2010_NGET_TPCR4_RO_FBPQ(Opex) trace only FINAL(DPP)" xfId="518"/>
    <cellStyle name="_Capital Plan - IS UK_2010_NGET_TPCR4_RO_FBPQ(Opex) trace only FINAL(DPP) 2" xfId="16159"/>
    <cellStyle name="_Capital Plan - IS UK_2010_NGET_TPCR4_RO_FBPQ(Opex) trace only FINAL(DPP) 3" xfId="16160"/>
    <cellStyle name="_Capital Plan - IS UK_2010_NGET_TPCR4_RO_FBPQ(Opex) trace only FINAL(DPP) 4" xfId="16161"/>
    <cellStyle name="_Capital Plan - IS UK_2010_NGET_TPCR4_RO_FBPQ(Opex) trace only FINAL(DPP) 5" xfId="16162"/>
    <cellStyle name="_Capital Plan - IS UK_2010_NGET_TPCR4_RO_FBPQ(Opex) trace only FINAL(DPP) 6" xfId="16163"/>
    <cellStyle name="_Capital Plan - IS UK_2010_NGET_TPCR4_RO_FBPQ(Opex) trace only FINAL(DPP) 7" xfId="16164"/>
    <cellStyle name="_Capital Plan - IS UK_2010_NGET_TPCR4_RO_FBPQ(Opex) trace only FINAL(DPP) 8" xfId="16165"/>
    <cellStyle name="_Capital Plan - IS UK_Manual Adjustments" xfId="519"/>
    <cellStyle name="_Capital Plan - IS UK_NGET Opex PCRRP Tables 31 Mar 2010 Final" xfId="520"/>
    <cellStyle name="_Capital Plan - IS UK_RRP table" xfId="521"/>
    <cellStyle name="_Capital Plan - IS UK_RRP table_1" xfId="522"/>
    <cellStyle name="_Capital Plan - IS UK_Sheet1" xfId="523"/>
    <cellStyle name="_Capital Plan - IS UK_Stat  Accounts" xfId="524"/>
    <cellStyle name="_CFO tables - New style" xfId="16166"/>
    <cellStyle name="_Comma" xfId="2365"/>
    <cellStyle name="_Comma_CSC" xfId="2366"/>
    <cellStyle name="_Comma_merger_plans_modified_9_3_1999" xfId="2367"/>
    <cellStyle name="_Commercial Escrow journals" xfId="2368"/>
    <cellStyle name="_Commercial RIIO Business Plan V1" xfId="2369"/>
    <cellStyle name="_Consolidated Financial Statements (Planet Data Book Format) v9.5" xfId="16167"/>
    <cellStyle name="_Consolidated NS Forecast - 2011-12 Jan-11" xfId="2370"/>
    <cellStyle name="_Copy of SGN 10a Business Plan 2010v1" xfId="16168"/>
    <cellStyle name="_Copy of SGN 10a Business Plan 2010v15 updated budget 190310l" xfId="16169"/>
    <cellStyle name="_Copy of SGN 4.19 v3(OTPP) RF4" xfId="16170"/>
    <cellStyle name="_Copy of SGN 4.19 v3(OTPP) RF4 2" xfId="16171"/>
    <cellStyle name="_Cover" xfId="16172"/>
    <cellStyle name="_Currency" xfId="2371"/>
    <cellStyle name="_Currency_CSC" xfId="2372"/>
    <cellStyle name="_Currency_merger_plans_modified_9_3_1999" xfId="2373"/>
    <cellStyle name="_Currency_Model_Sep_2_02" xfId="2374"/>
    <cellStyle name="_Currency_Pipeline Model v1 (09_09_02) v3" xfId="2375"/>
    <cellStyle name="_CurrencySpace" xfId="2376"/>
    <cellStyle name="_CurrencySpace_CSC" xfId="2377"/>
    <cellStyle name="_CurrencySpace_merger_plans_modified_9_3_1999" xfId="2378"/>
    <cellStyle name="_Customer Ops RIIO Business Plan V2" xfId="2379"/>
    <cellStyle name="_Dalmuir 05l" xfId="16173"/>
    <cellStyle name="_dashboard example 01b" xfId="16174"/>
    <cellStyle name="_dashboard example 01b 2" xfId="16175"/>
    <cellStyle name="_Data" xfId="16176"/>
    <cellStyle name="_DFR.24 NBMHT 03g" xfId="16177"/>
    <cellStyle name="_DFR.24 NBMHT 03g 2" xfId="16178"/>
    <cellStyle name="_DFR.24 NBMHT 03g 2 2" xfId="16179"/>
    <cellStyle name="_DFR.24 NBMHT 03g 3" xfId="16180"/>
    <cellStyle name="_DFR.24 NBMHT 03g_SGN_14m" xfId="16181"/>
    <cellStyle name="_DFR.24 NBMHT 03g_strategic model 05j (INDEXATION)" xfId="16182"/>
    <cellStyle name="_DR2 Oracle mapping document" xfId="2380"/>
    <cellStyle name="_Draft RIIO plan presentation template - CSDx Centre" xfId="2381"/>
    <cellStyle name="_Draft RIIO plan presentation template - Customer Opsx Centre V7" xfId="2382"/>
    <cellStyle name="_Electricity North West_v2.28" xfId="16183"/>
    <cellStyle name="_Extraction of Consolidated Financial Statements (Planet Data Book Format)" xfId="16184"/>
    <cellStyle name="_F1F9 ExModel 24b DFR01a" xfId="16185"/>
    <cellStyle name="_Finan - South" xfId="16186"/>
    <cellStyle name="_Finan - South 2" xfId="16187"/>
    <cellStyle name="_Gas TO major Projects Forecast Jun-10" xfId="17536"/>
    <cellStyle name="_Gas TO major Projects Forecast May-10 BP10+ v5" xfId="17537"/>
    <cellStyle name="_GDUK manpower summary (3)" xfId="2383"/>
    <cellStyle name="_GDx 2010_11 Q3 QPR tables - UK v3" xfId="2384"/>
    <cellStyle name="_Genesys 12f" xfId="16188"/>
    <cellStyle name="_Genesys 17e" xfId="16189"/>
    <cellStyle name="_GTO Commodity Pricing Model &amp; Risk Score Model Workings BP11 v2" xfId="17538"/>
    <cellStyle name="_GTO Non Operational Capex Roll-over submission (FINAL with property)" xfId="17539"/>
    <cellStyle name="_HoldCo" xfId="16190"/>
    <cellStyle name="_HoldCo 2" xfId="16191"/>
    <cellStyle name="_HoldCo_Finan - South" xfId="16192"/>
    <cellStyle name="_HoldCo_Inputs" xfId="16193"/>
    <cellStyle name="_HoldCo_RF Rec" xfId="16194"/>
    <cellStyle name="_HoldCo_SCOT FinStat" xfId="16195"/>
    <cellStyle name="_HoldCo_South FinStat" xfId="16196"/>
    <cellStyle name="_Inflation Output" xfId="16197"/>
    <cellStyle name="_Inflation Output 2" xfId="16198"/>
    <cellStyle name="_ING Mthly Accounting Entries Feb 09" xfId="2385"/>
    <cellStyle name="_Inputs" xfId="16199"/>
    <cellStyle name="_Inputs 2" xfId="16200"/>
    <cellStyle name="_Inputs 2008" xfId="16201"/>
    <cellStyle name="_Inputs 2008 2" xfId="16202"/>
    <cellStyle name="_IS" xfId="2386"/>
    <cellStyle name="_key indicators comparison" xfId="16203"/>
    <cellStyle name="_Kilo 31a" xfId="16204"/>
    <cellStyle name="_Lazuli Example Model 24d" xfId="16205"/>
    <cellStyle name="_Liquidity chart_Amended_16Jan09" xfId="16206"/>
    <cellStyle name="_MASTER OPEX COMMERCIAL AS AT 24-02-09" xfId="16207"/>
    <cellStyle name="_MASTER OPEX COMMERCIAL AS AT 24-02-09 2" xfId="16208"/>
    <cellStyle name="_Metering" xfId="525"/>
    <cellStyle name="_Metering 2" xfId="16209"/>
    <cellStyle name="_Metering 3" xfId="16210"/>
    <cellStyle name="_Metering 4" xfId="16211"/>
    <cellStyle name="_Metering 5" xfId="16212"/>
    <cellStyle name="_Metering 6" xfId="16213"/>
    <cellStyle name="_Metering 7" xfId="16214"/>
    <cellStyle name="_Metering 8" xfId="16215"/>
    <cellStyle name="_Metering_Customer Operations Business Plan Input Reqs (3)" xfId="2387"/>
    <cellStyle name="_Metering_Draft RIIO plan presentation template - Commercial (2)" xfId="2388"/>
    <cellStyle name="_Metering_Draft RIIO plan presentation template - Customer Opsx Centre V2 (2)" xfId="2389"/>
    <cellStyle name="_Metering_Draft RIIO plan presentation template - Customer Opsx Centre V2 (2) - updated with mapping" xfId="2390"/>
    <cellStyle name="_Metering_Network Strategy Business Plan Input Reqs - v10" xfId="2391"/>
    <cellStyle name="_Metering_Non formula" xfId="2392"/>
    <cellStyle name="_Metering_RRP table" xfId="526"/>
    <cellStyle name="_Monthly Value" xfId="2393"/>
    <cellStyle name="_Multiple" xfId="2394"/>
    <cellStyle name="_Multiple_CSC" xfId="2395"/>
    <cellStyle name="_Multiple_merger_plans_modified_9_3_1999" xfId="2396"/>
    <cellStyle name="_Multiple_Model_Sep_2_02" xfId="2397"/>
    <cellStyle name="_Multiple_Pipeline Model v1 (09_09_02) v3" xfId="2398"/>
    <cellStyle name="_MultipleSpace" xfId="2399"/>
    <cellStyle name="_MultipleSpace_CSC" xfId="2400"/>
    <cellStyle name="_MultipleSpace_merger_plans_modified_9_3_1999" xfId="2401"/>
    <cellStyle name="_MultipleSpace_Model_Sep_2_02" xfId="2402"/>
    <cellStyle name="_MultipleSpace_Pipeline Model v1 (09_09_02) v3" xfId="2403"/>
    <cellStyle name="_New CFO (2)" xfId="16216"/>
    <cellStyle name="_NFOR Budget 201112 control totals" xfId="2404"/>
    <cellStyle name="_NGM  Business Valuation Jan 10 v7 no links(sg)" xfId="2405"/>
    <cellStyle name="_Notes" xfId="2406"/>
    <cellStyle name="_Notes 01t" xfId="16217"/>
    <cellStyle name="_NS RIIO WJ Business Plan v3" xfId="2407"/>
    <cellStyle name="_Old_Op_10.64_01a" xfId="16218"/>
    <cellStyle name="_Opex 1011" xfId="2408"/>
    <cellStyle name="_Opex initiatives tracker v1.5 (post 9 aug update )" xfId="2409"/>
    <cellStyle name="_OTPP Review" xfId="16219"/>
    <cellStyle name="_OTPP Review 2" xfId="16220"/>
    <cellStyle name="_Percent" xfId="2410"/>
    <cellStyle name="_Percent_CSC" xfId="2411"/>
    <cellStyle name="_Percent_merger_plans_modified_9_3_1999" xfId="2412"/>
    <cellStyle name="_Percent_Model_Sep_2_02" xfId="2413"/>
    <cellStyle name="_Percent_Pipeline Model v1 (09_09_02) v3" xfId="2414"/>
    <cellStyle name="_PercentSpace" xfId="2415"/>
    <cellStyle name="_PercentSpace_CSC" xfId="2416"/>
    <cellStyle name="_PercentSpace_merger_plans_modified_9_3_1999" xfId="2417"/>
    <cellStyle name="_PercentSpace_Model_Sep_2_02" xfId="2418"/>
    <cellStyle name="_PercentSpace_Pipeline Model v1 (09_09_02) v3" xfId="2419"/>
    <cellStyle name="_Plan Challenge 1011" xfId="2420"/>
    <cellStyle name="_Plan Challenge 1011_Baseline - MASTER DATA (ORG) - v5.4 (P&amp;OD) BUSINESS PLAN" xfId="2421"/>
    <cellStyle name="_Plan Challenge 1011_Baseline - MASTER DATA (ORG) - v5.4 (P&amp;OD) BUSINESS PLAN_SS templates" xfId="2422"/>
    <cellStyle name="_Plan October QPR Templates - Shares Services (includes Business Services)" xfId="2423"/>
    <cellStyle name="_Pre Release Checklist 01l" xfId="16221"/>
    <cellStyle name="_Repex Forecast 090717" xfId="15749"/>
    <cellStyle name="_Repex Performance Pack 090720" xfId="15750"/>
    <cellStyle name="_RF Rec" xfId="16222"/>
    <cellStyle name="_RF Rec 2" xfId="16223"/>
    <cellStyle name="_SCOT FinStat" xfId="16224"/>
    <cellStyle name="_SCOT FinStat 2" xfId="16225"/>
    <cellStyle name="_Scotland Capex" xfId="16226"/>
    <cellStyle name="_SGN 10a Copy of Business Plan 2010v14 update 180510" xfId="16227"/>
    <cellStyle name="_SGN 4.18" xfId="16228"/>
    <cellStyle name="_SGN 4.18 2" xfId="16229"/>
    <cellStyle name="_Sheet1" xfId="2424"/>
    <cellStyle name="_Sheet1 2" xfId="16230"/>
    <cellStyle name="_Sheet1_1" xfId="16231"/>
    <cellStyle name="_Sheet1_1 2" xfId="16232"/>
    <cellStyle name="_Sheet1_1_SGN_14m" xfId="16233"/>
    <cellStyle name="_Sheet1_SGN_14m" xfId="16234"/>
    <cellStyle name="_Sheet2" xfId="16235"/>
    <cellStyle name="_Sheets to populate 1112 Budget Slides" xfId="2425"/>
    <cellStyle name="_Skel Mod 01l" xfId="16236"/>
    <cellStyle name="_South FinStat" xfId="16237"/>
    <cellStyle name="_South FinStat 2" xfId="16238"/>
    <cellStyle name="_Spreadsheet to populate plan slides 120810" xfId="2426"/>
    <cellStyle name="_Summaries" xfId="16239"/>
    <cellStyle name="_Summary" xfId="16240"/>
    <cellStyle name="_Summary (inc. Contract &amp; Conn.)" xfId="16241"/>
    <cellStyle name="_Sundry" xfId="16242"/>
    <cellStyle name="_TableRowHead" xfId="2427"/>
    <cellStyle name="_TableSuperHead" xfId="2428"/>
    <cellStyle name="_TEMPLATE 01m" xfId="16243"/>
    <cellStyle name="_Test scoring_UKGDx_20070924_Pilot (DV)" xfId="527"/>
    <cellStyle name="_Test scoring_UKGDx_20070924_Pilot (DV) 2" xfId="16244"/>
    <cellStyle name="_Test scoring_UKGDx_20070924_Pilot (DV) 3" xfId="16245"/>
    <cellStyle name="_Test scoring_UKGDx_20070924_Pilot (DV) 4" xfId="16246"/>
    <cellStyle name="_Test scoring_UKGDx_20070924_Pilot (DV) 5" xfId="16247"/>
    <cellStyle name="_Test scoring_UKGDx_20070924_Pilot (DV) 6" xfId="16248"/>
    <cellStyle name="_Test scoring_UKGDx_20070924_Pilot (DV) 7" xfId="16249"/>
    <cellStyle name="_Test scoring_UKGDx_20070924_Pilot (DV) 8" xfId="16250"/>
    <cellStyle name="_TGK-14" xfId="2429"/>
    <cellStyle name="_TGK-9" xfId="2430"/>
    <cellStyle name="_TGK-9_1" xfId="2431"/>
    <cellStyle name="_Third Party-IT Data Collection Template" xfId="2432"/>
    <cellStyle name="_Total summary" xfId="2433"/>
    <cellStyle name="_Tower Definition (2)" xfId="2434"/>
    <cellStyle name="_Tower Definition (2)_Baseline - MASTER DATA (ORG) - v5.4 (P&amp;OD) BUSINESS PLAN" xfId="2435"/>
    <cellStyle name="_Tower Definition (2)_Baseline - MASTER DATA (ORG) - v5.4 (P&amp;OD) BUSINESS PLAN_SS templates" xfId="2436"/>
    <cellStyle name="_track 01a" xfId="16251"/>
    <cellStyle name="_Transmission agency" xfId="2437"/>
    <cellStyle name="_UKT RAV Summary (Mar-10) v2" xfId="2438"/>
    <cellStyle name="_Vattenfall Euro CY" xfId="2439"/>
    <cellStyle name="_VT FinMod 72d" xfId="16252"/>
    <cellStyle name="_VT FinMod 72d 2" xfId="16253"/>
    <cellStyle name="_VT FinMod 72d 2 2" xfId="16254"/>
    <cellStyle name="_VT FinMod 72d 3" xfId="16255"/>
    <cellStyle name="_VT FinMod 72d Option Effects" xfId="16256"/>
    <cellStyle name="_VT FinMod 72d Option Effects 2" xfId="16257"/>
    <cellStyle name="_VT FinMod 72d Option Effects 2 2" xfId="16258"/>
    <cellStyle name="_VT FinMod 72d Option Effects 3" xfId="16259"/>
    <cellStyle name="_VT FinMod 72d Option Effects_SGN_14m" xfId="16260"/>
    <cellStyle name="_VT FinMod 72d Option Effects_strategic model 05j (INDEXATION)" xfId="16261"/>
    <cellStyle name="_VT FinMod 72d_SGN_14m" xfId="16262"/>
    <cellStyle name="_VT FinMod 72d_strategic model 05j (INDEXATION)" xfId="16263"/>
    <cellStyle name="_VT FinMod 74a - pre D&amp;T deletion" xfId="16264"/>
    <cellStyle name="_VT FinMod 74a - pre D&amp;T deletion 2" xfId="16265"/>
    <cellStyle name="_VT FinMod 74a - pre D&amp;T deletion 2 2" xfId="16266"/>
    <cellStyle name="_VT FinMod 74a - pre D&amp;T deletion 3" xfId="16267"/>
    <cellStyle name="_VT FinMod 74a - pre D&amp;T deletion_SGN_14m" xfId="16268"/>
    <cellStyle name="_VT FinMod 74a - pre D&amp;T deletion_strategic model 05j (INDEXATION)" xfId="16269"/>
    <cellStyle name="_VT FinMod 76p" xfId="16270"/>
    <cellStyle name="_VT FinMod 76p 2" xfId="16271"/>
    <cellStyle name="_VT FinMod 76p 2 2" xfId="16272"/>
    <cellStyle name="_VT FinMod 76p 3" xfId="16273"/>
    <cellStyle name="_VT FinMod 76p_SGN_14m" xfId="16274"/>
    <cellStyle name="_VT FinMod 76p_strategic model 05j (INDEXATION)" xfId="16275"/>
    <cellStyle name="’Ê‰Ý [0.00]_Area" xfId="2440"/>
    <cellStyle name="’Ê‰Ý_Area" xfId="2441"/>
    <cellStyle name="£" xfId="2444"/>
    <cellStyle name="£ BP" xfId="2445"/>
    <cellStyle name="£[2]" xfId="2446"/>
    <cellStyle name="¥ JY" xfId="2447"/>
    <cellStyle name="€" xfId="2449"/>
    <cellStyle name="=C:\WINNT\SYSTEM32\COMMAND.COM" xfId="3"/>
    <cellStyle name="=C:\WINNT\SYSTEM32\COMMAND.COM 10" xfId="16276"/>
    <cellStyle name="=C:\WINNT\SYSTEM32\COMMAND.COM 11" xfId="16277"/>
    <cellStyle name="=C:\WINNT\SYSTEM32\COMMAND.COM 12" xfId="16278"/>
    <cellStyle name="=C:\WINNT\SYSTEM32\COMMAND.COM 12 2" xfId="16279"/>
    <cellStyle name="=C:\WINNT\SYSTEM32\COMMAND.COM 13" xfId="16280"/>
    <cellStyle name="=C:\WINNT\SYSTEM32\COMMAND.COM 14" xfId="16281"/>
    <cellStyle name="=C:\WINNT\SYSTEM32\COMMAND.COM 15" xfId="17540"/>
    <cellStyle name="=C:\WINNT\SYSTEM32\COMMAND.COM 16" xfId="17541"/>
    <cellStyle name="=C:\WINNT\SYSTEM32\COMMAND.COM 17" xfId="17542"/>
    <cellStyle name="=C:\WINNT\SYSTEM32\COMMAND.COM 18" xfId="17543"/>
    <cellStyle name="=C:\WINNT\SYSTEM32\COMMAND.COM 19" xfId="17544"/>
    <cellStyle name="=C:\WINNT\SYSTEM32\COMMAND.COM 2" xfId="6"/>
    <cellStyle name="=C:\WINNT\SYSTEM32\COMMAND.COM 2 2" xfId="24"/>
    <cellStyle name="=C:\WINNT\SYSTEM32\COMMAND.COM 2 2 10" xfId="331"/>
    <cellStyle name="=C:\WINNT\SYSTEM32\COMMAND.COM 2 2 11" xfId="528"/>
    <cellStyle name="=C:\WINNT\SYSTEM32\COMMAND.COM 2 2 12" xfId="529"/>
    <cellStyle name="=C:\WINNT\SYSTEM32\COMMAND.COM 2 2 13" xfId="530"/>
    <cellStyle name="=C:\WINNT\SYSTEM32\COMMAND.COM 2 2 14" xfId="531"/>
    <cellStyle name="=C:\WINNT\SYSTEM32\COMMAND.COM 2 2 15" xfId="532"/>
    <cellStyle name="=C:\WINNT\SYSTEM32\COMMAND.COM 2 2 16" xfId="533"/>
    <cellStyle name="=C:\WINNT\SYSTEM32\COMMAND.COM 2 2 17" xfId="534"/>
    <cellStyle name="=C:\WINNT\SYSTEM32\COMMAND.COM 2 2 18" xfId="535"/>
    <cellStyle name="=C:\WINNT\SYSTEM32\COMMAND.COM 2 2 19" xfId="536"/>
    <cellStyle name="=C:\WINNT\SYSTEM32\COMMAND.COM 2 2 2" xfId="11"/>
    <cellStyle name="=C:\WINNT\SYSTEM32\COMMAND.COM 2 2 2 2" xfId="537"/>
    <cellStyle name="=C:\WINNT\SYSTEM32\COMMAND.COM 2 2 2_NGN_RIIO-GD1_ BPDT (tab 2.0-4.3)" xfId="41896"/>
    <cellStyle name="=C:\WINNT\SYSTEM32\COMMAND.COM 2 2 20" xfId="538"/>
    <cellStyle name="=C:\WINNT\SYSTEM32\COMMAND.COM 2 2 21" xfId="539"/>
    <cellStyle name="=C:\WINNT\SYSTEM32\COMMAND.COM 2 2 22" xfId="540"/>
    <cellStyle name="=C:\WINNT\SYSTEM32\COMMAND.COM 2 2 23" xfId="541"/>
    <cellStyle name="=C:\WINNT\SYSTEM32\COMMAND.COM 2 2 24" xfId="542"/>
    <cellStyle name="=C:\WINNT\SYSTEM32\COMMAND.COM 2 2 25" xfId="543"/>
    <cellStyle name="=C:\WINNT\SYSTEM32\COMMAND.COM 2 2 26" xfId="544"/>
    <cellStyle name="=C:\WINNT\SYSTEM32\COMMAND.COM 2 2 27" xfId="545"/>
    <cellStyle name="=C:\WINNT\SYSTEM32\COMMAND.COM 2 2 28" xfId="546"/>
    <cellStyle name="=C:\WINNT\SYSTEM32\COMMAND.COM 2 2 29" xfId="547"/>
    <cellStyle name="=C:\WINNT\SYSTEM32\COMMAND.COM 2 2 3" xfId="333"/>
    <cellStyle name="=C:\WINNT\SYSTEM32\COMMAND.COM 2 2 30" xfId="548"/>
    <cellStyle name="=C:\WINNT\SYSTEM32\COMMAND.COM 2 2 31" xfId="549"/>
    <cellStyle name="=C:\WINNT\SYSTEM32\COMMAND.COM 2 2 32" xfId="550"/>
    <cellStyle name="=C:\WINNT\SYSTEM32\COMMAND.COM 2 2 33" xfId="551"/>
    <cellStyle name="=C:\WINNT\SYSTEM32\COMMAND.COM 2 2 34" xfId="552"/>
    <cellStyle name="=C:\WINNT\SYSTEM32\COMMAND.COM 2 2 35" xfId="553"/>
    <cellStyle name="=C:\WINNT\SYSTEM32\COMMAND.COM 2 2 36" xfId="554"/>
    <cellStyle name="=C:\WINNT\SYSTEM32\COMMAND.COM 2 2 37" xfId="555"/>
    <cellStyle name="=C:\WINNT\SYSTEM32\COMMAND.COM 2 2 38" xfId="556"/>
    <cellStyle name="=C:\WINNT\SYSTEM32\COMMAND.COM 2 2 39" xfId="557"/>
    <cellStyle name="=C:\WINNT\SYSTEM32\COMMAND.COM 2 2 4" xfId="558"/>
    <cellStyle name="=C:\WINNT\SYSTEM32\COMMAND.COM 2 2 40" xfId="559"/>
    <cellStyle name="=C:\WINNT\SYSTEM32\COMMAND.COM 2 2 41" xfId="560"/>
    <cellStyle name="=C:\WINNT\SYSTEM32\COMMAND.COM 2 2 42" xfId="561"/>
    <cellStyle name="=C:\WINNT\SYSTEM32\COMMAND.COM 2 2 43" xfId="562"/>
    <cellStyle name="=C:\WINNT\SYSTEM32\COMMAND.COM 2 2 44" xfId="563"/>
    <cellStyle name="=C:\WINNT\SYSTEM32\COMMAND.COM 2 2 45" xfId="564"/>
    <cellStyle name="=C:\WINNT\SYSTEM32\COMMAND.COM 2 2 46" xfId="565"/>
    <cellStyle name="=C:\WINNT\SYSTEM32\COMMAND.COM 2 2 47" xfId="566"/>
    <cellStyle name="=C:\WINNT\SYSTEM32\COMMAND.COM 2 2 48" xfId="567"/>
    <cellStyle name="=C:\WINNT\SYSTEM32\COMMAND.COM 2 2 5" xfId="568"/>
    <cellStyle name="=C:\WINNT\SYSTEM32\COMMAND.COM 2 2 6" xfId="569"/>
    <cellStyle name="=C:\WINNT\SYSTEM32\COMMAND.COM 2 2 7" xfId="570"/>
    <cellStyle name="=C:\WINNT\SYSTEM32\COMMAND.COM 2 2 8" xfId="571"/>
    <cellStyle name="=C:\WINNT\SYSTEM32\COMMAND.COM 2 2 9" xfId="572"/>
    <cellStyle name="=C:\WINNT\SYSTEM32\COMMAND.COM 2 2_1.3s Accounting C Costs Scots" xfId="573"/>
    <cellStyle name="=C:\WINNT\SYSTEM32\COMMAND.COM 2 3" xfId="16282"/>
    <cellStyle name="=C:\WINNT\SYSTEM32\COMMAND.COM 2 4" xfId="16283"/>
    <cellStyle name="=C:\WINNT\SYSTEM32\COMMAND.COM 2 5" xfId="16284"/>
    <cellStyle name="=C:\WINNT\SYSTEM32\COMMAND.COM 2 6" xfId="16285"/>
    <cellStyle name="=C:\WINNT\SYSTEM32\COMMAND.COM 2 7" xfId="16286"/>
    <cellStyle name="=C:\WINNT\SYSTEM32\COMMAND.COM 2 8" xfId="16287"/>
    <cellStyle name="=C:\WINNT\SYSTEM32\COMMAND.COM 2 9" xfId="16288"/>
    <cellStyle name="=C:\WINNT\SYSTEM32\COMMAND.COM 20" xfId="17545"/>
    <cellStyle name="=C:\WINNT\SYSTEM32\COMMAND.COM 21" xfId="17546"/>
    <cellStyle name="=C:\WINNT\SYSTEM32\COMMAND.COM 22" xfId="17547"/>
    <cellStyle name="=C:\WINNT\SYSTEM32\COMMAND.COM 23" xfId="17548"/>
    <cellStyle name="=C:\WINNT\SYSTEM32\COMMAND.COM 24" xfId="17549"/>
    <cellStyle name="=C:\WINNT\SYSTEM32\COMMAND.COM 25" xfId="17550"/>
    <cellStyle name="=C:\WINNT\SYSTEM32\COMMAND.COM 26" xfId="17551"/>
    <cellStyle name="=C:\WINNT\SYSTEM32\COMMAND.COM 27" xfId="17552"/>
    <cellStyle name="=C:\WINNT\SYSTEM32\COMMAND.COM 28" xfId="17553"/>
    <cellStyle name="=C:\WINNT\SYSTEM32\COMMAND.COM 29" xfId="17554"/>
    <cellStyle name="=C:\WINNT\SYSTEM32\COMMAND.COM 3" xfId="25"/>
    <cellStyle name="=C:\WINNT\SYSTEM32\COMMAND.COM 3 2" xfId="2442"/>
    <cellStyle name="=C:\WINNT\SYSTEM32\COMMAND.COM 3 3" xfId="16289"/>
    <cellStyle name="=C:\WINNT\SYSTEM32\COMMAND.COM 3 4" xfId="16290"/>
    <cellStyle name="=C:\WINNT\SYSTEM32\COMMAND.COM 3 5" xfId="16291"/>
    <cellStyle name="=C:\WINNT\SYSTEM32\COMMAND.COM 3 6" xfId="16292"/>
    <cellStyle name="=C:\WINNT\SYSTEM32\COMMAND.COM 3 7" xfId="16293"/>
    <cellStyle name="=C:\WINNT\SYSTEM32\COMMAND.COM 3 8" xfId="16294"/>
    <cellStyle name="=C:\WINNT\SYSTEM32\COMMAND.COM 30" xfId="17555"/>
    <cellStyle name="=C:\WINNT\SYSTEM32\COMMAND.COM 31" xfId="17556"/>
    <cellStyle name="=C:\WINNT\SYSTEM32\COMMAND.COM 32" xfId="17557"/>
    <cellStyle name="=C:\WINNT\SYSTEM32\COMMAND.COM 33" xfId="17558"/>
    <cellStyle name="=C:\WINNT\SYSTEM32\COMMAND.COM 34" xfId="17559"/>
    <cellStyle name="=C:\WINNT\SYSTEM32\COMMAND.COM 35" xfId="17560"/>
    <cellStyle name="=C:\WINNT\SYSTEM32\COMMAND.COM 36" xfId="17561"/>
    <cellStyle name="=C:\WINNT\SYSTEM32\COMMAND.COM 37" xfId="17562"/>
    <cellStyle name="=C:\WINNT\SYSTEM32\COMMAND.COM 38" xfId="17563"/>
    <cellStyle name="=C:\WINNT\SYSTEM32\COMMAND.COM 39" xfId="17564"/>
    <cellStyle name="=C:\WINNT\SYSTEM32\COMMAND.COM 4" xfId="216"/>
    <cellStyle name="=C:\WINNT\SYSTEM32\COMMAND.COM 4 10" xfId="574"/>
    <cellStyle name="=C:\WINNT\SYSTEM32\COMMAND.COM 4 11" xfId="575"/>
    <cellStyle name="=C:\WINNT\SYSTEM32\COMMAND.COM 4 12" xfId="576"/>
    <cellStyle name="=C:\WINNT\SYSTEM32\COMMAND.COM 4 13" xfId="577"/>
    <cellStyle name="=C:\WINNT\SYSTEM32\COMMAND.COM 4 14" xfId="578"/>
    <cellStyle name="=C:\WINNT\SYSTEM32\COMMAND.COM 4 15" xfId="579"/>
    <cellStyle name="=C:\WINNT\SYSTEM32\COMMAND.COM 4 16" xfId="580"/>
    <cellStyle name="=C:\WINNT\SYSTEM32\COMMAND.COM 4 17" xfId="581"/>
    <cellStyle name="=C:\WINNT\SYSTEM32\COMMAND.COM 4 18" xfId="582"/>
    <cellStyle name="=C:\WINNT\SYSTEM32\COMMAND.COM 4 19" xfId="583"/>
    <cellStyle name="=C:\WINNT\SYSTEM32\COMMAND.COM 4 2" xfId="584"/>
    <cellStyle name="=C:\WINNT\SYSTEM32\COMMAND.COM 4 20" xfId="585"/>
    <cellStyle name="=C:\WINNT\SYSTEM32\COMMAND.COM 4 21" xfId="586"/>
    <cellStyle name="=C:\WINNT\SYSTEM32\COMMAND.COM 4 22" xfId="587"/>
    <cellStyle name="=C:\WINNT\SYSTEM32\COMMAND.COM 4 23" xfId="588"/>
    <cellStyle name="=C:\WINNT\SYSTEM32\COMMAND.COM 4 24" xfId="589"/>
    <cellStyle name="=C:\WINNT\SYSTEM32\COMMAND.COM 4 25" xfId="590"/>
    <cellStyle name="=C:\WINNT\SYSTEM32\COMMAND.COM 4 26" xfId="591"/>
    <cellStyle name="=C:\WINNT\SYSTEM32\COMMAND.COM 4 27" xfId="592"/>
    <cellStyle name="=C:\WINNT\SYSTEM32\COMMAND.COM 4 28" xfId="593"/>
    <cellStyle name="=C:\WINNT\SYSTEM32\COMMAND.COM 4 29" xfId="594"/>
    <cellStyle name="=C:\WINNT\SYSTEM32\COMMAND.COM 4 3" xfId="595"/>
    <cellStyle name="=C:\WINNT\SYSTEM32\COMMAND.COM 4 30" xfId="596"/>
    <cellStyle name="=C:\WINNT\SYSTEM32\COMMAND.COM 4 31" xfId="597"/>
    <cellStyle name="=C:\WINNT\SYSTEM32\COMMAND.COM 4 32" xfId="598"/>
    <cellStyle name="=C:\WINNT\SYSTEM32\COMMAND.COM 4 33" xfId="599"/>
    <cellStyle name="=C:\WINNT\SYSTEM32\COMMAND.COM 4 34" xfId="600"/>
    <cellStyle name="=C:\WINNT\SYSTEM32\COMMAND.COM 4 35" xfId="601"/>
    <cellStyle name="=C:\WINNT\SYSTEM32\COMMAND.COM 4 36" xfId="602"/>
    <cellStyle name="=C:\WINNT\SYSTEM32\COMMAND.COM 4 37" xfId="603"/>
    <cellStyle name="=C:\WINNT\SYSTEM32\COMMAND.COM 4 38" xfId="604"/>
    <cellStyle name="=C:\WINNT\SYSTEM32\COMMAND.COM 4 39" xfId="605"/>
    <cellStyle name="=C:\WINNT\SYSTEM32\COMMAND.COM 4 4" xfId="606"/>
    <cellStyle name="=C:\WINNT\SYSTEM32\COMMAND.COM 4 40" xfId="607"/>
    <cellStyle name="=C:\WINNT\SYSTEM32\COMMAND.COM 4 41" xfId="608"/>
    <cellStyle name="=C:\WINNT\SYSTEM32\COMMAND.COM 4 42" xfId="609"/>
    <cellStyle name="=C:\WINNT\SYSTEM32\COMMAND.COM 4 43" xfId="610"/>
    <cellStyle name="=C:\WINNT\SYSTEM32\COMMAND.COM 4 44" xfId="611"/>
    <cellStyle name="=C:\WINNT\SYSTEM32\COMMAND.COM 4 45" xfId="612"/>
    <cellStyle name="=C:\WINNT\SYSTEM32\COMMAND.COM 4 46" xfId="613"/>
    <cellStyle name="=C:\WINNT\SYSTEM32\COMMAND.COM 4 47" xfId="614"/>
    <cellStyle name="=C:\WINNT\SYSTEM32\COMMAND.COM 4 5" xfId="615"/>
    <cellStyle name="=C:\WINNT\SYSTEM32\COMMAND.COM 4 6" xfId="616"/>
    <cellStyle name="=C:\WINNT\SYSTEM32\COMMAND.COM 4 7" xfId="617"/>
    <cellStyle name="=C:\WINNT\SYSTEM32\COMMAND.COM 4 8" xfId="618"/>
    <cellStyle name="=C:\WINNT\SYSTEM32\COMMAND.COM 4 9" xfId="619"/>
    <cellStyle name="=C:\WINNT\SYSTEM32\COMMAND.COM 4_1.3s Accounting C Costs Scots" xfId="620"/>
    <cellStyle name="=C:\WINNT\SYSTEM32\COMMAND.COM 40" xfId="17565"/>
    <cellStyle name="=C:\WINNT\SYSTEM32\COMMAND.COM 41" xfId="17566"/>
    <cellStyle name="=C:\WINNT\SYSTEM32\COMMAND.COM 42" xfId="17567"/>
    <cellStyle name="=C:\WINNT\SYSTEM32\COMMAND.COM 43" xfId="17568"/>
    <cellStyle name="=C:\WINNT\SYSTEM32\COMMAND.COM 44" xfId="17569"/>
    <cellStyle name="=C:\WINNT\SYSTEM32\COMMAND.COM 45" xfId="17570"/>
    <cellStyle name="=C:\WINNT\SYSTEM32\COMMAND.COM 46" xfId="17571"/>
    <cellStyle name="=C:\WINNT\SYSTEM32\COMMAND.COM 47" xfId="17572"/>
    <cellStyle name="=C:\WINNT\SYSTEM32\COMMAND.COM 48" xfId="17573"/>
    <cellStyle name="=C:\WINNT\SYSTEM32\COMMAND.COM 49" xfId="17574"/>
    <cellStyle name="=C:\WINNT\SYSTEM32\COMMAND.COM 5" xfId="312"/>
    <cellStyle name="=C:\WINNT\SYSTEM32\COMMAND.COM 5 10" xfId="16295"/>
    <cellStyle name="=C:\WINNT\SYSTEM32\COMMAND.COM 5 10 2" xfId="16296"/>
    <cellStyle name="=C:\WINNT\SYSTEM32\COMMAND.COM 5 10 3" xfId="16297"/>
    <cellStyle name="=C:\WINNT\SYSTEM32\COMMAND.COM 5 10 4" xfId="16298"/>
    <cellStyle name="=C:\WINNT\SYSTEM32\COMMAND.COM 5 10 5" xfId="16299"/>
    <cellStyle name="=C:\WINNT\SYSTEM32\COMMAND.COM 5 10 6" xfId="16300"/>
    <cellStyle name="=C:\WINNT\SYSTEM32\COMMAND.COM 5 10 7" xfId="16301"/>
    <cellStyle name="=C:\WINNT\SYSTEM32\COMMAND.COM 5 10 8" xfId="16302"/>
    <cellStyle name="=C:\WINNT\SYSTEM32\COMMAND.COM 5 11" xfId="16303"/>
    <cellStyle name="=C:\WINNT\SYSTEM32\COMMAND.COM 5 11 2" xfId="16304"/>
    <cellStyle name="=C:\WINNT\SYSTEM32\COMMAND.COM 5 11 3" xfId="16305"/>
    <cellStyle name="=C:\WINNT\SYSTEM32\COMMAND.COM 5 11 4" xfId="16306"/>
    <cellStyle name="=C:\WINNT\SYSTEM32\COMMAND.COM 5 11 5" xfId="16307"/>
    <cellStyle name="=C:\WINNT\SYSTEM32\COMMAND.COM 5 11 6" xfId="16308"/>
    <cellStyle name="=C:\WINNT\SYSTEM32\COMMAND.COM 5 11 7" xfId="16309"/>
    <cellStyle name="=C:\WINNT\SYSTEM32\COMMAND.COM 5 11 8" xfId="16310"/>
    <cellStyle name="=C:\WINNT\SYSTEM32\COMMAND.COM 5 12" xfId="16311"/>
    <cellStyle name="=C:\WINNT\SYSTEM32\COMMAND.COM 5 12 2" xfId="16312"/>
    <cellStyle name="=C:\WINNT\SYSTEM32\COMMAND.COM 5 12 3" xfId="16313"/>
    <cellStyle name="=C:\WINNT\SYSTEM32\COMMAND.COM 5 12 4" xfId="16314"/>
    <cellStyle name="=C:\WINNT\SYSTEM32\COMMAND.COM 5 12 5" xfId="16315"/>
    <cellStyle name="=C:\WINNT\SYSTEM32\COMMAND.COM 5 12 6" xfId="16316"/>
    <cellStyle name="=C:\WINNT\SYSTEM32\COMMAND.COM 5 12 7" xfId="16317"/>
    <cellStyle name="=C:\WINNT\SYSTEM32\COMMAND.COM 5 12 8" xfId="16318"/>
    <cellStyle name="=C:\WINNT\SYSTEM32\COMMAND.COM 5 13" xfId="16319"/>
    <cellStyle name="=C:\WINNT\SYSTEM32\COMMAND.COM 5 13 2" xfId="16320"/>
    <cellStyle name="=C:\WINNT\SYSTEM32\COMMAND.COM 5 13 3" xfId="16321"/>
    <cellStyle name="=C:\WINNT\SYSTEM32\COMMAND.COM 5 13 4" xfId="16322"/>
    <cellStyle name="=C:\WINNT\SYSTEM32\COMMAND.COM 5 13 5" xfId="16323"/>
    <cellStyle name="=C:\WINNT\SYSTEM32\COMMAND.COM 5 13 6" xfId="16324"/>
    <cellStyle name="=C:\WINNT\SYSTEM32\COMMAND.COM 5 13 7" xfId="16325"/>
    <cellStyle name="=C:\WINNT\SYSTEM32\COMMAND.COM 5 13 8" xfId="16326"/>
    <cellStyle name="=C:\WINNT\SYSTEM32\COMMAND.COM 5 14" xfId="16327"/>
    <cellStyle name="=C:\WINNT\SYSTEM32\COMMAND.COM 5 14 2" xfId="16328"/>
    <cellStyle name="=C:\WINNT\SYSTEM32\COMMAND.COM 5 14 3" xfId="16329"/>
    <cellStyle name="=C:\WINNT\SYSTEM32\COMMAND.COM 5 14 4" xfId="16330"/>
    <cellStyle name="=C:\WINNT\SYSTEM32\COMMAND.COM 5 14 5" xfId="16331"/>
    <cellStyle name="=C:\WINNT\SYSTEM32\COMMAND.COM 5 14 6" xfId="16332"/>
    <cellStyle name="=C:\WINNT\SYSTEM32\COMMAND.COM 5 14 7" xfId="16333"/>
    <cellStyle name="=C:\WINNT\SYSTEM32\COMMAND.COM 5 14 8" xfId="16334"/>
    <cellStyle name="=C:\WINNT\SYSTEM32\COMMAND.COM 5 15" xfId="16335"/>
    <cellStyle name="=C:\WINNT\SYSTEM32\COMMAND.COM 5 15 2" xfId="16336"/>
    <cellStyle name="=C:\WINNT\SYSTEM32\COMMAND.COM 5 15 3" xfId="16337"/>
    <cellStyle name="=C:\WINNT\SYSTEM32\COMMAND.COM 5 15 4" xfId="16338"/>
    <cellStyle name="=C:\WINNT\SYSTEM32\COMMAND.COM 5 15 5" xfId="16339"/>
    <cellStyle name="=C:\WINNT\SYSTEM32\COMMAND.COM 5 15 6" xfId="16340"/>
    <cellStyle name="=C:\WINNT\SYSTEM32\COMMAND.COM 5 15 7" xfId="16341"/>
    <cellStyle name="=C:\WINNT\SYSTEM32\COMMAND.COM 5 15 8" xfId="16342"/>
    <cellStyle name="=C:\WINNT\SYSTEM32\COMMAND.COM 5 16" xfId="16343"/>
    <cellStyle name="=C:\WINNT\SYSTEM32\COMMAND.COM 5 16 2" xfId="16344"/>
    <cellStyle name="=C:\WINNT\SYSTEM32\COMMAND.COM 5 16 3" xfId="16345"/>
    <cellStyle name="=C:\WINNT\SYSTEM32\COMMAND.COM 5 16 4" xfId="16346"/>
    <cellStyle name="=C:\WINNT\SYSTEM32\COMMAND.COM 5 16 5" xfId="16347"/>
    <cellStyle name="=C:\WINNT\SYSTEM32\COMMAND.COM 5 16 6" xfId="16348"/>
    <cellStyle name="=C:\WINNT\SYSTEM32\COMMAND.COM 5 16 7" xfId="16349"/>
    <cellStyle name="=C:\WINNT\SYSTEM32\COMMAND.COM 5 16 8" xfId="16350"/>
    <cellStyle name="=C:\WINNT\SYSTEM32\COMMAND.COM 5 17" xfId="16351"/>
    <cellStyle name="=C:\WINNT\SYSTEM32\COMMAND.COM 5 17 2" xfId="16352"/>
    <cellStyle name="=C:\WINNT\SYSTEM32\COMMAND.COM 5 17 3" xfId="16353"/>
    <cellStyle name="=C:\WINNT\SYSTEM32\COMMAND.COM 5 17 4" xfId="16354"/>
    <cellStyle name="=C:\WINNT\SYSTEM32\COMMAND.COM 5 17 5" xfId="16355"/>
    <cellStyle name="=C:\WINNT\SYSTEM32\COMMAND.COM 5 17 6" xfId="16356"/>
    <cellStyle name="=C:\WINNT\SYSTEM32\COMMAND.COM 5 17 7" xfId="16357"/>
    <cellStyle name="=C:\WINNT\SYSTEM32\COMMAND.COM 5 17 8" xfId="16358"/>
    <cellStyle name="=C:\WINNT\SYSTEM32\COMMAND.COM 5 18" xfId="16359"/>
    <cellStyle name="=C:\WINNT\SYSTEM32\COMMAND.COM 5 18 2" xfId="16360"/>
    <cellStyle name="=C:\WINNT\SYSTEM32\COMMAND.COM 5 18 3" xfId="16361"/>
    <cellStyle name="=C:\WINNT\SYSTEM32\COMMAND.COM 5 18 4" xfId="16362"/>
    <cellStyle name="=C:\WINNT\SYSTEM32\COMMAND.COM 5 18 5" xfId="16363"/>
    <cellStyle name="=C:\WINNT\SYSTEM32\COMMAND.COM 5 18 6" xfId="16364"/>
    <cellStyle name="=C:\WINNT\SYSTEM32\COMMAND.COM 5 18 7" xfId="16365"/>
    <cellStyle name="=C:\WINNT\SYSTEM32\COMMAND.COM 5 18 8" xfId="16366"/>
    <cellStyle name="=C:\WINNT\SYSTEM32\COMMAND.COM 5 19" xfId="16367"/>
    <cellStyle name="=C:\WINNT\SYSTEM32\COMMAND.COM 5 19 2" xfId="16368"/>
    <cellStyle name="=C:\WINNT\SYSTEM32\COMMAND.COM 5 19 3" xfId="16369"/>
    <cellStyle name="=C:\WINNT\SYSTEM32\COMMAND.COM 5 19 4" xfId="16370"/>
    <cellStyle name="=C:\WINNT\SYSTEM32\COMMAND.COM 5 19 5" xfId="16371"/>
    <cellStyle name="=C:\WINNT\SYSTEM32\COMMAND.COM 5 19 6" xfId="16372"/>
    <cellStyle name="=C:\WINNT\SYSTEM32\COMMAND.COM 5 19 7" xfId="16373"/>
    <cellStyle name="=C:\WINNT\SYSTEM32\COMMAND.COM 5 19 8" xfId="16374"/>
    <cellStyle name="=C:\WINNT\SYSTEM32\COMMAND.COM 5 2" xfId="16375"/>
    <cellStyle name="=C:\WINNT\SYSTEM32\COMMAND.COM 5 2 2" xfId="16376"/>
    <cellStyle name="=C:\WINNT\SYSTEM32\COMMAND.COM 5 2 3" xfId="16377"/>
    <cellStyle name="=C:\WINNT\SYSTEM32\COMMAND.COM 5 2 4" xfId="16378"/>
    <cellStyle name="=C:\WINNT\SYSTEM32\COMMAND.COM 5 2 5" xfId="16379"/>
    <cellStyle name="=C:\WINNT\SYSTEM32\COMMAND.COM 5 2 6" xfId="16380"/>
    <cellStyle name="=C:\WINNT\SYSTEM32\COMMAND.COM 5 2 7" xfId="16381"/>
    <cellStyle name="=C:\WINNT\SYSTEM32\COMMAND.COM 5 2 8" xfId="16382"/>
    <cellStyle name="=C:\WINNT\SYSTEM32\COMMAND.COM 5 2 9" xfId="16383"/>
    <cellStyle name="=C:\WINNT\SYSTEM32\COMMAND.COM 5 20" xfId="16384"/>
    <cellStyle name="=C:\WINNT\SYSTEM32\COMMAND.COM 5 20 2" xfId="16385"/>
    <cellStyle name="=C:\WINNT\SYSTEM32\COMMAND.COM 5 20 3" xfId="16386"/>
    <cellStyle name="=C:\WINNT\SYSTEM32\COMMAND.COM 5 20 4" xfId="16387"/>
    <cellStyle name="=C:\WINNT\SYSTEM32\COMMAND.COM 5 20 5" xfId="16388"/>
    <cellStyle name="=C:\WINNT\SYSTEM32\COMMAND.COM 5 20 6" xfId="16389"/>
    <cellStyle name="=C:\WINNT\SYSTEM32\COMMAND.COM 5 20 7" xfId="16390"/>
    <cellStyle name="=C:\WINNT\SYSTEM32\COMMAND.COM 5 20 8" xfId="16391"/>
    <cellStyle name="=C:\WINNT\SYSTEM32\COMMAND.COM 5 21" xfId="16392"/>
    <cellStyle name="=C:\WINNT\SYSTEM32\COMMAND.COM 5 21 2" xfId="16393"/>
    <cellStyle name="=C:\WINNT\SYSTEM32\COMMAND.COM 5 21 3" xfId="16394"/>
    <cellStyle name="=C:\WINNT\SYSTEM32\COMMAND.COM 5 21 4" xfId="16395"/>
    <cellStyle name="=C:\WINNT\SYSTEM32\COMMAND.COM 5 21 5" xfId="16396"/>
    <cellStyle name="=C:\WINNT\SYSTEM32\COMMAND.COM 5 21 6" xfId="16397"/>
    <cellStyle name="=C:\WINNT\SYSTEM32\COMMAND.COM 5 21 7" xfId="16398"/>
    <cellStyle name="=C:\WINNT\SYSTEM32\COMMAND.COM 5 21 8" xfId="16399"/>
    <cellStyle name="=C:\WINNT\SYSTEM32\COMMAND.COM 5 22" xfId="16400"/>
    <cellStyle name="=C:\WINNT\SYSTEM32\COMMAND.COM 5 22 2" xfId="16401"/>
    <cellStyle name="=C:\WINNT\SYSTEM32\COMMAND.COM 5 22 3" xfId="16402"/>
    <cellStyle name="=C:\WINNT\SYSTEM32\COMMAND.COM 5 22 4" xfId="16403"/>
    <cellStyle name="=C:\WINNT\SYSTEM32\COMMAND.COM 5 22 5" xfId="16404"/>
    <cellStyle name="=C:\WINNT\SYSTEM32\COMMAND.COM 5 22 6" xfId="16405"/>
    <cellStyle name="=C:\WINNT\SYSTEM32\COMMAND.COM 5 22 7" xfId="16406"/>
    <cellStyle name="=C:\WINNT\SYSTEM32\COMMAND.COM 5 22 8" xfId="16407"/>
    <cellStyle name="=C:\WINNT\SYSTEM32\COMMAND.COM 5 3" xfId="16408"/>
    <cellStyle name="=C:\WINNT\SYSTEM32\COMMAND.COM 5 3 2" xfId="16409"/>
    <cellStyle name="=C:\WINNT\SYSTEM32\COMMAND.COM 5 3 3" xfId="16410"/>
    <cellStyle name="=C:\WINNT\SYSTEM32\COMMAND.COM 5 3 4" xfId="16411"/>
    <cellStyle name="=C:\WINNT\SYSTEM32\COMMAND.COM 5 3 5" xfId="16412"/>
    <cellStyle name="=C:\WINNT\SYSTEM32\COMMAND.COM 5 3 6" xfId="16413"/>
    <cellStyle name="=C:\WINNT\SYSTEM32\COMMAND.COM 5 3 7" xfId="16414"/>
    <cellStyle name="=C:\WINNT\SYSTEM32\COMMAND.COM 5 3 8" xfId="16415"/>
    <cellStyle name="=C:\WINNT\SYSTEM32\COMMAND.COM 5 4" xfId="16416"/>
    <cellStyle name="=C:\WINNT\SYSTEM32\COMMAND.COM 5 4 2" xfId="16417"/>
    <cellStyle name="=C:\WINNT\SYSTEM32\COMMAND.COM 5 4 3" xfId="16418"/>
    <cellStyle name="=C:\WINNT\SYSTEM32\COMMAND.COM 5 4 4" xfId="16419"/>
    <cellStyle name="=C:\WINNT\SYSTEM32\COMMAND.COM 5 4 5" xfId="16420"/>
    <cellStyle name="=C:\WINNT\SYSTEM32\COMMAND.COM 5 4 6" xfId="16421"/>
    <cellStyle name="=C:\WINNT\SYSTEM32\COMMAND.COM 5 4 7" xfId="16422"/>
    <cellStyle name="=C:\WINNT\SYSTEM32\COMMAND.COM 5 4 8" xfId="16423"/>
    <cellStyle name="=C:\WINNT\SYSTEM32\COMMAND.COM 5 5" xfId="16424"/>
    <cellStyle name="=C:\WINNT\SYSTEM32\COMMAND.COM 5 5 2" xfId="16425"/>
    <cellStyle name="=C:\WINNT\SYSTEM32\COMMAND.COM 5 5 3" xfId="16426"/>
    <cellStyle name="=C:\WINNT\SYSTEM32\COMMAND.COM 5 5 4" xfId="16427"/>
    <cellStyle name="=C:\WINNT\SYSTEM32\COMMAND.COM 5 5 5" xfId="16428"/>
    <cellStyle name="=C:\WINNT\SYSTEM32\COMMAND.COM 5 5 6" xfId="16429"/>
    <cellStyle name="=C:\WINNT\SYSTEM32\COMMAND.COM 5 5 7" xfId="16430"/>
    <cellStyle name="=C:\WINNT\SYSTEM32\COMMAND.COM 5 5 8" xfId="16431"/>
    <cellStyle name="=C:\WINNT\SYSTEM32\COMMAND.COM 5 6" xfId="16432"/>
    <cellStyle name="=C:\WINNT\SYSTEM32\COMMAND.COM 5 6 2" xfId="16433"/>
    <cellStyle name="=C:\WINNT\SYSTEM32\COMMAND.COM 5 6 3" xfId="16434"/>
    <cellStyle name="=C:\WINNT\SYSTEM32\COMMAND.COM 5 6 4" xfId="16435"/>
    <cellStyle name="=C:\WINNT\SYSTEM32\COMMAND.COM 5 6 5" xfId="16436"/>
    <cellStyle name="=C:\WINNT\SYSTEM32\COMMAND.COM 5 6 6" xfId="16437"/>
    <cellStyle name="=C:\WINNT\SYSTEM32\COMMAND.COM 5 6 7" xfId="16438"/>
    <cellStyle name="=C:\WINNT\SYSTEM32\COMMAND.COM 5 6 8" xfId="16439"/>
    <cellStyle name="=C:\WINNT\SYSTEM32\COMMAND.COM 5 7" xfId="16440"/>
    <cellStyle name="=C:\WINNT\SYSTEM32\COMMAND.COM 5 7 2" xfId="16441"/>
    <cellStyle name="=C:\WINNT\SYSTEM32\COMMAND.COM 5 7 3" xfId="16442"/>
    <cellStyle name="=C:\WINNT\SYSTEM32\COMMAND.COM 5 7 4" xfId="16443"/>
    <cellStyle name="=C:\WINNT\SYSTEM32\COMMAND.COM 5 7 5" xfId="16444"/>
    <cellStyle name="=C:\WINNT\SYSTEM32\COMMAND.COM 5 7 6" xfId="16445"/>
    <cellStyle name="=C:\WINNT\SYSTEM32\COMMAND.COM 5 7 7" xfId="16446"/>
    <cellStyle name="=C:\WINNT\SYSTEM32\COMMAND.COM 5 7 8" xfId="16447"/>
    <cellStyle name="=C:\WINNT\SYSTEM32\COMMAND.COM 5 8" xfId="16448"/>
    <cellStyle name="=C:\WINNT\SYSTEM32\COMMAND.COM 5 8 2" xfId="16449"/>
    <cellStyle name="=C:\WINNT\SYSTEM32\COMMAND.COM 5 8 3" xfId="16450"/>
    <cellStyle name="=C:\WINNT\SYSTEM32\COMMAND.COM 5 8 4" xfId="16451"/>
    <cellStyle name="=C:\WINNT\SYSTEM32\COMMAND.COM 5 8 5" xfId="16452"/>
    <cellStyle name="=C:\WINNT\SYSTEM32\COMMAND.COM 5 8 6" xfId="16453"/>
    <cellStyle name="=C:\WINNT\SYSTEM32\COMMAND.COM 5 8 7" xfId="16454"/>
    <cellStyle name="=C:\WINNT\SYSTEM32\COMMAND.COM 5 8 8" xfId="16455"/>
    <cellStyle name="=C:\WINNT\SYSTEM32\COMMAND.COM 5 9" xfId="16456"/>
    <cellStyle name="=C:\WINNT\SYSTEM32\COMMAND.COM 5 9 2" xfId="16457"/>
    <cellStyle name="=C:\WINNT\SYSTEM32\COMMAND.COM 5 9 3" xfId="16458"/>
    <cellStyle name="=C:\WINNT\SYSTEM32\COMMAND.COM 5 9 4" xfId="16459"/>
    <cellStyle name="=C:\WINNT\SYSTEM32\COMMAND.COM 5 9 5" xfId="16460"/>
    <cellStyle name="=C:\WINNT\SYSTEM32\COMMAND.COM 5 9 6" xfId="16461"/>
    <cellStyle name="=C:\WINNT\SYSTEM32\COMMAND.COM 5 9 7" xfId="16462"/>
    <cellStyle name="=C:\WINNT\SYSTEM32\COMMAND.COM 5 9 8" xfId="16463"/>
    <cellStyle name="=C:\WINNT\SYSTEM32\COMMAND.COM 50" xfId="17575"/>
    <cellStyle name="=C:\WINNT\SYSTEM32\COMMAND.COM 51" xfId="17576"/>
    <cellStyle name="=C:\WINNT\SYSTEM32\COMMAND.COM 52" xfId="17577"/>
    <cellStyle name="=C:\WINNT\SYSTEM32\COMMAND.COM 53" xfId="17578"/>
    <cellStyle name="=C:\WINNT\SYSTEM32\COMMAND.COM 54" xfId="17579"/>
    <cellStyle name="=C:\WINNT\SYSTEM32\COMMAND.COM 55" xfId="17580"/>
    <cellStyle name="=C:\WINNT\SYSTEM32\COMMAND.COM 56" xfId="17581"/>
    <cellStyle name="=C:\WINNT\SYSTEM32\COMMAND.COM 57" xfId="17582"/>
    <cellStyle name="=C:\WINNT\SYSTEM32\COMMAND.COM 58" xfId="17583"/>
    <cellStyle name="=C:\WINNT\SYSTEM32\COMMAND.COM 59" xfId="17584"/>
    <cellStyle name="=C:\WINNT\SYSTEM32\COMMAND.COM 6" xfId="2443"/>
    <cellStyle name="=C:\WINNT\SYSTEM32\COMMAND.COM 6 2" xfId="16464"/>
    <cellStyle name="=C:\WINNT\SYSTEM32\COMMAND.COM 6 3" xfId="16465"/>
    <cellStyle name="=C:\WINNT\SYSTEM32\COMMAND.COM 60" xfId="17585"/>
    <cellStyle name="=C:\WINNT\SYSTEM32\COMMAND.COM 61" xfId="17586"/>
    <cellStyle name="=C:\WINNT\SYSTEM32\COMMAND.COM 62" xfId="17587"/>
    <cellStyle name="=C:\WINNT\SYSTEM32\COMMAND.COM 63" xfId="17588"/>
    <cellStyle name="=C:\WINNT\SYSTEM32\COMMAND.COM 64" xfId="17589"/>
    <cellStyle name="=C:\WINNT\SYSTEM32\COMMAND.COM 65" xfId="17590"/>
    <cellStyle name="=C:\WINNT\SYSTEM32\COMMAND.COM 66" xfId="17591"/>
    <cellStyle name="=C:\WINNT\SYSTEM32\COMMAND.COM 7" xfId="15707"/>
    <cellStyle name="=C:\WINNT\SYSTEM32\COMMAND.COM 7 2" xfId="16466"/>
    <cellStyle name="=C:\WINNT\SYSTEM32\COMMAND.COM 7 2 2" xfId="16467"/>
    <cellStyle name="=C:\WINNT\SYSTEM32\COMMAND.COM 7 2 2 2" xfId="16468"/>
    <cellStyle name="=C:\WINNT\SYSTEM32\COMMAND.COM 7 2 3" xfId="16469"/>
    <cellStyle name="=C:\WINNT\SYSTEM32\COMMAND.COM 7 3" xfId="16470"/>
    <cellStyle name="=C:\WINNT\SYSTEM32\COMMAND.COM 7 3 2" xfId="16471"/>
    <cellStyle name="=C:\WINNT\SYSTEM32\COMMAND.COM 7 4" xfId="16472"/>
    <cellStyle name="=C:\WINNT\SYSTEM32\COMMAND.COM 8" xfId="16473"/>
    <cellStyle name="=C:\WINNT\SYSTEM32\COMMAND.COM 8 2" xfId="17213"/>
    <cellStyle name="=C:\WINNT\SYSTEM32\COMMAND.COM 9" xfId="16474"/>
    <cellStyle name="=C:\WINNT\SYSTEM32\COMMAND.COM_1.5 Opex Reconciliation NG" xfId="621"/>
    <cellStyle name="=C:\WINNT35\SYSTEM32\COMMAND.COM" xfId="217"/>
    <cellStyle name="=C:\WINNT35\SYSTEM32\COMMAND.COM 10" xfId="622"/>
    <cellStyle name="=C:\WINNT35\SYSTEM32\COMMAND.COM 11" xfId="623"/>
    <cellStyle name="=C:\WINNT35\SYSTEM32\COMMAND.COM 12" xfId="624"/>
    <cellStyle name="=C:\WINNT35\SYSTEM32\COMMAND.COM 13" xfId="625"/>
    <cellStyle name="=C:\WINNT35\SYSTEM32\COMMAND.COM 14" xfId="626"/>
    <cellStyle name="=C:\WINNT35\SYSTEM32\COMMAND.COM 15" xfId="627"/>
    <cellStyle name="=C:\WINNT35\SYSTEM32\COMMAND.COM 16" xfId="628"/>
    <cellStyle name="=C:\WINNT35\SYSTEM32\COMMAND.COM 17" xfId="629"/>
    <cellStyle name="=C:\WINNT35\SYSTEM32\COMMAND.COM 18" xfId="630"/>
    <cellStyle name="=C:\WINNT35\SYSTEM32\COMMAND.COM 19" xfId="631"/>
    <cellStyle name="=C:\WINNT35\SYSTEM32\COMMAND.COM 2" xfId="632"/>
    <cellStyle name="=C:\WINNT35\SYSTEM32\COMMAND.COM 20" xfId="633"/>
    <cellStyle name="=C:\WINNT35\SYSTEM32\COMMAND.COM 21" xfId="634"/>
    <cellStyle name="=C:\WINNT35\SYSTEM32\COMMAND.COM 22" xfId="635"/>
    <cellStyle name="=C:\WINNT35\SYSTEM32\COMMAND.COM 23" xfId="636"/>
    <cellStyle name="=C:\WINNT35\SYSTEM32\COMMAND.COM 24" xfId="637"/>
    <cellStyle name="=C:\WINNT35\SYSTEM32\COMMAND.COM 25" xfId="638"/>
    <cellStyle name="=C:\WINNT35\SYSTEM32\COMMAND.COM 26" xfId="639"/>
    <cellStyle name="=C:\WINNT35\SYSTEM32\COMMAND.COM 27" xfId="640"/>
    <cellStyle name="=C:\WINNT35\SYSTEM32\COMMAND.COM 28" xfId="641"/>
    <cellStyle name="=C:\WINNT35\SYSTEM32\COMMAND.COM 29" xfId="642"/>
    <cellStyle name="=C:\WINNT35\SYSTEM32\COMMAND.COM 3" xfId="643"/>
    <cellStyle name="=C:\WINNT35\SYSTEM32\COMMAND.COM 30" xfId="644"/>
    <cellStyle name="=C:\WINNT35\SYSTEM32\COMMAND.COM 31" xfId="645"/>
    <cellStyle name="=C:\WINNT35\SYSTEM32\COMMAND.COM 32" xfId="646"/>
    <cellStyle name="=C:\WINNT35\SYSTEM32\COMMAND.COM 33" xfId="647"/>
    <cellStyle name="=C:\WINNT35\SYSTEM32\COMMAND.COM 34" xfId="648"/>
    <cellStyle name="=C:\WINNT35\SYSTEM32\COMMAND.COM 35" xfId="649"/>
    <cellStyle name="=C:\WINNT35\SYSTEM32\COMMAND.COM 36" xfId="650"/>
    <cellStyle name="=C:\WINNT35\SYSTEM32\COMMAND.COM 37" xfId="651"/>
    <cellStyle name="=C:\WINNT35\SYSTEM32\COMMAND.COM 38" xfId="652"/>
    <cellStyle name="=C:\WINNT35\SYSTEM32\COMMAND.COM 39" xfId="653"/>
    <cellStyle name="=C:\WINNT35\SYSTEM32\COMMAND.COM 4" xfId="654"/>
    <cellStyle name="=C:\WINNT35\SYSTEM32\COMMAND.COM 40" xfId="655"/>
    <cellStyle name="=C:\WINNT35\SYSTEM32\COMMAND.COM 41" xfId="656"/>
    <cellStyle name="=C:\WINNT35\SYSTEM32\COMMAND.COM 42" xfId="657"/>
    <cellStyle name="=C:\WINNT35\SYSTEM32\COMMAND.COM 43" xfId="658"/>
    <cellStyle name="=C:\WINNT35\SYSTEM32\COMMAND.COM 44" xfId="659"/>
    <cellStyle name="=C:\WINNT35\SYSTEM32\COMMAND.COM 45" xfId="660"/>
    <cellStyle name="=C:\WINNT35\SYSTEM32\COMMAND.COM 46" xfId="661"/>
    <cellStyle name="=C:\WINNT35\SYSTEM32\COMMAND.COM 47" xfId="662"/>
    <cellStyle name="=C:\WINNT35\SYSTEM32\COMMAND.COM 5" xfId="663"/>
    <cellStyle name="=C:\WINNT35\SYSTEM32\COMMAND.COM 6" xfId="664"/>
    <cellStyle name="=C:\WINNT35\SYSTEM32\COMMAND.COM 7" xfId="665"/>
    <cellStyle name="=C:\WINNT35\SYSTEM32\COMMAND.COM 8" xfId="666"/>
    <cellStyle name="=C:\WINNT35\SYSTEM32\COMMAND.COM 9" xfId="667"/>
    <cellStyle name="=C:\WINNT35\SYSTEM32\COMMAND.COM_1.3s Accounting C Costs Scots" xfId="668"/>
    <cellStyle name="•W_Area" xfId="2448"/>
    <cellStyle name="0" xfId="2450"/>
    <cellStyle name="0,0_x000a__x000a_NA_x000a__x000a_" xfId="16475"/>
    <cellStyle name="0,0_x000a__x000a_NA_x000a__x000a_ 2" xfId="16476"/>
    <cellStyle name="0_Credit Rating Ratios" xfId="2451"/>
    <cellStyle name="0_Pension numbers in 09 Plan  Budget (3)" xfId="2452"/>
    <cellStyle name="0_Vattenfall Euro CY" xfId="2453"/>
    <cellStyle name="0DP" xfId="2454"/>
    <cellStyle name="0DP bold" xfId="2455"/>
    <cellStyle name="0DP_calcSens" xfId="2456"/>
    <cellStyle name="1000s (0)" xfId="2457"/>
    <cellStyle name="1DP" xfId="2458"/>
    <cellStyle name="1DP bold" xfId="2459"/>
    <cellStyle name="1DP_Draft RIIO plan presentation template - Customer Opsx Centre V7" xfId="2460"/>
    <cellStyle name="20% - Accent1 2" xfId="669"/>
    <cellStyle name="20% - Accent1 2 2" xfId="16477"/>
    <cellStyle name="20% - Accent1 2 2 2" xfId="16478"/>
    <cellStyle name="20% - Accent1 2 2 2 2" xfId="16479"/>
    <cellStyle name="20% - Accent1 2 2 2 2 2" xfId="16480"/>
    <cellStyle name="20% - Accent1 2 2 2 3" xfId="16481"/>
    <cellStyle name="20% - Accent1 2 2 2 4" xfId="16482"/>
    <cellStyle name="20% - Accent1 2 2 3" xfId="16483"/>
    <cellStyle name="20% - Accent1 2 2 3 2" xfId="16484"/>
    <cellStyle name="20% - Accent1 2 2 3 2 2" xfId="16485"/>
    <cellStyle name="20% - Accent1 2 2 4" xfId="16486"/>
    <cellStyle name="20% - Accent1 2 2 5" xfId="16487"/>
    <cellStyle name="20% - Accent1 2 2 6" xfId="16488"/>
    <cellStyle name="20% - Accent1 2 2 6 2" xfId="16489"/>
    <cellStyle name="20% - Accent1 2 3" xfId="16490"/>
    <cellStyle name="20% - Accent1 2 4" xfId="16491"/>
    <cellStyle name="20% - Accent1 2 4 2" xfId="16492"/>
    <cellStyle name="20% - Accent1 2 4 2 2" xfId="16493"/>
    <cellStyle name="20% - Accent1 2 5" xfId="16494"/>
    <cellStyle name="20% - Accent1 2 5 2" xfId="16495"/>
    <cellStyle name="20% - Accent1 2 5 2 2" xfId="16496"/>
    <cellStyle name="20% - Accent1 2 6" xfId="16497"/>
    <cellStyle name="20% - Accent1 2 7" xfId="16498"/>
    <cellStyle name="20% - Accent1 3" xfId="16499"/>
    <cellStyle name="20% - Accent1 3 2" xfId="16500"/>
    <cellStyle name="20% - Accent1 3 3" xfId="16501"/>
    <cellStyle name="20% - Accent1 4" xfId="16502"/>
    <cellStyle name="20% - Accent1 5" xfId="16503"/>
    <cellStyle name="20% - Accent1 6" xfId="16504"/>
    <cellStyle name="20% - Accent1 7" xfId="16505"/>
    <cellStyle name="20% - Accent2 2" xfId="670"/>
    <cellStyle name="20% - Accent2 2 2" xfId="16506"/>
    <cellStyle name="20% - Accent2 2 2 2" xfId="16507"/>
    <cellStyle name="20% - Accent2 2 2 2 2" xfId="16508"/>
    <cellStyle name="20% - Accent2 2 2 2 2 2" xfId="16509"/>
    <cellStyle name="20% - Accent2 2 2 2 3" xfId="16510"/>
    <cellStyle name="20% - Accent2 2 2 2 4" xfId="16511"/>
    <cellStyle name="20% - Accent2 2 2 3" xfId="16512"/>
    <cellStyle name="20% - Accent2 2 2 3 2" xfId="16513"/>
    <cellStyle name="20% - Accent2 2 2 3 2 2" xfId="16514"/>
    <cellStyle name="20% - Accent2 2 2 4" xfId="16515"/>
    <cellStyle name="20% - Accent2 2 2 5" xfId="16516"/>
    <cellStyle name="20% - Accent2 2 2 6" xfId="16517"/>
    <cellStyle name="20% - Accent2 2 2 6 2" xfId="16518"/>
    <cellStyle name="20% - Accent2 2 3" xfId="16519"/>
    <cellStyle name="20% - Accent2 2 4" xfId="16520"/>
    <cellStyle name="20% - Accent2 2 4 2" xfId="16521"/>
    <cellStyle name="20% - Accent2 2 4 2 2" xfId="16522"/>
    <cellStyle name="20% - Accent2 2 5" xfId="16523"/>
    <cellStyle name="20% - Accent2 2 5 2" xfId="16524"/>
    <cellStyle name="20% - Accent2 2 5 2 2" xfId="16525"/>
    <cellStyle name="20% - Accent2 2 6" xfId="16526"/>
    <cellStyle name="20% - Accent2 2 7" xfId="16527"/>
    <cellStyle name="20% - Accent2 3" xfId="16528"/>
    <cellStyle name="20% - Accent2 3 2" xfId="16529"/>
    <cellStyle name="20% - Accent2 3 3" xfId="16530"/>
    <cellStyle name="20% - Accent2 4" xfId="16531"/>
    <cellStyle name="20% - Accent2 5" xfId="16532"/>
    <cellStyle name="20% - Accent2 6" xfId="16533"/>
    <cellStyle name="20% - Accent2 7" xfId="16534"/>
    <cellStyle name="20% - Accent3 2" xfId="671"/>
    <cellStyle name="20% - Accent3 2 2" xfId="16535"/>
    <cellStyle name="20% - Accent3 2 2 2" xfId="16536"/>
    <cellStyle name="20% - Accent3 2 2 2 2" xfId="16537"/>
    <cellStyle name="20% - Accent3 2 2 2 2 2" xfId="16538"/>
    <cellStyle name="20% - Accent3 2 2 2 3" xfId="16539"/>
    <cellStyle name="20% - Accent3 2 2 2 4" xfId="16540"/>
    <cellStyle name="20% - Accent3 2 2 3" xfId="16541"/>
    <cellStyle name="20% - Accent3 2 2 3 2" xfId="16542"/>
    <cellStyle name="20% - Accent3 2 2 3 2 2" xfId="16543"/>
    <cellStyle name="20% - Accent3 2 2 4" xfId="16544"/>
    <cellStyle name="20% - Accent3 2 2 5" xfId="16545"/>
    <cellStyle name="20% - Accent3 2 2 6" xfId="16546"/>
    <cellStyle name="20% - Accent3 2 2 6 2" xfId="16547"/>
    <cellStyle name="20% - Accent3 2 3" xfId="16548"/>
    <cellStyle name="20% - Accent3 2 4" xfId="16549"/>
    <cellStyle name="20% - Accent3 2 4 2" xfId="16550"/>
    <cellStyle name="20% - Accent3 2 4 2 2" xfId="16551"/>
    <cellStyle name="20% - Accent3 2 5" xfId="16552"/>
    <cellStyle name="20% - Accent3 2 5 2" xfId="16553"/>
    <cellStyle name="20% - Accent3 2 5 2 2" xfId="16554"/>
    <cellStyle name="20% - Accent3 2 6" xfId="16555"/>
    <cellStyle name="20% - Accent3 2 7" xfId="16556"/>
    <cellStyle name="20% - Accent3 3" xfId="16557"/>
    <cellStyle name="20% - Accent3 3 2" xfId="16558"/>
    <cellStyle name="20% - Accent3 3 3" xfId="16559"/>
    <cellStyle name="20% - Accent3 4" xfId="16560"/>
    <cellStyle name="20% - Accent3 5" xfId="16561"/>
    <cellStyle name="20% - Accent3 6" xfId="16562"/>
    <cellStyle name="20% - Accent3 7" xfId="16563"/>
    <cellStyle name="20% - Accent4 2" xfId="672"/>
    <cellStyle name="20% - Accent4 2 2" xfId="16564"/>
    <cellStyle name="20% - Accent4 2 2 2" xfId="16565"/>
    <cellStyle name="20% - Accent4 2 2 2 2" xfId="16566"/>
    <cellStyle name="20% - Accent4 2 2 2 2 2" xfId="16567"/>
    <cellStyle name="20% - Accent4 2 2 2 3" xfId="16568"/>
    <cellStyle name="20% - Accent4 2 2 2 4" xfId="16569"/>
    <cellStyle name="20% - Accent4 2 2 3" xfId="16570"/>
    <cellStyle name="20% - Accent4 2 2 3 2" xfId="16571"/>
    <cellStyle name="20% - Accent4 2 2 3 2 2" xfId="16572"/>
    <cellStyle name="20% - Accent4 2 2 4" xfId="16573"/>
    <cellStyle name="20% - Accent4 2 2 5" xfId="16574"/>
    <cellStyle name="20% - Accent4 2 2 6" xfId="16575"/>
    <cellStyle name="20% - Accent4 2 2 6 2" xfId="16576"/>
    <cellStyle name="20% - Accent4 2 3" xfId="16577"/>
    <cellStyle name="20% - Accent4 2 4" xfId="16578"/>
    <cellStyle name="20% - Accent4 2 4 2" xfId="16579"/>
    <cellStyle name="20% - Accent4 2 4 2 2" xfId="16580"/>
    <cellStyle name="20% - Accent4 2 5" xfId="16581"/>
    <cellStyle name="20% - Accent4 2 5 2" xfId="16582"/>
    <cellStyle name="20% - Accent4 2 5 2 2" xfId="16583"/>
    <cellStyle name="20% - Accent4 2 6" xfId="16584"/>
    <cellStyle name="20% - Accent4 2 7" xfId="16585"/>
    <cellStyle name="20% - Accent4 3" xfId="16586"/>
    <cellStyle name="20% - Accent4 3 2" xfId="16587"/>
    <cellStyle name="20% - Accent4 3 3" xfId="16588"/>
    <cellStyle name="20% - Accent4 4" xfId="16589"/>
    <cellStyle name="20% - Accent4 5" xfId="16590"/>
    <cellStyle name="20% - Accent4 6" xfId="16591"/>
    <cellStyle name="20% - Accent4 7" xfId="16592"/>
    <cellStyle name="20% - Accent5 2" xfId="673"/>
    <cellStyle name="20% - Accent5 2 2" xfId="16593"/>
    <cellStyle name="20% - Accent5 2 2 2" xfId="16594"/>
    <cellStyle name="20% - Accent5 2 2 2 2" xfId="16595"/>
    <cellStyle name="20% - Accent5 2 2 2 2 2" xfId="16596"/>
    <cellStyle name="20% - Accent5 2 2 2 3" xfId="16597"/>
    <cellStyle name="20% - Accent5 2 2 2 4" xfId="16598"/>
    <cellStyle name="20% - Accent5 2 2 3" xfId="16599"/>
    <cellStyle name="20% - Accent5 2 2 3 2" xfId="16600"/>
    <cellStyle name="20% - Accent5 2 2 3 2 2" xfId="16601"/>
    <cellStyle name="20% - Accent5 2 2 4" xfId="16602"/>
    <cellStyle name="20% - Accent5 2 2 5" xfId="16603"/>
    <cellStyle name="20% - Accent5 2 2 6" xfId="16604"/>
    <cellStyle name="20% - Accent5 2 2 6 2" xfId="16605"/>
    <cellStyle name="20% - Accent5 2 3" xfId="16606"/>
    <cellStyle name="20% - Accent5 2 4" xfId="16607"/>
    <cellStyle name="20% - Accent5 2 4 2" xfId="16608"/>
    <cellStyle name="20% - Accent5 2 4 2 2" xfId="16609"/>
    <cellStyle name="20% - Accent5 2 5" xfId="16610"/>
    <cellStyle name="20% - Accent5 2 5 2" xfId="16611"/>
    <cellStyle name="20% - Accent5 2 5 2 2" xfId="16612"/>
    <cellStyle name="20% - Accent5 2 6" xfId="16613"/>
    <cellStyle name="20% - Accent5 2 7" xfId="16614"/>
    <cellStyle name="20% - Accent5 3" xfId="16615"/>
    <cellStyle name="20% - Accent5 3 2" xfId="16616"/>
    <cellStyle name="20% - Accent5 3 3" xfId="16617"/>
    <cellStyle name="20% - Accent5 4" xfId="16618"/>
    <cellStyle name="20% - Accent5 5" xfId="16619"/>
    <cellStyle name="20% - Accent5 6" xfId="16620"/>
    <cellStyle name="20% - Accent5 7" xfId="16621"/>
    <cellStyle name="20% - Accent6 2" xfId="674"/>
    <cellStyle name="20% - Accent6 2 2" xfId="16622"/>
    <cellStyle name="20% - Accent6 2 2 2" xfId="16623"/>
    <cellStyle name="20% - Accent6 2 2 2 2" xfId="16624"/>
    <cellStyle name="20% - Accent6 2 2 2 2 2" xfId="16625"/>
    <cellStyle name="20% - Accent6 2 2 2 3" xfId="16626"/>
    <cellStyle name="20% - Accent6 2 2 2 4" xfId="16627"/>
    <cellStyle name="20% - Accent6 2 2 3" xfId="16628"/>
    <cellStyle name="20% - Accent6 2 2 3 2" xfId="16629"/>
    <cellStyle name="20% - Accent6 2 2 3 2 2" xfId="16630"/>
    <cellStyle name="20% - Accent6 2 2 4" xfId="16631"/>
    <cellStyle name="20% - Accent6 2 2 5" xfId="16632"/>
    <cellStyle name="20% - Accent6 2 2 6" xfId="16633"/>
    <cellStyle name="20% - Accent6 2 2 6 2" xfId="16634"/>
    <cellStyle name="20% - Accent6 2 3" xfId="16635"/>
    <cellStyle name="20% - Accent6 2 4" xfId="16636"/>
    <cellStyle name="20% - Accent6 2 4 2" xfId="16637"/>
    <cellStyle name="20% - Accent6 2 4 2 2" xfId="16638"/>
    <cellStyle name="20% - Accent6 2 5" xfId="16639"/>
    <cellStyle name="20% - Accent6 2 5 2" xfId="16640"/>
    <cellStyle name="20% - Accent6 2 5 2 2" xfId="16641"/>
    <cellStyle name="20% - Accent6 2 6" xfId="16642"/>
    <cellStyle name="20% - Accent6 2 7" xfId="16643"/>
    <cellStyle name="20% - Accent6 3" xfId="16644"/>
    <cellStyle name="20% - Accent6 3 2" xfId="16645"/>
    <cellStyle name="20% - Accent6 3 3" xfId="16646"/>
    <cellStyle name="20% - Accent6 4" xfId="16647"/>
    <cellStyle name="20% - Accent6 5" xfId="16648"/>
    <cellStyle name="20% - Accent6 6" xfId="16649"/>
    <cellStyle name="20% - Accent6 7" xfId="16650"/>
    <cellStyle name="2DP" xfId="2461"/>
    <cellStyle name="2DP bold" xfId="2462"/>
    <cellStyle name="2DP_Draft RIIO plan presentation template - Customer Opsx Centre V7" xfId="2463"/>
    <cellStyle name="3 V1.00 CORE IMAGE (5200MM3.100 08/01/97)_x000d__x000a__x000d__x000a_[windows]_x000d__x000a_;spooler=yes_x000d__x000a_load=nw" xfId="16651"/>
    <cellStyle name="3 V1.00 CORE IMAGE (5200MM3.100 08/01/97)_x000d__x000a__x000d__x000a_[windows]_x000d__x000a_;spooler=yes_x000d__x000a_load=nw 2" xfId="16652"/>
    <cellStyle name="3DP" xfId="2464"/>
    <cellStyle name="40% - Accent1 2" xfId="675"/>
    <cellStyle name="40% - Accent1 2 2" xfId="16653"/>
    <cellStyle name="40% - Accent1 2 2 2" xfId="16654"/>
    <cellStyle name="40% - Accent1 2 2 2 2" xfId="16655"/>
    <cellStyle name="40% - Accent1 2 2 2 2 2" xfId="16656"/>
    <cellStyle name="40% - Accent1 2 2 2 3" xfId="16657"/>
    <cellStyle name="40% - Accent1 2 2 2 4" xfId="16658"/>
    <cellStyle name="40% - Accent1 2 2 3" xfId="16659"/>
    <cellStyle name="40% - Accent1 2 2 3 2" xfId="16660"/>
    <cellStyle name="40% - Accent1 2 2 3 2 2" xfId="16661"/>
    <cellStyle name="40% - Accent1 2 2 4" xfId="16662"/>
    <cellStyle name="40% - Accent1 2 2 5" xfId="16663"/>
    <cellStyle name="40% - Accent1 2 2 6" xfId="16664"/>
    <cellStyle name="40% - Accent1 2 2 6 2" xfId="16665"/>
    <cellStyle name="40% - Accent1 2 3" xfId="16666"/>
    <cellStyle name="40% - Accent1 2 4" xfId="16667"/>
    <cellStyle name="40% - Accent1 2 4 2" xfId="16668"/>
    <cellStyle name="40% - Accent1 2 4 2 2" xfId="16669"/>
    <cellStyle name="40% - Accent1 2 5" xfId="16670"/>
    <cellStyle name="40% - Accent1 2 5 2" xfId="16671"/>
    <cellStyle name="40% - Accent1 2 5 2 2" xfId="16672"/>
    <cellStyle name="40% - Accent1 2 6" xfId="16673"/>
    <cellStyle name="40% - Accent1 2 7" xfId="16674"/>
    <cellStyle name="40% - Accent1 3" xfId="16675"/>
    <cellStyle name="40% - Accent1 3 2" xfId="16676"/>
    <cellStyle name="40% - Accent1 3 3" xfId="16677"/>
    <cellStyle name="40% - Accent1 4" xfId="16678"/>
    <cellStyle name="40% - Accent1 5" xfId="16679"/>
    <cellStyle name="40% - Accent1 6" xfId="16680"/>
    <cellStyle name="40% - Accent1 7" xfId="16681"/>
    <cellStyle name="40% - Accent2 2" xfId="676"/>
    <cellStyle name="40% - Accent2 2 2" xfId="16682"/>
    <cellStyle name="40% - Accent2 2 2 2" xfId="16683"/>
    <cellStyle name="40% - Accent2 2 2 2 2" xfId="16684"/>
    <cellStyle name="40% - Accent2 2 2 2 2 2" xfId="16685"/>
    <cellStyle name="40% - Accent2 2 2 2 3" xfId="16686"/>
    <cellStyle name="40% - Accent2 2 2 2 4" xfId="16687"/>
    <cellStyle name="40% - Accent2 2 2 3" xfId="16688"/>
    <cellStyle name="40% - Accent2 2 2 3 2" xfId="16689"/>
    <cellStyle name="40% - Accent2 2 2 3 2 2" xfId="16690"/>
    <cellStyle name="40% - Accent2 2 2 4" xfId="16691"/>
    <cellStyle name="40% - Accent2 2 2 5" xfId="16692"/>
    <cellStyle name="40% - Accent2 2 2 6" xfId="16693"/>
    <cellStyle name="40% - Accent2 2 2 6 2" xfId="16694"/>
    <cellStyle name="40% - Accent2 2 3" xfId="16695"/>
    <cellStyle name="40% - Accent2 2 4" xfId="16696"/>
    <cellStyle name="40% - Accent2 2 4 2" xfId="16697"/>
    <cellStyle name="40% - Accent2 2 4 2 2" xfId="16698"/>
    <cellStyle name="40% - Accent2 2 5" xfId="16699"/>
    <cellStyle name="40% - Accent2 2 5 2" xfId="16700"/>
    <cellStyle name="40% - Accent2 2 5 2 2" xfId="16701"/>
    <cellStyle name="40% - Accent2 2 6" xfId="16702"/>
    <cellStyle name="40% - Accent2 2 7" xfId="16703"/>
    <cellStyle name="40% - Accent2 3" xfId="16704"/>
    <cellStyle name="40% - Accent2 3 2" xfId="16705"/>
    <cellStyle name="40% - Accent2 3 3" xfId="16706"/>
    <cellStyle name="40% - Accent2 4" xfId="16707"/>
    <cellStyle name="40% - Accent2 5" xfId="16708"/>
    <cellStyle name="40% - Accent2 6" xfId="16709"/>
    <cellStyle name="40% - Accent2 7" xfId="16710"/>
    <cellStyle name="40% - Accent3 2" xfId="677"/>
    <cellStyle name="40% - Accent3 2 2" xfId="16711"/>
    <cellStyle name="40% - Accent3 2 2 2" xfId="16712"/>
    <cellStyle name="40% - Accent3 2 2 2 2" xfId="16713"/>
    <cellStyle name="40% - Accent3 2 2 2 2 2" xfId="16714"/>
    <cellStyle name="40% - Accent3 2 2 2 3" xfId="16715"/>
    <cellStyle name="40% - Accent3 2 2 2 4" xfId="16716"/>
    <cellStyle name="40% - Accent3 2 2 3" xfId="16717"/>
    <cellStyle name="40% - Accent3 2 2 3 2" xfId="16718"/>
    <cellStyle name="40% - Accent3 2 2 3 2 2" xfId="16719"/>
    <cellStyle name="40% - Accent3 2 2 4" xfId="16720"/>
    <cellStyle name="40% - Accent3 2 2 5" xfId="16721"/>
    <cellStyle name="40% - Accent3 2 2 6" xfId="16722"/>
    <cellStyle name="40% - Accent3 2 2 6 2" xfId="16723"/>
    <cellStyle name="40% - Accent3 2 3" xfId="16724"/>
    <cellStyle name="40% - Accent3 2 4" xfId="16725"/>
    <cellStyle name="40% - Accent3 2 4 2" xfId="16726"/>
    <cellStyle name="40% - Accent3 2 4 2 2" xfId="16727"/>
    <cellStyle name="40% - Accent3 2 5" xfId="16728"/>
    <cellStyle name="40% - Accent3 2 5 2" xfId="16729"/>
    <cellStyle name="40% - Accent3 2 5 2 2" xfId="16730"/>
    <cellStyle name="40% - Accent3 2 6" xfId="16731"/>
    <cellStyle name="40% - Accent3 2 7" xfId="16732"/>
    <cellStyle name="40% - Accent3 3" xfId="16733"/>
    <cellStyle name="40% - Accent3 3 2" xfId="16734"/>
    <cellStyle name="40% - Accent3 3 3" xfId="16735"/>
    <cellStyle name="40% - Accent3 4" xfId="16736"/>
    <cellStyle name="40% - Accent3 5" xfId="16737"/>
    <cellStyle name="40% - Accent3 6" xfId="16738"/>
    <cellStyle name="40% - Accent3 7" xfId="16739"/>
    <cellStyle name="40% - Accent4 2" xfId="678"/>
    <cellStyle name="40% - Accent4 2 2" xfId="16740"/>
    <cellStyle name="40% - Accent4 2 2 2" xfId="16741"/>
    <cellStyle name="40% - Accent4 2 2 2 2" xfId="16742"/>
    <cellStyle name="40% - Accent4 2 2 2 2 2" xfId="16743"/>
    <cellStyle name="40% - Accent4 2 2 2 3" xfId="16744"/>
    <cellStyle name="40% - Accent4 2 2 2 4" xfId="16745"/>
    <cellStyle name="40% - Accent4 2 2 3" xfId="16746"/>
    <cellStyle name="40% - Accent4 2 2 3 2" xfId="16747"/>
    <cellStyle name="40% - Accent4 2 2 3 2 2" xfId="16748"/>
    <cellStyle name="40% - Accent4 2 2 4" xfId="16749"/>
    <cellStyle name="40% - Accent4 2 2 5" xfId="16750"/>
    <cellStyle name="40% - Accent4 2 2 6" xfId="16751"/>
    <cellStyle name="40% - Accent4 2 2 6 2" xfId="16752"/>
    <cellStyle name="40% - Accent4 2 3" xfId="16753"/>
    <cellStyle name="40% - Accent4 2 4" xfId="16754"/>
    <cellStyle name="40% - Accent4 2 4 2" xfId="16755"/>
    <cellStyle name="40% - Accent4 2 4 2 2" xfId="16756"/>
    <cellStyle name="40% - Accent4 2 5" xfId="16757"/>
    <cellStyle name="40% - Accent4 2 5 2" xfId="16758"/>
    <cellStyle name="40% - Accent4 2 5 2 2" xfId="16759"/>
    <cellStyle name="40% - Accent4 2 6" xfId="16760"/>
    <cellStyle name="40% - Accent4 2 7" xfId="16761"/>
    <cellStyle name="40% - Accent4 3" xfId="16762"/>
    <cellStyle name="40% - Accent4 3 2" xfId="16763"/>
    <cellStyle name="40% - Accent4 3 3" xfId="16764"/>
    <cellStyle name="40% - Accent4 4" xfId="16765"/>
    <cellStyle name="40% - Accent4 5" xfId="16766"/>
    <cellStyle name="40% - Accent4 6" xfId="16767"/>
    <cellStyle name="40% - Accent4 7" xfId="16768"/>
    <cellStyle name="40% - Accent5 2" xfId="679"/>
    <cellStyle name="40% - Accent5 2 2" xfId="16769"/>
    <cellStyle name="40% - Accent5 2 2 2" xfId="16770"/>
    <cellStyle name="40% - Accent5 2 2 2 2" xfId="16771"/>
    <cellStyle name="40% - Accent5 2 2 2 2 2" xfId="16772"/>
    <cellStyle name="40% - Accent5 2 2 2 3" xfId="16773"/>
    <cellStyle name="40% - Accent5 2 2 2 4" xfId="16774"/>
    <cellStyle name="40% - Accent5 2 2 3" xfId="16775"/>
    <cellStyle name="40% - Accent5 2 2 3 2" xfId="16776"/>
    <cellStyle name="40% - Accent5 2 2 3 2 2" xfId="16777"/>
    <cellStyle name="40% - Accent5 2 2 4" xfId="16778"/>
    <cellStyle name="40% - Accent5 2 2 5" xfId="16779"/>
    <cellStyle name="40% - Accent5 2 2 6" xfId="16780"/>
    <cellStyle name="40% - Accent5 2 2 6 2" xfId="16781"/>
    <cellStyle name="40% - Accent5 2 3" xfId="16782"/>
    <cellStyle name="40% - Accent5 2 4" xfId="16783"/>
    <cellStyle name="40% - Accent5 2 4 2" xfId="16784"/>
    <cellStyle name="40% - Accent5 2 4 2 2" xfId="16785"/>
    <cellStyle name="40% - Accent5 2 5" xfId="16786"/>
    <cellStyle name="40% - Accent5 2 5 2" xfId="16787"/>
    <cellStyle name="40% - Accent5 2 5 2 2" xfId="16788"/>
    <cellStyle name="40% - Accent5 2 6" xfId="16789"/>
    <cellStyle name="40% - Accent5 2 7" xfId="16790"/>
    <cellStyle name="40% - Accent5 3" xfId="16791"/>
    <cellStyle name="40% - Accent5 3 2" xfId="16792"/>
    <cellStyle name="40% - Accent5 3 3" xfId="16793"/>
    <cellStyle name="40% - Accent5 4" xfId="16794"/>
    <cellStyle name="40% - Accent5 5" xfId="16795"/>
    <cellStyle name="40% - Accent5 6" xfId="16796"/>
    <cellStyle name="40% - Accent5 7" xfId="16797"/>
    <cellStyle name="40% - Accent6 2" xfId="680"/>
    <cellStyle name="40% - Accent6 2 2" xfId="16798"/>
    <cellStyle name="40% - Accent6 2 2 2" xfId="16799"/>
    <cellStyle name="40% - Accent6 2 2 2 2" xfId="16800"/>
    <cellStyle name="40% - Accent6 2 2 2 2 2" xfId="16801"/>
    <cellStyle name="40% - Accent6 2 2 2 3" xfId="16802"/>
    <cellStyle name="40% - Accent6 2 2 2 4" xfId="16803"/>
    <cellStyle name="40% - Accent6 2 2 3" xfId="16804"/>
    <cellStyle name="40% - Accent6 2 2 3 2" xfId="16805"/>
    <cellStyle name="40% - Accent6 2 2 3 2 2" xfId="16806"/>
    <cellStyle name="40% - Accent6 2 2 4" xfId="16807"/>
    <cellStyle name="40% - Accent6 2 2 5" xfId="16808"/>
    <cellStyle name="40% - Accent6 2 2 6" xfId="16809"/>
    <cellStyle name="40% - Accent6 2 2 6 2" xfId="16810"/>
    <cellStyle name="40% - Accent6 2 3" xfId="16811"/>
    <cellStyle name="40% - Accent6 2 4" xfId="16812"/>
    <cellStyle name="40% - Accent6 2 4 2" xfId="16813"/>
    <cellStyle name="40% - Accent6 2 4 2 2" xfId="16814"/>
    <cellStyle name="40% - Accent6 2 5" xfId="16815"/>
    <cellStyle name="40% - Accent6 2 5 2" xfId="16816"/>
    <cellStyle name="40% - Accent6 2 5 2 2" xfId="16817"/>
    <cellStyle name="40% - Accent6 2 6" xfId="16818"/>
    <cellStyle name="40% - Accent6 2 7" xfId="16819"/>
    <cellStyle name="40% - Accent6 3" xfId="16820"/>
    <cellStyle name="40% - Accent6 3 2" xfId="16821"/>
    <cellStyle name="40% - Accent6 3 3" xfId="16822"/>
    <cellStyle name="40% - Accent6 4" xfId="16823"/>
    <cellStyle name="40% - Accent6 5" xfId="16824"/>
    <cellStyle name="40% - Accent6 6" xfId="16825"/>
    <cellStyle name="40% - Accent6 7" xfId="16826"/>
    <cellStyle name="60% - Accent1 2" xfId="681"/>
    <cellStyle name="60% - Accent1 2 2" xfId="16827"/>
    <cellStyle name="60% - Accent1 2 2 2" xfId="16828"/>
    <cellStyle name="60% - Accent1 2 2 2 2" xfId="16829"/>
    <cellStyle name="60% - Accent1 2 2 2 2 2" xfId="16830"/>
    <cellStyle name="60% - Accent1 2 2 2 3" xfId="16831"/>
    <cellStyle name="60% - Accent1 2 2 2 4" xfId="16832"/>
    <cellStyle name="60% - Accent1 2 2 3" xfId="16833"/>
    <cellStyle name="60% - Accent1 2 2 3 2" xfId="16834"/>
    <cellStyle name="60% - Accent1 2 2 3 2 2" xfId="16835"/>
    <cellStyle name="60% - Accent1 2 2 4" xfId="16836"/>
    <cellStyle name="60% - Accent1 2 2 5" xfId="16837"/>
    <cellStyle name="60% - Accent1 2 2 6" xfId="16838"/>
    <cellStyle name="60% - Accent1 2 2 6 2" xfId="16839"/>
    <cellStyle name="60% - Accent1 2 3" xfId="16840"/>
    <cellStyle name="60% - Accent1 2 4" xfId="16841"/>
    <cellStyle name="60% - Accent1 2 4 2" xfId="16842"/>
    <cellStyle name="60% - Accent1 2 4 2 2" xfId="16843"/>
    <cellStyle name="60% - Accent1 2 5" xfId="16844"/>
    <cellStyle name="60% - Accent1 2 5 2" xfId="16845"/>
    <cellStyle name="60% - Accent1 2 5 2 2" xfId="16846"/>
    <cellStyle name="60% - Accent1 2 6" xfId="16847"/>
    <cellStyle name="60% - Accent1 2 7" xfId="16848"/>
    <cellStyle name="60% - Accent1 3" xfId="16849"/>
    <cellStyle name="60% - Accent1 3 2" xfId="16850"/>
    <cellStyle name="60% - Accent1 3 3" xfId="16851"/>
    <cellStyle name="60% - Accent1 4" xfId="16852"/>
    <cellStyle name="60% - Accent1 5" xfId="16853"/>
    <cellStyle name="60% - Accent1 6" xfId="16854"/>
    <cellStyle name="60% - Accent1 7" xfId="16855"/>
    <cellStyle name="60% - Accent2 2" xfId="682"/>
    <cellStyle name="60% - Accent2 2 2" xfId="16856"/>
    <cellStyle name="60% - Accent2 2 2 2" xfId="16857"/>
    <cellStyle name="60% - Accent2 2 2 2 2" xfId="16858"/>
    <cellStyle name="60% - Accent2 2 2 2 2 2" xfId="16859"/>
    <cellStyle name="60% - Accent2 2 2 2 3" xfId="16860"/>
    <cellStyle name="60% - Accent2 2 2 2 4" xfId="16861"/>
    <cellStyle name="60% - Accent2 2 2 3" xfId="16862"/>
    <cellStyle name="60% - Accent2 2 2 3 2" xfId="16863"/>
    <cellStyle name="60% - Accent2 2 2 3 2 2" xfId="16864"/>
    <cellStyle name="60% - Accent2 2 2 4" xfId="16865"/>
    <cellStyle name="60% - Accent2 2 2 5" xfId="16866"/>
    <cellStyle name="60% - Accent2 2 2 6" xfId="16867"/>
    <cellStyle name="60% - Accent2 2 2 6 2" xfId="16868"/>
    <cellStyle name="60% - Accent2 2 3" xfId="16869"/>
    <cellStyle name="60% - Accent2 2 4" xfId="16870"/>
    <cellStyle name="60% - Accent2 2 4 2" xfId="16871"/>
    <cellStyle name="60% - Accent2 2 4 2 2" xfId="16872"/>
    <cellStyle name="60% - Accent2 2 5" xfId="16873"/>
    <cellStyle name="60% - Accent2 2 5 2" xfId="16874"/>
    <cellStyle name="60% - Accent2 2 5 2 2" xfId="16875"/>
    <cellStyle name="60% - Accent2 2 6" xfId="16876"/>
    <cellStyle name="60% - Accent2 2 7" xfId="16877"/>
    <cellStyle name="60% - Accent2 3" xfId="16878"/>
    <cellStyle name="60% - Accent2 3 2" xfId="16879"/>
    <cellStyle name="60% - Accent2 3 3" xfId="16880"/>
    <cellStyle name="60% - Accent2 4" xfId="16881"/>
    <cellStyle name="60% - Accent2 5" xfId="16882"/>
    <cellStyle name="60% - Accent2 6" xfId="16883"/>
    <cellStyle name="60% - Accent2 7" xfId="16884"/>
    <cellStyle name="60% - Accent3 2" xfId="683"/>
    <cellStyle name="60% - Accent3 2 2" xfId="16885"/>
    <cellStyle name="60% - Accent3 2 2 2" xfId="16886"/>
    <cellStyle name="60% - Accent3 2 2 2 2" xfId="16887"/>
    <cellStyle name="60% - Accent3 2 2 2 2 2" xfId="16888"/>
    <cellStyle name="60% - Accent3 2 2 2 3" xfId="16889"/>
    <cellStyle name="60% - Accent3 2 2 2 4" xfId="16890"/>
    <cellStyle name="60% - Accent3 2 2 3" xfId="16891"/>
    <cellStyle name="60% - Accent3 2 2 3 2" xfId="16892"/>
    <cellStyle name="60% - Accent3 2 2 3 2 2" xfId="16893"/>
    <cellStyle name="60% - Accent3 2 2 4" xfId="16894"/>
    <cellStyle name="60% - Accent3 2 2 5" xfId="16895"/>
    <cellStyle name="60% - Accent3 2 2 6" xfId="16896"/>
    <cellStyle name="60% - Accent3 2 2 6 2" xfId="16897"/>
    <cellStyle name="60% - Accent3 2 3" xfId="16898"/>
    <cellStyle name="60% - Accent3 2 4" xfId="16899"/>
    <cellStyle name="60% - Accent3 2 4 2" xfId="16900"/>
    <cellStyle name="60% - Accent3 2 4 2 2" xfId="16901"/>
    <cellStyle name="60% - Accent3 2 5" xfId="16902"/>
    <cellStyle name="60% - Accent3 2 5 2" xfId="16903"/>
    <cellStyle name="60% - Accent3 2 5 2 2" xfId="16904"/>
    <cellStyle name="60% - Accent3 2 6" xfId="16905"/>
    <cellStyle name="60% - Accent3 2 7" xfId="16906"/>
    <cellStyle name="60% - Accent3 3" xfId="16907"/>
    <cellStyle name="60% - Accent3 3 2" xfId="16908"/>
    <cellStyle name="60% - Accent3 3 3" xfId="16909"/>
    <cellStyle name="60% - Accent3 4" xfId="16910"/>
    <cellStyle name="60% - Accent3 5" xfId="16911"/>
    <cellStyle name="60% - Accent3 6" xfId="16912"/>
    <cellStyle name="60% - Accent3 7" xfId="16913"/>
    <cellStyle name="60% - Accent4 2" xfId="684"/>
    <cellStyle name="60% - Accent4 2 2" xfId="16914"/>
    <cellStyle name="60% - Accent4 2 2 2" xfId="16915"/>
    <cellStyle name="60% - Accent4 2 2 2 2" xfId="16916"/>
    <cellStyle name="60% - Accent4 2 2 2 2 2" xfId="16917"/>
    <cellStyle name="60% - Accent4 2 2 2 3" xfId="16918"/>
    <cellStyle name="60% - Accent4 2 2 2 4" xfId="16919"/>
    <cellStyle name="60% - Accent4 2 2 3" xfId="16920"/>
    <cellStyle name="60% - Accent4 2 2 3 2" xfId="16921"/>
    <cellStyle name="60% - Accent4 2 2 3 2 2" xfId="16922"/>
    <cellStyle name="60% - Accent4 2 2 4" xfId="16923"/>
    <cellStyle name="60% - Accent4 2 2 5" xfId="16924"/>
    <cellStyle name="60% - Accent4 2 2 6" xfId="16925"/>
    <cellStyle name="60% - Accent4 2 2 6 2" xfId="16926"/>
    <cellStyle name="60% - Accent4 2 3" xfId="16927"/>
    <cellStyle name="60% - Accent4 2 4" xfId="16928"/>
    <cellStyle name="60% - Accent4 2 4 2" xfId="16929"/>
    <cellStyle name="60% - Accent4 2 4 2 2" xfId="16930"/>
    <cellStyle name="60% - Accent4 2 5" xfId="16931"/>
    <cellStyle name="60% - Accent4 2 5 2" xfId="16932"/>
    <cellStyle name="60% - Accent4 2 5 2 2" xfId="16933"/>
    <cellStyle name="60% - Accent4 2 6" xfId="16934"/>
    <cellStyle name="60% - Accent4 2 7" xfId="16935"/>
    <cellStyle name="60% - Accent4 3" xfId="16936"/>
    <cellStyle name="60% - Accent4 3 2" xfId="16937"/>
    <cellStyle name="60% - Accent4 3 3" xfId="16938"/>
    <cellStyle name="60% - Accent4 4" xfId="16939"/>
    <cellStyle name="60% - Accent4 5" xfId="16940"/>
    <cellStyle name="60% - Accent4 6" xfId="16941"/>
    <cellStyle name="60% - Accent4 7" xfId="16942"/>
    <cellStyle name="60% - Accent5 2" xfId="685"/>
    <cellStyle name="60% - Accent5 2 2" xfId="16943"/>
    <cellStyle name="60% - Accent5 2 2 2" xfId="16944"/>
    <cellStyle name="60% - Accent5 2 2 2 2" xfId="16945"/>
    <cellStyle name="60% - Accent5 2 2 2 2 2" xfId="16946"/>
    <cellStyle name="60% - Accent5 2 2 2 3" xfId="16947"/>
    <cellStyle name="60% - Accent5 2 2 2 4" xfId="16948"/>
    <cellStyle name="60% - Accent5 2 2 3" xfId="16949"/>
    <cellStyle name="60% - Accent5 2 2 3 2" xfId="16950"/>
    <cellStyle name="60% - Accent5 2 2 3 2 2" xfId="16951"/>
    <cellStyle name="60% - Accent5 2 2 4" xfId="16952"/>
    <cellStyle name="60% - Accent5 2 2 5" xfId="16953"/>
    <cellStyle name="60% - Accent5 2 2 6" xfId="16954"/>
    <cellStyle name="60% - Accent5 2 2 6 2" xfId="16955"/>
    <cellStyle name="60% - Accent5 2 3" xfId="16956"/>
    <cellStyle name="60% - Accent5 2 4" xfId="16957"/>
    <cellStyle name="60% - Accent5 2 4 2" xfId="16958"/>
    <cellStyle name="60% - Accent5 2 4 2 2" xfId="16959"/>
    <cellStyle name="60% - Accent5 2 5" xfId="16960"/>
    <cellStyle name="60% - Accent5 2 5 2" xfId="16961"/>
    <cellStyle name="60% - Accent5 2 5 2 2" xfId="16962"/>
    <cellStyle name="60% - Accent5 2 6" xfId="16963"/>
    <cellStyle name="60% - Accent5 2 7" xfId="16964"/>
    <cellStyle name="60% - Accent5 3" xfId="16965"/>
    <cellStyle name="60% - Accent5 3 2" xfId="16966"/>
    <cellStyle name="60% - Accent5 3 3" xfId="16967"/>
    <cellStyle name="60% - Accent5 4" xfId="16968"/>
    <cellStyle name="60% - Accent5 5" xfId="16969"/>
    <cellStyle name="60% - Accent5 6" xfId="16970"/>
    <cellStyle name="60% - Accent5 7" xfId="16971"/>
    <cellStyle name="60% - Accent6 2" xfId="686"/>
    <cellStyle name="60% - Accent6 2 2" xfId="16972"/>
    <cellStyle name="60% - Accent6 2 2 2" xfId="16973"/>
    <cellStyle name="60% - Accent6 2 2 2 2" xfId="16974"/>
    <cellStyle name="60% - Accent6 2 2 2 2 2" xfId="16975"/>
    <cellStyle name="60% - Accent6 2 2 2 3" xfId="16976"/>
    <cellStyle name="60% - Accent6 2 2 2 4" xfId="16977"/>
    <cellStyle name="60% - Accent6 2 2 3" xfId="16978"/>
    <cellStyle name="60% - Accent6 2 2 3 2" xfId="16979"/>
    <cellStyle name="60% - Accent6 2 2 3 2 2" xfId="16980"/>
    <cellStyle name="60% - Accent6 2 2 4" xfId="16981"/>
    <cellStyle name="60% - Accent6 2 2 5" xfId="16982"/>
    <cellStyle name="60% - Accent6 2 2 6" xfId="16983"/>
    <cellStyle name="60% - Accent6 2 2 6 2" xfId="16984"/>
    <cellStyle name="60% - Accent6 2 3" xfId="16985"/>
    <cellStyle name="60% - Accent6 2 4" xfId="16986"/>
    <cellStyle name="60% - Accent6 2 4 2" xfId="16987"/>
    <cellStyle name="60% - Accent6 2 4 2 2" xfId="16988"/>
    <cellStyle name="60% - Accent6 2 5" xfId="16989"/>
    <cellStyle name="60% - Accent6 2 5 2" xfId="16990"/>
    <cellStyle name="60% - Accent6 2 5 2 2" xfId="16991"/>
    <cellStyle name="60% - Accent6 2 6" xfId="16992"/>
    <cellStyle name="60% - Accent6 2 7" xfId="16993"/>
    <cellStyle name="60% - Accent6 3" xfId="16994"/>
    <cellStyle name="60% - Accent6 3 2" xfId="16995"/>
    <cellStyle name="60% - Accent6 3 3" xfId="16996"/>
    <cellStyle name="60% - Accent6 4" xfId="16997"/>
    <cellStyle name="60% - Accent6 5" xfId="16998"/>
    <cellStyle name="60% - Accent6 6" xfId="16999"/>
    <cellStyle name="60% - Accent6 7" xfId="17000"/>
    <cellStyle name="aaa" xfId="17001"/>
    <cellStyle name="Accent1 - 20%" xfId="26"/>
    <cellStyle name="Accent1 - 20% 2" xfId="2465"/>
    <cellStyle name="Accent1 - 40%" xfId="27"/>
    <cellStyle name="Accent1 - 40% 2" xfId="2466"/>
    <cellStyle name="Accent1 - 60%" xfId="28"/>
    <cellStyle name="Accent1 2" xfId="687"/>
    <cellStyle name="Accent1 2 2" xfId="17002"/>
    <cellStyle name="Accent1 2 2 2" xfId="17003"/>
    <cellStyle name="Accent1 2 2 2 2" xfId="17004"/>
    <cellStyle name="Accent1 2 2 2 2 2" xfId="17005"/>
    <cellStyle name="Accent1 2 2 2 3" xfId="17006"/>
    <cellStyle name="Accent1 2 2 2 4" xfId="17007"/>
    <cellStyle name="Accent1 2 2 3" xfId="17008"/>
    <cellStyle name="Accent1 2 2 3 2" xfId="17009"/>
    <cellStyle name="Accent1 2 2 3 2 2" xfId="17010"/>
    <cellStyle name="Accent1 2 2 4" xfId="17011"/>
    <cellStyle name="Accent1 2 2 5" xfId="17012"/>
    <cellStyle name="Accent1 2 2 6" xfId="17013"/>
    <cellStyle name="Accent1 2 2 6 2" xfId="17014"/>
    <cellStyle name="Accent1 2 3" xfId="17015"/>
    <cellStyle name="Accent1 2 4" xfId="17016"/>
    <cellStyle name="Accent1 2 4 2" xfId="17017"/>
    <cellStyle name="Accent1 2 4 2 2" xfId="17018"/>
    <cellStyle name="Accent1 2 5" xfId="17019"/>
    <cellStyle name="Accent1 2 5 2" xfId="17020"/>
    <cellStyle name="Accent1 2 5 2 2" xfId="17021"/>
    <cellStyle name="Accent1 2 6" xfId="17022"/>
    <cellStyle name="Accent1 2 7" xfId="17023"/>
    <cellStyle name="Accent1 3" xfId="17024"/>
    <cellStyle name="Accent1 3 2" xfId="17025"/>
    <cellStyle name="Accent1 3 3" xfId="17026"/>
    <cellStyle name="Accent1 4" xfId="17027"/>
    <cellStyle name="Accent1 5" xfId="17028"/>
    <cellStyle name="Accent1 6" xfId="17029"/>
    <cellStyle name="Accent1 7" xfId="17030"/>
    <cellStyle name="Accent2 - 20%" xfId="29"/>
    <cellStyle name="Accent2 - 20% 2" xfId="2467"/>
    <cellStyle name="Accent2 - 40%" xfId="30"/>
    <cellStyle name="Accent2 - 40% 2" xfId="2468"/>
    <cellStyle name="Accent2 - 60%" xfId="31"/>
    <cellStyle name="Accent2 2" xfId="688"/>
    <cellStyle name="Accent2 2 2" xfId="17031"/>
    <cellStyle name="Accent2 2 2 2" xfId="17032"/>
    <cellStyle name="Accent2 2 2 2 2" xfId="17033"/>
    <cellStyle name="Accent2 2 2 2 2 2" xfId="17034"/>
    <cellStyle name="Accent2 2 2 2 3" xfId="17035"/>
    <cellStyle name="Accent2 2 2 2 4" xfId="17036"/>
    <cellStyle name="Accent2 2 2 3" xfId="17037"/>
    <cellStyle name="Accent2 2 2 3 2" xfId="17038"/>
    <cellStyle name="Accent2 2 2 3 2 2" xfId="17039"/>
    <cellStyle name="Accent2 2 2 4" xfId="17040"/>
    <cellStyle name="Accent2 2 2 5" xfId="17041"/>
    <cellStyle name="Accent2 2 2 6" xfId="17042"/>
    <cellStyle name="Accent2 2 2 6 2" xfId="17043"/>
    <cellStyle name="Accent2 2 3" xfId="17044"/>
    <cellStyle name="Accent2 2 4" xfId="17045"/>
    <cellStyle name="Accent2 2 4 2" xfId="17046"/>
    <cellStyle name="Accent2 2 4 2 2" xfId="17047"/>
    <cellStyle name="Accent2 2 5" xfId="17048"/>
    <cellStyle name="Accent2 2 5 2" xfId="17049"/>
    <cellStyle name="Accent2 2 5 2 2" xfId="17050"/>
    <cellStyle name="Accent2 2 6" xfId="17051"/>
    <cellStyle name="Accent2 2 7" xfId="17052"/>
    <cellStyle name="Accent2 3" xfId="17053"/>
    <cellStyle name="Accent2 3 2" xfId="17054"/>
    <cellStyle name="Accent2 3 3" xfId="17055"/>
    <cellStyle name="Accent2 4" xfId="17056"/>
    <cellStyle name="Accent2 5" xfId="17057"/>
    <cellStyle name="Accent2 6" xfId="17058"/>
    <cellStyle name="Accent2 7" xfId="17059"/>
    <cellStyle name="Accent3 - 20%" xfId="32"/>
    <cellStyle name="Accent3 - 20% 2" xfId="2469"/>
    <cellStyle name="Accent3 - 40%" xfId="33"/>
    <cellStyle name="Accent3 - 40% 2" xfId="2470"/>
    <cellStyle name="Accent3 - 60%" xfId="34"/>
    <cellStyle name="Accent3 2" xfId="689"/>
    <cellStyle name="Accent3 2 2" xfId="17060"/>
    <cellStyle name="Accent3 2 2 2" xfId="17061"/>
    <cellStyle name="Accent3 2 2 2 2" xfId="17062"/>
    <cellStyle name="Accent3 2 2 2 2 2" xfId="17063"/>
    <cellStyle name="Accent3 2 2 2 3" xfId="17064"/>
    <cellStyle name="Accent3 2 2 2 4" xfId="17065"/>
    <cellStyle name="Accent3 2 2 3" xfId="17066"/>
    <cellStyle name="Accent3 2 2 3 2" xfId="17067"/>
    <cellStyle name="Accent3 2 2 3 2 2" xfId="17068"/>
    <cellStyle name="Accent3 2 2 4" xfId="17069"/>
    <cellStyle name="Accent3 2 2 5" xfId="17070"/>
    <cellStyle name="Accent3 2 2 6" xfId="17071"/>
    <cellStyle name="Accent3 2 2 6 2" xfId="17072"/>
    <cellStyle name="Accent3 2 3" xfId="17073"/>
    <cellStyle name="Accent3 2 4" xfId="17074"/>
    <cellStyle name="Accent3 2 4 2" xfId="17075"/>
    <cellStyle name="Accent3 2 4 2 2" xfId="17076"/>
    <cellStyle name="Accent3 2 5" xfId="17077"/>
    <cellStyle name="Accent3 2 5 2" xfId="17078"/>
    <cellStyle name="Accent3 2 5 2 2" xfId="17079"/>
    <cellStyle name="Accent3 2 6" xfId="17080"/>
    <cellStyle name="Accent3 2 7" xfId="17081"/>
    <cellStyle name="Accent3 3" xfId="17082"/>
    <cellStyle name="Accent3 3 2" xfId="17083"/>
    <cellStyle name="Accent3 3 3" xfId="17084"/>
    <cellStyle name="Accent3 4" xfId="17085"/>
    <cellStyle name="Accent3 5" xfId="17086"/>
    <cellStyle name="Accent3 6" xfId="17087"/>
    <cellStyle name="Accent3 7" xfId="17088"/>
    <cellStyle name="Accent4 - 20%" xfId="35"/>
    <cellStyle name="Accent4 - 20% 2" xfId="2471"/>
    <cellStyle name="Accent4 - 40%" xfId="36"/>
    <cellStyle name="Accent4 - 40% 2" xfId="2472"/>
    <cellStyle name="Accent4 - 60%" xfId="37"/>
    <cellStyle name="Accent4 2" xfId="690"/>
    <cellStyle name="Accent4 2 2" xfId="17089"/>
    <cellStyle name="Accent4 2 2 2" xfId="17090"/>
    <cellStyle name="Accent4 2 2 2 2" xfId="17091"/>
    <cellStyle name="Accent4 2 2 2 2 2" xfId="17092"/>
    <cellStyle name="Accent4 2 2 2 3" xfId="17093"/>
    <cellStyle name="Accent4 2 2 2 4" xfId="17094"/>
    <cellStyle name="Accent4 2 2 3" xfId="17095"/>
    <cellStyle name="Accent4 2 2 3 2" xfId="17096"/>
    <cellStyle name="Accent4 2 2 3 2 2" xfId="17097"/>
    <cellStyle name="Accent4 2 2 4" xfId="17098"/>
    <cellStyle name="Accent4 2 2 5" xfId="17099"/>
    <cellStyle name="Accent4 2 2 6" xfId="17100"/>
    <cellStyle name="Accent4 2 2 6 2" xfId="17101"/>
    <cellStyle name="Accent4 2 3" xfId="17102"/>
    <cellStyle name="Accent4 2 4" xfId="17103"/>
    <cellStyle name="Accent4 2 4 2" xfId="17104"/>
    <cellStyle name="Accent4 2 4 2 2" xfId="17105"/>
    <cellStyle name="Accent4 2 5" xfId="17106"/>
    <cellStyle name="Accent4 2 5 2" xfId="17107"/>
    <cellStyle name="Accent4 2 5 2 2" xfId="17108"/>
    <cellStyle name="Accent4 2 6" xfId="17109"/>
    <cellStyle name="Accent4 2 7" xfId="17110"/>
    <cellStyle name="Accent4 3" xfId="17111"/>
    <cellStyle name="Accent4 3 2" xfId="17112"/>
    <cellStyle name="Accent4 3 3" xfId="17113"/>
    <cellStyle name="Accent4 4" xfId="17114"/>
    <cellStyle name="Accent4 5" xfId="17115"/>
    <cellStyle name="Accent4 6" xfId="17116"/>
    <cellStyle name="Accent4 7" xfId="17117"/>
    <cellStyle name="Accent5 - 20%" xfId="38"/>
    <cellStyle name="Accent5 - 20% 2" xfId="2473"/>
    <cellStyle name="Accent5 - 40%" xfId="39"/>
    <cellStyle name="Accent5 - 40% 2" xfId="2474"/>
    <cellStyle name="Accent5 - 60%" xfId="40"/>
    <cellStyle name="Accent5 2" xfId="691"/>
    <cellStyle name="Accent5 2 2" xfId="17118"/>
    <cellStyle name="Accent5 2 2 2" xfId="17119"/>
    <cellStyle name="Accent5 2 2 2 2" xfId="17120"/>
    <cellStyle name="Accent5 2 2 2 2 2" xfId="17121"/>
    <cellStyle name="Accent5 2 2 2 3" xfId="17122"/>
    <cellStyle name="Accent5 2 2 2 4" xfId="17123"/>
    <cellStyle name="Accent5 2 2 3" xfId="17124"/>
    <cellStyle name="Accent5 2 2 3 2" xfId="17125"/>
    <cellStyle name="Accent5 2 2 3 2 2" xfId="17126"/>
    <cellStyle name="Accent5 2 2 4" xfId="17127"/>
    <cellStyle name="Accent5 2 2 5" xfId="17128"/>
    <cellStyle name="Accent5 2 2 6" xfId="17129"/>
    <cellStyle name="Accent5 2 2 6 2" xfId="17130"/>
    <cellStyle name="Accent5 2 3" xfId="17131"/>
    <cellStyle name="Accent5 2 4" xfId="17132"/>
    <cellStyle name="Accent5 2 4 2" xfId="17133"/>
    <cellStyle name="Accent5 2 4 2 2" xfId="17134"/>
    <cellStyle name="Accent5 2 5" xfId="17135"/>
    <cellStyle name="Accent5 2 5 2" xfId="17136"/>
    <cellStyle name="Accent5 2 5 2 2" xfId="17137"/>
    <cellStyle name="Accent5 2 6" xfId="17138"/>
    <cellStyle name="Accent5 2 7" xfId="17139"/>
    <cellStyle name="Accent5 3" xfId="17140"/>
    <cellStyle name="Accent5 3 2" xfId="17141"/>
    <cellStyle name="Accent5 3 3" xfId="17142"/>
    <cellStyle name="Accent5 4" xfId="17143"/>
    <cellStyle name="Accent5 5" xfId="17144"/>
    <cellStyle name="Accent5 6" xfId="17145"/>
    <cellStyle name="Accent5 7" xfId="17146"/>
    <cellStyle name="Accent6 - 20%" xfId="41"/>
    <cellStyle name="Accent6 - 20% 2" xfId="2475"/>
    <cellStyle name="Accent6 - 40%" xfId="42"/>
    <cellStyle name="Accent6 - 40% 2" xfId="2476"/>
    <cellStyle name="Accent6 - 60%" xfId="43"/>
    <cellStyle name="Accent6 2" xfId="692"/>
    <cellStyle name="Accent6 2 2" xfId="17147"/>
    <cellStyle name="Accent6 2 2 2" xfId="17148"/>
    <cellStyle name="Accent6 2 2 2 2" xfId="17149"/>
    <cellStyle name="Accent6 2 2 2 2 2" xfId="17150"/>
    <cellStyle name="Accent6 2 2 2 3" xfId="17151"/>
    <cellStyle name="Accent6 2 2 2 4" xfId="17152"/>
    <cellStyle name="Accent6 2 2 3" xfId="17153"/>
    <cellStyle name="Accent6 2 2 3 2" xfId="17154"/>
    <cellStyle name="Accent6 2 2 3 2 2" xfId="17155"/>
    <cellStyle name="Accent6 2 2 4" xfId="17156"/>
    <cellStyle name="Accent6 2 2 5" xfId="17157"/>
    <cellStyle name="Accent6 2 2 6" xfId="17158"/>
    <cellStyle name="Accent6 2 2 6 2" xfId="17159"/>
    <cellStyle name="Accent6 2 3" xfId="17160"/>
    <cellStyle name="Accent6 2 4" xfId="17161"/>
    <cellStyle name="Accent6 2 4 2" xfId="17162"/>
    <cellStyle name="Accent6 2 4 2 2" xfId="17163"/>
    <cellStyle name="Accent6 2 5" xfId="17164"/>
    <cellStyle name="Accent6 2 5 2" xfId="17165"/>
    <cellStyle name="Accent6 2 5 2 2" xfId="17166"/>
    <cellStyle name="Accent6 2 6" xfId="17167"/>
    <cellStyle name="Accent6 2 7" xfId="17168"/>
    <cellStyle name="Accent6 3" xfId="17169"/>
    <cellStyle name="Accent6 3 2" xfId="17170"/>
    <cellStyle name="Accent6 3 3" xfId="17171"/>
    <cellStyle name="Accent6 4" xfId="17172"/>
    <cellStyle name="Accent6 5" xfId="17173"/>
    <cellStyle name="Accent6 6" xfId="17174"/>
    <cellStyle name="Accent6 7" xfId="17175"/>
    <cellStyle name="Acrual" xfId="15751"/>
    <cellStyle name="Actual" xfId="2477"/>
    <cellStyle name="Actual Date" xfId="2478"/>
    <cellStyle name="ÅëÈ­ [0]_±âÅ¸" xfId="2479"/>
    <cellStyle name="ÅëÈ­_±âÅ¸" xfId="2480"/>
    <cellStyle name="Allign center" xfId="2481"/>
    <cellStyle name="alternate" xfId="2482"/>
    <cellStyle name="Ancillary" xfId="693"/>
    <cellStyle name="ÄÞ¸¶ [0]_±âÅ¸" xfId="2483"/>
    <cellStyle name="ÄÞ¸¶_±âÅ¸" xfId="2484"/>
    <cellStyle name="Bad 2" xfId="694"/>
    <cellStyle name="Bad 2 10" xfId="17592"/>
    <cellStyle name="Bad 2 11" xfId="17593"/>
    <cellStyle name="Bad 2 12" xfId="17594"/>
    <cellStyle name="Bad 2 13" xfId="17595"/>
    <cellStyle name="Bad 2 14" xfId="17596"/>
    <cellStyle name="Bad 2 15" xfId="17597"/>
    <cellStyle name="Bad 2 16" xfId="17598"/>
    <cellStyle name="Bad 2 17" xfId="17599"/>
    <cellStyle name="Bad 2 18" xfId="17600"/>
    <cellStyle name="Bad 2 19" xfId="17601"/>
    <cellStyle name="Bad 2 2" xfId="17176"/>
    <cellStyle name="Bad 2 2 2" xfId="17177"/>
    <cellStyle name="Bad 2 2 2 2" xfId="17178"/>
    <cellStyle name="Bad 2 2 2 2 2" xfId="17179"/>
    <cellStyle name="Bad 2 2 2 3" xfId="17180"/>
    <cellStyle name="Bad 2 2 2 4" xfId="17181"/>
    <cellStyle name="Bad 2 2 3" xfId="17182"/>
    <cellStyle name="Bad 2 2 3 2" xfId="17183"/>
    <cellStyle name="Bad 2 2 3 2 2" xfId="17184"/>
    <cellStyle name="Bad 2 2 4" xfId="17185"/>
    <cellStyle name="Bad 2 2 5" xfId="17186"/>
    <cellStyle name="Bad 2 2 6" xfId="17187"/>
    <cellStyle name="Bad 2 2 6 2" xfId="17188"/>
    <cellStyle name="Bad 2 20" xfId="17602"/>
    <cellStyle name="Bad 2 21" xfId="17603"/>
    <cellStyle name="Bad 2 22" xfId="17604"/>
    <cellStyle name="Bad 2 23" xfId="17605"/>
    <cellStyle name="Bad 2 24" xfId="17606"/>
    <cellStyle name="Bad 2 25" xfId="17607"/>
    <cellStyle name="Bad 2 26" xfId="17608"/>
    <cellStyle name="Bad 2 27" xfId="17609"/>
    <cellStyle name="Bad 2 28" xfId="17610"/>
    <cellStyle name="Bad 2 29" xfId="17611"/>
    <cellStyle name="Bad 2 3" xfId="17189"/>
    <cellStyle name="Bad 2 30" xfId="17612"/>
    <cellStyle name="Bad 2 31" xfId="17613"/>
    <cellStyle name="Bad 2 32" xfId="17614"/>
    <cellStyle name="Bad 2 33" xfId="17615"/>
    <cellStyle name="Bad 2 34" xfId="17616"/>
    <cellStyle name="Bad 2 35" xfId="17617"/>
    <cellStyle name="Bad 2 36" xfId="17618"/>
    <cellStyle name="Bad 2 37" xfId="17619"/>
    <cellStyle name="Bad 2 38" xfId="17620"/>
    <cellStyle name="Bad 2 39" xfId="17621"/>
    <cellStyle name="Bad 2 4" xfId="17190"/>
    <cellStyle name="Bad 2 4 2" xfId="17191"/>
    <cellStyle name="Bad 2 4 2 2" xfId="17192"/>
    <cellStyle name="Bad 2 40" xfId="17622"/>
    <cellStyle name="Bad 2 41" xfId="17623"/>
    <cellStyle name="Bad 2 42" xfId="17624"/>
    <cellStyle name="Bad 2 43" xfId="17625"/>
    <cellStyle name="Bad 2 44" xfId="17626"/>
    <cellStyle name="Bad 2 45" xfId="17627"/>
    <cellStyle name="Bad 2 46" xfId="17628"/>
    <cellStyle name="Bad 2 47" xfId="17629"/>
    <cellStyle name="Bad 2 48" xfId="17630"/>
    <cellStyle name="Bad 2 49" xfId="17631"/>
    <cellStyle name="Bad 2 5" xfId="17193"/>
    <cellStyle name="Bad 2 5 2" xfId="17194"/>
    <cellStyle name="Bad 2 5 2 2" xfId="17195"/>
    <cellStyle name="Bad 2 50" xfId="17632"/>
    <cellStyle name="Bad 2 51" xfId="17633"/>
    <cellStyle name="Bad 2 52" xfId="17634"/>
    <cellStyle name="Bad 2 53" xfId="17635"/>
    <cellStyle name="Bad 2 54" xfId="17636"/>
    <cellStyle name="Bad 2 55" xfId="17637"/>
    <cellStyle name="Bad 2 56" xfId="17638"/>
    <cellStyle name="Bad 2 57" xfId="17639"/>
    <cellStyle name="Bad 2 58" xfId="17640"/>
    <cellStyle name="Bad 2 59" xfId="17641"/>
    <cellStyle name="Bad 2 6" xfId="17196"/>
    <cellStyle name="Bad 2 60" xfId="17642"/>
    <cellStyle name="Bad 2 61" xfId="17643"/>
    <cellStyle name="Bad 2 62" xfId="17644"/>
    <cellStyle name="Bad 2 63" xfId="17645"/>
    <cellStyle name="Bad 2 7" xfId="17197"/>
    <cellStyle name="Bad 2 8" xfId="17646"/>
    <cellStyle name="Bad 2 9" xfId="17647"/>
    <cellStyle name="Bad 3" xfId="695"/>
    <cellStyle name="Bad 3 10" xfId="2485"/>
    <cellStyle name="Bad 3 11" xfId="2486"/>
    <cellStyle name="Bad 3 12" xfId="2487"/>
    <cellStyle name="Bad 3 13" xfId="2488"/>
    <cellStyle name="Bad 3 14" xfId="17648"/>
    <cellStyle name="Bad 3 2" xfId="2489"/>
    <cellStyle name="Bad 3 3" xfId="2490"/>
    <cellStyle name="Bad 3 4" xfId="2491"/>
    <cellStyle name="Bad 3 5" xfId="2492"/>
    <cellStyle name="Bad 3 6" xfId="2493"/>
    <cellStyle name="Bad 3 7" xfId="2494"/>
    <cellStyle name="Bad 3 8" xfId="2495"/>
    <cellStyle name="Bad 3 9" xfId="2496"/>
    <cellStyle name="Bad 4" xfId="17198"/>
    <cellStyle name="Bad 4 2" xfId="17199"/>
    <cellStyle name="Bad 4 3" xfId="17200"/>
    <cellStyle name="Bad 5" xfId="17201"/>
    <cellStyle name="Bad 6" xfId="17202"/>
    <cellStyle name="Bad 7" xfId="17203"/>
    <cellStyle name="Bad 8" xfId="17204"/>
    <cellStyle name="Band 1" xfId="2497"/>
    <cellStyle name="Band 2" xfId="2498"/>
    <cellStyle name="billion" xfId="2499"/>
    <cellStyle name="blank" xfId="2500"/>
    <cellStyle name="blue axis cells" xfId="2501"/>
    <cellStyle name="Blue Percent" xfId="2502"/>
    <cellStyle name="blue text cells" xfId="2503"/>
    <cellStyle name="BMHeading" xfId="2504"/>
    <cellStyle name="BMPercent" xfId="2505"/>
    <cellStyle name="Body" xfId="2506"/>
    <cellStyle name="Bold/Border" xfId="2507"/>
    <cellStyle name="BooleanYorN" xfId="2508"/>
    <cellStyle name="bp--" xfId="2509"/>
    <cellStyle name="Brand Default" xfId="2510"/>
    <cellStyle name="Brand Source" xfId="2511"/>
    <cellStyle name="Brand Subtitle with Underline" xfId="2512"/>
    <cellStyle name="Brand Title" xfId="2513"/>
    <cellStyle name="Bullet" xfId="2514"/>
    <cellStyle name="c" xfId="2515"/>
    <cellStyle name="c_Bal Sheets" xfId="2516"/>
    <cellStyle name="c_Credit (2)" xfId="2517"/>
    <cellStyle name="c_Earnings" xfId="2518"/>
    <cellStyle name="c_Earnings (2)" xfId="2519"/>
    <cellStyle name="c_finsumm" xfId="2520"/>
    <cellStyle name="c_GoroWipTax-to2050_fromCo_Oct21_99" xfId="2521"/>
    <cellStyle name="c_HardInc " xfId="2522"/>
    <cellStyle name="c_Hist Inputs (2)" xfId="2523"/>
    <cellStyle name="c_IEL_finsumm" xfId="2524"/>
    <cellStyle name="c_IEL_finsumm1" xfId="2525"/>
    <cellStyle name="c_LBO Summary" xfId="2526"/>
    <cellStyle name="c_Schedules" xfId="2527"/>
    <cellStyle name="c_Trans Assump (2)" xfId="2528"/>
    <cellStyle name="c_Unit Price Sen. (2)" xfId="2529"/>
    <cellStyle name="Ç¥ÁØ_¿ù°£¿ä¾àº¸°í" xfId="2530"/>
    <cellStyle name="CALC Amount" xfId="17205"/>
    <cellStyle name="CALC Amount [1]" xfId="17206"/>
    <cellStyle name="Calc Currency (0)" xfId="2531"/>
    <cellStyle name="CalcInput" xfId="2532"/>
    <cellStyle name="Calcs" xfId="2533"/>
    <cellStyle name="Calculation 2" xfId="696"/>
    <cellStyle name="Calculation 2 10" xfId="2534"/>
    <cellStyle name="Calculation 2 11" xfId="2535"/>
    <cellStyle name="Calculation 2 12" xfId="2536"/>
    <cellStyle name="Calculation 2 13" xfId="2537"/>
    <cellStyle name="Calculation 2 14" xfId="2538"/>
    <cellStyle name="Calculation 2 15" xfId="2539"/>
    <cellStyle name="Calculation 2 16" xfId="2540"/>
    <cellStyle name="Calculation 2 17" xfId="2541"/>
    <cellStyle name="Calculation 2 18" xfId="17649"/>
    <cellStyle name="Calculation 2 19" xfId="17650"/>
    <cellStyle name="Calculation 2 2" xfId="697"/>
    <cellStyle name="Calculation 2 2 10" xfId="2542"/>
    <cellStyle name="Calculation 2 2 11" xfId="2543"/>
    <cellStyle name="Calculation 2 2 12" xfId="2544"/>
    <cellStyle name="Calculation 2 2 13" xfId="2545"/>
    <cellStyle name="Calculation 2 2 14" xfId="17651"/>
    <cellStyle name="Calculation 2 2 15" xfId="17652"/>
    <cellStyle name="Calculation 2 2 16" xfId="17653"/>
    <cellStyle name="Calculation 2 2 17" xfId="17654"/>
    <cellStyle name="Calculation 2 2 18" xfId="17655"/>
    <cellStyle name="Calculation 2 2 19" xfId="17656"/>
    <cellStyle name="Calculation 2 2 2" xfId="2546"/>
    <cellStyle name="Calculation 2 2 20" xfId="17657"/>
    <cellStyle name="Calculation 2 2 21" xfId="17658"/>
    <cellStyle name="Calculation 2 2 22" xfId="17659"/>
    <cellStyle name="Calculation 2 2 23" xfId="17660"/>
    <cellStyle name="Calculation 2 2 24" xfId="17661"/>
    <cellStyle name="Calculation 2 2 25" xfId="17662"/>
    <cellStyle name="Calculation 2 2 26" xfId="17663"/>
    <cellStyle name="Calculation 2 2 27" xfId="17664"/>
    <cellStyle name="Calculation 2 2 28" xfId="17665"/>
    <cellStyle name="Calculation 2 2 29" xfId="17666"/>
    <cellStyle name="Calculation 2 2 3" xfId="2547"/>
    <cellStyle name="Calculation 2 2 30" xfId="17667"/>
    <cellStyle name="Calculation 2 2 31" xfId="17668"/>
    <cellStyle name="Calculation 2 2 32" xfId="17669"/>
    <cellStyle name="Calculation 2 2 4" xfId="2548"/>
    <cellStyle name="Calculation 2 2 5" xfId="2549"/>
    <cellStyle name="Calculation 2 2 6" xfId="2550"/>
    <cellStyle name="Calculation 2 2 7" xfId="2551"/>
    <cellStyle name="Calculation 2 2 8" xfId="2552"/>
    <cellStyle name="Calculation 2 2 9" xfId="2553"/>
    <cellStyle name="Calculation 2 20" xfId="17670"/>
    <cellStyle name="Calculation 2 21" xfId="17671"/>
    <cellStyle name="Calculation 2 22" xfId="17672"/>
    <cellStyle name="Calculation 2 23" xfId="17673"/>
    <cellStyle name="Calculation 2 24" xfId="17674"/>
    <cellStyle name="Calculation 2 25" xfId="17675"/>
    <cellStyle name="Calculation 2 26" xfId="17676"/>
    <cellStyle name="Calculation 2 27" xfId="17677"/>
    <cellStyle name="Calculation 2 28" xfId="17678"/>
    <cellStyle name="Calculation 2 29" xfId="17679"/>
    <cellStyle name="Calculation 2 3" xfId="698"/>
    <cellStyle name="Calculation 2 3 10" xfId="2554"/>
    <cellStyle name="Calculation 2 3 11" xfId="2555"/>
    <cellStyle name="Calculation 2 3 12" xfId="2556"/>
    <cellStyle name="Calculation 2 3 13" xfId="2557"/>
    <cellStyle name="Calculation 2 3 14" xfId="17680"/>
    <cellStyle name="Calculation 2 3 15" xfId="17681"/>
    <cellStyle name="Calculation 2 3 16" xfId="17682"/>
    <cellStyle name="Calculation 2 3 17" xfId="17683"/>
    <cellStyle name="Calculation 2 3 18" xfId="17684"/>
    <cellStyle name="Calculation 2 3 19" xfId="17685"/>
    <cellStyle name="Calculation 2 3 2" xfId="2558"/>
    <cellStyle name="Calculation 2 3 20" xfId="17686"/>
    <cellStyle name="Calculation 2 3 21" xfId="17687"/>
    <cellStyle name="Calculation 2 3 22" xfId="17688"/>
    <cellStyle name="Calculation 2 3 23" xfId="17689"/>
    <cellStyle name="Calculation 2 3 24" xfId="17690"/>
    <cellStyle name="Calculation 2 3 25" xfId="17691"/>
    <cellStyle name="Calculation 2 3 26" xfId="17692"/>
    <cellStyle name="Calculation 2 3 27" xfId="17693"/>
    <cellStyle name="Calculation 2 3 28" xfId="17694"/>
    <cellStyle name="Calculation 2 3 29" xfId="17695"/>
    <cellStyle name="Calculation 2 3 3" xfId="2559"/>
    <cellStyle name="Calculation 2 3 30" xfId="17696"/>
    <cellStyle name="Calculation 2 3 31" xfId="17697"/>
    <cellStyle name="Calculation 2 3 32" xfId="17698"/>
    <cellStyle name="Calculation 2 3 4" xfId="2560"/>
    <cellStyle name="Calculation 2 3 5" xfId="2561"/>
    <cellStyle name="Calculation 2 3 6" xfId="2562"/>
    <cellStyle name="Calculation 2 3 7" xfId="2563"/>
    <cellStyle name="Calculation 2 3 8" xfId="2564"/>
    <cellStyle name="Calculation 2 3 9" xfId="2565"/>
    <cellStyle name="Calculation 2 30" xfId="17699"/>
    <cellStyle name="Calculation 2 31" xfId="17700"/>
    <cellStyle name="Calculation 2 32" xfId="17701"/>
    <cellStyle name="Calculation 2 33" xfId="17702"/>
    <cellStyle name="Calculation 2 34" xfId="17703"/>
    <cellStyle name="Calculation 2 35" xfId="17704"/>
    <cellStyle name="Calculation 2 36" xfId="17705"/>
    <cellStyle name="Calculation 2 4" xfId="699"/>
    <cellStyle name="Calculation 2 4 10" xfId="2566"/>
    <cellStyle name="Calculation 2 4 11" xfId="2567"/>
    <cellStyle name="Calculation 2 4 12" xfId="2568"/>
    <cellStyle name="Calculation 2 4 13" xfId="2569"/>
    <cellStyle name="Calculation 2 4 14" xfId="17706"/>
    <cellStyle name="Calculation 2 4 15" xfId="17707"/>
    <cellStyle name="Calculation 2 4 16" xfId="17708"/>
    <cellStyle name="Calculation 2 4 17" xfId="17709"/>
    <cellStyle name="Calculation 2 4 18" xfId="17710"/>
    <cellStyle name="Calculation 2 4 19" xfId="17711"/>
    <cellStyle name="Calculation 2 4 2" xfId="2570"/>
    <cellStyle name="Calculation 2 4 20" xfId="17712"/>
    <cellStyle name="Calculation 2 4 21" xfId="17713"/>
    <cellStyle name="Calculation 2 4 22" xfId="17714"/>
    <cellStyle name="Calculation 2 4 23" xfId="17715"/>
    <cellStyle name="Calculation 2 4 24" xfId="17716"/>
    <cellStyle name="Calculation 2 4 25" xfId="17717"/>
    <cellStyle name="Calculation 2 4 26" xfId="17718"/>
    <cellStyle name="Calculation 2 4 27" xfId="17719"/>
    <cellStyle name="Calculation 2 4 28" xfId="17720"/>
    <cellStyle name="Calculation 2 4 29" xfId="17721"/>
    <cellStyle name="Calculation 2 4 3" xfId="2571"/>
    <cellStyle name="Calculation 2 4 30" xfId="17722"/>
    <cellStyle name="Calculation 2 4 31" xfId="17723"/>
    <cellStyle name="Calculation 2 4 32" xfId="17724"/>
    <cellStyle name="Calculation 2 4 4" xfId="2572"/>
    <cellStyle name="Calculation 2 4 5" xfId="2573"/>
    <cellStyle name="Calculation 2 4 6" xfId="2574"/>
    <cellStyle name="Calculation 2 4 7" xfId="2575"/>
    <cellStyle name="Calculation 2 4 8" xfId="2576"/>
    <cellStyle name="Calculation 2 4 9" xfId="2577"/>
    <cellStyle name="Calculation 2 5" xfId="700"/>
    <cellStyle name="Calculation 2 5 10" xfId="2578"/>
    <cellStyle name="Calculation 2 5 11" xfId="2579"/>
    <cellStyle name="Calculation 2 5 12" xfId="2580"/>
    <cellStyle name="Calculation 2 5 13" xfId="2581"/>
    <cellStyle name="Calculation 2 5 14" xfId="17725"/>
    <cellStyle name="Calculation 2 5 15" xfId="17726"/>
    <cellStyle name="Calculation 2 5 16" xfId="17727"/>
    <cellStyle name="Calculation 2 5 17" xfId="17728"/>
    <cellStyle name="Calculation 2 5 18" xfId="17729"/>
    <cellStyle name="Calculation 2 5 19" xfId="17730"/>
    <cellStyle name="Calculation 2 5 2" xfId="2582"/>
    <cellStyle name="Calculation 2 5 20" xfId="17731"/>
    <cellStyle name="Calculation 2 5 21" xfId="17732"/>
    <cellStyle name="Calculation 2 5 22" xfId="17733"/>
    <cellStyle name="Calculation 2 5 23" xfId="17734"/>
    <cellStyle name="Calculation 2 5 24" xfId="17735"/>
    <cellStyle name="Calculation 2 5 25" xfId="17736"/>
    <cellStyle name="Calculation 2 5 26" xfId="17737"/>
    <cellStyle name="Calculation 2 5 27" xfId="17738"/>
    <cellStyle name="Calculation 2 5 28" xfId="17739"/>
    <cellStyle name="Calculation 2 5 29" xfId="17740"/>
    <cellStyle name="Calculation 2 5 3" xfId="2583"/>
    <cellStyle name="Calculation 2 5 30" xfId="17741"/>
    <cellStyle name="Calculation 2 5 31" xfId="17742"/>
    <cellStyle name="Calculation 2 5 32" xfId="17743"/>
    <cellStyle name="Calculation 2 5 4" xfId="2584"/>
    <cellStyle name="Calculation 2 5 5" xfId="2585"/>
    <cellStyle name="Calculation 2 5 6" xfId="2586"/>
    <cellStyle name="Calculation 2 5 7" xfId="2587"/>
    <cellStyle name="Calculation 2 5 8" xfId="2588"/>
    <cellStyle name="Calculation 2 5 9" xfId="2589"/>
    <cellStyle name="Calculation 2 6" xfId="2590"/>
    <cellStyle name="Calculation 2 7" xfId="2591"/>
    <cellStyle name="Calculation 2 8" xfId="2592"/>
    <cellStyle name="Calculation 2 9" xfId="2593"/>
    <cellStyle name="Calculation 3" xfId="17744"/>
    <cellStyle name="Check" xfId="2594"/>
    <cellStyle name="Check Cell 2" xfId="701"/>
    <cellStyle name="Check Cell 3" xfId="17745"/>
    <cellStyle name="ColBlue" xfId="2595"/>
    <cellStyle name="ColGreen" xfId="2596"/>
    <cellStyle name="ColRed" xfId="2597"/>
    <cellStyle name="column Head Underlined" xfId="702"/>
    <cellStyle name="Column Heading" xfId="703"/>
    <cellStyle name="ColumnHeading" xfId="2598"/>
    <cellStyle name="ColumnHeadings" xfId="2599"/>
    <cellStyle name="ColumnHeadings2" xfId="2600"/>
    <cellStyle name="Comma" xfId="1" builtinId="3"/>
    <cellStyle name="Comma  - Style1" xfId="2601"/>
    <cellStyle name="Comma  - Style2" xfId="2602"/>
    <cellStyle name="Comma  - Style3" xfId="2603"/>
    <cellStyle name="Comma  - Style4" xfId="2604"/>
    <cellStyle name="Comma  - Style5" xfId="2605"/>
    <cellStyle name="Comma  - Style6" xfId="2606"/>
    <cellStyle name="Comma  - Style7" xfId="2607"/>
    <cellStyle name="Comma  - Style8" xfId="2608"/>
    <cellStyle name="Comma (0)" xfId="2609"/>
    <cellStyle name="Comma (1)" xfId="2610"/>
    <cellStyle name="Comma (2)" xfId="2611"/>
    <cellStyle name="Comma [1]" xfId="704"/>
    <cellStyle name="Comma [2]" xfId="2612"/>
    <cellStyle name="Comma [3]" xfId="2613"/>
    <cellStyle name="Comma 0" xfId="2614"/>
    <cellStyle name="Comma 0*" xfId="2615"/>
    <cellStyle name="Comma 0_Model_Sep_2_02" xfId="2616"/>
    <cellStyle name="Comma 10" xfId="2617"/>
    <cellStyle name="Comma 11" xfId="2618"/>
    <cellStyle name="Comma 12" xfId="2619"/>
    <cellStyle name="Comma 13" xfId="2620"/>
    <cellStyle name="Comma 14" xfId="2621"/>
    <cellStyle name="Comma 15" xfId="2622"/>
    <cellStyle name="Comma 16" xfId="15706"/>
    <cellStyle name="Comma 17" xfId="2623"/>
    <cellStyle name="Comma 18" xfId="2624"/>
    <cellStyle name="Comma 19" xfId="17228"/>
    <cellStyle name="Comma 19 2" xfId="41972"/>
    <cellStyle name="Comma 2" xfId="8"/>
    <cellStyle name="Comma 2 10" xfId="705"/>
    <cellStyle name="Comma 2 10 10" xfId="2625"/>
    <cellStyle name="Comma 2 10 11" xfId="2626"/>
    <cellStyle name="Comma 2 10 12" xfId="2627"/>
    <cellStyle name="Comma 2 10 2" xfId="2628"/>
    <cellStyle name="Comma 2 10 2 2" xfId="2629"/>
    <cellStyle name="Comma 2 10 2 3" xfId="2630"/>
    <cellStyle name="Comma 2 10 3" xfId="2631"/>
    <cellStyle name="Comma 2 10 4" xfId="2632"/>
    <cellStyle name="Comma 2 10 5" xfId="2633"/>
    <cellStyle name="Comma 2 10 6" xfId="2634"/>
    <cellStyle name="Comma 2 10 6 2" xfId="2635"/>
    <cellStyle name="Comma 2 10 7" xfId="2636"/>
    <cellStyle name="Comma 2 10 7 2" xfId="2637"/>
    <cellStyle name="Comma 2 10 7 3" xfId="2638"/>
    <cellStyle name="Comma 2 10 8" xfId="2639"/>
    <cellStyle name="Comma 2 10 9" xfId="2640"/>
    <cellStyle name="Comma 2 100" xfId="17746"/>
    <cellStyle name="Comma 2 101" xfId="17747"/>
    <cellStyle name="Comma 2 102" xfId="17748"/>
    <cellStyle name="Comma 2 103" xfId="17749"/>
    <cellStyle name="Comma 2 104" xfId="17750"/>
    <cellStyle name="Comma 2 105" xfId="17751"/>
    <cellStyle name="Comma 2 106" xfId="17752"/>
    <cellStyle name="Comma 2 107" xfId="17753"/>
    <cellStyle name="Comma 2 108" xfId="17754"/>
    <cellStyle name="Comma 2 109" xfId="17755"/>
    <cellStyle name="Comma 2 11" xfId="706"/>
    <cellStyle name="Comma 2 110" xfId="17756"/>
    <cellStyle name="Comma 2 111" xfId="17757"/>
    <cellStyle name="Comma 2 112" xfId="17758"/>
    <cellStyle name="Comma 2 113" xfId="17759"/>
    <cellStyle name="Comma 2 114" xfId="17760"/>
    <cellStyle name="Comma 2 115" xfId="17761"/>
    <cellStyle name="Comma 2 116" xfId="17762"/>
    <cellStyle name="Comma 2 117" xfId="17763"/>
    <cellStyle name="Comma 2 118" xfId="17764"/>
    <cellStyle name="Comma 2 119" xfId="17765"/>
    <cellStyle name="Comma 2 12" xfId="707"/>
    <cellStyle name="Comma 2 120" xfId="17766"/>
    <cellStyle name="Comma 2 121" xfId="17767"/>
    <cellStyle name="Comma 2 122" xfId="17768"/>
    <cellStyle name="Comma 2 123" xfId="17769"/>
    <cellStyle name="Comma 2 124" xfId="17770"/>
    <cellStyle name="Comma 2 125" xfId="17771"/>
    <cellStyle name="Comma 2 126" xfId="17772"/>
    <cellStyle name="Comma 2 127" xfId="41976"/>
    <cellStyle name="Comma 2 13" xfId="708"/>
    <cellStyle name="Comma 2 14" xfId="709"/>
    <cellStyle name="Comma 2 15" xfId="710"/>
    <cellStyle name="Comma 2 16" xfId="711"/>
    <cellStyle name="Comma 2 17" xfId="712"/>
    <cellStyle name="Comma 2 18" xfId="713"/>
    <cellStyle name="Comma 2 19" xfId="714"/>
    <cellStyle name="Comma 2 2" xfId="44"/>
    <cellStyle name="Comma 2 2 10" xfId="715"/>
    <cellStyle name="Comma 2 2 11" xfId="716"/>
    <cellStyle name="Comma 2 2 12" xfId="717"/>
    <cellStyle name="Comma 2 2 13" xfId="718"/>
    <cellStyle name="Comma 2 2 14" xfId="719"/>
    <cellStyle name="Comma 2 2 15" xfId="720"/>
    <cellStyle name="Comma 2 2 16" xfId="721"/>
    <cellStyle name="Comma 2 2 17" xfId="722"/>
    <cellStyle name="Comma 2 2 18" xfId="723"/>
    <cellStyle name="Comma 2 2 19" xfId="724"/>
    <cellStyle name="Comma 2 2 2" xfId="725"/>
    <cellStyle name="Comma 2 2 2 10" xfId="2641"/>
    <cellStyle name="Comma 2 2 2 11" xfId="2642"/>
    <cellStyle name="Comma 2 2 2 12" xfId="2643"/>
    <cellStyle name="Comma 2 2 2 13" xfId="2644"/>
    <cellStyle name="Comma 2 2 2 14" xfId="2645"/>
    <cellStyle name="Comma 2 2 2 15" xfId="2646"/>
    <cellStyle name="Comma 2 2 2 2" xfId="726"/>
    <cellStyle name="Comma 2 2 2 2 2" xfId="727"/>
    <cellStyle name="Comma 2 2 2 2 2 10" xfId="2647"/>
    <cellStyle name="Comma 2 2 2 2 2 11" xfId="2648"/>
    <cellStyle name="Comma 2 2 2 2 2 12" xfId="2649"/>
    <cellStyle name="Comma 2 2 2 2 2 13" xfId="2650"/>
    <cellStyle name="Comma 2 2 2 2 2 14" xfId="2651"/>
    <cellStyle name="Comma 2 2 2 2 2 2" xfId="728"/>
    <cellStyle name="Comma 2 2 2 2 2 3" xfId="2652"/>
    <cellStyle name="Comma 2 2 2 2 2 4" xfId="2653"/>
    <cellStyle name="Comma 2 2 2 2 2 5" xfId="2654"/>
    <cellStyle name="Comma 2 2 2 2 2 6" xfId="2655"/>
    <cellStyle name="Comma 2 2 2 2 2 7" xfId="2656"/>
    <cellStyle name="Comma 2 2 2 2 2 8" xfId="2657"/>
    <cellStyle name="Comma 2 2 2 2 2 9" xfId="2658"/>
    <cellStyle name="Comma 2 2 2 3" xfId="729"/>
    <cellStyle name="Comma 2 2 2 4" xfId="2659"/>
    <cellStyle name="Comma 2 2 2 5" xfId="2660"/>
    <cellStyle name="Comma 2 2 2 6" xfId="2661"/>
    <cellStyle name="Comma 2 2 2 7" xfId="2662"/>
    <cellStyle name="Comma 2 2 2 8" xfId="2663"/>
    <cellStyle name="Comma 2 2 2 9" xfId="2664"/>
    <cellStyle name="Comma 2 2 20" xfId="730"/>
    <cellStyle name="Comma 2 2 21" xfId="731"/>
    <cellStyle name="Comma 2 2 22" xfId="732"/>
    <cellStyle name="Comma 2 2 23" xfId="733"/>
    <cellStyle name="Comma 2 2 24" xfId="734"/>
    <cellStyle name="Comma 2 2 25" xfId="735"/>
    <cellStyle name="Comma 2 2 26" xfId="736"/>
    <cellStyle name="Comma 2 2 27" xfId="737"/>
    <cellStyle name="Comma 2 2 28" xfId="738"/>
    <cellStyle name="Comma 2 2 29" xfId="739"/>
    <cellStyle name="Comma 2 2 3" xfId="740"/>
    <cellStyle name="Comma 2 2 3 10" xfId="2665"/>
    <cellStyle name="Comma 2 2 3 11" xfId="2666"/>
    <cellStyle name="Comma 2 2 3 12" xfId="2667"/>
    <cellStyle name="Comma 2 2 3 13" xfId="2668"/>
    <cellStyle name="Comma 2 2 3 2" xfId="2669"/>
    <cellStyle name="Comma 2 2 3 3" xfId="2670"/>
    <cellStyle name="Comma 2 2 3 4" xfId="2671"/>
    <cellStyle name="Comma 2 2 3 5" xfId="2672"/>
    <cellStyle name="Comma 2 2 3 6" xfId="2673"/>
    <cellStyle name="Comma 2 2 3 7" xfId="2674"/>
    <cellStyle name="Comma 2 2 3 8" xfId="2675"/>
    <cellStyle name="Comma 2 2 3 9" xfId="2676"/>
    <cellStyle name="Comma 2 2 30" xfId="741"/>
    <cellStyle name="Comma 2 2 31" xfId="742"/>
    <cellStyle name="Comma 2 2 32" xfId="743"/>
    <cellStyle name="Comma 2 2 33" xfId="744"/>
    <cellStyle name="Comma 2 2 34" xfId="745"/>
    <cellStyle name="Comma 2 2 35" xfId="746"/>
    <cellStyle name="Comma 2 2 36" xfId="747"/>
    <cellStyle name="Comma 2 2 37" xfId="748"/>
    <cellStyle name="Comma 2 2 38" xfId="749"/>
    <cellStyle name="Comma 2 2 39" xfId="750"/>
    <cellStyle name="Comma 2 2 4" xfId="751"/>
    <cellStyle name="Comma 2 2 40" xfId="752"/>
    <cellStyle name="Comma 2 2 41" xfId="753"/>
    <cellStyle name="Comma 2 2 42" xfId="754"/>
    <cellStyle name="Comma 2 2 43" xfId="755"/>
    <cellStyle name="Comma 2 2 44" xfId="756"/>
    <cellStyle name="Comma 2 2 45" xfId="757"/>
    <cellStyle name="Comma 2 2 46" xfId="758"/>
    <cellStyle name="Comma 2 2 47" xfId="759"/>
    <cellStyle name="Comma 2 2 5" xfId="760"/>
    <cellStyle name="Comma 2 2 6" xfId="761"/>
    <cellStyle name="Comma 2 2 7" xfId="762"/>
    <cellStyle name="Comma 2 2 8" xfId="763"/>
    <cellStyle name="Comma 2 2 9" xfId="764"/>
    <cellStyle name="Comma 2 2_3.1.2 DB Pension Detail" xfId="765"/>
    <cellStyle name="Comma 2 20" xfId="766"/>
    <cellStyle name="Comma 2 21" xfId="767"/>
    <cellStyle name="Comma 2 22" xfId="768"/>
    <cellStyle name="Comma 2 23" xfId="769"/>
    <cellStyle name="Comma 2 24" xfId="770"/>
    <cellStyle name="Comma 2 25" xfId="771"/>
    <cellStyle name="Comma 2 26" xfId="772"/>
    <cellStyle name="Comma 2 27" xfId="773"/>
    <cellStyle name="Comma 2 28" xfId="774"/>
    <cellStyle name="Comma 2 29" xfId="775"/>
    <cellStyle name="Comma 2 3" xfId="45"/>
    <cellStyle name="Comma 2 3 10" xfId="776"/>
    <cellStyle name="Comma 2 3 11" xfId="777"/>
    <cellStyle name="Comma 2 3 12" xfId="778"/>
    <cellStyle name="Comma 2 3 13" xfId="779"/>
    <cellStyle name="Comma 2 3 14" xfId="780"/>
    <cellStyle name="Comma 2 3 15" xfId="781"/>
    <cellStyle name="Comma 2 3 16" xfId="782"/>
    <cellStyle name="Comma 2 3 17" xfId="783"/>
    <cellStyle name="Comma 2 3 18" xfId="784"/>
    <cellStyle name="Comma 2 3 19" xfId="785"/>
    <cellStyle name="Comma 2 3 2" xfId="218"/>
    <cellStyle name="Comma 2 3 2 2" xfId="219"/>
    <cellStyle name="Comma 2 3 2 2 10" xfId="2677"/>
    <cellStyle name="Comma 2 3 2 2 11" xfId="2678"/>
    <cellStyle name="Comma 2 3 2 2 12" xfId="2679"/>
    <cellStyle name="Comma 2 3 2 2 13" xfId="2680"/>
    <cellStyle name="Comma 2 3 2 2 14" xfId="2681"/>
    <cellStyle name="Comma 2 3 2 2 15" xfId="2682"/>
    <cellStyle name="Comma 2 3 2 2 2" xfId="786"/>
    <cellStyle name="Comma 2 3 2 2 3" xfId="2683"/>
    <cellStyle name="Comma 2 3 2 2 4" xfId="2684"/>
    <cellStyle name="Comma 2 3 2 2 5" xfId="2685"/>
    <cellStyle name="Comma 2 3 2 2 6" xfId="2686"/>
    <cellStyle name="Comma 2 3 2 2 7" xfId="2687"/>
    <cellStyle name="Comma 2 3 2 2 8" xfId="2688"/>
    <cellStyle name="Comma 2 3 2 2 9" xfId="2689"/>
    <cellStyle name="Comma 2 3 2_3.1.2 DB Pension Detail" xfId="787"/>
    <cellStyle name="Comma 2 3 20" xfId="788"/>
    <cellStyle name="Comma 2 3 21" xfId="789"/>
    <cellStyle name="Comma 2 3 22" xfId="790"/>
    <cellStyle name="Comma 2 3 23" xfId="791"/>
    <cellStyle name="Comma 2 3 24" xfId="792"/>
    <cellStyle name="Comma 2 3 25" xfId="793"/>
    <cellStyle name="Comma 2 3 26" xfId="794"/>
    <cellStyle name="Comma 2 3 27" xfId="795"/>
    <cellStyle name="Comma 2 3 28" xfId="796"/>
    <cellStyle name="Comma 2 3 29" xfId="797"/>
    <cellStyle name="Comma 2 3 3" xfId="798"/>
    <cellStyle name="Comma 2 3 3 10" xfId="2690"/>
    <cellStyle name="Comma 2 3 3 11" xfId="2691"/>
    <cellStyle name="Comma 2 3 3 12" xfId="2692"/>
    <cellStyle name="Comma 2 3 3 13" xfId="2693"/>
    <cellStyle name="Comma 2 3 3 2" xfId="2694"/>
    <cellStyle name="Comma 2 3 3 3" xfId="2695"/>
    <cellStyle name="Comma 2 3 3 4" xfId="2696"/>
    <cellStyle name="Comma 2 3 3 5" xfId="2697"/>
    <cellStyle name="Comma 2 3 3 6" xfId="2698"/>
    <cellStyle name="Comma 2 3 3 7" xfId="2699"/>
    <cellStyle name="Comma 2 3 3 8" xfId="2700"/>
    <cellStyle name="Comma 2 3 3 9" xfId="2701"/>
    <cellStyle name="Comma 2 3 30" xfId="799"/>
    <cellStyle name="Comma 2 3 31" xfId="800"/>
    <cellStyle name="Comma 2 3 32" xfId="801"/>
    <cellStyle name="Comma 2 3 33" xfId="802"/>
    <cellStyle name="Comma 2 3 34" xfId="803"/>
    <cellStyle name="Comma 2 3 35" xfId="804"/>
    <cellStyle name="Comma 2 3 36" xfId="805"/>
    <cellStyle name="Comma 2 3 37" xfId="806"/>
    <cellStyle name="Comma 2 3 38" xfId="807"/>
    <cellStyle name="Comma 2 3 39" xfId="808"/>
    <cellStyle name="Comma 2 3 4" xfId="809"/>
    <cellStyle name="Comma 2 3 40" xfId="810"/>
    <cellStyle name="Comma 2 3 41" xfId="811"/>
    <cellStyle name="Comma 2 3 42" xfId="812"/>
    <cellStyle name="Comma 2 3 43" xfId="813"/>
    <cellStyle name="Comma 2 3 44" xfId="814"/>
    <cellStyle name="Comma 2 3 45" xfId="815"/>
    <cellStyle name="Comma 2 3 46" xfId="816"/>
    <cellStyle name="Comma 2 3 47" xfId="817"/>
    <cellStyle name="Comma 2 3 48" xfId="17243"/>
    <cellStyle name="Comma 2 3 5" xfId="818"/>
    <cellStyle name="Comma 2 3 6" xfId="819"/>
    <cellStyle name="Comma 2 3 7" xfId="820"/>
    <cellStyle name="Comma 2 3 8" xfId="821"/>
    <cellStyle name="Comma 2 3 9" xfId="822"/>
    <cellStyle name="Comma 2 3_3.1.2 DB Pension Detail" xfId="823"/>
    <cellStyle name="Comma 2 30" xfId="824"/>
    <cellStyle name="Comma 2 31" xfId="825"/>
    <cellStyle name="Comma 2 32" xfId="826"/>
    <cellStyle name="Comma 2 33" xfId="827"/>
    <cellStyle name="Comma 2 34" xfId="828"/>
    <cellStyle name="Comma 2 35" xfId="829"/>
    <cellStyle name="Comma 2 36" xfId="830"/>
    <cellStyle name="Comma 2 37" xfId="831"/>
    <cellStyle name="Comma 2 38" xfId="832"/>
    <cellStyle name="Comma 2 39" xfId="833"/>
    <cellStyle name="Comma 2 4" xfId="220"/>
    <cellStyle name="Comma 2 4 10" xfId="17773"/>
    <cellStyle name="Comma 2 4 11" xfId="17774"/>
    <cellStyle name="Comma 2 4 12" xfId="17775"/>
    <cellStyle name="Comma 2 4 13" xfId="17776"/>
    <cellStyle name="Comma 2 4 14" xfId="17777"/>
    <cellStyle name="Comma 2 4 15" xfId="17778"/>
    <cellStyle name="Comma 2 4 16" xfId="17779"/>
    <cellStyle name="Comma 2 4 17" xfId="17780"/>
    <cellStyle name="Comma 2 4 18" xfId="17781"/>
    <cellStyle name="Comma 2 4 19" xfId="17782"/>
    <cellStyle name="Comma 2 4 2" xfId="2702"/>
    <cellStyle name="Comma 2 4 2 10" xfId="17783"/>
    <cellStyle name="Comma 2 4 2 11" xfId="17784"/>
    <cellStyle name="Comma 2 4 2 12" xfId="17785"/>
    <cellStyle name="Comma 2 4 2 13" xfId="17786"/>
    <cellStyle name="Comma 2 4 2 14" xfId="17787"/>
    <cellStyle name="Comma 2 4 2 15" xfId="17788"/>
    <cellStyle name="Comma 2 4 2 16" xfId="17789"/>
    <cellStyle name="Comma 2 4 2 17" xfId="17790"/>
    <cellStyle name="Comma 2 4 2 2" xfId="17791"/>
    <cellStyle name="Comma 2 4 2 3" xfId="17792"/>
    <cellStyle name="Comma 2 4 2 4" xfId="17793"/>
    <cellStyle name="Comma 2 4 2 5" xfId="17794"/>
    <cellStyle name="Comma 2 4 2 6" xfId="17795"/>
    <cellStyle name="Comma 2 4 2 7" xfId="17796"/>
    <cellStyle name="Comma 2 4 2 8" xfId="17797"/>
    <cellStyle name="Comma 2 4 2 9" xfId="17798"/>
    <cellStyle name="Comma 2 4 20" xfId="17799"/>
    <cellStyle name="Comma 2 4 21" xfId="17800"/>
    <cellStyle name="Comma 2 4 22" xfId="17801"/>
    <cellStyle name="Comma 2 4 23" xfId="17802"/>
    <cellStyle name="Comma 2 4 24" xfId="17803"/>
    <cellStyle name="Comma 2 4 25" xfId="17804"/>
    <cellStyle name="Comma 2 4 26" xfId="17805"/>
    <cellStyle name="Comma 2 4 27" xfId="17806"/>
    <cellStyle name="Comma 2 4 28" xfId="17807"/>
    <cellStyle name="Comma 2 4 29" xfId="17808"/>
    <cellStyle name="Comma 2 4 3" xfId="17809"/>
    <cellStyle name="Comma 2 4 30" xfId="17810"/>
    <cellStyle name="Comma 2 4 31" xfId="17811"/>
    <cellStyle name="Comma 2 4 32" xfId="17812"/>
    <cellStyle name="Comma 2 4 33" xfId="17813"/>
    <cellStyle name="Comma 2 4 34" xfId="17814"/>
    <cellStyle name="Comma 2 4 35" xfId="17815"/>
    <cellStyle name="Comma 2 4 36" xfId="17816"/>
    <cellStyle name="Comma 2 4 37" xfId="17817"/>
    <cellStyle name="Comma 2 4 38" xfId="17818"/>
    <cellStyle name="Comma 2 4 39" xfId="17819"/>
    <cellStyle name="Comma 2 4 4" xfId="17820"/>
    <cellStyle name="Comma 2 4 40" xfId="17821"/>
    <cellStyle name="Comma 2 4 41" xfId="17822"/>
    <cellStyle name="Comma 2 4 42" xfId="17823"/>
    <cellStyle name="Comma 2 4 43" xfId="17824"/>
    <cellStyle name="Comma 2 4 44" xfId="17825"/>
    <cellStyle name="Comma 2 4 45" xfId="17826"/>
    <cellStyle name="Comma 2 4 46" xfId="17827"/>
    <cellStyle name="Comma 2 4 47" xfId="17828"/>
    <cellStyle name="Comma 2 4 48" xfId="17829"/>
    <cellStyle name="Comma 2 4 49" xfId="17830"/>
    <cellStyle name="Comma 2 4 5" xfId="17831"/>
    <cellStyle name="Comma 2 4 50" xfId="17832"/>
    <cellStyle name="Comma 2 4 51" xfId="17833"/>
    <cellStyle name="Comma 2 4 52" xfId="17834"/>
    <cellStyle name="Comma 2 4 53" xfId="17835"/>
    <cellStyle name="Comma 2 4 54" xfId="17836"/>
    <cellStyle name="Comma 2 4 55" xfId="17837"/>
    <cellStyle name="Comma 2 4 56" xfId="17838"/>
    <cellStyle name="Comma 2 4 57" xfId="17839"/>
    <cellStyle name="Comma 2 4 58" xfId="17840"/>
    <cellStyle name="Comma 2 4 59" xfId="17841"/>
    <cellStyle name="Comma 2 4 6" xfId="17842"/>
    <cellStyle name="Comma 2 4 60" xfId="17843"/>
    <cellStyle name="Comma 2 4 61" xfId="17844"/>
    <cellStyle name="Comma 2 4 62" xfId="17845"/>
    <cellStyle name="Comma 2 4 63" xfId="17846"/>
    <cellStyle name="Comma 2 4 64" xfId="17847"/>
    <cellStyle name="Comma 2 4 65" xfId="17848"/>
    <cellStyle name="Comma 2 4 66" xfId="17849"/>
    <cellStyle name="Comma 2 4 67" xfId="17850"/>
    <cellStyle name="Comma 2 4 68" xfId="17851"/>
    <cellStyle name="Comma 2 4 69" xfId="17852"/>
    <cellStyle name="Comma 2 4 7" xfId="17853"/>
    <cellStyle name="Comma 2 4 70" xfId="17854"/>
    <cellStyle name="Comma 2 4 71" xfId="17855"/>
    <cellStyle name="Comma 2 4 72" xfId="17856"/>
    <cellStyle name="Comma 2 4 73" xfId="17857"/>
    <cellStyle name="Comma 2 4 74" xfId="17858"/>
    <cellStyle name="Comma 2 4 75" xfId="17859"/>
    <cellStyle name="Comma 2 4 76" xfId="17860"/>
    <cellStyle name="Comma 2 4 77" xfId="17861"/>
    <cellStyle name="Comma 2 4 78" xfId="17862"/>
    <cellStyle name="Comma 2 4 8" xfId="17863"/>
    <cellStyle name="Comma 2 4 9" xfId="17864"/>
    <cellStyle name="Comma 2 40" xfId="834"/>
    <cellStyle name="Comma 2 41" xfId="835"/>
    <cellStyle name="Comma 2 42" xfId="836"/>
    <cellStyle name="Comma 2 43" xfId="837"/>
    <cellStyle name="Comma 2 44" xfId="838"/>
    <cellStyle name="Comma 2 45" xfId="839"/>
    <cellStyle name="Comma 2 46" xfId="840"/>
    <cellStyle name="Comma 2 47" xfId="841"/>
    <cellStyle name="Comma 2 48" xfId="842"/>
    <cellStyle name="Comma 2 49" xfId="843"/>
    <cellStyle name="Comma 2 5" xfId="844"/>
    <cellStyle name="Comma 2 50" xfId="845"/>
    <cellStyle name="Comma 2 51" xfId="2703"/>
    <cellStyle name="Comma 2 51 10" xfId="17865"/>
    <cellStyle name="Comma 2 51 11" xfId="17866"/>
    <cellStyle name="Comma 2 51 12" xfId="17867"/>
    <cellStyle name="Comma 2 51 13" xfId="17868"/>
    <cellStyle name="Comma 2 51 14" xfId="17869"/>
    <cellStyle name="Comma 2 51 15" xfId="17870"/>
    <cellStyle name="Comma 2 51 16" xfId="17871"/>
    <cellStyle name="Comma 2 51 17" xfId="17872"/>
    <cellStyle name="Comma 2 51 2" xfId="17873"/>
    <cellStyle name="Comma 2 51 3" xfId="17874"/>
    <cellStyle name="Comma 2 51 4" xfId="17875"/>
    <cellStyle name="Comma 2 51 5" xfId="17876"/>
    <cellStyle name="Comma 2 51 6" xfId="17877"/>
    <cellStyle name="Comma 2 51 7" xfId="17878"/>
    <cellStyle name="Comma 2 51 8" xfId="17879"/>
    <cellStyle name="Comma 2 51 9" xfId="17880"/>
    <cellStyle name="Comma 2 52" xfId="2704"/>
    <cellStyle name="Comma 2 52 10" xfId="17881"/>
    <cellStyle name="Comma 2 52 11" xfId="17882"/>
    <cellStyle name="Comma 2 52 12" xfId="17883"/>
    <cellStyle name="Comma 2 52 13" xfId="17884"/>
    <cellStyle name="Comma 2 52 14" xfId="17885"/>
    <cellStyle name="Comma 2 52 15" xfId="17886"/>
    <cellStyle name="Comma 2 52 16" xfId="17887"/>
    <cellStyle name="Comma 2 52 17" xfId="17888"/>
    <cellStyle name="Comma 2 52 2" xfId="17889"/>
    <cellStyle name="Comma 2 52 3" xfId="17890"/>
    <cellStyle name="Comma 2 52 4" xfId="17891"/>
    <cellStyle name="Comma 2 52 5" xfId="17892"/>
    <cellStyle name="Comma 2 52 6" xfId="17893"/>
    <cellStyle name="Comma 2 52 7" xfId="17894"/>
    <cellStyle name="Comma 2 52 8" xfId="17895"/>
    <cellStyle name="Comma 2 52 9" xfId="17896"/>
    <cellStyle name="Comma 2 53" xfId="2705"/>
    <cellStyle name="Comma 2 54" xfId="2706"/>
    <cellStyle name="Comma 2 55" xfId="2707"/>
    <cellStyle name="Comma 2 56" xfId="2708"/>
    <cellStyle name="Comma 2 57" xfId="2709"/>
    <cellStyle name="Comma 2 58" xfId="2710"/>
    <cellStyle name="Comma 2 59" xfId="2711"/>
    <cellStyle name="Comma 2 6" xfId="846"/>
    <cellStyle name="Comma 2 60" xfId="2712"/>
    <cellStyle name="Comma 2 61" xfId="2713"/>
    <cellStyle name="Comma 2 62" xfId="2714"/>
    <cellStyle name="Comma 2 63" xfId="2715"/>
    <cellStyle name="Comma 2 64" xfId="17897"/>
    <cellStyle name="Comma 2 65" xfId="17898"/>
    <cellStyle name="Comma 2 66" xfId="17899"/>
    <cellStyle name="Comma 2 67" xfId="17900"/>
    <cellStyle name="Comma 2 68" xfId="17901"/>
    <cellStyle name="Comma 2 69" xfId="17902"/>
    <cellStyle name="Comma 2 7" xfId="847"/>
    <cellStyle name="Comma 2 70" xfId="17903"/>
    <cellStyle name="Comma 2 71" xfId="17904"/>
    <cellStyle name="Comma 2 72" xfId="17905"/>
    <cellStyle name="Comma 2 73" xfId="17906"/>
    <cellStyle name="Comma 2 74" xfId="17907"/>
    <cellStyle name="Comma 2 75" xfId="17908"/>
    <cellStyle name="Comma 2 76" xfId="17909"/>
    <cellStyle name="Comma 2 77" xfId="17910"/>
    <cellStyle name="Comma 2 78" xfId="17911"/>
    <cellStyle name="Comma 2 79" xfId="17912"/>
    <cellStyle name="Comma 2 8" xfId="848"/>
    <cellStyle name="Comma 2 80" xfId="17913"/>
    <cellStyle name="Comma 2 81" xfId="17914"/>
    <cellStyle name="Comma 2 82" xfId="17915"/>
    <cellStyle name="Comma 2 83" xfId="17916"/>
    <cellStyle name="Comma 2 84" xfId="17917"/>
    <cellStyle name="Comma 2 85" xfId="17918"/>
    <cellStyle name="Comma 2 86" xfId="17919"/>
    <cellStyle name="Comma 2 87" xfId="17920"/>
    <cellStyle name="Comma 2 88" xfId="17921"/>
    <cellStyle name="Comma 2 89" xfId="17922"/>
    <cellStyle name="Comma 2 9" xfId="849"/>
    <cellStyle name="Comma 2 90" xfId="17923"/>
    <cellStyle name="Comma 2 91" xfId="17924"/>
    <cellStyle name="Comma 2 92" xfId="17925"/>
    <cellStyle name="Comma 2 93" xfId="17926"/>
    <cellStyle name="Comma 2 94" xfId="17927"/>
    <cellStyle name="Comma 2 95" xfId="17928"/>
    <cellStyle name="Comma 2 96" xfId="17929"/>
    <cellStyle name="Comma 2 97" xfId="17930"/>
    <cellStyle name="Comma 2 98" xfId="17931"/>
    <cellStyle name="Comma 2 99" xfId="17932"/>
    <cellStyle name="Comma 2*" xfId="2716"/>
    <cellStyle name="Comma 2_2.11 Staff NG BS" xfId="850"/>
    <cellStyle name="Comma 20" xfId="17222"/>
    <cellStyle name="Comma 20 2" xfId="41886"/>
    <cellStyle name="Comma 20 3" xfId="41907"/>
    <cellStyle name="Comma 21" xfId="17239"/>
    <cellStyle name="Comma 21 2" xfId="41895"/>
    <cellStyle name="Comma 21 3" xfId="41931"/>
    <cellStyle name="Comma 21 4" xfId="41960"/>
    <cellStyle name="Comma 3" xfId="209"/>
    <cellStyle name="Comma 3 10" xfId="851"/>
    <cellStyle name="Comma 3 100" xfId="17933"/>
    <cellStyle name="Comma 3 101" xfId="17934"/>
    <cellStyle name="Comma 3 102" xfId="17935"/>
    <cellStyle name="Comma 3 103" xfId="17936"/>
    <cellStyle name="Comma 3 104" xfId="17937"/>
    <cellStyle name="Comma 3 105" xfId="17938"/>
    <cellStyle name="Comma 3 106" xfId="17939"/>
    <cellStyle name="Comma 3 107" xfId="17940"/>
    <cellStyle name="Comma 3 108" xfId="17941"/>
    <cellStyle name="Comma 3 109" xfId="17942"/>
    <cellStyle name="Comma 3 11" xfId="852"/>
    <cellStyle name="Comma 3 110" xfId="17943"/>
    <cellStyle name="Comma 3 111" xfId="17944"/>
    <cellStyle name="Comma 3 112" xfId="17945"/>
    <cellStyle name="Comma 3 113" xfId="17946"/>
    <cellStyle name="Comma 3 114" xfId="17947"/>
    <cellStyle name="Comma 3 115" xfId="17948"/>
    <cellStyle name="Comma 3 116" xfId="17949"/>
    <cellStyle name="Comma 3 117" xfId="17950"/>
    <cellStyle name="Comma 3 118" xfId="17951"/>
    <cellStyle name="Comma 3 119" xfId="17952"/>
    <cellStyle name="Comma 3 12" xfId="853"/>
    <cellStyle name="Comma 3 120" xfId="17953"/>
    <cellStyle name="Comma 3 121" xfId="17954"/>
    <cellStyle name="Comma 3 122" xfId="17955"/>
    <cellStyle name="Comma 3 123" xfId="17956"/>
    <cellStyle name="Comma 3 124" xfId="17957"/>
    <cellStyle name="Comma 3 125" xfId="17958"/>
    <cellStyle name="Comma 3 126" xfId="17959"/>
    <cellStyle name="Comma 3 13" xfId="854"/>
    <cellStyle name="Comma 3 14" xfId="855"/>
    <cellStyle name="Comma 3 15" xfId="856"/>
    <cellStyle name="Comma 3 16" xfId="857"/>
    <cellStyle name="Comma 3 17" xfId="858"/>
    <cellStyle name="Comma 3 18" xfId="859"/>
    <cellStyle name="Comma 3 19" xfId="860"/>
    <cellStyle name="Comma 3 2" xfId="221"/>
    <cellStyle name="Comma 3 2 2" xfId="222"/>
    <cellStyle name="Comma 3 2 2 10" xfId="2717"/>
    <cellStyle name="Comma 3 2 2 11" xfId="2718"/>
    <cellStyle name="Comma 3 2 2 12" xfId="2719"/>
    <cellStyle name="Comma 3 2 2 13" xfId="2720"/>
    <cellStyle name="Comma 3 2 2 14" xfId="2721"/>
    <cellStyle name="Comma 3 2 2 2" xfId="2722"/>
    <cellStyle name="Comma 3 2 2 3" xfId="2723"/>
    <cellStyle name="Comma 3 2 2 4" xfId="2724"/>
    <cellStyle name="Comma 3 2 2 5" xfId="2725"/>
    <cellStyle name="Comma 3 2 2 6" xfId="2726"/>
    <cellStyle name="Comma 3 2 2 7" xfId="2727"/>
    <cellStyle name="Comma 3 2 2 8" xfId="2728"/>
    <cellStyle name="Comma 3 2 2 9" xfId="2729"/>
    <cellStyle name="Comma 3 2 3" xfId="861"/>
    <cellStyle name="Comma 3 2 3 2" xfId="862"/>
    <cellStyle name="Comma 3 2 4" xfId="863"/>
    <cellStyle name="Comma 3 2 5" xfId="17244"/>
    <cellStyle name="Comma 3 2_3.1.2 DB Pension Detail" xfId="864"/>
    <cellStyle name="Comma 3 20" xfId="865"/>
    <cellStyle name="Comma 3 21" xfId="866"/>
    <cellStyle name="Comma 3 22" xfId="867"/>
    <cellStyle name="Comma 3 23" xfId="868"/>
    <cellStyle name="Comma 3 24" xfId="869"/>
    <cellStyle name="Comma 3 25" xfId="870"/>
    <cellStyle name="Comma 3 26" xfId="871"/>
    <cellStyle name="Comma 3 27" xfId="872"/>
    <cellStyle name="Comma 3 28" xfId="873"/>
    <cellStyle name="Comma 3 29" xfId="874"/>
    <cellStyle name="Comma 3 3" xfId="223"/>
    <cellStyle name="Comma 3 3 2" xfId="224"/>
    <cellStyle name="Comma 3 3 2 2" xfId="875"/>
    <cellStyle name="Comma 3 3 3" xfId="876"/>
    <cellStyle name="Comma 3 3 4" xfId="17245"/>
    <cellStyle name="Comma 3 30" xfId="877"/>
    <cellStyle name="Comma 3 31" xfId="878"/>
    <cellStyle name="Comma 3 32" xfId="879"/>
    <cellStyle name="Comma 3 33" xfId="880"/>
    <cellStyle name="Comma 3 34" xfId="881"/>
    <cellStyle name="Comma 3 35" xfId="882"/>
    <cellStyle name="Comma 3 36" xfId="883"/>
    <cellStyle name="Comma 3 37" xfId="884"/>
    <cellStyle name="Comma 3 38" xfId="885"/>
    <cellStyle name="Comma 3 39" xfId="886"/>
    <cellStyle name="Comma 3 4" xfId="887"/>
    <cellStyle name="Comma 3 40" xfId="888"/>
    <cellStyle name="Comma 3 41" xfId="889"/>
    <cellStyle name="Comma 3 42" xfId="890"/>
    <cellStyle name="Comma 3 43" xfId="891"/>
    <cellStyle name="Comma 3 44" xfId="892"/>
    <cellStyle name="Comma 3 45" xfId="893"/>
    <cellStyle name="Comma 3 46" xfId="894"/>
    <cellStyle name="Comma 3 47" xfId="895"/>
    <cellStyle name="Comma 3 48" xfId="896"/>
    <cellStyle name="Comma 3 49" xfId="897"/>
    <cellStyle name="Comma 3 5" xfId="898"/>
    <cellStyle name="Comma 3 50" xfId="899"/>
    <cellStyle name="Comma 3 51" xfId="2730"/>
    <cellStyle name="Comma 3 51 10" xfId="17960"/>
    <cellStyle name="Comma 3 51 11" xfId="17961"/>
    <cellStyle name="Comma 3 51 12" xfId="17962"/>
    <cellStyle name="Comma 3 51 13" xfId="17963"/>
    <cellStyle name="Comma 3 51 14" xfId="17964"/>
    <cellStyle name="Comma 3 51 15" xfId="17965"/>
    <cellStyle name="Comma 3 51 16" xfId="17966"/>
    <cellStyle name="Comma 3 51 17" xfId="17967"/>
    <cellStyle name="Comma 3 51 2" xfId="17968"/>
    <cellStyle name="Comma 3 51 3" xfId="17969"/>
    <cellStyle name="Comma 3 51 4" xfId="17970"/>
    <cellStyle name="Comma 3 51 5" xfId="17971"/>
    <cellStyle name="Comma 3 51 6" xfId="17972"/>
    <cellStyle name="Comma 3 51 7" xfId="17973"/>
    <cellStyle name="Comma 3 51 8" xfId="17974"/>
    <cellStyle name="Comma 3 51 9" xfId="17975"/>
    <cellStyle name="Comma 3 52" xfId="2731"/>
    <cellStyle name="Comma 3 52 10" xfId="17976"/>
    <cellStyle name="Comma 3 52 11" xfId="17977"/>
    <cellStyle name="Comma 3 52 12" xfId="17978"/>
    <cellStyle name="Comma 3 52 13" xfId="17979"/>
    <cellStyle name="Comma 3 52 14" xfId="17980"/>
    <cellStyle name="Comma 3 52 15" xfId="17981"/>
    <cellStyle name="Comma 3 52 16" xfId="17982"/>
    <cellStyle name="Comma 3 52 17" xfId="17983"/>
    <cellStyle name="Comma 3 52 2" xfId="17984"/>
    <cellStyle name="Comma 3 52 3" xfId="17985"/>
    <cellStyle name="Comma 3 52 4" xfId="17986"/>
    <cellStyle name="Comma 3 52 5" xfId="17987"/>
    <cellStyle name="Comma 3 52 6" xfId="17988"/>
    <cellStyle name="Comma 3 52 7" xfId="17989"/>
    <cellStyle name="Comma 3 52 8" xfId="17990"/>
    <cellStyle name="Comma 3 52 9" xfId="17991"/>
    <cellStyle name="Comma 3 53" xfId="2732"/>
    <cellStyle name="Comma 3 54" xfId="2733"/>
    <cellStyle name="Comma 3 55" xfId="2734"/>
    <cellStyle name="Comma 3 56" xfId="2735"/>
    <cellStyle name="Comma 3 57" xfId="2736"/>
    <cellStyle name="Comma 3 58" xfId="2737"/>
    <cellStyle name="Comma 3 59" xfId="2738"/>
    <cellStyle name="Comma 3 6" xfId="900"/>
    <cellStyle name="Comma 3 60" xfId="2739"/>
    <cellStyle name="Comma 3 61" xfId="2740"/>
    <cellStyle name="Comma 3 62" xfId="2741"/>
    <cellStyle name="Comma 3 63" xfId="2742"/>
    <cellStyle name="Comma 3 64" xfId="17217"/>
    <cellStyle name="Comma 3 65" xfId="17992"/>
    <cellStyle name="Comma 3 66" xfId="17993"/>
    <cellStyle name="Comma 3 67" xfId="17994"/>
    <cellStyle name="Comma 3 68" xfId="17995"/>
    <cellStyle name="Comma 3 69" xfId="17996"/>
    <cellStyle name="Comma 3 7" xfId="901"/>
    <cellStyle name="Comma 3 70" xfId="17997"/>
    <cellStyle name="Comma 3 71" xfId="17998"/>
    <cellStyle name="Comma 3 72" xfId="17999"/>
    <cellStyle name="Comma 3 73" xfId="18000"/>
    <cellStyle name="Comma 3 74" xfId="18001"/>
    <cellStyle name="Comma 3 75" xfId="18002"/>
    <cellStyle name="Comma 3 76" xfId="18003"/>
    <cellStyle name="Comma 3 77" xfId="18004"/>
    <cellStyle name="Comma 3 78" xfId="18005"/>
    <cellStyle name="Comma 3 79" xfId="18006"/>
    <cellStyle name="Comma 3 8" xfId="902"/>
    <cellStyle name="Comma 3 80" xfId="18007"/>
    <cellStyle name="Comma 3 81" xfId="18008"/>
    <cellStyle name="Comma 3 82" xfId="18009"/>
    <cellStyle name="Comma 3 83" xfId="18010"/>
    <cellStyle name="Comma 3 84" xfId="18011"/>
    <cellStyle name="Comma 3 85" xfId="18012"/>
    <cellStyle name="Comma 3 86" xfId="18013"/>
    <cellStyle name="Comma 3 87" xfId="18014"/>
    <cellStyle name="Comma 3 88" xfId="18015"/>
    <cellStyle name="Comma 3 89" xfId="18016"/>
    <cellStyle name="Comma 3 9" xfId="903"/>
    <cellStyle name="Comma 3 90" xfId="18017"/>
    <cellStyle name="Comma 3 91" xfId="18018"/>
    <cellStyle name="Comma 3 92" xfId="18019"/>
    <cellStyle name="Comma 3 93" xfId="18020"/>
    <cellStyle name="Comma 3 94" xfId="18021"/>
    <cellStyle name="Comma 3 95" xfId="18022"/>
    <cellStyle name="Comma 3 96" xfId="18023"/>
    <cellStyle name="Comma 3 97" xfId="18024"/>
    <cellStyle name="Comma 3 98" xfId="18025"/>
    <cellStyle name="Comma 3 99" xfId="18026"/>
    <cellStyle name="Comma 3*" xfId="2743"/>
    <cellStyle name="Comma 3_3.1.2 DB Pension Detail" xfId="904"/>
    <cellStyle name="Comma 4" xfId="225"/>
    <cellStyle name="Comma 4 10" xfId="2744"/>
    <cellStyle name="Comma 4 11" xfId="2745"/>
    <cellStyle name="Comma 4 12" xfId="2746"/>
    <cellStyle name="Comma 4 13" xfId="2747"/>
    <cellStyle name="Comma 4 14" xfId="2748"/>
    <cellStyle name="Comma 4 15" xfId="2749"/>
    <cellStyle name="Comma 4 16" xfId="18027"/>
    <cellStyle name="Comma 4 17" xfId="18028"/>
    <cellStyle name="Comma 4 18" xfId="18029"/>
    <cellStyle name="Comma 4 19" xfId="18030"/>
    <cellStyle name="Comma 4 2" xfId="905"/>
    <cellStyle name="Comma 4 2 10" xfId="2750"/>
    <cellStyle name="Comma 4 2 100" xfId="18031"/>
    <cellStyle name="Comma 4 2 101" xfId="18032"/>
    <cellStyle name="Comma 4 2 102" xfId="18033"/>
    <cellStyle name="Comma 4 2 103" xfId="18034"/>
    <cellStyle name="Comma 4 2 104" xfId="18035"/>
    <cellStyle name="Comma 4 2 105" xfId="18036"/>
    <cellStyle name="Comma 4 2 106" xfId="18037"/>
    <cellStyle name="Comma 4 2 107" xfId="18038"/>
    <cellStyle name="Comma 4 2 108" xfId="18039"/>
    <cellStyle name="Comma 4 2 109" xfId="18040"/>
    <cellStyle name="Comma 4 2 11" xfId="2751"/>
    <cellStyle name="Comma 4 2 12" xfId="2752"/>
    <cellStyle name="Comma 4 2 13" xfId="2753"/>
    <cellStyle name="Comma 4 2 14" xfId="2754"/>
    <cellStyle name="Comma 4 2 15" xfId="18041"/>
    <cellStyle name="Comma 4 2 16" xfId="18042"/>
    <cellStyle name="Comma 4 2 17" xfId="18043"/>
    <cellStyle name="Comma 4 2 18" xfId="18044"/>
    <cellStyle name="Comma 4 2 19" xfId="18045"/>
    <cellStyle name="Comma 4 2 2" xfId="906"/>
    <cellStyle name="Comma 4 2 2 10" xfId="2755"/>
    <cellStyle name="Comma 4 2 2 11" xfId="2756"/>
    <cellStyle name="Comma 4 2 2 12" xfId="2757"/>
    <cellStyle name="Comma 4 2 2 13" xfId="2758"/>
    <cellStyle name="Comma 4 2 2 2" xfId="2759"/>
    <cellStyle name="Comma 4 2 2 3" xfId="2760"/>
    <cellStyle name="Comma 4 2 2 4" xfId="2761"/>
    <cellStyle name="Comma 4 2 2 5" xfId="2762"/>
    <cellStyle name="Comma 4 2 2 6" xfId="2763"/>
    <cellStyle name="Comma 4 2 2 7" xfId="2764"/>
    <cellStyle name="Comma 4 2 2 8" xfId="2765"/>
    <cellStyle name="Comma 4 2 2 9" xfId="2766"/>
    <cellStyle name="Comma 4 2 20" xfId="18046"/>
    <cellStyle name="Comma 4 2 21" xfId="18047"/>
    <cellStyle name="Comma 4 2 22" xfId="18048"/>
    <cellStyle name="Comma 4 2 23" xfId="18049"/>
    <cellStyle name="Comma 4 2 23 10" xfId="18050"/>
    <cellStyle name="Comma 4 2 23 11" xfId="18051"/>
    <cellStyle name="Comma 4 2 23 12" xfId="18052"/>
    <cellStyle name="Comma 4 2 23 13" xfId="18053"/>
    <cellStyle name="Comma 4 2 23 14" xfId="18054"/>
    <cellStyle name="Comma 4 2 23 15" xfId="18055"/>
    <cellStyle name="Comma 4 2 23 16" xfId="18056"/>
    <cellStyle name="Comma 4 2 23 17" xfId="18057"/>
    <cellStyle name="Comma 4 2 23 2" xfId="18058"/>
    <cellStyle name="Comma 4 2 23 3" xfId="18059"/>
    <cellStyle name="Comma 4 2 23 4" xfId="18060"/>
    <cellStyle name="Comma 4 2 23 5" xfId="18061"/>
    <cellStyle name="Comma 4 2 23 6" xfId="18062"/>
    <cellStyle name="Comma 4 2 23 7" xfId="18063"/>
    <cellStyle name="Comma 4 2 23 8" xfId="18064"/>
    <cellStyle name="Comma 4 2 23 9" xfId="18065"/>
    <cellStyle name="Comma 4 2 24" xfId="18066"/>
    <cellStyle name="Comma 4 2 25" xfId="18067"/>
    <cellStyle name="Comma 4 2 26" xfId="18068"/>
    <cellStyle name="Comma 4 2 27" xfId="18069"/>
    <cellStyle name="Comma 4 2 28" xfId="18070"/>
    <cellStyle name="Comma 4 2 29" xfId="18071"/>
    <cellStyle name="Comma 4 2 3" xfId="2767"/>
    <cellStyle name="Comma 4 2 30" xfId="18072"/>
    <cellStyle name="Comma 4 2 31" xfId="18073"/>
    <cellStyle name="Comma 4 2 32" xfId="18074"/>
    <cellStyle name="Comma 4 2 33" xfId="18075"/>
    <cellStyle name="Comma 4 2 34" xfId="18076"/>
    <cellStyle name="Comma 4 2 35" xfId="18077"/>
    <cellStyle name="Comma 4 2 36" xfId="18078"/>
    <cellStyle name="Comma 4 2 37" xfId="18079"/>
    <cellStyle name="Comma 4 2 38" xfId="18080"/>
    <cellStyle name="Comma 4 2 39" xfId="18081"/>
    <cellStyle name="Comma 4 2 4" xfId="2768"/>
    <cellStyle name="Comma 4 2 40" xfId="18082"/>
    <cellStyle name="Comma 4 2 41" xfId="18083"/>
    <cellStyle name="Comma 4 2 42" xfId="18084"/>
    <cellStyle name="Comma 4 2 43" xfId="18085"/>
    <cellStyle name="Comma 4 2 44" xfId="18086"/>
    <cellStyle name="Comma 4 2 45" xfId="18087"/>
    <cellStyle name="Comma 4 2 46" xfId="18088"/>
    <cellStyle name="Comma 4 2 47" xfId="18089"/>
    <cellStyle name="Comma 4 2 48" xfId="18090"/>
    <cellStyle name="Comma 4 2 49" xfId="18091"/>
    <cellStyle name="Comma 4 2 5" xfId="2769"/>
    <cellStyle name="Comma 4 2 50" xfId="18092"/>
    <cellStyle name="Comma 4 2 51" xfId="18093"/>
    <cellStyle name="Comma 4 2 52" xfId="18094"/>
    <cellStyle name="Comma 4 2 53" xfId="18095"/>
    <cellStyle name="Comma 4 2 54" xfId="18096"/>
    <cellStyle name="Comma 4 2 55" xfId="18097"/>
    <cellStyle name="Comma 4 2 56" xfId="18098"/>
    <cellStyle name="Comma 4 2 57" xfId="18099"/>
    <cellStyle name="Comma 4 2 58" xfId="18100"/>
    <cellStyle name="Comma 4 2 59" xfId="18101"/>
    <cellStyle name="Comma 4 2 6" xfId="2770"/>
    <cellStyle name="Comma 4 2 60" xfId="18102"/>
    <cellStyle name="Comma 4 2 61" xfId="18103"/>
    <cellStyle name="Comma 4 2 62" xfId="18104"/>
    <cellStyle name="Comma 4 2 63" xfId="18105"/>
    <cellStyle name="Comma 4 2 64" xfId="18106"/>
    <cellStyle name="Comma 4 2 65" xfId="18107"/>
    <cellStyle name="Comma 4 2 66" xfId="18108"/>
    <cellStyle name="Comma 4 2 67" xfId="18109"/>
    <cellStyle name="Comma 4 2 68" xfId="18110"/>
    <cellStyle name="Comma 4 2 69" xfId="18111"/>
    <cellStyle name="Comma 4 2 7" xfId="2771"/>
    <cellStyle name="Comma 4 2 70" xfId="18112"/>
    <cellStyle name="Comma 4 2 71" xfId="18113"/>
    <cellStyle name="Comma 4 2 72" xfId="18114"/>
    <cellStyle name="Comma 4 2 73" xfId="18115"/>
    <cellStyle name="Comma 4 2 74" xfId="18116"/>
    <cellStyle name="Comma 4 2 75" xfId="18117"/>
    <cellStyle name="Comma 4 2 76" xfId="18118"/>
    <cellStyle name="Comma 4 2 77" xfId="18119"/>
    <cellStyle name="Comma 4 2 78" xfId="18120"/>
    <cellStyle name="Comma 4 2 79" xfId="18121"/>
    <cellStyle name="Comma 4 2 8" xfId="2772"/>
    <cellStyle name="Comma 4 2 80" xfId="18122"/>
    <cellStyle name="Comma 4 2 81" xfId="18123"/>
    <cellStyle name="Comma 4 2 82" xfId="18124"/>
    <cellStyle name="Comma 4 2 83" xfId="18125"/>
    <cellStyle name="Comma 4 2 84" xfId="18126"/>
    <cellStyle name="Comma 4 2 85" xfId="18127"/>
    <cellStyle name="Comma 4 2 86" xfId="18128"/>
    <cellStyle name="Comma 4 2 87" xfId="18129"/>
    <cellStyle name="Comma 4 2 88" xfId="18130"/>
    <cellStyle name="Comma 4 2 89" xfId="18131"/>
    <cellStyle name="Comma 4 2 9" xfId="2773"/>
    <cellStyle name="Comma 4 2 90" xfId="18132"/>
    <cellStyle name="Comma 4 2 91" xfId="18133"/>
    <cellStyle name="Comma 4 2 92" xfId="18134"/>
    <cellStyle name="Comma 4 2 93" xfId="18135"/>
    <cellStyle name="Comma 4 2 94" xfId="18136"/>
    <cellStyle name="Comma 4 2 95" xfId="18137"/>
    <cellStyle name="Comma 4 2 96" xfId="18138"/>
    <cellStyle name="Comma 4 2 97" xfId="18139"/>
    <cellStyle name="Comma 4 2 98" xfId="18140"/>
    <cellStyle name="Comma 4 2 99" xfId="18141"/>
    <cellStyle name="Comma 4 20" xfId="18142"/>
    <cellStyle name="Comma 4 21" xfId="18143"/>
    <cellStyle name="Comma 4 22" xfId="18144"/>
    <cellStyle name="Comma 4 23" xfId="18145"/>
    <cellStyle name="Comma 4 24" xfId="18146"/>
    <cellStyle name="Comma 4 25" xfId="18147"/>
    <cellStyle name="Comma 4 26" xfId="18148"/>
    <cellStyle name="Comma 4 27" xfId="18149"/>
    <cellStyle name="Comma 4 28" xfId="18150"/>
    <cellStyle name="Comma 4 29" xfId="18151"/>
    <cellStyle name="Comma 4 3" xfId="907"/>
    <cellStyle name="Comma 4 3 10" xfId="2774"/>
    <cellStyle name="Comma 4 3 11" xfId="2775"/>
    <cellStyle name="Comma 4 3 12" xfId="2776"/>
    <cellStyle name="Comma 4 3 13" xfId="2777"/>
    <cellStyle name="Comma 4 3 14" xfId="18152"/>
    <cellStyle name="Comma 4 3 15" xfId="18153"/>
    <cellStyle name="Comma 4 3 16" xfId="18154"/>
    <cellStyle name="Comma 4 3 17" xfId="18155"/>
    <cellStyle name="Comma 4 3 2" xfId="2778"/>
    <cellStyle name="Comma 4 3 3" xfId="2779"/>
    <cellStyle name="Comma 4 3 4" xfId="2780"/>
    <cellStyle name="Comma 4 3 5" xfId="2781"/>
    <cellStyle name="Comma 4 3 6" xfId="2782"/>
    <cellStyle name="Comma 4 3 7" xfId="2783"/>
    <cellStyle name="Comma 4 3 8" xfId="2784"/>
    <cellStyle name="Comma 4 3 9" xfId="2785"/>
    <cellStyle name="Comma 4 30" xfId="18156"/>
    <cellStyle name="Comma 4 31" xfId="18157"/>
    <cellStyle name="Comma 4 32" xfId="18158"/>
    <cellStyle name="Comma 4 33" xfId="18159"/>
    <cellStyle name="Comma 4 34" xfId="18160"/>
    <cellStyle name="Comma 4 35" xfId="18161"/>
    <cellStyle name="Comma 4 36" xfId="18162"/>
    <cellStyle name="Comma 4 37" xfId="18163"/>
    <cellStyle name="Comma 4 38" xfId="18164"/>
    <cellStyle name="Comma 4 39" xfId="18165"/>
    <cellStyle name="Comma 4 4" xfId="2786"/>
    <cellStyle name="Comma 4 4 10" xfId="18166"/>
    <cellStyle name="Comma 4 4 11" xfId="18167"/>
    <cellStyle name="Comma 4 4 12" xfId="18168"/>
    <cellStyle name="Comma 4 4 13" xfId="18169"/>
    <cellStyle name="Comma 4 4 14" xfId="18170"/>
    <cellStyle name="Comma 4 4 15" xfId="18171"/>
    <cellStyle name="Comma 4 4 16" xfId="18172"/>
    <cellStyle name="Comma 4 4 17" xfId="18173"/>
    <cellStyle name="Comma 4 4 2" xfId="18174"/>
    <cellStyle name="Comma 4 4 3" xfId="18175"/>
    <cellStyle name="Comma 4 4 4" xfId="18176"/>
    <cellStyle name="Comma 4 4 5" xfId="18177"/>
    <cellStyle name="Comma 4 4 6" xfId="18178"/>
    <cellStyle name="Comma 4 4 7" xfId="18179"/>
    <cellStyle name="Comma 4 4 8" xfId="18180"/>
    <cellStyle name="Comma 4 4 9" xfId="18181"/>
    <cellStyle name="Comma 4 40" xfId="18182"/>
    <cellStyle name="Comma 4 41" xfId="18183"/>
    <cellStyle name="Comma 4 42" xfId="18184"/>
    <cellStyle name="Comma 4 43" xfId="18185"/>
    <cellStyle name="Comma 4 44" xfId="18186"/>
    <cellStyle name="Comma 4 45" xfId="18187"/>
    <cellStyle name="Comma 4 46" xfId="18188"/>
    <cellStyle name="Comma 4 47" xfId="18189"/>
    <cellStyle name="Comma 4 48" xfId="18190"/>
    <cellStyle name="Comma 4 49" xfId="18191"/>
    <cellStyle name="Comma 4 5" xfId="2787"/>
    <cellStyle name="Comma 4 50" xfId="18192"/>
    <cellStyle name="Comma 4 51" xfId="18193"/>
    <cellStyle name="Comma 4 52" xfId="18194"/>
    <cellStyle name="Comma 4 53" xfId="18195"/>
    <cellStyle name="Comma 4 54" xfId="18196"/>
    <cellStyle name="Comma 4 55" xfId="18197"/>
    <cellStyle name="Comma 4 56" xfId="18198"/>
    <cellStyle name="Comma 4 57" xfId="18199"/>
    <cellStyle name="Comma 4 58" xfId="18200"/>
    <cellStyle name="Comma 4 59" xfId="18201"/>
    <cellStyle name="Comma 4 6" xfId="2788"/>
    <cellStyle name="Comma 4 60" xfId="18202"/>
    <cellStyle name="Comma 4 61" xfId="18203"/>
    <cellStyle name="Comma 4 62" xfId="18204"/>
    <cellStyle name="Comma 4 63" xfId="18205"/>
    <cellStyle name="Comma 4 64" xfId="18206"/>
    <cellStyle name="Comma 4 65" xfId="18207"/>
    <cellStyle name="Comma 4 66" xfId="18208"/>
    <cellStyle name="Comma 4 67" xfId="18209"/>
    <cellStyle name="Comma 4 68" xfId="18210"/>
    <cellStyle name="Comma 4 69" xfId="18211"/>
    <cellStyle name="Comma 4 7" xfId="2789"/>
    <cellStyle name="Comma 4 70" xfId="18212"/>
    <cellStyle name="Comma 4 71" xfId="18213"/>
    <cellStyle name="Comma 4 72" xfId="18214"/>
    <cellStyle name="Comma 4 73" xfId="18215"/>
    <cellStyle name="Comma 4 74" xfId="18216"/>
    <cellStyle name="Comma 4 75" xfId="18217"/>
    <cellStyle name="Comma 4 76" xfId="18218"/>
    <cellStyle name="Comma 4 77" xfId="18219"/>
    <cellStyle name="Comma 4 78" xfId="18220"/>
    <cellStyle name="Comma 4 8" xfId="2790"/>
    <cellStyle name="Comma 4 9" xfId="2791"/>
    <cellStyle name="Comma 5" xfId="226"/>
    <cellStyle name="Comma 5 10" xfId="2792"/>
    <cellStyle name="Comma 5 11" xfId="2793"/>
    <cellStyle name="Comma 5 12" xfId="2794"/>
    <cellStyle name="Comma 5 13" xfId="2795"/>
    <cellStyle name="Comma 5 14" xfId="2796"/>
    <cellStyle name="Comma 5 15" xfId="2797"/>
    <cellStyle name="Comma 5 16" xfId="18221"/>
    <cellStyle name="Comma 5 17" xfId="18222"/>
    <cellStyle name="Comma 5 18" xfId="18223"/>
    <cellStyle name="Comma 5 19" xfId="18224"/>
    <cellStyle name="Comma 5 2" xfId="908"/>
    <cellStyle name="Comma 5 2 10" xfId="2798"/>
    <cellStyle name="Comma 5 2 11" xfId="2799"/>
    <cellStyle name="Comma 5 2 12" xfId="2800"/>
    <cellStyle name="Comma 5 2 13" xfId="2801"/>
    <cellStyle name="Comma 5 2 14" xfId="2802"/>
    <cellStyle name="Comma 5 2 15" xfId="2803"/>
    <cellStyle name="Comma 5 2 16" xfId="18225"/>
    <cellStyle name="Comma 5 2 17" xfId="18226"/>
    <cellStyle name="Comma 5 2 2" xfId="909"/>
    <cellStyle name="Comma 5 2 2 10" xfId="2804"/>
    <cellStyle name="Comma 5 2 2 11" xfId="2805"/>
    <cellStyle name="Comma 5 2 2 12" xfId="2806"/>
    <cellStyle name="Comma 5 2 2 13" xfId="2807"/>
    <cellStyle name="Comma 5 2 2 14" xfId="2808"/>
    <cellStyle name="Comma 5 2 2 15" xfId="2809"/>
    <cellStyle name="Comma 5 2 2 16" xfId="2810"/>
    <cellStyle name="Comma 5 2 2 2" xfId="910"/>
    <cellStyle name="Comma 5 2 2 2 10" xfId="2811"/>
    <cellStyle name="Comma 5 2 2 2 11" xfId="2812"/>
    <cellStyle name="Comma 5 2 2 2 12" xfId="2813"/>
    <cellStyle name="Comma 5 2 2 2 13" xfId="2814"/>
    <cellStyle name="Comma 5 2 2 2 2" xfId="2815"/>
    <cellStyle name="Comma 5 2 2 2 3" xfId="2816"/>
    <cellStyle name="Comma 5 2 2 2 4" xfId="2817"/>
    <cellStyle name="Comma 5 2 2 2 5" xfId="2818"/>
    <cellStyle name="Comma 5 2 2 2 6" xfId="2819"/>
    <cellStyle name="Comma 5 2 2 2 7" xfId="2820"/>
    <cellStyle name="Comma 5 2 2 2 8" xfId="2821"/>
    <cellStyle name="Comma 5 2 2 2 9" xfId="2822"/>
    <cellStyle name="Comma 5 2 2 3" xfId="911"/>
    <cellStyle name="Comma 5 2 2 3 10" xfId="2823"/>
    <cellStyle name="Comma 5 2 2 3 11" xfId="2824"/>
    <cellStyle name="Comma 5 2 2 3 12" xfId="2825"/>
    <cellStyle name="Comma 5 2 2 3 13" xfId="2826"/>
    <cellStyle name="Comma 5 2 2 3 2" xfId="2827"/>
    <cellStyle name="Comma 5 2 2 3 3" xfId="2828"/>
    <cellStyle name="Comma 5 2 2 3 4" xfId="2829"/>
    <cellStyle name="Comma 5 2 2 3 5" xfId="2830"/>
    <cellStyle name="Comma 5 2 2 3 6" xfId="2831"/>
    <cellStyle name="Comma 5 2 2 3 7" xfId="2832"/>
    <cellStyle name="Comma 5 2 2 3 8" xfId="2833"/>
    <cellStyle name="Comma 5 2 2 3 9" xfId="2834"/>
    <cellStyle name="Comma 5 2 2 4" xfId="912"/>
    <cellStyle name="Comma 5 2 2 4 10" xfId="2835"/>
    <cellStyle name="Comma 5 2 2 4 11" xfId="2836"/>
    <cellStyle name="Comma 5 2 2 4 12" xfId="2837"/>
    <cellStyle name="Comma 5 2 2 4 13" xfId="2838"/>
    <cellStyle name="Comma 5 2 2 4 14" xfId="15710"/>
    <cellStyle name="Comma 5 2 2 4 14 2" xfId="17229"/>
    <cellStyle name="Comma 5 2 2 4 14 3" xfId="41900"/>
    <cellStyle name="Comma 5 2 2 4 14 3 2" xfId="41991"/>
    <cellStyle name="Comma 5 2 2 4 2" xfId="2839"/>
    <cellStyle name="Comma 5 2 2 4 3" xfId="2840"/>
    <cellStyle name="Comma 5 2 2 4 4" xfId="2841"/>
    <cellStyle name="Comma 5 2 2 4 5" xfId="2842"/>
    <cellStyle name="Comma 5 2 2 4 6" xfId="2843"/>
    <cellStyle name="Comma 5 2 2 4 7" xfId="2844"/>
    <cellStyle name="Comma 5 2 2 4 8" xfId="2845"/>
    <cellStyle name="Comma 5 2 2 4 9" xfId="2846"/>
    <cellStyle name="Comma 5 2 2 5" xfId="2847"/>
    <cellStyle name="Comma 5 2 2 6" xfId="2848"/>
    <cellStyle name="Comma 5 2 2 7" xfId="2849"/>
    <cellStyle name="Comma 5 2 2 8" xfId="2850"/>
    <cellStyle name="Comma 5 2 2 9" xfId="2851"/>
    <cellStyle name="Comma 5 2 3" xfId="913"/>
    <cellStyle name="Comma 5 2 3 10" xfId="2852"/>
    <cellStyle name="Comma 5 2 3 11" xfId="2853"/>
    <cellStyle name="Comma 5 2 3 12" xfId="2854"/>
    <cellStyle name="Comma 5 2 3 13" xfId="2855"/>
    <cellStyle name="Comma 5 2 3 2" xfId="2856"/>
    <cellStyle name="Comma 5 2 3 3" xfId="2857"/>
    <cellStyle name="Comma 5 2 3 4" xfId="2858"/>
    <cellStyle name="Comma 5 2 3 5" xfId="2859"/>
    <cellStyle name="Comma 5 2 3 6" xfId="2860"/>
    <cellStyle name="Comma 5 2 3 7" xfId="2861"/>
    <cellStyle name="Comma 5 2 3 8" xfId="2862"/>
    <cellStyle name="Comma 5 2 3 9" xfId="2863"/>
    <cellStyle name="Comma 5 2 4" xfId="2864"/>
    <cellStyle name="Comma 5 2 5" xfId="2865"/>
    <cellStyle name="Comma 5 2 6" xfId="2866"/>
    <cellStyle name="Comma 5 2 7" xfId="2867"/>
    <cellStyle name="Comma 5 2 8" xfId="2868"/>
    <cellStyle name="Comma 5 2 9" xfId="2869"/>
    <cellStyle name="Comma 5 20" xfId="18227"/>
    <cellStyle name="Comma 5 21" xfId="18228"/>
    <cellStyle name="Comma 5 22" xfId="18229"/>
    <cellStyle name="Comma 5 23" xfId="18230"/>
    <cellStyle name="Comma 5 24" xfId="18231"/>
    <cellStyle name="Comma 5 25" xfId="18232"/>
    <cellStyle name="Comma 5 26" xfId="18233"/>
    <cellStyle name="Comma 5 27" xfId="18234"/>
    <cellStyle name="Comma 5 28" xfId="18235"/>
    <cellStyle name="Comma 5 29" xfId="18236"/>
    <cellStyle name="Comma 5 3" xfId="914"/>
    <cellStyle name="Comma 5 3 10" xfId="2870"/>
    <cellStyle name="Comma 5 3 11" xfId="2871"/>
    <cellStyle name="Comma 5 3 12" xfId="2872"/>
    <cellStyle name="Comma 5 3 13" xfId="2873"/>
    <cellStyle name="Comma 5 3 14" xfId="18237"/>
    <cellStyle name="Comma 5 3 15" xfId="18238"/>
    <cellStyle name="Comma 5 3 16" xfId="18239"/>
    <cellStyle name="Comma 5 3 17" xfId="18240"/>
    <cellStyle name="Comma 5 3 2" xfId="2874"/>
    <cellStyle name="Comma 5 3 3" xfId="2875"/>
    <cellStyle name="Comma 5 3 4" xfId="2876"/>
    <cellStyle name="Comma 5 3 5" xfId="2877"/>
    <cellStyle name="Comma 5 3 6" xfId="2878"/>
    <cellStyle name="Comma 5 3 7" xfId="2879"/>
    <cellStyle name="Comma 5 3 8" xfId="2880"/>
    <cellStyle name="Comma 5 3 9" xfId="2881"/>
    <cellStyle name="Comma 5 30" xfId="18241"/>
    <cellStyle name="Comma 5 31" xfId="18242"/>
    <cellStyle name="Comma 5 32" xfId="18243"/>
    <cellStyle name="Comma 5 33" xfId="18244"/>
    <cellStyle name="Comma 5 34" xfId="18245"/>
    <cellStyle name="Comma 5 35" xfId="18246"/>
    <cellStyle name="Comma 5 36" xfId="18247"/>
    <cellStyle name="Comma 5 37" xfId="18248"/>
    <cellStyle name="Comma 5 38" xfId="18249"/>
    <cellStyle name="Comma 5 39" xfId="18250"/>
    <cellStyle name="Comma 5 4" xfId="2882"/>
    <cellStyle name="Comma 5 40" xfId="18251"/>
    <cellStyle name="Comma 5 41" xfId="18252"/>
    <cellStyle name="Comma 5 42" xfId="18253"/>
    <cellStyle name="Comma 5 43" xfId="18254"/>
    <cellStyle name="Comma 5 44" xfId="18255"/>
    <cellStyle name="Comma 5 45" xfId="18256"/>
    <cellStyle name="Comma 5 46" xfId="18257"/>
    <cellStyle name="Comma 5 47" xfId="18258"/>
    <cellStyle name="Comma 5 48" xfId="18259"/>
    <cellStyle name="Comma 5 49" xfId="18260"/>
    <cellStyle name="Comma 5 5" xfId="2883"/>
    <cellStyle name="Comma 5 50" xfId="18261"/>
    <cellStyle name="Comma 5 51" xfId="18262"/>
    <cellStyle name="Comma 5 52" xfId="18263"/>
    <cellStyle name="Comma 5 53" xfId="18264"/>
    <cellStyle name="Comma 5 54" xfId="18265"/>
    <cellStyle name="Comma 5 55" xfId="18266"/>
    <cellStyle name="Comma 5 56" xfId="18267"/>
    <cellStyle name="Comma 5 57" xfId="18268"/>
    <cellStyle name="Comma 5 58" xfId="18269"/>
    <cellStyle name="Comma 5 59" xfId="18270"/>
    <cellStyle name="Comma 5 6" xfId="2884"/>
    <cellStyle name="Comma 5 60" xfId="18271"/>
    <cellStyle name="Comma 5 61" xfId="18272"/>
    <cellStyle name="Comma 5 62" xfId="18273"/>
    <cellStyle name="Comma 5 63" xfId="18274"/>
    <cellStyle name="Comma 5 64" xfId="18275"/>
    <cellStyle name="Comma 5 65" xfId="18276"/>
    <cellStyle name="Comma 5 66" xfId="18277"/>
    <cellStyle name="Comma 5 67" xfId="18278"/>
    <cellStyle name="Comma 5 68" xfId="18279"/>
    <cellStyle name="Comma 5 69" xfId="18280"/>
    <cellStyle name="Comma 5 7" xfId="2885"/>
    <cellStyle name="Comma 5 70" xfId="18281"/>
    <cellStyle name="Comma 5 71" xfId="18282"/>
    <cellStyle name="Comma 5 72" xfId="18283"/>
    <cellStyle name="Comma 5 73" xfId="18284"/>
    <cellStyle name="Comma 5 74" xfId="18285"/>
    <cellStyle name="Comma 5 75" xfId="18286"/>
    <cellStyle name="Comma 5 76" xfId="18287"/>
    <cellStyle name="Comma 5 77" xfId="18288"/>
    <cellStyle name="Comma 5 78" xfId="18289"/>
    <cellStyle name="Comma 5 8" xfId="2886"/>
    <cellStyle name="Comma 5 9" xfId="2887"/>
    <cellStyle name="Comma 6" xfId="313"/>
    <cellStyle name="Comma 6 10" xfId="2888"/>
    <cellStyle name="Comma 6 11" xfId="2889"/>
    <cellStyle name="Comma 6 12" xfId="2890"/>
    <cellStyle name="Comma 6 13" xfId="2891"/>
    <cellStyle name="Comma 6 14" xfId="2892"/>
    <cellStyle name="Comma 6 15" xfId="18290"/>
    <cellStyle name="Comma 6 16" xfId="18291"/>
    <cellStyle name="Comma 6 17" xfId="18292"/>
    <cellStyle name="Comma 6 18" xfId="18293"/>
    <cellStyle name="Comma 6 2" xfId="915"/>
    <cellStyle name="Comma 6 2 10" xfId="2893"/>
    <cellStyle name="Comma 6 2 11" xfId="2894"/>
    <cellStyle name="Comma 6 2 12" xfId="2895"/>
    <cellStyle name="Comma 6 2 13" xfId="2896"/>
    <cellStyle name="Comma 6 2 2" xfId="2897"/>
    <cellStyle name="Comma 6 2 3" xfId="2898"/>
    <cellStyle name="Comma 6 2 4" xfId="2899"/>
    <cellStyle name="Comma 6 2 5" xfId="2900"/>
    <cellStyle name="Comma 6 2 6" xfId="2901"/>
    <cellStyle name="Comma 6 2 7" xfId="2902"/>
    <cellStyle name="Comma 6 2 8" xfId="2903"/>
    <cellStyle name="Comma 6 2 9" xfId="2904"/>
    <cellStyle name="Comma 6 3" xfId="2905"/>
    <cellStyle name="Comma 6 4" xfId="2906"/>
    <cellStyle name="Comma 6 5" xfId="2907"/>
    <cellStyle name="Comma 6 6" xfId="2908"/>
    <cellStyle name="Comma 6 7" xfId="2909"/>
    <cellStyle name="Comma 6 8" xfId="2910"/>
    <cellStyle name="Comma 6 9" xfId="2911"/>
    <cellStyle name="Comma 7" xfId="2912"/>
    <cellStyle name="Comma 7 10" xfId="2913"/>
    <cellStyle name="Comma 7 11" xfId="2914"/>
    <cellStyle name="Comma 7 12" xfId="2915"/>
    <cellStyle name="Comma 7 13" xfId="2916"/>
    <cellStyle name="Comma 7 2" xfId="2917"/>
    <cellStyle name="Comma 7 3" xfId="2918"/>
    <cellStyle name="Comma 7 4" xfId="2919"/>
    <cellStyle name="Comma 7 5" xfId="2920"/>
    <cellStyle name="Comma 7 6" xfId="2921"/>
    <cellStyle name="Comma 7 7" xfId="2922"/>
    <cellStyle name="Comma 7 8" xfId="2923"/>
    <cellStyle name="Comma 7 9" xfId="2924"/>
    <cellStyle name="Comma 8" xfId="2925"/>
    <cellStyle name="Comma 9" xfId="2926"/>
    <cellStyle name="Comma*" xfId="2927"/>
    <cellStyle name="comma[0]" xfId="2928"/>
    <cellStyle name="Comma_070323 - 5yr opex BPQ (Final)" xfId="42008"/>
    <cellStyle name="Comma_070323 - 5yr opex BPQ (Final) 2 2" xfId="42005"/>
    <cellStyle name="Comma0" xfId="2929"/>
    <cellStyle name="Comma1" xfId="2930"/>
    <cellStyle name="Comma2" xfId="2931"/>
    <cellStyle name="Comment" xfId="2932"/>
    <cellStyle name="CompanyName" xfId="2933"/>
    <cellStyle name="Copied" xfId="2934"/>
    <cellStyle name="Copy0_" xfId="2935"/>
    <cellStyle name="Copy1_" xfId="2936"/>
    <cellStyle name="Copy2_" xfId="2937"/>
    <cellStyle name="CountryTitle" xfId="2938"/>
    <cellStyle name="Currency" xfId="42041" builtinId="4"/>
    <cellStyle name="Currency - two places" xfId="15752"/>
    <cellStyle name="Currency (0)" xfId="2939"/>
    <cellStyle name="Currency (2)" xfId="2940"/>
    <cellStyle name="Currency [0.00]" xfId="2941"/>
    <cellStyle name="Currency 0" xfId="2942"/>
    <cellStyle name="Currency 2" xfId="2943"/>
    <cellStyle name="Currency 2*" xfId="2944"/>
    <cellStyle name="Currency 2_Model_Sep_2_02" xfId="2945"/>
    <cellStyle name="Currency 3" xfId="2946"/>
    <cellStyle name="Currency 3*" xfId="2947"/>
    <cellStyle name="Currency 4" xfId="18294"/>
    <cellStyle name="Currency 5" xfId="18295"/>
    <cellStyle name="Currency*" xfId="2948"/>
    <cellStyle name="Currency0" xfId="2949"/>
    <cellStyle name="d_yield" xfId="2950"/>
    <cellStyle name="Dash" xfId="2951"/>
    <cellStyle name="Date" xfId="916"/>
    <cellStyle name="Date 2" xfId="917"/>
    <cellStyle name="Date Aligned" xfId="2952"/>
    <cellStyle name="Date Aligned*" xfId="2953"/>
    <cellStyle name="Date Aligned_Model_Sep_2_02" xfId="2954"/>
    <cellStyle name="date title" xfId="2955"/>
    <cellStyle name="Date_0910 GSO Capex RRP - Final (Detail) v2 220710" xfId="18296"/>
    <cellStyle name="DateFormat" xfId="2956"/>
    <cellStyle name="Dec places 0" xfId="2957"/>
    <cellStyle name="Dec places 1, millions" xfId="2958"/>
    <cellStyle name="Dec places 2" xfId="2959"/>
    <cellStyle name="Dec places 2, millions" xfId="2960"/>
    <cellStyle name="Dec places 2_Draft RIIO plan presentation template - Customer Opsx Centre V7" xfId="2961"/>
    <cellStyle name="Dezimal [0]_Anschreiben" xfId="2962"/>
    <cellStyle name="Dezimal_Anschreiben" xfId="2963"/>
    <cellStyle name="Directors" xfId="2964"/>
    <cellStyle name="dollar" xfId="2965"/>
    <cellStyle name="dollar[0]" xfId="2966"/>
    <cellStyle name="dollar_Draft RIIO plan presentation template - Customer Opsx Centre V7" xfId="2967"/>
    <cellStyle name="done" xfId="2968"/>
    <cellStyle name="Dotted Line" xfId="2969"/>
    <cellStyle name="DOWNFOOT" xfId="2970"/>
    <cellStyle name="DP 0, no commas" xfId="2971"/>
    <cellStyle name="Dziesiêtny [0]_1" xfId="2972"/>
    <cellStyle name="Dziesiêtny_1" xfId="2973"/>
    <cellStyle name="Emphasis 1" xfId="46"/>
    <cellStyle name="Emphasis 2" xfId="47"/>
    <cellStyle name="Emphasis 3" xfId="48"/>
    <cellStyle name="Entered" xfId="2974"/>
    <cellStyle name="eps" xfId="2975"/>
    <cellStyle name="eps$" xfId="2976"/>
    <cellStyle name="eps$A" xfId="2977"/>
    <cellStyle name="eps$E" xfId="2978"/>
    <cellStyle name="epsA" xfId="2979"/>
    <cellStyle name="epsE" xfId="2980"/>
    <cellStyle name="Euro" xfId="227"/>
    <cellStyle name="Euro billion" xfId="2981"/>
    <cellStyle name="Euro million" xfId="2982"/>
    <cellStyle name="Euro thousand" xfId="2983"/>
    <cellStyle name="Euro_Allocated Opex " xfId="2984"/>
    <cellStyle name="Explanatory Text 2" xfId="918"/>
    <cellStyle name="Explanatory Text 3" xfId="18297"/>
    <cellStyle name="EYBlocked" xfId="2985"/>
    <cellStyle name="EYCallUp" xfId="2986"/>
    <cellStyle name="EYCheck" xfId="2987"/>
    <cellStyle name="EYDate" xfId="2988"/>
    <cellStyle name="EYDeviant" xfId="2989"/>
    <cellStyle name="EYHeader1" xfId="2990"/>
    <cellStyle name="EYHeader2" xfId="2991"/>
    <cellStyle name="EYHeader3" xfId="2992"/>
    <cellStyle name="EYInputDate" xfId="2993"/>
    <cellStyle name="EYInputPercent" xfId="2994"/>
    <cellStyle name="EYInputValue" xfId="2995"/>
    <cellStyle name="EYNormal" xfId="2996"/>
    <cellStyle name="EYPercent" xfId="2997"/>
    <cellStyle name="EYPercentCapped" xfId="2998"/>
    <cellStyle name="EYSubTotal" xfId="2999"/>
    <cellStyle name="EYTotal" xfId="3000"/>
    <cellStyle name="EYWIP" xfId="3001"/>
    <cellStyle name="Ezres [0]_Munka1" xfId="3002"/>
    <cellStyle name="Ezres_Munka1" xfId="3003"/>
    <cellStyle name="F2" xfId="15753"/>
    <cellStyle name="F3" xfId="15754"/>
    <cellStyle name="F4" xfId="15755"/>
    <cellStyle name="F5" xfId="15756"/>
    <cellStyle name="F6" xfId="15757"/>
    <cellStyle name="F7" xfId="15758"/>
    <cellStyle name="F8" xfId="15759"/>
    <cellStyle name="FieldName" xfId="3004"/>
    <cellStyle name="Fixed" xfId="3005"/>
    <cellStyle name="Font size 12 (bold)" xfId="3006"/>
    <cellStyle name="font size 8 (bold)" xfId="3007"/>
    <cellStyle name="FOOTER - Style1" xfId="3008"/>
    <cellStyle name="Footnote" xfId="3009"/>
    <cellStyle name="FORECAST" xfId="3010"/>
    <cellStyle name="Frm" xfId="15760"/>
    <cellStyle name="Frontier" xfId="3011"/>
    <cellStyle name="fy_eps$" xfId="3012"/>
    <cellStyle name="g_rate" xfId="3013"/>
    <cellStyle name="GBP" xfId="3014"/>
    <cellStyle name="GBP billion" xfId="3015"/>
    <cellStyle name="GBP million" xfId="3016"/>
    <cellStyle name="GBP thousand" xfId="3017"/>
    <cellStyle name="General" xfId="3018"/>
    <cellStyle name="Good 2" xfId="919"/>
    <cellStyle name="Good 3" xfId="18298"/>
    <cellStyle name="gray text cells" xfId="3019"/>
    <cellStyle name="Grey" xfId="3020"/>
    <cellStyle name="GreyOrWhite" xfId="920"/>
    <cellStyle name="hard no." xfId="3021"/>
    <cellStyle name="Hard Percent" xfId="3022"/>
    <cellStyle name="Header" xfId="3023"/>
    <cellStyle name="Header1" xfId="3024"/>
    <cellStyle name="Header2" xfId="3025"/>
    <cellStyle name="Heading" xfId="3026"/>
    <cellStyle name="Heading 1 2" xfId="921"/>
    <cellStyle name="Heading 1 3" xfId="18299"/>
    <cellStyle name="Heading 2 2" xfId="922"/>
    <cellStyle name="Heading 2 3" xfId="18300"/>
    <cellStyle name="Heading 3 2" xfId="923"/>
    <cellStyle name="Heading 3 3" xfId="18301"/>
    <cellStyle name="Heading 4 2" xfId="924"/>
    <cellStyle name="Heading 4 3" xfId="18302"/>
    <cellStyle name="Heading1" xfId="3027"/>
    <cellStyle name="Heading2" xfId="3028"/>
    <cellStyle name="HEADINGS" xfId="3029"/>
    <cellStyle name="HIGHLIGHT" xfId="3030"/>
    <cellStyle name="Historical" xfId="3031"/>
    <cellStyle name="Hyperlink" xfId="41955" builtinId="8"/>
    <cellStyle name="Hyperlink 2" xfId="12"/>
    <cellStyle name="Hyperlink 2 10" xfId="3032"/>
    <cellStyle name="Hyperlink 2 11" xfId="3033"/>
    <cellStyle name="Hyperlink 2 12" xfId="3034"/>
    <cellStyle name="Hyperlink 2 13" xfId="3035"/>
    <cellStyle name="Hyperlink 2 14" xfId="3036"/>
    <cellStyle name="Hyperlink 2 15" xfId="3037"/>
    <cellStyle name="Hyperlink 2 16" xfId="3038"/>
    <cellStyle name="Hyperlink 2 17" xfId="3039"/>
    <cellStyle name="Hyperlink 2 18" xfId="3040"/>
    <cellStyle name="Hyperlink 2 19" xfId="3041"/>
    <cellStyle name="Hyperlink 2 2" xfId="49"/>
    <cellStyle name="Hyperlink 2 2 2" xfId="17246"/>
    <cellStyle name="Hyperlink 2 2 2 2" xfId="17247"/>
    <cellStyle name="Hyperlink 2 20" xfId="3042"/>
    <cellStyle name="Hyperlink 2 3" xfId="50"/>
    <cellStyle name="Hyperlink 2 3 10" xfId="3043"/>
    <cellStyle name="Hyperlink 2 3 11" xfId="3044"/>
    <cellStyle name="Hyperlink 2 3 12" xfId="3045"/>
    <cellStyle name="Hyperlink 2 3 13" xfId="3046"/>
    <cellStyle name="Hyperlink 2 3 2" xfId="3047"/>
    <cellStyle name="Hyperlink 2 3 3" xfId="3048"/>
    <cellStyle name="Hyperlink 2 3 4" xfId="3049"/>
    <cellStyle name="Hyperlink 2 3 5" xfId="3050"/>
    <cellStyle name="Hyperlink 2 3 6" xfId="3051"/>
    <cellStyle name="Hyperlink 2 3 7" xfId="3052"/>
    <cellStyle name="Hyperlink 2 3 8" xfId="3053"/>
    <cellStyle name="Hyperlink 2 3 9" xfId="3054"/>
    <cellStyle name="Hyperlink 2 4" xfId="51"/>
    <cellStyle name="Hyperlink 2 5" xfId="52"/>
    <cellStyle name="Hyperlink 2 6" xfId="53"/>
    <cellStyle name="Hyperlink 2 7" xfId="54"/>
    <cellStyle name="Hyperlink 2 8" xfId="55"/>
    <cellStyle name="Hyperlink 2 9" xfId="3055"/>
    <cellStyle name="Hyperlink 2_Book1" xfId="56"/>
    <cellStyle name="Hyperlink 3" xfId="57"/>
    <cellStyle name="Hyperlink 3 10" xfId="3056"/>
    <cellStyle name="Hyperlink 3 11" xfId="3057"/>
    <cellStyle name="Hyperlink 3 12" xfId="3058"/>
    <cellStyle name="Hyperlink 3 13" xfId="3059"/>
    <cellStyle name="Hyperlink 3 2" xfId="3060"/>
    <cellStyle name="Hyperlink 3 3" xfId="3061"/>
    <cellStyle name="Hyperlink 3 4" xfId="3062"/>
    <cellStyle name="Hyperlink 3 5" xfId="3063"/>
    <cellStyle name="Hyperlink 3 6" xfId="3064"/>
    <cellStyle name="Hyperlink 3 7" xfId="3065"/>
    <cellStyle name="Hyperlink 3 8" xfId="3066"/>
    <cellStyle name="Hyperlink 3 9" xfId="3067"/>
    <cellStyle name="Hyperlink 4" xfId="58"/>
    <cellStyle name="Hyperlink 4 10" xfId="3068"/>
    <cellStyle name="Hyperlink 4 11" xfId="3069"/>
    <cellStyle name="Hyperlink 4 12" xfId="3070"/>
    <cellStyle name="Hyperlink 4 13" xfId="3071"/>
    <cellStyle name="Hyperlink 4 2" xfId="3072"/>
    <cellStyle name="Hyperlink 4 3" xfId="3073"/>
    <cellStyle name="Hyperlink 4 4" xfId="3074"/>
    <cellStyle name="Hyperlink 4 5" xfId="3075"/>
    <cellStyle name="Hyperlink 4 6" xfId="3076"/>
    <cellStyle name="Hyperlink 4 7" xfId="3077"/>
    <cellStyle name="Hyperlink 4 8" xfId="3078"/>
    <cellStyle name="Hyperlink 4 9" xfId="3079"/>
    <cellStyle name="Hyperlink 5" xfId="15568"/>
    <cellStyle name="Hyperlink 6" xfId="17248"/>
    <cellStyle name="Incomplete" xfId="3080"/>
    <cellStyle name="Input [yellow]" xfId="3081"/>
    <cellStyle name="Input 2" xfId="925"/>
    <cellStyle name="Input 2 10" xfId="3082"/>
    <cellStyle name="Input 2 11" xfId="3083"/>
    <cellStyle name="Input 2 12" xfId="3084"/>
    <cellStyle name="Input 2 13" xfId="3085"/>
    <cellStyle name="Input 2 14" xfId="3086"/>
    <cellStyle name="Input 2 15" xfId="3087"/>
    <cellStyle name="Input 2 16" xfId="3088"/>
    <cellStyle name="Input 2 17" xfId="3089"/>
    <cellStyle name="Input 2 18" xfId="18303"/>
    <cellStyle name="Input 2 19" xfId="18304"/>
    <cellStyle name="Input 2 2" xfId="926"/>
    <cellStyle name="Input 2 2 10" xfId="3090"/>
    <cellStyle name="Input 2 2 11" xfId="3091"/>
    <cellStyle name="Input 2 2 12" xfId="3092"/>
    <cellStyle name="Input 2 2 13" xfId="3093"/>
    <cellStyle name="Input 2 2 14" xfId="18305"/>
    <cellStyle name="Input 2 2 15" xfId="18306"/>
    <cellStyle name="Input 2 2 16" xfId="18307"/>
    <cellStyle name="Input 2 2 17" xfId="18308"/>
    <cellStyle name="Input 2 2 18" xfId="18309"/>
    <cellStyle name="Input 2 2 19" xfId="18310"/>
    <cellStyle name="Input 2 2 2" xfId="3094"/>
    <cellStyle name="Input 2 2 20" xfId="18311"/>
    <cellStyle name="Input 2 2 21" xfId="18312"/>
    <cellStyle name="Input 2 2 22" xfId="18313"/>
    <cellStyle name="Input 2 2 23" xfId="18314"/>
    <cellStyle name="Input 2 2 24" xfId="18315"/>
    <cellStyle name="Input 2 2 25" xfId="18316"/>
    <cellStyle name="Input 2 2 26" xfId="18317"/>
    <cellStyle name="Input 2 2 27" xfId="18318"/>
    <cellStyle name="Input 2 2 28" xfId="18319"/>
    <cellStyle name="Input 2 2 29" xfId="18320"/>
    <cellStyle name="Input 2 2 3" xfId="3095"/>
    <cellStyle name="Input 2 2 30" xfId="18321"/>
    <cellStyle name="Input 2 2 31" xfId="18322"/>
    <cellStyle name="Input 2 2 32" xfId="18323"/>
    <cellStyle name="Input 2 2 4" xfId="3096"/>
    <cellStyle name="Input 2 2 5" xfId="3097"/>
    <cellStyle name="Input 2 2 6" xfId="3098"/>
    <cellStyle name="Input 2 2 7" xfId="3099"/>
    <cellStyle name="Input 2 2 8" xfId="3100"/>
    <cellStyle name="Input 2 2 9" xfId="3101"/>
    <cellStyle name="Input 2 20" xfId="18324"/>
    <cellStyle name="Input 2 21" xfId="18325"/>
    <cellStyle name="Input 2 22" xfId="18326"/>
    <cellStyle name="Input 2 23" xfId="18327"/>
    <cellStyle name="Input 2 24" xfId="18328"/>
    <cellStyle name="Input 2 25" xfId="18329"/>
    <cellStyle name="Input 2 26" xfId="18330"/>
    <cellStyle name="Input 2 27" xfId="18331"/>
    <cellStyle name="Input 2 28" xfId="18332"/>
    <cellStyle name="Input 2 29" xfId="18333"/>
    <cellStyle name="Input 2 3" xfId="927"/>
    <cellStyle name="Input 2 3 10" xfId="3102"/>
    <cellStyle name="Input 2 3 11" xfId="3103"/>
    <cellStyle name="Input 2 3 12" xfId="3104"/>
    <cellStyle name="Input 2 3 13" xfId="3105"/>
    <cellStyle name="Input 2 3 14" xfId="18334"/>
    <cellStyle name="Input 2 3 15" xfId="18335"/>
    <cellStyle name="Input 2 3 16" xfId="18336"/>
    <cellStyle name="Input 2 3 17" xfId="18337"/>
    <cellStyle name="Input 2 3 18" xfId="18338"/>
    <cellStyle name="Input 2 3 19" xfId="18339"/>
    <cellStyle name="Input 2 3 2" xfId="3106"/>
    <cellStyle name="Input 2 3 20" xfId="18340"/>
    <cellStyle name="Input 2 3 21" xfId="18341"/>
    <cellStyle name="Input 2 3 22" xfId="18342"/>
    <cellStyle name="Input 2 3 23" xfId="18343"/>
    <cellStyle name="Input 2 3 24" xfId="18344"/>
    <cellStyle name="Input 2 3 25" xfId="18345"/>
    <cellStyle name="Input 2 3 26" xfId="18346"/>
    <cellStyle name="Input 2 3 27" xfId="18347"/>
    <cellStyle name="Input 2 3 28" xfId="18348"/>
    <cellStyle name="Input 2 3 29" xfId="18349"/>
    <cellStyle name="Input 2 3 3" xfId="3107"/>
    <cellStyle name="Input 2 3 30" xfId="18350"/>
    <cellStyle name="Input 2 3 31" xfId="18351"/>
    <cellStyle name="Input 2 3 32" xfId="18352"/>
    <cellStyle name="Input 2 3 4" xfId="3108"/>
    <cellStyle name="Input 2 3 5" xfId="3109"/>
    <cellStyle name="Input 2 3 6" xfId="3110"/>
    <cellStyle name="Input 2 3 7" xfId="3111"/>
    <cellStyle name="Input 2 3 8" xfId="3112"/>
    <cellStyle name="Input 2 3 9" xfId="3113"/>
    <cellStyle name="Input 2 30" xfId="18353"/>
    <cellStyle name="Input 2 31" xfId="18354"/>
    <cellStyle name="Input 2 32" xfId="18355"/>
    <cellStyle name="Input 2 33" xfId="18356"/>
    <cellStyle name="Input 2 34" xfId="18357"/>
    <cellStyle name="Input 2 35" xfId="18358"/>
    <cellStyle name="Input 2 36" xfId="18359"/>
    <cellStyle name="Input 2 4" xfId="928"/>
    <cellStyle name="Input 2 4 10" xfId="3114"/>
    <cellStyle name="Input 2 4 11" xfId="3115"/>
    <cellStyle name="Input 2 4 12" xfId="3116"/>
    <cellStyle name="Input 2 4 13" xfId="3117"/>
    <cellStyle name="Input 2 4 14" xfId="18360"/>
    <cellStyle name="Input 2 4 15" xfId="18361"/>
    <cellStyle name="Input 2 4 16" xfId="18362"/>
    <cellStyle name="Input 2 4 17" xfId="18363"/>
    <cellStyle name="Input 2 4 18" xfId="18364"/>
    <cellStyle name="Input 2 4 19" xfId="18365"/>
    <cellStyle name="Input 2 4 2" xfId="3118"/>
    <cellStyle name="Input 2 4 20" xfId="18366"/>
    <cellStyle name="Input 2 4 21" xfId="18367"/>
    <cellStyle name="Input 2 4 22" xfId="18368"/>
    <cellStyle name="Input 2 4 23" xfId="18369"/>
    <cellStyle name="Input 2 4 24" xfId="18370"/>
    <cellStyle name="Input 2 4 25" xfId="18371"/>
    <cellStyle name="Input 2 4 26" xfId="18372"/>
    <cellStyle name="Input 2 4 27" xfId="18373"/>
    <cellStyle name="Input 2 4 28" xfId="18374"/>
    <cellStyle name="Input 2 4 29" xfId="18375"/>
    <cellStyle name="Input 2 4 3" xfId="3119"/>
    <cellStyle name="Input 2 4 30" xfId="18376"/>
    <cellStyle name="Input 2 4 31" xfId="18377"/>
    <cellStyle name="Input 2 4 32" xfId="18378"/>
    <cellStyle name="Input 2 4 4" xfId="3120"/>
    <cellStyle name="Input 2 4 5" xfId="3121"/>
    <cellStyle name="Input 2 4 6" xfId="3122"/>
    <cellStyle name="Input 2 4 7" xfId="3123"/>
    <cellStyle name="Input 2 4 8" xfId="3124"/>
    <cellStyle name="Input 2 4 9" xfId="3125"/>
    <cellStyle name="Input 2 5" xfId="929"/>
    <cellStyle name="Input 2 5 10" xfId="3126"/>
    <cellStyle name="Input 2 5 11" xfId="3127"/>
    <cellStyle name="Input 2 5 12" xfId="3128"/>
    <cellStyle name="Input 2 5 13" xfId="3129"/>
    <cellStyle name="Input 2 5 14" xfId="18379"/>
    <cellStyle name="Input 2 5 15" xfId="18380"/>
    <cellStyle name="Input 2 5 16" xfId="18381"/>
    <cellStyle name="Input 2 5 17" xfId="18382"/>
    <cellStyle name="Input 2 5 18" xfId="18383"/>
    <cellStyle name="Input 2 5 19" xfId="18384"/>
    <cellStyle name="Input 2 5 2" xfId="3130"/>
    <cellStyle name="Input 2 5 20" xfId="18385"/>
    <cellStyle name="Input 2 5 21" xfId="18386"/>
    <cellStyle name="Input 2 5 22" xfId="18387"/>
    <cellStyle name="Input 2 5 23" xfId="18388"/>
    <cellStyle name="Input 2 5 24" xfId="18389"/>
    <cellStyle name="Input 2 5 25" xfId="18390"/>
    <cellStyle name="Input 2 5 26" xfId="18391"/>
    <cellStyle name="Input 2 5 27" xfId="18392"/>
    <cellStyle name="Input 2 5 28" xfId="18393"/>
    <cellStyle name="Input 2 5 29" xfId="18394"/>
    <cellStyle name="Input 2 5 3" xfId="3131"/>
    <cellStyle name="Input 2 5 30" xfId="18395"/>
    <cellStyle name="Input 2 5 31" xfId="18396"/>
    <cellStyle name="Input 2 5 32" xfId="18397"/>
    <cellStyle name="Input 2 5 4" xfId="3132"/>
    <cellStyle name="Input 2 5 5" xfId="3133"/>
    <cellStyle name="Input 2 5 6" xfId="3134"/>
    <cellStyle name="Input 2 5 7" xfId="3135"/>
    <cellStyle name="Input 2 5 8" xfId="3136"/>
    <cellStyle name="Input 2 5 9" xfId="3137"/>
    <cellStyle name="Input 2 6" xfId="3138"/>
    <cellStyle name="Input 2 7" xfId="3139"/>
    <cellStyle name="Input 2 8" xfId="3140"/>
    <cellStyle name="Input 2 9" xfId="3141"/>
    <cellStyle name="Input 3" xfId="18398"/>
    <cellStyle name="InputBlueFont" xfId="3142"/>
    <cellStyle name="InputData" xfId="930"/>
    <cellStyle name="InputNegative" xfId="3143"/>
    <cellStyle name="Integer" xfId="3144"/>
    <cellStyle name="Integer Pecenct" xfId="15761"/>
    <cellStyle name="left" xfId="3145"/>
    <cellStyle name="Level 1" xfId="340"/>
    <cellStyle name="Lines" xfId="3146"/>
    <cellStyle name="Link" xfId="3147"/>
    <cellStyle name="Linked Cell 2" xfId="931"/>
    <cellStyle name="Linked Cell 3" xfId="18399"/>
    <cellStyle name="m" xfId="3148"/>
    <cellStyle name="m$" xfId="3149"/>
    <cellStyle name="m_BRR" xfId="3150"/>
    <cellStyle name="m_Bsnx.xls Chart 1" xfId="3151"/>
    <cellStyle name="m_Bsnx.xls Chart 2" xfId="3152"/>
    <cellStyle name="m_Bsnx.xls Chart 3" xfId="3153"/>
    <cellStyle name="m_COG.XLS Chart 1" xfId="3154"/>
    <cellStyle name="m_COG.XLS Chart 2" xfId="3155"/>
    <cellStyle name="m_COG.XLS Chart 3" xfId="3156"/>
    <cellStyle name="m_LD.xls Chart 1" xfId="3157"/>
    <cellStyle name="m_LD.xls Chart 2" xfId="3158"/>
    <cellStyle name="m_LD.xls Chart 3" xfId="3159"/>
    <cellStyle name="m_Marathon SOP Backup_v10" xfId="3160"/>
    <cellStyle name="m_MARY.xls Chart 1" xfId="3161"/>
    <cellStyle name="m_MARY.xls Chart 2" xfId="3162"/>
    <cellStyle name="m_MARY.xls Chart 3" xfId="3163"/>
    <cellStyle name="m_nev.xls Chart 1" xfId="3164"/>
    <cellStyle name="m_nev.xls Chart 2" xfId="3165"/>
    <cellStyle name="m_nev.xls Chart 3" xfId="3166"/>
    <cellStyle name="m_OEI.xls Chart 1" xfId="3167"/>
    <cellStyle name="m_OEI.xls Chart 2" xfId="3168"/>
    <cellStyle name="m_OEI.xls Chart 3" xfId="3169"/>
    <cellStyle name="m_SPNX.xls Chart 1" xfId="3170"/>
    <cellStyle name="m_SPNX.xls Chart 2" xfId="3171"/>
    <cellStyle name="m_SPNX.xls Chart 3" xfId="3172"/>
    <cellStyle name="MACRO" xfId="3173"/>
    <cellStyle name="Main Heading" xfId="932"/>
    <cellStyle name="Main Title" xfId="3174"/>
    <cellStyle name="MAND_x000a_CHECK.COMMAND_x000e_RENAME.COMMAND_x0008_SHOW.BAR_x000b_DELETE.MENU_x000e_DELETE.COMMAND_x000e_GET.CHA" xfId="3175"/>
    <cellStyle name="Milliers [0]_Basis" xfId="3176"/>
    <cellStyle name="Milliers_Basis" xfId="3177"/>
    <cellStyle name="million" xfId="3178"/>
    <cellStyle name="Millions" xfId="15762"/>
    <cellStyle name="mm" xfId="3179"/>
    <cellStyle name="Model" xfId="3180"/>
    <cellStyle name="Moeda [0]_K16010001" xfId="3181"/>
    <cellStyle name="Moeda_K16010001" xfId="3182"/>
    <cellStyle name="Monétaire [0]_Basis" xfId="3183"/>
    <cellStyle name="Monétaire_Basis" xfId="3184"/>
    <cellStyle name="MonthYears" xfId="3185"/>
    <cellStyle name="mult" xfId="3186"/>
    <cellStyle name="Multiple" xfId="3187"/>
    <cellStyle name="MultipleBelow" xfId="3188"/>
    <cellStyle name="Neutral 2" xfId="933"/>
    <cellStyle name="Neutral 3" xfId="18400"/>
    <cellStyle name="no dec" xfId="3189"/>
    <cellStyle name="Normal" xfId="0" builtinId="0"/>
    <cellStyle name="Normal - Style1" xfId="3190"/>
    <cellStyle name="Normal - Style1 2" xfId="3191"/>
    <cellStyle name="Normal - Style2" xfId="15763"/>
    <cellStyle name="Normal - Style3" xfId="15764"/>
    <cellStyle name="Normal - Style4" xfId="15765"/>
    <cellStyle name="Normal - Style5" xfId="15766"/>
    <cellStyle name="Normal - Style6" xfId="15767"/>
    <cellStyle name="Normal - Style7" xfId="15768"/>
    <cellStyle name="Normal - Style8" xfId="15769"/>
    <cellStyle name="Normal (0)" xfId="3192"/>
    <cellStyle name="Normal (0) U" xfId="3193"/>
    <cellStyle name="Normal (0) UD" xfId="3194"/>
    <cellStyle name="Normal (0)_Draft RIIO plan presentation template - Customer Opsx Centre V7" xfId="3195"/>
    <cellStyle name="Normal (1)" xfId="3196"/>
    <cellStyle name="Normal (2)" xfId="3197"/>
    <cellStyle name="Normal (3)" xfId="3198"/>
    <cellStyle name="Normal [0]" xfId="3199"/>
    <cellStyle name="Normal [2]" xfId="3200"/>
    <cellStyle name="Normal 10" xfId="228"/>
    <cellStyle name="Normal 11" xfId="229"/>
    <cellStyle name="Normal 11 10" xfId="3201"/>
    <cellStyle name="Normal 11 11" xfId="3202"/>
    <cellStyle name="Normal 11 12" xfId="3203"/>
    <cellStyle name="Normal 11 13" xfId="3204"/>
    <cellStyle name="Normal 11 14" xfId="3205"/>
    <cellStyle name="Normal 11 15" xfId="3206"/>
    <cellStyle name="Normal 11 16" xfId="3207"/>
    <cellStyle name="Normal 11 17" xfId="3208"/>
    <cellStyle name="Normal 11 18" xfId="3209"/>
    <cellStyle name="Normal 11 19" xfId="3210"/>
    <cellStyle name="Normal 11 2" xfId="230"/>
    <cellStyle name="Normal 11 2 10" xfId="3211"/>
    <cellStyle name="Normal 11 2 11" xfId="3212"/>
    <cellStyle name="Normal 11 2 12" xfId="3213"/>
    <cellStyle name="Normal 11 2 13" xfId="3214"/>
    <cellStyle name="Normal 11 2 14" xfId="3215"/>
    <cellStyle name="Normal 11 2 15" xfId="3216"/>
    <cellStyle name="Normal 11 2 16" xfId="3217"/>
    <cellStyle name="Normal 11 2 17" xfId="3218"/>
    <cellStyle name="Normal 11 2 18" xfId="18401"/>
    <cellStyle name="Normal 11 2 19" xfId="18402"/>
    <cellStyle name="Normal 11 2 2" xfId="934"/>
    <cellStyle name="Normal 11 2 2 10" xfId="3219"/>
    <cellStyle name="Normal 11 2 2 11" xfId="3220"/>
    <cellStyle name="Normal 11 2 2 12" xfId="3221"/>
    <cellStyle name="Normal 11 2 2 13" xfId="3222"/>
    <cellStyle name="Normal 11 2 2 14" xfId="3223"/>
    <cellStyle name="Normal 11 2 2 15" xfId="3224"/>
    <cellStyle name="Normal 11 2 2 16" xfId="18403"/>
    <cellStyle name="Normal 11 2 2 17" xfId="18404"/>
    <cellStyle name="Normal 11 2 2 18" xfId="18405"/>
    <cellStyle name="Normal 11 2 2 19" xfId="18406"/>
    <cellStyle name="Normal 11 2 2 2" xfId="935"/>
    <cellStyle name="Normal 11 2 2 2 10" xfId="3225"/>
    <cellStyle name="Normal 11 2 2 2 11" xfId="3226"/>
    <cellStyle name="Normal 11 2 2 2 12" xfId="3227"/>
    <cellStyle name="Normal 11 2 2 2 13" xfId="3228"/>
    <cellStyle name="Normal 11 2 2 2 14" xfId="3229"/>
    <cellStyle name="Normal 11 2 2 2 15" xfId="18407"/>
    <cellStyle name="Normal 11 2 2 2 16" xfId="18408"/>
    <cellStyle name="Normal 11 2 2 2 17" xfId="18409"/>
    <cellStyle name="Normal 11 2 2 2 18" xfId="18410"/>
    <cellStyle name="Normal 11 2 2 2 19" xfId="18411"/>
    <cellStyle name="Normal 11 2 2 2 2" xfId="936"/>
    <cellStyle name="Normal 11 2 2 2 2 10" xfId="3230"/>
    <cellStyle name="Normal 11 2 2 2 2 11" xfId="3231"/>
    <cellStyle name="Normal 11 2 2 2 2 12" xfId="3232"/>
    <cellStyle name="Normal 11 2 2 2 2 13" xfId="3233"/>
    <cellStyle name="Normal 11 2 2 2 2 2" xfId="3234"/>
    <cellStyle name="Normal 11 2 2 2 2 3" xfId="3235"/>
    <cellStyle name="Normal 11 2 2 2 2 4" xfId="3236"/>
    <cellStyle name="Normal 11 2 2 2 2 5" xfId="3237"/>
    <cellStyle name="Normal 11 2 2 2 2 6" xfId="3238"/>
    <cellStyle name="Normal 11 2 2 2 2 7" xfId="3239"/>
    <cellStyle name="Normal 11 2 2 2 2 8" xfId="3240"/>
    <cellStyle name="Normal 11 2 2 2 2 9" xfId="3241"/>
    <cellStyle name="Normal 11 2 2 2 20" xfId="18412"/>
    <cellStyle name="Normal 11 2 2 2 21" xfId="18413"/>
    <cellStyle name="Normal 11 2 2 2 3" xfId="3242"/>
    <cellStyle name="Normal 11 2 2 2 4" xfId="3243"/>
    <cellStyle name="Normal 11 2 2 2 5" xfId="3244"/>
    <cellStyle name="Normal 11 2 2 2 6" xfId="3245"/>
    <cellStyle name="Normal 11 2 2 2 7" xfId="3246"/>
    <cellStyle name="Normal 11 2 2 2 8" xfId="3247"/>
    <cellStyle name="Normal 11 2 2 2 9" xfId="3248"/>
    <cellStyle name="Normal 11 2 2 20" xfId="18414"/>
    <cellStyle name="Normal 11 2 2 21" xfId="18415"/>
    <cellStyle name="Normal 11 2 2 22" xfId="18416"/>
    <cellStyle name="Normal 11 2 2 3" xfId="937"/>
    <cellStyle name="Normal 11 2 2 3 10" xfId="3249"/>
    <cellStyle name="Normal 11 2 2 3 11" xfId="3250"/>
    <cellStyle name="Normal 11 2 2 3 12" xfId="3251"/>
    <cellStyle name="Normal 11 2 2 3 13" xfId="3252"/>
    <cellStyle name="Normal 11 2 2 3 2" xfId="3253"/>
    <cellStyle name="Normal 11 2 2 3 3" xfId="3254"/>
    <cellStyle name="Normal 11 2 2 3 4" xfId="3255"/>
    <cellStyle name="Normal 11 2 2 3 5" xfId="3256"/>
    <cellStyle name="Normal 11 2 2 3 6" xfId="3257"/>
    <cellStyle name="Normal 11 2 2 3 7" xfId="3258"/>
    <cellStyle name="Normal 11 2 2 3 8" xfId="3259"/>
    <cellStyle name="Normal 11 2 2 3 9" xfId="3260"/>
    <cellStyle name="Normal 11 2 2 4" xfId="3261"/>
    <cellStyle name="Normal 11 2 2 5" xfId="3262"/>
    <cellStyle name="Normal 11 2 2 6" xfId="3263"/>
    <cellStyle name="Normal 11 2 2 7" xfId="3264"/>
    <cellStyle name="Normal 11 2 2 8" xfId="3265"/>
    <cellStyle name="Normal 11 2 2 9" xfId="3266"/>
    <cellStyle name="Normal 11 2 2_4 28 1_Asst_Health_Crit_AllTO_RIIO_20110714pm" xfId="15569"/>
    <cellStyle name="Normal 11 2 20" xfId="18417"/>
    <cellStyle name="Normal 11 2 21" xfId="18418"/>
    <cellStyle name="Normal 11 2 22" xfId="18419"/>
    <cellStyle name="Normal 11 2 23" xfId="18420"/>
    <cellStyle name="Normal 11 2 24" xfId="18421"/>
    <cellStyle name="Normal 11 2 25" xfId="41932"/>
    <cellStyle name="Normal 11 2 26" xfId="41933"/>
    <cellStyle name="Normal 11 2 26 2" xfId="41983"/>
    <cellStyle name="Normal 11 2 3" xfId="938"/>
    <cellStyle name="Normal 11 2 3 10" xfId="3267"/>
    <cellStyle name="Normal 11 2 3 11" xfId="3268"/>
    <cellStyle name="Normal 11 2 3 12" xfId="3269"/>
    <cellStyle name="Normal 11 2 3 13" xfId="3270"/>
    <cellStyle name="Normal 11 2 3 14" xfId="3271"/>
    <cellStyle name="Normal 11 2 3 15" xfId="18422"/>
    <cellStyle name="Normal 11 2 3 16" xfId="18423"/>
    <cellStyle name="Normal 11 2 3 17" xfId="18424"/>
    <cellStyle name="Normal 11 2 3 18" xfId="18425"/>
    <cellStyle name="Normal 11 2 3 19" xfId="18426"/>
    <cellStyle name="Normal 11 2 3 2" xfId="939"/>
    <cellStyle name="Normal 11 2 3 2 10" xfId="3272"/>
    <cellStyle name="Normal 11 2 3 2 11" xfId="3273"/>
    <cellStyle name="Normal 11 2 3 2 12" xfId="3274"/>
    <cellStyle name="Normal 11 2 3 2 13" xfId="3275"/>
    <cellStyle name="Normal 11 2 3 2 2" xfId="3276"/>
    <cellStyle name="Normal 11 2 3 2 3" xfId="3277"/>
    <cellStyle name="Normal 11 2 3 2 4" xfId="3278"/>
    <cellStyle name="Normal 11 2 3 2 5" xfId="3279"/>
    <cellStyle name="Normal 11 2 3 2 6" xfId="3280"/>
    <cellStyle name="Normal 11 2 3 2 7" xfId="3281"/>
    <cellStyle name="Normal 11 2 3 2 8" xfId="3282"/>
    <cellStyle name="Normal 11 2 3 2 9" xfId="3283"/>
    <cellStyle name="Normal 11 2 3 20" xfId="18427"/>
    <cellStyle name="Normal 11 2 3 21" xfId="18428"/>
    <cellStyle name="Normal 11 2 3 3" xfId="3284"/>
    <cellStyle name="Normal 11 2 3 4" xfId="3285"/>
    <cellStyle name="Normal 11 2 3 5" xfId="3286"/>
    <cellStyle name="Normal 11 2 3 6" xfId="3287"/>
    <cellStyle name="Normal 11 2 3 7" xfId="3288"/>
    <cellStyle name="Normal 11 2 3 8" xfId="3289"/>
    <cellStyle name="Normal 11 2 3 9" xfId="3290"/>
    <cellStyle name="Normal 11 2 4" xfId="940"/>
    <cellStyle name="Normal 11 2 4 10" xfId="3291"/>
    <cellStyle name="Normal 11 2 4 11" xfId="3292"/>
    <cellStyle name="Normal 11 2 4 12" xfId="3293"/>
    <cellStyle name="Normal 11 2 4 13" xfId="3294"/>
    <cellStyle name="Normal 11 2 4 2" xfId="3295"/>
    <cellStyle name="Normal 11 2 4 3" xfId="3296"/>
    <cellStyle name="Normal 11 2 4 4" xfId="3297"/>
    <cellStyle name="Normal 11 2 4 5" xfId="3298"/>
    <cellStyle name="Normal 11 2 4 6" xfId="3299"/>
    <cellStyle name="Normal 11 2 4 7" xfId="3300"/>
    <cellStyle name="Normal 11 2 4 8" xfId="3301"/>
    <cellStyle name="Normal 11 2 4 9" xfId="3302"/>
    <cellStyle name="Normal 11 2 5" xfId="3303"/>
    <cellStyle name="Normal 11 2 6" xfId="3304"/>
    <cellStyle name="Normal 11 2 7" xfId="3305"/>
    <cellStyle name="Normal 11 2 8" xfId="3306"/>
    <cellStyle name="Normal 11 2 9" xfId="3307"/>
    <cellStyle name="Normal 11 2_4 28 1_Asst_Health_Crit_AllTO_RIIO_20110714pm" xfId="15570"/>
    <cellStyle name="Normal 11 20" xfId="18429"/>
    <cellStyle name="Normal 11 21" xfId="18430"/>
    <cellStyle name="Normal 11 22" xfId="18431"/>
    <cellStyle name="Normal 11 23" xfId="18432"/>
    <cellStyle name="Normal 11 24" xfId="18433"/>
    <cellStyle name="Normal 11 25" xfId="18434"/>
    <cellStyle name="Normal 11 3" xfId="941"/>
    <cellStyle name="Normal 11 3 10" xfId="3308"/>
    <cellStyle name="Normal 11 3 11" xfId="3309"/>
    <cellStyle name="Normal 11 3 12" xfId="3310"/>
    <cellStyle name="Normal 11 3 13" xfId="3311"/>
    <cellStyle name="Normal 11 3 14" xfId="3312"/>
    <cellStyle name="Normal 11 3 15" xfId="3313"/>
    <cellStyle name="Normal 11 3 16" xfId="18435"/>
    <cellStyle name="Normal 11 3 17" xfId="18436"/>
    <cellStyle name="Normal 11 3 18" xfId="18437"/>
    <cellStyle name="Normal 11 3 19" xfId="18438"/>
    <cellStyle name="Normal 11 3 2" xfId="942"/>
    <cellStyle name="Normal 11 3 2 10" xfId="3314"/>
    <cellStyle name="Normal 11 3 2 11" xfId="3315"/>
    <cellStyle name="Normal 11 3 2 12" xfId="3316"/>
    <cellStyle name="Normal 11 3 2 13" xfId="3317"/>
    <cellStyle name="Normal 11 3 2 14" xfId="3318"/>
    <cellStyle name="Normal 11 3 2 15" xfId="18439"/>
    <cellStyle name="Normal 11 3 2 16" xfId="18440"/>
    <cellStyle name="Normal 11 3 2 17" xfId="18441"/>
    <cellStyle name="Normal 11 3 2 18" xfId="18442"/>
    <cellStyle name="Normal 11 3 2 19" xfId="18443"/>
    <cellStyle name="Normal 11 3 2 2" xfId="943"/>
    <cellStyle name="Normal 11 3 2 2 10" xfId="3319"/>
    <cellStyle name="Normal 11 3 2 2 11" xfId="3320"/>
    <cellStyle name="Normal 11 3 2 2 12" xfId="3321"/>
    <cellStyle name="Normal 11 3 2 2 13" xfId="3322"/>
    <cellStyle name="Normal 11 3 2 2 2" xfId="3323"/>
    <cellStyle name="Normal 11 3 2 2 3" xfId="3324"/>
    <cellStyle name="Normal 11 3 2 2 4" xfId="3325"/>
    <cellStyle name="Normal 11 3 2 2 5" xfId="3326"/>
    <cellStyle name="Normal 11 3 2 2 6" xfId="3327"/>
    <cellStyle name="Normal 11 3 2 2 7" xfId="3328"/>
    <cellStyle name="Normal 11 3 2 2 8" xfId="3329"/>
    <cellStyle name="Normal 11 3 2 2 9" xfId="3330"/>
    <cellStyle name="Normal 11 3 2 20" xfId="18444"/>
    <cellStyle name="Normal 11 3 2 21" xfId="18445"/>
    <cellStyle name="Normal 11 3 2 3" xfId="3331"/>
    <cellStyle name="Normal 11 3 2 4" xfId="3332"/>
    <cellStyle name="Normal 11 3 2 5" xfId="3333"/>
    <cellStyle name="Normal 11 3 2 6" xfId="3334"/>
    <cellStyle name="Normal 11 3 2 7" xfId="3335"/>
    <cellStyle name="Normal 11 3 2 8" xfId="3336"/>
    <cellStyle name="Normal 11 3 2 9" xfId="3337"/>
    <cellStyle name="Normal 11 3 20" xfId="18446"/>
    <cellStyle name="Normal 11 3 21" xfId="18447"/>
    <cellStyle name="Normal 11 3 22" xfId="18448"/>
    <cellStyle name="Normal 11 3 3" xfId="944"/>
    <cellStyle name="Normal 11 3 3 10" xfId="3338"/>
    <cellStyle name="Normal 11 3 3 11" xfId="3339"/>
    <cellStyle name="Normal 11 3 3 12" xfId="3340"/>
    <cellStyle name="Normal 11 3 3 13" xfId="3341"/>
    <cellStyle name="Normal 11 3 3 2" xfId="3342"/>
    <cellStyle name="Normal 11 3 3 3" xfId="3343"/>
    <cellStyle name="Normal 11 3 3 4" xfId="3344"/>
    <cellStyle name="Normal 11 3 3 5" xfId="3345"/>
    <cellStyle name="Normal 11 3 3 6" xfId="3346"/>
    <cellStyle name="Normal 11 3 3 7" xfId="3347"/>
    <cellStyle name="Normal 11 3 3 8" xfId="3348"/>
    <cellStyle name="Normal 11 3 3 9" xfId="3349"/>
    <cellStyle name="Normal 11 3 4" xfId="3350"/>
    <cellStyle name="Normal 11 3 5" xfId="3351"/>
    <cellStyle name="Normal 11 3 6" xfId="3352"/>
    <cellStyle name="Normal 11 3 7" xfId="3353"/>
    <cellStyle name="Normal 11 3 8" xfId="3354"/>
    <cellStyle name="Normal 11 3 9" xfId="3355"/>
    <cellStyle name="Normal 11 3_4 28 1_Asst_Health_Crit_AllTO_RIIO_20110714pm" xfId="15571"/>
    <cellStyle name="Normal 11 4" xfId="945"/>
    <cellStyle name="Normal 11 4 10" xfId="3356"/>
    <cellStyle name="Normal 11 4 11" xfId="3357"/>
    <cellStyle name="Normal 11 4 12" xfId="3358"/>
    <cellStyle name="Normal 11 4 13" xfId="3359"/>
    <cellStyle name="Normal 11 4 14" xfId="3360"/>
    <cellStyle name="Normal 11 4 15" xfId="18449"/>
    <cellStyle name="Normal 11 4 16" xfId="18450"/>
    <cellStyle name="Normal 11 4 17" xfId="18451"/>
    <cellStyle name="Normal 11 4 18" xfId="18452"/>
    <cellStyle name="Normal 11 4 19" xfId="18453"/>
    <cellStyle name="Normal 11 4 2" xfId="946"/>
    <cellStyle name="Normal 11 4 2 10" xfId="3361"/>
    <cellStyle name="Normal 11 4 2 11" xfId="3362"/>
    <cellStyle name="Normal 11 4 2 12" xfId="3363"/>
    <cellStyle name="Normal 11 4 2 13" xfId="3364"/>
    <cellStyle name="Normal 11 4 2 2" xfId="3365"/>
    <cellStyle name="Normal 11 4 2 3" xfId="3366"/>
    <cellStyle name="Normal 11 4 2 4" xfId="3367"/>
    <cellStyle name="Normal 11 4 2 5" xfId="3368"/>
    <cellStyle name="Normal 11 4 2 6" xfId="3369"/>
    <cellStyle name="Normal 11 4 2 7" xfId="3370"/>
    <cellStyle name="Normal 11 4 2 8" xfId="3371"/>
    <cellStyle name="Normal 11 4 2 9" xfId="3372"/>
    <cellStyle name="Normal 11 4 20" xfId="18454"/>
    <cellStyle name="Normal 11 4 21" xfId="18455"/>
    <cellStyle name="Normal 11 4 3" xfId="3373"/>
    <cellStyle name="Normal 11 4 4" xfId="3374"/>
    <cellStyle name="Normal 11 4 5" xfId="3375"/>
    <cellStyle name="Normal 11 4 6" xfId="3376"/>
    <cellStyle name="Normal 11 4 7" xfId="3377"/>
    <cellStyle name="Normal 11 4 8" xfId="3378"/>
    <cellStyle name="Normal 11 4 9" xfId="3379"/>
    <cellStyle name="Normal 11 5" xfId="947"/>
    <cellStyle name="Normal 11 5 10" xfId="3380"/>
    <cellStyle name="Normal 11 5 11" xfId="3381"/>
    <cellStyle name="Normal 11 5 12" xfId="3382"/>
    <cellStyle name="Normal 11 5 13" xfId="3383"/>
    <cellStyle name="Normal 11 5 14" xfId="3384"/>
    <cellStyle name="Normal 11 5 2" xfId="948"/>
    <cellStyle name="Normal 11 5 2 10" xfId="3385"/>
    <cellStyle name="Normal 11 5 2 11" xfId="3386"/>
    <cellStyle name="Normal 11 5 2 12" xfId="3387"/>
    <cellStyle name="Normal 11 5 2 13" xfId="3388"/>
    <cellStyle name="Normal 11 5 2 2" xfId="3389"/>
    <cellStyle name="Normal 11 5 2 3" xfId="3390"/>
    <cellStyle name="Normal 11 5 2 4" xfId="3391"/>
    <cellStyle name="Normal 11 5 2 5" xfId="3392"/>
    <cellStyle name="Normal 11 5 2 6" xfId="3393"/>
    <cellStyle name="Normal 11 5 2 7" xfId="3394"/>
    <cellStyle name="Normal 11 5 2 8" xfId="3395"/>
    <cellStyle name="Normal 11 5 2 9" xfId="3396"/>
    <cellStyle name="Normal 11 5 3" xfId="3397"/>
    <cellStyle name="Normal 11 5 4" xfId="3398"/>
    <cellStyle name="Normal 11 5 5" xfId="3399"/>
    <cellStyle name="Normal 11 5 6" xfId="3400"/>
    <cellStyle name="Normal 11 5 7" xfId="3401"/>
    <cellStyle name="Normal 11 5 8" xfId="3402"/>
    <cellStyle name="Normal 11 5 9" xfId="3403"/>
    <cellStyle name="Normal 11 6" xfId="949"/>
    <cellStyle name="Normal 11 6 10" xfId="3404"/>
    <cellStyle name="Normal 11 6 11" xfId="3405"/>
    <cellStyle name="Normal 11 6 12" xfId="3406"/>
    <cellStyle name="Normal 11 6 13" xfId="3407"/>
    <cellStyle name="Normal 11 6 2" xfId="3408"/>
    <cellStyle name="Normal 11 6 3" xfId="3409"/>
    <cellStyle name="Normal 11 6 4" xfId="3410"/>
    <cellStyle name="Normal 11 6 5" xfId="3411"/>
    <cellStyle name="Normal 11 6 6" xfId="3412"/>
    <cellStyle name="Normal 11 6 7" xfId="3413"/>
    <cellStyle name="Normal 11 6 8" xfId="3414"/>
    <cellStyle name="Normal 11 6 9" xfId="3415"/>
    <cellStyle name="Normal 11 7" xfId="335"/>
    <cellStyle name="Normal 11 7 2" xfId="15728"/>
    <cellStyle name="Normal 11 7 2 2" xfId="41868"/>
    <cellStyle name="Normal 11 8" xfId="3416"/>
    <cellStyle name="Normal 11 9" xfId="3417"/>
    <cellStyle name="Normal 11_1.3s Accounting C Costs Scots" xfId="950"/>
    <cellStyle name="Normal 12" xfId="231"/>
    <cellStyle name="Normal 12 10" xfId="3418"/>
    <cellStyle name="Normal 12 11" xfId="3419"/>
    <cellStyle name="Normal 12 12" xfId="3420"/>
    <cellStyle name="Normal 12 13" xfId="3421"/>
    <cellStyle name="Normal 12 14" xfId="3422"/>
    <cellStyle name="Normal 12 15" xfId="3423"/>
    <cellStyle name="Normal 12 16" xfId="3424"/>
    <cellStyle name="Normal 12 17" xfId="3425"/>
    <cellStyle name="Normal 12 18" xfId="3426"/>
    <cellStyle name="Normal 12 19" xfId="18456"/>
    <cellStyle name="Normal 12 2" xfId="232"/>
    <cellStyle name="Normal 12 2 10" xfId="3427"/>
    <cellStyle name="Normal 12 2 11" xfId="3428"/>
    <cellStyle name="Normal 12 2 12" xfId="3429"/>
    <cellStyle name="Normal 12 2 13" xfId="3430"/>
    <cellStyle name="Normal 12 2 14" xfId="3431"/>
    <cellStyle name="Normal 12 2 15" xfId="3432"/>
    <cellStyle name="Normal 12 2 16" xfId="3433"/>
    <cellStyle name="Normal 12 2 17" xfId="3434"/>
    <cellStyle name="Normal 12 2 18" xfId="3435"/>
    <cellStyle name="Normal 12 2 19" xfId="18457"/>
    <cellStyle name="Normal 12 2 2" xfId="951"/>
    <cellStyle name="Normal 12 2 2 10" xfId="3436"/>
    <cellStyle name="Normal 12 2 2 11" xfId="3437"/>
    <cellStyle name="Normal 12 2 2 12" xfId="3438"/>
    <cellStyle name="Normal 12 2 2 13" xfId="3439"/>
    <cellStyle name="Normal 12 2 2 14" xfId="3440"/>
    <cellStyle name="Normal 12 2 2 15" xfId="3441"/>
    <cellStyle name="Normal 12 2 2 2" xfId="952"/>
    <cellStyle name="Normal 12 2 2 2 10" xfId="3442"/>
    <cellStyle name="Normal 12 2 2 2 11" xfId="3443"/>
    <cellStyle name="Normal 12 2 2 2 12" xfId="3444"/>
    <cellStyle name="Normal 12 2 2 2 13" xfId="3445"/>
    <cellStyle name="Normal 12 2 2 2 14" xfId="3446"/>
    <cellStyle name="Normal 12 2 2 2 15" xfId="18458"/>
    <cellStyle name="Normal 12 2 2 2 16" xfId="18459"/>
    <cellStyle name="Normal 12 2 2 2 17" xfId="18460"/>
    <cellStyle name="Normal 12 2 2 2 18" xfId="18461"/>
    <cellStyle name="Normal 12 2 2 2 19" xfId="18462"/>
    <cellStyle name="Normal 12 2 2 2 2" xfId="953"/>
    <cellStyle name="Normal 12 2 2 2 2 10" xfId="3447"/>
    <cellStyle name="Normal 12 2 2 2 2 11" xfId="3448"/>
    <cellStyle name="Normal 12 2 2 2 2 12" xfId="3449"/>
    <cellStyle name="Normal 12 2 2 2 2 13" xfId="3450"/>
    <cellStyle name="Normal 12 2 2 2 2 2" xfId="3451"/>
    <cellStyle name="Normal 12 2 2 2 2 3" xfId="3452"/>
    <cellStyle name="Normal 12 2 2 2 2 4" xfId="3453"/>
    <cellStyle name="Normal 12 2 2 2 2 5" xfId="3454"/>
    <cellStyle name="Normal 12 2 2 2 2 6" xfId="3455"/>
    <cellStyle name="Normal 12 2 2 2 2 7" xfId="3456"/>
    <cellStyle name="Normal 12 2 2 2 2 8" xfId="3457"/>
    <cellStyle name="Normal 12 2 2 2 2 9" xfId="3458"/>
    <cellStyle name="Normal 12 2 2 2 20" xfId="18463"/>
    <cellStyle name="Normal 12 2 2 2 21" xfId="18464"/>
    <cellStyle name="Normal 12 2 2 2 3" xfId="3459"/>
    <cellStyle name="Normal 12 2 2 2 4" xfId="3460"/>
    <cellStyle name="Normal 12 2 2 2 5" xfId="3461"/>
    <cellStyle name="Normal 12 2 2 2 6" xfId="3462"/>
    <cellStyle name="Normal 12 2 2 2 7" xfId="3463"/>
    <cellStyle name="Normal 12 2 2 2 8" xfId="3464"/>
    <cellStyle name="Normal 12 2 2 2 9" xfId="3465"/>
    <cellStyle name="Normal 12 2 2 3" xfId="954"/>
    <cellStyle name="Normal 12 2 2 3 10" xfId="3466"/>
    <cellStyle name="Normal 12 2 2 3 11" xfId="3467"/>
    <cellStyle name="Normal 12 2 2 3 12" xfId="3468"/>
    <cellStyle name="Normal 12 2 2 3 13" xfId="3469"/>
    <cellStyle name="Normal 12 2 2 3 2" xfId="3470"/>
    <cellStyle name="Normal 12 2 2 3 3" xfId="3471"/>
    <cellStyle name="Normal 12 2 2 3 4" xfId="3472"/>
    <cellStyle name="Normal 12 2 2 3 5" xfId="3473"/>
    <cellStyle name="Normal 12 2 2 3 6" xfId="3474"/>
    <cellStyle name="Normal 12 2 2 3 7" xfId="3475"/>
    <cellStyle name="Normal 12 2 2 3 8" xfId="3476"/>
    <cellStyle name="Normal 12 2 2 3 9" xfId="3477"/>
    <cellStyle name="Normal 12 2 2 4" xfId="3478"/>
    <cellStyle name="Normal 12 2 2 5" xfId="3479"/>
    <cellStyle name="Normal 12 2 2 6" xfId="3480"/>
    <cellStyle name="Normal 12 2 2 7" xfId="3481"/>
    <cellStyle name="Normal 12 2 2 8" xfId="3482"/>
    <cellStyle name="Normal 12 2 2 9" xfId="3483"/>
    <cellStyle name="Normal 12 2 2_4 28 1_Asst_Health_Crit_AllTO_RIIO_20110714pm" xfId="15572"/>
    <cellStyle name="Normal 12 2 20" xfId="18465"/>
    <cellStyle name="Normal 12 2 21" xfId="18466"/>
    <cellStyle name="Normal 12 2 22" xfId="18467"/>
    <cellStyle name="Normal 12 2 23" xfId="18468"/>
    <cellStyle name="Normal 12 2 24" xfId="18469"/>
    <cellStyle name="Normal 12 2 3" xfId="955"/>
    <cellStyle name="Normal 12 2 3 10" xfId="3484"/>
    <cellStyle name="Normal 12 2 3 11" xfId="3485"/>
    <cellStyle name="Normal 12 2 3 12" xfId="3486"/>
    <cellStyle name="Normal 12 2 3 13" xfId="3487"/>
    <cellStyle name="Normal 12 2 3 14" xfId="3488"/>
    <cellStyle name="Normal 12 2 3 15" xfId="18470"/>
    <cellStyle name="Normal 12 2 3 16" xfId="18471"/>
    <cellStyle name="Normal 12 2 3 17" xfId="18472"/>
    <cellStyle name="Normal 12 2 3 18" xfId="18473"/>
    <cellStyle name="Normal 12 2 3 19" xfId="18474"/>
    <cellStyle name="Normal 12 2 3 2" xfId="956"/>
    <cellStyle name="Normal 12 2 3 2 10" xfId="3489"/>
    <cellStyle name="Normal 12 2 3 2 11" xfId="3490"/>
    <cellStyle name="Normal 12 2 3 2 12" xfId="3491"/>
    <cellStyle name="Normal 12 2 3 2 13" xfId="3492"/>
    <cellStyle name="Normal 12 2 3 2 2" xfId="3493"/>
    <cellStyle name="Normal 12 2 3 2 3" xfId="3494"/>
    <cellStyle name="Normal 12 2 3 2 4" xfId="3495"/>
    <cellStyle name="Normal 12 2 3 2 5" xfId="3496"/>
    <cellStyle name="Normal 12 2 3 2 6" xfId="3497"/>
    <cellStyle name="Normal 12 2 3 2 7" xfId="3498"/>
    <cellStyle name="Normal 12 2 3 2 8" xfId="3499"/>
    <cellStyle name="Normal 12 2 3 2 9" xfId="3500"/>
    <cellStyle name="Normal 12 2 3 20" xfId="18475"/>
    <cellStyle name="Normal 12 2 3 21" xfId="18476"/>
    <cellStyle name="Normal 12 2 3 3" xfId="3501"/>
    <cellStyle name="Normal 12 2 3 4" xfId="3502"/>
    <cellStyle name="Normal 12 2 3 5" xfId="3503"/>
    <cellStyle name="Normal 12 2 3 6" xfId="3504"/>
    <cellStyle name="Normal 12 2 3 7" xfId="3505"/>
    <cellStyle name="Normal 12 2 3 8" xfId="3506"/>
    <cellStyle name="Normal 12 2 3 9" xfId="3507"/>
    <cellStyle name="Normal 12 2 4" xfId="957"/>
    <cellStyle name="Normal 12 2 4 10" xfId="3508"/>
    <cellStyle name="Normal 12 2 4 11" xfId="3509"/>
    <cellStyle name="Normal 12 2 4 12" xfId="3510"/>
    <cellStyle name="Normal 12 2 4 13" xfId="3511"/>
    <cellStyle name="Normal 12 2 4 14" xfId="3512"/>
    <cellStyle name="Normal 12 2 4 2" xfId="958"/>
    <cellStyle name="Normal 12 2 4 2 10" xfId="3513"/>
    <cellStyle name="Normal 12 2 4 2 11" xfId="3514"/>
    <cellStyle name="Normal 12 2 4 2 12" xfId="3515"/>
    <cellStyle name="Normal 12 2 4 2 13" xfId="3516"/>
    <cellStyle name="Normal 12 2 4 2 2" xfId="3517"/>
    <cellStyle name="Normal 12 2 4 2 3" xfId="3518"/>
    <cellStyle name="Normal 12 2 4 2 4" xfId="3519"/>
    <cellStyle name="Normal 12 2 4 2 5" xfId="3520"/>
    <cellStyle name="Normal 12 2 4 2 6" xfId="3521"/>
    <cellStyle name="Normal 12 2 4 2 7" xfId="3522"/>
    <cellStyle name="Normal 12 2 4 2 8" xfId="3523"/>
    <cellStyle name="Normal 12 2 4 2 9" xfId="3524"/>
    <cellStyle name="Normal 12 2 4 3" xfId="3525"/>
    <cellStyle name="Normal 12 2 4 4" xfId="3526"/>
    <cellStyle name="Normal 12 2 4 5" xfId="3527"/>
    <cellStyle name="Normal 12 2 4 6" xfId="3528"/>
    <cellStyle name="Normal 12 2 4 7" xfId="3529"/>
    <cellStyle name="Normal 12 2 4 8" xfId="3530"/>
    <cellStyle name="Normal 12 2 4 9" xfId="3531"/>
    <cellStyle name="Normal 12 2 5" xfId="959"/>
    <cellStyle name="Normal 12 2 5 10" xfId="3532"/>
    <cellStyle name="Normal 12 2 5 11" xfId="3533"/>
    <cellStyle name="Normal 12 2 5 12" xfId="3534"/>
    <cellStyle name="Normal 12 2 5 13" xfId="3535"/>
    <cellStyle name="Normal 12 2 5 2" xfId="3536"/>
    <cellStyle name="Normal 12 2 5 3" xfId="3537"/>
    <cellStyle name="Normal 12 2 5 4" xfId="3538"/>
    <cellStyle name="Normal 12 2 5 5" xfId="3539"/>
    <cellStyle name="Normal 12 2 5 6" xfId="3540"/>
    <cellStyle name="Normal 12 2 5 7" xfId="3541"/>
    <cellStyle name="Normal 12 2 5 8" xfId="3542"/>
    <cellStyle name="Normal 12 2 5 9" xfId="3543"/>
    <cellStyle name="Normal 12 2 6" xfId="3544"/>
    <cellStyle name="Normal 12 2 7" xfId="3545"/>
    <cellStyle name="Normal 12 2 8" xfId="3546"/>
    <cellStyle name="Normal 12 2 9" xfId="3547"/>
    <cellStyle name="Normal 12 2_4 28 1_Asst_Health_Crit_AllTO_RIIO_20110714pm" xfId="15573"/>
    <cellStyle name="Normal 12 20" xfId="18477"/>
    <cellStyle name="Normal 12 21" xfId="18478"/>
    <cellStyle name="Normal 12 22" xfId="18479"/>
    <cellStyle name="Normal 12 23" xfId="18480"/>
    <cellStyle name="Normal 12 24" xfId="18481"/>
    <cellStyle name="Normal 12 25" xfId="18482"/>
    <cellStyle name="Normal 12 3" xfId="960"/>
    <cellStyle name="Normal 12 3 10" xfId="3548"/>
    <cellStyle name="Normal 12 3 11" xfId="3549"/>
    <cellStyle name="Normal 12 3 12" xfId="3550"/>
    <cellStyle name="Normal 12 3 13" xfId="3551"/>
    <cellStyle name="Normal 12 3 14" xfId="3552"/>
    <cellStyle name="Normal 12 3 15" xfId="3553"/>
    <cellStyle name="Normal 12 3 16" xfId="18483"/>
    <cellStyle name="Normal 12 3 17" xfId="18484"/>
    <cellStyle name="Normal 12 3 18" xfId="18485"/>
    <cellStyle name="Normal 12 3 19" xfId="18486"/>
    <cellStyle name="Normal 12 3 2" xfId="961"/>
    <cellStyle name="Normal 12 3 2 10" xfId="3554"/>
    <cellStyle name="Normal 12 3 2 11" xfId="3555"/>
    <cellStyle name="Normal 12 3 2 12" xfId="3556"/>
    <cellStyle name="Normal 12 3 2 13" xfId="3557"/>
    <cellStyle name="Normal 12 3 2 14" xfId="3558"/>
    <cellStyle name="Normal 12 3 2 15" xfId="18487"/>
    <cellStyle name="Normal 12 3 2 16" xfId="18488"/>
    <cellStyle name="Normal 12 3 2 17" xfId="18489"/>
    <cellStyle name="Normal 12 3 2 18" xfId="18490"/>
    <cellStyle name="Normal 12 3 2 19" xfId="18491"/>
    <cellStyle name="Normal 12 3 2 2" xfId="962"/>
    <cellStyle name="Normal 12 3 2 2 10" xfId="3559"/>
    <cellStyle name="Normal 12 3 2 2 11" xfId="3560"/>
    <cellStyle name="Normal 12 3 2 2 12" xfId="3561"/>
    <cellStyle name="Normal 12 3 2 2 13" xfId="3562"/>
    <cellStyle name="Normal 12 3 2 2 2" xfId="3563"/>
    <cellStyle name="Normal 12 3 2 2 3" xfId="3564"/>
    <cellStyle name="Normal 12 3 2 2 4" xfId="3565"/>
    <cellStyle name="Normal 12 3 2 2 5" xfId="3566"/>
    <cellStyle name="Normal 12 3 2 2 6" xfId="3567"/>
    <cellStyle name="Normal 12 3 2 2 7" xfId="3568"/>
    <cellStyle name="Normal 12 3 2 2 8" xfId="3569"/>
    <cellStyle name="Normal 12 3 2 2 9" xfId="3570"/>
    <cellStyle name="Normal 12 3 2 20" xfId="18492"/>
    <cellStyle name="Normal 12 3 2 21" xfId="18493"/>
    <cellStyle name="Normal 12 3 2 3" xfId="3571"/>
    <cellStyle name="Normal 12 3 2 4" xfId="3572"/>
    <cellStyle name="Normal 12 3 2 5" xfId="3573"/>
    <cellStyle name="Normal 12 3 2 6" xfId="3574"/>
    <cellStyle name="Normal 12 3 2 7" xfId="3575"/>
    <cellStyle name="Normal 12 3 2 8" xfId="3576"/>
    <cellStyle name="Normal 12 3 2 9" xfId="3577"/>
    <cellStyle name="Normal 12 3 20" xfId="18494"/>
    <cellStyle name="Normal 12 3 21" xfId="18495"/>
    <cellStyle name="Normal 12 3 22" xfId="18496"/>
    <cellStyle name="Normal 12 3 3" xfId="963"/>
    <cellStyle name="Normal 12 3 3 10" xfId="3578"/>
    <cellStyle name="Normal 12 3 3 11" xfId="3579"/>
    <cellStyle name="Normal 12 3 3 12" xfId="3580"/>
    <cellStyle name="Normal 12 3 3 13" xfId="3581"/>
    <cellStyle name="Normal 12 3 3 2" xfId="3582"/>
    <cellStyle name="Normal 12 3 3 3" xfId="3583"/>
    <cellStyle name="Normal 12 3 3 4" xfId="3584"/>
    <cellStyle name="Normal 12 3 3 5" xfId="3585"/>
    <cellStyle name="Normal 12 3 3 6" xfId="3586"/>
    <cellStyle name="Normal 12 3 3 7" xfId="3587"/>
    <cellStyle name="Normal 12 3 3 8" xfId="3588"/>
    <cellStyle name="Normal 12 3 3 9" xfId="3589"/>
    <cellStyle name="Normal 12 3 4" xfId="3590"/>
    <cellStyle name="Normal 12 3 5" xfId="3591"/>
    <cellStyle name="Normal 12 3 6" xfId="3592"/>
    <cellStyle name="Normal 12 3 7" xfId="3593"/>
    <cellStyle name="Normal 12 3 8" xfId="3594"/>
    <cellStyle name="Normal 12 3 9" xfId="3595"/>
    <cellStyle name="Normal 12 3_4 28 1_Asst_Health_Crit_AllTO_RIIO_20110714pm" xfId="15574"/>
    <cellStyle name="Normal 12 4" xfId="964"/>
    <cellStyle name="Normal 12 4 10" xfId="3596"/>
    <cellStyle name="Normal 12 4 11" xfId="3597"/>
    <cellStyle name="Normal 12 4 12" xfId="3598"/>
    <cellStyle name="Normal 12 4 13" xfId="3599"/>
    <cellStyle name="Normal 12 4 14" xfId="3600"/>
    <cellStyle name="Normal 12 4 15" xfId="18497"/>
    <cellStyle name="Normal 12 4 16" xfId="18498"/>
    <cellStyle name="Normal 12 4 17" xfId="18499"/>
    <cellStyle name="Normal 12 4 18" xfId="18500"/>
    <cellStyle name="Normal 12 4 19" xfId="18501"/>
    <cellStyle name="Normal 12 4 2" xfId="965"/>
    <cellStyle name="Normal 12 4 2 10" xfId="3601"/>
    <cellStyle name="Normal 12 4 2 11" xfId="3602"/>
    <cellStyle name="Normal 12 4 2 12" xfId="3603"/>
    <cellStyle name="Normal 12 4 2 13" xfId="3604"/>
    <cellStyle name="Normal 12 4 2 2" xfId="3605"/>
    <cellStyle name="Normal 12 4 2 3" xfId="3606"/>
    <cellStyle name="Normal 12 4 2 4" xfId="3607"/>
    <cellStyle name="Normal 12 4 2 5" xfId="3608"/>
    <cellStyle name="Normal 12 4 2 6" xfId="3609"/>
    <cellStyle name="Normal 12 4 2 7" xfId="3610"/>
    <cellStyle name="Normal 12 4 2 8" xfId="3611"/>
    <cellStyle name="Normal 12 4 2 9" xfId="3612"/>
    <cellStyle name="Normal 12 4 20" xfId="18502"/>
    <cellStyle name="Normal 12 4 21" xfId="18503"/>
    <cellStyle name="Normal 12 4 3" xfId="3613"/>
    <cellStyle name="Normal 12 4 4" xfId="3614"/>
    <cellStyle name="Normal 12 4 5" xfId="3615"/>
    <cellStyle name="Normal 12 4 6" xfId="3616"/>
    <cellStyle name="Normal 12 4 7" xfId="3617"/>
    <cellStyle name="Normal 12 4 8" xfId="3618"/>
    <cellStyle name="Normal 12 4 9" xfId="3619"/>
    <cellStyle name="Normal 12 5" xfId="966"/>
    <cellStyle name="Normal 12 5 10" xfId="3620"/>
    <cellStyle name="Normal 12 5 11" xfId="3621"/>
    <cellStyle name="Normal 12 5 12" xfId="3622"/>
    <cellStyle name="Normal 12 5 13" xfId="3623"/>
    <cellStyle name="Normal 12 5 2" xfId="3624"/>
    <cellStyle name="Normal 12 5 3" xfId="3625"/>
    <cellStyle name="Normal 12 5 4" xfId="3626"/>
    <cellStyle name="Normal 12 5 5" xfId="3627"/>
    <cellStyle name="Normal 12 5 6" xfId="3628"/>
    <cellStyle name="Normal 12 5 7" xfId="3629"/>
    <cellStyle name="Normal 12 5 8" xfId="3630"/>
    <cellStyle name="Normal 12 5 9" xfId="3631"/>
    <cellStyle name="Normal 12 6" xfId="3632"/>
    <cellStyle name="Normal 12 7" xfId="3633"/>
    <cellStyle name="Normal 12 8" xfId="3634"/>
    <cellStyle name="Normal 12 9" xfId="3635"/>
    <cellStyle name="Normal 12_1.3s Accounting C Costs Scots" xfId="967"/>
    <cellStyle name="Normal 13" xfId="22"/>
    <cellStyle name="Normal 13 10" xfId="3636"/>
    <cellStyle name="Normal 13 11" xfId="3637"/>
    <cellStyle name="Normal 13 12" xfId="3638"/>
    <cellStyle name="Normal 13 13" xfId="3639"/>
    <cellStyle name="Normal 13 14" xfId="3640"/>
    <cellStyle name="Normal 13 15" xfId="3641"/>
    <cellStyle name="Normal 13 16" xfId="3642"/>
    <cellStyle name="Normal 13 17" xfId="3643"/>
    <cellStyle name="Normal 13 18" xfId="18504"/>
    <cellStyle name="Normal 13 19" xfId="18505"/>
    <cellStyle name="Normal 13 2" xfId="210"/>
    <cellStyle name="Normal 13 2 10" xfId="3644"/>
    <cellStyle name="Normal 13 2 11" xfId="3645"/>
    <cellStyle name="Normal 13 2 12" xfId="3646"/>
    <cellStyle name="Normal 13 2 13" xfId="3647"/>
    <cellStyle name="Normal 13 2 14" xfId="3648"/>
    <cellStyle name="Normal 13 2 15" xfId="3649"/>
    <cellStyle name="Normal 13 2 16" xfId="3650"/>
    <cellStyle name="Normal 13 2 17" xfId="17218"/>
    <cellStyle name="Normal 13 2 18" xfId="18506"/>
    <cellStyle name="Normal 13 2 19" xfId="18507"/>
    <cellStyle name="Normal 13 2 2" xfId="968"/>
    <cellStyle name="Normal 13 2 2 10" xfId="3651"/>
    <cellStyle name="Normal 13 2 2 11" xfId="3652"/>
    <cellStyle name="Normal 13 2 2 12" xfId="3653"/>
    <cellStyle name="Normal 13 2 2 13" xfId="3654"/>
    <cellStyle name="Normal 13 2 2 14" xfId="3655"/>
    <cellStyle name="Normal 13 2 2 15" xfId="3656"/>
    <cellStyle name="Normal 13 2 2 2" xfId="311"/>
    <cellStyle name="Normal 13 2 2 2 10" xfId="3657"/>
    <cellStyle name="Normal 13 2 2 2 11" xfId="3658"/>
    <cellStyle name="Normal 13 2 2 2 12" xfId="3659"/>
    <cellStyle name="Normal 13 2 2 2 13" xfId="3660"/>
    <cellStyle name="Normal 13 2 2 2 14" xfId="3661"/>
    <cellStyle name="Normal 13 2 2 2 15" xfId="15736"/>
    <cellStyle name="Normal 13 2 2 2 16" xfId="18508"/>
    <cellStyle name="Normal 13 2 2 2 17" xfId="41912"/>
    <cellStyle name="Normal 13 2 2 2 2" xfId="969"/>
    <cellStyle name="Normal 13 2 2 2 2 10" xfId="3662"/>
    <cellStyle name="Normal 13 2 2 2 2 11" xfId="3663"/>
    <cellStyle name="Normal 13 2 2 2 2 12" xfId="3664"/>
    <cellStyle name="Normal 13 2 2 2 2 13" xfId="3665"/>
    <cellStyle name="Normal 13 2 2 2 2 2" xfId="3666"/>
    <cellStyle name="Normal 13 2 2 2 2 3" xfId="3667"/>
    <cellStyle name="Normal 13 2 2 2 2 4" xfId="3668"/>
    <cellStyle name="Normal 13 2 2 2 2 5" xfId="3669"/>
    <cellStyle name="Normal 13 2 2 2 2 6" xfId="3670"/>
    <cellStyle name="Normal 13 2 2 2 2 7" xfId="3671"/>
    <cellStyle name="Normal 13 2 2 2 2 8" xfId="3672"/>
    <cellStyle name="Normal 13 2 2 2 2 9" xfId="3673"/>
    <cellStyle name="Normal 13 2 2 2 3" xfId="3674"/>
    <cellStyle name="Normal 13 2 2 2 4" xfId="3675"/>
    <cellStyle name="Normal 13 2 2 2 5" xfId="3676"/>
    <cellStyle name="Normal 13 2 2 2 6" xfId="3677"/>
    <cellStyle name="Normal 13 2 2 2 7" xfId="3678"/>
    <cellStyle name="Normal 13 2 2 2 8" xfId="3679"/>
    <cellStyle name="Normal 13 2 2 2 9" xfId="3680"/>
    <cellStyle name="Normal 13 2 2 3" xfId="970"/>
    <cellStyle name="Normal 13 2 2 3 10" xfId="3681"/>
    <cellStyle name="Normal 13 2 2 3 11" xfId="3682"/>
    <cellStyle name="Normal 13 2 2 3 12" xfId="3683"/>
    <cellStyle name="Normal 13 2 2 3 13" xfId="3684"/>
    <cellStyle name="Normal 13 2 2 3 2" xfId="3685"/>
    <cellStyle name="Normal 13 2 2 3 3" xfId="3686"/>
    <cellStyle name="Normal 13 2 2 3 4" xfId="3687"/>
    <cellStyle name="Normal 13 2 2 3 5" xfId="3688"/>
    <cellStyle name="Normal 13 2 2 3 6" xfId="3689"/>
    <cellStyle name="Normal 13 2 2 3 7" xfId="3690"/>
    <cellStyle name="Normal 13 2 2 3 8" xfId="3691"/>
    <cellStyle name="Normal 13 2 2 3 9" xfId="3692"/>
    <cellStyle name="Normal 13 2 2 4" xfId="3693"/>
    <cellStyle name="Normal 13 2 2 5" xfId="3694"/>
    <cellStyle name="Normal 13 2 2 6" xfId="3695"/>
    <cellStyle name="Normal 13 2 2 7" xfId="3696"/>
    <cellStyle name="Normal 13 2 2 8" xfId="3697"/>
    <cellStyle name="Normal 13 2 2 9" xfId="3698"/>
    <cellStyle name="Normal 13 2 20" xfId="18509"/>
    <cellStyle name="Normal 13 2 21" xfId="18510"/>
    <cellStyle name="Normal 13 2 22" xfId="18511"/>
    <cellStyle name="Normal 13 2 3" xfId="318"/>
    <cellStyle name="Normal 13 2 3 10" xfId="3699"/>
    <cellStyle name="Normal 13 2 3 11" xfId="3700"/>
    <cellStyle name="Normal 13 2 3 12" xfId="3701"/>
    <cellStyle name="Normal 13 2 3 13" xfId="3702"/>
    <cellStyle name="Normal 13 2 3 14" xfId="3703"/>
    <cellStyle name="Normal 13 2 3 15" xfId="15718"/>
    <cellStyle name="Normal 13 2 3 2" xfId="971"/>
    <cellStyle name="Normal 13 2 3 2 10" xfId="3704"/>
    <cellStyle name="Normal 13 2 3 2 11" xfId="3705"/>
    <cellStyle name="Normal 13 2 3 2 12" xfId="3706"/>
    <cellStyle name="Normal 13 2 3 2 13" xfId="3707"/>
    <cellStyle name="Normal 13 2 3 2 2" xfId="3708"/>
    <cellStyle name="Normal 13 2 3 2 3" xfId="3709"/>
    <cellStyle name="Normal 13 2 3 2 4" xfId="3710"/>
    <cellStyle name="Normal 13 2 3 2 5" xfId="3711"/>
    <cellStyle name="Normal 13 2 3 2 6" xfId="3712"/>
    <cellStyle name="Normal 13 2 3 2 7" xfId="3713"/>
    <cellStyle name="Normal 13 2 3 2 8" xfId="3714"/>
    <cellStyle name="Normal 13 2 3 2 9" xfId="3715"/>
    <cellStyle name="Normal 13 2 3 3" xfId="3716"/>
    <cellStyle name="Normal 13 2 3 4" xfId="3717"/>
    <cellStyle name="Normal 13 2 3 5" xfId="3718"/>
    <cellStyle name="Normal 13 2 3 6" xfId="3719"/>
    <cellStyle name="Normal 13 2 3 7" xfId="3720"/>
    <cellStyle name="Normal 13 2 3 8" xfId="3721"/>
    <cellStyle name="Normal 13 2 3 9" xfId="3722"/>
    <cellStyle name="Normal 13 2 4" xfId="972"/>
    <cellStyle name="Normal 13 2 4 10" xfId="3723"/>
    <cellStyle name="Normal 13 2 4 11" xfId="3724"/>
    <cellStyle name="Normal 13 2 4 12" xfId="3725"/>
    <cellStyle name="Normal 13 2 4 13" xfId="3726"/>
    <cellStyle name="Normal 13 2 4 2" xfId="3727"/>
    <cellStyle name="Normal 13 2 4 3" xfId="3728"/>
    <cellStyle name="Normal 13 2 4 4" xfId="3729"/>
    <cellStyle name="Normal 13 2 4 5" xfId="3730"/>
    <cellStyle name="Normal 13 2 4 6" xfId="3731"/>
    <cellStyle name="Normal 13 2 4 7" xfId="3732"/>
    <cellStyle name="Normal 13 2 4 8" xfId="3733"/>
    <cellStyle name="Normal 13 2 4 9" xfId="3734"/>
    <cellStyle name="Normal 13 2 5" xfId="3735"/>
    <cellStyle name="Normal 13 2 6" xfId="3736"/>
    <cellStyle name="Normal 13 2 7" xfId="3737"/>
    <cellStyle name="Normal 13 2 8" xfId="3738"/>
    <cellStyle name="Normal 13 2 9" xfId="3739"/>
    <cellStyle name="Normal 13 20" xfId="18512"/>
    <cellStyle name="Normal 13 21" xfId="18513"/>
    <cellStyle name="Normal 13 22" xfId="18514"/>
    <cellStyle name="Normal 13 23" xfId="18515"/>
    <cellStyle name="Normal 13 3" xfId="973"/>
    <cellStyle name="Normal 13 3 10" xfId="3740"/>
    <cellStyle name="Normal 13 3 11" xfId="3741"/>
    <cellStyle name="Normal 13 3 12" xfId="3742"/>
    <cellStyle name="Normal 13 3 13" xfId="3743"/>
    <cellStyle name="Normal 13 3 14" xfId="3744"/>
    <cellStyle name="Normal 13 3 15" xfId="15534"/>
    <cellStyle name="Normal 13 3 16" xfId="15738"/>
    <cellStyle name="Normal 13 3 16 2" xfId="41893"/>
    <cellStyle name="Normal 13 3 16 3" xfId="41929"/>
    <cellStyle name="Normal 13 3 16 4" xfId="41958"/>
    <cellStyle name="Normal 13 3 2" xfId="974"/>
    <cellStyle name="Normal 13 3 2 10" xfId="3745"/>
    <cellStyle name="Normal 13 3 2 11" xfId="3746"/>
    <cellStyle name="Normal 13 3 2 12" xfId="3747"/>
    <cellStyle name="Normal 13 3 2 13" xfId="3748"/>
    <cellStyle name="Normal 13 3 2 2" xfId="3749"/>
    <cellStyle name="Normal 13 3 2 3" xfId="3750"/>
    <cellStyle name="Normal 13 3 2 4" xfId="3751"/>
    <cellStyle name="Normal 13 3 2 5" xfId="3752"/>
    <cellStyle name="Normal 13 3 2 6" xfId="3753"/>
    <cellStyle name="Normal 13 3 2 7" xfId="3754"/>
    <cellStyle name="Normal 13 3 2 8" xfId="3755"/>
    <cellStyle name="Normal 13 3 2 9" xfId="3756"/>
    <cellStyle name="Normal 13 3 3" xfId="3757"/>
    <cellStyle name="Normal 13 3 4" xfId="3758"/>
    <cellStyle name="Normal 13 3 5" xfId="3759"/>
    <cellStyle name="Normal 13 3 6" xfId="3760"/>
    <cellStyle name="Normal 13 3 7" xfId="3761"/>
    <cellStyle name="Normal 13 3 8" xfId="3762"/>
    <cellStyle name="Normal 13 3 9" xfId="3763"/>
    <cellStyle name="Normal 13 4" xfId="975"/>
    <cellStyle name="Normal 13 4 10" xfId="3764"/>
    <cellStyle name="Normal 13 4 11" xfId="3765"/>
    <cellStyle name="Normal 13 4 12" xfId="3766"/>
    <cellStyle name="Normal 13 4 13" xfId="3767"/>
    <cellStyle name="Normal 13 4 2" xfId="3768"/>
    <cellStyle name="Normal 13 4 3" xfId="3769"/>
    <cellStyle name="Normal 13 4 4" xfId="3770"/>
    <cellStyle name="Normal 13 4 5" xfId="3771"/>
    <cellStyle name="Normal 13 4 6" xfId="3772"/>
    <cellStyle name="Normal 13 4 7" xfId="3773"/>
    <cellStyle name="Normal 13 4 8" xfId="3774"/>
    <cellStyle name="Normal 13 4 9" xfId="3775"/>
    <cellStyle name="Normal 13 5" xfId="3776"/>
    <cellStyle name="Normal 13 6" xfId="3777"/>
    <cellStyle name="Normal 13 7" xfId="3778"/>
    <cellStyle name="Normal 13 8" xfId="3779"/>
    <cellStyle name="Normal 13 9" xfId="3780"/>
    <cellStyle name="Normal 13_2010_NGET_TPCR4_RO_FBPQ(Opex) trace only FINAL(DPP)" xfId="976"/>
    <cellStyle name="Normal 14" xfId="233"/>
    <cellStyle name="Normal 14 10" xfId="3781"/>
    <cellStyle name="Normal 14 10 10" xfId="18516"/>
    <cellStyle name="Normal 14 10 11" xfId="18517"/>
    <cellStyle name="Normal 14 10 12" xfId="18518"/>
    <cellStyle name="Normal 14 10 13" xfId="18519"/>
    <cellStyle name="Normal 14 10 14" xfId="18520"/>
    <cellStyle name="Normal 14 10 15" xfId="18521"/>
    <cellStyle name="Normal 14 10 16" xfId="18522"/>
    <cellStyle name="Normal 14 10 17" xfId="18523"/>
    <cellStyle name="Normal 14 10 18" xfId="18524"/>
    <cellStyle name="Normal 14 10 18 2" xfId="42016"/>
    <cellStyle name="Normal 14 10 18 3" xfId="42024"/>
    <cellStyle name="Normal 14 10 2" xfId="18525"/>
    <cellStyle name="Normal 14 10 3" xfId="18526"/>
    <cellStyle name="Normal 14 10 4" xfId="18527"/>
    <cellStyle name="Normal 14 10 5" xfId="18528"/>
    <cellStyle name="Normal 14 10 6" xfId="18529"/>
    <cellStyle name="Normal 14 10 7" xfId="18530"/>
    <cellStyle name="Normal 14 10 8" xfId="18531"/>
    <cellStyle name="Normal 14 10 9" xfId="18532"/>
    <cellStyle name="Normal 14 11" xfId="3782"/>
    <cellStyle name="Normal 14 11 10" xfId="18533"/>
    <cellStyle name="Normal 14 11 11" xfId="18534"/>
    <cellStyle name="Normal 14 11 12" xfId="18535"/>
    <cellStyle name="Normal 14 11 13" xfId="18536"/>
    <cellStyle name="Normal 14 11 14" xfId="18537"/>
    <cellStyle name="Normal 14 11 15" xfId="18538"/>
    <cellStyle name="Normal 14 11 16" xfId="18539"/>
    <cellStyle name="Normal 14 11 17" xfId="18540"/>
    <cellStyle name="Normal 14 11 18" xfId="18541"/>
    <cellStyle name="Normal 14 11 2" xfId="18542"/>
    <cellStyle name="Normal 14 11 3" xfId="18543"/>
    <cellStyle name="Normal 14 11 4" xfId="18544"/>
    <cellStyle name="Normal 14 11 5" xfId="18545"/>
    <cellStyle name="Normal 14 11 6" xfId="18546"/>
    <cellStyle name="Normal 14 11 7" xfId="18547"/>
    <cellStyle name="Normal 14 11 8" xfId="18548"/>
    <cellStyle name="Normal 14 11 9" xfId="18549"/>
    <cellStyle name="Normal 14 12" xfId="3783"/>
    <cellStyle name="Normal 14 12 10" xfId="18550"/>
    <cellStyle name="Normal 14 12 11" xfId="18551"/>
    <cellStyle name="Normal 14 12 12" xfId="18552"/>
    <cellStyle name="Normal 14 12 13" xfId="18553"/>
    <cellStyle name="Normal 14 12 14" xfId="18554"/>
    <cellStyle name="Normal 14 12 15" xfId="18555"/>
    <cellStyle name="Normal 14 12 16" xfId="18556"/>
    <cellStyle name="Normal 14 12 17" xfId="18557"/>
    <cellStyle name="Normal 14 12 18" xfId="18558"/>
    <cellStyle name="Normal 14 12 2" xfId="18559"/>
    <cellStyle name="Normal 14 12 3" xfId="18560"/>
    <cellStyle name="Normal 14 12 4" xfId="18561"/>
    <cellStyle name="Normal 14 12 5" xfId="18562"/>
    <cellStyle name="Normal 14 12 6" xfId="18563"/>
    <cellStyle name="Normal 14 12 7" xfId="18564"/>
    <cellStyle name="Normal 14 12 8" xfId="18565"/>
    <cellStyle name="Normal 14 12 9" xfId="18566"/>
    <cellStyle name="Normal 14 13" xfId="3784"/>
    <cellStyle name="Normal 14 13 10" xfId="18567"/>
    <cellStyle name="Normal 14 13 11" xfId="18568"/>
    <cellStyle name="Normal 14 13 12" xfId="18569"/>
    <cellStyle name="Normal 14 13 13" xfId="18570"/>
    <cellStyle name="Normal 14 13 14" xfId="18571"/>
    <cellStyle name="Normal 14 13 15" xfId="18572"/>
    <cellStyle name="Normal 14 13 16" xfId="18573"/>
    <cellStyle name="Normal 14 13 17" xfId="18574"/>
    <cellStyle name="Normal 14 13 18" xfId="18575"/>
    <cellStyle name="Normal 14 13 2" xfId="18576"/>
    <cellStyle name="Normal 14 13 3" xfId="18577"/>
    <cellStyle name="Normal 14 13 4" xfId="18578"/>
    <cellStyle name="Normal 14 13 5" xfId="18579"/>
    <cellStyle name="Normal 14 13 6" xfId="18580"/>
    <cellStyle name="Normal 14 13 7" xfId="18581"/>
    <cellStyle name="Normal 14 13 8" xfId="18582"/>
    <cellStyle name="Normal 14 13 9" xfId="18583"/>
    <cellStyle name="Normal 14 14" xfId="3785"/>
    <cellStyle name="Normal 14 14 10" xfId="18584"/>
    <cellStyle name="Normal 14 14 11" xfId="18585"/>
    <cellStyle name="Normal 14 14 12" xfId="18586"/>
    <cellStyle name="Normal 14 14 13" xfId="18587"/>
    <cellStyle name="Normal 14 14 14" xfId="18588"/>
    <cellStyle name="Normal 14 14 15" xfId="18589"/>
    <cellStyle name="Normal 14 14 16" xfId="18590"/>
    <cellStyle name="Normal 14 14 17" xfId="18591"/>
    <cellStyle name="Normal 14 14 18" xfId="18592"/>
    <cellStyle name="Normal 14 14 2" xfId="18593"/>
    <cellStyle name="Normal 14 14 3" xfId="18594"/>
    <cellStyle name="Normal 14 14 4" xfId="18595"/>
    <cellStyle name="Normal 14 14 5" xfId="18596"/>
    <cellStyle name="Normal 14 14 6" xfId="18597"/>
    <cellStyle name="Normal 14 14 7" xfId="18598"/>
    <cellStyle name="Normal 14 14 8" xfId="18599"/>
    <cellStyle name="Normal 14 14 9" xfId="18600"/>
    <cellStyle name="Normal 14 15" xfId="3786"/>
    <cellStyle name="Normal 14 15 10" xfId="18601"/>
    <cellStyle name="Normal 14 15 11" xfId="18602"/>
    <cellStyle name="Normal 14 15 12" xfId="18603"/>
    <cellStyle name="Normal 14 15 13" xfId="18604"/>
    <cellStyle name="Normal 14 15 14" xfId="18605"/>
    <cellStyle name="Normal 14 15 15" xfId="18606"/>
    <cellStyle name="Normal 14 15 16" xfId="18607"/>
    <cellStyle name="Normal 14 15 17" xfId="18608"/>
    <cellStyle name="Normal 14 15 18" xfId="18609"/>
    <cellStyle name="Normal 14 15 2" xfId="18610"/>
    <cellStyle name="Normal 14 15 3" xfId="18611"/>
    <cellStyle name="Normal 14 15 4" xfId="18612"/>
    <cellStyle name="Normal 14 15 5" xfId="18613"/>
    <cellStyle name="Normal 14 15 6" xfId="18614"/>
    <cellStyle name="Normal 14 15 7" xfId="18615"/>
    <cellStyle name="Normal 14 15 8" xfId="18616"/>
    <cellStyle name="Normal 14 15 9" xfId="18617"/>
    <cellStyle name="Normal 14 16" xfId="3787"/>
    <cellStyle name="Normal 14 16 10" xfId="18618"/>
    <cellStyle name="Normal 14 16 11" xfId="18619"/>
    <cellStyle name="Normal 14 16 12" xfId="18620"/>
    <cellStyle name="Normal 14 16 13" xfId="18621"/>
    <cellStyle name="Normal 14 16 14" xfId="18622"/>
    <cellStyle name="Normal 14 16 15" xfId="18623"/>
    <cellStyle name="Normal 14 16 16" xfId="18624"/>
    <cellStyle name="Normal 14 16 17" xfId="18625"/>
    <cellStyle name="Normal 14 16 18" xfId="18626"/>
    <cellStyle name="Normal 14 16 2" xfId="18627"/>
    <cellStyle name="Normal 14 16 3" xfId="18628"/>
    <cellStyle name="Normal 14 16 4" xfId="18629"/>
    <cellStyle name="Normal 14 16 5" xfId="18630"/>
    <cellStyle name="Normal 14 16 6" xfId="18631"/>
    <cellStyle name="Normal 14 16 7" xfId="18632"/>
    <cellStyle name="Normal 14 16 8" xfId="18633"/>
    <cellStyle name="Normal 14 16 9" xfId="18634"/>
    <cellStyle name="Normal 14 17" xfId="18635"/>
    <cellStyle name="Normal 14 17 10" xfId="18636"/>
    <cellStyle name="Normal 14 17 11" xfId="18637"/>
    <cellStyle name="Normal 14 17 12" xfId="18638"/>
    <cellStyle name="Normal 14 17 13" xfId="18639"/>
    <cellStyle name="Normal 14 17 14" xfId="18640"/>
    <cellStyle name="Normal 14 17 15" xfId="18641"/>
    <cellStyle name="Normal 14 17 16" xfId="18642"/>
    <cellStyle name="Normal 14 17 17" xfId="18643"/>
    <cellStyle name="Normal 14 17 18" xfId="18644"/>
    <cellStyle name="Normal 14 17 2" xfId="18645"/>
    <cellStyle name="Normal 14 17 3" xfId="18646"/>
    <cellStyle name="Normal 14 17 4" xfId="18647"/>
    <cellStyle name="Normal 14 17 5" xfId="18648"/>
    <cellStyle name="Normal 14 17 6" xfId="18649"/>
    <cellStyle name="Normal 14 17 7" xfId="18650"/>
    <cellStyle name="Normal 14 17 8" xfId="18651"/>
    <cellStyle name="Normal 14 17 9" xfId="18652"/>
    <cellStyle name="Normal 14 18" xfId="18653"/>
    <cellStyle name="Normal 14 18 10" xfId="18654"/>
    <cellStyle name="Normal 14 18 11" xfId="18655"/>
    <cellStyle name="Normal 14 18 12" xfId="18656"/>
    <cellStyle name="Normal 14 18 13" xfId="18657"/>
    <cellStyle name="Normal 14 18 14" xfId="18658"/>
    <cellStyle name="Normal 14 18 15" xfId="18659"/>
    <cellStyle name="Normal 14 18 16" xfId="18660"/>
    <cellStyle name="Normal 14 18 17" xfId="18661"/>
    <cellStyle name="Normal 14 18 18" xfId="18662"/>
    <cellStyle name="Normal 14 18 2" xfId="18663"/>
    <cellStyle name="Normal 14 18 3" xfId="18664"/>
    <cellStyle name="Normal 14 18 4" xfId="18665"/>
    <cellStyle name="Normal 14 18 5" xfId="18666"/>
    <cellStyle name="Normal 14 18 6" xfId="18667"/>
    <cellStyle name="Normal 14 18 7" xfId="18668"/>
    <cellStyle name="Normal 14 18 8" xfId="18669"/>
    <cellStyle name="Normal 14 18 9" xfId="18670"/>
    <cellStyle name="Normal 14 19" xfId="18671"/>
    <cellStyle name="Normal 14 19 10" xfId="18672"/>
    <cellStyle name="Normal 14 19 11" xfId="18673"/>
    <cellStyle name="Normal 14 19 12" xfId="18674"/>
    <cellStyle name="Normal 14 19 13" xfId="18675"/>
    <cellStyle name="Normal 14 19 14" xfId="18676"/>
    <cellStyle name="Normal 14 19 15" xfId="18677"/>
    <cellStyle name="Normal 14 19 16" xfId="18678"/>
    <cellStyle name="Normal 14 19 17" xfId="18679"/>
    <cellStyle name="Normal 14 19 18" xfId="18680"/>
    <cellStyle name="Normal 14 19 2" xfId="18681"/>
    <cellStyle name="Normal 14 19 3" xfId="18682"/>
    <cellStyle name="Normal 14 19 4" xfId="18683"/>
    <cellStyle name="Normal 14 19 5" xfId="18684"/>
    <cellStyle name="Normal 14 19 6" xfId="18685"/>
    <cellStyle name="Normal 14 19 7" xfId="18686"/>
    <cellStyle name="Normal 14 19 8" xfId="18687"/>
    <cellStyle name="Normal 14 19 9" xfId="18688"/>
    <cellStyle name="Normal 14 2" xfId="977"/>
    <cellStyle name="Normal 14 2 10" xfId="3788"/>
    <cellStyle name="Normal 14 2 11" xfId="3789"/>
    <cellStyle name="Normal 14 2 12" xfId="3790"/>
    <cellStyle name="Normal 14 2 13" xfId="3791"/>
    <cellStyle name="Normal 14 2 14" xfId="3792"/>
    <cellStyle name="Normal 14 2 15" xfId="18689"/>
    <cellStyle name="Normal 14 2 16" xfId="18690"/>
    <cellStyle name="Normal 14 2 17" xfId="18691"/>
    <cellStyle name="Normal 14 2 18" xfId="18692"/>
    <cellStyle name="Normal 14 2 19" xfId="18693"/>
    <cellStyle name="Normal 14 2 2" xfId="978"/>
    <cellStyle name="Normal 14 2 2 10" xfId="3793"/>
    <cellStyle name="Normal 14 2 2 11" xfId="3794"/>
    <cellStyle name="Normal 14 2 2 12" xfId="3795"/>
    <cellStyle name="Normal 14 2 2 13" xfId="3796"/>
    <cellStyle name="Normal 14 2 2 14" xfId="18694"/>
    <cellStyle name="Normal 14 2 2 15" xfId="18695"/>
    <cellStyle name="Normal 14 2 2 16" xfId="18696"/>
    <cellStyle name="Normal 14 2 2 17" xfId="18697"/>
    <cellStyle name="Normal 14 2 2 2" xfId="3797"/>
    <cellStyle name="Normal 14 2 2 3" xfId="3798"/>
    <cellStyle name="Normal 14 2 2 4" xfId="3799"/>
    <cellStyle name="Normal 14 2 2 5" xfId="3800"/>
    <cellStyle name="Normal 14 2 2 6" xfId="3801"/>
    <cellStyle name="Normal 14 2 2 7" xfId="3802"/>
    <cellStyle name="Normal 14 2 2 8" xfId="3803"/>
    <cellStyle name="Normal 14 2 2 9" xfId="3804"/>
    <cellStyle name="Normal 14 2 20" xfId="18698"/>
    <cellStyle name="Normal 14 2 21" xfId="18699"/>
    <cellStyle name="Normal 14 2 22" xfId="18700"/>
    <cellStyle name="Normal 14 2 23" xfId="18701"/>
    <cellStyle name="Normal 14 2 24" xfId="18702"/>
    <cellStyle name="Normal 14 2 25" xfId="18703"/>
    <cellStyle name="Normal 14 2 26" xfId="18704"/>
    <cellStyle name="Normal 14 2 27" xfId="18705"/>
    <cellStyle name="Normal 14 2 28" xfId="18706"/>
    <cellStyle name="Normal 14 2 29" xfId="18707"/>
    <cellStyle name="Normal 14 2 3" xfId="3805"/>
    <cellStyle name="Normal 14 2 30" xfId="18708"/>
    <cellStyle name="Normal 14 2 31" xfId="18709"/>
    <cellStyle name="Normal 14 2 32" xfId="18710"/>
    <cellStyle name="Normal 14 2 33" xfId="18711"/>
    <cellStyle name="Normal 14 2 34" xfId="18712"/>
    <cellStyle name="Normal 14 2 35" xfId="18713"/>
    <cellStyle name="Normal 14 2 36" xfId="18714"/>
    <cellStyle name="Normal 14 2 37" xfId="18715"/>
    <cellStyle name="Normal 14 2 38" xfId="18716"/>
    <cellStyle name="Normal 14 2 39" xfId="18717"/>
    <cellStyle name="Normal 14 2 4" xfId="3806"/>
    <cellStyle name="Normal 14 2 40" xfId="18718"/>
    <cellStyle name="Normal 14 2 41" xfId="18719"/>
    <cellStyle name="Normal 14 2 42" xfId="18720"/>
    <cellStyle name="Normal 14 2 43" xfId="18721"/>
    <cellStyle name="Normal 14 2 44" xfId="18722"/>
    <cellStyle name="Normal 14 2 45" xfId="18723"/>
    <cellStyle name="Normal 14 2 46" xfId="18724"/>
    <cellStyle name="Normal 14 2 47" xfId="18725"/>
    <cellStyle name="Normal 14 2 48" xfId="18726"/>
    <cellStyle name="Normal 14 2 49" xfId="18727"/>
    <cellStyle name="Normal 14 2 5" xfId="3807"/>
    <cellStyle name="Normal 14 2 50" xfId="18728"/>
    <cellStyle name="Normal 14 2 51" xfId="18729"/>
    <cellStyle name="Normal 14 2 52" xfId="18730"/>
    <cellStyle name="Normal 14 2 53" xfId="18731"/>
    <cellStyle name="Normal 14 2 54" xfId="18732"/>
    <cellStyle name="Normal 14 2 55" xfId="18733"/>
    <cellStyle name="Normal 14 2 56" xfId="18734"/>
    <cellStyle name="Normal 14 2 57" xfId="18735"/>
    <cellStyle name="Normal 14 2 58" xfId="18736"/>
    <cellStyle name="Normal 14 2 59" xfId="18737"/>
    <cellStyle name="Normal 14 2 6" xfId="3808"/>
    <cellStyle name="Normal 14 2 60" xfId="18738"/>
    <cellStyle name="Normal 14 2 61" xfId="18739"/>
    <cellStyle name="Normal 14 2 62" xfId="18740"/>
    <cellStyle name="Normal 14 2 63" xfId="18741"/>
    <cellStyle name="Normal 14 2 64" xfId="18742"/>
    <cellStyle name="Normal 14 2 65" xfId="18743"/>
    <cellStyle name="Normal 14 2 66" xfId="18744"/>
    <cellStyle name="Normal 14 2 67" xfId="18745"/>
    <cellStyle name="Normal 14 2 68" xfId="18746"/>
    <cellStyle name="Normal 14 2 69" xfId="18747"/>
    <cellStyle name="Normal 14 2 7" xfId="3809"/>
    <cellStyle name="Normal 14 2 70" xfId="18748"/>
    <cellStyle name="Normal 14 2 71" xfId="18749"/>
    <cellStyle name="Normal 14 2 72" xfId="18750"/>
    <cellStyle name="Normal 14 2 73" xfId="18751"/>
    <cellStyle name="Normal 14 2 74" xfId="18752"/>
    <cellStyle name="Normal 14 2 75" xfId="18753"/>
    <cellStyle name="Normal 14 2 76" xfId="18754"/>
    <cellStyle name="Normal 14 2 77" xfId="18755"/>
    <cellStyle name="Normal 14 2 78" xfId="18756"/>
    <cellStyle name="Normal 14 2 8" xfId="3810"/>
    <cellStyle name="Normal 14 2 9" xfId="3811"/>
    <cellStyle name="Normal 14 2_List of table gaps" xfId="2293"/>
    <cellStyle name="Normal 14 20" xfId="18757"/>
    <cellStyle name="Normal 14 20 10" xfId="18758"/>
    <cellStyle name="Normal 14 20 11" xfId="18759"/>
    <cellStyle name="Normal 14 20 12" xfId="18760"/>
    <cellStyle name="Normal 14 20 13" xfId="18761"/>
    <cellStyle name="Normal 14 20 14" xfId="18762"/>
    <cellStyle name="Normal 14 20 15" xfId="18763"/>
    <cellStyle name="Normal 14 20 16" xfId="18764"/>
    <cellStyle name="Normal 14 20 17" xfId="18765"/>
    <cellStyle name="Normal 14 20 18" xfId="18766"/>
    <cellStyle name="Normal 14 20 2" xfId="18767"/>
    <cellStyle name="Normal 14 20 3" xfId="18768"/>
    <cellStyle name="Normal 14 20 4" xfId="18769"/>
    <cellStyle name="Normal 14 20 5" xfId="18770"/>
    <cellStyle name="Normal 14 20 6" xfId="18771"/>
    <cellStyle name="Normal 14 20 7" xfId="18772"/>
    <cellStyle name="Normal 14 20 8" xfId="18773"/>
    <cellStyle name="Normal 14 20 9" xfId="18774"/>
    <cellStyle name="Normal 14 21" xfId="18775"/>
    <cellStyle name="Normal 14 21 10" xfId="18776"/>
    <cellStyle name="Normal 14 21 11" xfId="18777"/>
    <cellStyle name="Normal 14 21 12" xfId="18778"/>
    <cellStyle name="Normal 14 21 13" xfId="18779"/>
    <cellStyle name="Normal 14 21 14" xfId="18780"/>
    <cellStyle name="Normal 14 21 15" xfId="18781"/>
    <cellStyle name="Normal 14 21 16" xfId="18782"/>
    <cellStyle name="Normal 14 21 17" xfId="18783"/>
    <cellStyle name="Normal 14 21 18" xfId="18784"/>
    <cellStyle name="Normal 14 21 2" xfId="18785"/>
    <cellStyle name="Normal 14 21 3" xfId="18786"/>
    <cellStyle name="Normal 14 21 4" xfId="18787"/>
    <cellStyle name="Normal 14 21 5" xfId="18788"/>
    <cellStyle name="Normal 14 21 6" xfId="18789"/>
    <cellStyle name="Normal 14 21 7" xfId="18790"/>
    <cellStyle name="Normal 14 21 8" xfId="18791"/>
    <cellStyle name="Normal 14 21 9" xfId="18792"/>
    <cellStyle name="Normal 14 22" xfId="18793"/>
    <cellStyle name="Normal 14 22 10" xfId="18794"/>
    <cellStyle name="Normal 14 22 11" xfId="18795"/>
    <cellStyle name="Normal 14 22 12" xfId="18796"/>
    <cellStyle name="Normal 14 22 13" xfId="18797"/>
    <cellStyle name="Normal 14 22 14" xfId="18798"/>
    <cellStyle name="Normal 14 22 15" xfId="18799"/>
    <cellStyle name="Normal 14 22 16" xfId="18800"/>
    <cellStyle name="Normal 14 22 17" xfId="18801"/>
    <cellStyle name="Normal 14 22 18" xfId="18802"/>
    <cellStyle name="Normal 14 22 2" xfId="18803"/>
    <cellStyle name="Normal 14 22 3" xfId="18804"/>
    <cellStyle name="Normal 14 22 4" xfId="18805"/>
    <cellStyle name="Normal 14 22 5" xfId="18806"/>
    <cellStyle name="Normal 14 22 6" xfId="18807"/>
    <cellStyle name="Normal 14 22 7" xfId="18808"/>
    <cellStyle name="Normal 14 22 8" xfId="18809"/>
    <cellStyle name="Normal 14 22 9" xfId="18810"/>
    <cellStyle name="Normal 14 23" xfId="18811"/>
    <cellStyle name="Normal 14 23 10" xfId="18812"/>
    <cellStyle name="Normal 14 23 11" xfId="18813"/>
    <cellStyle name="Normal 14 23 12" xfId="18814"/>
    <cellStyle name="Normal 14 23 13" xfId="18815"/>
    <cellStyle name="Normal 14 23 14" xfId="18816"/>
    <cellStyle name="Normal 14 23 15" xfId="18817"/>
    <cellStyle name="Normal 14 23 16" xfId="18818"/>
    <cellStyle name="Normal 14 23 17" xfId="18819"/>
    <cellStyle name="Normal 14 23 18" xfId="18820"/>
    <cellStyle name="Normal 14 23 2" xfId="18821"/>
    <cellStyle name="Normal 14 23 3" xfId="18822"/>
    <cellStyle name="Normal 14 23 4" xfId="18823"/>
    <cellStyle name="Normal 14 23 5" xfId="18824"/>
    <cellStyle name="Normal 14 23 6" xfId="18825"/>
    <cellStyle name="Normal 14 23 7" xfId="18826"/>
    <cellStyle name="Normal 14 23 8" xfId="18827"/>
    <cellStyle name="Normal 14 23 9" xfId="18828"/>
    <cellStyle name="Normal 14 24" xfId="18829"/>
    <cellStyle name="Normal 14 24 10" xfId="18830"/>
    <cellStyle name="Normal 14 24 11" xfId="18831"/>
    <cellStyle name="Normal 14 24 12" xfId="18832"/>
    <cellStyle name="Normal 14 24 13" xfId="18833"/>
    <cellStyle name="Normal 14 24 14" xfId="18834"/>
    <cellStyle name="Normal 14 24 15" xfId="18835"/>
    <cellStyle name="Normal 14 24 16" xfId="18836"/>
    <cellStyle name="Normal 14 24 17" xfId="18837"/>
    <cellStyle name="Normal 14 24 18" xfId="18838"/>
    <cellStyle name="Normal 14 24 2" xfId="18839"/>
    <cellStyle name="Normal 14 24 3" xfId="18840"/>
    <cellStyle name="Normal 14 24 4" xfId="18841"/>
    <cellStyle name="Normal 14 24 5" xfId="18842"/>
    <cellStyle name="Normal 14 24 6" xfId="18843"/>
    <cellStyle name="Normal 14 24 7" xfId="18844"/>
    <cellStyle name="Normal 14 24 8" xfId="18845"/>
    <cellStyle name="Normal 14 24 9" xfId="18846"/>
    <cellStyle name="Normal 14 25" xfId="18847"/>
    <cellStyle name="Normal 14 26" xfId="18848"/>
    <cellStyle name="Normal 14 27" xfId="18849"/>
    <cellStyle name="Normal 14 28" xfId="18850"/>
    <cellStyle name="Normal 14 29" xfId="18851"/>
    <cellStyle name="Normal 14 3" xfId="979"/>
    <cellStyle name="Normal 14 3 2" xfId="980"/>
    <cellStyle name="Normal 14 3 3" xfId="3812"/>
    <cellStyle name="Normal 14 30" xfId="18852"/>
    <cellStyle name="Normal 14 31" xfId="18853"/>
    <cellStyle name="Normal 14 32" xfId="18854"/>
    <cellStyle name="Normal 14 33" xfId="18855"/>
    <cellStyle name="Normal 14 34" xfId="18856"/>
    <cellStyle name="Normal 14 35" xfId="18857"/>
    <cellStyle name="Normal 14 36" xfId="18858"/>
    <cellStyle name="Normal 14 37" xfId="18859"/>
    <cellStyle name="Normal 14 38" xfId="18860"/>
    <cellStyle name="Normal 14 39" xfId="18861"/>
    <cellStyle name="Normal 14 4" xfId="981"/>
    <cellStyle name="Normal 14 4 10" xfId="3813"/>
    <cellStyle name="Normal 14 4 11" xfId="3814"/>
    <cellStyle name="Normal 14 4 12" xfId="3815"/>
    <cellStyle name="Normal 14 4 13" xfId="3816"/>
    <cellStyle name="Normal 14 4 14" xfId="18862"/>
    <cellStyle name="Normal 14 4 15" xfId="18863"/>
    <cellStyle name="Normal 14 4 16" xfId="18864"/>
    <cellStyle name="Normal 14 4 17" xfId="18865"/>
    <cellStyle name="Normal 14 4 18" xfId="18866"/>
    <cellStyle name="Normal 14 4 2" xfId="3817"/>
    <cellStyle name="Normal 14 4 3" xfId="3818"/>
    <cellStyle name="Normal 14 4 4" xfId="3819"/>
    <cellStyle name="Normal 14 4 5" xfId="3820"/>
    <cellStyle name="Normal 14 4 6" xfId="3821"/>
    <cellStyle name="Normal 14 4 7" xfId="3822"/>
    <cellStyle name="Normal 14 4 8" xfId="3823"/>
    <cellStyle name="Normal 14 4 9" xfId="3824"/>
    <cellStyle name="Normal 14 40" xfId="18867"/>
    <cellStyle name="Normal 14 41" xfId="18868"/>
    <cellStyle name="Normal 14 42" xfId="18869"/>
    <cellStyle name="Normal 14 43" xfId="18870"/>
    <cellStyle name="Normal 14 44" xfId="18871"/>
    <cellStyle name="Normal 14 45" xfId="18872"/>
    <cellStyle name="Normal 14 46" xfId="18873"/>
    <cellStyle name="Normal 14 47" xfId="18874"/>
    <cellStyle name="Normal 14 48" xfId="18875"/>
    <cellStyle name="Normal 14 49" xfId="18876"/>
    <cellStyle name="Normal 14 5" xfId="3825"/>
    <cellStyle name="Normal 14 5 10" xfId="18877"/>
    <cellStyle name="Normal 14 5 11" xfId="18878"/>
    <cellStyle name="Normal 14 5 12" xfId="18879"/>
    <cellStyle name="Normal 14 5 13" xfId="18880"/>
    <cellStyle name="Normal 14 5 14" xfId="18881"/>
    <cellStyle name="Normal 14 5 15" xfId="18882"/>
    <cellStyle name="Normal 14 5 16" xfId="18883"/>
    <cellStyle name="Normal 14 5 17" xfId="18884"/>
    <cellStyle name="Normal 14 5 18" xfId="18885"/>
    <cellStyle name="Normal 14 5 2" xfId="18886"/>
    <cellStyle name="Normal 14 5 3" xfId="18887"/>
    <cellStyle name="Normal 14 5 4" xfId="18888"/>
    <cellStyle name="Normal 14 5 5" xfId="18889"/>
    <cellStyle name="Normal 14 5 6" xfId="18890"/>
    <cellStyle name="Normal 14 5 7" xfId="18891"/>
    <cellStyle name="Normal 14 5 8" xfId="18892"/>
    <cellStyle name="Normal 14 5 9" xfId="18893"/>
    <cellStyle name="Normal 14 50" xfId="18894"/>
    <cellStyle name="Normal 14 51" xfId="18895"/>
    <cellStyle name="Normal 14 52" xfId="18896"/>
    <cellStyle name="Normal 14 53" xfId="18897"/>
    <cellStyle name="Normal 14 54" xfId="18898"/>
    <cellStyle name="Normal 14 55" xfId="18899"/>
    <cellStyle name="Normal 14 56" xfId="18900"/>
    <cellStyle name="Normal 14 57" xfId="18901"/>
    <cellStyle name="Normal 14 58" xfId="18902"/>
    <cellStyle name="Normal 14 59" xfId="18903"/>
    <cellStyle name="Normal 14 6" xfId="3826"/>
    <cellStyle name="Normal 14 6 10" xfId="18904"/>
    <cellStyle name="Normal 14 6 11" xfId="18905"/>
    <cellStyle name="Normal 14 6 12" xfId="18906"/>
    <cellStyle name="Normal 14 6 13" xfId="18907"/>
    <cellStyle name="Normal 14 6 14" xfId="18908"/>
    <cellStyle name="Normal 14 6 15" xfId="18909"/>
    <cellStyle name="Normal 14 6 16" xfId="18910"/>
    <cellStyle name="Normal 14 6 17" xfId="18911"/>
    <cellStyle name="Normal 14 6 18" xfId="18912"/>
    <cellStyle name="Normal 14 6 2" xfId="18913"/>
    <cellStyle name="Normal 14 6 3" xfId="18914"/>
    <cellStyle name="Normal 14 6 4" xfId="18915"/>
    <cellStyle name="Normal 14 6 5" xfId="18916"/>
    <cellStyle name="Normal 14 6 6" xfId="18917"/>
    <cellStyle name="Normal 14 6 7" xfId="18918"/>
    <cellStyle name="Normal 14 6 8" xfId="18919"/>
    <cellStyle name="Normal 14 6 9" xfId="18920"/>
    <cellStyle name="Normal 14 60" xfId="18921"/>
    <cellStyle name="Normal 14 61" xfId="18922"/>
    <cellStyle name="Normal 14 62" xfId="18923"/>
    <cellStyle name="Normal 14 63" xfId="18924"/>
    <cellStyle name="Normal 14 64" xfId="18925"/>
    <cellStyle name="Normal 14 65" xfId="18926"/>
    <cellStyle name="Normal 14 66" xfId="18927"/>
    <cellStyle name="Normal 14 67" xfId="18928"/>
    <cellStyle name="Normal 14 68" xfId="18929"/>
    <cellStyle name="Normal 14 69" xfId="18930"/>
    <cellStyle name="Normal 14 7" xfId="3827"/>
    <cellStyle name="Normal 14 7 10" xfId="18931"/>
    <cellStyle name="Normal 14 7 11" xfId="18932"/>
    <cellStyle name="Normal 14 7 12" xfId="18933"/>
    <cellStyle name="Normal 14 7 13" xfId="18934"/>
    <cellStyle name="Normal 14 7 14" xfId="18935"/>
    <cellStyle name="Normal 14 7 15" xfId="18936"/>
    <cellStyle name="Normal 14 7 16" xfId="18937"/>
    <cellStyle name="Normal 14 7 17" xfId="18938"/>
    <cellStyle name="Normal 14 7 18" xfId="18939"/>
    <cellStyle name="Normal 14 7 2" xfId="18940"/>
    <cellStyle name="Normal 14 7 3" xfId="18941"/>
    <cellStyle name="Normal 14 7 4" xfId="18942"/>
    <cellStyle name="Normal 14 7 5" xfId="18943"/>
    <cellStyle name="Normal 14 7 6" xfId="18944"/>
    <cellStyle name="Normal 14 7 7" xfId="18945"/>
    <cellStyle name="Normal 14 7 8" xfId="18946"/>
    <cellStyle name="Normal 14 7 9" xfId="18947"/>
    <cellStyle name="Normal 14 70" xfId="18948"/>
    <cellStyle name="Normal 14 71" xfId="18949"/>
    <cellStyle name="Normal 14 72" xfId="18950"/>
    <cellStyle name="Normal 14 73" xfId="18951"/>
    <cellStyle name="Normal 14 74" xfId="18952"/>
    <cellStyle name="Normal 14 75" xfId="18953"/>
    <cellStyle name="Normal 14 76" xfId="18954"/>
    <cellStyle name="Normal 14 77" xfId="18955"/>
    <cellStyle name="Normal 14 78" xfId="18956"/>
    <cellStyle name="Normal 14 79" xfId="18957"/>
    <cellStyle name="Normal 14 8" xfId="3828"/>
    <cellStyle name="Normal 14 8 10" xfId="18958"/>
    <cellStyle name="Normal 14 8 11" xfId="18959"/>
    <cellStyle name="Normal 14 8 12" xfId="18960"/>
    <cellStyle name="Normal 14 8 13" xfId="18961"/>
    <cellStyle name="Normal 14 8 14" xfId="18962"/>
    <cellStyle name="Normal 14 8 15" xfId="18963"/>
    <cellStyle name="Normal 14 8 16" xfId="18964"/>
    <cellStyle name="Normal 14 8 17" xfId="18965"/>
    <cellStyle name="Normal 14 8 18" xfId="18966"/>
    <cellStyle name="Normal 14 8 2" xfId="18967"/>
    <cellStyle name="Normal 14 8 3" xfId="18968"/>
    <cellStyle name="Normal 14 8 4" xfId="18969"/>
    <cellStyle name="Normal 14 8 5" xfId="18970"/>
    <cellStyle name="Normal 14 8 6" xfId="18971"/>
    <cellStyle name="Normal 14 8 7" xfId="18972"/>
    <cellStyle name="Normal 14 8 8" xfId="18973"/>
    <cellStyle name="Normal 14 8 9" xfId="18974"/>
    <cellStyle name="Normal 14 80" xfId="18975"/>
    <cellStyle name="Normal 14 81" xfId="18976"/>
    <cellStyle name="Normal 14 82" xfId="18977"/>
    <cellStyle name="Normal 14 83" xfId="18978"/>
    <cellStyle name="Normal 14 84" xfId="18979"/>
    <cellStyle name="Normal 14 85" xfId="18980"/>
    <cellStyle name="Normal 14 86" xfId="18981"/>
    <cellStyle name="Normal 14 87" xfId="18982"/>
    <cellStyle name="Normal 14 88" xfId="18983"/>
    <cellStyle name="Normal 14 89" xfId="18984"/>
    <cellStyle name="Normal 14 9" xfId="3829"/>
    <cellStyle name="Normal 14 9 10" xfId="18985"/>
    <cellStyle name="Normal 14 9 11" xfId="18986"/>
    <cellStyle name="Normal 14 9 12" xfId="18987"/>
    <cellStyle name="Normal 14 9 13" xfId="18988"/>
    <cellStyle name="Normal 14 9 14" xfId="18989"/>
    <cellStyle name="Normal 14 9 15" xfId="18990"/>
    <cellStyle name="Normal 14 9 16" xfId="18991"/>
    <cellStyle name="Normal 14 9 17" xfId="18992"/>
    <cellStyle name="Normal 14 9 18" xfId="18993"/>
    <cellStyle name="Normal 14 9 2" xfId="18994"/>
    <cellStyle name="Normal 14 9 3" xfId="18995"/>
    <cellStyle name="Normal 14 9 4" xfId="18996"/>
    <cellStyle name="Normal 14 9 5" xfId="18997"/>
    <cellStyle name="Normal 14 9 6" xfId="18998"/>
    <cellStyle name="Normal 14 9 7" xfId="18999"/>
    <cellStyle name="Normal 14 9 8" xfId="19000"/>
    <cellStyle name="Normal 14 9 9" xfId="19001"/>
    <cellStyle name="Normal 14 90" xfId="19002"/>
    <cellStyle name="Normal 14 91" xfId="19003"/>
    <cellStyle name="Normal 14 92" xfId="19004"/>
    <cellStyle name="Normal 14 93" xfId="19005"/>
    <cellStyle name="Normal 14 94" xfId="19006"/>
    <cellStyle name="Normal 14 95" xfId="19007"/>
    <cellStyle name="Normal 14 96" xfId="19008"/>
    <cellStyle name="Normal 14_4 28 1_Asst_Health_Crit_AllTO_RIIO_20110714pm" xfId="15575"/>
    <cellStyle name="Normal 15" xfId="982"/>
    <cellStyle name="Normal 15 10" xfId="3830"/>
    <cellStyle name="Normal 15 10 2" xfId="19009"/>
    <cellStyle name="Normal 15 11" xfId="3831"/>
    <cellStyle name="Normal 15 11 2" xfId="19010"/>
    <cellStyle name="Normal 15 12" xfId="3832"/>
    <cellStyle name="Normal 15 12 2" xfId="19011"/>
    <cellStyle name="Normal 15 13" xfId="3833"/>
    <cellStyle name="Normal 15 13 2" xfId="19012"/>
    <cellStyle name="Normal 15 14" xfId="3834"/>
    <cellStyle name="Normal 15 14 2" xfId="19013"/>
    <cellStyle name="Normal 15 15" xfId="3835"/>
    <cellStyle name="Normal 15 15 2" xfId="19014"/>
    <cellStyle name="Normal 15 16" xfId="15696"/>
    <cellStyle name="Normal 15 16 2" xfId="15742"/>
    <cellStyle name="Normal 15 17" xfId="19015"/>
    <cellStyle name="Normal 15 17 2" xfId="19016"/>
    <cellStyle name="Normal 15 18" xfId="19017"/>
    <cellStyle name="Normal 15 18 2" xfId="19018"/>
    <cellStyle name="Normal 15 19" xfId="19019"/>
    <cellStyle name="Normal 15 19 2" xfId="19020"/>
    <cellStyle name="Normal 15 2" xfId="983"/>
    <cellStyle name="Normal 15 2 2" xfId="3836"/>
    <cellStyle name="Normal 15 20" xfId="19021"/>
    <cellStyle name="Normal 15 20 2" xfId="19022"/>
    <cellStyle name="Normal 15 21" xfId="19023"/>
    <cellStyle name="Normal 15 21 2" xfId="19024"/>
    <cellStyle name="Normal 15 22" xfId="19025"/>
    <cellStyle name="Normal 15 22 2" xfId="19026"/>
    <cellStyle name="Normal 15 23" xfId="19027"/>
    <cellStyle name="Normal 15 23 2" xfId="19028"/>
    <cellStyle name="Normal 15 24" xfId="19029"/>
    <cellStyle name="Normal 15 25" xfId="19030"/>
    <cellStyle name="Normal 15 26" xfId="19031"/>
    <cellStyle name="Normal 15 27" xfId="19032"/>
    <cellStyle name="Normal 15 28" xfId="19033"/>
    <cellStyle name="Normal 15 29" xfId="19034"/>
    <cellStyle name="Normal 15 3" xfId="984"/>
    <cellStyle name="Normal 15 3 10" xfId="3837"/>
    <cellStyle name="Normal 15 3 11" xfId="3838"/>
    <cellStyle name="Normal 15 3 12" xfId="3839"/>
    <cellStyle name="Normal 15 3 13" xfId="3840"/>
    <cellStyle name="Normal 15 3 2" xfId="3841"/>
    <cellStyle name="Normal 15 3 3" xfId="3842"/>
    <cellStyle name="Normal 15 3 4" xfId="3843"/>
    <cellStyle name="Normal 15 3 5" xfId="3844"/>
    <cellStyle name="Normal 15 3 6" xfId="3845"/>
    <cellStyle name="Normal 15 3 7" xfId="3846"/>
    <cellStyle name="Normal 15 3 8" xfId="3847"/>
    <cellStyle name="Normal 15 3 9" xfId="3848"/>
    <cellStyle name="Normal 15 30" xfId="19035"/>
    <cellStyle name="Normal 15 31" xfId="19036"/>
    <cellStyle name="Normal 15 32" xfId="19037"/>
    <cellStyle name="Normal 15 33" xfId="19038"/>
    <cellStyle name="Normal 15 34" xfId="19039"/>
    <cellStyle name="Normal 15 35" xfId="19040"/>
    <cellStyle name="Normal 15 36" xfId="19041"/>
    <cellStyle name="Normal 15 37" xfId="19042"/>
    <cellStyle name="Normal 15 38" xfId="19043"/>
    <cellStyle name="Normal 15 39" xfId="19044"/>
    <cellStyle name="Normal 15 4" xfId="3849"/>
    <cellStyle name="Normal 15 4 2" xfId="19045"/>
    <cellStyle name="Normal 15 40" xfId="19046"/>
    <cellStyle name="Normal 15 41" xfId="19047"/>
    <cellStyle name="Normal 15 42" xfId="19048"/>
    <cellStyle name="Normal 15 43" xfId="19049"/>
    <cellStyle name="Normal 15 44" xfId="19050"/>
    <cellStyle name="Normal 15 45" xfId="19051"/>
    <cellStyle name="Normal 15 46" xfId="19052"/>
    <cellStyle name="Normal 15 47" xfId="19053"/>
    <cellStyle name="Normal 15 48" xfId="19054"/>
    <cellStyle name="Normal 15 49" xfId="19055"/>
    <cellStyle name="Normal 15 5" xfId="3850"/>
    <cellStyle name="Normal 15 5 2" xfId="19056"/>
    <cellStyle name="Normal 15 50" xfId="19057"/>
    <cellStyle name="Normal 15 51" xfId="19058"/>
    <cellStyle name="Normal 15 52" xfId="19059"/>
    <cellStyle name="Normal 15 53" xfId="19060"/>
    <cellStyle name="Normal 15 54" xfId="19061"/>
    <cellStyle name="Normal 15 55" xfId="19062"/>
    <cellStyle name="Normal 15 56" xfId="19063"/>
    <cellStyle name="Normal 15 57" xfId="19064"/>
    <cellStyle name="Normal 15 58" xfId="19065"/>
    <cellStyle name="Normal 15 59" xfId="19066"/>
    <cellStyle name="Normal 15 6" xfId="3851"/>
    <cellStyle name="Normal 15 6 2" xfId="19067"/>
    <cellStyle name="Normal 15 60" xfId="19068"/>
    <cellStyle name="Normal 15 61" xfId="19069"/>
    <cellStyle name="Normal 15 62" xfId="19070"/>
    <cellStyle name="Normal 15 63" xfId="19071"/>
    <cellStyle name="Normal 15 64" xfId="19072"/>
    <cellStyle name="Normal 15 65" xfId="19073"/>
    <cellStyle name="Normal 15 66" xfId="19074"/>
    <cellStyle name="Normal 15 67" xfId="19075"/>
    <cellStyle name="Normal 15 68" xfId="19076"/>
    <cellStyle name="Normal 15 69" xfId="19077"/>
    <cellStyle name="Normal 15 7" xfId="3852"/>
    <cellStyle name="Normal 15 7 2" xfId="19078"/>
    <cellStyle name="Normal 15 70" xfId="19079"/>
    <cellStyle name="Normal 15 71" xfId="19080"/>
    <cellStyle name="Normal 15 8" xfId="3853"/>
    <cellStyle name="Normal 15 8 2" xfId="19081"/>
    <cellStyle name="Normal 15 9" xfId="3854"/>
    <cellStyle name="Normal 15 9 2" xfId="19082"/>
    <cellStyle name="Normal 15_4 28 1_Asst_Health_Crit_AllTO_RIIO_20110714pm" xfId="15576"/>
    <cellStyle name="Normal 16" xfId="985"/>
    <cellStyle name="Normal 16 10" xfId="3855"/>
    <cellStyle name="Normal 16 10 2" xfId="19083"/>
    <cellStyle name="Normal 16 11" xfId="3856"/>
    <cellStyle name="Normal 16 11 2" xfId="19084"/>
    <cellStyle name="Normal 16 12" xfId="3857"/>
    <cellStyle name="Normal 16 12 2" xfId="19085"/>
    <cellStyle name="Normal 16 13" xfId="3858"/>
    <cellStyle name="Normal 16 13 2" xfId="19086"/>
    <cellStyle name="Normal 16 14" xfId="3859"/>
    <cellStyle name="Normal 16 14 2" xfId="19087"/>
    <cellStyle name="Normal 16 15" xfId="3860"/>
    <cellStyle name="Normal 16 15 2" xfId="19088"/>
    <cellStyle name="Normal 16 16" xfId="3861"/>
    <cellStyle name="Normal 16 16 2" xfId="19089"/>
    <cellStyle name="Normal 16 17" xfId="15704"/>
    <cellStyle name="Normal 16 17 2" xfId="19090"/>
    <cellStyle name="Normal 16 18" xfId="19091"/>
    <cellStyle name="Normal 16 18 2" xfId="19092"/>
    <cellStyle name="Normal 16 19" xfId="19093"/>
    <cellStyle name="Normal 16 19 2" xfId="19094"/>
    <cellStyle name="Normal 16 2" xfId="986"/>
    <cellStyle name="Normal 16 2 10" xfId="3862"/>
    <cellStyle name="Normal 16 2 11" xfId="3863"/>
    <cellStyle name="Normal 16 2 12" xfId="3864"/>
    <cellStyle name="Normal 16 2 13" xfId="3865"/>
    <cellStyle name="Normal 16 2 14" xfId="15743"/>
    <cellStyle name="Normal 16 2 14 2" xfId="41926"/>
    <cellStyle name="Normal 16 2 14 3" xfId="42020"/>
    <cellStyle name="Normal 16 2 2" xfId="3866"/>
    <cellStyle name="Normal 16 2 3" xfId="3867"/>
    <cellStyle name="Normal 16 2 4" xfId="3868"/>
    <cellStyle name="Normal 16 2 5" xfId="3869"/>
    <cellStyle name="Normal 16 2 6" xfId="3870"/>
    <cellStyle name="Normal 16 2 7" xfId="3871"/>
    <cellStyle name="Normal 16 2 8" xfId="3872"/>
    <cellStyle name="Normal 16 2 9" xfId="3873"/>
    <cellStyle name="Normal 16 20" xfId="19095"/>
    <cellStyle name="Normal 16 20 2" xfId="19096"/>
    <cellStyle name="Normal 16 21" xfId="19097"/>
    <cellStyle name="Normal 16 21 2" xfId="19098"/>
    <cellStyle name="Normal 16 22" xfId="19099"/>
    <cellStyle name="Normal 16 22 2" xfId="19100"/>
    <cellStyle name="Normal 16 23" xfId="19101"/>
    <cellStyle name="Normal 16 23 2" xfId="19102"/>
    <cellStyle name="Normal 16 24" xfId="19103"/>
    <cellStyle name="Normal 16 25" xfId="19104"/>
    <cellStyle name="Normal 16 26" xfId="19105"/>
    <cellStyle name="Normal 16 27" xfId="19106"/>
    <cellStyle name="Normal 16 28" xfId="19107"/>
    <cellStyle name="Normal 16 29" xfId="19108"/>
    <cellStyle name="Normal 16 3" xfId="987"/>
    <cellStyle name="Normal 16 3 10" xfId="3874"/>
    <cellStyle name="Normal 16 3 11" xfId="3875"/>
    <cellStyle name="Normal 16 3 12" xfId="3876"/>
    <cellStyle name="Normal 16 3 13" xfId="3877"/>
    <cellStyle name="Normal 16 3 14" xfId="3878"/>
    <cellStyle name="Normal 16 3 15" xfId="3879"/>
    <cellStyle name="Normal 16 3 2" xfId="988"/>
    <cellStyle name="Normal 16 3 2 10" xfId="3880"/>
    <cellStyle name="Normal 16 3 2 11" xfId="3881"/>
    <cellStyle name="Normal 16 3 2 12" xfId="3882"/>
    <cellStyle name="Normal 16 3 2 13" xfId="3883"/>
    <cellStyle name="Normal 16 3 2 14" xfId="3884"/>
    <cellStyle name="Normal 16 3 2 15" xfId="3885"/>
    <cellStyle name="Normal 16 3 2 16" xfId="3886"/>
    <cellStyle name="Normal 16 3 2 2" xfId="989"/>
    <cellStyle name="Normal 16 3 2 2 10" xfId="3887"/>
    <cellStyle name="Normal 16 3 2 2 11" xfId="3888"/>
    <cellStyle name="Normal 16 3 2 2 12" xfId="3889"/>
    <cellStyle name="Normal 16 3 2 2 13" xfId="3890"/>
    <cellStyle name="Normal 16 3 2 2 14" xfId="3891"/>
    <cellStyle name="Normal 16 3 2 2 15" xfId="3892"/>
    <cellStyle name="Normal 16 3 2 2 2" xfId="990"/>
    <cellStyle name="Normal 16 3 2 2 2 10" xfId="3893"/>
    <cellStyle name="Normal 16 3 2 2 2 11" xfId="3894"/>
    <cellStyle name="Normal 16 3 2 2 2 12" xfId="3895"/>
    <cellStyle name="Normal 16 3 2 2 2 13" xfId="3896"/>
    <cellStyle name="Normal 16 3 2 2 2 2" xfId="3897"/>
    <cellStyle name="Normal 16 3 2 2 2 3" xfId="3898"/>
    <cellStyle name="Normal 16 3 2 2 2 4" xfId="3899"/>
    <cellStyle name="Normal 16 3 2 2 2 5" xfId="3900"/>
    <cellStyle name="Normal 16 3 2 2 2 6" xfId="3901"/>
    <cellStyle name="Normal 16 3 2 2 2 7" xfId="3902"/>
    <cellStyle name="Normal 16 3 2 2 2 8" xfId="3903"/>
    <cellStyle name="Normal 16 3 2 2 2 9" xfId="3904"/>
    <cellStyle name="Normal 16 3 2 2 3" xfId="991"/>
    <cellStyle name="Normal 16 3 2 2 3 10" xfId="3905"/>
    <cellStyle name="Normal 16 3 2 2 3 11" xfId="3906"/>
    <cellStyle name="Normal 16 3 2 2 3 12" xfId="3907"/>
    <cellStyle name="Normal 16 3 2 2 3 13" xfId="3908"/>
    <cellStyle name="Normal 16 3 2 2 3 14" xfId="15708"/>
    <cellStyle name="Normal 16 3 2 2 3 14 2" xfId="17230"/>
    <cellStyle name="Normal 16 3 2 2 3 14 3" xfId="41898"/>
    <cellStyle name="Normal 16 3 2 2 3 14 3 2" xfId="41990"/>
    <cellStyle name="Normal 16 3 2 2 3 2" xfId="3909"/>
    <cellStyle name="Normal 16 3 2 2 3 3" xfId="3910"/>
    <cellStyle name="Normal 16 3 2 2 3 4" xfId="3911"/>
    <cellStyle name="Normal 16 3 2 2 3 5" xfId="3912"/>
    <cellStyle name="Normal 16 3 2 2 3 6" xfId="3913"/>
    <cellStyle name="Normal 16 3 2 2 3 7" xfId="3914"/>
    <cellStyle name="Normal 16 3 2 2 3 8" xfId="3915"/>
    <cellStyle name="Normal 16 3 2 2 3 9" xfId="3916"/>
    <cellStyle name="Normal 16 3 2 2 4" xfId="3917"/>
    <cellStyle name="Normal 16 3 2 2 5" xfId="3918"/>
    <cellStyle name="Normal 16 3 2 2 6" xfId="3919"/>
    <cellStyle name="Normal 16 3 2 2 7" xfId="3920"/>
    <cellStyle name="Normal 16 3 2 2 8" xfId="3921"/>
    <cellStyle name="Normal 16 3 2 2 9" xfId="3922"/>
    <cellStyle name="Normal 16 3 2 3" xfId="992"/>
    <cellStyle name="Normal 16 3 2 3 10" xfId="3923"/>
    <cellStyle name="Normal 16 3 2 3 11" xfId="3924"/>
    <cellStyle name="Normal 16 3 2 3 12" xfId="3925"/>
    <cellStyle name="Normal 16 3 2 3 13" xfId="3926"/>
    <cellStyle name="Normal 16 3 2 3 2" xfId="3927"/>
    <cellStyle name="Normal 16 3 2 3 3" xfId="3928"/>
    <cellStyle name="Normal 16 3 2 3 4" xfId="3929"/>
    <cellStyle name="Normal 16 3 2 3 5" xfId="3930"/>
    <cellStyle name="Normal 16 3 2 3 6" xfId="3931"/>
    <cellStyle name="Normal 16 3 2 3 7" xfId="3932"/>
    <cellStyle name="Normal 16 3 2 3 8" xfId="3933"/>
    <cellStyle name="Normal 16 3 2 3 9" xfId="3934"/>
    <cellStyle name="Normal 16 3 2 4" xfId="993"/>
    <cellStyle name="Normal 16 3 2 4 10" xfId="3935"/>
    <cellStyle name="Normal 16 3 2 4 11" xfId="3936"/>
    <cellStyle name="Normal 16 3 2 4 12" xfId="3937"/>
    <cellStyle name="Normal 16 3 2 4 13" xfId="3938"/>
    <cellStyle name="Normal 16 3 2 4 14" xfId="15709"/>
    <cellStyle name="Normal 16 3 2 4 14 2" xfId="17231"/>
    <cellStyle name="Normal 16 3 2 4 14 3" xfId="41899"/>
    <cellStyle name="Normal 16 3 2 4 14 3 2" xfId="41989"/>
    <cellStyle name="Normal 16 3 2 4 2" xfId="3939"/>
    <cellStyle name="Normal 16 3 2 4 3" xfId="3940"/>
    <cellStyle name="Normal 16 3 2 4 4" xfId="3941"/>
    <cellStyle name="Normal 16 3 2 4 5" xfId="3942"/>
    <cellStyle name="Normal 16 3 2 4 6" xfId="3943"/>
    <cellStyle name="Normal 16 3 2 4 7" xfId="3944"/>
    <cellStyle name="Normal 16 3 2 4 8" xfId="3945"/>
    <cellStyle name="Normal 16 3 2 4 9" xfId="3946"/>
    <cellStyle name="Normal 16 3 2 5" xfId="3947"/>
    <cellStyle name="Normal 16 3 2 6" xfId="3948"/>
    <cellStyle name="Normal 16 3 2 7" xfId="3949"/>
    <cellStyle name="Normal 16 3 2 8" xfId="3950"/>
    <cellStyle name="Normal 16 3 2 9" xfId="3951"/>
    <cellStyle name="Normal 16 3 3" xfId="994"/>
    <cellStyle name="Normal 16 3 3 10" xfId="3952"/>
    <cellStyle name="Normal 16 3 3 11" xfId="3953"/>
    <cellStyle name="Normal 16 3 3 12" xfId="3954"/>
    <cellStyle name="Normal 16 3 3 13" xfId="3955"/>
    <cellStyle name="Normal 16 3 3 2" xfId="3956"/>
    <cellStyle name="Normal 16 3 3 3" xfId="3957"/>
    <cellStyle name="Normal 16 3 3 4" xfId="3958"/>
    <cellStyle name="Normal 16 3 3 5" xfId="3959"/>
    <cellStyle name="Normal 16 3 3 6" xfId="3960"/>
    <cellStyle name="Normal 16 3 3 7" xfId="3961"/>
    <cellStyle name="Normal 16 3 3 8" xfId="3962"/>
    <cellStyle name="Normal 16 3 3 9" xfId="3963"/>
    <cellStyle name="Normal 16 3 4" xfId="3964"/>
    <cellStyle name="Normal 16 3 5" xfId="3965"/>
    <cellStyle name="Normal 16 3 6" xfId="3966"/>
    <cellStyle name="Normal 16 3 7" xfId="3967"/>
    <cellStyle name="Normal 16 3 8" xfId="3968"/>
    <cellStyle name="Normal 16 3 9" xfId="3969"/>
    <cellStyle name="Normal 16 30" xfId="19109"/>
    <cellStyle name="Normal 16 31" xfId="19110"/>
    <cellStyle name="Normal 16 32" xfId="19111"/>
    <cellStyle name="Normal 16 33" xfId="19112"/>
    <cellStyle name="Normal 16 34" xfId="19113"/>
    <cellStyle name="Normal 16 35" xfId="19114"/>
    <cellStyle name="Normal 16 36" xfId="19115"/>
    <cellStyle name="Normal 16 37" xfId="19116"/>
    <cellStyle name="Normal 16 38" xfId="19117"/>
    <cellStyle name="Normal 16 39" xfId="19118"/>
    <cellStyle name="Normal 16 4" xfId="995"/>
    <cellStyle name="Normal 16 4 10" xfId="3970"/>
    <cellStyle name="Normal 16 4 11" xfId="3971"/>
    <cellStyle name="Normal 16 4 12" xfId="3972"/>
    <cellStyle name="Normal 16 4 13" xfId="3973"/>
    <cellStyle name="Normal 16 4 2" xfId="3974"/>
    <cellStyle name="Normal 16 4 3" xfId="3975"/>
    <cellStyle name="Normal 16 4 4" xfId="3976"/>
    <cellStyle name="Normal 16 4 5" xfId="3977"/>
    <cellStyle name="Normal 16 4 6" xfId="3978"/>
    <cellStyle name="Normal 16 4 7" xfId="3979"/>
    <cellStyle name="Normal 16 4 8" xfId="3980"/>
    <cellStyle name="Normal 16 4 9" xfId="3981"/>
    <cellStyle name="Normal 16 40" xfId="19119"/>
    <cellStyle name="Normal 16 41" xfId="19120"/>
    <cellStyle name="Normal 16 42" xfId="19121"/>
    <cellStyle name="Normal 16 43" xfId="19122"/>
    <cellStyle name="Normal 16 44" xfId="19123"/>
    <cellStyle name="Normal 16 45" xfId="19124"/>
    <cellStyle name="Normal 16 46" xfId="19125"/>
    <cellStyle name="Normal 16 47" xfId="19126"/>
    <cellStyle name="Normal 16 48" xfId="19127"/>
    <cellStyle name="Normal 16 49" xfId="19128"/>
    <cellStyle name="Normal 16 5" xfId="3982"/>
    <cellStyle name="Normal 16 5 2" xfId="19129"/>
    <cellStyle name="Normal 16 50" xfId="19130"/>
    <cellStyle name="Normal 16 51" xfId="19131"/>
    <cellStyle name="Normal 16 52" xfId="19132"/>
    <cellStyle name="Normal 16 53" xfId="19133"/>
    <cellStyle name="Normal 16 54" xfId="19134"/>
    <cellStyle name="Normal 16 55" xfId="19135"/>
    <cellStyle name="Normal 16 56" xfId="19136"/>
    <cellStyle name="Normal 16 57" xfId="19137"/>
    <cellStyle name="Normal 16 58" xfId="19138"/>
    <cellStyle name="Normal 16 59" xfId="19139"/>
    <cellStyle name="Normal 16 6" xfId="3983"/>
    <cellStyle name="Normal 16 6 2" xfId="19140"/>
    <cellStyle name="Normal 16 60" xfId="19141"/>
    <cellStyle name="Normal 16 61" xfId="19142"/>
    <cellStyle name="Normal 16 62" xfId="19143"/>
    <cellStyle name="Normal 16 63" xfId="19144"/>
    <cellStyle name="Normal 16 64" xfId="19145"/>
    <cellStyle name="Normal 16 65" xfId="19146"/>
    <cellStyle name="Normal 16 66" xfId="19147"/>
    <cellStyle name="Normal 16 67" xfId="19148"/>
    <cellStyle name="Normal 16 68" xfId="19149"/>
    <cellStyle name="Normal 16 69" xfId="19150"/>
    <cellStyle name="Normal 16 7" xfId="3984"/>
    <cellStyle name="Normal 16 7 2" xfId="19151"/>
    <cellStyle name="Normal 16 70" xfId="19152"/>
    <cellStyle name="Normal 16 71" xfId="19153"/>
    <cellStyle name="Normal 16 8" xfId="3985"/>
    <cellStyle name="Normal 16 8 2" xfId="19154"/>
    <cellStyle name="Normal 16 9" xfId="3986"/>
    <cellStyle name="Normal 16 9 2" xfId="19155"/>
    <cellStyle name="Normal 16_4 28 1_Asst_Health_Crit_AllTO_RIIO_20110714pm" xfId="15577"/>
    <cellStyle name="Normal 17" xfId="996"/>
    <cellStyle name="Normal 17 10" xfId="3987"/>
    <cellStyle name="Normal 17 10 2" xfId="19156"/>
    <cellStyle name="Normal 17 11" xfId="3988"/>
    <cellStyle name="Normal 17 11 2" xfId="19157"/>
    <cellStyle name="Normal 17 12" xfId="3989"/>
    <cellStyle name="Normal 17 12 2" xfId="19158"/>
    <cellStyle name="Normal 17 13" xfId="3990"/>
    <cellStyle name="Normal 17 13 2" xfId="19159"/>
    <cellStyle name="Normal 17 14" xfId="3991"/>
    <cellStyle name="Normal 17 14 2" xfId="19160"/>
    <cellStyle name="Normal 17 15" xfId="19161"/>
    <cellStyle name="Normal 17 15 2" xfId="19162"/>
    <cellStyle name="Normal 17 16" xfId="19163"/>
    <cellStyle name="Normal 17 16 2" xfId="19164"/>
    <cellStyle name="Normal 17 17" xfId="19165"/>
    <cellStyle name="Normal 17 17 2" xfId="19166"/>
    <cellStyle name="Normal 17 18" xfId="19167"/>
    <cellStyle name="Normal 17 18 2" xfId="19168"/>
    <cellStyle name="Normal 17 19" xfId="19169"/>
    <cellStyle name="Normal 17 19 2" xfId="19170"/>
    <cellStyle name="Normal 17 2" xfId="997"/>
    <cellStyle name="Normal 17 2 10" xfId="3992"/>
    <cellStyle name="Normal 17 2 11" xfId="3993"/>
    <cellStyle name="Normal 17 2 12" xfId="3994"/>
    <cellStyle name="Normal 17 2 13" xfId="3995"/>
    <cellStyle name="Normal 17 2 2" xfId="3996"/>
    <cellStyle name="Normal 17 2 3" xfId="3997"/>
    <cellStyle name="Normal 17 2 4" xfId="3998"/>
    <cellStyle name="Normal 17 2 5" xfId="3999"/>
    <cellStyle name="Normal 17 2 6" xfId="4000"/>
    <cellStyle name="Normal 17 2 7" xfId="4001"/>
    <cellStyle name="Normal 17 2 8" xfId="4002"/>
    <cellStyle name="Normal 17 2 9" xfId="4003"/>
    <cellStyle name="Normal 17 20" xfId="19171"/>
    <cellStyle name="Normal 17 20 2" xfId="19172"/>
    <cellStyle name="Normal 17 21" xfId="19173"/>
    <cellStyle name="Normal 17 21 2" xfId="19174"/>
    <cellStyle name="Normal 17 22" xfId="19175"/>
    <cellStyle name="Normal 17 22 2" xfId="19176"/>
    <cellStyle name="Normal 17 23" xfId="19177"/>
    <cellStyle name="Normal 17 24" xfId="19178"/>
    <cellStyle name="Normal 17 25" xfId="19179"/>
    <cellStyle name="Normal 17 26" xfId="19180"/>
    <cellStyle name="Normal 17 27" xfId="19181"/>
    <cellStyle name="Normal 17 28" xfId="19182"/>
    <cellStyle name="Normal 17 29" xfId="19183"/>
    <cellStyle name="Normal 17 3" xfId="4004"/>
    <cellStyle name="Normal 17 3 2" xfId="19184"/>
    <cellStyle name="Normal 17 30" xfId="19185"/>
    <cellStyle name="Normal 17 31" xfId="19186"/>
    <cellStyle name="Normal 17 32" xfId="19187"/>
    <cellStyle name="Normal 17 33" xfId="19188"/>
    <cellStyle name="Normal 17 34" xfId="19189"/>
    <cellStyle name="Normal 17 35" xfId="19190"/>
    <cellStyle name="Normal 17 36" xfId="19191"/>
    <cellStyle name="Normal 17 37" xfId="19192"/>
    <cellStyle name="Normal 17 38" xfId="19193"/>
    <cellStyle name="Normal 17 39" xfId="19194"/>
    <cellStyle name="Normal 17 4" xfId="4005"/>
    <cellStyle name="Normal 17 4 2" xfId="19195"/>
    <cellStyle name="Normal 17 40" xfId="19196"/>
    <cellStyle name="Normal 17 41" xfId="19197"/>
    <cellStyle name="Normal 17 42" xfId="19198"/>
    <cellStyle name="Normal 17 43" xfId="19199"/>
    <cellStyle name="Normal 17 44" xfId="19200"/>
    <cellStyle name="Normal 17 45" xfId="19201"/>
    <cellStyle name="Normal 17 46" xfId="19202"/>
    <cellStyle name="Normal 17 47" xfId="19203"/>
    <cellStyle name="Normal 17 48" xfId="19204"/>
    <cellStyle name="Normal 17 49" xfId="19205"/>
    <cellStyle name="Normal 17 5" xfId="4006"/>
    <cellStyle name="Normal 17 5 2" xfId="19206"/>
    <cellStyle name="Normal 17 50" xfId="19207"/>
    <cellStyle name="Normal 17 51" xfId="19208"/>
    <cellStyle name="Normal 17 52" xfId="19209"/>
    <cellStyle name="Normal 17 53" xfId="19210"/>
    <cellStyle name="Normal 17 54" xfId="19211"/>
    <cellStyle name="Normal 17 55" xfId="19212"/>
    <cellStyle name="Normal 17 56" xfId="19213"/>
    <cellStyle name="Normal 17 57" xfId="19214"/>
    <cellStyle name="Normal 17 58" xfId="19215"/>
    <cellStyle name="Normal 17 59" xfId="19216"/>
    <cellStyle name="Normal 17 6" xfId="4007"/>
    <cellStyle name="Normal 17 6 2" xfId="19217"/>
    <cellStyle name="Normal 17 60" xfId="19218"/>
    <cellStyle name="Normal 17 61" xfId="19219"/>
    <cellStyle name="Normal 17 62" xfId="19220"/>
    <cellStyle name="Normal 17 63" xfId="19221"/>
    <cellStyle name="Normal 17 64" xfId="19222"/>
    <cellStyle name="Normal 17 65" xfId="19223"/>
    <cellStyle name="Normal 17 66" xfId="19224"/>
    <cellStyle name="Normal 17 67" xfId="19225"/>
    <cellStyle name="Normal 17 68" xfId="19226"/>
    <cellStyle name="Normal 17 69" xfId="19227"/>
    <cellStyle name="Normal 17 7" xfId="4008"/>
    <cellStyle name="Normal 17 7 2" xfId="19228"/>
    <cellStyle name="Normal 17 70" xfId="19229"/>
    <cellStyle name="Normal 17 8" xfId="4009"/>
    <cellStyle name="Normal 17 8 2" xfId="19230"/>
    <cellStyle name="Normal 17 9" xfId="4010"/>
    <cellStyle name="Normal 17 9 2" xfId="19231"/>
    <cellStyle name="Normal 18" xfId="998"/>
    <cellStyle name="Normal 18 10" xfId="4011"/>
    <cellStyle name="Normal 18 10 2" xfId="19232"/>
    <cellStyle name="Normal 18 11" xfId="4012"/>
    <cellStyle name="Normal 18 11 2" xfId="19233"/>
    <cellStyle name="Normal 18 12" xfId="4013"/>
    <cellStyle name="Normal 18 12 2" xfId="19234"/>
    <cellStyle name="Normal 18 13" xfId="4014"/>
    <cellStyle name="Normal 18 13 2" xfId="19235"/>
    <cellStyle name="Normal 18 14" xfId="4015"/>
    <cellStyle name="Normal 18 14 2" xfId="19236"/>
    <cellStyle name="Normal 18 15" xfId="4016"/>
    <cellStyle name="Normal 18 15 2" xfId="19237"/>
    <cellStyle name="Normal 18 16" xfId="19238"/>
    <cellStyle name="Normal 18 16 2" xfId="19239"/>
    <cellStyle name="Normal 18 17" xfId="19240"/>
    <cellStyle name="Normal 18 17 2" xfId="19241"/>
    <cellStyle name="Normal 18 18" xfId="19242"/>
    <cellStyle name="Normal 18 18 2" xfId="19243"/>
    <cellStyle name="Normal 18 19" xfId="19244"/>
    <cellStyle name="Normal 18 19 2" xfId="19245"/>
    <cellStyle name="Normal 18 2" xfId="999"/>
    <cellStyle name="Normal 18 2 10" xfId="4017"/>
    <cellStyle name="Normal 18 2 11" xfId="4018"/>
    <cellStyle name="Normal 18 2 12" xfId="4019"/>
    <cellStyle name="Normal 18 2 13" xfId="4020"/>
    <cellStyle name="Normal 18 2 2" xfId="4021"/>
    <cellStyle name="Normal 18 2 3" xfId="4022"/>
    <cellStyle name="Normal 18 2 4" xfId="4023"/>
    <cellStyle name="Normal 18 2 5" xfId="4024"/>
    <cellStyle name="Normal 18 2 6" xfId="4025"/>
    <cellStyle name="Normal 18 2 7" xfId="4026"/>
    <cellStyle name="Normal 18 2 8" xfId="4027"/>
    <cellStyle name="Normal 18 2 9" xfId="4028"/>
    <cellStyle name="Normal 18 20" xfId="19246"/>
    <cellStyle name="Normal 18 20 2" xfId="19247"/>
    <cellStyle name="Normal 18 21" xfId="19248"/>
    <cellStyle name="Normal 18 21 2" xfId="19249"/>
    <cellStyle name="Normal 18 22" xfId="19250"/>
    <cellStyle name="Normal 18 22 2" xfId="19251"/>
    <cellStyle name="Normal 18 23" xfId="19252"/>
    <cellStyle name="Normal 18 24" xfId="19253"/>
    <cellStyle name="Normal 18 25" xfId="19254"/>
    <cellStyle name="Normal 18 26" xfId="19255"/>
    <cellStyle name="Normal 18 27" xfId="19256"/>
    <cellStyle name="Normal 18 28" xfId="19257"/>
    <cellStyle name="Normal 18 29" xfId="19258"/>
    <cellStyle name="Normal 18 3" xfId="1000"/>
    <cellStyle name="Normal 18 3 10" xfId="4029"/>
    <cellStyle name="Normal 18 3 11" xfId="4030"/>
    <cellStyle name="Normal 18 3 12" xfId="4031"/>
    <cellStyle name="Normal 18 3 13" xfId="4032"/>
    <cellStyle name="Normal 18 3 2" xfId="4033"/>
    <cellStyle name="Normal 18 3 3" xfId="4034"/>
    <cellStyle name="Normal 18 3 4" xfId="4035"/>
    <cellStyle name="Normal 18 3 5" xfId="4036"/>
    <cellStyle name="Normal 18 3 6" xfId="4037"/>
    <cellStyle name="Normal 18 3 7" xfId="4038"/>
    <cellStyle name="Normal 18 3 8" xfId="4039"/>
    <cellStyle name="Normal 18 3 9" xfId="4040"/>
    <cellStyle name="Normal 18 30" xfId="19259"/>
    <cellStyle name="Normal 18 31" xfId="19260"/>
    <cellStyle name="Normal 18 32" xfId="19261"/>
    <cellStyle name="Normal 18 33" xfId="19262"/>
    <cellStyle name="Normal 18 34" xfId="19263"/>
    <cellStyle name="Normal 18 35" xfId="19264"/>
    <cellStyle name="Normal 18 36" xfId="19265"/>
    <cellStyle name="Normal 18 37" xfId="19266"/>
    <cellStyle name="Normal 18 38" xfId="19267"/>
    <cellStyle name="Normal 18 39" xfId="19268"/>
    <cellStyle name="Normal 18 4" xfId="1001"/>
    <cellStyle name="Normal 18 4 2" xfId="19269"/>
    <cellStyle name="Normal 18 40" xfId="19270"/>
    <cellStyle name="Normal 18 41" xfId="19271"/>
    <cellStyle name="Normal 18 42" xfId="19272"/>
    <cellStyle name="Normal 18 43" xfId="19273"/>
    <cellStyle name="Normal 18 44" xfId="19274"/>
    <cellStyle name="Normal 18 45" xfId="19275"/>
    <cellStyle name="Normal 18 46" xfId="19276"/>
    <cellStyle name="Normal 18 47" xfId="19277"/>
    <cellStyle name="Normal 18 48" xfId="19278"/>
    <cellStyle name="Normal 18 49" xfId="19279"/>
    <cellStyle name="Normal 18 5" xfId="1002"/>
    <cellStyle name="Normal 18 5 2" xfId="15698"/>
    <cellStyle name="Normal 18 5 2 2" xfId="17225"/>
    <cellStyle name="Normal 18 5 2 3" xfId="41884"/>
    <cellStyle name="Normal 18 5 2 3 2" xfId="41962"/>
    <cellStyle name="Normal 18 5 2 3 3" xfId="41981"/>
    <cellStyle name="Normal 18 50" xfId="19280"/>
    <cellStyle name="Normal 18 51" xfId="19281"/>
    <cellStyle name="Normal 18 52" xfId="19282"/>
    <cellStyle name="Normal 18 53" xfId="19283"/>
    <cellStyle name="Normal 18 54" xfId="19284"/>
    <cellStyle name="Normal 18 55" xfId="19285"/>
    <cellStyle name="Normal 18 56" xfId="19286"/>
    <cellStyle name="Normal 18 57" xfId="19287"/>
    <cellStyle name="Normal 18 58" xfId="19288"/>
    <cellStyle name="Normal 18 59" xfId="19289"/>
    <cellStyle name="Normal 18 6" xfId="2290"/>
    <cellStyle name="Normal 18 6 2" xfId="17224"/>
    <cellStyle name="Normal 18 6 2 2" xfId="41883"/>
    <cellStyle name="Normal 18 6 2 3" xfId="41920"/>
    <cellStyle name="Normal 18 6 2 3 2" xfId="41963"/>
    <cellStyle name="Normal 18 6 2 3 3" xfId="41979"/>
    <cellStyle name="Normal 18 60" xfId="19290"/>
    <cellStyle name="Normal 18 61" xfId="19291"/>
    <cellStyle name="Normal 18 62" xfId="19292"/>
    <cellStyle name="Normal 18 63" xfId="19293"/>
    <cellStyle name="Normal 18 64" xfId="19294"/>
    <cellStyle name="Normal 18 65" xfId="19295"/>
    <cellStyle name="Normal 18 66" xfId="19296"/>
    <cellStyle name="Normal 18 67" xfId="19297"/>
    <cellStyle name="Normal 18 68" xfId="19298"/>
    <cellStyle name="Normal 18 69" xfId="19299"/>
    <cellStyle name="Normal 18 7" xfId="4041"/>
    <cellStyle name="Normal 18 7 2" xfId="19300"/>
    <cellStyle name="Normal 18 70" xfId="19301"/>
    <cellStyle name="Normal 18 8" xfId="4042"/>
    <cellStyle name="Normal 18 8 2" xfId="19302"/>
    <cellStyle name="Normal 18 9" xfId="4043"/>
    <cellStyle name="Normal 18 9 2" xfId="19303"/>
    <cellStyle name="Normal 19" xfId="1003"/>
    <cellStyle name="Normal 19 10" xfId="4044"/>
    <cellStyle name="Normal 19 10 2" xfId="19304"/>
    <cellStyle name="Normal 19 11" xfId="4045"/>
    <cellStyle name="Normal 19 11 2" xfId="19305"/>
    <cellStyle name="Normal 19 12" xfId="4046"/>
    <cellStyle name="Normal 19 12 2" xfId="19306"/>
    <cellStyle name="Normal 19 13" xfId="4047"/>
    <cellStyle name="Normal 19 13 2" xfId="19307"/>
    <cellStyle name="Normal 19 14" xfId="19308"/>
    <cellStyle name="Normal 19 14 2" xfId="19309"/>
    <cellStyle name="Normal 19 15" xfId="19310"/>
    <cellStyle name="Normal 19 15 2" xfId="19311"/>
    <cellStyle name="Normal 19 16" xfId="19312"/>
    <cellStyle name="Normal 19 16 2" xfId="19313"/>
    <cellStyle name="Normal 19 17" xfId="19314"/>
    <cellStyle name="Normal 19 17 2" xfId="19315"/>
    <cellStyle name="Normal 19 18" xfId="19316"/>
    <cellStyle name="Normal 19 18 2" xfId="19317"/>
    <cellStyle name="Normal 19 19" xfId="19318"/>
    <cellStyle name="Normal 19 19 2" xfId="19319"/>
    <cellStyle name="Normal 19 2" xfId="4048"/>
    <cellStyle name="Normal 19 2 2" xfId="19320"/>
    <cellStyle name="Normal 19 20" xfId="19321"/>
    <cellStyle name="Normal 19 20 2" xfId="19322"/>
    <cellStyle name="Normal 19 21" xfId="19323"/>
    <cellStyle name="Normal 19 21 2" xfId="19324"/>
    <cellStyle name="Normal 19 22" xfId="19325"/>
    <cellStyle name="Normal 19 22 2" xfId="19326"/>
    <cellStyle name="Normal 19 23" xfId="19327"/>
    <cellStyle name="Normal 19 24" xfId="19328"/>
    <cellStyle name="Normal 19 25" xfId="19329"/>
    <cellStyle name="Normal 19 26" xfId="19330"/>
    <cellStyle name="Normal 19 27" xfId="19331"/>
    <cellStyle name="Normal 19 28" xfId="19332"/>
    <cellStyle name="Normal 19 29" xfId="19333"/>
    <cellStyle name="Normal 19 3" xfId="4049"/>
    <cellStyle name="Normal 19 3 2" xfId="19334"/>
    <cellStyle name="Normal 19 30" xfId="19335"/>
    <cellStyle name="Normal 19 31" xfId="19336"/>
    <cellStyle name="Normal 19 32" xfId="19337"/>
    <cellStyle name="Normal 19 33" xfId="19338"/>
    <cellStyle name="Normal 19 34" xfId="19339"/>
    <cellStyle name="Normal 19 35" xfId="19340"/>
    <cellStyle name="Normal 19 36" xfId="19341"/>
    <cellStyle name="Normal 19 37" xfId="19342"/>
    <cellStyle name="Normal 19 38" xfId="19343"/>
    <cellStyle name="Normal 19 39" xfId="19344"/>
    <cellStyle name="Normal 19 4" xfId="4050"/>
    <cellStyle name="Normal 19 4 2" xfId="19345"/>
    <cellStyle name="Normal 19 40" xfId="19346"/>
    <cellStyle name="Normal 19 41" xfId="19347"/>
    <cellStyle name="Normal 19 42" xfId="19348"/>
    <cellStyle name="Normal 19 43" xfId="19349"/>
    <cellStyle name="Normal 19 44" xfId="19350"/>
    <cellStyle name="Normal 19 45" xfId="19351"/>
    <cellStyle name="Normal 19 46" xfId="19352"/>
    <cellStyle name="Normal 19 47" xfId="19353"/>
    <cellStyle name="Normal 19 48" xfId="19354"/>
    <cellStyle name="Normal 19 49" xfId="19355"/>
    <cellStyle name="Normal 19 5" xfId="4051"/>
    <cellStyle name="Normal 19 5 2" xfId="19356"/>
    <cellStyle name="Normal 19 50" xfId="19357"/>
    <cellStyle name="Normal 19 51" xfId="19358"/>
    <cellStyle name="Normal 19 52" xfId="19359"/>
    <cellStyle name="Normal 19 53" xfId="19360"/>
    <cellStyle name="Normal 19 54" xfId="19361"/>
    <cellStyle name="Normal 19 55" xfId="19362"/>
    <cellStyle name="Normal 19 56" xfId="19363"/>
    <cellStyle name="Normal 19 57" xfId="19364"/>
    <cellStyle name="Normal 19 58" xfId="19365"/>
    <cellStyle name="Normal 19 59" xfId="19366"/>
    <cellStyle name="Normal 19 6" xfId="4052"/>
    <cellStyle name="Normal 19 6 2" xfId="19367"/>
    <cellStyle name="Normal 19 60" xfId="19368"/>
    <cellStyle name="Normal 19 61" xfId="19369"/>
    <cellStyle name="Normal 19 62" xfId="19370"/>
    <cellStyle name="Normal 19 63" xfId="19371"/>
    <cellStyle name="Normal 19 64" xfId="19372"/>
    <cellStyle name="Normal 19 65" xfId="19373"/>
    <cellStyle name="Normal 19 66" xfId="19374"/>
    <cellStyle name="Normal 19 67" xfId="19375"/>
    <cellStyle name="Normal 19 68" xfId="19376"/>
    <cellStyle name="Normal 19 69" xfId="19377"/>
    <cellStyle name="Normal 19 7" xfId="4053"/>
    <cellStyle name="Normal 19 7 2" xfId="19378"/>
    <cellStyle name="Normal 19 70" xfId="19379"/>
    <cellStyle name="Normal 19 8" xfId="4054"/>
    <cellStyle name="Normal 19 8 2" xfId="19380"/>
    <cellStyle name="Normal 19 9" xfId="4055"/>
    <cellStyle name="Normal 19 9 2" xfId="19381"/>
    <cellStyle name="Normal 2" xfId="7"/>
    <cellStyle name="Normal 2 10" xfId="330"/>
    <cellStyle name="Normal 2 10 10" xfId="19382"/>
    <cellStyle name="Normal 2 10 11" xfId="19383"/>
    <cellStyle name="Normal 2 10 12" xfId="19384"/>
    <cellStyle name="Normal 2 10 13" xfId="19385"/>
    <cellStyle name="Normal 2 10 14" xfId="19386"/>
    <cellStyle name="Normal 2 10 15" xfId="19387"/>
    <cellStyle name="Normal 2 10 16" xfId="19388"/>
    <cellStyle name="Normal 2 10 17" xfId="19389"/>
    <cellStyle name="Normal 2 10 18" xfId="19390"/>
    <cellStyle name="Normal 2 10 19" xfId="19391"/>
    <cellStyle name="Normal 2 10 2" xfId="15578"/>
    <cellStyle name="Normal 2 10 2 10" xfId="19392"/>
    <cellStyle name="Normal 2 10 2 11" xfId="19393"/>
    <cellStyle name="Normal 2 10 2 12" xfId="19394"/>
    <cellStyle name="Normal 2 10 2 13" xfId="19395"/>
    <cellStyle name="Normal 2 10 2 14" xfId="19396"/>
    <cellStyle name="Normal 2 10 2 15" xfId="19397"/>
    <cellStyle name="Normal 2 10 2 16" xfId="19398"/>
    <cellStyle name="Normal 2 10 2 17" xfId="19399"/>
    <cellStyle name="Normal 2 10 2 2" xfId="19400"/>
    <cellStyle name="Normal 2 10 2 3" xfId="19401"/>
    <cellStyle name="Normal 2 10 2 4" xfId="19402"/>
    <cellStyle name="Normal 2 10 2 5" xfId="19403"/>
    <cellStyle name="Normal 2 10 2 6" xfId="19404"/>
    <cellStyle name="Normal 2 10 2 7" xfId="19405"/>
    <cellStyle name="Normal 2 10 2 8" xfId="19406"/>
    <cellStyle name="Normal 2 10 2 9" xfId="19407"/>
    <cellStyle name="Normal 2 10 20" xfId="19408"/>
    <cellStyle name="Normal 2 10 21" xfId="19409"/>
    <cellStyle name="Normal 2 10 22" xfId="19410"/>
    <cellStyle name="Normal 2 10 23" xfId="19411"/>
    <cellStyle name="Normal 2 10 24" xfId="19412"/>
    <cellStyle name="Normal 2 10 25" xfId="19413"/>
    <cellStyle name="Normal 2 10 26" xfId="19414"/>
    <cellStyle name="Normal 2 10 27" xfId="19415"/>
    <cellStyle name="Normal 2 10 28" xfId="19416"/>
    <cellStyle name="Normal 2 10 29" xfId="19417"/>
    <cellStyle name="Normal 2 10 3" xfId="15541"/>
    <cellStyle name="Normal 2 10 30" xfId="19418"/>
    <cellStyle name="Normal 2 10 31" xfId="19419"/>
    <cellStyle name="Normal 2 10 32" xfId="19420"/>
    <cellStyle name="Normal 2 10 33" xfId="19421"/>
    <cellStyle name="Normal 2 10 34" xfId="19422"/>
    <cellStyle name="Normal 2 10 35" xfId="19423"/>
    <cellStyle name="Normal 2 10 36" xfId="19424"/>
    <cellStyle name="Normal 2 10 37" xfId="19425"/>
    <cellStyle name="Normal 2 10 38" xfId="19426"/>
    <cellStyle name="Normal 2 10 39" xfId="19427"/>
    <cellStyle name="Normal 2 10 4" xfId="19428"/>
    <cellStyle name="Normal 2 10 40" xfId="19429"/>
    <cellStyle name="Normal 2 10 41" xfId="19430"/>
    <cellStyle name="Normal 2 10 42" xfId="19431"/>
    <cellStyle name="Normal 2 10 43" xfId="19432"/>
    <cellStyle name="Normal 2 10 44" xfId="19433"/>
    <cellStyle name="Normal 2 10 45" xfId="19434"/>
    <cellStyle name="Normal 2 10 46" xfId="19435"/>
    <cellStyle name="Normal 2 10 47" xfId="19436"/>
    <cellStyle name="Normal 2 10 48" xfId="19437"/>
    <cellStyle name="Normal 2 10 49" xfId="19438"/>
    <cellStyle name="Normal 2 10 5" xfId="19439"/>
    <cellStyle name="Normal 2 10 50" xfId="19440"/>
    <cellStyle name="Normal 2 10 51" xfId="19441"/>
    <cellStyle name="Normal 2 10 52" xfId="19442"/>
    <cellStyle name="Normal 2 10 53" xfId="19443"/>
    <cellStyle name="Normal 2 10 54" xfId="19444"/>
    <cellStyle name="Normal 2 10 55" xfId="19445"/>
    <cellStyle name="Normal 2 10 56" xfId="19446"/>
    <cellStyle name="Normal 2 10 57" xfId="19447"/>
    <cellStyle name="Normal 2 10 58" xfId="19448"/>
    <cellStyle name="Normal 2 10 59" xfId="19449"/>
    <cellStyle name="Normal 2 10 6" xfId="19450"/>
    <cellStyle name="Normal 2 10 60" xfId="19451"/>
    <cellStyle name="Normal 2 10 61" xfId="19452"/>
    <cellStyle name="Normal 2 10 62" xfId="19453"/>
    <cellStyle name="Normal 2 10 63" xfId="19454"/>
    <cellStyle name="Normal 2 10 64" xfId="19455"/>
    <cellStyle name="Normal 2 10 65" xfId="19456"/>
    <cellStyle name="Normal 2 10 66" xfId="19457"/>
    <cellStyle name="Normal 2 10 67" xfId="19458"/>
    <cellStyle name="Normal 2 10 68" xfId="19459"/>
    <cellStyle name="Normal 2 10 69" xfId="19460"/>
    <cellStyle name="Normal 2 10 7" xfId="19461"/>
    <cellStyle name="Normal 2 10 70" xfId="19462"/>
    <cellStyle name="Normal 2 10 71" xfId="19463"/>
    <cellStyle name="Normal 2 10 72" xfId="19464"/>
    <cellStyle name="Normal 2 10 73" xfId="19465"/>
    <cellStyle name="Normal 2 10 74" xfId="19466"/>
    <cellStyle name="Normal 2 10 75" xfId="19467"/>
    <cellStyle name="Normal 2 10 76" xfId="19468"/>
    <cellStyle name="Normal 2 10 77" xfId="19469"/>
    <cellStyle name="Normal 2 10 78" xfId="19470"/>
    <cellStyle name="Normal 2 10 8" xfId="19471"/>
    <cellStyle name="Normal 2 10 9" xfId="19472"/>
    <cellStyle name="Normal 2 100" xfId="19473"/>
    <cellStyle name="Normal 2 101" xfId="19474"/>
    <cellStyle name="Normal 2 102" xfId="19475"/>
    <cellStyle name="Normal 2 103" xfId="19476"/>
    <cellStyle name="Normal 2 104" xfId="19477"/>
    <cellStyle name="Normal 2 105" xfId="19478"/>
    <cellStyle name="Normal 2 106" xfId="19479"/>
    <cellStyle name="Normal 2 107" xfId="19480"/>
    <cellStyle name="Normal 2 108" xfId="19481"/>
    <cellStyle name="Normal 2 109" xfId="19482"/>
    <cellStyle name="Normal 2 11" xfId="1004"/>
    <cellStyle name="Normal 2 110" xfId="19483"/>
    <cellStyle name="Normal 2 111" xfId="19484"/>
    <cellStyle name="Normal 2 112" xfId="19485"/>
    <cellStyle name="Normal 2 113" xfId="19486"/>
    <cellStyle name="Normal 2 114" xfId="19487"/>
    <cellStyle name="Normal 2 115" xfId="19488"/>
    <cellStyle name="Normal 2 116" xfId="19489"/>
    <cellStyle name="Normal 2 117" xfId="19490"/>
    <cellStyle name="Normal 2 118" xfId="19491"/>
    <cellStyle name="Normal 2 119" xfId="19492"/>
    <cellStyle name="Normal 2 12" xfId="1005"/>
    <cellStyle name="Normal 2 120" xfId="19493"/>
    <cellStyle name="Normal 2 121" xfId="19494"/>
    <cellStyle name="Normal 2 122" xfId="19495"/>
    <cellStyle name="Normal 2 123" xfId="19496"/>
    <cellStyle name="Normal 2 124" xfId="19497"/>
    <cellStyle name="Normal 2 125" xfId="19498"/>
    <cellStyle name="Normal 2 126" xfId="19499"/>
    <cellStyle name="Normal 2 127" xfId="19500"/>
    <cellStyle name="Normal 2 128" xfId="19501"/>
    <cellStyle name="Normal 2 129" xfId="19502"/>
    <cellStyle name="Normal 2 13" xfId="1006"/>
    <cellStyle name="Normal 2 14" xfId="1007"/>
    <cellStyle name="Normal 2 15" xfId="1008"/>
    <cellStyle name="Normal 2 16" xfId="1009"/>
    <cellStyle name="Normal 2 17" xfId="1010"/>
    <cellStyle name="Normal 2 18" xfId="1011"/>
    <cellStyle name="Normal 2 19" xfId="1012"/>
    <cellStyle name="Normal 2 2" xfId="9"/>
    <cellStyle name="Normal 2 2 10" xfId="1013"/>
    <cellStyle name="Normal 2 2 100" xfId="19503"/>
    <cellStyle name="Normal 2 2 101" xfId="19504"/>
    <cellStyle name="Normal 2 2 102" xfId="19505"/>
    <cellStyle name="Normal 2 2 103" xfId="19506"/>
    <cellStyle name="Normal 2 2 104" xfId="19507"/>
    <cellStyle name="Normal 2 2 105" xfId="19508"/>
    <cellStyle name="Normal 2 2 106" xfId="19509"/>
    <cellStyle name="Normal 2 2 107" xfId="19510"/>
    <cellStyle name="Normal 2 2 108" xfId="19511"/>
    <cellStyle name="Normal 2 2 109" xfId="19512"/>
    <cellStyle name="Normal 2 2 11" xfId="1014"/>
    <cellStyle name="Normal 2 2 110" xfId="19513"/>
    <cellStyle name="Normal 2 2 111" xfId="19514"/>
    <cellStyle name="Normal 2 2 112" xfId="19515"/>
    <cellStyle name="Normal 2 2 113" xfId="19516"/>
    <cellStyle name="Normal 2 2 114" xfId="19517"/>
    <cellStyle name="Normal 2 2 115" xfId="19518"/>
    <cellStyle name="Normal 2 2 116" xfId="19519"/>
    <cellStyle name="Normal 2 2 117" xfId="19520"/>
    <cellStyle name="Normal 2 2 118" xfId="19521"/>
    <cellStyle name="Normal 2 2 119" xfId="19522"/>
    <cellStyle name="Normal 2 2 12" xfId="1015"/>
    <cellStyle name="Normal 2 2 120" xfId="19523"/>
    <cellStyle name="Normal 2 2 121" xfId="19524"/>
    <cellStyle name="Normal 2 2 122" xfId="19525"/>
    <cellStyle name="Normal 2 2 123" xfId="19526"/>
    <cellStyle name="Normal 2 2 13" xfId="1016"/>
    <cellStyle name="Normal 2 2 14" xfId="1017"/>
    <cellStyle name="Normal 2 2 15" xfId="1018"/>
    <cellStyle name="Normal 2 2 16" xfId="1019"/>
    <cellStyle name="Normal 2 2 17" xfId="1020"/>
    <cellStyle name="Normal 2 2 18" xfId="1021"/>
    <cellStyle name="Normal 2 2 19" xfId="1022"/>
    <cellStyle name="Normal 2 2 2" xfId="15"/>
    <cellStyle name="Normal 2 2 2 10" xfId="19527"/>
    <cellStyle name="Normal 2 2 2 10 10" xfId="19528"/>
    <cellStyle name="Normal 2 2 2 10 11" xfId="19529"/>
    <cellStyle name="Normal 2 2 2 10 12" xfId="19530"/>
    <cellStyle name="Normal 2 2 2 10 13" xfId="19531"/>
    <cellStyle name="Normal 2 2 2 10 14" xfId="19532"/>
    <cellStyle name="Normal 2 2 2 10 15" xfId="19533"/>
    <cellStyle name="Normal 2 2 2 10 16" xfId="19534"/>
    <cellStyle name="Normal 2 2 2 10 17" xfId="19535"/>
    <cellStyle name="Normal 2 2 2 10 2" xfId="19536"/>
    <cellStyle name="Normal 2 2 2 10 3" xfId="19537"/>
    <cellStyle name="Normal 2 2 2 10 4" xfId="19538"/>
    <cellStyle name="Normal 2 2 2 10 5" xfId="19539"/>
    <cellStyle name="Normal 2 2 2 10 6" xfId="19540"/>
    <cellStyle name="Normal 2 2 2 10 7" xfId="19541"/>
    <cellStyle name="Normal 2 2 2 10 8" xfId="19542"/>
    <cellStyle name="Normal 2 2 2 10 9" xfId="19543"/>
    <cellStyle name="Normal 2 2 2 11" xfId="19544"/>
    <cellStyle name="Normal 2 2 2 12" xfId="19545"/>
    <cellStyle name="Normal 2 2 2 13" xfId="19546"/>
    <cellStyle name="Normal 2 2 2 14" xfId="19547"/>
    <cellStyle name="Normal 2 2 2 15" xfId="19548"/>
    <cellStyle name="Normal 2 2 2 16" xfId="19549"/>
    <cellStyle name="Normal 2 2 2 17" xfId="19550"/>
    <cellStyle name="Normal 2 2 2 18" xfId="19551"/>
    <cellStyle name="Normal 2 2 2 19" xfId="19552"/>
    <cellStyle name="Normal 2 2 2 2" xfId="1023"/>
    <cellStyle name="Normal 2 2 2 2 10" xfId="19553"/>
    <cellStyle name="Normal 2 2 2 2 11" xfId="19554"/>
    <cellStyle name="Normal 2 2 2 2 12" xfId="19555"/>
    <cellStyle name="Normal 2 2 2 2 13" xfId="19556"/>
    <cellStyle name="Normal 2 2 2 2 14" xfId="19557"/>
    <cellStyle name="Normal 2 2 2 2 15" xfId="19558"/>
    <cellStyle name="Normal 2 2 2 2 16" xfId="19559"/>
    <cellStyle name="Normal 2 2 2 2 17" xfId="19560"/>
    <cellStyle name="Normal 2 2 2 2 18" xfId="19561"/>
    <cellStyle name="Normal 2 2 2 2 19" xfId="19562"/>
    <cellStyle name="Normal 2 2 2 2 2" xfId="17236"/>
    <cellStyle name="Normal 2 2 2 2 2 10" xfId="19563"/>
    <cellStyle name="Normal 2 2 2 2 2 11" xfId="19564"/>
    <cellStyle name="Normal 2 2 2 2 2 12" xfId="19565"/>
    <cellStyle name="Normal 2 2 2 2 2 13" xfId="19566"/>
    <cellStyle name="Normal 2 2 2 2 2 14" xfId="19567"/>
    <cellStyle name="Normal 2 2 2 2 2 15" xfId="19568"/>
    <cellStyle name="Normal 2 2 2 2 2 16" xfId="19569"/>
    <cellStyle name="Normal 2 2 2 2 2 17" xfId="19570"/>
    <cellStyle name="Normal 2 2 2 2 2 18" xfId="19571"/>
    <cellStyle name="Normal 2 2 2 2 2 19" xfId="19572"/>
    <cellStyle name="Normal 2 2 2 2 2 2" xfId="19573"/>
    <cellStyle name="Normal 2 2 2 2 2 2 10" xfId="19574"/>
    <cellStyle name="Normal 2 2 2 2 2 2 11" xfId="19575"/>
    <cellStyle name="Normal 2 2 2 2 2 2 12" xfId="19576"/>
    <cellStyle name="Normal 2 2 2 2 2 2 13" xfId="19577"/>
    <cellStyle name="Normal 2 2 2 2 2 2 14" xfId="19578"/>
    <cellStyle name="Normal 2 2 2 2 2 2 15" xfId="19579"/>
    <cellStyle name="Normal 2 2 2 2 2 2 16" xfId="19580"/>
    <cellStyle name="Normal 2 2 2 2 2 2 17" xfId="19581"/>
    <cellStyle name="Normal 2 2 2 2 2 2 18" xfId="19582"/>
    <cellStyle name="Normal 2 2 2 2 2 2 19" xfId="19583"/>
    <cellStyle name="Normal 2 2 2 2 2 2 2" xfId="19584"/>
    <cellStyle name="Normal 2 2 2 2 2 2 2 10" xfId="19585"/>
    <cellStyle name="Normal 2 2 2 2 2 2 2 11" xfId="19586"/>
    <cellStyle name="Normal 2 2 2 2 2 2 2 12" xfId="19587"/>
    <cellStyle name="Normal 2 2 2 2 2 2 2 13" xfId="19588"/>
    <cellStyle name="Normal 2 2 2 2 2 2 2 14" xfId="19589"/>
    <cellStyle name="Normal 2 2 2 2 2 2 2 15" xfId="19590"/>
    <cellStyle name="Normal 2 2 2 2 2 2 2 16" xfId="19591"/>
    <cellStyle name="Normal 2 2 2 2 2 2 2 17" xfId="19592"/>
    <cellStyle name="Normal 2 2 2 2 2 2 2 18" xfId="19593"/>
    <cellStyle name="Normal 2 2 2 2 2 2 2 19" xfId="19594"/>
    <cellStyle name="Normal 2 2 2 2 2 2 2 2" xfId="19595"/>
    <cellStyle name="Normal 2 2 2 2 2 2 2 2 10" xfId="19596"/>
    <cellStyle name="Normal 2 2 2 2 2 2 2 2 11" xfId="19597"/>
    <cellStyle name="Normal 2 2 2 2 2 2 2 2 12" xfId="19598"/>
    <cellStyle name="Normal 2 2 2 2 2 2 2 2 13" xfId="19599"/>
    <cellStyle name="Normal 2 2 2 2 2 2 2 2 14" xfId="19600"/>
    <cellStyle name="Normal 2 2 2 2 2 2 2 2 15" xfId="19601"/>
    <cellStyle name="Normal 2 2 2 2 2 2 2 2 16" xfId="19602"/>
    <cellStyle name="Normal 2 2 2 2 2 2 2 2 17" xfId="19603"/>
    <cellStyle name="Normal 2 2 2 2 2 2 2 2 18" xfId="19604"/>
    <cellStyle name="Normal 2 2 2 2 2 2 2 2 19" xfId="19605"/>
    <cellStyle name="Normal 2 2 2 2 2 2 2 2 2" xfId="19606"/>
    <cellStyle name="Normal 2 2 2 2 2 2 2 2 2 10" xfId="19607"/>
    <cellStyle name="Normal 2 2 2 2 2 2 2 2 2 11" xfId="19608"/>
    <cellStyle name="Normal 2 2 2 2 2 2 2 2 2 12" xfId="19609"/>
    <cellStyle name="Normal 2 2 2 2 2 2 2 2 2 13" xfId="19610"/>
    <cellStyle name="Normal 2 2 2 2 2 2 2 2 2 14" xfId="19611"/>
    <cellStyle name="Normal 2 2 2 2 2 2 2 2 2 15" xfId="19612"/>
    <cellStyle name="Normal 2 2 2 2 2 2 2 2 2 16" xfId="19613"/>
    <cellStyle name="Normal 2 2 2 2 2 2 2 2 2 17" xfId="19614"/>
    <cellStyle name="Normal 2 2 2 2 2 2 2 2 2 18" xfId="19615"/>
    <cellStyle name="Normal 2 2 2 2 2 2 2 2 2 2" xfId="19616"/>
    <cellStyle name="Normal 2 2 2 2 2 2 2 2 2 3" xfId="19617"/>
    <cellStyle name="Normal 2 2 2 2 2 2 2 2 2 4" xfId="19618"/>
    <cellStyle name="Normal 2 2 2 2 2 2 2 2 2 5" xfId="19619"/>
    <cellStyle name="Normal 2 2 2 2 2 2 2 2 2 6" xfId="19620"/>
    <cellStyle name="Normal 2 2 2 2 2 2 2 2 2 7" xfId="19621"/>
    <cellStyle name="Normal 2 2 2 2 2 2 2 2 2 8" xfId="19622"/>
    <cellStyle name="Normal 2 2 2 2 2 2 2 2 2 9" xfId="19623"/>
    <cellStyle name="Normal 2 2 2 2 2 2 2 2 3" xfId="19624"/>
    <cellStyle name="Normal 2 2 2 2 2 2 2 2 4" xfId="19625"/>
    <cellStyle name="Normal 2 2 2 2 2 2 2 2 5" xfId="19626"/>
    <cellStyle name="Normal 2 2 2 2 2 2 2 2 6" xfId="19627"/>
    <cellStyle name="Normal 2 2 2 2 2 2 2 2 7" xfId="19628"/>
    <cellStyle name="Normal 2 2 2 2 2 2 2 2 8" xfId="19629"/>
    <cellStyle name="Normal 2 2 2 2 2 2 2 2 9" xfId="19630"/>
    <cellStyle name="Normal 2 2 2 2 2 2 2 2_ELEC SAP FCST UPLOAD" xfId="19631"/>
    <cellStyle name="Normal 2 2 2 2 2 2 2 20" xfId="19632"/>
    <cellStyle name="Normal 2 2 2 2 2 2 2 21" xfId="19633"/>
    <cellStyle name="Normal 2 2 2 2 2 2 2 22" xfId="19634"/>
    <cellStyle name="Normal 2 2 2 2 2 2 2 3" xfId="19635"/>
    <cellStyle name="Normal 2 2 2 2 2 2 2 4" xfId="19636"/>
    <cellStyle name="Normal 2 2 2 2 2 2 2 5" xfId="19637"/>
    <cellStyle name="Normal 2 2 2 2 2 2 2 6" xfId="19638"/>
    <cellStyle name="Normal 2 2 2 2 2 2 2 7" xfId="19639"/>
    <cellStyle name="Normal 2 2 2 2 2 2 2 8" xfId="19640"/>
    <cellStyle name="Normal 2 2 2 2 2 2 2 9" xfId="19641"/>
    <cellStyle name="Normal 2 2 2 2 2 2 2_ELEC SAP FCST UPLOAD" xfId="19642"/>
    <cellStyle name="Normal 2 2 2 2 2 2 20" xfId="19643"/>
    <cellStyle name="Normal 2 2 2 2 2 2 21" xfId="19644"/>
    <cellStyle name="Normal 2 2 2 2 2 2 22" xfId="19645"/>
    <cellStyle name="Normal 2 2 2 2 2 2 3" xfId="19646"/>
    <cellStyle name="Normal 2 2 2 2 2 2 3 2" xfId="19647"/>
    <cellStyle name="Normal 2 2 2 2 2 2 3 3" xfId="19648"/>
    <cellStyle name="Normal 2 2 2 2 2 2 3_ELEC SAP FCST UPLOAD" xfId="19649"/>
    <cellStyle name="Normal 2 2 2 2 2 2 4" xfId="19650"/>
    <cellStyle name="Normal 2 2 2 2 2 2 5" xfId="19651"/>
    <cellStyle name="Normal 2 2 2 2 2 2 6" xfId="19652"/>
    <cellStyle name="Normal 2 2 2 2 2 2 7" xfId="19653"/>
    <cellStyle name="Normal 2 2 2 2 2 2 8" xfId="19654"/>
    <cellStyle name="Normal 2 2 2 2 2 2 9" xfId="19655"/>
    <cellStyle name="Normal 2 2 2 2 2 2_ELEC SAP FCST UPLOAD" xfId="19656"/>
    <cellStyle name="Normal 2 2 2 2 2 20" xfId="19657"/>
    <cellStyle name="Normal 2 2 2 2 2 21" xfId="19658"/>
    <cellStyle name="Normal 2 2 2 2 2 22" xfId="19659"/>
    <cellStyle name="Normal 2 2 2 2 2 23" xfId="19660"/>
    <cellStyle name="Normal 2 2 2 2 2 3" xfId="19661"/>
    <cellStyle name="Normal 2 2 2 2 2 3 2" xfId="19662"/>
    <cellStyle name="Normal 2 2 2 2 2 3 3" xfId="19663"/>
    <cellStyle name="Normal 2 2 2 2 2 3_ELEC SAP FCST UPLOAD" xfId="19664"/>
    <cellStyle name="Normal 2 2 2 2 2 4" xfId="19665"/>
    <cellStyle name="Normal 2 2 2 2 2 5" xfId="19666"/>
    <cellStyle name="Normal 2 2 2 2 2 6" xfId="19667"/>
    <cellStyle name="Normal 2 2 2 2 2 7" xfId="19668"/>
    <cellStyle name="Normal 2 2 2 2 2 8" xfId="19669"/>
    <cellStyle name="Normal 2 2 2 2 2 9" xfId="19670"/>
    <cellStyle name="Normal 2 2 2 2 2_ELEC SAP FCST UPLOAD" xfId="19671"/>
    <cellStyle name="Normal 2 2 2 2 20" xfId="19672"/>
    <cellStyle name="Normal 2 2 2 2 21" xfId="19673"/>
    <cellStyle name="Normal 2 2 2 2 22" xfId="19674"/>
    <cellStyle name="Normal 2 2 2 2 23" xfId="19675"/>
    <cellStyle name="Normal 2 2 2 2 24" xfId="19676"/>
    <cellStyle name="Normal 2 2 2 2 25" xfId="19677"/>
    <cellStyle name="Normal 2 2 2 2 26" xfId="19678"/>
    <cellStyle name="Normal 2 2 2 2 27" xfId="19679"/>
    <cellStyle name="Normal 2 2 2 2 28" xfId="19680"/>
    <cellStyle name="Normal 2 2 2 2 29" xfId="19681"/>
    <cellStyle name="Normal 2 2 2 2 3" xfId="19682"/>
    <cellStyle name="Normal 2 2 2 2 3 2" xfId="19683"/>
    <cellStyle name="Normal 2 2 2 2 3 2 2" xfId="19684"/>
    <cellStyle name="Normal 2 2 2 2 3 2 3" xfId="19685"/>
    <cellStyle name="Normal 2 2 2 2 3 2_ELEC SAP FCST UPLOAD" xfId="19686"/>
    <cellStyle name="Normal 2 2 2 2 3 3" xfId="19687"/>
    <cellStyle name="Normal 2 2 2 2 3 4" xfId="19688"/>
    <cellStyle name="Normal 2 2 2 2 3 5" xfId="19689"/>
    <cellStyle name="Normal 2 2 2 2 3 6" xfId="19690"/>
    <cellStyle name="Normal 2 2 2 2 3_ELEC SAP FCST UPLOAD" xfId="19691"/>
    <cellStyle name="Normal 2 2 2 2 30" xfId="19692"/>
    <cellStyle name="Normal 2 2 2 2 31" xfId="19693"/>
    <cellStyle name="Normal 2 2 2 2 32" xfId="19694"/>
    <cellStyle name="Normal 2 2 2 2 33" xfId="19695"/>
    <cellStyle name="Normal 2 2 2 2 34" xfId="19696"/>
    <cellStyle name="Normal 2 2 2 2 35" xfId="19697"/>
    <cellStyle name="Normal 2 2 2 2 36" xfId="19698"/>
    <cellStyle name="Normal 2 2 2 2 37" xfId="19699"/>
    <cellStyle name="Normal 2 2 2 2 38" xfId="19700"/>
    <cellStyle name="Normal 2 2 2 2 39" xfId="19701"/>
    <cellStyle name="Normal 2 2 2 2 4" xfId="19702"/>
    <cellStyle name="Normal 2 2 2 2 4 2" xfId="19703"/>
    <cellStyle name="Normal 2 2 2 2 4 3" xfId="19704"/>
    <cellStyle name="Normal 2 2 2 2 4_ELEC SAP FCST UPLOAD" xfId="19705"/>
    <cellStyle name="Normal 2 2 2 2 40" xfId="19706"/>
    <cellStyle name="Normal 2 2 2 2 41" xfId="19707"/>
    <cellStyle name="Normal 2 2 2 2 42" xfId="19708"/>
    <cellStyle name="Normal 2 2 2 2 43" xfId="19709"/>
    <cellStyle name="Normal 2 2 2 2 44" xfId="19710"/>
    <cellStyle name="Normal 2 2 2 2 45" xfId="19711"/>
    <cellStyle name="Normal 2 2 2 2 46" xfId="19712"/>
    <cellStyle name="Normal 2 2 2 2 47" xfId="19713"/>
    <cellStyle name="Normal 2 2 2 2 48" xfId="19714"/>
    <cellStyle name="Normal 2 2 2 2 49" xfId="19715"/>
    <cellStyle name="Normal 2 2 2 2 5" xfId="19716"/>
    <cellStyle name="Normal 2 2 2 2 50" xfId="19717"/>
    <cellStyle name="Normal 2 2 2 2 51" xfId="19718"/>
    <cellStyle name="Normal 2 2 2 2 52" xfId="19719"/>
    <cellStyle name="Normal 2 2 2 2 53" xfId="19720"/>
    <cellStyle name="Normal 2 2 2 2 54" xfId="19721"/>
    <cellStyle name="Normal 2 2 2 2 55" xfId="19722"/>
    <cellStyle name="Normal 2 2 2 2 56" xfId="19723"/>
    <cellStyle name="Normal 2 2 2 2 57" xfId="19724"/>
    <cellStyle name="Normal 2 2 2 2 58" xfId="19725"/>
    <cellStyle name="Normal 2 2 2 2 59" xfId="19726"/>
    <cellStyle name="Normal 2 2 2 2 6" xfId="19727"/>
    <cellStyle name="Normal 2 2 2 2 60" xfId="19728"/>
    <cellStyle name="Normal 2 2 2 2 61" xfId="19729"/>
    <cellStyle name="Normal 2 2 2 2 62" xfId="19730"/>
    <cellStyle name="Normal 2 2 2 2 63" xfId="19731"/>
    <cellStyle name="Normal 2 2 2 2 64" xfId="19732"/>
    <cellStyle name="Normal 2 2 2 2 65" xfId="19733"/>
    <cellStyle name="Normal 2 2 2 2 66" xfId="19734"/>
    <cellStyle name="Normal 2 2 2 2 67" xfId="19735"/>
    <cellStyle name="Normal 2 2 2 2 68" xfId="19736"/>
    <cellStyle name="Normal 2 2 2 2 69" xfId="19737"/>
    <cellStyle name="Normal 2 2 2 2 7" xfId="19738"/>
    <cellStyle name="Normal 2 2 2 2 70" xfId="19739"/>
    <cellStyle name="Normal 2 2 2 2 71" xfId="19740"/>
    <cellStyle name="Normal 2 2 2 2 72" xfId="19741"/>
    <cellStyle name="Normal 2 2 2 2 73" xfId="19742"/>
    <cellStyle name="Normal 2 2 2 2 74" xfId="19743"/>
    <cellStyle name="Normal 2 2 2 2 75" xfId="19744"/>
    <cellStyle name="Normal 2 2 2 2 76" xfId="19745"/>
    <cellStyle name="Normal 2 2 2 2 77" xfId="19746"/>
    <cellStyle name="Normal 2 2 2 2 78" xfId="19747"/>
    <cellStyle name="Normal 2 2 2 2 79" xfId="19748"/>
    <cellStyle name="Normal 2 2 2 2 8" xfId="19749"/>
    <cellStyle name="Normal 2 2 2 2 8 10" xfId="19750"/>
    <cellStyle name="Normal 2 2 2 2 8 11" xfId="19751"/>
    <cellStyle name="Normal 2 2 2 2 8 12" xfId="19752"/>
    <cellStyle name="Normal 2 2 2 2 8 13" xfId="19753"/>
    <cellStyle name="Normal 2 2 2 2 8 14" xfId="19754"/>
    <cellStyle name="Normal 2 2 2 2 8 15" xfId="19755"/>
    <cellStyle name="Normal 2 2 2 2 8 16" xfId="19756"/>
    <cellStyle name="Normal 2 2 2 2 8 17" xfId="19757"/>
    <cellStyle name="Normal 2 2 2 2 8 2" xfId="19758"/>
    <cellStyle name="Normal 2 2 2 2 8 3" xfId="19759"/>
    <cellStyle name="Normal 2 2 2 2 8 4" xfId="19760"/>
    <cellStyle name="Normal 2 2 2 2 8 5" xfId="19761"/>
    <cellStyle name="Normal 2 2 2 2 8 6" xfId="19762"/>
    <cellStyle name="Normal 2 2 2 2 8 7" xfId="19763"/>
    <cellStyle name="Normal 2 2 2 2 8 8" xfId="19764"/>
    <cellStyle name="Normal 2 2 2 2 8 9" xfId="19765"/>
    <cellStyle name="Normal 2 2 2 2 80" xfId="19766"/>
    <cellStyle name="Normal 2 2 2 2 81" xfId="19767"/>
    <cellStyle name="Normal 2 2 2 2 82" xfId="19768"/>
    <cellStyle name="Normal 2 2 2 2 83" xfId="19769"/>
    <cellStyle name="Normal 2 2 2 2 84" xfId="19770"/>
    <cellStyle name="Normal 2 2 2 2 9" xfId="19771"/>
    <cellStyle name="Normal 2 2 2 2_ELEC SAP FCST UPLOAD" xfId="19772"/>
    <cellStyle name="Normal 2 2 2 20" xfId="19773"/>
    <cellStyle name="Normal 2 2 2 21" xfId="19774"/>
    <cellStyle name="Normal 2 2 2 22" xfId="19775"/>
    <cellStyle name="Normal 2 2 2 23" xfId="19776"/>
    <cellStyle name="Normal 2 2 2 24" xfId="19777"/>
    <cellStyle name="Normal 2 2 2 25" xfId="19778"/>
    <cellStyle name="Normal 2 2 2 26" xfId="19779"/>
    <cellStyle name="Normal 2 2 2 27" xfId="19780"/>
    <cellStyle name="Normal 2 2 2 28" xfId="19781"/>
    <cellStyle name="Normal 2 2 2 29" xfId="19782"/>
    <cellStyle name="Normal 2 2 2 3" xfId="19783"/>
    <cellStyle name="Normal 2 2 2 30" xfId="19784"/>
    <cellStyle name="Normal 2 2 2 31" xfId="19785"/>
    <cellStyle name="Normal 2 2 2 32" xfId="19786"/>
    <cellStyle name="Normal 2 2 2 33" xfId="19787"/>
    <cellStyle name="Normal 2 2 2 34" xfId="19788"/>
    <cellStyle name="Normal 2 2 2 35" xfId="19789"/>
    <cellStyle name="Normal 2 2 2 36" xfId="19790"/>
    <cellStyle name="Normal 2 2 2 37" xfId="19791"/>
    <cellStyle name="Normal 2 2 2 38" xfId="19792"/>
    <cellStyle name="Normal 2 2 2 39" xfId="19793"/>
    <cellStyle name="Normal 2 2 2 4" xfId="19794"/>
    <cellStyle name="Normal 2 2 2 4 2" xfId="19795"/>
    <cellStyle name="Normal 2 2 2 4 2 2" xfId="19796"/>
    <cellStyle name="Normal 2 2 2 4 2 2 2" xfId="19797"/>
    <cellStyle name="Normal 2 2 2 4 2 2 3" xfId="19798"/>
    <cellStyle name="Normal 2 2 2 4 2 2_ELEC SAP FCST UPLOAD" xfId="19799"/>
    <cellStyle name="Normal 2 2 2 4 2 3" xfId="19800"/>
    <cellStyle name="Normal 2 2 2 4 2 4" xfId="19801"/>
    <cellStyle name="Normal 2 2 2 4 2 5" xfId="19802"/>
    <cellStyle name="Normal 2 2 2 4 2 6" xfId="19803"/>
    <cellStyle name="Normal 2 2 2 4 2_ELEC SAP FCST UPLOAD" xfId="19804"/>
    <cellStyle name="Normal 2 2 2 4 3" xfId="19805"/>
    <cellStyle name="Normal 2 2 2 4 3 2" xfId="19806"/>
    <cellStyle name="Normal 2 2 2 4 3 3" xfId="19807"/>
    <cellStyle name="Normal 2 2 2 4 3_ELEC SAP FCST UPLOAD" xfId="19808"/>
    <cellStyle name="Normal 2 2 2 4 4" xfId="19809"/>
    <cellStyle name="Normal 2 2 2 4 5" xfId="19810"/>
    <cellStyle name="Normal 2 2 2 4 6" xfId="19811"/>
    <cellStyle name="Normal 2 2 2 4_ELEC SAP FCST UPLOAD" xfId="19812"/>
    <cellStyle name="Normal 2 2 2 40" xfId="19813"/>
    <cellStyle name="Normal 2 2 2 41" xfId="19814"/>
    <cellStyle name="Normal 2 2 2 42" xfId="19815"/>
    <cellStyle name="Normal 2 2 2 43" xfId="19816"/>
    <cellStyle name="Normal 2 2 2 44" xfId="19817"/>
    <cellStyle name="Normal 2 2 2 45" xfId="19818"/>
    <cellStyle name="Normal 2 2 2 46" xfId="19819"/>
    <cellStyle name="Normal 2 2 2 47" xfId="19820"/>
    <cellStyle name="Normal 2 2 2 48" xfId="19821"/>
    <cellStyle name="Normal 2 2 2 49" xfId="19822"/>
    <cellStyle name="Normal 2 2 2 5" xfId="19823"/>
    <cellStyle name="Normal 2 2 2 5 2" xfId="19824"/>
    <cellStyle name="Normal 2 2 2 5 3" xfId="19825"/>
    <cellStyle name="Normal 2 2 2 5_ELEC SAP FCST UPLOAD" xfId="19826"/>
    <cellStyle name="Normal 2 2 2 50" xfId="19827"/>
    <cellStyle name="Normal 2 2 2 51" xfId="19828"/>
    <cellStyle name="Normal 2 2 2 52" xfId="19829"/>
    <cellStyle name="Normal 2 2 2 53" xfId="19830"/>
    <cellStyle name="Normal 2 2 2 54" xfId="19831"/>
    <cellStyle name="Normal 2 2 2 55" xfId="19832"/>
    <cellStyle name="Normal 2 2 2 56" xfId="19833"/>
    <cellStyle name="Normal 2 2 2 57" xfId="19834"/>
    <cellStyle name="Normal 2 2 2 58" xfId="19835"/>
    <cellStyle name="Normal 2 2 2 59" xfId="19836"/>
    <cellStyle name="Normal 2 2 2 6" xfId="19837"/>
    <cellStyle name="Normal 2 2 2 60" xfId="19838"/>
    <cellStyle name="Normal 2 2 2 61" xfId="19839"/>
    <cellStyle name="Normal 2 2 2 62" xfId="19840"/>
    <cellStyle name="Normal 2 2 2 63" xfId="19841"/>
    <cellStyle name="Normal 2 2 2 64" xfId="19842"/>
    <cellStyle name="Normal 2 2 2 65" xfId="19843"/>
    <cellStyle name="Normal 2 2 2 66" xfId="19844"/>
    <cellStyle name="Normal 2 2 2 67" xfId="19845"/>
    <cellStyle name="Normal 2 2 2 68" xfId="19846"/>
    <cellStyle name="Normal 2 2 2 69" xfId="19847"/>
    <cellStyle name="Normal 2 2 2 7" xfId="19848"/>
    <cellStyle name="Normal 2 2 2 70" xfId="19849"/>
    <cellStyle name="Normal 2 2 2 71" xfId="19850"/>
    <cellStyle name="Normal 2 2 2 72" xfId="19851"/>
    <cellStyle name="Normal 2 2 2 73" xfId="19852"/>
    <cellStyle name="Normal 2 2 2 74" xfId="19853"/>
    <cellStyle name="Normal 2 2 2 75" xfId="19854"/>
    <cellStyle name="Normal 2 2 2 76" xfId="19855"/>
    <cellStyle name="Normal 2 2 2 77" xfId="19856"/>
    <cellStyle name="Normal 2 2 2 78" xfId="19857"/>
    <cellStyle name="Normal 2 2 2 79" xfId="19858"/>
    <cellStyle name="Normal 2 2 2 8" xfId="19859"/>
    <cellStyle name="Normal 2 2 2 80" xfId="19860"/>
    <cellStyle name="Normal 2 2 2 81" xfId="19861"/>
    <cellStyle name="Normal 2 2 2 82" xfId="19862"/>
    <cellStyle name="Normal 2 2 2 83" xfId="19863"/>
    <cellStyle name="Normal 2 2 2 84" xfId="19864"/>
    <cellStyle name="Normal 2 2 2 85" xfId="19865"/>
    <cellStyle name="Normal 2 2 2 86" xfId="19866"/>
    <cellStyle name="Normal 2 2 2 9" xfId="19867"/>
    <cellStyle name="Normal 2 2 2_3.1.2 DB Pension Detail" xfId="1024"/>
    <cellStyle name="Normal 2 2 20" xfId="1025"/>
    <cellStyle name="Normal 2 2 21" xfId="1026"/>
    <cellStyle name="Normal 2 2 22" xfId="1027"/>
    <cellStyle name="Normal 2 2 23" xfId="1028"/>
    <cellStyle name="Normal 2 2 24" xfId="1029"/>
    <cellStyle name="Normal 2 2 25" xfId="1030"/>
    <cellStyle name="Normal 2 2 26" xfId="1031"/>
    <cellStyle name="Normal 2 2 27" xfId="1032"/>
    <cellStyle name="Normal 2 2 28" xfId="1033"/>
    <cellStyle name="Normal 2 2 29" xfId="1034"/>
    <cellStyle name="Normal 2 2 3" xfId="1035"/>
    <cellStyle name="Normal 2 2 3 10" xfId="19868"/>
    <cellStyle name="Normal 2 2 3 11" xfId="19869"/>
    <cellStyle name="Normal 2 2 3 12" xfId="19870"/>
    <cellStyle name="Normal 2 2 3 13" xfId="19871"/>
    <cellStyle name="Normal 2 2 3 14" xfId="19872"/>
    <cellStyle name="Normal 2 2 3 15" xfId="19873"/>
    <cellStyle name="Normal 2 2 3 16" xfId="19874"/>
    <cellStyle name="Normal 2 2 3 17" xfId="19875"/>
    <cellStyle name="Normal 2 2 3 18" xfId="19876"/>
    <cellStyle name="Normal 2 2 3 19" xfId="19877"/>
    <cellStyle name="Normal 2 2 3 2" xfId="19878"/>
    <cellStyle name="Normal 2 2 3 2 10" xfId="19879"/>
    <cellStyle name="Normal 2 2 3 2 11" xfId="19880"/>
    <cellStyle name="Normal 2 2 3 2 12" xfId="19881"/>
    <cellStyle name="Normal 2 2 3 2 13" xfId="19882"/>
    <cellStyle name="Normal 2 2 3 2 14" xfId="19883"/>
    <cellStyle name="Normal 2 2 3 2 15" xfId="19884"/>
    <cellStyle name="Normal 2 2 3 2 16" xfId="19885"/>
    <cellStyle name="Normal 2 2 3 2 17" xfId="19886"/>
    <cellStyle name="Normal 2 2 3 2 18" xfId="19887"/>
    <cellStyle name="Normal 2 2 3 2 19" xfId="19888"/>
    <cellStyle name="Normal 2 2 3 2 2" xfId="19889"/>
    <cellStyle name="Normal 2 2 3 2 2 10" xfId="19890"/>
    <cellStyle name="Normal 2 2 3 2 2 11" xfId="19891"/>
    <cellStyle name="Normal 2 2 3 2 2 12" xfId="19892"/>
    <cellStyle name="Normal 2 2 3 2 2 13" xfId="19893"/>
    <cellStyle name="Normal 2 2 3 2 2 14" xfId="19894"/>
    <cellStyle name="Normal 2 2 3 2 2 15" xfId="19895"/>
    <cellStyle name="Normal 2 2 3 2 2 16" xfId="19896"/>
    <cellStyle name="Normal 2 2 3 2 2 17" xfId="19897"/>
    <cellStyle name="Normal 2 2 3 2 2 18" xfId="19898"/>
    <cellStyle name="Normal 2 2 3 2 2 19" xfId="19899"/>
    <cellStyle name="Normal 2 2 3 2 2 2" xfId="19900"/>
    <cellStyle name="Normal 2 2 3 2 2 2 10" xfId="19901"/>
    <cellStyle name="Normal 2 2 3 2 2 2 11" xfId="19902"/>
    <cellStyle name="Normal 2 2 3 2 2 2 12" xfId="19903"/>
    <cellStyle name="Normal 2 2 3 2 2 2 13" xfId="19904"/>
    <cellStyle name="Normal 2 2 3 2 2 2 14" xfId="19905"/>
    <cellStyle name="Normal 2 2 3 2 2 2 15" xfId="19906"/>
    <cellStyle name="Normal 2 2 3 2 2 2 16" xfId="19907"/>
    <cellStyle name="Normal 2 2 3 2 2 2 17" xfId="19908"/>
    <cellStyle name="Normal 2 2 3 2 2 2 18" xfId="19909"/>
    <cellStyle name="Normal 2 2 3 2 2 2 19" xfId="19910"/>
    <cellStyle name="Normal 2 2 3 2 2 2 2" xfId="19911"/>
    <cellStyle name="Normal 2 2 3 2 2 2 2 10" xfId="19912"/>
    <cellStyle name="Normal 2 2 3 2 2 2 2 11" xfId="19913"/>
    <cellStyle name="Normal 2 2 3 2 2 2 2 12" xfId="19914"/>
    <cellStyle name="Normal 2 2 3 2 2 2 2 13" xfId="19915"/>
    <cellStyle name="Normal 2 2 3 2 2 2 2 14" xfId="19916"/>
    <cellStyle name="Normal 2 2 3 2 2 2 2 15" xfId="19917"/>
    <cellStyle name="Normal 2 2 3 2 2 2 2 16" xfId="19918"/>
    <cellStyle name="Normal 2 2 3 2 2 2 2 17" xfId="19919"/>
    <cellStyle name="Normal 2 2 3 2 2 2 2 18" xfId="19920"/>
    <cellStyle name="Normal 2 2 3 2 2 2 2 19" xfId="19921"/>
    <cellStyle name="Normal 2 2 3 2 2 2 2 2" xfId="19922"/>
    <cellStyle name="Normal 2 2 3 2 2 2 2 2 10" xfId="19923"/>
    <cellStyle name="Normal 2 2 3 2 2 2 2 2 11" xfId="19924"/>
    <cellStyle name="Normal 2 2 3 2 2 2 2 2 12" xfId="19925"/>
    <cellStyle name="Normal 2 2 3 2 2 2 2 2 13" xfId="19926"/>
    <cellStyle name="Normal 2 2 3 2 2 2 2 2 14" xfId="19927"/>
    <cellStyle name="Normal 2 2 3 2 2 2 2 2 15" xfId="19928"/>
    <cellStyle name="Normal 2 2 3 2 2 2 2 2 16" xfId="19929"/>
    <cellStyle name="Normal 2 2 3 2 2 2 2 2 17" xfId="19930"/>
    <cellStyle name="Normal 2 2 3 2 2 2 2 2 18" xfId="19931"/>
    <cellStyle name="Normal 2 2 3 2 2 2 2 2 2" xfId="19932"/>
    <cellStyle name="Normal 2 2 3 2 2 2 2 2 3" xfId="19933"/>
    <cellStyle name="Normal 2 2 3 2 2 2 2 2 4" xfId="19934"/>
    <cellStyle name="Normal 2 2 3 2 2 2 2 2 5" xfId="19935"/>
    <cellStyle name="Normal 2 2 3 2 2 2 2 2 6" xfId="19936"/>
    <cellStyle name="Normal 2 2 3 2 2 2 2 2 7" xfId="19937"/>
    <cellStyle name="Normal 2 2 3 2 2 2 2 2 8" xfId="19938"/>
    <cellStyle name="Normal 2 2 3 2 2 2 2 2 9" xfId="19939"/>
    <cellStyle name="Normal 2 2 3 2 2 2 2 3" xfId="19940"/>
    <cellStyle name="Normal 2 2 3 2 2 2 2 4" xfId="19941"/>
    <cellStyle name="Normal 2 2 3 2 2 2 2 5" xfId="19942"/>
    <cellStyle name="Normal 2 2 3 2 2 2 2 6" xfId="19943"/>
    <cellStyle name="Normal 2 2 3 2 2 2 2 7" xfId="19944"/>
    <cellStyle name="Normal 2 2 3 2 2 2 2 8" xfId="19945"/>
    <cellStyle name="Normal 2 2 3 2 2 2 2 9" xfId="19946"/>
    <cellStyle name="Normal 2 2 3 2 2 2 2_ELEC SAP FCST UPLOAD" xfId="19947"/>
    <cellStyle name="Normal 2 2 3 2 2 2 20" xfId="19948"/>
    <cellStyle name="Normal 2 2 3 2 2 2 21" xfId="19949"/>
    <cellStyle name="Normal 2 2 3 2 2 2 22" xfId="19950"/>
    <cellStyle name="Normal 2 2 3 2 2 2 3" xfId="19951"/>
    <cellStyle name="Normal 2 2 3 2 2 2 4" xfId="19952"/>
    <cellStyle name="Normal 2 2 3 2 2 2 5" xfId="19953"/>
    <cellStyle name="Normal 2 2 3 2 2 2 6" xfId="19954"/>
    <cellStyle name="Normal 2 2 3 2 2 2 7" xfId="19955"/>
    <cellStyle name="Normal 2 2 3 2 2 2 8" xfId="19956"/>
    <cellStyle name="Normal 2 2 3 2 2 2 9" xfId="19957"/>
    <cellStyle name="Normal 2 2 3 2 2 2_ELEC SAP FCST UPLOAD" xfId="19958"/>
    <cellStyle name="Normal 2 2 3 2 2 20" xfId="19959"/>
    <cellStyle name="Normal 2 2 3 2 2 21" xfId="19960"/>
    <cellStyle name="Normal 2 2 3 2 2 22" xfId="19961"/>
    <cellStyle name="Normal 2 2 3 2 2 3" xfId="19962"/>
    <cellStyle name="Normal 2 2 3 2 2 3 2" xfId="19963"/>
    <cellStyle name="Normal 2 2 3 2 2 3 3" xfId="19964"/>
    <cellStyle name="Normal 2 2 3 2 2 3_ELEC SAP FCST UPLOAD" xfId="19965"/>
    <cellStyle name="Normal 2 2 3 2 2 4" xfId="19966"/>
    <cellStyle name="Normal 2 2 3 2 2 5" xfId="19967"/>
    <cellStyle name="Normal 2 2 3 2 2 6" xfId="19968"/>
    <cellStyle name="Normal 2 2 3 2 2 7" xfId="19969"/>
    <cellStyle name="Normal 2 2 3 2 2 8" xfId="19970"/>
    <cellStyle name="Normal 2 2 3 2 2 9" xfId="19971"/>
    <cellStyle name="Normal 2 2 3 2 2_ELEC SAP FCST UPLOAD" xfId="19972"/>
    <cellStyle name="Normal 2 2 3 2 20" xfId="19973"/>
    <cellStyle name="Normal 2 2 3 2 21" xfId="19974"/>
    <cellStyle name="Normal 2 2 3 2 22" xfId="19975"/>
    <cellStyle name="Normal 2 2 3 2 23" xfId="19976"/>
    <cellStyle name="Normal 2 2 3 2 3" xfId="19977"/>
    <cellStyle name="Normal 2 2 3 2 3 2" xfId="19978"/>
    <cellStyle name="Normal 2 2 3 2 3 3" xfId="19979"/>
    <cellStyle name="Normal 2 2 3 2 3_ELEC SAP FCST UPLOAD" xfId="19980"/>
    <cellStyle name="Normal 2 2 3 2 4" xfId="19981"/>
    <cellStyle name="Normal 2 2 3 2 5" xfId="19982"/>
    <cellStyle name="Normal 2 2 3 2 6" xfId="19983"/>
    <cellStyle name="Normal 2 2 3 2 7" xfId="19984"/>
    <cellStyle name="Normal 2 2 3 2 8" xfId="19985"/>
    <cellStyle name="Normal 2 2 3 2 9" xfId="19986"/>
    <cellStyle name="Normal 2 2 3 2_ELEC SAP FCST UPLOAD" xfId="19987"/>
    <cellStyle name="Normal 2 2 3 20" xfId="19988"/>
    <cellStyle name="Normal 2 2 3 21" xfId="19989"/>
    <cellStyle name="Normal 2 2 3 22" xfId="19990"/>
    <cellStyle name="Normal 2 2 3 23" xfId="19991"/>
    <cellStyle name="Normal 2 2 3 24" xfId="19992"/>
    <cellStyle name="Normal 2 2 3 25" xfId="19993"/>
    <cellStyle name="Normal 2 2 3 26" xfId="19994"/>
    <cellStyle name="Normal 2 2 3 27" xfId="19995"/>
    <cellStyle name="Normal 2 2 3 28" xfId="19996"/>
    <cellStyle name="Normal 2 2 3 29" xfId="19997"/>
    <cellStyle name="Normal 2 2 3 3" xfId="19998"/>
    <cellStyle name="Normal 2 2 3 3 2" xfId="19999"/>
    <cellStyle name="Normal 2 2 3 3 2 2" xfId="20000"/>
    <cellStyle name="Normal 2 2 3 3 2 3" xfId="20001"/>
    <cellStyle name="Normal 2 2 3 3 2_ELEC SAP FCST UPLOAD" xfId="20002"/>
    <cellStyle name="Normal 2 2 3 3 3" xfId="20003"/>
    <cellStyle name="Normal 2 2 3 3 4" xfId="20004"/>
    <cellStyle name="Normal 2 2 3 3 5" xfId="20005"/>
    <cellStyle name="Normal 2 2 3 3 6" xfId="20006"/>
    <cellStyle name="Normal 2 2 3 3_ELEC SAP FCST UPLOAD" xfId="20007"/>
    <cellStyle name="Normal 2 2 3 30" xfId="20008"/>
    <cellStyle name="Normal 2 2 3 31" xfId="20009"/>
    <cellStyle name="Normal 2 2 3 32" xfId="20010"/>
    <cellStyle name="Normal 2 2 3 33" xfId="20011"/>
    <cellStyle name="Normal 2 2 3 34" xfId="20012"/>
    <cellStyle name="Normal 2 2 3 35" xfId="20013"/>
    <cellStyle name="Normal 2 2 3 36" xfId="20014"/>
    <cellStyle name="Normal 2 2 3 37" xfId="20015"/>
    <cellStyle name="Normal 2 2 3 38" xfId="20016"/>
    <cellStyle name="Normal 2 2 3 39" xfId="20017"/>
    <cellStyle name="Normal 2 2 3 4" xfId="20018"/>
    <cellStyle name="Normal 2 2 3 4 2" xfId="20019"/>
    <cellStyle name="Normal 2 2 3 4 3" xfId="20020"/>
    <cellStyle name="Normal 2 2 3 4_ELEC SAP FCST UPLOAD" xfId="20021"/>
    <cellStyle name="Normal 2 2 3 40" xfId="20022"/>
    <cellStyle name="Normal 2 2 3 41" xfId="20023"/>
    <cellStyle name="Normal 2 2 3 42" xfId="20024"/>
    <cellStyle name="Normal 2 2 3 43" xfId="20025"/>
    <cellStyle name="Normal 2 2 3 44" xfId="20026"/>
    <cellStyle name="Normal 2 2 3 45" xfId="20027"/>
    <cellStyle name="Normal 2 2 3 46" xfId="20028"/>
    <cellStyle name="Normal 2 2 3 47" xfId="20029"/>
    <cellStyle name="Normal 2 2 3 48" xfId="20030"/>
    <cellStyle name="Normal 2 2 3 49" xfId="20031"/>
    <cellStyle name="Normal 2 2 3 5" xfId="20032"/>
    <cellStyle name="Normal 2 2 3 50" xfId="20033"/>
    <cellStyle name="Normal 2 2 3 51" xfId="20034"/>
    <cellStyle name="Normal 2 2 3 52" xfId="20035"/>
    <cellStyle name="Normal 2 2 3 53" xfId="20036"/>
    <cellStyle name="Normal 2 2 3 54" xfId="20037"/>
    <cellStyle name="Normal 2 2 3 55" xfId="20038"/>
    <cellStyle name="Normal 2 2 3 56" xfId="20039"/>
    <cellStyle name="Normal 2 2 3 57" xfId="20040"/>
    <cellStyle name="Normal 2 2 3 58" xfId="20041"/>
    <cellStyle name="Normal 2 2 3 59" xfId="20042"/>
    <cellStyle name="Normal 2 2 3 6" xfId="20043"/>
    <cellStyle name="Normal 2 2 3 60" xfId="20044"/>
    <cellStyle name="Normal 2 2 3 61" xfId="20045"/>
    <cellStyle name="Normal 2 2 3 62" xfId="20046"/>
    <cellStyle name="Normal 2 2 3 63" xfId="20047"/>
    <cellStyle name="Normal 2 2 3 64" xfId="20048"/>
    <cellStyle name="Normal 2 2 3 65" xfId="20049"/>
    <cellStyle name="Normal 2 2 3 66" xfId="20050"/>
    <cellStyle name="Normal 2 2 3 67" xfId="20051"/>
    <cellStyle name="Normal 2 2 3 68" xfId="20052"/>
    <cellStyle name="Normal 2 2 3 69" xfId="20053"/>
    <cellStyle name="Normal 2 2 3 7" xfId="20054"/>
    <cellStyle name="Normal 2 2 3 70" xfId="20055"/>
    <cellStyle name="Normal 2 2 3 71" xfId="20056"/>
    <cellStyle name="Normal 2 2 3 72" xfId="20057"/>
    <cellStyle name="Normal 2 2 3 73" xfId="20058"/>
    <cellStyle name="Normal 2 2 3 74" xfId="20059"/>
    <cellStyle name="Normal 2 2 3 75" xfId="20060"/>
    <cellStyle name="Normal 2 2 3 76" xfId="20061"/>
    <cellStyle name="Normal 2 2 3 77" xfId="20062"/>
    <cellStyle name="Normal 2 2 3 78" xfId="20063"/>
    <cellStyle name="Normal 2 2 3 79" xfId="20064"/>
    <cellStyle name="Normal 2 2 3 8" xfId="20065"/>
    <cellStyle name="Normal 2 2 3 8 10" xfId="20066"/>
    <cellStyle name="Normal 2 2 3 8 11" xfId="20067"/>
    <cellStyle name="Normal 2 2 3 8 12" xfId="20068"/>
    <cellStyle name="Normal 2 2 3 8 13" xfId="20069"/>
    <cellStyle name="Normal 2 2 3 8 14" xfId="20070"/>
    <cellStyle name="Normal 2 2 3 8 15" xfId="20071"/>
    <cellStyle name="Normal 2 2 3 8 16" xfId="20072"/>
    <cellStyle name="Normal 2 2 3 8 17" xfId="20073"/>
    <cellStyle name="Normal 2 2 3 8 2" xfId="20074"/>
    <cellStyle name="Normal 2 2 3 8 3" xfId="20075"/>
    <cellStyle name="Normal 2 2 3 8 4" xfId="20076"/>
    <cellStyle name="Normal 2 2 3 8 5" xfId="20077"/>
    <cellStyle name="Normal 2 2 3 8 6" xfId="20078"/>
    <cellStyle name="Normal 2 2 3 8 7" xfId="20079"/>
    <cellStyle name="Normal 2 2 3 8 8" xfId="20080"/>
    <cellStyle name="Normal 2 2 3 8 9" xfId="20081"/>
    <cellStyle name="Normal 2 2 3 80" xfId="20082"/>
    <cellStyle name="Normal 2 2 3 81" xfId="20083"/>
    <cellStyle name="Normal 2 2 3 82" xfId="20084"/>
    <cellStyle name="Normal 2 2 3 83" xfId="20085"/>
    <cellStyle name="Normal 2 2 3 84" xfId="20086"/>
    <cellStyle name="Normal 2 2 3 9" xfId="20087"/>
    <cellStyle name="Normal 2 2 3_ELEC SAP FCST UPLOAD" xfId="20088"/>
    <cellStyle name="Normal 2 2 30" xfId="1036"/>
    <cellStyle name="Normal 2 2 31" xfId="1037"/>
    <cellStyle name="Normal 2 2 32" xfId="1038"/>
    <cellStyle name="Normal 2 2 33" xfId="1039"/>
    <cellStyle name="Normal 2 2 34" xfId="1040"/>
    <cellStyle name="Normal 2 2 35" xfId="1041"/>
    <cellStyle name="Normal 2 2 36" xfId="1042"/>
    <cellStyle name="Normal 2 2 37" xfId="1043"/>
    <cellStyle name="Normal 2 2 38" xfId="1044"/>
    <cellStyle name="Normal 2 2 39" xfId="1045"/>
    <cellStyle name="Normal 2 2 4" xfId="1046"/>
    <cellStyle name="Normal 2 2 4 10" xfId="20089"/>
    <cellStyle name="Normal 2 2 4 11" xfId="20090"/>
    <cellStyle name="Normal 2 2 4 12" xfId="20091"/>
    <cellStyle name="Normal 2 2 4 13" xfId="20092"/>
    <cellStyle name="Normal 2 2 4 14" xfId="20093"/>
    <cellStyle name="Normal 2 2 4 15" xfId="20094"/>
    <cellStyle name="Normal 2 2 4 16" xfId="20095"/>
    <cellStyle name="Normal 2 2 4 17" xfId="20096"/>
    <cellStyle name="Normal 2 2 4 18" xfId="20097"/>
    <cellStyle name="Normal 2 2 4 19" xfId="20098"/>
    <cellStyle name="Normal 2 2 4 2" xfId="20099"/>
    <cellStyle name="Normal 2 2 4 2 10" xfId="20100"/>
    <cellStyle name="Normal 2 2 4 2 11" xfId="20101"/>
    <cellStyle name="Normal 2 2 4 2 12" xfId="20102"/>
    <cellStyle name="Normal 2 2 4 2 13" xfId="20103"/>
    <cellStyle name="Normal 2 2 4 2 14" xfId="20104"/>
    <cellStyle name="Normal 2 2 4 2 15" xfId="20105"/>
    <cellStyle name="Normal 2 2 4 2 16" xfId="20106"/>
    <cellStyle name="Normal 2 2 4 2 17" xfId="20107"/>
    <cellStyle name="Normal 2 2 4 2 18" xfId="20108"/>
    <cellStyle name="Normal 2 2 4 2 19" xfId="20109"/>
    <cellStyle name="Normal 2 2 4 2 2" xfId="20110"/>
    <cellStyle name="Normal 2 2 4 2 2 10" xfId="20111"/>
    <cellStyle name="Normal 2 2 4 2 2 11" xfId="20112"/>
    <cellStyle name="Normal 2 2 4 2 2 12" xfId="20113"/>
    <cellStyle name="Normal 2 2 4 2 2 13" xfId="20114"/>
    <cellStyle name="Normal 2 2 4 2 2 14" xfId="20115"/>
    <cellStyle name="Normal 2 2 4 2 2 15" xfId="20116"/>
    <cellStyle name="Normal 2 2 4 2 2 16" xfId="20117"/>
    <cellStyle name="Normal 2 2 4 2 2 17" xfId="20118"/>
    <cellStyle name="Normal 2 2 4 2 2 18" xfId="20119"/>
    <cellStyle name="Normal 2 2 4 2 2 19" xfId="20120"/>
    <cellStyle name="Normal 2 2 4 2 2 2" xfId="20121"/>
    <cellStyle name="Normal 2 2 4 2 2 2 10" xfId="20122"/>
    <cellStyle name="Normal 2 2 4 2 2 2 11" xfId="20123"/>
    <cellStyle name="Normal 2 2 4 2 2 2 12" xfId="20124"/>
    <cellStyle name="Normal 2 2 4 2 2 2 13" xfId="20125"/>
    <cellStyle name="Normal 2 2 4 2 2 2 14" xfId="20126"/>
    <cellStyle name="Normal 2 2 4 2 2 2 15" xfId="20127"/>
    <cellStyle name="Normal 2 2 4 2 2 2 16" xfId="20128"/>
    <cellStyle name="Normal 2 2 4 2 2 2 17" xfId="20129"/>
    <cellStyle name="Normal 2 2 4 2 2 2 18" xfId="20130"/>
    <cellStyle name="Normal 2 2 4 2 2 2 2" xfId="20131"/>
    <cellStyle name="Normal 2 2 4 2 2 2 3" xfId="20132"/>
    <cellStyle name="Normal 2 2 4 2 2 2 4" xfId="20133"/>
    <cellStyle name="Normal 2 2 4 2 2 2 5" xfId="20134"/>
    <cellStyle name="Normal 2 2 4 2 2 2 6" xfId="20135"/>
    <cellStyle name="Normal 2 2 4 2 2 2 7" xfId="20136"/>
    <cellStyle name="Normal 2 2 4 2 2 2 8" xfId="20137"/>
    <cellStyle name="Normal 2 2 4 2 2 2 9" xfId="20138"/>
    <cellStyle name="Normal 2 2 4 2 2 3" xfId="20139"/>
    <cellStyle name="Normal 2 2 4 2 2 4" xfId="20140"/>
    <cellStyle name="Normal 2 2 4 2 2 5" xfId="20141"/>
    <cellStyle name="Normal 2 2 4 2 2 6" xfId="20142"/>
    <cellStyle name="Normal 2 2 4 2 2 7" xfId="20143"/>
    <cellStyle name="Normal 2 2 4 2 2 8" xfId="20144"/>
    <cellStyle name="Normal 2 2 4 2 2 9" xfId="20145"/>
    <cellStyle name="Normal 2 2 4 2 2_ELEC SAP FCST UPLOAD" xfId="20146"/>
    <cellStyle name="Normal 2 2 4 2 20" xfId="20147"/>
    <cellStyle name="Normal 2 2 4 2 21" xfId="20148"/>
    <cellStyle name="Normal 2 2 4 2 22" xfId="20149"/>
    <cellStyle name="Normal 2 2 4 2 3" xfId="20150"/>
    <cellStyle name="Normal 2 2 4 2 4" xfId="20151"/>
    <cellStyle name="Normal 2 2 4 2 5" xfId="20152"/>
    <cellStyle name="Normal 2 2 4 2 6" xfId="20153"/>
    <cellStyle name="Normal 2 2 4 2 7" xfId="20154"/>
    <cellStyle name="Normal 2 2 4 2 8" xfId="20155"/>
    <cellStyle name="Normal 2 2 4 2 9" xfId="20156"/>
    <cellStyle name="Normal 2 2 4 2_ELEC SAP FCST UPLOAD" xfId="20157"/>
    <cellStyle name="Normal 2 2 4 20" xfId="20158"/>
    <cellStyle name="Normal 2 2 4 21" xfId="20159"/>
    <cellStyle name="Normal 2 2 4 22" xfId="20160"/>
    <cellStyle name="Normal 2 2 4 23" xfId="20161"/>
    <cellStyle name="Normal 2 2 4 24" xfId="20162"/>
    <cellStyle name="Normal 2 2 4 25" xfId="20163"/>
    <cellStyle name="Normal 2 2 4 26" xfId="20164"/>
    <cellStyle name="Normal 2 2 4 27" xfId="20165"/>
    <cellStyle name="Normal 2 2 4 28" xfId="20166"/>
    <cellStyle name="Normal 2 2 4 29" xfId="20167"/>
    <cellStyle name="Normal 2 2 4 3" xfId="20168"/>
    <cellStyle name="Normal 2 2 4 3 2" xfId="20169"/>
    <cellStyle name="Normal 2 2 4 3 3" xfId="20170"/>
    <cellStyle name="Normal 2 2 4 3_ELEC SAP FCST UPLOAD" xfId="20171"/>
    <cellStyle name="Normal 2 2 4 30" xfId="20172"/>
    <cellStyle name="Normal 2 2 4 31" xfId="20173"/>
    <cellStyle name="Normal 2 2 4 32" xfId="20174"/>
    <cellStyle name="Normal 2 2 4 33" xfId="20175"/>
    <cellStyle name="Normal 2 2 4 34" xfId="20176"/>
    <cellStyle name="Normal 2 2 4 35" xfId="20177"/>
    <cellStyle name="Normal 2 2 4 36" xfId="20178"/>
    <cellStyle name="Normal 2 2 4 37" xfId="20179"/>
    <cellStyle name="Normal 2 2 4 38" xfId="20180"/>
    <cellStyle name="Normal 2 2 4 39" xfId="20181"/>
    <cellStyle name="Normal 2 2 4 4" xfId="20182"/>
    <cellStyle name="Normal 2 2 4 40" xfId="20183"/>
    <cellStyle name="Normal 2 2 4 41" xfId="20184"/>
    <cellStyle name="Normal 2 2 4 42" xfId="20185"/>
    <cellStyle name="Normal 2 2 4 43" xfId="20186"/>
    <cellStyle name="Normal 2 2 4 44" xfId="20187"/>
    <cellStyle name="Normal 2 2 4 45" xfId="20188"/>
    <cellStyle name="Normal 2 2 4 46" xfId="20189"/>
    <cellStyle name="Normal 2 2 4 47" xfId="20190"/>
    <cellStyle name="Normal 2 2 4 48" xfId="20191"/>
    <cellStyle name="Normal 2 2 4 49" xfId="20192"/>
    <cellStyle name="Normal 2 2 4 5" xfId="20193"/>
    <cellStyle name="Normal 2 2 4 50" xfId="20194"/>
    <cellStyle name="Normal 2 2 4 51" xfId="20195"/>
    <cellStyle name="Normal 2 2 4 52" xfId="20196"/>
    <cellStyle name="Normal 2 2 4 53" xfId="20197"/>
    <cellStyle name="Normal 2 2 4 54" xfId="20198"/>
    <cellStyle name="Normal 2 2 4 55" xfId="20199"/>
    <cellStyle name="Normal 2 2 4 56" xfId="20200"/>
    <cellStyle name="Normal 2 2 4 57" xfId="20201"/>
    <cellStyle name="Normal 2 2 4 58" xfId="20202"/>
    <cellStyle name="Normal 2 2 4 59" xfId="20203"/>
    <cellStyle name="Normal 2 2 4 6" xfId="20204"/>
    <cellStyle name="Normal 2 2 4 60" xfId="20205"/>
    <cellStyle name="Normal 2 2 4 61" xfId="20206"/>
    <cellStyle name="Normal 2 2 4 62" xfId="20207"/>
    <cellStyle name="Normal 2 2 4 63" xfId="20208"/>
    <cellStyle name="Normal 2 2 4 64" xfId="20209"/>
    <cellStyle name="Normal 2 2 4 65" xfId="20210"/>
    <cellStyle name="Normal 2 2 4 66" xfId="20211"/>
    <cellStyle name="Normal 2 2 4 67" xfId="20212"/>
    <cellStyle name="Normal 2 2 4 68" xfId="20213"/>
    <cellStyle name="Normal 2 2 4 69" xfId="20214"/>
    <cellStyle name="Normal 2 2 4 7" xfId="20215"/>
    <cellStyle name="Normal 2 2 4 7 10" xfId="20216"/>
    <cellStyle name="Normal 2 2 4 7 11" xfId="20217"/>
    <cellStyle name="Normal 2 2 4 7 12" xfId="20218"/>
    <cellStyle name="Normal 2 2 4 7 13" xfId="20219"/>
    <cellStyle name="Normal 2 2 4 7 14" xfId="20220"/>
    <cellStyle name="Normal 2 2 4 7 15" xfId="20221"/>
    <cellStyle name="Normal 2 2 4 7 16" xfId="20222"/>
    <cellStyle name="Normal 2 2 4 7 17" xfId="20223"/>
    <cellStyle name="Normal 2 2 4 7 2" xfId="20224"/>
    <cellStyle name="Normal 2 2 4 7 3" xfId="20225"/>
    <cellStyle name="Normal 2 2 4 7 4" xfId="20226"/>
    <cellStyle name="Normal 2 2 4 7 5" xfId="20227"/>
    <cellStyle name="Normal 2 2 4 7 6" xfId="20228"/>
    <cellStyle name="Normal 2 2 4 7 7" xfId="20229"/>
    <cellStyle name="Normal 2 2 4 7 8" xfId="20230"/>
    <cellStyle name="Normal 2 2 4 7 9" xfId="20231"/>
    <cellStyle name="Normal 2 2 4 70" xfId="20232"/>
    <cellStyle name="Normal 2 2 4 71" xfId="20233"/>
    <cellStyle name="Normal 2 2 4 72" xfId="20234"/>
    <cellStyle name="Normal 2 2 4 73" xfId="20235"/>
    <cellStyle name="Normal 2 2 4 74" xfId="20236"/>
    <cellStyle name="Normal 2 2 4 75" xfId="20237"/>
    <cellStyle name="Normal 2 2 4 76" xfId="20238"/>
    <cellStyle name="Normal 2 2 4 77" xfId="20239"/>
    <cellStyle name="Normal 2 2 4 78" xfId="20240"/>
    <cellStyle name="Normal 2 2 4 79" xfId="20241"/>
    <cellStyle name="Normal 2 2 4 8" xfId="20242"/>
    <cellStyle name="Normal 2 2 4 80" xfId="20243"/>
    <cellStyle name="Normal 2 2 4 81" xfId="20244"/>
    <cellStyle name="Normal 2 2 4 82" xfId="20245"/>
    <cellStyle name="Normal 2 2 4 83" xfId="20246"/>
    <cellStyle name="Normal 2 2 4 9" xfId="20247"/>
    <cellStyle name="Normal 2 2 4_ELEC SAP FCST UPLOAD" xfId="20248"/>
    <cellStyle name="Normal 2 2 40" xfId="1047"/>
    <cellStyle name="Normal 2 2 41" xfId="1048"/>
    <cellStyle name="Normal 2 2 42" xfId="1049"/>
    <cellStyle name="Normal 2 2 43" xfId="1050"/>
    <cellStyle name="Normal 2 2 44" xfId="1051"/>
    <cellStyle name="Normal 2 2 45" xfId="1052"/>
    <cellStyle name="Normal 2 2 46" xfId="1053"/>
    <cellStyle name="Normal 2 2 47" xfId="1054"/>
    <cellStyle name="Normal 2 2 48" xfId="1055"/>
    <cellStyle name="Normal 2 2 48 10" xfId="20249"/>
    <cellStyle name="Normal 2 2 48 11" xfId="20250"/>
    <cellStyle name="Normal 2 2 48 12" xfId="20251"/>
    <cellStyle name="Normal 2 2 48 13" xfId="20252"/>
    <cellStyle name="Normal 2 2 48 14" xfId="20253"/>
    <cellStyle name="Normal 2 2 48 15" xfId="20254"/>
    <cellStyle name="Normal 2 2 48 16" xfId="20255"/>
    <cellStyle name="Normal 2 2 48 17" xfId="20256"/>
    <cellStyle name="Normal 2 2 48 2" xfId="20257"/>
    <cellStyle name="Normal 2 2 48 3" xfId="20258"/>
    <cellStyle name="Normal 2 2 48 4" xfId="20259"/>
    <cellStyle name="Normal 2 2 48 5" xfId="20260"/>
    <cellStyle name="Normal 2 2 48 6" xfId="20261"/>
    <cellStyle name="Normal 2 2 48 7" xfId="20262"/>
    <cellStyle name="Normal 2 2 48 8" xfId="20263"/>
    <cellStyle name="Normal 2 2 48 9" xfId="20264"/>
    <cellStyle name="Normal 2 2 49" xfId="1056"/>
    <cellStyle name="Normal 2 2 49 10" xfId="20265"/>
    <cellStyle name="Normal 2 2 49 11" xfId="20266"/>
    <cellStyle name="Normal 2 2 49 12" xfId="20267"/>
    <cellStyle name="Normal 2 2 49 13" xfId="20268"/>
    <cellStyle name="Normal 2 2 49 14" xfId="20269"/>
    <cellStyle name="Normal 2 2 49 15" xfId="20270"/>
    <cellStyle name="Normal 2 2 49 16" xfId="20271"/>
    <cellStyle name="Normal 2 2 49 17" xfId="20272"/>
    <cellStyle name="Normal 2 2 49 2" xfId="17249"/>
    <cellStyle name="Normal 2 2 49 3" xfId="20273"/>
    <cellStyle name="Normal 2 2 49 4" xfId="20274"/>
    <cellStyle name="Normal 2 2 49 5" xfId="20275"/>
    <cellStyle name="Normal 2 2 49 6" xfId="20276"/>
    <cellStyle name="Normal 2 2 49 7" xfId="20277"/>
    <cellStyle name="Normal 2 2 49 8" xfId="20278"/>
    <cellStyle name="Normal 2 2 49 9" xfId="20279"/>
    <cellStyle name="Normal 2 2 5" xfId="1057"/>
    <cellStyle name="Normal 2 2 5 10" xfId="20280"/>
    <cellStyle name="Normal 2 2 5 11" xfId="20281"/>
    <cellStyle name="Normal 2 2 5 12" xfId="20282"/>
    <cellStyle name="Normal 2 2 5 13" xfId="20283"/>
    <cellStyle name="Normal 2 2 5 14" xfId="20284"/>
    <cellStyle name="Normal 2 2 5 15" xfId="20285"/>
    <cellStyle name="Normal 2 2 5 16" xfId="20286"/>
    <cellStyle name="Normal 2 2 5 17" xfId="20287"/>
    <cellStyle name="Normal 2 2 5 18" xfId="20288"/>
    <cellStyle name="Normal 2 2 5 19" xfId="20289"/>
    <cellStyle name="Normal 2 2 5 2" xfId="20290"/>
    <cellStyle name="Normal 2 2 5 2 10" xfId="20291"/>
    <cellStyle name="Normal 2 2 5 2 11" xfId="20292"/>
    <cellStyle name="Normal 2 2 5 2 12" xfId="20293"/>
    <cellStyle name="Normal 2 2 5 2 13" xfId="20294"/>
    <cellStyle name="Normal 2 2 5 2 14" xfId="20295"/>
    <cellStyle name="Normal 2 2 5 2 15" xfId="20296"/>
    <cellStyle name="Normal 2 2 5 2 16" xfId="20297"/>
    <cellStyle name="Normal 2 2 5 2 17" xfId="20298"/>
    <cellStyle name="Normal 2 2 5 2 18" xfId="20299"/>
    <cellStyle name="Normal 2 2 5 2 2" xfId="20300"/>
    <cellStyle name="Normal 2 2 5 2 3" xfId="20301"/>
    <cellStyle name="Normal 2 2 5 2 4" xfId="20302"/>
    <cellStyle name="Normal 2 2 5 2 5" xfId="20303"/>
    <cellStyle name="Normal 2 2 5 2 6" xfId="20304"/>
    <cellStyle name="Normal 2 2 5 2 7" xfId="20305"/>
    <cellStyle name="Normal 2 2 5 2 8" xfId="20306"/>
    <cellStyle name="Normal 2 2 5 2 9" xfId="20307"/>
    <cellStyle name="Normal 2 2 5 20" xfId="20308"/>
    <cellStyle name="Normal 2 2 5 21" xfId="20309"/>
    <cellStyle name="Normal 2 2 5 22" xfId="20310"/>
    <cellStyle name="Normal 2 2 5 23" xfId="20311"/>
    <cellStyle name="Normal 2 2 5 24" xfId="20312"/>
    <cellStyle name="Normal 2 2 5 25" xfId="20313"/>
    <cellStyle name="Normal 2 2 5 26" xfId="20314"/>
    <cellStyle name="Normal 2 2 5 27" xfId="20315"/>
    <cellStyle name="Normal 2 2 5 28" xfId="20316"/>
    <cellStyle name="Normal 2 2 5 29" xfId="20317"/>
    <cellStyle name="Normal 2 2 5 3" xfId="20318"/>
    <cellStyle name="Normal 2 2 5 30" xfId="20319"/>
    <cellStyle name="Normal 2 2 5 31" xfId="20320"/>
    <cellStyle name="Normal 2 2 5 32" xfId="20321"/>
    <cellStyle name="Normal 2 2 5 33" xfId="20322"/>
    <cellStyle name="Normal 2 2 5 34" xfId="20323"/>
    <cellStyle name="Normal 2 2 5 35" xfId="20324"/>
    <cellStyle name="Normal 2 2 5 36" xfId="20325"/>
    <cellStyle name="Normal 2 2 5 37" xfId="20326"/>
    <cellStyle name="Normal 2 2 5 38" xfId="20327"/>
    <cellStyle name="Normal 2 2 5 39" xfId="20328"/>
    <cellStyle name="Normal 2 2 5 4" xfId="20329"/>
    <cellStyle name="Normal 2 2 5 4 10" xfId="20330"/>
    <cellStyle name="Normal 2 2 5 4 11" xfId="20331"/>
    <cellStyle name="Normal 2 2 5 4 12" xfId="20332"/>
    <cellStyle name="Normal 2 2 5 4 13" xfId="20333"/>
    <cellStyle name="Normal 2 2 5 4 14" xfId="20334"/>
    <cellStyle name="Normal 2 2 5 4 15" xfId="20335"/>
    <cellStyle name="Normal 2 2 5 4 16" xfId="20336"/>
    <cellStyle name="Normal 2 2 5 4 17" xfId="20337"/>
    <cellStyle name="Normal 2 2 5 4 2" xfId="20338"/>
    <cellStyle name="Normal 2 2 5 4 3" xfId="20339"/>
    <cellStyle name="Normal 2 2 5 4 4" xfId="20340"/>
    <cellStyle name="Normal 2 2 5 4 5" xfId="20341"/>
    <cellStyle name="Normal 2 2 5 4 6" xfId="20342"/>
    <cellStyle name="Normal 2 2 5 4 7" xfId="20343"/>
    <cellStyle name="Normal 2 2 5 4 8" xfId="20344"/>
    <cellStyle name="Normal 2 2 5 4 9" xfId="20345"/>
    <cellStyle name="Normal 2 2 5 40" xfId="20346"/>
    <cellStyle name="Normal 2 2 5 41" xfId="20347"/>
    <cellStyle name="Normal 2 2 5 42" xfId="20348"/>
    <cellStyle name="Normal 2 2 5 43" xfId="20349"/>
    <cellStyle name="Normal 2 2 5 44" xfId="20350"/>
    <cellStyle name="Normal 2 2 5 45" xfId="20351"/>
    <cellStyle name="Normal 2 2 5 46" xfId="20352"/>
    <cellStyle name="Normal 2 2 5 47" xfId="20353"/>
    <cellStyle name="Normal 2 2 5 48" xfId="20354"/>
    <cellStyle name="Normal 2 2 5 49" xfId="20355"/>
    <cellStyle name="Normal 2 2 5 5" xfId="20356"/>
    <cellStyle name="Normal 2 2 5 50" xfId="20357"/>
    <cellStyle name="Normal 2 2 5 51" xfId="20358"/>
    <cellStyle name="Normal 2 2 5 52" xfId="20359"/>
    <cellStyle name="Normal 2 2 5 53" xfId="20360"/>
    <cellStyle name="Normal 2 2 5 54" xfId="20361"/>
    <cellStyle name="Normal 2 2 5 55" xfId="20362"/>
    <cellStyle name="Normal 2 2 5 56" xfId="20363"/>
    <cellStyle name="Normal 2 2 5 57" xfId="20364"/>
    <cellStyle name="Normal 2 2 5 58" xfId="20365"/>
    <cellStyle name="Normal 2 2 5 59" xfId="20366"/>
    <cellStyle name="Normal 2 2 5 6" xfId="20367"/>
    <cellStyle name="Normal 2 2 5 60" xfId="20368"/>
    <cellStyle name="Normal 2 2 5 61" xfId="20369"/>
    <cellStyle name="Normal 2 2 5 62" xfId="20370"/>
    <cellStyle name="Normal 2 2 5 63" xfId="20371"/>
    <cellStyle name="Normal 2 2 5 64" xfId="20372"/>
    <cellStyle name="Normal 2 2 5 65" xfId="20373"/>
    <cellStyle name="Normal 2 2 5 66" xfId="20374"/>
    <cellStyle name="Normal 2 2 5 67" xfId="20375"/>
    <cellStyle name="Normal 2 2 5 68" xfId="20376"/>
    <cellStyle name="Normal 2 2 5 69" xfId="20377"/>
    <cellStyle name="Normal 2 2 5 7" xfId="20378"/>
    <cellStyle name="Normal 2 2 5 70" xfId="20379"/>
    <cellStyle name="Normal 2 2 5 71" xfId="20380"/>
    <cellStyle name="Normal 2 2 5 72" xfId="20381"/>
    <cellStyle name="Normal 2 2 5 73" xfId="20382"/>
    <cellStyle name="Normal 2 2 5 74" xfId="20383"/>
    <cellStyle name="Normal 2 2 5 75" xfId="20384"/>
    <cellStyle name="Normal 2 2 5 76" xfId="20385"/>
    <cellStyle name="Normal 2 2 5 77" xfId="20386"/>
    <cellStyle name="Normal 2 2 5 78" xfId="20387"/>
    <cellStyle name="Normal 2 2 5 79" xfId="20388"/>
    <cellStyle name="Normal 2 2 5 8" xfId="20389"/>
    <cellStyle name="Normal 2 2 5 80" xfId="20390"/>
    <cellStyle name="Normal 2 2 5 9" xfId="20391"/>
    <cellStyle name="Normal 2 2 5_ELEC SAP FCST UPLOAD" xfId="20392"/>
    <cellStyle name="Normal 2 2 50" xfId="4056"/>
    <cellStyle name="Normal 2 2 51" xfId="4057"/>
    <cellStyle name="Normal 2 2 52" xfId="4058"/>
    <cellStyle name="Normal 2 2 53" xfId="4059"/>
    <cellStyle name="Normal 2 2 54" xfId="4060"/>
    <cellStyle name="Normal 2 2 55" xfId="4061"/>
    <cellStyle name="Normal 2 2 56" xfId="4062"/>
    <cellStyle name="Normal 2 2 57" xfId="4063"/>
    <cellStyle name="Normal 2 2 58" xfId="4064"/>
    <cellStyle name="Normal 2 2 59" xfId="4065"/>
    <cellStyle name="Normal 2 2 6" xfId="1058"/>
    <cellStyle name="Normal 2 2 6 10" xfId="20393"/>
    <cellStyle name="Normal 2 2 6 11" xfId="20394"/>
    <cellStyle name="Normal 2 2 6 12" xfId="20395"/>
    <cellStyle name="Normal 2 2 6 13" xfId="20396"/>
    <cellStyle name="Normal 2 2 6 14" xfId="20397"/>
    <cellStyle name="Normal 2 2 6 15" xfId="20398"/>
    <cellStyle name="Normal 2 2 6 16" xfId="20399"/>
    <cellStyle name="Normal 2 2 6 17" xfId="20400"/>
    <cellStyle name="Normal 2 2 6 18" xfId="20401"/>
    <cellStyle name="Normal 2 2 6 19" xfId="20402"/>
    <cellStyle name="Normal 2 2 6 2" xfId="20403"/>
    <cellStyle name="Normal 2 2 6 2 10" xfId="20404"/>
    <cellStyle name="Normal 2 2 6 2 11" xfId="20405"/>
    <cellStyle name="Normal 2 2 6 2 12" xfId="20406"/>
    <cellStyle name="Normal 2 2 6 2 13" xfId="20407"/>
    <cellStyle name="Normal 2 2 6 2 14" xfId="20408"/>
    <cellStyle name="Normal 2 2 6 2 15" xfId="20409"/>
    <cellStyle name="Normal 2 2 6 2 16" xfId="20410"/>
    <cellStyle name="Normal 2 2 6 2 17" xfId="20411"/>
    <cellStyle name="Normal 2 2 6 2 2" xfId="20412"/>
    <cellStyle name="Normal 2 2 6 2 3" xfId="20413"/>
    <cellStyle name="Normal 2 2 6 2 4" xfId="20414"/>
    <cellStyle name="Normal 2 2 6 2 5" xfId="20415"/>
    <cellStyle name="Normal 2 2 6 2 6" xfId="20416"/>
    <cellStyle name="Normal 2 2 6 2 7" xfId="20417"/>
    <cellStyle name="Normal 2 2 6 2 8" xfId="20418"/>
    <cellStyle name="Normal 2 2 6 2 9" xfId="20419"/>
    <cellStyle name="Normal 2 2 6 20" xfId="20420"/>
    <cellStyle name="Normal 2 2 6 21" xfId="20421"/>
    <cellStyle name="Normal 2 2 6 22" xfId="20422"/>
    <cellStyle name="Normal 2 2 6 23" xfId="20423"/>
    <cellStyle name="Normal 2 2 6 24" xfId="20424"/>
    <cellStyle name="Normal 2 2 6 25" xfId="20425"/>
    <cellStyle name="Normal 2 2 6 26" xfId="20426"/>
    <cellStyle name="Normal 2 2 6 27" xfId="20427"/>
    <cellStyle name="Normal 2 2 6 28" xfId="20428"/>
    <cellStyle name="Normal 2 2 6 29" xfId="20429"/>
    <cellStyle name="Normal 2 2 6 3" xfId="20430"/>
    <cellStyle name="Normal 2 2 6 3 10" xfId="20431"/>
    <cellStyle name="Normal 2 2 6 3 11" xfId="20432"/>
    <cellStyle name="Normal 2 2 6 3 12" xfId="20433"/>
    <cellStyle name="Normal 2 2 6 3 13" xfId="20434"/>
    <cellStyle name="Normal 2 2 6 3 14" xfId="20435"/>
    <cellStyle name="Normal 2 2 6 3 15" xfId="20436"/>
    <cellStyle name="Normal 2 2 6 3 16" xfId="20437"/>
    <cellStyle name="Normal 2 2 6 3 17" xfId="20438"/>
    <cellStyle name="Normal 2 2 6 3 2" xfId="20439"/>
    <cellStyle name="Normal 2 2 6 3 3" xfId="20440"/>
    <cellStyle name="Normal 2 2 6 3 4" xfId="20441"/>
    <cellStyle name="Normal 2 2 6 3 5" xfId="20442"/>
    <cellStyle name="Normal 2 2 6 3 6" xfId="20443"/>
    <cellStyle name="Normal 2 2 6 3 7" xfId="20444"/>
    <cellStyle name="Normal 2 2 6 3 8" xfId="20445"/>
    <cellStyle name="Normal 2 2 6 3 9" xfId="20446"/>
    <cellStyle name="Normal 2 2 6 30" xfId="20447"/>
    <cellStyle name="Normal 2 2 6 31" xfId="20448"/>
    <cellStyle name="Normal 2 2 6 32" xfId="20449"/>
    <cellStyle name="Normal 2 2 6 33" xfId="20450"/>
    <cellStyle name="Normal 2 2 6 34" xfId="20451"/>
    <cellStyle name="Normal 2 2 6 35" xfId="20452"/>
    <cellStyle name="Normal 2 2 6 36" xfId="20453"/>
    <cellStyle name="Normal 2 2 6 37" xfId="20454"/>
    <cellStyle name="Normal 2 2 6 38" xfId="20455"/>
    <cellStyle name="Normal 2 2 6 39" xfId="20456"/>
    <cellStyle name="Normal 2 2 6 4" xfId="20457"/>
    <cellStyle name="Normal 2 2 6 40" xfId="20458"/>
    <cellStyle name="Normal 2 2 6 41" xfId="20459"/>
    <cellStyle name="Normal 2 2 6 42" xfId="20460"/>
    <cellStyle name="Normal 2 2 6 43" xfId="20461"/>
    <cellStyle name="Normal 2 2 6 44" xfId="20462"/>
    <cellStyle name="Normal 2 2 6 45" xfId="20463"/>
    <cellStyle name="Normal 2 2 6 46" xfId="20464"/>
    <cellStyle name="Normal 2 2 6 47" xfId="20465"/>
    <cellStyle name="Normal 2 2 6 48" xfId="20466"/>
    <cellStyle name="Normal 2 2 6 49" xfId="20467"/>
    <cellStyle name="Normal 2 2 6 5" xfId="20468"/>
    <cellStyle name="Normal 2 2 6 50" xfId="20469"/>
    <cellStyle name="Normal 2 2 6 51" xfId="20470"/>
    <cellStyle name="Normal 2 2 6 52" xfId="20471"/>
    <cellStyle name="Normal 2 2 6 53" xfId="20472"/>
    <cellStyle name="Normal 2 2 6 54" xfId="20473"/>
    <cellStyle name="Normal 2 2 6 55" xfId="20474"/>
    <cellStyle name="Normal 2 2 6 56" xfId="20475"/>
    <cellStyle name="Normal 2 2 6 57" xfId="20476"/>
    <cellStyle name="Normal 2 2 6 58" xfId="20477"/>
    <cellStyle name="Normal 2 2 6 59" xfId="20478"/>
    <cellStyle name="Normal 2 2 6 6" xfId="20479"/>
    <cellStyle name="Normal 2 2 6 60" xfId="20480"/>
    <cellStyle name="Normal 2 2 6 61" xfId="20481"/>
    <cellStyle name="Normal 2 2 6 62" xfId="20482"/>
    <cellStyle name="Normal 2 2 6 63" xfId="20483"/>
    <cellStyle name="Normal 2 2 6 64" xfId="20484"/>
    <cellStyle name="Normal 2 2 6 65" xfId="20485"/>
    <cellStyle name="Normal 2 2 6 66" xfId="20486"/>
    <cellStyle name="Normal 2 2 6 67" xfId="20487"/>
    <cellStyle name="Normal 2 2 6 68" xfId="20488"/>
    <cellStyle name="Normal 2 2 6 69" xfId="20489"/>
    <cellStyle name="Normal 2 2 6 7" xfId="20490"/>
    <cellStyle name="Normal 2 2 6 70" xfId="20491"/>
    <cellStyle name="Normal 2 2 6 71" xfId="20492"/>
    <cellStyle name="Normal 2 2 6 72" xfId="20493"/>
    <cellStyle name="Normal 2 2 6 73" xfId="20494"/>
    <cellStyle name="Normal 2 2 6 74" xfId="20495"/>
    <cellStyle name="Normal 2 2 6 75" xfId="20496"/>
    <cellStyle name="Normal 2 2 6 76" xfId="20497"/>
    <cellStyle name="Normal 2 2 6 77" xfId="20498"/>
    <cellStyle name="Normal 2 2 6 78" xfId="20499"/>
    <cellStyle name="Normal 2 2 6 8" xfId="20500"/>
    <cellStyle name="Normal 2 2 6 9" xfId="20501"/>
    <cellStyle name="Normal 2 2 60" xfId="4066"/>
    <cellStyle name="Normal 2 2 61" xfId="4067"/>
    <cellStyle name="Normal 2 2 62" xfId="4068"/>
    <cellStyle name="Normal 2 2 63" xfId="20502"/>
    <cellStyle name="Normal 2 2 64" xfId="20503"/>
    <cellStyle name="Normal 2 2 65" xfId="20504"/>
    <cellStyle name="Normal 2 2 66" xfId="20505"/>
    <cellStyle name="Normal 2 2 67" xfId="20506"/>
    <cellStyle name="Normal 2 2 68" xfId="20507"/>
    <cellStyle name="Normal 2 2 69" xfId="20508"/>
    <cellStyle name="Normal 2 2 7" xfId="1059"/>
    <cellStyle name="Normal 2 2 7 10" xfId="20509"/>
    <cellStyle name="Normal 2 2 7 11" xfId="20510"/>
    <cellStyle name="Normal 2 2 7 12" xfId="20511"/>
    <cellStyle name="Normal 2 2 7 13" xfId="20512"/>
    <cellStyle name="Normal 2 2 7 14" xfId="20513"/>
    <cellStyle name="Normal 2 2 7 15" xfId="20514"/>
    <cellStyle name="Normal 2 2 7 16" xfId="20515"/>
    <cellStyle name="Normal 2 2 7 17" xfId="20516"/>
    <cellStyle name="Normal 2 2 7 18" xfId="20517"/>
    <cellStyle name="Normal 2 2 7 19" xfId="20518"/>
    <cellStyle name="Normal 2 2 7 2" xfId="20519"/>
    <cellStyle name="Normal 2 2 7 2 10" xfId="20520"/>
    <cellStyle name="Normal 2 2 7 2 11" xfId="20521"/>
    <cellStyle name="Normal 2 2 7 2 12" xfId="20522"/>
    <cellStyle name="Normal 2 2 7 2 13" xfId="20523"/>
    <cellStyle name="Normal 2 2 7 2 14" xfId="20524"/>
    <cellStyle name="Normal 2 2 7 2 15" xfId="20525"/>
    <cellStyle name="Normal 2 2 7 2 16" xfId="20526"/>
    <cellStyle name="Normal 2 2 7 2 17" xfId="20527"/>
    <cellStyle name="Normal 2 2 7 2 2" xfId="20528"/>
    <cellStyle name="Normal 2 2 7 2 3" xfId="20529"/>
    <cellStyle name="Normal 2 2 7 2 4" xfId="20530"/>
    <cellStyle name="Normal 2 2 7 2 5" xfId="20531"/>
    <cellStyle name="Normal 2 2 7 2 6" xfId="20532"/>
    <cellStyle name="Normal 2 2 7 2 7" xfId="20533"/>
    <cellStyle name="Normal 2 2 7 2 8" xfId="20534"/>
    <cellStyle name="Normal 2 2 7 2 9" xfId="20535"/>
    <cellStyle name="Normal 2 2 7 20" xfId="20536"/>
    <cellStyle name="Normal 2 2 7 21" xfId="20537"/>
    <cellStyle name="Normal 2 2 7 22" xfId="20538"/>
    <cellStyle name="Normal 2 2 7 23" xfId="20539"/>
    <cellStyle name="Normal 2 2 7 24" xfId="20540"/>
    <cellStyle name="Normal 2 2 7 25" xfId="20541"/>
    <cellStyle name="Normal 2 2 7 26" xfId="20542"/>
    <cellStyle name="Normal 2 2 7 27" xfId="20543"/>
    <cellStyle name="Normal 2 2 7 28" xfId="20544"/>
    <cellStyle name="Normal 2 2 7 29" xfId="20545"/>
    <cellStyle name="Normal 2 2 7 3" xfId="20546"/>
    <cellStyle name="Normal 2 2 7 3 10" xfId="20547"/>
    <cellStyle name="Normal 2 2 7 3 11" xfId="20548"/>
    <cellStyle name="Normal 2 2 7 3 12" xfId="20549"/>
    <cellStyle name="Normal 2 2 7 3 13" xfId="20550"/>
    <cellStyle name="Normal 2 2 7 3 14" xfId="20551"/>
    <cellStyle name="Normal 2 2 7 3 15" xfId="20552"/>
    <cellStyle name="Normal 2 2 7 3 16" xfId="20553"/>
    <cellStyle name="Normal 2 2 7 3 17" xfId="20554"/>
    <cellStyle name="Normal 2 2 7 3 2" xfId="20555"/>
    <cellStyle name="Normal 2 2 7 3 3" xfId="20556"/>
    <cellStyle name="Normal 2 2 7 3 4" xfId="20557"/>
    <cellStyle name="Normal 2 2 7 3 5" xfId="20558"/>
    <cellStyle name="Normal 2 2 7 3 6" xfId="20559"/>
    <cellStyle name="Normal 2 2 7 3 7" xfId="20560"/>
    <cellStyle name="Normal 2 2 7 3 8" xfId="20561"/>
    <cellStyle name="Normal 2 2 7 3 9" xfId="20562"/>
    <cellStyle name="Normal 2 2 7 30" xfId="20563"/>
    <cellStyle name="Normal 2 2 7 31" xfId="20564"/>
    <cellStyle name="Normal 2 2 7 32" xfId="20565"/>
    <cellStyle name="Normal 2 2 7 33" xfId="20566"/>
    <cellStyle name="Normal 2 2 7 34" xfId="20567"/>
    <cellStyle name="Normal 2 2 7 35" xfId="20568"/>
    <cellStyle name="Normal 2 2 7 36" xfId="20569"/>
    <cellStyle name="Normal 2 2 7 37" xfId="20570"/>
    <cellStyle name="Normal 2 2 7 38" xfId="20571"/>
    <cellStyle name="Normal 2 2 7 39" xfId="20572"/>
    <cellStyle name="Normal 2 2 7 4" xfId="20573"/>
    <cellStyle name="Normal 2 2 7 40" xfId="20574"/>
    <cellStyle name="Normal 2 2 7 41" xfId="20575"/>
    <cellStyle name="Normal 2 2 7 42" xfId="20576"/>
    <cellStyle name="Normal 2 2 7 43" xfId="20577"/>
    <cellStyle name="Normal 2 2 7 44" xfId="20578"/>
    <cellStyle name="Normal 2 2 7 45" xfId="20579"/>
    <cellStyle name="Normal 2 2 7 46" xfId="20580"/>
    <cellStyle name="Normal 2 2 7 47" xfId="20581"/>
    <cellStyle name="Normal 2 2 7 48" xfId="20582"/>
    <cellStyle name="Normal 2 2 7 49" xfId="20583"/>
    <cellStyle name="Normal 2 2 7 5" xfId="20584"/>
    <cellStyle name="Normal 2 2 7 50" xfId="20585"/>
    <cellStyle name="Normal 2 2 7 51" xfId="20586"/>
    <cellStyle name="Normal 2 2 7 52" xfId="20587"/>
    <cellStyle name="Normal 2 2 7 53" xfId="20588"/>
    <cellStyle name="Normal 2 2 7 54" xfId="20589"/>
    <cellStyle name="Normal 2 2 7 55" xfId="20590"/>
    <cellStyle name="Normal 2 2 7 56" xfId="20591"/>
    <cellStyle name="Normal 2 2 7 57" xfId="20592"/>
    <cellStyle name="Normal 2 2 7 58" xfId="20593"/>
    <cellStyle name="Normal 2 2 7 59" xfId="20594"/>
    <cellStyle name="Normal 2 2 7 6" xfId="20595"/>
    <cellStyle name="Normal 2 2 7 60" xfId="20596"/>
    <cellStyle name="Normal 2 2 7 61" xfId="20597"/>
    <cellStyle name="Normal 2 2 7 62" xfId="20598"/>
    <cellStyle name="Normal 2 2 7 63" xfId="20599"/>
    <cellStyle name="Normal 2 2 7 64" xfId="20600"/>
    <cellStyle name="Normal 2 2 7 65" xfId="20601"/>
    <cellStyle name="Normal 2 2 7 66" xfId="20602"/>
    <cellStyle name="Normal 2 2 7 67" xfId="20603"/>
    <cellStyle name="Normal 2 2 7 68" xfId="20604"/>
    <cellStyle name="Normal 2 2 7 69" xfId="20605"/>
    <cellStyle name="Normal 2 2 7 7" xfId="20606"/>
    <cellStyle name="Normal 2 2 7 70" xfId="20607"/>
    <cellStyle name="Normal 2 2 7 71" xfId="20608"/>
    <cellStyle name="Normal 2 2 7 72" xfId="20609"/>
    <cellStyle name="Normal 2 2 7 73" xfId="20610"/>
    <cellStyle name="Normal 2 2 7 74" xfId="20611"/>
    <cellStyle name="Normal 2 2 7 75" xfId="20612"/>
    <cellStyle name="Normal 2 2 7 76" xfId="20613"/>
    <cellStyle name="Normal 2 2 7 77" xfId="20614"/>
    <cellStyle name="Normal 2 2 7 78" xfId="20615"/>
    <cellStyle name="Normal 2 2 7 8" xfId="20616"/>
    <cellStyle name="Normal 2 2 7 9" xfId="20617"/>
    <cellStyle name="Normal 2 2 70" xfId="20618"/>
    <cellStyle name="Normal 2 2 71" xfId="20619"/>
    <cellStyle name="Normal 2 2 72" xfId="20620"/>
    <cellStyle name="Normal 2 2 73" xfId="20621"/>
    <cellStyle name="Normal 2 2 74" xfId="20622"/>
    <cellStyle name="Normal 2 2 75" xfId="20623"/>
    <cellStyle name="Normal 2 2 76" xfId="20624"/>
    <cellStyle name="Normal 2 2 77" xfId="20625"/>
    <cellStyle name="Normal 2 2 78" xfId="20626"/>
    <cellStyle name="Normal 2 2 79" xfId="20627"/>
    <cellStyle name="Normal 2 2 8" xfId="1060"/>
    <cellStyle name="Normal 2 2 8 10" xfId="20628"/>
    <cellStyle name="Normal 2 2 8 11" xfId="20629"/>
    <cellStyle name="Normal 2 2 8 12" xfId="20630"/>
    <cellStyle name="Normal 2 2 8 13" xfId="20631"/>
    <cellStyle name="Normal 2 2 8 14" xfId="20632"/>
    <cellStyle name="Normal 2 2 8 15" xfId="20633"/>
    <cellStyle name="Normal 2 2 8 16" xfId="20634"/>
    <cellStyle name="Normal 2 2 8 17" xfId="20635"/>
    <cellStyle name="Normal 2 2 8 18" xfId="20636"/>
    <cellStyle name="Normal 2 2 8 19" xfId="20637"/>
    <cellStyle name="Normal 2 2 8 2" xfId="20638"/>
    <cellStyle name="Normal 2 2 8 2 10" xfId="20639"/>
    <cellStyle name="Normal 2 2 8 2 11" xfId="20640"/>
    <cellStyle name="Normal 2 2 8 2 12" xfId="20641"/>
    <cellStyle name="Normal 2 2 8 2 13" xfId="20642"/>
    <cellStyle name="Normal 2 2 8 2 14" xfId="20643"/>
    <cellStyle name="Normal 2 2 8 2 15" xfId="20644"/>
    <cellStyle name="Normal 2 2 8 2 16" xfId="20645"/>
    <cellStyle name="Normal 2 2 8 2 17" xfId="20646"/>
    <cellStyle name="Normal 2 2 8 2 2" xfId="20647"/>
    <cellStyle name="Normal 2 2 8 2 3" xfId="20648"/>
    <cellStyle name="Normal 2 2 8 2 4" xfId="20649"/>
    <cellStyle name="Normal 2 2 8 2 5" xfId="20650"/>
    <cellStyle name="Normal 2 2 8 2 6" xfId="20651"/>
    <cellStyle name="Normal 2 2 8 2 7" xfId="20652"/>
    <cellStyle name="Normal 2 2 8 2 8" xfId="20653"/>
    <cellStyle name="Normal 2 2 8 2 9" xfId="20654"/>
    <cellStyle name="Normal 2 2 8 20" xfId="20655"/>
    <cellStyle name="Normal 2 2 8 21" xfId="20656"/>
    <cellStyle name="Normal 2 2 8 22" xfId="20657"/>
    <cellStyle name="Normal 2 2 8 23" xfId="20658"/>
    <cellStyle name="Normal 2 2 8 24" xfId="20659"/>
    <cellStyle name="Normal 2 2 8 25" xfId="20660"/>
    <cellStyle name="Normal 2 2 8 26" xfId="20661"/>
    <cellStyle name="Normal 2 2 8 27" xfId="20662"/>
    <cellStyle name="Normal 2 2 8 28" xfId="20663"/>
    <cellStyle name="Normal 2 2 8 29" xfId="20664"/>
    <cellStyle name="Normal 2 2 8 3" xfId="20665"/>
    <cellStyle name="Normal 2 2 8 3 10" xfId="20666"/>
    <cellStyle name="Normal 2 2 8 3 11" xfId="20667"/>
    <cellStyle name="Normal 2 2 8 3 12" xfId="20668"/>
    <cellStyle name="Normal 2 2 8 3 13" xfId="20669"/>
    <cellStyle name="Normal 2 2 8 3 14" xfId="20670"/>
    <cellStyle name="Normal 2 2 8 3 15" xfId="20671"/>
    <cellStyle name="Normal 2 2 8 3 16" xfId="20672"/>
    <cellStyle name="Normal 2 2 8 3 17" xfId="20673"/>
    <cellStyle name="Normal 2 2 8 3 2" xfId="20674"/>
    <cellStyle name="Normal 2 2 8 3 3" xfId="20675"/>
    <cellStyle name="Normal 2 2 8 3 4" xfId="20676"/>
    <cellStyle name="Normal 2 2 8 3 5" xfId="20677"/>
    <cellStyle name="Normal 2 2 8 3 6" xfId="20678"/>
    <cellStyle name="Normal 2 2 8 3 7" xfId="20679"/>
    <cellStyle name="Normal 2 2 8 3 8" xfId="20680"/>
    <cellStyle name="Normal 2 2 8 3 9" xfId="20681"/>
    <cellStyle name="Normal 2 2 8 30" xfId="20682"/>
    <cellStyle name="Normal 2 2 8 31" xfId="20683"/>
    <cellStyle name="Normal 2 2 8 32" xfId="20684"/>
    <cellStyle name="Normal 2 2 8 33" xfId="20685"/>
    <cellStyle name="Normal 2 2 8 34" xfId="20686"/>
    <cellStyle name="Normal 2 2 8 35" xfId="20687"/>
    <cellStyle name="Normal 2 2 8 36" xfId="20688"/>
    <cellStyle name="Normal 2 2 8 37" xfId="20689"/>
    <cellStyle name="Normal 2 2 8 38" xfId="20690"/>
    <cellStyle name="Normal 2 2 8 39" xfId="20691"/>
    <cellStyle name="Normal 2 2 8 4" xfId="20692"/>
    <cellStyle name="Normal 2 2 8 40" xfId="20693"/>
    <cellStyle name="Normal 2 2 8 41" xfId="20694"/>
    <cellStyle name="Normal 2 2 8 42" xfId="20695"/>
    <cellStyle name="Normal 2 2 8 43" xfId="20696"/>
    <cellStyle name="Normal 2 2 8 44" xfId="20697"/>
    <cellStyle name="Normal 2 2 8 45" xfId="20698"/>
    <cellStyle name="Normal 2 2 8 46" xfId="20699"/>
    <cellStyle name="Normal 2 2 8 47" xfId="20700"/>
    <cellStyle name="Normal 2 2 8 48" xfId="20701"/>
    <cellStyle name="Normal 2 2 8 49" xfId="20702"/>
    <cellStyle name="Normal 2 2 8 5" xfId="20703"/>
    <cellStyle name="Normal 2 2 8 50" xfId="20704"/>
    <cellStyle name="Normal 2 2 8 51" xfId="20705"/>
    <cellStyle name="Normal 2 2 8 52" xfId="20706"/>
    <cellStyle name="Normal 2 2 8 53" xfId="20707"/>
    <cellStyle name="Normal 2 2 8 54" xfId="20708"/>
    <cellStyle name="Normal 2 2 8 55" xfId="20709"/>
    <cellStyle name="Normal 2 2 8 56" xfId="20710"/>
    <cellStyle name="Normal 2 2 8 57" xfId="20711"/>
    <cellStyle name="Normal 2 2 8 58" xfId="20712"/>
    <cellStyle name="Normal 2 2 8 59" xfId="20713"/>
    <cellStyle name="Normal 2 2 8 6" xfId="20714"/>
    <cellStyle name="Normal 2 2 8 60" xfId="20715"/>
    <cellStyle name="Normal 2 2 8 61" xfId="20716"/>
    <cellStyle name="Normal 2 2 8 62" xfId="20717"/>
    <cellStyle name="Normal 2 2 8 63" xfId="20718"/>
    <cellStyle name="Normal 2 2 8 64" xfId="20719"/>
    <cellStyle name="Normal 2 2 8 65" xfId="20720"/>
    <cellStyle name="Normal 2 2 8 66" xfId="20721"/>
    <cellStyle name="Normal 2 2 8 67" xfId="20722"/>
    <cellStyle name="Normal 2 2 8 68" xfId="20723"/>
    <cellStyle name="Normal 2 2 8 69" xfId="20724"/>
    <cellStyle name="Normal 2 2 8 7" xfId="20725"/>
    <cellStyle name="Normal 2 2 8 70" xfId="20726"/>
    <cellStyle name="Normal 2 2 8 71" xfId="20727"/>
    <cellStyle name="Normal 2 2 8 72" xfId="20728"/>
    <cellStyle name="Normal 2 2 8 73" xfId="20729"/>
    <cellStyle name="Normal 2 2 8 74" xfId="20730"/>
    <cellStyle name="Normal 2 2 8 75" xfId="20731"/>
    <cellStyle name="Normal 2 2 8 76" xfId="20732"/>
    <cellStyle name="Normal 2 2 8 77" xfId="20733"/>
    <cellStyle name="Normal 2 2 8 78" xfId="20734"/>
    <cellStyle name="Normal 2 2 8 8" xfId="20735"/>
    <cellStyle name="Normal 2 2 8 9" xfId="20736"/>
    <cellStyle name="Normal 2 2 80" xfId="20737"/>
    <cellStyle name="Normal 2 2 81" xfId="20738"/>
    <cellStyle name="Normal 2 2 82" xfId="20739"/>
    <cellStyle name="Normal 2 2 83" xfId="20740"/>
    <cellStyle name="Normal 2 2 84" xfId="20741"/>
    <cellStyle name="Normal 2 2 85" xfId="20742"/>
    <cellStyle name="Normal 2 2 86" xfId="20743"/>
    <cellStyle name="Normal 2 2 87" xfId="20744"/>
    <cellStyle name="Normal 2 2 88" xfId="20745"/>
    <cellStyle name="Normal 2 2 89" xfId="20746"/>
    <cellStyle name="Normal 2 2 9" xfId="1061"/>
    <cellStyle name="Normal 2 2 9 10" xfId="20747"/>
    <cellStyle name="Normal 2 2 9 11" xfId="20748"/>
    <cellStyle name="Normal 2 2 9 12" xfId="20749"/>
    <cellStyle name="Normal 2 2 9 13" xfId="20750"/>
    <cellStyle name="Normal 2 2 9 14" xfId="20751"/>
    <cellStyle name="Normal 2 2 9 15" xfId="20752"/>
    <cellStyle name="Normal 2 2 9 16" xfId="20753"/>
    <cellStyle name="Normal 2 2 9 17" xfId="20754"/>
    <cellStyle name="Normal 2 2 9 18" xfId="20755"/>
    <cellStyle name="Normal 2 2 9 19" xfId="20756"/>
    <cellStyle name="Normal 2 2 9 2" xfId="20757"/>
    <cellStyle name="Normal 2 2 9 2 10" xfId="20758"/>
    <cellStyle name="Normal 2 2 9 2 11" xfId="20759"/>
    <cellStyle name="Normal 2 2 9 2 12" xfId="20760"/>
    <cellStyle name="Normal 2 2 9 2 13" xfId="20761"/>
    <cellStyle name="Normal 2 2 9 2 14" xfId="20762"/>
    <cellStyle name="Normal 2 2 9 2 15" xfId="20763"/>
    <cellStyle name="Normal 2 2 9 2 16" xfId="20764"/>
    <cellStyle name="Normal 2 2 9 2 17" xfId="20765"/>
    <cellStyle name="Normal 2 2 9 2 2" xfId="20766"/>
    <cellStyle name="Normal 2 2 9 2 3" xfId="20767"/>
    <cellStyle name="Normal 2 2 9 2 4" xfId="20768"/>
    <cellStyle name="Normal 2 2 9 2 5" xfId="20769"/>
    <cellStyle name="Normal 2 2 9 2 6" xfId="20770"/>
    <cellStyle name="Normal 2 2 9 2 7" xfId="20771"/>
    <cellStyle name="Normal 2 2 9 2 8" xfId="20772"/>
    <cellStyle name="Normal 2 2 9 2 9" xfId="20773"/>
    <cellStyle name="Normal 2 2 9 20" xfId="20774"/>
    <cellStyle name="Normal 2 2 9 21" xfId="20775"/>
    <cellStyle name="Normal 2 2 9 22" xfId="20776"/>
    <cellStyle name="Normal 2 2 9 23" xfId="20777"/>
    <cellStyle name="Normal 2 2 9 24" xfId="20778"/>
    <cellStyle name="Normal 2 2 9 25" xfId="20779"/>
    <cellStyle name="Normal 2 2 9 26" xfId="20780"/>
    <cellStyle name="Normal 2 2 9 27" xfId="20781"/>
    <cellStyle name="Normal 2 2 9 28" xfId="20782"/>
    <cellStyle name="Normal 2 2 9 29" xfId="20783"/>
    <cellStyle name="Normal 2 2 9 3" xfId="20784"/>
    <cellStyle name="Normal 2 2 9 3 10" xfId="20785"/>
    <cellStyle name="Normal 2 2 9 3 11" xfId="20786"/>
    <cellStyle name="Normal 2 2 9 3 12" xfId="20787"/>
    <cellStyle name="Normal 2 2 9 3 13" xfId="20788"/>
    <cellStyle name="Normal 2 2 9 3 14" xfId="20789"/>
    <cellStyle name="Normal 2 2 9 3 15" xfId="20790"/>
    <cellStyle name="Normal 2 2 9 3 16" xfId="20791"/>
    <cellStyle name="Normal 2 2 9 3 17" xfId="20792"/>
    <cellStyle name="Normal 2 2 9 3 2" xfId="20793"/>
    <cellStyle name="Normal 2 2 9 3 3" xfId="20794"/>
    <cellStyle name="Normal 2 2 9 3 4" xfId="20795"/>
    <cellStyle name="Normal 2 2 9 3 5" xfId="20796"/>
    <cellStyle name="Normal 2 2 9 3 6" xfId="20797"/>
    <cellStyle name="Normal 2 2 9 3 7" xfId="20798"/>
    <cellStyle name="Normal 2 2 9 3 8" xfId="20799"/>
    <cellStyle name="Normal 2 2 9 3 9" xfId="20800"/>
    <cellStyle name="Normal 2 2 9 30" xfId="20801"/>
    <cellStyle name="Normal 2 2 9 31" xfId="20802"/>
    <cellStyle name="Normal 2 2 9 32" xfId="20803"/>
    <cellStyle name="Normal 2 2 9 33" xfId="20804"/>
    <cellStyle name="Normal 2 2 9 34" xfId="20805"/>
    <cellStyle name="Normal 2 2 9 35" xfId="20806"/>
    <cellStyle name="Normal 2 2 9 36" xfId="20807"/>
    <cellStyle name="Normal 2 2 9 37" xfId="20808"/>
    <cellStyle name="Normal 2 2 9 38" xfId="20809"/>
    <cellStyle name="Normal 2 2 9 39" xfId="20810"/>
    <cellStyle name="Normal 2 2 9 4" xfId="20811"/>
    <cellStyle name="Normal 2 2 9 40" xfId="20812"/>
    <cellStyle name="Normal 2 2 9 41" xfId="20813"/>
    <cellStyle name="Normal 2 2 9 42" xfId="20814"/>
    <cellStyle name="Normal 2 2 9 43" xfId="20815"/>
    <cellStyle name="Normal 2 2 9 44" xfId="20816"/>
    <cellStyle name="Normal 2 2 9 45" xfId="20817"/>
    <cellStyle name="Normal 2 2 9 46" xfId="20818"/>
    <cellStyle name="Normal 2 2 9 47" xfId="20819"/>
    <cellStyle name="Normal 2 2 9 48" xfId="20820"/>
    <cellStyle name="Normal 2 2 9 49" xfId="20821"/>
    <cellStyle name="Normal 2 2 9 5" xfId="20822"/>
    <cellStyle name="Normal 2 2 9 50" xfId="20823"/>
    <cellStyle name="Normal 2 2 9 51" xfId="20824"/>
    <cellStyle name="Normal 2 2 9 52" xfId="20825"/>
    <cellStyle name="Normal 2 2 9 53" xfId="20826"/>
    <cellStyle name="Normal 2 2 9 54" xfId="20827"/>
    <cellStyle name="Normal 2 2 9 55" xfId="20828"/>
    <cellStyle name="Normal 2 2 9 56" xfId="20829"/>
    <cellStyle name="Normal 2 2 9 57" xfId="20830"/>
    <cellStyle name="Normal 2 2 9 58" xfId="20831"/>
    <cellStyle name="Normal 2 2 9 59" xfId="20832"/>
    <cellStyle name="Normal 2 2 9 6" xfId="20833"/>
    <cellStyle name="Normal 2 2 9 60" xfId="20834"/>
    <cellStyle name="Normal 2 2 9 61" xfId="20835"/>
    <cellStyle name="Normal 2 2 9 62" xfId="20836"/>
    <cellStyle name="Normal 2 2 9 63" xfId="20837"/>
    <cellStyle name="Normal 2 2 9 64" xfId="20838"/>
    <cellStyle name="Normal 2 2 9 65" xfId="20839"/>
    <cellStyle name="Normal 2 2 9 66" xfId="20840"/>
    <cellStyle name="Normal 2 2 9 67" xfId="20841"/>
    <cellStyle name="Normal 2 2 9 68" xfId="20842"/>
    <cellStyle name="Normal 2 2 9 69" xfId="20843"/>
    <cellStyle name="Normal 2 2 9 7" xfId="20844"/>
    <cellStyle name="Normal 2 2 9 70" xfId="20845"/>
    <cellStyle name="Normal 2 2 9 71" xfId="20846"/>
    <cellStyle name="Normal 2 2 9 72" xfId="20847"/>
    <cellStyle name="Normal 2 2 9 73" xfId="20848"/>
    <cellStyle name="Normal 2 2 9 74" xfId="20849"/>
    <cellStyle name="Normal 2 2 9 75" xfId="20850"/>
    <cellStyle name="Normal 2 2 9 76" xfId="20851"/>
    <cellStyle name="Normal 2 2 9 77" xfId="20852"/>
    <cellStyle name="Normal 2 2 9 78" xfId="20853"/>
    <cellStyle name="Normal 2 2 9 8" xfId="20854"/>
    <cellStyle name="Normal 2 2 9 9" xfId="20855"/>
    <cellStyle name="Normal 2 2 90" xfId="20856"/>
    <cellStyle name="Normal 2 2 91" xfId="20857"/>
    <cellStyle name="Normal 2 2 92" xfId="20858"/>
    <cellStyle name="Normal 2 2 93" xfId="20859"/>
    <cellStyle name="Normal 2 2 94" xfId="20860"/>
    <cellStyle name="Normal 2 2 95" xfId="20861"/>
    <cellStyle name="Normal 2 2 96" xfId="20862"/>
    <cellStyle name="Normal 2 2 97" xfId="20863"/>
    <cellStyle name="Normal 2 2 98" xfId="20864"/>
    <cellStyle name="Normal 2 2 99" xfId="20865"/>
    <cellStyle name="Normal 2 2_1.3s Accounting C Costs Scots" xfId="1062"/>
    <cellStyle name="Normal 2 20" xfId="1063"/>
    <cellStyle name="Normal 2 21" xfId="1064"/>
    <cellStyle name="Normal 2 22" xfId="1065"/>
    <cellStyle name="Normal 2 23" xfId="1066"/>
    <cellStyle name="Normal 2 24" xfId="1067"/>
    <cellStyle name="Normal 2 25" xfId="1068"/>
    <cellStyle name="Normal 2 26" xfId="1069"/>
    <cellStyle name="Normal 2 27" xfId="1070"/>
    <cellStyle name="Normal 2 28" xfId="1071"/>
    <cellStyle name="Normal 2 29" xfId="1072"/>
    <cellStyle name="Normal 2 3" xfId="16"/>
    <cellStyle name="Normal 2 3 10" xfId="4069"/>
    <cellStyle name="Normal 2 3 11" xfId="4070"/>
    <cellStyle name="Normal 2 3 12" xfId="4071"/>
    <cellStyle name="Normal 2 3 13" xfId="4072"/>
    <cellStyle name="Normal 2 3 14" xfId="4073"/>
    <cellStyle name="Normal 2 3 15" xfId="4074"/>
    <cellStyle name="Normal 2 3 16" xfId="4075"/>
    <cellStyle name="Normal 2 3 17" xfId="4076"/>
    <cellStyle name="Normal 2 3 18" xfId="20866"/>
    <cellStyle name="Normal 2 3 19" xfId="20867"/>
    <cellStyle name="Normal 2 3 2" xfId="207"/>
    <cellStyle name="Normal 2 3 2 10" xfId="20868"/>
    <cellStyle name="Normal 2 3 2 11" xfId="20869"/>
    <cellStyle name="Normal 2 3 2 12" xfId="20870"/>
    <cellStyle name="Normal 2 3 2 13" xfId="20871"/>
    <cellStyle name="Normal 2 3 2 14" xfId="20872"/>
    <cellStyle name="Normal 2 3 2 15" xfId="20873"/>
    <cellStyle name="Normal 2 3 2 16" xfId="20874"/>
    <cellStyle name="Normal 2 3 2 17" xfId="20875"/>
    <cellStyle name="Normal 2 3 2 18" xfId="20876"/>
    <cellStyle name="Normal 2 3 2 19" xfId="20877"/>
    <cellStyle name="Normal 2 3 2 2" xfId="1073"/>
    <cellStyle name="Normal 2 3 2 2 10" xfId="20878"/>
    <cellStyle name="Normal 2 3 2 2 11" xfId="20879"/>
    <cellStyle name="Normal 2 3 2 2 12" xfId="20880"/>
    <cellStyle name="Normal 2 3 2 2 13" xfId="20881"/>
    <cellStyle name="Normal 2 3 2 2 14" xfId="20882"/>
    <cellStyle name="Normal 2 3 2 2 15" xfId="20883"/>
    <cellStyle name="Normal 2 3 2 2 16" xfId="20884"/>
    <cellStyle name="Normal 2 3 2 2 17" xfId="20885"/>
    <cellStyle name="Normal 2 3 2 2 18" xfId="20886"/>
    <cellStyle name="Normal 2 3 2 2 19" xfId="20887"/>
    <cellStyle name="Normal 2 3 2 2 2" xfId="20888"/>
    <cellStyle name="Normal 2 3 2 2 2 10" xfId="20889"/>
    <cellStyle name="Normal 2 3 2 2 2 11" xfId="20890"/>
    <cellStyle name="Normal 2 3 2 2 2 12" xfId="20891"/>
    <cellStyle name="Normal 2 3 2 2 2 13" xfId="20892"/>
    <cellStyle name="Normal 2 3 2 2 2 14" xfId="20893"/>
    <cellStyle name="Normal 2 3 2 2 2 15" xfId="20894"/>
    <cellStyle name="Normal 2 3 2 2 2 16" xfId="20895"/>
    <cellStyle name="Normal 2 3 2 2 2 17" xfId="20896"/>
    <cellStyle name="Normal 2 3 2 2 2 18" xfId="20897"/>
    <cellStyle name="Normal 2 3 2 2 2 19" xfId="20898"/>
    <cellStyle name="Normal 2 3 2 2 2 2" xfId="20899"/>
    <cellStyle name="Normal 2 3 2 2 2 2 10" xfId="20900"/>
    <cellStyle name="Normal 2 3 2 2 2 2 11" xfId="20901"/>
    <cellStyle name="Normal 2 3 2 2 2 2 12" xfId="20902"/>
    <cellStyle name="Normal 2 3 2 2 2 2 13" xfId="20903"/>
    <cellStyle name="Normal 2 3 2 2 2 2 14" xfId="20904"/>
    <cellStyle name="Normal 2 3 2 2 2 2 15" xfId="20905"/>
    <cellStyle name="Normal 2 3 2 2 2 2 16" xfId="20906"/>
    <cellStyle name="Normal 2 3 2 2 2 2 17" xfId="20907"/>
    <cellStyle name="Normal 2 3 2 2 2 2 18" xfId="20908"/>
    <cellStyle name="Normal 2 3 2 2 2 2 19" xfId="20909"/>
    <cellStyle name="Normal 2 3 2 2 2 2 2" xfId="20910"/>
    <cellStyle name="Normal 2 3 2 2 2 2 2 10" xfId="20911"/>
    <cellStyle name="Normal 2 3 2 2 2 2 2 11" xfId="20912"/>
    <cellStyle name="Normal 2 3 2 2 2 2 2 12" xfId="20913"/>
    <cellStyle name="Normal 2 3 2 2 2 2 2 13" xfId="20914"/>
    <cellStyle name="Normal 2 3 2 2 2 2 2 14" xfId="20915"/>
    <cellStyle name="Normal 2 3 2 2 2 2 2 15" xfId="20916"/>
    <cellStyle name="Normal 2 3 2 2 2 2 2 16" xfId="20917"/>
    <cellStyle name="Normal 2 3 2 2 2 2 2 17" xfId="20918"/>
    <cellStyle name="Normal 2 3 2 2 2 2 2 18" xfId="20919"/>
    <cellStyle name="Normal 2 3 2 2 2 2 2 2" xfId="20920"/>
    <cellStyle name="Normal 2 3 2 2 2 2 2 3" xfId="20921"/>
    <cellStyle name="Normal 2 3 2 2 2 2 2 4" xfId="20922"/>
    <cellStyle name="Normal 2 3 2 2 2 2 2 5" xfId="20923"/>
    <cellStyle name="Normal 2 3 2 2 2 2 2 6" xfId="20924"/>
    <cellStyle name="Normal 2 3 2 2 2 2 2 7" xfId="20925"/>
    <cellStyle name="Normal 2 3 2 2 2 2 2 8" xfId="20926"/>
    <cellStyle name="Normal 2 3 2 2 2 2 2 9" xfId="20927"/>
    <cellStyle name="Normal 2 3 2 2 2 2 3" xfId="20928"/>
    <cellStyle name="Normal 2 3 2 2 2 2 4" xfId="20929"/>
    <cellStyle name="Normal 2 3 2 2 2 2 5" xfId="20930"/>
    <cellStyle name="Normal 2 3 2 2 2 2 6" xfId="20931"/>
    <cellStyle name="Normal 2 3 2 2 2 2 7" xfId="20932"/>
    <cellStyle name="Normal 2 3 2 2 2 2 8" xfId="20933"/>
    <cellStyle name="Normal 2 3 2 2 2 2 9" xfId="20934"/>
    <cellStyle name="Normal 2 3 2 2 2 2_ELEC SAP FCST UPLOAD" xfId="20935"/>
    <cellStyle name="Normal 2 3 2 2 2 20" xfId="20936"/>
    <cellStyle name="Normal 2 3 2 2 2 21" xfId="20937"/>
    <cellStyle name="Normal 2 3 2 2 2 22" xfId="20938"/>
    <cellStyle name="Normal 2 3 2 2 2 3" xfId="20939"/>
    <cellStyle name="Normal 2 3 2 2 2 4" xfId="20940"/>
    <cellStyle name="Normal 2 3 2 2 2 5" xfId="20941"/>
    <cellStyle name="Normal 2 3 2 2 2 6" xfId="20942"/>
    <cellStyle name="Normal 2 3 2 2 2 7" xfId="20943"/>
    <cellStyle name="Normal 2 3 2 2 2 8" xfId="20944"/>
    <cellStyle name="Normal 2 3 2 2 2 9" xfId="20945"/>
    <cellStyle name="Normal 2 3 2 2 2_ELEC SAP FCST UPLOAD" xfId="20946"/>
    <cellStyle name="Normal 2 3 2 2 20" xfId="20947"/>
    <cellStyle name="Normal 2 3 2 2 21" xfId="20948"/>
    <cellStyle name="Normal 2 3 2 2 22" xfId="20949"/>
    <cellStyle name="Normal 2 3 2 2 23" xfId="20950"/>
    <cellStyle name="Normal 2 3 2 2 24" xfId="20951"/>
    <cellStyle name="Normal 2 3 2 2 25" xfId="20952"/>
    <cellStyle name="Normal 2 3 2 2 26" xfId="20953"/>
    <cellStyle name="Normal 2 3 2 2 27" xfId="20954"/>
    <cellStyle name="Normal 2 3 2 2 28" xfId="20955"/>
    <cellStyle name="Normal 2 3 2 2 29" xfId="20956"/>
    <cellStyle name="Normal 2 3 2 2 3" xfId="20957"/>
    <cellStyle name="Normal 2 3 2 2 3 2" xfId="20958"/>
    <cellStyle name="Normal 2 3 2 2 3 3" xfId="20959"/>
    <cellStyle name="Normal 2 3 2 2 3_ELEC SAP FCST UPLOAD" xfId="20960"/>
    <cellStyle name="Normal 2 3 2 2 30" xfId="20961"/>
    <cellStyle name="Normal 2 3 2 2 31" xfId="20962"/>
    <cellStyle name="Normal 2 3 2 2 32" xfId="20963"/>
    <cellStyle name="Normal 2 3 2 2 33" xfId="20964"/>
    <cellStyle name="Normal 2 3 2 2 34" xfId="20965"/>
    <cellStyle name="Normal 2 3 2 2 35" xfId="20966"/>
    <cellStyle name="Normal 2 3 2 2 36" xfId="20967"/>
    <cellStyle name="Normal 2 3 2 2 37" xfId="20968"/>
    <cellStyle name="Normal 2 3 2 2 38" xfId="20969"/>
    <cellStyle name="Normal 2 3 2 2 39" xfId="20970"/>
    <cellStyle name="Normal 2 3 2 2 4" xfId="20971"/>
    <cellStyle name="Normal 2 3 2 2 40" xfId="20972"/>
    <cellStyle name="Normal 2 3 2 2 41" xfId="20973"/>
    <cellStyle name="Normal 2 3 2 2 42" xfId="20974"/>
    <cellStyle name="Normal 2 3 2 2 43" xfId="20975"/>
    <cellStyle name="Normal 2 3 2 2 44" xfId="20976"/>
    <cellStyle name="Normal 2 3 2 2 45" xfId="20977"/>
    <cellStyle name="Normal 2 3 2 2 46" xfId="20978"/>
    <cellStyle name="Normal 2 3 2 2 47" xfId="20979"/>
    <cellStyle name="Normal 2 3 2 2 48" xfId="20980"/>
    <cellStyle name="Normal 2 3 2 2 49" xfId="20981"/>
    <cellStyle name="Normal 2 3 2 2 5" xfId="20982"/>
    <cellStyle name="Normal 2 3 2 2 50" xfId="20983"/>
    <cellStyle name="Normal 2 3 2 2 51" xfId="20984"/>
    <cellStyle name="Normal 2 3 2 2 52" xfId="20985"/>
    <cellStyle name="Normal 2 3 2 2 53" xfId="20986"/>
    <cellStyle name="Normal 2 3 2 2 54" xfId="20987"/>
    <cellStyle name="Normal 2 3 2 2 55" xfId="20988"/>
    <cellStyle name="Normal 2 3 2 2 56" xfId="20989"/>
    <cellStyle name="Normal 2 3 2 2 57" xfId="20990"/>
    <cellStyle name="Normal 2 3 2 2 58" xfId="20991"/>
    <cellStyle name="Normal 2 3 2 2 59" xfId="20992"/>
    <cellStyle name="Normal 2 3 2 2 6" xfId="20993"/>
    <cellStyle name="Normal 2 3 2 2 60" xfId="20994"/>
    <cellStyle name="Normal 2 3 2 2 61" xfId="20995"/>
    <cellStyle name="Normal 2 3 2 2 62" xfId="20996"/>
    <cellStyle name="Normal 2 3 2 2 63" xfId="20997"/>
    <cellStyle name="Normal 2 3 2 2 64" xfId="20998"/>
    <cellStyle name="Normal 2 3 2 2 65" xfId="20999"/>
    <cellStyle name="Normal 2 3 2 2 66" xfId="21000"/>
    <cellStyle name="Normal 2 3 2 2 67" xfId="21001"/>
    <cellStyle name="Normal 2 3 2 2 68" xfId="21002"/>
    <cellStyle name="Normal 2 3 2 2 69" xfId="21003"/>
    <cellStyle name="Normal 2 3 2 2 7" xfId="21004"/>
    <cellStyle name="Normal 2 3 2 2 7 10" xfId="21005"/>
    <cellStyle name="Normal 2 3 2 2 7 11" xfId="21006"/>
    <cellStyle name="Normal 2 3 2 2 7 12" xfId="21007"/>
    <cellStyle name="Normal 2 3 2 2 7 13" xfId="21008"/>
    <cellStyle name="Normal 2 3 2 2 7 14" xfId="21009"/>
    <cellStyle name="Normal 2 3 2 2 7 15" xfId="21010"/>
    <cellStyle name="Normal 2 3 2 2 7 16" xfId="21011"/>
    <cellStyle name="Normal 2 3 2 2 7 17" xfId="21012"/>
    <cellStyle name="Normal 2 3 2 2 7 2" xfId="21013"/>
    <cellStyle name="Normal 2 3 2 2 7 3" xfId="21014"/>
    <cellStyle name="Normal 2 3 2 2 7 4" xfId="21015"/>
    <cellStyle name="Normal 2 3 2 2 7 5" xfId="21016"/>
    <cellStyle name="Normal 2 3 2 2 7 6" xfId="21017"/>
    <cellStyle name="Normal 2 3 2 2 7 7" xfId="21018"/>
    <cellStyle name="Normal 2 3 2 2 7 8" xfId="21019"/>
    <cellStyle name="Normal 2 3 2 2 7 9" xfId="21020"/>
    <cellStyle name="Normal 2 3 2 2 70" xfId="21021"/>
    <cellStyle name="Normal 2 3 2 2 71" xfId="21022"/>
    <cellStyle name="Normal 2 3 2 2 72" xfId="21023"/>
    <cellStyle name="Normal 2 3 2 2 73" xfId="21024"/>
    <cellStyle name="Normal 2 3 2 2 74" xfId="21025"/>
    <cellStyle name="Normal 2 3 2 2 75" xfId="21026"/>
    <cellStyle name="Normal 2 3 2 2 76" xfId="21027"/>
    <cellStyle name="Normal 2 3 2 2 77" xfId="21028"/>
    <cellStyle name="Normal 2 3 2 2 78" xfId="21029"/>
    <cellStyle name="Normal 2 3 2 2 79" xfId="21030"/>
    <cellStyle name="Normal 2 3 2 2 8" xfId="21031"/>
    <cellStyle name="Normal 2 3 2 2 80" xfId="21032"/>
    <cellStyle name="Normal 2 3 2 2 81" xfId="21033"/>
    <cellStyle name="Normal 2 3 2 2 82" xfId="21034"/>
    <cellStyle name="Normal 2 3 2 2 83" xfId="21035"/>
    <cellStyle name="Normal 2 3 2 2 9" xfId="21036"/>
    <cellStyle name="Normal 2 3 2 2_ELEC SAP FCST UPLOAD" xfId="21037"/>
    <cellStyle name="Normal 2 3 2 20" xfId="21038"/>
    <cellStyle name="Normal 2 3 2 21" xfId="21039"/>
    <cellStyle name="Normal 2 3 2 22" xfId="21040"/>
    <cellStyle name="Normal 2 3 2 23" xfId="21041"/>
    <cellStyle name="Normal 2 3 2 24" xfId="21042"/>
    <cellStyle name="Normal 2 3 2 25" xfId="21043"/>
    <cellStyle name="Normal 2 3 2 26" xfId="21044"/>
    <cellStyle name="Normal 2 3 2 27" xfId="21045"/>
    <cellStyle name="Normal 2 3 2 28" xfId="21046"/>
    <cellStyle name="Normal 2 3 2 29" xfId="21047"/>
    <cellStyle name="Normal 2 3 2 3" xfId="21048"/>
    <cellStyle name="Normal 2 3 2 3 10" xfId="21049"/>
    <cellStyle name="Normal 2 3 2 3 11" xfId="21050"/>
    <cellStyle name="Normal 2 3 2 3 12" xfId="21051"/>
    <cellStyle name="Normal 2 3 2 3 13" xfId="21052"/>
    <cellStyle name="Normal 2 3 2 3 14" xfId="21053"/>
    <cellStyle name="Normal 2 3 2 3 15" xfId="21054"/>
    <cellStyle name="Normal 2 3 2 3 16" xfId="21055"/>
    <cellStyle name="Normal 2 3 2 3 17" xfId="21056"/>
    <cellStyle name="Normal 2 3 2 3 18" xfId="21057"/>
    <cellStyle name="Normal 2 3 2 3 19" xfId="21058"/>
    <cellStyle name="Normal 2 3 2 3 2" xfId="21059"/>
    <cellStyle name="Normal 2 3 2 3 2 10" xfId="21060"/>
    <cellStyle name="Normal 2 3 2 3 2 11" xfId="21061"/>
    <cellStyle name="Normal 2 3 2 3 2 12" xfId="21062"/>
    <cellStyle name="Normal 2 3 2 3 2 13" xfId="21063"/>
    <cellStyle name="Normal 2 3 2 3 2 14" xfId="21064"/>
    <cellStyle name="Normal 2 3 2 3 2 15" xfId="21065"/>
    <cellStyle name="Normal 2 3 2 3 2 16" xfId="21066"/>
    <cellStyle name="Normal 2 3 2 3 2 17" xfId="21067"/>
    <cellStyle name="Normal 2 3 2 3 2 18" xfId="21068"/>
    <cellStyle name="Normal 2 3 2 3 2 2" xfId="21069"/>
    <cellStyle name="Normal 2 3 2 3 2 3" xfId="21070"/>
    <cellStyle name="Normal 2 3 2 3 2 4" xfId="21071"/>
    <cellStyle name="Normal 2 3 2 3 2 5" xfId="21072"/>
    <cellStyle name="Normal 2 3 2 3 2 6" xfId="21073"/>
    <cellStyle name="Normal 2 3 2 3 2 7" xfId="21074"/>
    <cellStyle name="Normal 2 3 2 3 2 8" xfId="21075"/>
    <cellStyle name="Normal 2 3 2 3 2 9" xfId="21076"/>
    <cellStyle name="Normal 2 3 2 3 3" xfId="21077"/>
    <cellStyle name="Normal 2 3 2 3 4" xfId="21078"/>
    <cellStyle name="Normal 2 3 2 3 5" xfId="21079"/>
    <cellStyle name="Normal 2 3 2 3 6" xfId="21080"/>
    <cellStyle name="Normal 2 3 2 3 7" xfId="21081"/>
    <cellStyle name="Normal 2 3 2 3 8" xfId="21082"/>
    <cellStyle name="Normal 2 3 2 3 9" xfId="21083"/>
    <cellStyle name="Normal 2 3 2 3_ELEC SAP FCST UPLOAD" xfId="21084"/>
    <cellStyle name="Normal 2 3 2 30" xfId="21085"/>
    <cellStyle name="Normal 2 3 2 31" xfId="21086"/>
    <cellStyle name="Normal 2 3 2 32" xfId="21087"/>
    <cellStyle name="Normal 2 3 2 33" xfId="21088"/>
    <cellStyle name="Normal 2 3 2 34" xfId="21089"/>
    <cellStyle name="Normal 2 3 2 35" xfId="21090"/>
    <cellStyle name="Normal 2 3 2 36" xfId="21091"/>
    <cellStyle name="Normal 2 3 2 37" xfId="21092"/>
    <cellStyle name="Normal 2 3 2 38" xfId="21093"/>
    <cellStyle name="Normal 2 3 2 39" xfId="21094"/>
    <cellStyle name="Normal 2 3 2 4" xfId="21095"/>
    <cellStyle name="Normal 2 3 2 40" xfId="21096"/>
    <cellStyle name="Normal 2 3 2 41" xfId="21097"/>
    <cellStyle name="Normal 2 3 2 42" xfId="21098"/>
    <cellStyle name="Normal 2 3 2 43" xfId="21099"/>
    <cellStyle name="Normal 2 3 2 44" xfId="21100"/>
    <cellStyle name="Normal 2 3 2 45" xfId="21101"/>
    <cellStyle name="Normal 2 3 2 46" xfId="21102"/>
    <cellStyle name="Normal 2 3 2 47" xfId="21103"/>
    <cellStyle name="Normal 2 3 2 48" xfId="21104"/>
    <cellStyle name="Normal 2 3 2 49" xfId="21105"/>
    <cellStyle name="Normal 2 3 2 5" xfId="21106"/>
    <cellStyle name="Normal 2 3 2 50" xfId="21107"/>
    <cellStyle name="Normal 2 3 2 51" xfId="21108"/>
    <cellStyle name="Normal 2 3 2 52" xfId="21109"/>
    <cellStyle name="Normal 2 3 2 53" xfId="21110"/>
    <cellStyle name="Normal 2 3 2 54" xfId="21111"/>
    <cellStyle name="Normal 2 3 2 55" xfId="21112"/>
    <cellStyle name="Normal 2 3 2 56" xfId="21113"/>
    <cellStyle name="Normal 2 3 2 57" xfId="21114"/>
    <cellStyle name="Normal 2 3 2 58" xfId="21115"/>
    <cellStyle name="Normal 2 3 2 59" xfId="21116"/>
    <cellStyle name="Normal 2 3 2 6" xfId="21117"/>
    <cellStyle name="Normal 2 3 2 60" xfId="21118"/>
    <cellStyle name="Normal 2 3 2 61" xfId="21119"/>
    <cellStyle name="Normal 2 3 2 62" xfId="21120"/>
    <cellStyle name="Normal 2 3 2 63" xfId="21121"/>
    <cellStyle name="Normal 2 3 2 64" xfId="21122"/>
    <cellStyle name="Normal 2 3 2 65" xfId="21123"/>
    <cellStyle name="Normal 2 3 2 66" xfId="21124"/>
    <cellStyle name="Normal 2 3 2 67" xfId="21125"/>
    <cellStyle name="Normal 2 3 2 68" xfId="21126"/>
    <cellStyle name="Normal 2 3 2 69" xfId="21127"/>
    <cellStyle name="Normal 2 3 2 7" xfId="21128"/>
    <cellStyle name="Normal 2 3 2 70" xfId="21129"/>
    <cellStyle name="Normal 2 3 2 71" xfId="21130"/>
    <cellStyle name="Normal 2 3 2 72" xfId="21131"/>
    <cellStyle name="Normal 2 3 2 73" xfId="21132"/>
    <cellStyle name="Normal 2 3 2 74" xfId="21133"/>
    <cellStyle name="Normal 2 3 2 75" xfId="21134"/>
    <cellStyle name="Normal 2 3 2 76" xfId="21135"/>
    <cellStyle name="Normal 2 3 2 77" xfId="21136"/>
    <cellStyle name="Normal 2 3 2 78" xfId="21137"/>
    <cellStyle name="Normal 2 3 2 79" xfId="21138"/>
    <cellStyle name="Normal 2 3 2 8" xfId="21139"/>
    <cellStyle name="Normal 2 3 2 8 10" xfId="21140"/>
    <cellStyle name="Normal 2 3 2 8 11" xfId="21141"/>
    <cellStyle name="Normal 2 3 2 8 12" xfId="21142"/>
    <cellStyle name="Normal 2 3 2 8 13" xfId="21143"/>
    <cellStyle name="Normal 2 3 2 8 14" xfId="21144"/>
    <cellStyle name="Normal 2 3 2 8 15" xfId="21145"/>
    <cellStyle name="Normal 2 3 2 8 16" xfId="21146"/>
    <cellStyle name="Normal 2 3 2 8 17" xfId="21147"/>
    <cellStyle name="Normal 2 3 2 8 2" xfId="21148"/>
    <cellStyle name="Normal 2 3 2 8 3" xfId="21149"/>
    <cellStyle name="Normal 2 3 2 8 4" xfId="21150"/>
    <cellStyle name="Normal 2 3 2 8 5" xfId="21151"/>
    <cellStyle name="Normal 2 3 2 8 6" xfId="21152"/>
    <cellStyle name="Normal 2 3 2 8 7" xfId="21153"/>
    <cellStyle name="Normal 2 3 2 8 8" xfId="21154"/>
    <cellStyle name="Normal 2 3 2 8 9" xfId="21155"/>
    <cellStyle name="Normal 2 3 2 80" xfId="21156"/>
    <cellStyle name="Normal 2 3 2 81" xfId="21157"/>
    <cellStyle name="Normal 2 3 2 82" xfId="21158"/>
    <cellStyle name="Normal 2 3 2 83" xfId="21159"/>
    <cellStyle name="Normal 2 3 2 84" xfId="21160"/>
    <cellStyle name="Normal 2 3 2 9" xfId="21161"/>
    <cellStyle name="Normal 2 3 2_ELEC SAP FCST UPLOAD" xfId="21162"/>
    <cellStyle name="Normal 2 3 20" xfId="21163"/>
    <cellStyle name="Normal 2 3 21" xfId="21164"/>
    <cellStyle name="Normal 2 3 22" xfId="21165"/>
    <cellStyle name="Normal 2 3 23" xfId="21166"/>
    <cellStyle name="Normal 2 3 24" xfId="21167"/>
    <cellStyle name="Normal 2 3 25" xfId="21168"/>
    <cellStyle name="Normal 2 3 26" xfId="21169"/>
    <cellStyle name="Normal 2 3 27" xfId="21170"/>
    <cellStyle name="Normal 2 3 28" xfId="21171"/>
    <cellStyle name="Normal 2 3 29" xfId="21172"/>
    <cellStyle name="Normal 2 3 3" xfId="1074"/>
    <cellStyle name="Normal 2 3 3 10" xfId="21173"/>
    <cellStyle name="Normal 2 3 3 11" xfId="21174"/>
    <cellStyle name="Normal 2 3 3 12" xfId="21175"/>
    <cellStyle name="Normal 2 3 3 13" xfId="21176"/>
    <cellStyle name="Normal 2 3 3 14" xfId="21177"/>
    <cellStyle name="Normal 2 3 3 15" xfId="21178"/>
    <cellStyle name="Normal 2 3 3 16" xfId="21179"/>
    <cellStyle name="Normal 2 3 3 17" xfId="21180"/>
    <cellStyle name="Normal 2 3 3 18" xfId="21181"/>
    <cellStyle name="Normal 2 3 3 19" xfId="21182"/>
    <cellStyle name="Normal 2 3 3 2" xfId="21183"/>
    <cellStyle name="Normal 2 3 3 2 10" xfId="21184"/>
    <cellStyle name="Normal 2 3 3 2 11" xfId="21185"/>
    <cellStyle name="Normal 2 3 3 2 12" xfId="21186"/>
    <cellStyle name="Normal 2 3 3 2 13" xfId="21187"/>
    <cellStyle name="Normal 2 3 3 2 14" xfId="21188"/>
    <cellStyle name="Normal 2 3 3 2 15" xfId="21189"/>
    <cellStyle name="Normal 2 3 3 2 16" xfId="21190"/>
    <cellStyle name="Normal 2 3 3 2 17" xfId="21191"/>
    <cellStyle name="Normal 2 3 3 2 18" xfId="21192"/>
    <cellStyle name="Normal 2 3 3 2 19" xfId="21193"/>
    <cellStyle name="Normal 2 3 3 2 2" xfId="21194"/>
    <cellStyle name="Normal 2 3 3 2 2 10" xfId="21195"/>
    <cellStyle name="Normal 2 3 3 2 2 11" xfId="21196"/>
    <cellStyle name="Normal 2 3 3 2 2 12" xfId="21197"/>
    <cellStyle name="Normal 2 3 3 2 2 13" xfId="21198"/>
    <cellStyle name="Normal 2 3 3 2 2 14" xfId="21199"/>
    <cellStyle name="Normal 2 3 3 2 2 15" xfId="21200"/>
    <cellStyle name="Normal 2 3 3 2 2 16" xfId="21201"/>
    <cellStyle name="Normal 2 3 3 2 2 17" xfId="21202"/>
    <cellStyle name="Normal 2 3 3 2 2 18" xfId="21203"/>
    <cellStyle name="Normal 2 3 3 2 2 2" xfId="21204"/>
    <cellStyle name="Normal 2 3 3 2 2 3" xfId="21205"/>
    <cellStyle name="Normal 2 3 3 2 2 4" xfId="21206"/>
    <cellStyle name="Normal 2 3 3 2 2 5" xfId="21207"/>
    <cellStyle name="Normal 2 3 3 2 2 6" xfId="21208"/>
    <cellStyle name="Normal 2 3 3 2 2 7" xfId="21209"/>
    <cellStyle name="Normal 2 3 3 2 2 8" xfId="21210"/>
    <cellStyle name="Normal 2 3 3 2 2 9" xfId="21211"/>
    <cellStyle name="Normal 2 3 3 2 3" xfId="21212"/>
    <cellStyle name="Normal 2 3 3 2 4" xfId="21213"/>
    <cellStyle name="Normal 2 3 3 2 5" xfId="21214"/>
    <cellStyle name="Normal 2 3 3 2 6" xfId="21215"/>
    <cellStyle name="Normal 2 3 3 2 7" xfId="21216"/>
    <cellStyle name="Normal 2 3 3 2 8" xfId="21217"/>
    <cellStyle name="Normal 2 3 3 2 9" xfId="21218"/>
    <cellStyle name="Normal 2 3 3 2_ELEC SAP FCST UPLOAD" xfId="21219"/>
    <cellStyle name="Normal 2 3 3 20" xfId="21220"/>
    <cellStyle name="Normal 2 3 3 21" xfId="21221"/>
    <cellStyle name="Normal 2 3 3 22" xfId="21222"/>
    <cellStyle name="Normal 2 3 3 23" xfId="21223"/>
    <cellStyle name="Normal 2 3 3 24" xfId="21224"/>
    <cellStyle name="Normal 2 3 3 25" xfId="21225"/>
    <cellStyle name="Normal 2 3 3 26" xfId="21226"/>
    <cellStyle name="Normal 2 3 3 27" xfId="21227"/>
    <cellStyle name="Normal 2 3 3 28" xfId="21228"/>
    <cellStyle name="Normal 2 3 3 29" xfId="21229"/>
    <cellStyle name="Normal 2 3 3 3" xfId="21230"/>
    <cellStyle name="Normal 2 3 3 30" xfId="21231"/>
    <cellStyle name="Normal 2 3 3 31" xfId="21232"/>
    <cellStyle name="Normal 2 3 3 32" xfId="21233"/>
    <cellStyle name="Normal 2 3 3 33" xfId="21234"/>
    <cellStyle name="Normal 2 3 3 34" xfId="21235"/>
    <cellStyle name="Normal 2 3 3 35" xfId="21236"/>
    <cellStyle name="Normal 2 3 3 36" xfId="21237"/>
    <cellStyle name="Normal 2 3 3 37" xfId="21238"/>
    <cellStyle name="Normal 2 3 3 38" xfId="21239"/>
    <cellStyle name="Normal 2 3 3 39" xfId="21240"/>
    <cellStyle name="Normal 2 3 3 4" xfId="21241"/>
    <cellStyle name="Normal 2 3 3 40" xfId="21242"/>
    <cellStyle name="Normal 2 3 3 41" xfId="21243"/>
    <cellStyle name="Normal 2 3 3 42" xfId="21244"/>
    <cellStyle name="Normal 2 3 3 43" xfId="21245"/>
    <cellStyle name="Normal 2 3 3 44" xfId="21246"/>
    <cellStyle name="Normal 2 3 3 45" xfId="21247"/>
    <cellStyle name="Normal 2 3 3 46" xfId="21248"/>
    <cellStyle name="Normal 2 3 3 47" xfId="21249"/>
    <cellStyle name="Normal 2 3 3 48" xfId="21250"/>
    <cellStyle name="Normal 2 3 3 49" xfId="21251"/>
    <cellStyle name="Normal 2 3 3 5" xfId="21252"/>
    <cellStyle name="Normal 2 3 3 50" xfId="21253"/>
    <cellStyle name="Normal 2 3 3 51" xfId="21254"/>
    <cellStyle name="Normal 2 3 3 52" xfId="21255"/>
    <cellStyle name="Normal 2 3 3 53" xfId="21256"/>
    <cellStyle name="Normal 2 3 3 54" xfId="21257"/>
    <cellStyle name="Normal 2 3 3 55" xfId="21258"/>
    <cellStyle name="Normal 2 3 3 56" xfId="21259"/>
    <cellStyle name="Normal 2 3 3 57" xfId="21260"/>
    <cellStyle name="Normal 2 3 3 58" xfId="21261"/>
    <cellStyle name="Normal 2 3 3 59" xfId="21262"/>
    <cellStyle name="Normal 2 3 3 6" xfId="21263"/>
    <cellStyle name="Normal 2 3 3 60" xfId="21264"/>
    <cellStyle name="Normal 2 3 3 61" xfId="21265"/>
    <cellStyle name="Normal 2 3 3 62" xfId="21266"/>
    <cellStyle name="Normal 2 3 3 63" xfId="21267"/>
    <cellStyle name="Normal 2 3 3 64" xfId="21268"/>
    <cellStyle name="Normal 2 3 3 65" xfId="21269"/>
    <cellStyle name="Normal 2 3 3 66" xfId="21270"/>
    <cellStyle name="Normal 2 3 3 67" xfId="21271"/>
    <cellStyle name="Normal 2 3 3 68" xfId="21272"/>
    <cellStyle name="Normal 2 3 3 69" xfId="21273"/>
    <cellStyle name="Normal 2 3 3 7" xfId="21274"/>
    <cellStyle name="Normal 2 3 3 7 10" xfId="21275"/>
    <cellStyle name="Normal 2 3 3 7 11" xfId="21276"/>
    <cellStyle name="Normal 2 3 3 7 12" xfId="21277"/>
    <cellStyle name="Normal 2 3 3 7 13" xfId="21278"/>
    <cellStyle name="Normal 2 3 3 7 14" xfId="21279"/>
    <cellStyle name="Normal 2 3 3 7 15" xfId="21280"/>
    <cellStyle name="Normal 2 3 3 7 16" xfId="21281"/>
    <cellStyle name="Normal 2 3 3 7 17" xfId="21282"/>
    <cellStyle name="Normal 2 3 3 7 2" xfId="21283"/>
    <cellStyle name="Normal 2 3 3 7 3" xfId="21284"/>
    <cellStyle name="Normal 2 3 3 7 4" xfId="21285"/>
    <cellStyle name="Normal 2 3 3 7 5" xfId="21286"/>
    <cellStyle name="Normal 2 3 3 7 6" xfId="21287"/>
    <cellStyle name="Normal 2 3 3 7 7" xfId="21288"/>
    <cellStyle name="Normal 2 3 3 7 8" xfId="21289"/>
    <cellStyle name="Normal 2 3 3 7 9" xfId="21290"/>
    <cellStyle name="Normal 2 3 3 70" xfId="21291"/>
    <cellStyle name="Normal 2 3 3 71" xfId="21292"/>
    <cellStyle name="Normal 2 3 3 72" xfId="21293"/>
    <cellStyle name="Normal 2 3 3 73" xfId="21294"/>
    <cellStyle name="Normal 2 3 3 74" xfId="21295"/>
    <cellStyle name="Normal 2 3 3 75" xfId="21296"/>
    <cellStyle name="Normal 2 3 3 76" xfId="21297"/>
    <cellStyle name="Normal 2 3 3 77" xfId="21298"/>
    <cellStyle name="Normal 2 3 3 78" xfId="21299"/>
    <cellStyle name="Normal 2 3 3 79" xfId="21300"/>
    <cellStyle name="Normal 2 3 3 8" xfId="21301"/>
    <cellStyle name="Normal 2 3 3 80" xfId="21302"/>
    <cellStyle name="Normal 2 3 3 81" xfId="21303"/>
    <cellStyle name="Normal 2 3 3 82" xfId="21304"/>
    <cellStyle name="Normal 2 3 3 83" xfId="21305"/>
    <cellStyle name="Normal 2 3 3 9" xfId="21306"/>
    <cellStyle name="Normal 2 3 3_ELEC SAP FCST UPLOAD" xfId="21307"/>
    <cellStyle name="Normal 2 3 30" xfId="21308"/>
    <cellStyle name="Normal 2 3 31" xfId="21309"/>
    <cellStyle name="Normal 2 3 32" xfId="21310"/>
    <cellStyle name="Normal 2 3 33" xfId="21311"/>
    <cellStyle name="Normal 2 3 34" xfId="21312"/>
    <cellStyle name="Normal 2 3 35" xfId="21313"/>
    <cellStyle name="Normal 2 3 36" xfId="21314"/>
    <cellStyle name="Normal 2 3 37" xfId="21315"/>
    <cellStyle name="Normal 2 3 38" xfId="21316"/>
    <cellStyle name="Normal 2 3 39" xfId="21317"/>
    <cellStyle name="Normal 2 3 4" xfId="1075"/>
    <cellStyle name="Normal 2 3 4 10" xfId="21318"/>
    <cellStyle name="Normal 2 3 4 11" xfId="21319"/>
    <cellStyle name="Normal 2 3 4 12" xfId="21320"/>
    <cellStyle name="Normal 2 3 4 13" xfId="21321"/>
    <cellStyle name="Normal 2 3 4 14" xfId="21322"/>
    <cellStyle name="Normal 2 3 4 15" xfId="21323"/>
    <cellStyle name="Normal 2 3 4 16" xfId="21324"/>
    <cellStyle name="Normal 2 3 4 17" xfId="21325"/>
    <cellStyle name="Normal 2 3 4 18" xfId="21326"/>
    <cellStyle name="Normal 2 3 4 19" xfId="21327"/>
    <cellStyle name="Normal 2 3 4 2" xfId="21328"/>
    <cellStyle name="Normal 2 3 4 2 10" xfId="21329"/>
    <cellStyle name="Normal 2 3 4 2 11" xfId="21330"/>
    <cellStyle name="Normal 2 3 4 2 12" xfId="21331"/>
    <cellStyle name="Normal 2 3 4 2 13" xfId="21332"/>
    <cellStyle name="Normal 2 3 4 2 14" xfId="21333"/>
    <cellStyle name="Normal 2 3 4 2 15" xfId="21334"/>
    <cellStyle name="Normal 2 3 4 2 16" xfId="21335"/>
    <cellStyle name="Normal 2 3 4 2 17" xfId="21336"/>
    <cellStyle name="Normal 2 3 4 2 18" xfId="21337"/>
    <cellStyle name="Normal 2 3 4 2 2" xfId="21338"/>
    <cellStyle name="Normal 2 3 4 2 3" xfId="21339"/>
    <cellStyle name="Normal 2 3 4 2 4" xfId="21340"/>
    <cellStyle name="Normal 2 3 4 2 5" xfId="21341"/>
    <cellStyle name="Normal 2 3 4 2 6" xfId="21342"/>
    <cellStyle name="Normal 2 3 4 2 7" xfId="21343"/>
    <cellStyle name="Normal 2 3 4 2 8" xfId="21344"/>
    <cellStyle name="Normal 2 3 4 2 9" xfId="21345"/>
    <cellStyle name="Normal 2 3 4 20" xfId="21346"/>
    <cellStyle name="Normal 2 3 4 21" xfId="21347"/>
    <cellStyle name="Normal 2 3 4 22" xfId="21348"/>
    <cellStyle name="Normal 2 3 4 23" xfId="21349"/>
    <cellStyle name="Normal 2 3 4 24" xfId="21350"/>
    <cellStyle name="Normal 2 3 4 25" xfId="21351"/>
    <cellStyle name="Normal 2 3 4 26" xfId="21352"/>
    <cellStyle name="Normal 2 3 4 27" xfId="21353"/>
    <cellStyle name="Normal 2 3 4 28" xfId="21354"/>
    <cellStyle name="Normal 2 3 4 29" xfId="21355"/>
    <cellStyle name="Normal 2 3 4 3" xfId="21356"/>
    <cellStyle name="Normal 2 3 4 30" xfId="21357"/>
    <cellStyle name="Normal 2 3 4 31" xfId="21358"/>
    <cellStyle name="Normal 2 3 4 32" xfId="21359"/>
    <cellStyle name="Normal 2 3 4 33" xfId="21360"/>
    <cellStyle name="Normal 2 3 4 34" xfId="21361"/>
    <cellStyle name="Normal 2 3 4 35" xfId="21362"/>
    <cellStyle name="Normal 2 3 4 36" xfId="21363"/>
    <cellStyle name="Normal 2 3 4 37" xfId="21364"/>
    <cellStyle name="Normal 2 3 4 38" xfId="21365"/>
    <cellStyle name="Normal 2 3 4 39" xfId="21366"/>
    <cellStyle name="Normal 2 3 4 4" xfId="21367"/>
    <cellStyle name="Normal 2 3 4 4 10" xfId="21368"/>
    <cellStyle name="Normal 2 3 4 4 11" xfId="21369"/>
    <cellStyle name="Normal 2 3 4 4 12" xfId="21370"/>
    <cellStyle name="Normal 2 3 4 4 13" xfId="21371"/>
    <cellStyle name="Normal 2 3 4 4 14" xfId="21372"/>
    <cellStyle name="Normal 2 3 4 4 15" xfId="21373"/>
    <cellStyle name="Normal 2 3 4 4 16" xfId="21374"/>
    <cellStyle name="Normal 2 3 4 4 17" xfId="21375"/>
    <cellStyle name="Normal 2 3 4 4 2" xfId="21376"/>
    <cellStyle name="Normal 2 3 4 4 3" xfId="21377"/>
    <cellStyle name="Normal 2 3 4 4 4" xfId="21378"/>
    <cellStyle name="Normal 2 3 4 4 5" xfId="21379"/>
    <cellStyle name="Normal 2 3 4 4 6" xfId="21380"/>
    <cellStyle name="Normal 2 3 4 4 7" xfId="21381"/>
    <cellStyle name="Normal 2 3 4 4 8" xfId="21382"/>
    <cellStyle name="Normal 2 3 4 4 9" xfId="21383"/>
    <cellStyle name="Normal 2 3 4 40" xfId="21384"/>
    <cellStyle name="Normal 2 3 4 41" xfId="21385"/>
    <cellStyle name="Normal 2 3 4 42" xfId="21386"/>
    <cellStyle name="Normal 2 3 4 43" xfId="21387"/>
    <cellStyle name="Normal 2 3 4 44" xfId="21388"/>
    <cellStyle name="Normal 2 3 4 45" xfId="21389"/>
    <cellStyle name="Normal 2 3 4 46" xfId="21390"/>
    <cellStyle name="Normal 2 3 4 47" xfId="21391"/>
    <cellStyle name="Normal 2 3 4 48" xfId="21392"/>
    <cellStyle name="Normal 2 3 4 49" xfId="21393"/>
    <cellStyle name="Normal 2 3 4 5" xfId="21394"/>
    <cellStyle name="Normal 2 3 4 50" xfId="21395"/>
    <cellStyle name="Normal 2 3 4 51" xfId="21396"/>
    <cellStyle name="Normal 2 3 4 52" xfId="21397"/>
    <cellStyle name="Normal 2 3 4 53" xfId="21398"/>
    <cellStyle name="Normal 2 3 4 54" xfId="21399"/>
    <cellStyle name="Normal 2 3 4 55" xfId="21400"/>
    <cellStyle name="Normal 2 3 4 56" xfId="21401"/>
    <cellStyle name="Normal 2 3 4 57" xfId="21402"/>
    <cellStyle name="Normal 2 3 4 58" xfId="21403"/>
    <cellStyle name="Normal 2 3 4 59" xfId="21404"/>
    <cellStyle name="Normal 2 3 4 6" xfId="21405"/>
    <cellStyle name="Normal 2 3 4 60" xfId="21406"/>
    <cellStyle name="Normal 2 3 4 61" xfId="21407"/>
    <cellStyle name="Normal 2 3 4 62" xfId="21408"/>
    <cellStyle name="Normal 2 3 4 63" xfId="21409"/>
    <cellStyle name="Normal 2 3 4 64" xfId="21410"/>
    <cellStyle name="Normal 2 3 4 65" xfId="21411"/>
    <cellStyle name="Normal 2 3 4 66" xfId="21412"/>
    <cellStyle name="Normal 2 3 4 67" xfId="21413"/>
    <cellStyle name="Normal 2 3 4 68" xfId="21414"/>
    <cellStyle name="Normal 2 3 4 69" xfId="21415"/>
    <cellStyle name="Normal 2 3 4 7" xfId="21416"/>
    <cellStyle name="Normal 2 3 4 70" xfId="21417"/>
    <cellStyle name="Normal 2 3 4 71" xfId="21418"/>
    <cellStyle name="Normal 2 3 4 72" xfId="21419"/>
    <cellStyle name="Normal 2 3 4 73" xfId="21420"/>
    <cellStyle name="Normal 2 3 4 74" xfId="21421"/>
    <cellStyle name="Normal 2 3 4 75" xfId="21422"/>
    <cellStyle name="Normal 2 3 4 76" xfId="21423"/>
    <cellStyle name="Normal 2 3 4 77" xfId="21424"/>
    <cellStyle name="Normal 2 3 4 78" xfId="21425"/>
    <cellStyle name="Normal 2 3 4 79" xfId="21426"/>
    <cellStyle name="Normal 2 3 4 8" xfId="21427"/>
    <cellStyle name="Normal 2 3 4 80" xfId="21428"/>
    <cellStyle name="Normal 2 3 4 9" xfId="21429"/>
    <cellStyle name="Normal 2 3 4_ELEC SAP FCST UPLOAD" xfId="21430"/>
    <cellStyle name="Normal 2 3 40" xfId="21431"/>
    <cellStyle name="Normal 2 3 41" xfId="21432"/>
    <cellStyle name="Normal 2 3 42" xfId="21433"/>
    <cellStyle name="Normal 2 3 43" xfId="21434"/>
    <cellStyle name="Normal 2 3 44" xfId="21435"/>
    <cellStyle name="Normal 2 3 45" xfId="21436"/>
    <cellStyle name="Normal 2 3 46" xfId="21437"/>
    <cellStyle name="Normal 2 3 47" xfId="21438"/>
    <cellStyle name="Normal 2 3 48" xfId="21439"/>
    <cellStyle name="Normal 2 3 49" xfId="21440"/>
    <cellStyle name="Normal 2 3 5" xfId="4077"/>
    <cellStyle name="Normal 2 3 50" xfId="21441"/>
    <cellStyle name="Normal 2 3 51" xfId="21442"/>
    <cellStyle name="Normal 2 3 52" xfId="21443"/>
    <cellStyle name="Normal 2 3 53" xfId="21444"/>
    <cellStyle name="Normal 2 3 54" xfId="21445"/>
    <cellStyle name="Normal 2 3 55" xfId="21446"/>
    <cellStyle name="Normal 2 3 56" xfId="21447"/>
    <cellStyle name="Normal 2 3 57" xfId="21448"/>
    <cellStyle name="Normal 2 3 58" xfId="21449"/>
    <cellStyle name="Normal 2 3 59" xfId="21450"/>
    <cellStyle name="Normal 2 3 6" xfId="4078"/>
    <cellStyle name="Normal 2 3 60" xfId="21451"/>
    <cellStyle name="Normal 2 3 61" xfId="21452"/>
    <cellStyle name="Normal 2 3 62" xfId="21453"/>
    <cellStyle name="Normal 2 3 63" xfId="21454"/>
    <cellStyle name="Normal 2 3 64" xfId="21455"/>
    <cellStyle name="Normal 2 3 65" xfId="21456"/>
    <cellStyle name="Normal 2 3 66" xfId="21457"/>
    <cellStyle name="Normal 2 3 67" xfId="21458"/>
    <cellStyle name="Normal 2 3 68" xfId="21459"/>
    <cellStyle name="Normal 2 3 69" xfId="21460"/>
    <cellStyle name="Normal 2 3 7" xfId="4079"/>
    <cellStyle name="Normal 2 3 70" xfId="21461"/>
    <cellStyle name="Normal 2 3 71" xfId="21462"/>
    <cellStyle name="Normal 2 3 72" xfId="21463"/>
    <cellStyle name="Normal 2 3 73" xfId="21464"/>
    <cellStyle name="Normal 2 3 74" xfId="21465"/>
    <cellStyle name="Normal 2 3 75" xfId="21466"/>
    <cellStyle name="Normal 2 3 76" xfId="21467"/>
    <cellStyle name="Normal 2 3 77" xfId="21468"/>
    <cellStyle name="Normal 2 3 78" xfId="21469"/>
    <cellStyle name="Normal 2 3 79" xfId="21470"/>
    <cellStyle name="Normal 2 3 8" xfId="4080"/>
    <cellStyle name="Normal 2 3 8 10" xfId="21471"/>
    <cellStyle name="Normal 2 3 8 11" xfId="21472"/>
    <cellStyle name="Normal 2 3 8 12" xfId="21473"/>
    <cellStyle name="Normal 2 3 8 13" xfId="21474"/>
    <cellStyle name="Normal 2 3 8 14" xfId="21475"/>
    <cellStyle name="Normal 2 3 8 15" xfId="21476"/>
    <cellStyle name="Normal 2 3 8 16" xfId="21477"/>
    <cellStyle name="Normal 2 3 8 17" xfId="21478"/>
    <cellStyle name="Normal 2 3 8 2" xfId="21479"/>
    <cellStyle name="Normal 2 3 8 3" xfId="21480"/>
    <cellStyle name="Normal 2 3 8 4" xfId="21481"/>
    <cellStyle name="Normal 2 3 8 5" xfId="21482"/>
    <cellStyle name="Normal 2 3 8 6" xfId="21483"/>
    <cellStyle name="Normal 2 3 8 7" xfId="21484"/>
    <cellStyle name="Normal 2 3 8 8" xfId="21485"/>
    <cellStyle name="Normal 2 3 8 9" xfId="21486"/>
    <cellStyle name="Normal 2 3 80" xfId="21487"/>
    <cellStyle name="Normal 2 3 81" xfId="21488"/>
    <cellStyle name="Normal 2 3 82" xfId="21489"/>
    <cellStyle name="Normal 2 3 83" xfId="21490"/>
    <cellStyle name="Normal 2 3 84" xfId="21491"/>
    <cellStyle name="Normal 2 3 85" xfId="41904"/>
    <cellStyle name="Normal 2 3 9" xfId="4081"/>
    <cellStyle name="Normal 2 3_Customer Operations Business Plan Input Reqs (3)" xfId="4082"/>
    <cellStyle name="Normal 2 30" xfId="1076"/>
    <cellStyle name="Normal 2 31" xfId="1077"/>
    <cellStyle name="Normal 2 32" xfId="1078"/>
    <cellStyle name="Normal 2 33" xfId="1079"/>
    <cellStyle name="Normal 2 34" xfId="1080"/>
    <cellStyle name="Normal 2 35" xfId="1081"/>
    <cellStyle name="Normal 2 36" xfId="1082"/>
    <cellStyle name="Normal 2 37" xfId="1083"/>
    <cellStyle name="Normal 2 38" xfId="1084"/>
    <cellStyle name="Normal 2 39" xfId="1085"/>
    <cellStyle name="Normal 2 4" xfId="59"/>
    <cellStyle name="Normal 2 4 10" xfId="4083"/>
    <cellStyle name="Normal 2 4 11" xfId="4084"/>
    <cellStyle name="Normal 2 4 12" xfId="4085"/>
    <cellStyle name="Normal 2 4 13" xfId="4086"/>
    <cellStyle name="Normal 2 4 14" xfId="4087"/>
    <cellStyle name="Normal 2 4 15" xfId="4088"/>
    <cellStyle name="Normal 2 4 16" xfId="4089"/>
    <cellStyle name="Normal 2 4 17" xfId="4090"/>
    <cellStyle name="Normal 2 4 18" xfId="17232"/>
    <cellStyle name="Normal 2 4 19" xfId="21492"/>
    <cellStyle name="Normal 2 4 2" xfId="234"/>
    <cellStyle name="Normal 2 4 2 10" xfId="21493"/>
    <cellStyle name="Normal 2 4 2 11" xfId="21494"/>
    <cellStyle name="Normal 2 4 2 12" xfId="21495"/>
    <cellStyle name="Normal 2 4 2 13" xfId="21496"/>
    <cellStyle name="Normal 2 4 2 14" xfId="21497"/>
    <cellStyle name="Normal 2 4 2 15" xfId="21498"/>
    <cellStyle name="Normal 2 4 2 16" xfId="21499"/>
    <cellStyle name="Normal 2 4 2 17" xfId="21500"/>
    <cellStyle name="Normal 2 4 2 18" xfId="21501"/>
    <cellStyle name="Normal 2 4 2 19" xfId="21502"/>
    <cellStyle name="Normal 2 4 2 2" xfId="1086"/>
    <cellStyle name="Normal 2 4 2 2 10" xfId="21503"/>
    <cellStyle name="Normal 2 4 2 2 11" xfId="21504"/>
    <cellStyle name="Normal 2 4 2 2 12" xfId="21505"/>
    <cellStyle name="Normal 2 4 2 2 13" xfId="21506"/>
    <cellStyle name="Normal 2 4 2 2 14" xfId="21507"/>
    <cellStyle name="Normal 2 4 2 2 15" xfId="21508"/>
    <cellStyle name="Normal 2 4 2 2 16" xfId="21509"/>
    <cellStyle name="Normal 2 4 2 2 17" xfId="21510"/>
    <cellStyle name="Normal 2 4 2 2 18" xfId="21511"/>
    <cellStyle name="Normal 2 4 2 2 19" xfId="21512"/>
    <cellStyle name="Normal 2 4 2 2 2" xfId="21513"/>
    <cellStyle name="Normal 2 4 2 2 2 10" xfId="21514"/>
    <cellStyle name="Normal 2 4 2 2 2 11" xfId="21515"/>
    <cellStyle name="Normal 2 4 2 2 2 12" xfId="21516"/>
    <cellStyle name="Normal 2 4 2 2 2 13" xfId="21517"/>
    <cellStyle name="Normal 2 4 2 2 2 14" xfId="21518"/>
    <cellStyle name="Normal 2 4 2 2 2 15" xfId="21519"/>
    <cellStyle name="Normal 2 4 2 2 2 16" xfId="21520"/>
    <cellStyle name="Normal 2 4 2 2 2 17" xfId="21521"/>
    <cellStyle name="Normal 2 4 2 2 2 2" xfId="21522"/>
    <cellStyle name="Normal 2 4 2 2 2 3" xfId="21523"/>
    <cellStyle name="Normal 2 4 2 2 2 4" xfId="21524"/>
    <cellStyle name="Normal 2 4 2 2 2 5" xfId="21525"/>
    <cellStyle name="Normal 2 4 2 2 2 6" xfId="21526"/>
    <cellStyle name="Normal 2 4 2 2 2 7" xfId="21527"/>
    <cellStyle name="Normal 2 4 2 2 2 8" xfId="21528"/>
    <cellStyle name="Normal 2 4 2 2 2 9" xfId="21529"/>
    <cellStyle name="Normal 2 4 2 2 20" xfId="21530"/>
    <cellStyle name="Normal 2 4 2 2 21" xfId="21531"/>
    <cellStyle name="Normal 2 4 2 2 22" xfId="21532"/>
    <cellStyle name="Normal 2 4 2 2 23" xfId="21533"/>
    <cellStyle name="Normal 2 4 2 2 24" xfId="21534"/>
    <cellStyle name="Normal 2 4 2 2 25" xfId="21535"/>
    <cellStyle name="Normal 2 4 2 2 26" xfId="21536"/>
    <cellStyle name="Normal 2 4 2 2 27" xfId="21537"/>
    <cellStyle name="Normal 2 4 2 2 28" xfId="21538"/>
    <cellStyle name="Normal 2 4 2 2 29" xfId="21539"/>
    <cellStyle name="Normal 2 4 2 2 3" xfId="21540"/>
    <cellStyle name="Normal 2 4 2 2 30" xfId="21541"/>
    <cellStyle name="Normal 2 4 2 2 31" xfId="21542"/>
    <cellStyle name="Normal 2 4 2 2 32" xfId="21543"/>
    <cellStyle name="Normal 2 4 2 2 33" xfId="21544"/>
    <cellStyle name="Normal 2 4 2 2 34" xfId="21545"/>
    <cellStyle name="Normal 2 4 2 2 35" xfId="21546"/>
    <cellStyle name="Normal 2 4 2 2 36" xfId="21547"/>
    <cellStyle name="Normal 2 4 2 2 37" xfId="21548"/>
    <cellStyle name="Normal 2 4 2 2 38" xfId="21549"/>
    <cellStyle name="Normal 2 4 2 2 39" xfId="21550"/>
    <cellStyle name="Normal 2 4 2 2 4" xfId="21551"/>
    <cellStyle name="Normal 2 4 2 2 40" xfId="21552"/>
    <cellStyle name="Normal 2 4 2 2 41" xfId="21553"/>
    <cellStyle name="Normal 2 4 2 2 42" xfId="21554"/>
    <cellStyle name="Normal 2 4 2 2 43" xfId="21555"/>
    <cellStyle name="Normal 2 4 2 2 44" xfId="21556"/>
    <cellStyle name="Normal 2 4 2 2 45" xfId="21557"/>
    <cellStyle name="Normal 2 4 2 2 46" xfId="21558"/>
    <cellStyle name="Normal 2 4 2 2 47" xfId="21559"/>
    <cellStyle name="Normal 2 4 2 2 48" xfId="21560"/>
    <cellStyle name="Normal 2 4 2 2 49" xfId="21561"/>
    <cellStyle name="Normal 2 4 2 2 5" xfId="21562"/>
    <cellStyle name="Normal 2 4 2 2 50" xfId="21563"/>
    <cellStyle name="Normal 2 4 2 2 51" xfId="21564"/>
    <cellStyle name="Normal 2 4 2 2 52" xfId="21565"/>
    <cellStyle name="Normal 2 4 2 2 53" xfId="21566"/>
    <cellStyle name="Normal 2 4 2 2 54" xfId="21567"/>
    <cellStyle name="Normal 2 4 2 2 55" xfId="21568"/>
    <cellStyle name="Normal 2 4 2 2 56" xfId="21569"/>
    <cellStyle name="Normal 2 4 2 2 57" xfId="21570"/>
    <cellStyle name="Normal 2 4 2 2 58" xfId="21571"/>
    <cellStyle name="Normal 2 4 2 2 59" xfId="21572"/>
    <cellStyle name="Normal 2 4 2 2 6" xfId="21573"/>
    <cellStyle name="Normal 2 4 2 2 60" xfId="21574"/>
    <cellStyle name="Normal 2 4 2 2 61" xfId="21575"/>
    <cellStyle name="Normal 2 4 2 2 62" xfId="21576"/>
    <cellStyle name="Normal 2 4 2 2 63" xfId="21577"/>
    <cellStyle name="Normal 2 4 2 2 64" xfId="21578"/>
    <cellStyle name="Normal 2 4 2 2 65" xfId="21579"/>
    <cellStyle name="Normal 2 4 2 2 66" xfId="21580"/>
    <cellStyle name="Normal 2 4 2 2 67" xfId="21581"/>
    <cellStyle name="Normal 2 4 2 2 68" xfId="21582"/>
    <cellStyle name="Normal 2 4 2 2 69" xfId="21583"/>
    <cellStyle name="Normal 2 4 2 2 7" xfId="21584"/>
    <cellStyle name="Normal 2 4 2 2 70" xfId="21585"/>
    <cellStyle name="Normal 2 4 2 2 71" xfId="21586"/>
    <cellStyle name="Normal 2 4 2 2 72" xfId="21587"/>
    <cellStyle name="Normal 2 4 2 2 73" xfId="21588"/>
    <cellStyle name="Normal 2 4 2 2 74" xfId="21589"/>
    <cellStyle name="Normal 2 4 2 2 75" xfId="21590"/>
    <cellStyle name="Normal 2 4 2 2 76" xfId="21591"/>
    <cellStyle name="Normal 2 4 2 2 77" xfId="21592"/>
    <cellStyle name="Normal 2 4 2 2 78" xfId="21593"/>
    <cellStyle name="Normal 2 4 2 2 8" xfId="21594"/>
    <cellStyle name="Normal 2 4 2 2 9" xfId="21595"/>
    <cellStyle name="Normal 2 4 2 20" xfId="21596"/>
    <cellStyle name="Normal 2 4 2 21" xfId="21597"/>
    <cellStyle name="Normal 2 4 2 22" xfId="21598"/>
    <cellStyle name="Normal 2 4 2 23" xfId="21599"/>
    <cellStyle name="Normal 2 4 2 24" xfId="21600"/>
    <cellStyle name="Normal 2 4 2 25" xfId="21601"/>
    <cellStyle name="Normal 2 4 2 26" xfId="21602"/>
    <cellStyle name="Normal 2 4 2 27" xfId="21603"/>
    <cellStyle name="Normal 2 4 2 28" xfId="21604"/>
    <cellStyle name="Normal 2 4 2 29" xfId="21605"/>
    <cellStyle name="Normal 2 4 2 3" xfId="21606"/>
    <cellStyle name="Normal 2 4 2 3 10" xfId="21607"/>
    <cellStyle name="Normal 2 4 2 3 11" xfId="21608"/>
    <cellStyle name="Normal 2 4 2 3 12" xfId="21609"/>
    <cellStyle name="Normal 2 4 2 3 13" xfId="21610"/>
    <cellStyle name="Normal 2 4 2 3 14" xfId="21611"/>
    <cellStyle name="Normal 2 4 2 3 15" xfId="21612"/>
    <cellStyle name="Normal 2 4 2 3 16" xfId="21613"/>
    <cellStyle name="Normal 2 4 2 3 17" xfId="21614"/>
    <cellStyle name="Normal 2 4 2 3 2" xfId="21615"/>
    <cellStyle name="Normal 2 4 2 3 3" xfId="21616"/>
    <cellStyle name="Normal 2 4 2 3 4" xfId="21617"/>
    <cellStyle name="Normal 2 4 2 3 5" xfId="21618"/>
    <cellStyle name="Normal 2 4 2 3 6" xfId="21619"/>
    <cellStyle name="Normal 2 4 2 3 7" xfId="21620"/>
    <cellStyle name="Normal 2 4 2 3 8" xfId="21621"/>
    <cellStyle name="Normal 2 4 2 3 9" xfId="21622"/>
    <cellStyle name="Normal 2 4 2 30" xfId="21623"/>
    <cellStyle name="Normal 2 4 2 31" xfId="21624"/>
    <cellStyle name="Normal 2 4 2 32" xfId="21625"/>
    <cellStyle name="Normal 2 4 2 33" xfId="21626"/>
    <cellStyle name="Normal 2 4 2 34" xfId="21627"/>
    <cellStyle name="Normal 2 4 2 35" xfId="21628"/>
    <cellStyle name="Normal 2 4 2 36" xfId="21629"/>
    <cellStyle name="Normal 2 4 2 37" xfId="21630"/>
    <cellStyle name="Normal 2 4 2 38" xfId="21631"/>
    <cellStyle name="Normal 2 4 2 39" xfId="21632"/>
    <cellStyle name="Normal 2 4 2 4" xfId="21633"/>
    <cellStyle name="Normal 2 4 2 40" xfId="21634"/>
    <cellStyle name="Normal 2 4 2 41" xfId="21635"/>
    <cellStyle name="Normal 2 4 2 42" xfId="21636"/>
    <cellStyle name="Normal 2 4 2 43" xfId="21637"/>
    <cellStyle name="Normal 2 4 2 44" xfId="21638"/>
    <cellStyle name="Normal 2 4 2 45" xfId="21639"/>
    <cellStyle name="Normal 2 4 2 46" xfId="21640"/>
    <cellStyle name="Normal 2 4 2 47" xfId="21641"/>
    <cellStyle name="Normal 2 4 2 48" xfId="21642"/>
    <cellStyle name="Normal 2 4 2 49" xfId="21643"/>
    <cellStyle name="Normal 2 4 2 5" xfId="21644"/>
    <cellStyle name="Normal 2 4 2 50" xfId="21645"/>
    <cellStyle name="Normal 2 4 2 51" xfId="21646"/>
    <cellStyle name="Normal 2 4 2 52" xfId="21647"/>
    <cellStyle name="Normal 2 4 2 53" xfId="21648"/>
    <cellStyle name="Normal 2 4 2 54" xfId="21649"/>
    <cellStyle name="Normal 2 4 2 55" xfId="21650"/>
    <cellStyle name="Normal 2 4 2 56" xfId="21651"/>
    <cellStyle name="Normal 2 4 2 57" xfId="21652"/>
    <cellStyle name="Normal 2 4 2 58" xfId="21653"/>
    <cellStyle name="Normal 2 4 2 59" xfId="21654"/>
    <cellStyle name="Normal 2 4 2 6" xfId="21655"/>
    <cellStyle name="Normal 2 4 2 60" xfId="21656"/>
    <cellStyle name="Normal 2 4 2 61" xfId="21657"/>
    <cellStyle name="Normal 2 4 2 62" xfId="21658"/>
    <cellStyle name="Normal 2 4 2 63" xfId="21659"/>
    <cellStyle name="Normal 2 4 2 64" xfId="21660"/>
    <cellStyle name="Normal 2 4 2 65" xfId="21661"/>
    <cellStyle name="Normal 2 4 2 66" xfId="21662"/>
    <cellStyle name="Normal 2 4 2 67" xfId="21663"/>
    <cellStyle name="Normal 2 4 2 68" xfId="21664"/>
    <cellStyle name="Normal 2 4 2 69" xfId="21665"/>
    <cellStyle name="Normal 2 4 2 7" xfId="21666"/>
    <cellStyle name="Normal 2 4 2 70" xfId="21667"/>
    <cellStyle name="Normal 2 4 2 71" xfId="21668"/>
    <cellStyle name="Normal 2 4 2 72" xfId="21669"/>
    <cellStyle name="Normal 2 4 2 73" xfId="21670"/>
    <cellStyle name="Normal 2 4 2 74" xfId="21671"/>
    <cellStyle name="Normal 2 4 2 75" xfId="21672"/>
    <cellStyle name="Normal 2 4 2 76" xfId="21673"/>
    <cellStyle name="Normal 2 4 2 77" xfId="21674"/>
    <cellStyle name="Normal 2 4 2 78" xfId="21675"/>
    <cellStyle name="Normal 2 4 2 8" xfId="21676"/>
    <cellStyle name="Normal 2 4 2 9" xfId="21677"/>
    <cellStyle name="Normal 2 4 20" xfId="21678"/>
    <cellStyle name="Normal 2 4 21" xfId="21679"/>
    <cellStyle name="Normal 2 4 22" xfId="21680"/>
    <cellStyle name="Normal 2 4 23" xfId="21681"/>
    <cellStyle name="Normal 2 4 24" xfId="21682"/>
    <cellStyle name="Normal 2 4 25" xfId="21683"/>
    <cellStyle name="Normal 2 4 26" xfId="21684"/>
    <cellStyle name="Normal 2 4 27" xfId="21685"/>
    <cellStyle name="Normal 2 4 28" xfId="21686"/>
    <cellStyle name="Normal 2 4 29" xfId="21687"/>
    <cellStyle name="Normal 2 4 3" xfId="1087"/>
    <cellStyle name="Normal 2 4 30" xfId="21688"/>
    <cellStyle name="Normal 2 4 31" xfId="21689"/>
    <cellStyle name="Normal 2 4 32" xfId="21690"/>
    <cellStyle name="Normal 2 4 33" xfId="21691"/>
    <cellStyle name="Normal 2 4 34" xfId="21692"/>
    <cellStyle name="Normal 2 4 35" xfId="21693"/>
    <cellStyle name="Normal 2 4 36" xfId="21694"/>
    <cellStyle name="Normal 2 4 37" xfId="21695"/>
    <cellStyle name="Normal 2 4 38" xfId="21696"/>
    <cellStyle name="Normal 2 4 39" xfId="21697"/>
    <cellStyle name="Normal 2 4 4" xfId="1088"/>
    <cellStyle name="Normal 2 4 40" xfId="21698"/>
    <cellStyle name="Normal 2 4 41" xfId="21699"/>
    <cellStyle name="Normal 2 4 42" xfId="21700"/>
    <cellStyle name="Normal 2 4 43" xfId="21701"/>
    <cellStyle name="Normal 2 4 44" xfId="21702"/>
    <cellStyle name="Normal 2 4 45" xfId="21703"/>
    <cellStyle name="Normal 2 4 46" xfId="21704"/>
    <cellStyle name="Normal 2 4 47" xfId="21705"/>
    <cellStyle name="Normal 2 4 48" xfId="21706"/>
    <cellStyle name="Normal 2 4 49" xfId="21707"/>
    <cellStyle name="Normal 2 4 5" xfId="4091"/>
    <cellStyle name="Normal 2 4 5 10" xfId="21708"/>
    <cellStyle name="Normal 2 4 5 11" xfId="21709"/>
    <cellStyle name="Normal 2 4 5 12" xfId="21710"/>
    <cellStyle name="Normal 2 4 5 13" xfId="21711"/>
    <cellStyle name="Normal 2 4 5 14" xfId="21712"/>
    <cellStyle name="Normal 2 4 5 15" xfId="21713"/>
    <cellStyle name="Normal 2 4 5 16" xfId="21714"/>
    <cellStyle name="Normal 2 4 5 17" xfId="21715"/>
    <cellStyle name="Normal 2 4 5 2" xfId="21716"/>
    <cellStyle name="Normal 2 4 5 3" xfId="21717"/>
    <cellStyle name="Normal 2 4 5 4" xfId="21718"/>
    <cellStyle name="Normal 2 4 5 5" xfId="21719"/>
    <cellStyle name="Normal 2 4 5 6" xfId="21720"/>
    <cellStyle name="Normal 2 4 5 7" xfId="21721"/>
    <cellStyle name="Normal 2 4 5 8" xfId="21722"/>
    <cellStyle name="Normal 2 4 5 9" xfId="21723"/>
    <cellStyle name="Normal 2 4 50" xfId="21724"/>
    <cellStyle name="Normal 2 4 51" xfId="21725"/>
    <cellStyle name="Normal 2 4 52" xfId="21726"/>
    <cellStyle name="Normal 2 4 53" xfId="21727"/>
    <cellStyle name="Normal 2 4 54" xfId="21728"/>
    <cellStyle name="Normal 2 4 55" xfId="21729"/>
    <cellStyle name="Normal 2 4 56" xfId="21730"/>
    <cellStyle name="Normal 2 4 57" xfId="21731"/>
    <cellStyle name="Normal 2 4 58" xfId="21732"/>
    <cellStyle name="Normal 2 4 59" xfId="21733"/>
    <cellStyle name="Normal 2 4 6" xfId="4092"/>
    <cellStyle name="Normal 2 4 6 10" xfId="21734"/>
    <cellStyle name="Normal 2 4 6 11" xfId="21735"/>
    <cellStyle name="Normal 2 4 6 12" xfId="21736"/>
    <cellStyle name="Normal 2 4 6 13" xfId="21737"/>
    <cellStyle name="Normal 2 4 6 14" xfId="21738"/>
    <cellStyle name="Normal 2 4 6 15" xfId="21739"/>
    <cellStyle name="Normal 2 4 6 16" xfId="21740"/>
    <cellStyle name="Normal 2 4 6 17" xfId="21741"/>
    <cellStyle name="Normal 2 4 6 2" xfId="21742"/>
    <cellStyle name="Normal 2 4 6 3" xfId="21743"/>
    <cellStyle name="Normal 2 4 6 4" xfId="21744"/>
    <cellStyle name="Normal 2 4 6 5" xfId="21745"/>
    <cellStyle name="Normal 2 4 6 6" xfId="21746"/>
    <cellStyle name="Normal 2 4 6 7" xfId="21747"/>
    <cellStyle name="Normal 2 4 6 8" xfId="21748"/>
    <cellStyle name="Normal 2 4 6 9" xfId="21749"/>
    <cellStyle name="Normal 2 4 60" xfId="21750"/>
    <cellStyle name="Normal 2 4 61" xfId="21751"/>
    <cellStyle name="Normal 2 4 62" xfId="21752"/>
    <cellStyle name="Normal 2 4 63" xfId="21753"/>
    <cellStyle name="Normal 2 4 64" xfId="21754"/>
    <cellStyle name="Normal 2 4 65" xfId="21755"/>
    <cellStyle name="Normal 2 4 66" xfId="21756"/>
    <cellStyle name="Normal 2 4 67" xfId="21757"/>
    <cellStyle name="Normal 2 4 68" xfId="21758"/>
    <cellStyle name="Normal 2 4 69" xfId="21759"/>
    <cellStyle name="Normal 2 4 7" xfId="4093"/>
    <cellStyle name="Normal 2 4 70" xfId="21760"/>
    <cellStyle name="Normal 2 4 71" xfId="21761"/>
    <cellStyle name="Normal 2 4 72" xfId="21762"/>
    <cellStyle name="Normal 2 4 73" xfId="21763"/>
    <cellStyle name="Normal 2 4 74" xfId="21764"/>
    <cellStyle name="Normal 2 4 75" xfId="21765"/>
    <cellStyle name="Normal 2 4 76" xfId="21766"/>
    <cellStyle name="Normal 2 4 77" xfId="21767"/>
    <cellStyle name="Normal 2 4 78" xfId="21768"/>
    <cellStyle name="Normal 2 4 79" xfId="21769"/>
    <cellStyle name="Normal 2 4 8" xfId="4094"/>
    <cellStyle name="Normal 2 4 80" xfId="21770"/>
    <cellStyle name="Normal 2 4 9" xfId="4095"/>
    <cellStyle name="Normal 2 4_Customer Operations Business Plan Input Reqs (3)" xfId="4096"/>
    <cellStyle name="Normal 2 40" xfId="1089"/>
    <cellStyle name="Normal 2 41" xfId="1090"/>
    <cellStyle name="Normal 2 42" xfId="1091"/>
    <cellStyle name="Normal 2 43" xfId="1092"/>
    <cellStyle name="Normal 2 44" xfId="1093"/>
    <cellStyle name="Normal 2 45" xfId="1094"/>
    <cellStyle name="Normal 2 46" xfId="1095"/>
    <cellStyle name="Normal 2 47" xfId="1096"/>
    <cellStyle name="Normal 2 48" xfId="1097"/>
    <cellStyle name="Normal 2 49" xfId="1098"/>
    <cellStyle name="Normal 2 5" xfId="60"/>
    <cellStyle name="Normal 2 5 10" xfId="4097"/>
    <cellStyle name="Normal 2 5 11" xfId="4098"/>
    <cellStyle name="Normal 2 5 12" xfId="4099"/>
    <cellStyle name="Normal 2 5 13" xfId="4100"/>
    <cellStyle name="Normal 2 5 14" xfId="4101"/>
    <cellStyle name="Normal 2 5 15" xfId="4102"/>
    <cellStyle name="Normal 2 5 16" xfId="4103"/>
    <cellStyle name="Normal 2 5 17" xfId="4104"/>
    <cellStyle name="Normal 2 5 18" xfId="4105"/>
    <cellStyle name="Normal 2 5 19" xfId="4106"/>
    <cellStyle name="Normal 2 5 2" xfId="235"/>
    <cellStyle name="Normal 2 5 2 10" xfId="4107"/>
    <cellStyle name="Normal 2 5 2 11" xfId="4108"/>
    <cellStyle name="Normal 2 5 2 12" xfId="4109"/>
    <cellStyle name="Normal 2 5 2 13" xfId="4110"/>
    <cellStyle name="Normal 2 5 2 14" xfId="4111"/>
    <cellStyle name="Normal 2 5 2 15" xfId="4112"/>
    <cellStyle name="Normal 2 5 2 16" xfId="4113"/>
    <cellStyle name="Normal 2 5 2 17" xfId="4114"/>
    <cellStyle name="Normal 2 5 2 18" xfId="4115"/>
    <cellStyle name="Normal 2 5 2 19" xfId="21771"/>
    <cellStyle name="Normal 2 5 2 2" xfId="1099"/>
    <cellStyle name="Normal 2 5 2 2 10" xfId="4116"/>
    <cellStyle name="Normal 2 5 2 2 11" xfId="4117"/>
    <cellStyle name="Normal 2 5 2 2 12" xfId="4118"/>
    <cellStyle name="Normal 2 5 2 2 13" xfId="4119"/>
    <cellStyle name="Normal 2 5 2 2 14" xfId="4120"/>
    <cellStyle name="Normal 2 5 2 2 15" xfId="4121"/>
    <cellStyle name="Normal 2 5 2 2 16" xfId="21772"/>
    <cellStyle name="Normal 2 5 2 2 17" xfId="21773"/>
    <cellStyle name="Normal 2 5 2 2 18" xfId="21774"/>
    <cellStyle name="Normal 2 5 2 2 19" xfId="21775"/>
    <cellStyle name="Normal 2 5 2 2 2" xfId="1100"/>
    <cellStyle name="Normal 2 5 2 2 2 10" xfId="4122"/>
    <cellStyle name="Normal 2 5 2 2 2 11" xfId="4123"/>
    <cellStyle name="Normal 2 5 2 2 2 12" xfId="4124"/>
    <cellStyle name="Normal 2 5 2 2 2 13" xfId="4125"/>
    <cellStyle name="Normal 2 5 2 2 2 14" xfId="4126"/>
    <cellStyle name="Normal 2 5 2 2 2 15" xfId="21776"/>
    <cellStyle name="Normal 2 5 2 2 2 16" xfId="21777"/>
    <cellStyle name="Normal 2 5 2 2 2 17" xfId="21778"/>
    <cellStyle name="Normal 2 5 2 2 2 18" xfId="21779"/>
    <cellStyle name="Normal 2 5 2 2 2 19" xfId="21780"/>
    <cellStyle name="Normal 2 5 2 2 2 2" xfId="1101"/>
    <cellStyle name="Normal 2 5 2 2 2 2 10" xfId="4127"/>
    <cellStyle name="Normal 2 5 2 2 2 2 11" xfId="4128"/>
    <cellStyle name="Normal 2 5 2 2 2 2 12" xfId="4129"/>
    <cellStyle name="Normal 2 5 2 2 2 2 13" xfId="4130"/>
    <cellStyle name="Normal 2 5 2 2 2 2 14" xfId="21781"/>
    <cellStyle name="Normal 2 5 2 2 2 2 15" xfId="21782"/>
    <cellStyle name="Normal 2 5 2 2 2 2 16" xfId="21783"/>
    <cellStyle name="Normal 2 5 2 2 2 2 17" xfId="21784"/>
    <cellStyle name="Normal 2 5 2 2 2 2 2" xfId="4131"/>
    <cellStyle name="Normal 2 5 2 2 2 2 3" xfId="4132"/>
    <cellStyle name="Normal 2 5 2 2 2 2 4" xfId="4133"/>
    <cellStyle name="Normal 2 5 2 2 2 2 5" xfId="4134"/>
    <cellStyle name="Normal 2 5 2 2 2 2 6" xfId="4135"/>
    <cellStyle name="Normal 2 5 2 2 2 2 7" xfId="4136"/>
    <cellStyle name="Normal 2 5 2 2 2 2 8" xfId="4137"/>
    <cellStyle name="Normal 2 5 2 2 2 2 9" xfId="4138"/>
    <cellStyle name="Normal 2 5 2 2 2 20" xfId="21785"/>
    <cellStyle name="Normal 2 5 2 2 2 21" xfId="21786"/>
    <cellStyle name="Normal 2 5 2 2 2 22" xfId="21787"/>
    <cellStyle name="Normal 2 5 2 2 2 23" xfId="21788"/>
    <cellStyle name="Normal 2 5 2 2 2 24" xfId="21789"/>
    <cellStyle name="Normal 2 5 2 2 2 25" xfId="21790"/>
    <cellStyle name="Normal 2 5 2 2 2 26" xfId="21791"/>
    <cellStyle name="Normal 2 5 2 2 2 27" xfId="21792"/>
    <cellStyle name="Normal 2 5 2 2 2 28" xfId="21793"/>
    <cellStyle name="Normal 2 5 2 2 2 29" xfId="21794"/>
    <cellStyle name="Normal 2 5 2 2 2 3" xfId="4139"/>
    <cellStyle name="Normal 2 5 2 2 2 3 10" xfId="21795"/>
    <cellStyle name="Normal 2 5 2 2 2 3 11" xfId="21796"/>
    <cellStyle name="Normal 2 5 2 2 2 3 12" xfId="21797"/>
    <cellStyle name="Normal 2 5 2 2 2 3 13" xfId="21798"/>
    <cellStyle name="Normal 2 5 2 2 2 3 14" xfId="21799"/>
    <cellStyle name="Normal 2 5 2 2 2 3 15" xfId="21800"/>
    <cellStyle name="Normal 2 5 2 2 2 3 16" xfId="21801"/>
    <cellStyle name="Normal 2 5 2 2 2 3 17" xfId="21802"/>
    <cellStyle name="Normal 2 5 2 2 2 3 2" xfId="21803"/>
    <cellStyle name="Normal 2 5 2 2 2 3 3" xfId="21804"/>
    <cellStyle name="Normal 2 5 2 2 2 3 4" xfId="21805"/>
    <cellStyle name="Normal 2 5 2 2 2 3 5" xfId="21806"/>
    <cellStyle name="Normal 2 5 2 2 2 3 6" xfId="21807"/>
    <cellStyle name="Normal 2 5 2 2 2 3 7" xfId="21808"/>
    <cellStyle name="Normal 2 5 2 2 2 3 8" xfId="21809"/>
    <cellStyle name="Normal 2 5 2 2 2 3 9" xfId="21810"/>
    <cellStyle name="Normal 2 5 2 2 2 30" xfId="21811"/>
    <cellStyle name="Normal 2 5 2 2 2 31" xfId="21812"/>
    <cellStyle name="Normal 2 5 2 2 2 32" xfId="21813"/>
    <cellStyle name="Normal 2 5 2 2 2 33" xfId="21814"/>
    <cellStyle name="Normal 2 5 2 2 2 34" xfId="21815"/>
    <cellStyle name="Normal 2 5 2 2 2 35" xfId="21816"/>
    <cellStyle name="Normal 2 5 2 2 2 36" xfId="21817"/>
    <cellStyle name="Normal 2 5 2 2 2 37" xfId="21818"/>
    <cellStyle name="Normal 2 5 2 2 2 38" xfId="21819"/>
    <cellStyle name="Normal 2 5 2 2 2 39" xfId="21820"/>
    <cellStyle name="Normal 2 5 2 2 2 4" xfId="4140"/>
    <cellStyle name="Normal 2 5 2 2 2 40" xfId="21821"/>
    <cellStyle name="Normal 2 5 2 2 2 41" xfId="21822"/>
    <cellStyle name="Normal 2 5 2 2 2 42" xfId="21823"/>
    <cellStyle name="Normal 2 5 2 2 2 43" xfId="21824"/>
    <cellStyle name="Normal 2 5 2 2 2 44" xfId="21825"/>
    <cellStyle name="Normal 2 5 2 2 2 45" xfId="21826"/>
    <cellStyle name="Normal 2 5 2 2 2 46" xfId="21827"/>
    <cellStyle name="Normal 2 5 2 2 2 47" xfId="21828"/>
    <cellStyle name="Normal 2 5 2 2 2 48" xfId="21829"/>
    <cellStyle name="Normal 2 5 2 2 2 49" xfId="21830"/>
    <cellStyle name="Normal 2 5 2 2 2 5" xfId="4141"/>
    <cellStyle name="Normal 2 5 2 2 2 50" xfId="21831"/>
    <cellStyle name="Normal 2 5 2 2 2 51" xfId="21832"/>
    <cellStyle name="Normal 2 5 2 2 2 52" xfId="21833"/>
    <cellStyle name="Normal 2 5 2 2 2 53" xfId="21834"/>
    <cellStyle name="Normal 2 5 2 2 2 54" xfId="21835"/>
    <cellStyle name="Normal 2 5 2 2 2 55" xfId="21836"/>
    <cellStyle name="Normal 2 5 2 2 2 56" xfId="21837"/>
    <cellStyle name="Normal 2 5 2 2 2 57" xfId="21838"/>
    <cellStyle name="Normal 2 5 2 2 2 58" xfId="21839"/>
    <cellStyle name="Normal 2 5 2 2 2 59" xfId="21840"/>
    <cellStyle name="Normal 2 5 2 2 2 6" xfId="4142"/>
    <cellStyle name="Normal 2 5 2 2 2 60" xfId="21841"/>
    <cellStyle name="Normal 2 5 2 2 2 61" xfId="21842"/>
    <cellStyle name="Normal 2 5 2 2 2 62" xfId="21843"/>
    <cellStyle name="Normal 2 5 2 2 2 63" xfId="21844"/>
    <cellStyle name="Normal 2 5 2 2 2 64" xfId="21845"/>
    <cellStyle name="Normal 2 5 2 2 2 65" xfId="21846"/>
    <cellStyle name="Normal 2 5 2 2 2 66" xfId="21847"/>
    <cellStyle name="Normal 2 5 2 2 2 67" xfId="21848"/>
    <cellStyle name="Normal 2 5 2 2 2 68" xfId="21849"/>
    <cellStyle name="Normal 2 5 2 2 2 69" xfId="21850"/>
    <cellStyle name="Normal 2 5 2 2 2 7" xfId="4143"/>
    <cellStyle name="Normal 2 5 2 2 2 70" xfId="21851"/>
    <cellStyle name="Normal 2 5 2 2 2 71" xfId="21852"/>
    <cellStyle name="Normal 2 5 2 2 2 72" xfId="21853"/>
    <cellStyle name="Normal 2 5 2 2 2 73" xfId="21854"/>
    <cellStyle name="Normal 2 5 2 2 2 74" xfId="21855"/>
    <cellStyle name="Normal 2 5 2 2 2 75" xfId="21856"/>
    <cellStyle name="Normal 2 5 2 2 2 76" xfId="21857"/>
    <cellStyle name="Normal 2 5 2 2 2 77" xfId="21858"/>
    <cellStyle name="Normal 2 5 2 2 2 78" xfId="21859"/>
    <cellStyle name="Normal 2 5 2 2 2 79" xfId="21860"/>
    <cellStyle name="Normal 2 5 2 2 2 8" xfId="4144"/>
    <cellStyle name="Normal 2 5 2 2 2 80" xfId="21861"/>
    <cellStyle name="Normal 2 5 2 2 2 81" xfId="21862"/>
    <cellStyle name="Normal 2 5 2 2 2 82" xfId="21863"/>
    <cellStyle name="Normal 2 5 2 2 2 9" xfId="4145"/>
    <cellStyle name="Normal 2 5 2 2 20" xfId="21864"/>
    <cellStyle name="Normal 2 5 2 2 21" xfId="21865"/>
    <cellStyle name="Normal 2 5 2 2 22" xfId="21866"/>
    <cellStyle name="Normal 2 5 2 2 23" xfId="21867"/>
    <cellStyle name="Normal 2 5 2 2 24" xfId="21868"/>
    <cellStyle name="Normal 2 5 2 2 25" xfId="21869"/>
    <cellStyle name="Normal 2 5 2 2 26" xfId="21870"/>
    <cellStyle name="Normal 2 5 2 2 27" xfId="21871"/>
    <cellStyle name="Normal 2 5 2 2 28" xfId="21872"/>
    <cellStyle name="Normal 2 5 2 2 29" xfId="21873"/>
    <cellStyle name="Normal 2 5 2 2 3" xfId="1102"/>
    <cellStyle name="Normal 2 5 2 2 3 10" xfId="4146"/>
    <cellStyle name="Normal 2 5 2 2 3 11" xfId="4147"/>
    <cellStyle name="Normal 2 5 2 2 3 12" xfId="4148"/>
    <cellStyle name="Normal 2 5 2 2 3 13" xfId="4149"/>
    <cellStyle name="Normal 2 5 2 2 3 14" xfId="21874"/>
    <cellStyle name="Normal 2 5 2 2 3 15" xfId="21875"/>
    <cellStyle name="Normal 2 5 2 2 3 16" xfId="21876"/>
    <cellStyle name="Normal 2 5 2 2 3 17" xfId="21877"/>
    <cellStyle name="Normal 2 5 2 2 3 18" xfId="21878"/>
    <cellStyle name="Normal 2 5 2 2 3 2" xfId="4150"/>
    <cellStyle name="Normal 2 5 2 2 3 3" xfId="4151"/>
    <cellStyle name="Normal 2 5 2 2 3 4" xfId="4152"/>
    <cellStyle name="Normal 2 5 2 2 3 5" xfId="4153"/>
    <cellStyle name="Normal 2 5 2 2 3 6" xfId="4154"/>
    <cellStyle name="Normal 2 5 2 2 3 7" xfId="4155"/>
    <cellStyle name="Normal 2 5 2 2 3 8" xfId="4156"/>
    <cellStyle name="Normal 2 5 2 2 3 9" xfId="4157"/>
    <cellStyle name="Normal 2 5 2 2 30" xfId="21879"/>
    <cellStyle name="Normal 2 5 2 2 31" xfId="21880"/>
    <cellStyle name="Normal 2 5 2 2 32" xfId="21881"/>
    <cellStyle name="Normal 2 5 2 2 33" xfId="21882"/>
    <cellStyle name="Normal 2 5 2 2 34" xfId="21883"/>
    <cellStyle name="Normal 2 5 2 2 35" xfId="21884"/>
    <cellStyle name="Normal 2 5 2 2 36" xfId="21885"/>
    <cellStyle name="Normal 2 5 2 2 37" xfId="21886"/>
    <cellStyle name="Normal 2 5 2 2 38" xfId="21887"/>
    <cellStyle name="Normal 2 5 2 2 39" xfId="21888"/>
    <cellStyle name="Normal 2 5 2 2 4" xfId="4158"/>
    <cellStyle name="Normal 2 5 2 2 4 10" xfId="21889"/>
    <cellStyle name="Normal 2 5 2 2 4 11" xfId="21890"/>
    <cellStyle name="Normal 2 5 2 2 4 12" xfId="21891"/>
    <cellStyle name="Normal 2 5 2 2 4 13" xfId="21892"/>
    <cellStyle name="Normal 2 5 2 2 4 14" xfId="21893"/>
    <cellStyle name="Normal 2 5 2 2 4 15" xfId="21894"/>
    <cellStyle name="Normal 2 5 2 2 4 16" xfId="21895"/>
    <cellStyle name="Normal 2 5 2 2 4 17" xfId="21896"/>
    <cellStyle name="Normal 2 5 2 2 4 2" xfId="21897"/>
    <cellStyle name="Normal 2 5 2 2 4 3" xfId="21898"/>
    <cellStyle name="Normal 2 5 2 2 4 4" xfId="21899"/>
    <cellStyle name="Normal 2 5 2 2 4 5" xfId="21900"/>
    <cellStyle name="Normal 2 5 2 2 4 6" xfId="21901"/>
    <cellStyle name="Normal 2 5 2 2 4 7" xfId="21902"/>
    <cellStyle name="Normal 2 5 2 2 4 8" xfId="21903"/>
    <cellStyle name="Normal 2 5 2 2 4 9" xfId="21904"/>
    <cellStyle name="Normal 2 5 2 2 40" xfId="21905"/>
    <cellStyle name="Normal 2 5 2 2 41" xfId="21906"/>
    <cellStyle name="Normal 2 5 2 2 42" xfId="21907"/>
    <cellStyle name="Normal 2 5 2 2 43" xfId="21908"/>
    <cellStyle name="Normal 2 5 2 2 44" xfId="21909"/>
    <cellStyle name="Normal 2 5 2 2 45" xfId="21910"/>
    <cellStyle name="Normal 2 5 2 2 46" xfId="21911"/>
    <cellStyle name="Normal 2 5 2 2 47" xfId="21912"/>
    <cellStyle name="Normal 2 5 2 2 48" xfId="21913"/>
    <cellStyle name="Normal 2 5 2 2 49" xfId="21914"/>
    <cellStyle name="Normal 2 5 2 2 5" xfId="4159"/>
    <cellStyle name="Normal 2 5 2 2 50" xfId="21915"/>
    <cellStyle name="Normal 2 5 2 2 51" xfId="21916"/>
    <cellStyle name="Normal 2 5 2 2 52" xfId="21917"/>
    <cellStyle name="Normal 2 5 2 2 53" xfId="21918"/>
    <cellStyle name="Normal 2 5 2 2 54" xfId="21919"/>
    <cellStyle name="Normal 2 5 2 2 55" xfId="21920"/>
    <cellStyle name="Normal 2 5 2 2 56" xfId="21921"/>
    <cellStyle name="Normal 2 5 2 2 57" xfId="21922"/>
    <cellStyle name="Normal 2 5 2 2 58" xfId="21923"/>
    <cellStyle name="Normal 2 5 2 2 59" xfId="21924"/>
    <cellStyle name="Normal 2 5 2 2 6" xfId="4160"/>
    <cellStyle name="Normal 2 5 2 2 60" xfId="21925"/>
    <cellStyle name="Normal 2 5 2 2 61" xfId="21926"/>
    <cellStyle name="Normal 2 5 2 2 62" xfId="21927"/>
    <cellStyle name="Normal 2 5 2 2 63" xfId="21928"/>
    <cellStyle name="Normal 2 5 2 2 64" xfId="21929"/>
    <cellStyle name="Normal 2 5 2 2 65" xfId="21930"/>
    <cellStyle name="Normal 2 5 2 2 66" xfId="21931"/>
    <cellStyle name="Normal 2 5 2 2 67" xfId="21932"/>
    <cellStyle name="Normal 2 5 2 2 68" xfId="21933"/>
    <cellStyle name="Normal 2 5 2 2 69" xfId="21934"/>
    <cellStyle name="Normal 2 5 2 2 7" xfId="4161"/>
    <cellStyle name="Normal 2 5 2 2 70" xfId="21935"/>
    <cellStyle name="Normal 2 5 2 2 71" xfId="21936"/>
    <cellStyle name="Normal 2 5 2 2 72" xfId="21937"/>
    <cellStyle name="Normal 2 5 2 2 73" xfId="21938"/>
    <cellStyle name="Normal 2 5 2 2 74" xfId="21939"/>
    <cellStyle name="Normal 2 5 2 2 75" xfId="21940"/>
    <cellStyle name="Normal 2 5 2 2 76" xfId="21941"/>
    <cellStyle name="Normal 2 5 2 2 77" xfId="21942"/>
    <cellStyle name="Normal 2 5 2 2 78" xfId="21943"/>
    <cellStyle name="Normal 2 5 2 2 79" xfId="21944"/>
    <cellStyle name="Normal 2 5 2 2 8" xfId="4162"/>
    <cellStyle name="Normal 2 5 2 2 80" xfId="21945"/>
    <cellStyle name="Normal 2 5 2 2 81" xfId="21946"/>
    <cellStyle name="Normal 2 5 2 2 82" xfId="21947"/>
    <cellStyle name="Normal 2 5 2 2 83" xfId="21948"/>
    <cellStyle name="Normal 2 5 2 2 84" xfId="21949"/>
    <cellStyle name="Normal 2 5 2 2 9" xfId="4163"/>
    <cellStyle name="Normal 2 5 2 2_4 28 1_Asst_Health_Crit_AllTO_RIIO_20110714pm" xfId="15579"/>
    <cellStyle name="Normal 2 5 2 20" xfId="21950"/>
    <cellStyle name="Normal 2 5 2 21" xfId="21951"/>
    <cellStyle name="Normal 2 5 2 22" xfId="21952"/>
    <cellStyle name="Normal 2 5 2 23" xfId="21953"/>
    <cellStyle name="Normal 2 5 2 24" xfId="21954"/>
    <cellStyle name="Normal 2 5 2 25" xfId="21955"/>
    <cellStyle name="Normal 2 5 2 26" xfId="21956"/>
    <cellStyle name="Normal 2 5 2 27" xfId="21957"/>
    <cellStyle name="Normal 2 5 2 28" xfId="21958"/>
    <cellStyle name="Normal 2 5 2 29" xfId="21959"/>
    <cellStyle name="Normal 2 5 2 3" xfId="1103"/>
    <cellStyle name="Normal 2 5 2 3 10" xfId="4164"/>
    <cellStyle name="Normal 2 5 2 3 11" xfId="4165"/>
    <cellStyle name="Normal 2 5 2 3 12" xfId="4166"/>
    <cellStyle name="Normal 2 5 2 3 13" xfId="4167"/>
    <cellStyle name="Normal 2 5 2 3 14" xfId="4168"/>
    <cellStyle name="Normal 2 5 2 3 15" xfId="21960"/>
    <cellStyle name="Normal 2 5 2 3 16" xfId="21961"/>
    <cellStyle name="Normal 2 5 2 3 17" xfId="21962"/>
    <cellStyle name="Normal 2 5 2 3 18" xfId="21963"/>
    <cellStyle name="Normal 2 5 2 3 19" xfId="21964"/>
    <cellStyle name="Normal 2 5 2 3 2" xfId="1104"/>
    <cellStyle name="Normal 2 5 2 3 2 10" xfId="4169"/>
    <cellStyle name="Normal 2 5 2 3 2 11" xfId="4170"/>
    <cellStyle name="Normal 2 5 2 3 2 12" xfId="4171"/>
    <cellStyle name="Normal 2 5 2 3 2 13" xfId="4172"/>
    <cellStyle name="Normal 2 5 2 3 2 14" xfId="21965"/>
    <cellStyle name="Normal 2 5 2 3 2 15" xfId="21966"/>
    <cellStyle name="Normal 2 5 2 3 2 16" xfId="21967"/>
    <cellStyle name="Normal 2 5 2 3 2 17" xfId="21968"/>
    <cellStyle name="Normal 2 5 2 3 2 2" xfId="4173"/>
    <cellStyle name="Normal 2 5 2 3 2 3" xfId="4174"/>
    <cellStyle name="Normal 2 5 2 3 2 4" xfId="4175"/>
    <cellStyle name="Normal 2 5 2 3 2 5" xfId="4176"/>
    <cellStyle name="Normal 2 5 2 3 2 6" xfId="4177"/>
    <cellStyle name="Normal 2 5 2 3 2 7" xfId="4178"/>
    <cellStyle name="Normal 2 5 2 3 2 8" xfId="4179"/>
    <cellStyle name="Normal 2 5 2 3 2 9" xfId="4180"/>
    <cellStyle name="Normal 2 5 2 3 20" xfId="21969"/>
    <cellStyle name="Normal 2 5 2 3 21" xfId="21970"/>
    <cellStyle name="Normal 2 5 2 3 22" xfId="21971"/>
    <cellStyle name="Normal 2 5 2 3 23" xfId="21972"/>
    <cellStyle name="Normal 2 5 2 3 24" xfId="21973"/>
    <cellStyle name="Normal 2 5 2 3 25" xfId="21974"/>
    <cellStyle name="Normal 2 5 2 3 26" xfId="21975"/>
    <cellStyle name="Normal 2 5 2 3 27" xfId="21976"/>
    <cellStyle name="Normal 2 5 2 3 28" xfId="21977"/>
    <cellStyle name="Normal 2 5 2 3 29" xfId="21978"/>
    <cellStyle name="Normal 2 5 2 3 3" xfId="4181"/>
    <cellStyle name="Normal 2 5 2 3 3 10" xfId="21979"/>
    <cellStyle name="Normal 2 5 2 3 3 11" xfId="21980"/>
    <cellStyle name="Normal 2 5 2 3 3 12" xfId="21981"/>
    <cellStyle name="Normal 2 5 2 3 3 13" xfId="21982"/>
    <cellStyle name="Normal 2 5 2 3 3 14" xfId="21983"/>
    <cellStyle name="Normal 2 5 2 3 3 15" xfId="21984"/>
    <cellStyle name="Normal 2 5 2 3 3 16" xfId="21985"/>
    <cellStyle name="Normal 2 5 2 3 3 17" xfId="21986"/>
    <cellStyle name="Normal 2 5 2 3 3 2" xfId="21987"/>
    <cellStyle name="Normal 2 5 2 3 3 3" xfId="21988"/>
    <cellStyle name="Normal 2 5 2 3 3 4" xfId="21989"/>
    <cellStyle name="Normal 2 5 2 3 3 5" xfId="21990"/>
    <cellStyle name="Normal 2 5 2 3 3 6" xfId="21991"/>
    <cellStyle name="Normal 2 5 2 3 3 7" xfId="21992"/>
    <cellStyle name="Normal 2 5 2 3 3 8" xfId="21993"/>
    <cellStyle name="Normal 2 5 2 3 3 9" xfId="21994"/>
    <cellStyle name="Normal 2 5 2 3 30" xfId="21995"/>
    <cellStyle name="Normal 2 5 2 3 31" xfId="21996"/>
    <cellStyle name="Normal 2 5 2 3 32" xfId="21997"/>
    <cellStyle name="Normal 2 5 2 3 33" xfId="21998"/>
    <cellStyle name="Normal 2 5 2 3 34" xfId="21999"/>
    <cellStyle name="Normal 2 5 2 3 35" xfId="22000"/>
    <cellStyle name="Normal 2 5 2 3 36" xfId="22001"/>
    <cellStyle name="Normal 2 5 2 3 37" xfId="22002"/>
    <cellStyle name="Normal 2 5 2 3 38" xfId="22003"/>
    <cellStyle name="Normal 2 5 2 3 39" xfId="22004"/>
    <cellStyle name="Normal 2 5 2 3 4" xfId="4182"/>
    <cellStyle name="Normal 2 5 2 3 40" xfId="22005"/>
    <cellStyle name="Normal 2 5 2 3 41" xfId="22006"/>
    <cellStyle name="Normal 2 5 2 3 42" xfId="22007"/>
    <cellStyle name="Normal 2 5 2 3 43" xfId="22008"/>
    <cellStyle name="Normal 2 5 2 3 44" xfId="22009"/>
    <cellStyle name="Normal 2 5 2 3 45" xfId="22010"/>
    <cellStyle name="Normal 2 5 2 3 46" xfId="22011"/>
    <cellStyle name="Normal 2 5 2 3 47" xfId="22012"/>
    <cellStyle name="Normal 2 5 2 3 48" xfId="22013"/>
    <cellStyle name="Normal 2 5 2 3 49" xfId="22014"/>
    <cellStyle name="Normal 2 5 2 3 5" xfId="4183"/>
    <cellStyle name="Normal 2 5 2 3 50" xfId="22015"/>
    <cellStyle name="Normal 2 5 2 3 51" xfId="22016"/>
    <cellStyle name="Normal 2 5 2 3 52" xfId="22017"/>
    <cellStyle name="Normal 2 5 2 3 53" xfId="22018"/>
    <cellStyle name="Normal 2 5 2 3 54" xfId="22019"/>
    <cellStyle name="Normal 2 5 2 3 55" xfId="22020"/>
    <cellStyle name="Normal 2 5 2 3 56" xfId="22021"/>
    <cellStyle name="Normal 2 5 2 3 57" xfId="22022"/>
    <cellStyle name="Normal 2 5 2 3 58" xfId="22023"/>
    <cellStyle name="Normal 2 5 2 3 59" xfId="22024"/>
    <cellStyle name="Normal 2 5 2 3 6" xfId="4184"/>
    <cellStyle name="Normal 2 5 2 3 60" xfId="22025"/>
    <cellStyle name="Normal 2 5 2 3 61" xfId="22026"/>
    <cellStyle name="Normal 2 5 2 3 62" xfId="22027"/>
    <cellStyle name="Normal 2 5 2 3 63" xfId="22028"/>
    <cellStyle name="Normal 2 5 2 3 64" xfId="22029"/>
    <cellStyle name="Normal 2 5 2 3 65" xfId="22030"/>
    <cellStyle name="Normal 2 5 2 3 66" xfId="22031"/>
    <cellStyle name="Normal 2 5 2 3 67" xfId="22032"/>
    <cellStyle name="Normal 2 5 2 3 68" xfId="22033"/>
    <cellStyle name="Normal 2 5 2 3 69" xfId="22034"/>
    <cellStyle name="Normal 2 5 2 3 7" xfId="4185"/>
    <cellStyle name="Normal 2 5 2 3 70" xfId="22035"/>
    <cellStyle name="Normal 2 5 2 3 71" xfId="22036"/>
    <cellStyle name="Normal 2 5 2 3 72" xfId="22037"/>
    <cellStyle name="Normal 2 5 2 3 73" xfId="22038"/>
    <cellStyle name="Normal 2 5 2 3 74" xfId="22039"/>
    <cellStyle name="Normal 2 5 2 3 75" xfId="22040"/>
    <cellStyle name="Normal 2 5 2 3 76" xfId="22041"/>
    <cellStyle name="Normal 2 5 2 3 77" xfId="22042"/>
    <cellStyle name="Normal 2 5 2 3 78" xfId="22043"/>
    <cellStyle name="Normal 2 5 2 3 79" xfId="22044"/>
    <cellStyle name="Normal 2 5 2 3 8" xfId="4186"/>
    <cellStyle name="Normal 2 5 2 3 80" xfId="22045"/>
    <cellStyle name="Normal 2 5 2 3 81" xfId="22046"/>
    <cellStyle name="Normal 2 5 2 3 82" xfId="22047"/>
    <cellStyle name="Normal 2 5 2 3 9" xfId="4187"/>
    <cellStyle name="Normal 2 5 2 30" xfId="22048"/>
    <cellStyle name="Normal 2 5 2 31" xfId="22049"/>
    <cellStyle name="Normal 2 5 2 32" xfId="22050"/>
    <cellStyle name="Normal 2 5 2 33" xfId="22051"/>
    <cellStyle name="Normal 2 5 2 34" xfId="22052"/>
    <cellStyle name="Normal 2 5 2 35" xfId="22053"/>
    <cellStyle name="Normal 2 5 2 36" xfId="22054"/>
    <cellStyle name="Normal 2 5 2 37" xfId="22055"/>
    <cellStyle name="Normal 2 5 2 38" xfId="22056"/>
    <cellStyle name="Normal 2 5 2 39" xfId="22057"/>
    <cellStyle name="Normal 2 5 2 4" xfId="315"/>
    <cellStyle name="Normal 2 5 2 4 10" xfId="4188"/>
    <cellStyle name="Normal 2 5 2 4 11" xfId="4189"/>
    <cellStyle name="Normal 2 5 2 4 12" xfId="4190"/>
    <cellStyle name="Normal 2 5 2 4 13" xfId="4191"/>
    <cellStyle name="Normal 2 5 2 4 14" xfId="4192"/>
    <cellStyle name="Normal 2 5 2 4 15" xfId="15712"/>
    <cellStyle name="Normal 2 5 2 4 15 2" xfId="17259"/>
    <cellStyle name="Normal 2 5 2 4 15 2 2" xfId="41954"/>
    <cellStyle name="Normal 2 5 2 4 15 2 3" xfId="41992"/>
    <cellStyle name="Normal 2 5 2 4 15 2 3 2" xfId="42029"/>
    <cellStyle name="Normal 2 5 2 4 15 2 4" xfId="42006"/>
    <cellStyle name="Normal 2 5 2 4 15 2 4 2" xfId="42026"/>
    <cellStyle name="Normal 2 5 2 4 2" xfId="1105"/>
    <cellStyle name="Normal 2 5 2 4 2 10" xfId="4193"/>
    <cellStyle name="Normal 2 5 2 4 2 11" xfId="4194"/>
    <cellStyle name="Normal 2 5 2 4 2 12" xfId="4195"/>
    <cellStyle name="Normal 2 5 2 4 2 13" xfId="4196"/>
    <cellStyle name="Normal 2 5 2 4 2 2" xfId="4197"/>
    <cellStyle name="Normal 2 5 2 4 2 3" xfId="4198"/>
    <cellStyle name="Normal 2 5 2 4 2 4" xfId="4199"/>
    <cellStyle name="Normal 2 5 2 4 2 5" xfId="4200"/>
    <cellStyle name="Normal 2 5 2 4 2 6" xfId="4201"/>
    <cellStyle name="Normal 2 5 2 4 2 7" xfId="4202"/>
    <cellStyle name="Normal 2 5 2 4 2 8" xfId="4203"/>
    <cellStyle name="Normal 2 5 2 4 2 9" xfId="4204"/>
    <cellStyle name="Normal 2 5 2 4 3" xfId="4205"/>
    <cellStyle name="Normal 2 5 2 4 4" xfId="4206"/>
    <cellStyle name="Normal 2 5 2 4 5" xfId="4207"/>
    <cellStyle name="Normal 2 5 2 4 6" xfId="4208"/>
    <cellStyle name="Normal 2 5 2 4 7" xfId="4209"/>
    <cellStyle name="Normal 2 5 2 4 8" xfId="4210"/>
    <cellStyle name="Normal 2 5 2 4 9" xfId="4211"/>
    <cellStyle name="Normal 2 5 2 40" xfId="22058"/>
    <cellStyle name="Normal 2 5 2 41" xfId="22059"/>
    <cellStyle name="Normal 2 5 2 42" xfId="22060"/>
    <cellStyle name="Normal 2 5 2 43" xfId="22061"/>
    <cellStyle name="Normal 2 5 2 44" xfId="22062"/>
    <cellStyle name="Normal 2 5 2 45" xfId="22063"/>
    <cellStyle name="Normal 2 5 2 46" xfId="22064"/>
    <cellStyle name="Normal 2 5 2 47" xfId="22065"/>
    <cellStyle name="Normal 2 5 2 48" xfId="22066"/>
    <cellStyle name="Normal 2 5 2 49" xfId="22067"/>
    <cellStyle name="Normal 2 5 2 5" xfId="1106"/>
    <cellStyle name="Normal 2 5 2 5 10" xfId="4212"/>
    <cellStyle name="Normal 2 5 2 5 11" xfId="4213"/>
    <cellStyle name="Normal 2 5 2 5 12" xfId="4214"/>
    <cellStyle name="Normal 2 5 2 5 13" xfId="4215"/>
    <cellStyle name="Normal 2 5 2 5 2" xfId="4216"/>
    <cellStyle name="Normal 2 5 2 5 3" xfId="4217"/>
    <cellStyle name="Normal 2 5 2 5 4" xfId="4218"/>
    <cellStyle name="Normal 2 5 2 5 5" xfId="4219"/>
    <cellStyle name="Normal 2 5 2 5 6" xfId="4220"/>
    <cellStyle name="Normal 2 5 2 5 7" xfId="4221"/>
    <cellStyle name="Normal 2 5 2 5 8" xfId="4222"/>
    <cellStyle name="Normal 2 5 2 5 9" xfId="4223"/>
    <cellStyle name="Normal 2 5 2 50" xfId="22068"/>
    <cellStyle name="Normal 2 5 2 51" xfId="22069"/>
    <cellStyle name="Normal 2 5 2 52" xfId="22070"/>
    <cellStyle name="Normal 2 5 2 53" xfId="22071"/>
    <cellStyle name="Normal 2 5 2 54" xfId="22072"/>
    <cellStyle name="Normal 2 5 2 55" xfId="22073"/>
    <cellStyle name="Normal 2 5 2 56" xfId="22074"/>
    <cellStyle name="Normal 2 5 2 57" xfId="22075"/>
    <cellStyle name="Normal 2 5 2 58" xfId="22076"/>
    <cellStyle name="Normal 2 5 2 59" xfId="22077"/>
    <cellStyle name="Normal 2 5 2 6" xfId="4224"/>
    <cellStyle name="Normal 2 5 2 60" xfId="22078"/>
    <cellStyle name="Normal 2 5 2 61" xfId="22079"/>
    <cellStyle name="Normal 2 5 2 62" xfId="22080"/>
    <cellStyle name="Normal 2 5 2 63" xfId="22081"/>
    <cellStyle name="Normal 2 5 2 64" xfId="22082"/>
    <cellStyle name="Normal 2 5 2 65" xfId="22083"/>
    <cellStyle name="Normal 2 5 2 66" xfId="22084"/>
    <cellStyle name="Normal 2 5 2 67" xfId="22085"/>
    <cellStyle name="Normal 2 5 2 68" xfId="22086"/>
    <cellStyle name="Normal 2 5 2 69" xfId="22087"/>
    <cellStyle name="Normal 2 5 2 7" xfId="4225"/>
    <cellStyle name="Normal 2 5 2 7 10" xfId="22088"/>
    <cellStyle name="Normal 2 5 2 7 11" xfId="22089"/>
    <cellStyle name="Normal 2 5 2 7 12" xfId="22090"/>
    <cellStyle name="Normal 2 5 2 7 13" xfId="22091"/>
    <cellStyle name="Normal 2 5 2 7 14" xfId="22092"/>
    <cellStyle name="Normal 2 5 2 7 15" xfId="22093"/>
    <cellStyle name="Normal 2 5 2 7 16" xfId="22094"/>
    <cellStyle name="Normal 2 5 2 7 17" xfId="22095"/>
    <cellStyle name="Normal 2 5 2 7 2" xfId="22096"/>
    <cellStyle name="Normal 2 5 2 7 3" xfId="22097"/>
    <cellStyle name="Normal 2 5 2 7 4" xfId="22098"/>
    <cellStyle name="Normal 2 5 2 7 5" xfId="22099"/>
    <cellStyle name="Normal 2 5 2 7 6" xfId="22100"/>
    <cellStyle name="Normal 2 5 2 7 7" xfId="22101"/>
    <cellStyle name="Normal 2 5 2 7 8" xfId="22102"/>
    <cellStyle name="Normal 2 5 2 7 9" xfId="22103"/>
    <cellStyle name="Normal 2 5 2 70" xfId="22104"/>
    <cellStyle name="Normal 2 5 2 71" xfId="22105"/>
    <cellStyle name="Normal 2 5 2 72" xfId="22106"/>
    <cellStyle name="Normal 2 5 2 73" xfId="22107"/>
    <cellStyle name="Normal 2 5 2 74" xfId="22108"/>
    <cellStyle name="Normal 2 5 2 75" xfId="22109"/>
    <cellStyle name="Normal 2 5 2 76" xfId="22110"/>
    <cellStyle name="Normal 2 5 2 77" xfId="22111"/>
    <cellStyle name="Normal 2 5 2 78" xfId="22112"/>
    <cellStyle name="Normal 2 5 2 79" xfId="22113"/>
    <cellStyle name="Normal 2 5 2 8" xfId="4226"/>
    <cellStyle name="Normal 2 5 2 80" xfId="22114"/>
    <cellStyle name="Normal 2 5 2 81" xfId="22115"/>
    <cellStyle name="Normal 2 5 2 82" xfId="22116"/>
    <cellStyle name="Normal 2 5 2 83" xfId="22117"/>
    <cellStyle name="Normal 2 5 2 84" xfId="22118"/>
    <cellStyle name="Normal 2 5 2 85" xfId="22119"/>
    <cellStyle name="Normal 2 5 2 86" xfId="22120"/>
    <cellStyle name="Normal 2 5 2 87" xfId="22121"/>
    <cellStyle name="Normal 2 5 2 9" xfId="4227"/>
    <cellStyle name="Normal 2 5 2_4 28 1_Asst_Health_Crit_AllTO_RIIO_20110714pm" xfId="15580"/>
    <cellStyle name="Normal 2 5 20" xfId="4228"/>
    <cellStyle name="Normal 2 5 21" xfId="15703"/>
    <cellStyle name="Normal 2 5 22" xfId="22122"/>
    <cellStyle name="Normal 2 5 23" xfId="22123"/>
    <cellStyle name="Normal 2 5 24" xfId="22124"/>
    <cellStyle name="Normal 2 5 25" xfId="22125"/>
    <cellStyle name="Normal 2 5 26" xfId="22126"/>
    <cellStyle name="Normal 2 5 27" xfId="22127"/>
    <cellStyle name="Normal 2 5 28" xfId="22128"/>
    <cellStyle name="Normal 2 5 29" xfId="22129"/>
    <cellStyle name="Normal 2 5 3" xfId="1107"/>
    <cellStyle name="Normal 2 5 3 10" xfId="4229"/>
    <cellStyle name="Normal 2 5 3 11" xfId="4230"/>
    <cellStyle name="Normal 2 5 3 12" xfId="4231"/>
    <cellStyle name="Normal 2 5 3 13" xfId="4232"/>
    <cellStyle name="Normal 2 5 3 14" xfId="4233"/>
    <cellStyle name="Normal 2 5 3 15" xfId="4234"/>
    <cellStyle name="Normal 2 5 3 16" xfId="22130"/>
    <cellStyle name="Normal 2 5 3 17" xfId="22131"/>
    <cellStyle name="Normal 2 5 3 18" xfId="22132"/>
    <cellStyle name="Normal 2 5 3 19" xfId="22133"/>
    <cellStyle name="Normal 2 5 3 2" xfId="1108"/>
    <cellStyle name="Normal 2 5 3 2 10" xfId="4235"/>
    <cellStyle name="Normal 2 5 3 2 11" xfId="4236"/>
    <cellStyle name="Normal 2 5 3 2 12" xfId="4237"/>
    <cellStyle name="Normal 2 5 3 2 13" xfId="4238"/>
    <cellStyle name="Normal 2 5 3 2 14" xfId="4239"/>
    <cellStyle name="Normal 2 5 3 2 15" xfId="22134"/>
    <cellStyle name="Normal 2 5 3 2 16" xfId="22135"/>
    <cellStyle name="Normal 2 5 3 2 17" xfId="22136"/>
    <cellStyle name="Normal 2 5 3 2 18" xfId="22137"/>
    <cellStyle name="Normal 2 5 3 2 19" xfId="22138"/>
    <cellStyle name="Normal 2 5 3 2 2" xfId="1109"/>
    <cellStyle name="Normal 2 5 3 2 2 10" xfId="4240"/>
    <cellStyle name="Normal 2 5 3 2 2 11" xfId="4241"/>
    <cellStyle name="Normal 2 5 3 2 2 12" xfId="4242"/>
    <cellStyle name="Normal 2 5 3 2 2 13" xfId="4243"/>
    <cellStyle name="Normal 2 5 3 2 2 14" xfId="22139"/>
    <cellStyle name="Normal 2 5 3 2 2 15" xfId="22140"/>
    <cellStyle name="Normal 2 5 3 2 2 16" xfId="22141"/>
    <cellStyle name="Normal 2 5 3 2 2 17" xfId="22142"/>
    <cellStyle name="Normal 2 5 3 2 2 2" xfId="4244"/>
    <cellStyle name="Normal 2 5 3 2 2 3" xfId="4245"/>
    <cellStyle name="Normal 2 5 3 2 2 4" xfId="4246"/>
    <cellStyle name="Normal 2 5 3 2 2 5" xfId="4247"/>
    <cellStyle name="Normal 2 5 3 2 2 6" xfId="4248"/>
    <cellStyle name="Normal 2 5 3 2 2 7" xfId="4249"/>
    <cellStyle name="Normal 2 5 3 2 2 8" xfId="4250"/>
    <cellStyle name="Normal 2 5 3 2 2 9" xfId="4251"/>
    <cellStyle name="Normal 2 5 3 2 20" xfId="22143"/>
    <cellStyle name="Normal 2 5 3 2 21" xfId="22144"/>
    <cellStyle name="Normal 2 5 3 2 22" xfId="22145"/>
    <cellStyle name="Normal 2 5 3 2 23" xfId="22146"/>
    <cellStyle name="Normal 2 5 3 2 24" xfId="22147"/>
    <cellStyle name="Normal 2 5 3 2 25" xfId="22148"/>
    <cellStyle name="Normal 2 5 3 2 26" xfId="22149"/>
    <cellStyle name="Normal 2 5 3 2 27" xfId="22150"/>
    <cellStyle name="Normal 2 5 3 2 28" xfId="22151"/>
    <cellStyle name="Normal 2 5 3 2 29" xfId="22152"/>
    <cellStyle name="Normal 2 5 3 2 3" xfId="4252"/>
    <cellStyle name="Normal 2 5 3 2 3 10" xfId="22153"/>
    <cellStyle name="Normal 2 5 3 2 3 11" xfId="22154"/>
    <cellStyle name="Normal 2 5 3 2 3 12" xfId="22155"/>
    <cellStyle name="Normal 2 5 3 2 3 13" xfId="22156"/>
    <cellStyle name="Normal 2 5 3 2 3 14" xfId="22157"/>
    <cellStyle name="Normal 2 5 3 2 3 15" xfId="22158"/>
    <cellStyle name="Normal 2 5 3 2 3 16" xfId="22159"/>
    <cellStyle name="Normal 2 5 3 2 3 17" xfId="22160"/>
    <cellStyle name="Normal 2 5 3 2 3 2" xfId="22161"/>
    <cellStyle name="Normal 2 5 3 2 3 3" xfId="22162"/>
    <cellStyle name="Normal 2 5 3 2 3 4" xfId="22163"/>
    <cellStyle name="Normal 2 5 3 2 3 5" xfId="22164"/>
    <cellStyle name="Normal 2 5 3 2 3 6" xfId="22165"/>
    <cellStyle name="Normal 2 5 3 2 3 7" xfId="22166"/>
    <cellStyle name="Normal 2 5 3 2 3 8" xfId="22167"/>
    <cellStyle name="Normal 2 5 3 2 3 9" xfId="22168"/>
    <cellStyle name="Normal 2 5 3 2 30" xfId="22169"/>
    <cellStyle name="Normal 2 5 3 2 31" xfId="22170"/>
    <cellStyle name="Normal 2 5 3 2 32" xfId="22171"/>
    <cellStyle name="Normal 2 5 3 2 33" xfId="22172"/>
    <cellStyle name="Normal 2 5 3 2 34" xfId="22173"/>
    <cellStyle name="Normal 2 5 3 2 35" xfId="22174"/>
    <cellStyle name="Normal 2 5 3 2 36" xfId="22175"/>
    <cellStyle name="Normal 2 5 3 2 37" xfId="22176"/>
    <cellStyle name="Normal 2 5 3 2 38" xfId="22177"/>
    <cellStyle name="Normal 2 5 3 2 39" xfId="22178"/>
    <cellStyle name="Normal 2 5 3 2 4" xfId="4253"/>
    <cellStyle name="Normal 2 5 3 2 40" xfId="22179"/>
    <cellStyle name="Normal 2 5 3 2 41" xfId="22180"/>
    <cellStyle name="Normal 2 5 3 2 42" xfId="22181"/>
    <cellStyle name="Normal 2 5 3 2 43" xfId="22182"/>
    <cellStyle name="Normal 2 5 3 2 44" xfId="22183"/>
    <cellStyle name="Normal 2 5 3 2 45" xfId="22184"/>
    <cellStyle name="Normal 2 5 3 2 46" xfId="22185"/>
    <cellStyle name="Normal 2 5 3 2 47" xfId="22186"/>
    <cellStyle name="Normal 2 5 3 2 48" xfId="22187"/>
    <cellStyle name="Normal 2 5 3 2 49" xfId="22188"/>
    <cellStyle name="Normal 2 5 3 2 5" xfId="4254"/>
    <cellStyle name="Normal 2 5 3 2 50" xfId="22189"/>
    <cellStyle name="Normal 2 5 3 2 51" xfId="22190"/>
    <cellStyle name="Normal 2 5 3 2 52" xfId="22191"/>
    <cellStyle name="Normal 2 5 3 2 53" xfId="22192"/>
    <cellStyle name="Normal 2 5 3 2 54" xfId="22193"/>
    <cellStyle name="Normal 2 5 3 2 55" xfId="22194"/>
    <cellStyle name="Normal 2 5 3 2 56" xfId="22195"/>
    <cellStyle name="Normal 2 5 3 2 57" xfId="22196"/>
    <cellStyle name="Normal 2 5 3 2 58" xfId="22197"/>
    <cellStyle name="Normal 2 5 3 2 59" xfId="22198"/>
    <cellStyle name="Normal 2 5 3 2 6" xfId="4255"/>
    <cellStyle name="Normal 2 5 3 2 60" xfId="22199"/>
    <cellStyle name="Normal 2 5 3 2 61" xfId="22200"/>
    <cellStyle name="Normal 2 5 3 2 62" xfId="22201"/>
    <cellStyle name="Normal 2 5 3 2 63" xfId="22202"/>
    <cellStyle name="Normal 2 5 3 2 64" xfId="22203"/>
    <cellStyle name="Normal 2 5 3 2 65" xfId="22204"/>
    <cellStyle name="Normal 2 5 3 2 66" xfId="22205"/>
    <cellStyle name="Normal 2 5 3 2 67" xfId="22206"/>
    <cellStyle name="Normal 2 5 3 2 68" xfId="22207"/>
    <cellStyle name="Normal 2 5 3 2 69" xfId="22208"/>
    <cellStyle name="Normal 2 5 3 2 7" xfId="4256"/>
    <cellStyle name="Normal 2 5 3 2 70" xfId="22209"/>
    <cellStyle name="Normal 2 5 3 2 71" xfId="22210"/>
    <cellStyle name="Normal 2 5 3 2 72" xfId="22211"/>
    <cellStyle name="Normal 2 5 3 2 73" xfId="22212"/>
    <cellStyle name="Normal 2 5 3 2 74" xfId="22213"/>
    <cellStyle name="Normal 2 5 3 2 75" xfId="22214"/>
    <cellStyle name="Normal 2 5 3 2 76" xfId="22215"/>
    <cellStyle name="Normal 2 5 3 2 77" xfId="22216"/>
    <cellStyle name="Normal 2 5 3 2 78" xfId="22217"/>
    <cellStyle name="Normal 2 5 3 2 79" xfId="22218"/>
    <cellStyle name="Normal 2 5 3 2 8" xfId="4257"/>
    <cellStyle name="Normal 2 5 3 2 80" xfId="22219"/>
    <cellStyle name="Normal 2 5 3 2 81" xfId="22220"/>
    <cellStyle name="Normal 2 5 3 2 82" xfId="22221"/>
    <cellStyle name="Normal 2 5 3 2 9" xfId="4258"/>
    <cellStyle name="Normal 2 5 3 20" xfId="22222"/>
    <cellStyle name="Normal 2 5 3 21" xfId="22223"/>
    <cellStyle name="Normal 2 5 3 22" xfId="22224"/>
    <cellStyle name="Normal 2 5 3 23" xfId="22225"/>
    <cellStyle name="Normal 2 5 3 24" xfId="22226"/>
    <cellStyle name="Normal 2 5 3 25" xfId="22227"/>
    <cellStyle name="Normal 2 5 3 26" xfId="22228"/>
    <cellStyle name="Normal 2 5 3 27" xfId="22229"/>
    <cellStyle name="Normal 2 5 3 28" xfId="22230"/>
    <cellStyle name="Normal 2 5 3 29" xfId="22231"/>
    <cellStyle name="Normal 2 5 3 3" xfId="1110"/>
    <cellStyle name="Normal 2 5 3 3 10" xfId="4259"/>
    <cellStyle name="Normal 2 5 3 3 11" xfId="4260"/>
    <cellStyle name="Normal 2 5 3 3 12" xfId="4261"/>
    <cellStyle name="Normal 2 5 3 3 13" xfId="4262"/>
    <cellStyle name="Normal 2 5 3 3 14" xfId="22232"/>
    <cellStyle name="Normal 2 5 3 3 15" xfId="22233"/>
    <cellStyle name="Normal 2 5 3 3 16" xfId="22234"/>
    <cellStyle name="Normal 2 5 3 3 17" xfId="22235"/>
    <cellStyle name="Normal 2 5 3 3 18" xfId="22236"/>
    <cellStyle name="Normal 2 5 3 3 2" xfId="4263"/>
    <cellStyle name="Normal 2 5 3 3 3" xfId="4264"/>
    <cellStyle name="Normal 2 5 3 3 4" xfId="4265"/>
    <cellStyle name="Normal 2 5 3 3 5" xfId="4266"/>
    <cellStyle name="Normal 2 5 3 3 6" xfId="4267"/>
    <cellStyle name="Normal 2 5 3 3 7" xfId="4268"/>
    <cellStyle name="Normal 2 5 3 3 8" xfId="4269"/>
    <cellStyle name="Normal 2 5 3 3 9" xfId="4270"/>
    <cellStyle name="Normal 2 5 3 30" xfId="22237"/>
    <cellStyle name="Normal 2 5 3 31" xfId="22238"/>
    <cellStyle name="Normal 2 5 3 32" xfId="22239"/>
    <cellStyle name="Normal 2 5 3 33" xfId="22240"/>
    <cellStyle name="Normal 2 5 3 34" xfId="22241"/>
    <cellStyle name="Normal 2 5 3 35" xfId="22242"/>
    <cellStyle name="Normal 2 5 3 36" xfId="22243"/>
    <cellStyle name="Normal 2 5 3 37" xfId="22244"/>
    <cellStyle name="Normal 2 5 3 38" xfId="22245"/>
    <cellStyle name="Normal 2 5 3 39" xfId="22246"/>
    <cellStyle name="Normal 2 5 3 4" xfId="4271"/>
    <cellStyle name="Normal 2 5 3 4 10" xfId="22247"/>
    <cellStyle name="Normal 2 5 3 4 11" xfId="22248"/>
    <cellStyle name="Normal 2 5 3 4 12" xfId="22249"/>
    <cellStyle name="Normal 2 5 3 4 13" xfId="22250"/>
    <cellStyle name="Normal 2 5 3 4 14" xfId="22251"/>
    <cellStyle name="Normal 2 5 3 4 15" xfId="22252"/>
    <cellStyle name="Normal 2 5 3 4 16" xfId="22253"/>
    <cellStyle name="Normal 2 5 3 4 17" xfId="22254"/>
    <cellStyle name="Normal 2 5 3 4 2" xfId="22255"/>
    <cellStyle name="Normal 2 5 3 4 3" xfId="22256"/>
    <cellStyle name="Normal 2 5 3 4 4" xfId="22257"/>
    <cellStyle name="Normal 2 5 3 4 5" xfId="22258"/>
    <cellStyle name="Normal 2 5 3 4 6" xfId="22259"/>
    <cellStyle name="Normal 2 5 3 4 7" xfId="22260"/>
    <cellStyle name="Normal 2 5 3 4 8" xfId="22261"/>
    <cellStyle name="Normal 2 5 3 4 9" xfId="22262"/>
    <cellStyle name="Normal 2 5 3 40" xfId="22263"/>
    <cellStyle name="Normal 2 5 3 41" xfId="22264"/>
    <cellStyle name="Normal 2 5 3 42" xfId="22265"/>
    <cellStyle name="Normal 2 5 3 43" xfId="22266"/>
    <cellStyle name="Normal 2 5 3 44" xfId="22267"/>
    <cellStyle name="Normal 2 5 3 45" xfId="22268"/>
    <cellStyle name="Normal 2 5 3 46" xfId="22269"/>
    <cellStyle name="Normal 2 5 3 47" xfId="22270"/>
    <cellStyle name="Normal 2 5 3 48" xfId="22271"/>
    <cellStyle name="Normal 2 5 3 49" xfId="22272"/>
    <cellStyle name="Normal 2 5 3 5" xfId="4272"/>
    <cellStyle name="Normal 2 5 3 50" xfId="22273"/>
    <cellStyle name="Normal 2 5 3 51" xfId="22274"/>
    <cellStyle name="Normal 2 5 3 52" xfId="22275"/>
    <cellStyle name="Normal 2 5 3 53" xfId="22276"/>
    <cellStyle name="Normal 2 5 3 54" xfId="22277"/>
    <cellStyle name="Normal 2 5 3 55" xfId="22278"/>
    <cellStyle name="Normal 2 5 3 56" xfId="22279"/>
    <cellStyle name="Normal 2 5 3 57" xfId="22280"/>
    <cellStyle name="Normal 2 5 3 58" xfId="22281"/>
    <cellStyle name="Normal 2 5 3 59" xfId="22282"/>
    <cellStyle name="Normal 2 5 3 6" xfId="4273"/>
    <cellStyle name="Normal 2 5 3 60" xfId="22283"/>
    <cellStyle name="Normal 2 5 3 61" xfId="22284"/>
    <cellStyle name="Normal 2 5 3 62" xfId="22285"/>
    <cellStyle name="Normal 2 5 3 63" xfId="22286"/>
    <cellStyle name="Normal 2 5 3 64" xfId="22287"/>
    <cellStyle name="Normal 2 5 3 65" xfId="22288"/>
    <cellStyle name="Normal 2 5 3 66" xfId="22289"/>
    <cellStyle name="Normal 2 5 3 67" xfId="22290"/>
    <cellStyle name="Normal 2 5 3 68" xfId="22291"/>
    <cellStyle name="Normal 2 5 3 69" xfId="22292"/>
    <cellStyle name="Normal 2 5 3 7" xfId="4274"/>
    <cellStyle name="Normal 2 5 3 70" xfId="22293"/>
    <cellStyle name="Normal 2 5 3 71" xfId="22294"/>
    <cellStyle name="Normal 2 5 3 72" xfId="22295"/>
    <cellStyle name="Normal 2 5 3 73" xfId="22296"/>
    <cellStyle name="Normal 2 5 3 74" xfId="22297"/>
    <cellStyle name="Normal 2 5 3 75" xfId="22298"/>
    <cellStyle name="Normal 2 5 3 76" xfId="22299"/>
    <cellStyle name="Normal 2 5 3 77" xfId="22300"/>
    <cellStyle name="Normal 2 5 3 78" xfId="22301"/>
    <cellStyle name="Normal 2 5 3 79" xfId="22302"/>
    <cellStyle name="Normal 2 5 3 8" xfId="4275"/>
    <cellStyle name="Normal 2 5 3 80" xfId="22303"/>
    <cellStyle name="Normal 2 5 3 81" xfId="22304"/>
    <cellStyle name="Normal 2 5 3 82" xfId="22305"/>
    <cellStyle name="Normal 2 5 3 83" xfId="22306"/>
    <cellStyle name="Normal 2 5 3 84" xfId="22307"/>
    <cellStyle name="Normal 2 5 3 9" xfId="4276"/>
    <cellStyle name="Normal 2 5 3_4 28 1_Asst_Health_Crit_AllTO_RIIO_20110714pm" xfId="15581"/>
    <cellStyle name="Normal 2 5 30" xfId="22308"/>
    <cellStyle name="Normal 2 5 31" xfId="22309"/>
    <cellStyle name="Normal 2 5 32" xfId="22310"/>
    <cellStyle name="Normal 2 5 33" xfId="22311"/>
    <cellStyle name="Normal 2 5 34" xfId="22312"/>
    <cellStyle name="Normal 2 5 35" xfId="22313"/>
    <cellStyle name="Normal 2 5 36" xfId="22314"/>
    <cellStyle name="Normal 2 5 37" xfId="22315"/>
    <cellStyle name="Normal 2 5 38" xfId="22316"/>
    <cellStyle name="Normal 2 5 39" xfId="22317"/>
    <cellStyle name="Normal 2 5 4" xfId="1111"/>
    <cellStyle name="Normal 2 5 4 10" xfId="4277"/>
    <cellStyle name="Normal 2 5 4 11" xfId="4278"/>
    <cellStyle name="Normal 2 5 4 12" xfId="4279"/>
    <cellStyle name="Normal 2 5 4 13" xfId="4280"/>
    <cellStyle name="Normal 2 5 4 14" xfId="4281"/>
    <cellStyle name="Normal 2 5 4 15" xfId="22318"/>
    <cellStyle name="Normal 2 5 4 16" xfId="22319"/>
    <cellStyle name="Normal 2 5 4 17" xfId="22320"/>
    <cellStyle name="Normal 2 5 4 18" xfId="22321"/>
    <cellStyle name="Normal 2 5 4 19" xfId="22322"/>
    <cellStyle name="Normal 2 5 4 2" xfId="1112"/>
    <cellStyle name="Normal 2 5 4 2 10" xfId="4282"/>
    <cellStyle name="Normal 2 5 4 2 11" xfId="4283"/>
    <cellStyle name="Normal 2 5 4 2 12" xfId="4284"/>
    <cellStyle name="Normal 2 5 4 2 13" xfId="4285"/>
    <cellStyle name="Normal 2 5 4 2 14" xfId="22323"/>
    <cellStyle name="Normal 2 5 4 2 15" xfId="22324"/>
    <cellStyle name="Normal 2 5 4 2 16" xfId="22325"/>
    <cellStyle name="Normal 2 5 4 2 17" xfId="22326"/>
    <cellStyle name="Normal 2 5 4 2 2" xfId="4286"/>
    <cellStyle name="Normal 2 5 4 2 3" xfId="4287"/>
    <cellStyle name="Normal 2 5 4 2 4" xfId="4288"/>
    <cellStyle name="Normal 2 5 4 2 5" xfId="4289"/>
    <cellStyle name="Normal 2 5 4 2 6" xfId="4290"/>
    <cellStyle name="Normal 2 5 4 2 7" xfId="4291"/>
    <cellStyle name="Normal 2 5 4 2 8" xfId="4292"/>
    <cellStyle name="Normal 2 5 4 2 9" xfId="4293"/>
    <cellStyle name="Normal 2 5 4 20" xfId="22327"/>
    <cellStyle name="Normal 2 5 4 21" xfId="22328"/>
    <cellStyle name="Normal 2 5 4 22" xfId="22329"/>
    <cellStyle name="Normal 2 5 4 23" xfId="22330"/>
    <cellStyle name="Normal 2 5 4 24" xfId="22331"/>
    <cellStyle name="Normal 2 5 4 25" xfId="22332"/>
    <cellStyle name="Normal 2 5 4 26" xfId="22333"/>
    <cellStyle name="Normal 2 5 4 27" xfId="22334"/>
    <cellStyle name="Normal 2 5 4 28" xfId="22335"/>
    <cellStyle name="Normal 2 5 4 29" xfId="22336"/>
    <cellStyle name="Normal 2 5 4 3" xfId="4294"/>
    <cellStyle name="Normal 2 5 4 3 10" xfId="22337"/>
    <cellStyle name="Normal 2 5 4 3 11" xfId="22338"/>
    <cellStyle name="Normal 2 5 4 3 12" xfId="22339"/>
    <cellStyle name="Normal 2 5 4 3 13" xfId="22340"/>
    <cellStyle name="Normal 2 5 4 3 14" xfId="22341"/>
    <cellStyle name="Normal 2 5 4 3 15" xfId="22342"/>
    <cellStyle name="Normal 2 5 4 3 16" xfId="22343"/>
    <cellStyle name="Normal 2 5 4 3 17" xfId="22344"/>
    <cellStyle name="Normal 2 5 4 3 2" xfId="22345"/>
    <cellStyle name="Normal 2 5 4 3 3" xfId="22346"/>
    <cellStyle name="Normal 2 5 4 3 4" xfId="22347"/>
    <cellStyle name="Normal 2 5 4 3 5" xfId="22348"/>
    <cellStyle name="Normal 2 5 4 3 6" xfId="22349"/>
    <cellStyle name="Normal 2 5 4 3 7" xfId="22350"/>
    <cellStyle name="Normal 2 5 4 3 8" xfId="22351"/>
    <cellStyle name="Normal 2 5 4 3 9" xfId="22352"/>
    <cellStyle name="Normal 2 5 4 30" xfId="22353"/>
    <cellStyle name="Normal 2 5 4 31" xfId="22354"/>
    <cellStyle name="Normal 2 5 4 32" xfId="22355"/>
    <cellStyle name="Normal 2 5 4 33" xfId="22356"/>
    <cellStyle name="Normal 2 5 4 34" xfId="22357"/>
    <cellStyle name="Normal 2 5 4 35" xfId="22358"/>
    <cellStyle name="Normal 2 5 4 36" xfId="22359"/>
    <cellStyle name="Normal 2 5 4 37" xfId="22360"/>
    <cellStyle name="Normal 2 5 4 38" xfId="22361"/>
    <cellStyle name="Normal 2 5 4 39" xfId="22362"/>
    <cellStyle name="Normal 2 5 4 4" xfId="4295"/>
    <cellStyle name="Normal 2 5 4 40" xfId="22363"/>
    <cellStyle name="Normal 2 5 4 41" xfId="22364"/>
    <cellStyle name="Normal 2 5 4 42" xfId="22365"/>
    <cellStyle name="Normal 2 5 4 43" xfId="22366"/>
    <cellStyle name="Normal 2 5 4 44" xfId="22367"/>
    <cellStyle name="Normal 2 5 4 45" xfId="22368"/>
    <cellStyle name="Normal 2 5 4 46" xfId="22369"/>
    <cellStyle name="Normal 2 5 4 47" xfId="22370"/>
    <cellStyle name="Normal 2 5 4 48" xfId="22371"/>
    <cellStyle name="Normal 2 5 4 49" xfId="22372"/>
    <cellStyle name="Normal 2 5 4 5" xfId="4296"/>
    <cellStyle name="Normal 2 5 4 50" xfId="22373"/>
    <cellStyle name="Normal 2 5 4 51" xfId="22374"/>
    <cellStyle name="Normal 2 5 4 52" xfId="22375"/>
    <cellStyle name="Normal 2 5 4 53" xfId="22376"/>
    <cellStyle name="Normal 2 5 4 54" xfId="22377"/>
    <cellStyle name="Normal 2 5 4 55" xfId="22378"/>
    <cellStyle name="Normal 2 5 4 56" xfId="22379"/>
    <cellStyle name="Normal 2 5 4 57" xfId="22380"/>
    <cellStyle name="Normal 2 5 4 58" xfId="22381"/>
    <cellStyle name="Normal 2 5 4 59" xfId="22382"/>
    <cellStyle name="Normal 2 5 4 6" xfId="4297"/>
    <cellStyle name="Normal 2 5 4 60" xfId="22383"/>
    <cellStyle name="Normal 2 5 4 61" xfId="22384"/>
    <cellStyle name="Normal 2 5 4 62" xfId="22385"/>
    <cellStyle name="Normal 2 5 4 63" xfId="22386"/>
    <cellStyle name="Normal 2 5 4 64" xfId="22387"/>
    <cellStyle name="Normal 2 5 4 65" xfId="22388"/>
    <cellStyle name="Normal 2 5 4 66" xfId="22389"/>
    <cellStyle name="Normal 2 5 4 67" xfId="22390"/>
    <cellStyle name="Normal 2 5 4 68" xfId="22391"/>
    <cellStyle name="Normal 2 5 4 69" xfId="22392"/>
    <cellStyle name="Normal 2 5 4 7" xfId="4298"/>
    <cellStyle name="Normal 2 5 4 70" xfId="22393"/>
    <cellStyle name="Normal 2 5 4 71" xfId="22394"/>
    <cellStyle name="Normal 2 5 4 72" xfId="22395"/>
    <cellStyle name="Normal 2 5 4 73" xfId="22396"/>
    <cellStyle name="Normal 2 5 4 74" xfId="22397"/>
    <cellStyle name="Normal 2 5 4 75" xfId="22398"/>
    <cellStyle name="Normal 2 5 4 76" xfId="22399"/>
    <cellStyle name="Normal 2 5 4 77" xfId="22400"/>
    <cellStyle name="Normal 2 5 4 78" xfId="22401"/>
    <cellStyle name="Normal 2 5 4 79" xfId="22402"/>
    <cellStyle name="Normal 2 5 4 8" xfId="4299"/>
    <cellStyle name="Normal 2 5 4 80" xfId="22403"/>
    <cellStyle name="Normal 2 5 4 81" xfId="22404"/>
    <cellStyle name="Normal 2 5 4 82" xfId="22405"/>
    <cellStyle name="Normal 2 5 4 9" xfId="4300"/>
    <cellStyle name="Normal 2 5 40" xfId="22406"/>
    <cellStyle name="Normal 2 5 41" xfId="22407"/>
    <cellStyle name="Normal 2 5 42" xfId="22408"/>
    <cellStyle name="Normal 2 5 43" xfId="22409"/>
    <cellStyle name="Normal 2 5 44" xfId="22410"/>
    <cellStyle name="Normal 2 5 45" xfId="22411"/>
    <cellStyle name="Normal 2 5 46" xfId="22412"/>
    <cellStyle name="Normal 2 5 47" xfId="22413"/>
    <cellStyle name="Normal 2 5 48" xfId="22414"/>
    <cellStyle name="Normal 2 5 49" xfId="22415"/>
    <cellStyle name="Normal 2 5 5" xfId="1113"/>
    <cellStyle name="Normal 2 5 5 10" xfId="4301"/>
    <cellStyle name="Normal 2 5 5 11" xfId="4302"/>
    <cellStyle name="Normal 2 5 5 12" xfId="4303"/>
    <cellStyle name="Normal 2 5 5 13" xfId="4304"/>
    <cellStyle name="Normal 2 5 5 14" xfId="4305"/>
    <cellStyle name="Normal 2 5 5 2" xfId="1114"/>
    <cellStyle name="Normal 2 5 5 2 10" xfId="4306"/>
    <cellStyle name="Normal 2 5 5 2 11" xfId="4307"/>
    <cellStyle name="Normal 2 5 5 2 12" xfId="4308"/>
    <cellStyle name="Normal 2 5 5 2 13" xfId="4309"/>
    <cellStyle name="Normal 2 5 5 2 2" xfId="4310"/>
    <cellStyle name="Normal 2 5 5 2 3" xfId="4311"/>
    <cellStyle name="Normal 2 5 5 2 4" xfId="4312"/>
    <cellStyle name="Normal 2 5 5 2 5" xfId="4313"/>
    <cellStyle name="Normal 2 5 5 2 6" xfId="4314"/>
    <cellStyle name="Normal 2 5 5 2 7" xfId="4315"/>
    <cellStyle name="Normal 2 5 5 2 8" xfId="4316"/>
    <cellStyle name="Normal 2 5 5 2 9" xfId="4317"/>
    <cellStyle name="Normal 2 5 5 3" xfId="4318"/>
    <cellStyle name="Normal 2 5 5 4" xfId="4319"/>
    <cellStyle name="Normal 2 5 5 5" xfId="4320"/>
    <cellStyle name="Normal 2 5 5 6" xfId="4321"/>
    <cellStyle name="Normal 2 5 5 7" xfId="4322"/>
    <cellStyle name="Normal 2 5 5 8" xfId="4323"/>
    <cellStyle name="Normal 2 5 5 9" xfId="4324"/>
    <cellStyle name="Normal 2 5 50" xfId="22416"/>
    <cellStyle name="Normal 2 5 51" xfId="22417"/>
    <cellStyle name="Normal 2 5 52" xfId="22418"/>
    <cellStyle name="Normal 2 5 53" xfId="22419"/>
    <cellStyle name="Normal 2 5 54" xfId="22420"/>
    <cellStyle name="Normal 2 5 55" xfId="22421"/>
    <cellStyle name="Normal 2 5 56" xfId="22422"/>
    <cellStyle name="Normal 2 5 57" xfId="22423"/>
    <cellStyle name="Normal 2 5 58" xfId="22424"/>
    <cellStyle name="Normal 2 5 59" xfId="22425"/>
    <cellStyle name="Normal 2 5 6" xfId="1115"/>
    <cellStyle name="Normal 2 5 6 10" xfId="4325"/>
    <cellStyle name="Normal 2 5 6 11" xfId="4326"/>
    <cellStyle name="Normal 2 5 6 12" xfId="4327"/>
    <cellStyle name="Normal 2 5 6 13" xfId="4328"/>
    <cellStyle name="Normal 2 5 6 14" xfId="4329"/>
    <cellStyle name="Normal 2 5 6 2" xfId="1116"/>
    <cellStyle name="Normal 2 5 6 2 10" xfId="4330"/>
    <cellStyle name="Normal 2 5 6 2 11" xfId="4331"/>
    <cellStyle name="Normal 2 5 6 2 12" xfId="4332"/>
    <cellStyle name="Normal 2 5 6 2 13" xfId="4333"/>
    <cellStyle name="Normal 2 5 6 2 2" xfId="4334"/>
    <cellStyle name="Normal 2 5 6 2 3" xfId="4335"/>
    <cellStyle name="Normal 2 5 6 2 4" xfId="4336"/>
    <cellStyle name="Normal 2 5 6 2 5" xfId="4337"/>
    <cellStyle name="Normal 2 5 6 2 6" xfId="4338"/>
    <cellStyle name="Normal 2 5 6 2 7" xfId="4339"/>
    <cellStyle name="Normal 2 5 6 2 8" xfId="4340"/>
    <cellStyle name="Normal 2 5 6 2 9" xfId="4341"/>
    <cellStyle name="Normal 2 5 6 3" xfId="4342"/>
    <cellStyle name="Normal 2 5 6 4" xfId="4343"/>
    <cellStyle name="Normal 2 5 6 5" xfId="4344"/>
    <cellStyle name="Normal 2 5 6 6" xfId="4345"/>
    <cellStyle name="Normal 2 5 6 7" xfId="4346"/>
    <cellStyle name="Normal 2 5 6 8" xfId="4347"/>
    <cellStyle name="Normal 2 5 6 9" xfId="4348"/>
    <cellStyle name="Normal 2 5 60" xfId="22426"/>
    <cellStyle name="Normal 2 5 61" xfId="22427"/>
    <cellStyle name="Normal 2 5 62" xfId="22428"/>
    <cellStyle name="Normal 2 5 63" xfId="22429"/>
    <cellStyle name="Normal 2 5 64" xfId="22430"/>
    <cellStyle name="Normal 2 5 65" xfId="22431"/>
    <cellStyle name="Normal 2 5 66" xfId="22432"/>
    <cellStyle name="Normal 2 5 67" xfId="22433"/>
    <cellStyle name="Normal 2 5 68" xfId="22434"/>
    <cellStyle name="Normal 2 5 69" xfId="22435"/>
    <cellStyle name="Normal 2 5 7" xfId="1117"/>
    <cellStyle name="Normal 2 5 7 10" xfId="4349"/>
    <cellStyle name="Normal 2 5 7 11" xfId="4350"/>
    <cellStyle name="Normal 2 5 7 12" xfId="4351"/>
    <cellStyle name="Normal 2 5 7 13" xfId="4352"/>
    <cellStyle name="Normal 2 5 7 14" xfId="22436"/>
    <cellStyle name="Normal 2 5 7 15" xfId="22437"/>
    <cellStyle name="Normal 2 5 7 16" xfId="22438"/>
    <cellStyle name="Normal 2 5 7 17" xfId="22439"/>
    <cellStyle name="Normal 2 5 7 2" xfId="4353"/>
    <cellStyle name="Normal 2 5 7 3" xfId="4354"/>
    <cellStyle name="Normal 2 5 7 4" xfId="4355"/>
    <cellStyle name="Normal 2 5 7 5" xfId="4356"/>
    <cellStyle name="Normal 2 5 7 6" xfId="4357"/>
    <cellStyle name="Normal 2 5 7 7" xfId="4358"/>
    <cellStyle name="Normal 2 5 7 8" xfId="4359"/>
    <cellStyle name="Normal 2 5 7 9" xfId="4360"/>
    <cellStyle name="Normal 2 5 70" xfId="22440"/>
    <cellStyle name="Normal 2 5 71" xfId="22441"/>
    <cellStyle name="Normal 2 5 72" xfId="22442"/>
    <cellStyle name="Normal 2 5 73" xfId="22443"/>
    <cellStyle name="Normal 2 5 74" xfId="22444"/>
    <cellStyle name="Normal 2 5 75" xfId="22445"/>
    <cellStyle name="Normal 2 5 76" xfId="22446"/>
    <cellStyle name="Normal 2 5 77" xfId="22447"/>
    <cellStyle name="Normal 2 5 78" xfId="22448"/>
    <cellStyle name="Normal 2 5 79" xfId="22449"/>
    <cellStyle name="Normal 2 5 8" xfId="329"/>
    <cellStyle name="Normal 2 5 8 2" xfId="15725"/>
    <cellStyle name="Normal 2 5 8 2 2" xfId="41865"/>
    <cellStyle name="Normal 2 5 8 2 2 2" xfId="41945"/>
    <cellStyle name="Normal 2 5 8 2 2 3" xfId="42003"/>
    <cellStyle name="Normal 2 5 8 2 2 3 2" xfId="42039"/>
    <cellStyle name="Normal 2 5 8 3" xfId="41943"/>
    <cellStyle name="Normal 2 5 80" xfId="22450"/>
    <cellStyle name="Normal 2 5 81" xfId="22451"/>
    <cellStyle name="Normal 2 5 82" xfId="22452"/>
    <cellStyle name="Normal 2 5 83" xfId="22453"/>
    <cellStyle name="Normal 2 5 84" xfId="22454"/>
    <cellStyle name="Normal 2 5 85" xfId="22455"/>
    <cellStyle name="Normal 2 5 86" xfId="22456"/>
    <cellStyle name="Normal 2 5 87" xfId="22457"/>
    <cellStyle name="Normal 2 5 88" xfId="41915"/>
    <cellStyle name="Normal 2 5 9" xfId="4361"/>
    <cellStyle name="Normal 2 5 9 2" xfId="15723"/>
    <cellStyle name="Normal 2 5 9 2 2" xfId="17268"/>
    <cellStyle name="Normal 2 5 9 2 2 2" xfId="41946"/>
    <cellStyle name="Normal 2 5 9 2 2 3" xfId="42001"/>
    <cellStyle name="Normal 2 5 9 2 2 3 2" xfId="42037"/>
    <cellStyle name="Normal 2 5_1.3s Accounting C Costs Scots" xfId="1118"/>
    <cellStyle name="Normal 2 50" xfId="1119"/>
    <cellStyle name="Normal 2 51" xfId="1120"/>
    <cellStyle name="Normal 2 52" xfId="1121"/>
    <cellStyle name="Normal 2 53" xfId="325"/>
    <cellStyle name="Normal 2 53 2" xfId="4362"/>
    <cellStyle name="Normal 2 53 3" xfId="4363"/>
    <cellStyle name="Normal 2 54" xfId="1122"/>
    <cellStyle name="Normal 2 54 10" xfId="22458"/>
    <cellStyle name="Normal 2 54 11" xfId="22459"/>
    <cellStyle name="Normal 2 54 12" xfId="22460"/>
    <cellStyle name="Normal 2 54 13" xfId="22461"/>
    <cellStyle name="Normal 2 54 14" xfId="22462"/>
    <cellStyle name="Normal 2 54 15" xfId="22463"/>
    <cellStyle name="Normal 2 54 16" xfId="22464"/>
    <cellStyle name="Normal 2 54 17" xfId="22465"/>
    <cellStyle name="Normal 2 54 2" xfId="22466"/>
    <cellStyle name="Normal 2 54 3" xfId="22467"/>
    <cellStyle name="Normal 2 54 4" xfId="22468"/>
    <cellStyle name="Normal 2 54 5" xfId="22469"/>
    <cellStyle name="Normal 2 54 6" xfId="22470"/>
    <cellStyle name="Normal 2 54 7" xfId="22471"/>
    <cellStyle name="Normal 2 54 8" xfId="22472"/>
    <cellStyle name="Normal 2 54 9" xfId="22473"/>
    <cellStyle name="Normal 2 55" xfId="4364"/>
    <cellStyle name="Normal 2 55 10" xfId="22474"/>
    <cellStyle name="Normal 2 55 11" xfId="22475"/>
    <cellStyle name="Normal 2 55 12" xfId="22476"/>
    <cellStyle name="Normal 2 55 13" xfId="22477"/>
    <cellStyle name="Normal 2 55 14" xfId="22478"/>
    <cellStyle name="Normal 2 55 15" xfId="22479"/>
    <cellStyle name="Normal 2 55 16" xfId="22480"/>
    <cellStyle name="Normal 2 55 17" xfId="22481"/>
    <cellStyle name="Normal 2 55 2" xfId="22482"/>
    <cellStyle name="Normal 2 55 3" xfId="22483"/>
    <cellStyle name="Normal 2 55 4" xfId="22484"/>
    <cellStyle name="Normal 2 55 5" xfId="22485"/>
    <cellStyle name="Normal 2 55 6" xfId="22486"/>
    <cellStyle name="Normal 2 55 7" xfId="22487"/>
    <cellStyle name="Normal 2 55 8" xfId="22488"/>
    <cellStyle name="Normal 2 55 9" xfId="22489"/>
    <cellStyle name="Normal 2 56" xfId="4365"/>
    <cellStyle name="Normal 2 57" xfId="4366"/>
    <cellStyle name="Normal 2 58" xfId="4367"/>
    <cellStyle name="Normal 2 59" xfId="4368"/>
    <cellStyle name="Normal 2 6" xfId="61"/>
    <cellStyle name="Normal 2 6 10" xfId="22490"/>
    <cellStyle name="Normal 2 6 11" xfId="22491"/>
    <cellStyle name="Normal 2 6 12" xfId="22492"/>
    <cellStyle name="Normal 2 6 13" xfId="22493"/>
    <cellStyle name="Normal 2 6 14" xfId="22494"/>
    <cellStyle name="Normal 2 6 15" xfId="22495"/>
    <cellStyle name="Normal 2 6 16" xfId="22496"/>
    <cellStyle name="Normal 2 6 17" xfId="22497"/>
    <cellStyle name="Normal 2 6 18" xfId="22498"/>
    <cellStyle name="Normal 2 6 19" xfId="22499"/>
    <cellStyle name="Normal 2 6 2" xfId="236"/>
    <cellStyle name="Normal 2 6 20" xfId="22500"/>
    <cellStyle name="Normal 2 6 21" xfId="22501"/>
    <cellStyle name="Normal 2 6 22" xfId="22502"/>
    <cellStyle name="Normal 2 6 23" xfId="22503"/>
    <cellStyle name="Normal 2 6 24" xfId="22504"/>
    <cellStyle name="Normal 2 6 25" xfId="22505"/>
    <cellStyle name="Normal 2 6 26" xfId="22506"/>
    <cellStyle name="Normal 2 6 27" xfId="22507"/>
    <cellStyle name="Normal 2 6 28" xfId="22508"/>
    <cellStyle name="Normal 2 6 29" xfId="22509"/>
    <cellStyle name="Normal 2 6 3" xfId="22510"/>
    <cellStyle name="Normal 2 6 3 10" xfId="22511"/>
    <cellStyle name="Normal 2 6 3 11" xfId="22512"/>
    <cellStyle name="Normal 2 6 3 12" xfId="22513"/>
    <cellStyle name="Normal 2 6 3 13" xfId="22514"/>
    <cellStyle name="Normal 2 6 3 14" xfId="22515"/>
    <cellStyle name="Normal 2 6 3 15" xfId="22516"/>
    <cellStyle name="Normal 2 6 3 16" xfId="22517"/>
    <cellStyle name="Normal 2 6 3 17" xfId="22518"/>
    <cellStyle name="Normal 2 6 3 2" xfId="22519"/>
    <cellStyle name="Normal 2 6 3 3" xfId="22520"/>
    <cellStyle name="Normal 2 6 3 4" xfId="22521"/>
    <cellStyle name="Normal 2 6 3 5" xfId="22522"/>
    <cellStyle name="Normal 2 6 3 6" xfId="22523"/>
    <cellStyle name="Normal 2 6 3 7" xfId="22524"/>
    <cellStyle name="Normal 2 6 3 8" xfId="22525"/>
    <cellStyle name="Normal 2 6 3 9" xfId="22526"/>
    <cellStyle name="Normal 2 6 30" xfId="22527"/>
    <cellStyle name="Normal 2 6 31" xfId="22528"/>
    <cellStyle name="Normal 2 6 32" xfId="22529"/>
    <cellStyle name="Normal 2 6 33" xfId="22530"/>
    <cellStyle name="Normal 2 6 34" xfId="22531"/>
    <cellStyle name="Normal 2 6 35" xfId="22532"/>
    <cellStyle name="Normal 2 6 36" xfId="22533"/>
    <cellStyle name="Normal 2 6 37" xfId="22534"/>
    <cellStyle name="Normal 2 6 38" xfId="22535"/>
    <cellStyle name="Normal 2 6 39" xfId="22536"/>
    <cellStyle name="Normal 2 6 4" xfId="22537"/>
    <cellStyle name="Normal 2 6 4 10" xfId="22538"/>
    <cellStyle name="Normal 2 6 4 11" xfId="22539"/>
    <cellStyle name="Normal 2 6 4 12" xfId="22540"/>
    <cellStyle name="Normal 2 6 4 13" xfId="22541"/>
    <cellStyle name="Normal 2 6 4 14" xfId="22542"/>
    <cellStyle name="Normal 2 6 4 15" xfId="22543"/>
    <cellStyle name="Normal 2 6 4 16" xfId="22544"/>
    <cellStyle name="Normal 2 6 4 17" xfId="22545"/>
    <cellStyle name="Normal 2 6 4 2" xfId="22546"/>
    <cellStyle name="Normal 2 6 4 3" xfId="22547"/>
    <cellStyle name="Normal 2 6 4 4" xfId="22548"/>
    <cellStyle name="Normal 2 6 4 5" xfId="22549"/>
    <cellStyle name="Normal 2 6 4 6" xfId="22550"/>
    <cellStyle name="Normal 2 6 4 7" xfId="22551"/>
    <cellStyle name="Normal 2 6 4 8" xfId="22552"/>
    <cellStyle name="Normal 2 6 4 9" xfId="22553"/>
    <cellStyle name="Normal 2 6 40" xfId="22554"/>
    <cellStyle name="Normal 2 6 41" xfId="22555"/>
    <cellStyle name="Normal 2 6 42" xfId="22556"/>
    <cellStyle name="Normal 2 6 43" xfId="22557"/>
    <cellStyle name="Normal 2 6 44" xfId="22558"/>
    <cellStyle name="Normal 2 6 45" xfId="22559"/>
    <cellStyle name="Normal 2 6 46" xfId="22560"/>
    <cellStyle name="Normal 2 6 47" xfId="22561"/>
    <cellStyle name="Normal 2 6 48" xfId="22562"/>
    <cellStyle name="Normal 2 6 49" xfId="22563"/>
    <cellStyle name="Normal 2 6 5" xfId="22564"/>
    <cellStyle name="Normal 2 6 50" xfId="22565"/>
    <cellStyle name="Normal 2 6 51" xfId="22566"/>
    <cellStyle name="Normal 2 6 52" xfId="22567"/>
    <cellStyle name="Normal 2 6 53" xfId="22568"/>
    <cellStyle name="Normal 2 6 54" xfId="22569"/>
    <cellStyle name="Normal 2 6 55" xfId="22570"/>
    <cellStyle name="Normal 2 6 56" xfId="22571"/>
    <cellStyle name="Normal 2 6 57" xfId="22572"/>
    <cellStyle name="Normal 2 6 58" xfId="22573"/>
    <cellStyle name="Normal 2 6 59" xfId="22574"/>
    <cellStyle name="Normal 2 6 6" xfId="22575"/>
    <cellStyle name="Normal 2 6 60" xfId="22576"/>
    <cellStyle name="Normal 2 6 61" xfId="22577"/>
    <cellStyle name="Normal 2 6 62" xfId="22578"/>
    <cellStyle name="Normal 2 6 63" xfId="22579"/>
    <cellStyle name="Normal 2 6 64" xfId="22580"/>
    <cellStyle name="Normal 2 6 65" xfId="22581"/>
    <cellStyle name="Normal 2 6 66" xfId="22582"/>
    <cellStyle name="Normal 2 6 67" xfId="22583"/>
    <cellStyle name="Normal 2 6 68" xfId="22584"/>
    <cellStyle name="Normal 2 6 69" xfId="22585"/>
    <cellStyle name="Normal 2 6 7" xfId="22586"/>
    <cellStyle name="Normal 2 6 70" xfId="22587"/>
    <cellStyle name="Normal 2 6 71" xfId="22588"/>
    <cellStyle name="Normal 2 6 72" xfId="22589"/>
    <cellStyle name="Normal 2 6 73" xfId="22590"/>
    <cellStyle name="Normal 2 6 74" xfId="22591"/>
    <cellStyle name="Normal 2 6 75" xfId="22592"/>
    <cellStyle name="Normal 2 6 76" xfId="22593"/>
    <cellStyle name="Normal 2 6 77" xfId="22594"/>
    <cellStyle name="Normal 2 6 78" xfId="22595"/>
    <cellStyle name="Normal 2 6 8" xfId="22596"/>
    <cellStyle name="Normal 2 6 9" xfId="22597"/>
    <cellStyle name="Normal 2 6_3.1.2 DB Pension Detail" xfId="1123"/>
    <cellStyle name="Normal 2 60" xfId="4369"/>
    <cellStyle name="Normal 2 61" xfId="4370"/>
    <cellStyle name="Normal 2 62" xfId="4371"/>
    <cellStyle name="Normal 2 63" xfId="4372"/>
    <cellStyle name="Normal 2 64" xfId="4373"/>
    <cellStyle name="Normal 2 65" xfId="4374"/>
    <cellStyle name="Normal 2 66" xfId="4375"/>
    <cellStyle name="Normal 2 67" xfId="4376"/>
    <cellStyle name="Normal 2 68" xfId="4377"/>
    <cellStyle name="Normal 2 69" xfId="15770"/>
    <cellStyle name="Normal 2 7" xfId="1124"/>
    <cellStyle name="Normal 2 7 10" xfId="22598"/>
    <cellStyle name="Normal 2 7 11" xfId="22599"/>
    <cellStyle name="Normal 2 7 12" xfId="22600"/>
    <cellStyle name="Normal 2 7 13" xfId="22601"/>
    <cellStyle name="Normal 2 7 14" xfId="22602"/>
    <cellStyle name="Normal 2 7 15" xfId="22603"/>
    <cellStyle name="Normal 2 7 16" xfId="22604"/>
    <cellStyle name="Normal 2 7 17" xfId="22605"/>
    <cellStyle name="Normal 2 7 18" xfId="22606"/>
    <cellStyle name="Normal 2 7 19" xfId="22607"/>
    <cellStyle name="Normal 2 7 2" xfId="17250"/>
    <cellStyle name="Normal 2 7 2 10" xfId="22608"/>
    <cellStyle name="Normal 2 7 2 11" xfId="22609"/>
    <cellStyle name="Normal 2 7 2 12" xfId="22610"/>
    <cellStyle name="Normal 2 7 2 13" xfId="22611"/>
    <cellStyle name="Normal 2 7 2 14" xfId="22612"/>
    <cellStyle name="Normal 2 7 2 15" xfId="22613"/>
    <cellStyle name="Normal 2 7 2 16" xfId="22614"/>
    <cellStyle name="Normal 2 7 2 17" xfId="22615"/>
    <cellStyle name="Normal 2 7 2 2" xfId="22616"/>
    <cellStyle name="Normal 2 7 2 3" xfId="22617"/>
    <cellStyle name="Normal 2 7 2 4" xfId="22618"/>
    <cellStyle name="Normal 2 7 2 5" xfId="22619"/>
    <cellStyle name="Normal 2 7 2 6" xfId="22620"/>
    <cellStyle name="Normal 2 7 2 7" xfId="22621"/>
    <cellStyle name="Normal 2 7 2 8" xfId="22622"/>
    <cellStyle name="Normal 2 7 2 9" xfId="22623"/>
    <cellStyle name="Normal 2 7 20" xfId="22624"/>
    <cellStyle name="Normal 2 7 21" xfId="22625"/>
    <cellStyle name="Normal 2 7 22" xfId="22626"/>
    <cellStyle name="Normal 2 7 23" xfId="22627"/>
    <cellStyle name="Normal 2 7 24" xfId="22628"/>
    <cellStyle name="Normal 2 7 25" xfId="22629"/>
    <cellStyle name="Normal 2 7 26" xfId="22630"/>
    <cellStyle name="Normal 2 7 27" xfId="22631"/>
    <cellStyle name="Normal 2 7 28" xfId="22632"/>
    <cellStyle name="Normal 2 7 29" xfId="22633"/>
    <cellStyle name="Normal 2 7 3" xfId="22634"/>
    <cellStyle name="Normal 2 7 3 10" xfId="22635"/>
    <cellStyle name="Normal 2 7 3 11" xfId="22636"/>
    <cellStyle name="Normal 2 7 3 12" xfId="22637"/>
    <cellStyle name="Normal 2 7 3 13" xfId="22638"/>
    <cellStyle name="Normal 2 7 3 14" xfId="22639"/>
    <cellStyle name="Normal 2 7 3 15" xfId="22640"/>
    <cellStyle name="Normal 2 7 3 16" xfId="22641"/>
    <cellStyle name="Normal 2 7 3 17" xfId="22642"/>
    <cellStyle name="Normal 2 7 3 2" xfId="22643"/>
    <cellStyle name="Normal 2 7 3 3" xfId="22644"/>
    <cellStyle name="Normal 2 7 3 4" xfId="22645"/>
    <cellStyle name="Normal 2 7 3 5" xfId="22646"/>
    <cellStyle name="Normal 2 7 3 6" xfId="22647"/>
    <cellStyle name="Normal 2 7 3 7" xfId="22648"/>
    <cellStyle name="Normal 2 7 3 8" xfId="22649"/>
    <cellStyle name="Normal 2 7 3 9" xfId="22650"/>
    <cellStyle name="Normal 2 7 30" xfId="22651"/>
    <cellStyle name="Normal 2 7 31" xfId="22652"/>
    <cellStyle name="Normal 2 7 32" xfId="22653"/>
    <cellStyle name="Normal 2 7 33" xfId="22654"/>
    <cellStyle name="Normal 2 7 34" xfId="22655"/>
    <cellStyle name="Normal 2 7 35" xfId="22656"/>
    <cellStyle name="Normal 2 7 36" xfId="22657"/>
    <cellStyle name="Normal 2 7 37" xfId="22658"/>
    <cellStyle name="Normal 2 7 38" xfId="22659"/>
    <cellStyle name="Normal 2 7 39" xfId="22660"/>
    <cellStyle name="Normal 2 7 4" xfId="22661"/>
    <cellStyle name="Normal 2 7 40" xfId="22662"/>
    <cellStyle name="Normal 2 7 41" xfId="22663"/>
    <cellStyle name="Normal 2 7 42" xfId="22664"/>
    <cellStyle name="Normal 2 7 43" xfId="22665"/>
    <cellStyle name="Normal 2 7 44" xfId="22666"/>
    <cellStyle name="Normal 2 7 45" xfId="22667"/>
    <cellStyle name="Normal 2 7 46" xfId="22668"/>
    <cellStyle name="Normal 2 7 47" xfId="22669"/>
    <cellStyle name="Normal 2 7 48" xfId="22670"/>
    <cellStyle name="Normal 2 7 49" xfId="22671"/>
    <cellStyle name="Normal 2 7 5" xfId="22672"/>
    <cellStyle name="Normal 2 7 50" xfId="22673"/>
    <cellStyle name="Normal 2 7 51" xfId="22674"/>
    <cellStyle name="Normal 2 7 52" xfId="22675"/>
    <cellStyle name="Normal 2 7 53" xfId="22676"/>
    <cellStyle name="Normal 2 7 54" xfId="22677"/>
    <cellStyle name="Normal 2 7 55" xfId="22678"/>
    <cellStyle name="Normal 2 7 56" xfId="22679"/>
    <cellStyle name="Normal 2 7 57" xfId="22680"/>
    <cellStyle name="Normal 2 7 58" xfId="22681"/>
    <cellStyle name="Normal 2 7 59" xfId="22682"/>
    <cellStyle name="Normal 2 7 6" xfId="22683"/>
    <cellStyle name="Normal 2 7 60" xfId="22684"/>
    <cellStyle name="Normal 2 7 61" xfId="22685"/>
    <cellStyle name="Normal 2 7 62" xfId="22686"/>
    <cellStyle name="Normal 2 7 63" xfId="22687"/>
    <cellStyle name="Normal 2 7 64" xfId="22688"/>
    <cellStyle name="Normal 2 7 65" xfId="22689"/>
    <cellStyle name="Normal 2 7 66" xfId="22690"/>
    <cellStyle name="Normal 2 7 67" xfId="22691"/>
    <cellStyle name="Normal 2 7 68" xfId="22692"/>
    <cellStyle name="Normal 2 7 69" xfId="22693"/>
    <cellStyle name="Normal 2 7 7" xfId="22694"/>
    <cellStyle name="Normal 2 7 70" xfId="22695"/>
    <cellStyle name="Normal 2 7 71" xfId="22696"/>
    <cellStyle name="Normal 2 7 72" xfId="22697"/>
    <cellStyle name="Normal 2 7 73" xfId="22698"/>
    <cellStyle name="Normal 2 7 74" xfId="22699"/>
    <cellStyle name="Normal 2 7 75" xfId="22700"/>
    <cellStyle name="Normal 2 7 76" xfId="22701"/>
    <cellStyle name="Normal 2 7 77" xfId="22702"/>
    <cellStyle name="Normal 2 7 78" xfId="22703"/>
    <cellStyle name="Normal 2 7 8" xfId="22704"/>
    <cellStyle name="Normal 2 7 9" xfId="22705"/>
    <cellStyle name="Normal 2 70" xfId="22706"/>
    <cellStyle name="Normal 2 70 2" xfId="41927"/>
    <cellStyle name="Normal 2 71" xfId="22707"/>
    <cellStyle name="Normal 2 72" xfId="22708"/>
    <cellStyle name="Normal 2 73" xfId="22709"/>
    <cellStyle name="Normal 2 74" xfId="22710"/>
    <cellStyle name="Normal 2 75" xfId="22711"/>
    <cellStyle name="Normal 2 76" xfId="22712"/>
    <cellStyle name="Normal 2 77" xfId="22713"/>
    <cellStyle name="Normal 2 78" xfId="22714"/>
    <cellStyle name="Normal 2 79" xfId="22715"/>
    <cellStyle name="Normal 2 8" xfId="1125"/>
    <cellStyle name="Normal 2 8 10" xfId="22716"/>
    <cellStyle name="Normal 2 8 11" xfId="22717"/>
    <cellStyle name="Normal 2 8 12" xfId="22718"/>
    <cellStyle name="Normal 2 8 13" xfId="22719"/>
    <cellStyle name="Normal 2 8 14" xfId="22720"/>
    <cellStyle name="Normal 2 8 15" xfId="22721"/>
    <cellStyle name="Normal 2 8 16" xfId="22722"/>
    <cellStyle name="Normal 2 8 17" xfId="22723"/>
    <cellStyle name="Normal 2 8 18" xfId="22724"/>
    <cellStyle name="Normal 2 8 19" xfId="22725"/>
    <cellStyle name="Normal 2 8 2" xfId="22726"/>
    <cellStyle name="Normal 2 8 2 10" xfId="22727"/>
    <cellStyle name="Normal 2 8 2 11" xfId="22728"/>
    <cellStyle name="Normal 2 8 2 12" xfId="22729"/>
    <cellStyle name="Normal 2 8 2 13" xfId="22730"/>
    <cellStyle name="Normal 2 8 2 14" xfId="22731"/>
    <cellStyle name="Normal 2 8 2 15" xfId="22732"/>
    <cellStyle name="Normal 2 8 2 16" xfId="22733"/>
    <cellStyle name="Normal 2 8 2 17" xfId="22734"/>
    <cellStyle name="Normal 2 8 2 2" xfId="22735"/>
    <cellStyle name="Normal 2 8 2 3" xfId="22736"/>
    <cellStyle name="Normal 2 8 2 4" xfId="22737"/>
    <cellStyle name="Normal 2 8 2 5" xfId="22738"/>
    <cellStyle name="Normal 2 8 2 6" xfId="22739"/>
    <cellStyle name="Normal 2 8 2 7" xfId="22740"/>
    <cellStyle name="Normal 2 8 2 8" xfId="22741"/>
    <cellStyle name="Normal 2 8 2 9" xfId="22742"/>
    <cellStyle name="Normal 2 8 20" xfId="22743"/>
    <cellStyle name="Normal 2 8 21" xfId="22744"/>
    <cellStyle name="Normal 2 8 22" xfId="22745"/>
    <cellStyle name="Normal 2 8 23" xfId="22746"/>
    <cellStyle name="Normal 2 8 24" xfId="22747"/>
    <cellStyle name="Normal 2 8 25" xfId="22748"/>
    <cellStyle name="Normal 2 8 26" xfId="22749"/>
    <cellStyle name="Normal 2 8 27" xfId="22750"/>
    <cellStyle name="Normal 2 8 28" xfId="22751"/>
    <cellStyle name="Normal 2 8 29" xfId="22752"/>
    <cellStyle name="Normal 2 8 3" xfId="22753"/>
    <cellStyle name="Normal 2 8 3 10" xfId="22754"/>
    <cellStyle name="Normal 2 8 3 11" xfId="22755"/>
    <cellStyle name="Normal 2 8 3 12" xfId="22756"/>
    <cellStyle name="Normal 2 8 3 13" xfId="22757"/>
    <cellStyle name="Normal 2 8 3 14" xfId="22758"/>
    <cellStyle name="Normal 2 8 3 15" xfId="22759"/>
    <cellStyle name="Normal 2 8 3 16" xfId="22760"/>
    <cellStyle name="Normal 2 8 3 17" xfId="22761"/>
    <cellStyle name="Normal 2 8 3 2" xfId="22762"/>
    <cellStyle name="Normal 2 8 3 3" xfId="22763"/>
    <cellStyle name="Normal 2 8 3 4" xfId="22764"/>
    <cellStyle name="Normal 2 8 3 5" xfId="22765"/>
    <cellStyle name="Normal 2 8 3 6" xfId="22766"/>
    <cellStyle name="Normal 2 8 3 7" xfId="22767"/>
    <cellStyle name="Normal 2 8 3 8" xfId="22768"/>
    <cellStyle name="Normal 2 8 3 9" xfId="22769"/>
    <cellStyle name="Normal 2 8 30" xfId="22770"/>
    <cellStyle name="Normal 2 8 31" xfId="22771"/>
    <cellStyle name="Normal 2 8 32" xfId="22772"/>
    <cellStyle name="Normal 2 8 33" xfId="22773"/>
    <cellStyle name="Normal 2 8 34" xfId="22774"/>
    <cellStyle name="Normal 2 8 35" xfId="22775"/>
    <cellStyle name="Normal 2 8 36" xfId="22776"/>
    <cellStyle name="Normal 2 8 37" xfId="22777"/>
    <cellStyle name="Normal 2 8 38" xfId="22778"/>
    <cellStyle name="Normal 2 8 39" xfId="22779"/>
    <cellStyle name="Normal 2 8 4" xfId="22780"/>
    <cellStyle name="Normal 2 8 40" xfId="22781"/>
    <cellStyle name="Normal 2 8 41" xfId="22782"/>
    <cellStyle name="Normal 2 8 42" xfId="22783"/>
    <cellStyle name="Normal 2 8 43" xfId="22784"/>
    <cellStyle name="Normal 2 8 44" xfId="22785"/>
    <cellStyle name="Normal 2 8 45" xfId="22786"/>
    <cellStyle name="Normal 2 8 46" xfId="22787"/>
    <cellStyle name="Normal 2 8 47" xfId="22788"/>
    <cellStyle name="Normal 2 8 48" xfId="22789"/>
    <cellStyle name="Normal 2 8 49" xfId="22790"/>
    <cellStyle name="Normal 2 8 5" xfId="22791"/>
    <cellStyle name="Normal 2 8 50" xfId="22792"/>
    <cellStyle name="Normal 2 8 51" xfId="22793"/>
    <cellStyle name="Normal 2 8 52" xfId="22794"/>
    <cellStyle name="Normal 2 8 53" xfId="22795"/>
    <cellStyle name="Normal 2 8 54" xfId="22796"/>
    <cellStyle name="Normal 2 8 55" xfId="22797"/>
    <cellStyle name="Normal 2 8 56" xfId="22798"/>
    <cellStyle name="Normal 2 8 57" xfId="22799"/>
    <cellStyle name="Normal 2 8 58" xfId="22800"/>
    <cellStyle name="Normal 2 8 59" xfId="22801"/>
    <cellStyle name="Normal 2 8 6" xfId="22802"/>
    <cellStyle name="Normal 2 8 60" xfId="22803"/>
    <cellStyle name="Normal 2 8 61" xfId="22804"/>
    <cellStyle name="Normal 2 8 62" xfId="22805"/>
    <cellStyle name="Normal 2 8 63" xfId="22806"/>
    <cellStyle name="Normal 2 8 64" xfId="22807"/>
    <cellStyle name="Normal 2 8 65" xfId="22808"/>
    <cellStyle name="Normal 2 8 66" xfId="22809"/>
    <cellStyle name="Normal 2 8 67" xfId="22810"/>
    <cellStyle name="Normal 2 8 68" xfId="22811"/>
    <cellStyle name="Normal 2 8 69" xfId="22812"/>
    <cellStyle name="Normal 2 8 7" xfId="22813"/>
    <cellStyle name="Normal 2 8 70" xfId="22814"/>
    <cellStyle name="Normal 2 8 71" xfId="22815"/>
    <cellStyle name="Normal 2 8 72" xfId="22816"/>
    <cellStyle name="Normal 2 8 73" xfId="22817"/>
    <cellStyle name="Normal 2 8 74" xfId="22818"/>
    <cellStyle name="Normal 2 8 75" xfId="22819"/>
    <cellStyle name="Normal 2 8 76" xfId="22820"/>
    <cellStyle name="Normal 2 8 77" xfId="22821"/>
    <cellStyle name="Normal 2 8 78" xfId="22822"/>
    <cellStyle name="Normal 2 8 8" xfId="22823"/>
    <cellStyle name="Normal 2 8 9" xfId="22824"/>
    <cellStyle name="Normal 2 80" xfId="22825"/>
    <cellStyle name="Normal 2 81" xfId="22826"/>
    <cellStyle name="Normal 2 82" xfId="22827"/>
    <cellStyle name="Normal 2 83" xfId="22828"/>
    <cellStyle name="Normal 2 84" xfId="22829"/>
    <cellStyle name="Normal 2 85" xfId="22830"/>
    <cellStyle name="Normal 2 86" xfId="22831"/>
    <cellStyle name="Normal 2 87" xfId="22832"/>
    <cellStyle name="Normal 2 88" xfId="22833"/>
    <cellStyle name="Normal 2 89" xfId="22834"/>
    <cellStyle name="Normal 2 9" xfId="1126"/>
    <cellStyle name="Normal 2 9 10" xfId="22835"/>
    <cellStyle name="Normal 2 9 11" xfId="22836"/>
    <cellStyle name="Normal 2 9 12" xfId="22837"/>
    <cellStyle name="Normal 2 9 13" xfId="22838"/>
    <cellStyle name="Normal 2 9 14" xfId="22839"/>
    <cellStyle name="Normal 2 9 15" xfId="22840"/>
    <cellStyle name="Normal 2 9 16" xfId="22841"/>
    <cellStyle name="Normal 2 9 17" xfId="22842"/>
    <cellStyle name="Normal 2 9 18" xfId="22843"/>
    <cellStyle name="Normal 2 9 19" xfId="22844"/>
    <cellStyle name="Normal 2 9 2" xfId="22845"/>
    <cellStyle name="Normal 2 9 2 10" xfId="22846"/>
    <cellStyle name="Normal 2 9 2 11" xfId="22847"/>
    <cellStyle name="Normal 2 9 2 12" xfId="22848"/>
    <cellStyle name="Normal 2 9 2 13" xfId="22849"/>
    <cellStyle name="Normal 2 9 2 14" xfId="22850"/>
    <cellStyle name="Normal 2 9 2 15" xfId="22851"/>
    <cellStyle name="Normal 2 9 2 16" xfId="22852"/>
    <cellStyle name="Normal 2 9 2 17" xfId="22853"/>
    <cellStyle name="Normal 2 9 2 2" xfId="22854"/>
    <cellStyle name="Normal 2 9 2 3" xfId="22855"/>
    <cellStyle name="Normal 2 9 2 4" xfId="22856"/>
    <cellStyle name="Normal 2 9 2 5" xfId="22857"/>
    <cellStyle name="Normal 2 9 2 6" xfId="22858"/>
    <cellStyle name="Normal 2 9 2 7" xfId="22859"/>
    <cellStyle name="Normal 2 9 2 8" xfId="22860"/>
    <cellStyle name="Normal 2 9 2 9" xfId="22861"/>
    <cellStyle name="Normal 2 9 20" xfId="22862"/>
    <cellStyle name="Normal 2 9 21" xfId="22863"/>
    <cellStyle name="Normal 2 9 22" xfId="22864"/>
    <cellStyle name="Normal 2 9 23" xfId="22865"/>
    <cellStyle name="Normal 2 9 24" xfId="22866"/>
    <cellStyle name="Normal 2 9 25" xfId="22867"/>
    <cellStyle name="Normal 2 9 26" xfId="22868"/>
    <cellStyle name="Normal 2 9 27" xfId="22869"/>
    <cellStyle name="Normal 2 9 28" xfId="22870"/>
    <cellStyle name="Normal 2 9 29" xfId="22871"/>
    <cellStyle name="Normal 2 9 3" xfId="22872"/>
    <cellStyle name="Normal 2 9 3 10" xfId="22873"/>
    <cellStyle name="Normal 2 9 3 11" xfId="22874"/>
    <cellStyle name="Normal 2 9 3 12" xfId="22875"/>
    <cellStyle name="Normal 2 9 3 13" xfId="22876"/>
    <cellStyle name="Normal 2 9 3 14" xfId="22877"/>
    <cellStyle name="Normal 2 9 3 15" xfId="22878"/>
    <cellStyle name="Normal 2 9 3 16" xfId="22879"/>
    <cellStyle name="Normal 2 9 3 17" xfId="22880"/>
    <cellStyle name="Normal 2 9 3 2" xfId="22881"/>
    <cellStyle name="Normal 2 9 3 3" xfId="22882"/>
    <cellStyle name="Normal 2 9 3 4" xfId="22883"/>
    <cellStyle name="Normal 2 9 3 5" xfId="22884"/>
    <cellStyle name="Normal 2 9 3 6" xfId="22885"/>
    <cellStyle name="Normal 2 9 3 7" xfId="22886"/>
    <cellStyle name="Normal 2 9 3 8" xfId="22887"/>
    <cellStyle name="Normal 2 9 3 9" xfId="22888"/>
    <cellStyle name="Normal 2 9 30" xfId="22889"/>
    <cellStyle name="Normal 2 9 31" xfId="22890"/>
    <cellStyle name="Normal 2 9 32" xfId="22891"/>
    <cellStyle name="Normal 2 9 33" xfId="22892"/>
    <cellStyle name="Normal 2 9 34" xfId="22893"/>
    <cellStyle name="Normal 2 9 35" xfId="22894"/>
    <cellStyle name="Normal 2 9 36" xfId="22895"/>
    <cellStyle name="Normal 2 9 37" xfId="22896"/>
    <cellStyle name="Normal 2 9 38" xfId="22897"/>
    <cellStyle name="Normal 2 9 39" xfId="22898"/>
    <cellStyle name="Normal 2 9 4" xfId="22899"/>
    <cellStyle name="Normal 2 9 40" xfId="22900"/>
    <cellStyle name="Normal 2 9 41" xfId="22901"/>
    <cellStyle name="Normal 2 9 42" xfId="22902"/>
    <cellStyle name="Normal 2 9 43" xfId="22903"/>
    <cellStyle name="Normal 2 9 44" xfId="22904"/>
    <cellStyle name="Normal 2 9 45" xfId="22905"/>
    <cellStyle name="Normal 2 9 46" xfId="22906"/>
    <cellStyle name="Normal 2 9 47" xfId="22907"/>
    <cellStyle name="Normal 2 9 48" xfId="22908"/>
    <cellStyle name="Normal 2 9 49" xfId="22909"/>
    <cellStyle name="Normal 2 9 5" xfId="22910"/>
    <cellStyle name="Normal 2 9 50" xfId="22911"/>
    <cellStyle name="Normal 2 9 51" xfId="22912"/>
    <cellStyle name="Normal 2 9 52" xfId="22913"/>
    <cellStyle name="Normal 2 9 53" xfId="22914"/>
    <cellStyle name="Normal 2 9 54" xfId="22915"/>
    <cellStyle name="Normal 2 9 55" xfId="22916"/>
    <cellStyle name="Normal 2 9 56" xfId="22917"/>
    <cellStyle name="Normal 2 9 57" xfId="22918"/>
    <cellStyle name="Normal 2 9 58" xfId="22919"/>
    <cellStyle name="Normal 2 9 59" xfId="22920"/>
    <cellStyle name="Normal 2 9 6" xfId="22921"/>
    <cellStyle name="Normal 2 9 60" xfId="22922"/>
    <cellStyle name="Normal 2 9 61" xfId="22923"/>
    <cellStyle name="Normal 2 9 62" xfId="22924"/>
    <cellStyle name="Normal 2 9 63" xfId="22925"/>
    <cellStyle name="Normal 2 9 64" xfId="22926"/>
    <cellStyle name="Normal 2 9 65" xfId="22927"/>
    <cellStyle name="Normal 2 9 66" xfId="22928"/>
    <cellStyle name="Normal 2 9 67" xfId="22929"/>
    <cellStyle name="Normal 2 9 68" xfId="22930"/>
    <cellStyle name="Normal 2 9 69" xfId="22931"/>
    <cellStyle name="Normal 2 9 7" xfId="22932"/>
    <cellStyle name="Normal 2 9 70" xfId="22933"/>
    <cellStyle name="Normal 2 9 71" xfId="22934"/>
    <cellStyle name="Normal 2 9 72" xfId="22935"/>
    <cellStyle name="Normal 2 9 73" xfId="22936"/>
    <cellStyle name="Normal 2 9 74" xfId="22937"/>
    <cellStyle name="Normal 2 9 75" xfId="22938"/>
    <cellStyle name="Normal 2 9 76" xfId="22939"/>
    <cellStyle name="Normal 2 9 77" xfId="22940"/>
    <cellStyle name="Normal 2 9 78" xfId="22941"/>
    <cellStyle name="Normal 2 9 8" xfId="22942"/>
    <cellStyle name="Normal 2 9 9" xfId="22943"/>
    <cellStyle name="Normal 2 90" xfId="22944"/>
    <cellStyle name="Normal 2 91" xfId="22945"/>
    <cellStyle name="Normal 2 92" xfId="22946"/>
    <cellStyle name="Normal 2 93" xfId="22947"/>
    <cellStyle name="Normal 2 94" xfId="22948"/>
    <cellStyle name="Normal 2 95" xfId="22949"/>
    <cellStyle name="Normal 2 96" xfId="22950"/>
    <cellStyle name="Normal 2 97" xfId="22951"/>
    <cellStyle name="Normal 2 98" xfId="22952"/>
    <cellStyle name="Normal 2 99" xfId="22953"/>
    <cellStyle name="Normal 2_1.3s Accounting C Costs Scots" xfId="1127"/>
    <cellStyle name="Normal 20" xfId="1128"/>
    <cellStyle name="Normal 20 10" xfId="4378"/>
    <cellStyle name="Normal 20 10 2" xfId="22954"/>
    <cellStyle name="Normal 20 11" xfId="4379"/>
    <cellStyle name="Normal 20 11 2" xfId="22955"/>
    <cellStyle name="Normal 20 12" xfId="4380"/>
    <cellStyle name="Normal 20 12 2" xfId="22956"/>
    <cellStyle name="Normal 20 13" xfId="4381"/>
    <cellStyle name="Normal 20 13 2" xfId="22957"/>
    <cellStyle name="Normal 20 14" xfId="22958"/>
    <cellStyle name="Normal 20 14 2" xfId="22959"/>
    <cellStyle name="Normal 20 15" xfId="22960"/>
    <cellStyle name="Normal 20 15 2" xfId="22961"/>
    <cellStyle name="Normal 20 16" xfId="22962"/>
    <cellStyle name="Normal 20 16 2" xfId="22963"/>
    <cellStyle name="Normal 20 17" xfId="22964"/>
    <cellStyle name="Normal 20 17 2" xfId="22965"/>
    <cellStyle name="Normal 20 18" xfId="22966"/>
    <cellStyle name="Normal 20 18 2" xfId="22967"/>
    <cellStyle name="Normal 20 19" xfId="22968"/>
    <cellStyle name="Normal 20 19 2" xfId="22969"/>
    <cellStyle name="Normal 20 2" xfId="4382"/>
    <cellStyle name="Normal 20 2 2" xfId="22970"/>
    <cellStyle name="Normal 20 20" xfId="22971"/>
    <cellStyle name="Normal 20 20 2" xfId="22972"/>
    <cellStyle name="Normal 20 21" xfId="22973"/>
    <cellStyle name="Normal 20 21 2" xfId="22974"/>
    <cellStyle name="Normal 20 22" xfId="22975"/>
    <cellStyle name="Normal 20 22 2" xfId="22976"/>
    <cellStyle name="Normal 20 23" xfId="22977"/>
    <cellStyle name="Normal 20 24" xfId="22978"/>
    <cellStyle name="Normal 20 25" xfId="22979"/>
    <cellStyle name="Normal 20 26" xfId="22980"/>
    <cellStyle name="Normal 20 27" xfId="22981"/>
    <cellStyle name="Normal 20 28" xfId="22982"/>
    <cellStyle name="Normal 20 29" xfId="22983"/>
    <cellStyle name="Normal 20 3" xfId="4383"/>
    <cellStyle name="Normal 20 3 2" xfId="22984"/>
    <cellStyle name="Normal 20 30" xfId="22985"/>
    <cellStyle name="Normal 20 31" xfId="22986"/>
    <cellStyle name="Normal 20 32" xfId="22987"/>
    <cellStyle name="Normal 20 33" xfId="22988"/>
    <cellStyle name="Normal 20 34" xfId="22989"/>
    <cellStyle name="Normal 20 35" xfId="22990"/>
    <cellStyle name="Normal 20 36" xfId="22991"/>
    <cellStyle name="Normal 20 37" xfId="22992"/>
    <cellStyle name="Normal 20 38" xfId="22993"/>
    <cellStyle name="Normal 20 39" xfId="22994"/>
    <cellStyle name="Normal 20 4" xfId="4384"/>
    <cellStyle name="Normal 20 4 2" xfId="22995"/>
    <cellStyle name="Normal 20 40" xfId="22996"/>
    <cellStyle name="Normal 20 41" xfId="22997"/>
    <cellStyle name="Normal 20 42" xfId="22998"/>
    <cellStyle name="Normal 20 43" xfId="22999"/>
    <cellStyle name="Normal 20 44" xfId="23000"/>
    <cellStyle name="Normal 20 45" xfId="23001"/>
    <cellStyle name="Normal 20 46" xfId="23002"/>
    <cellStyle name="Normal 20 47" xfId="23003"/>
    <cellStyle name="Normal 20 48" xfId="23004"/>
    <cellStyle name="Normal 20 49" xfId="23005"/>
    <cellStyle name="Normal 20 5" xfId="4385"/>
    <cellStyle name="Normal 20 5 2" xfId="23006"/>
    <cellStyle name="Normal 20 50" xfId="23007"/>
    <cellStyle name="Normal 20 51" xfId="23008"/>
    <cellStyle name="Normal 20 52" xfId="23009"/>
    <cellStyle name="Normal 20 53" xfId="23010"/>
    <cellStyle name="Normal 20 54" xfId="23011"/>
    <cellStyle name="Normal 20 55" xfId="23012"/>
    <cellStyle name="Normal 20 56" xfId="23013"/>
    <cellStyle name="Normal 20 57" xfId="23014"/>
    <cellStyle name="Normal 20 58" xfId="23015"/>
    <cellStyle name="Normal 20 59" xfId="23016"/>
    <cellStyle name="Normal 20 6" xfId="4386"/>
    <cellStyle name="Normal 20 6 2" xfId="23017"/>
    <cellStyle name="Normal 20 60" xfId="23018"/>
    <cellStyle name="Normal 20 61" xfId="23019"/>
    <cellStyle name="Normal 20 62" xfId="23020"/>
    <cellStyle name="Normal 20 63" xfId="23021"/>
    <cellStyle name="Normal 20 64" xfId="23022"/>
    <cellStyle name="Normal 20 65" xfId="23023"/>
    <cellStyle name="Normal 20 66" xfId="23024"/>
    <cellStyle name="Normal 20 67" xfId="23025"/>
    <cellStyle name="Normal 20 68" xfId="23026"/>
    <cellStyle name="Normal 20 69" xfId="23027"/>
    <cellStyle name="Normal 20 7" xfId="4387"/>
    <cellStyle name="Normal 20 7 2" xfId="23028"/>
    <cellStyle name="Normal 20 70" xfId="23029"/>
    <cellStyle name="Normal 20 8" xfId="4388"/>
    <cellStyle name="Normal 20 8 2" xfId="23030"/>
    <cellStyle name="Normal 20 9" xfId="4389"/>
    <cellStyle name="Normal 20 9 2" xfId="23031"/>
    <cellStyle name="Normal 21" xfId="1129"/>
    <cellStyle name="Normal 21 10" xfId="4390"/>
    <cellStyle name="Normal 21 10 2" xfId="23032"/>
    <cellStyle name="Normal 21 11" xfId="4391"/>
    <cellStyle name="Normal 21 11 2" xfId="23033"/>
    <cellStyle name="Normal 21 12" xfId="4392"/>
    <cellStyle name="Normal 21 12 2" xfId="23034"/>
    <cellStyle name="Normal 21 13" xfId="4393"/>
    <cellStyle name="Normal 21 13 2" xfId="23035"/>
    <cellStyle name="Normal 21 14" xfId="23036"/>
    <cellStyle name="Normal 21 14 2" xfId="23037"/>
    <cellStyle name="Normal 21 15" xfId="23038"/>
    <cellStyle name="Normal 21 15 2" xfId="23039"/>
    <cellStyle name="Normal 21 16" xfId="23040"/>
    <cellStyle name="Normal 21 16 2" xfId="23041"/>
    <cellStyle name="Normal 21 17" xfId="23042"/>
    <cellStyle name="Normal 21 17 2" xfId="23043"/>
    <cellStyle name="Normal 21 18" xfId="23044"/>
    <cellStyle name="Normal 21 18 2" xfId="23045"/>
    <cellStyle name="Normal 21 19" xfId="23046"/>
    <cellStyle name="Normal 21 19 2" xfId="23047"/>
    <cellStyle name="Normal 21 2" xfId="4394"/>
    <cellStyle name="Normal 21 2 2" xfId="23048"/>
    <cellStyle name="Normal 21 20" xfId="23049"/>
    <cellStyle name="Normal 21 20 2" xfId="23050"/>
    <cellStyle name="Normal 21 21" xfId="23051"/>
    <cellStyle name="Normal 21 21 2" xfId="23052"/>
    <cellStyle name="Normal 21 22" xfId="23053"/>
    <cellStyle name="Normal 21 22 2" xfId="23054"/>
    <cellStyle name="Normal 21 23" xfId="23055"/>
    <cellStyle name="Normal 21 24" xfId="23056"/>
    <cellStyle name="Normal 21 25" xfId="23057"/>
    <cellStyle name="Normal 21 26" xfId="23058"/>
    <cellStyle name="Normal 21 27" xfId="23059"/>
    <cellStyle name="Normal 21 28" xfId="23060"/>
    <cellStyle name="Normal 21 29" xfId="23061"/>
    <cellStyle name="Normal 21 3" xfId="4395"/>
    <cellStyle name="Normal 21 3 2" xfId="23062"/>
    <cellStyle name="Normal 21 30" xfId="23063"/>
    <cellStyle name="Normal 21 31" xfId="23064"/>
    <cellStyle name="Normal 21 32" xfId="23065"/>
    <cellStyle name="Normal 21 33" xfId="23066"/>
    <cellStyle name="Normal 21 34" xfId="23067"/>
    <cellStyle name="Normal 21 35" xfId="23068"/>
    <cellStyle name="Normal 21 36" xfId="23069"/>
    <cellStyle name="Normal 21 37" xfId="23070"/>
    <cellStyle name="Normal 21 38" xfId="23071"/>
    <cellStyle name="Normal 21 39" xfId="23072"/>
    <cellStyle name="Normal 21 4" xfId="4396"/>
    <cellStyle name="Normal 21 4 2" xfId="23073"/>
    <cellStyle name="Normal 21 40" xfId="23074"/>
    <cellStyle name="Normal 21 41" xfId="23075"/>
    <cellStyle name="Normal 21 42" xfId="23076"/>
    <cellStyle name="Normal 21 43" xfId="23077"/>
    <cellStyle name="Normal 21 44" xfId="23078"/>
    <cellStyle name="Normal 21 45" xfId="23079"/>
    <cellStyle name="Normal 21 46" xfId="23080"/>
    <cellStyle name="Normal 21 47" xfId="23081"/>
    <cellStyle name="Normal 21 48" xfId="23082"/>
    <cellStyle name="Normal 21 49" xfId="23083"/>
    <cellStyle name="Normal 21 5" xfId="4397"/>
    <cellStyle name="Normal 21 5 2" xfId="23084"/>
    <cellStyle name="Normal 21 50" xfId="23085"/>
    <cellStyle name="Normal 21 51" xfId="23086"/>
    <cellStyle name="Normal 21 52" xfId="23087"/>
    <cellStyle name="Normal 21 53" xfId="23088"/>
    <cellStyle name="Normal 21 54" xfId="23089"/>
    <cellStyle name="Normal 21 55" xfId="23090"/>
    <cellStyle name="Normal 21 56" xfId="23091"/>
    <cellStyle name="Normal 21 57" xfId="23092"/>
    <cellStyle name="Normal 21 58" xfId="23093"/>
    <cellStyle name="Normal 21 59" xfId="23094"/>
    <cellStyle name="Normal 21 6" xfId="4398"/>
    <cellStyle name="Normal 21 6 2" xfId="23095"/>
    <cellStyle name="Normal 21 60" xfId="23096"/>
    <cellStyle name="Normal 21 61" xfId="23097"/>
    <cellStyle name="Normal 21 62" xfId="23098"/>
    <cellStyle name="Normal 21 63" xfId="23099"/>
    <cellStyle name="Normal 21 64" xfId="23100"/>
    <cellStyle name="Normal 21 65" xfId="23101"/>
    <cellStyle name="Normal 21 66" xfId="23102"/>
    <cellStyle name="Normal 21 67" xfId="23103"/>
    <cellStyle name="Normal 21 68" xfId="23104"/>
    <cellStyle name="Normal 21 69" xfId="23105"/>
    <cellStyle name="Normal 21 7" xfId="4399"/>
    <cellStyle name="Normal 21 7 2" xfId="23106"/>
    <cellStyle name="Normal 21 70" xfId="23107"/>
    <cellStyle name="Normal 21 8" xfId="4400"/>
    <cellStyle name="Normal 21 8 2" xfId="23108"/>
    <cellStyle name="Normal 21 9" xfId="4401"/>
    <cellStyle name="Normal 21 9 2" xfId="23109"/>
    <cellStyle name="Normal 22" xfId="1130"/>
    <cellStyle name="Normal 22 10" xfId="4402"/>
    <cellStyle name="Normal 22 10 2" xfId="23110"/>
    <cellStyle name="Normal 22 11" xfId="4403"/>
    <cellStyle name="Normal 22 11 2" xfId="23111"/>
    <cellStyle name="Normal 22 12" xfId="4404"/>
    <cellStyle name="Normal 22 12 2" xfId="23112"/>
    <cellStyle name="Normal 22 13" xfId="4405"/>
    <cellStyle name="Normal 22 13 2" xfId="23113"/>
    <cellStyle name="Normal 22 14" xfId="23114"/>
    <cellStyle name="Normal 22 14 2" xfId="23115"/>
    <cellStyle name="Normal 22 15" xfId="23116"/>
    <cellStyle name="Normal 22 15 2" xfId="23117"/>
    <cellStyle name="Normal 22 16" xfId="23118"/>
    <cellStyle name="Normal 22 16 2" xfId="23119"/>
    <cellStyle name="Normal 22 17" xfId="23120"/>
    <cellStyle name="Normal 22 17 2" xfId="23121"/>
    <cellStyle name="Normal 22 18" xfId="23122"/>
    <cellStyle name="Normal 22 18 2" xfId="23123"/>
    <cellStyle name="Normal 22 19" xfId="23124"/>
    <cellStyle name="Normal 22 19 2" xfId="23125"/>
    <cellStyle name="Normal 22 2" xfId="4406"/>
    <cellStyle name="Normal 22 2 2" xfId="23126"/>
    <cellStyle name="Normal 22 20" xfId="23127"/>
    <cellStyle name="Normal 22 20 2" xfId="23128"/>
    <cellStyle name="Normal 22 21" xfId="23129"/>
    <cellStyle name="Normal 22 21 2" xfId="23130"/>
    <cellStyle name="Normal 22 22" xfId="23131"/>
    <cellStyle name="Normal 22 22 2" xfId="23132"/>
    <cellStyle name="Normal 22 23" xfId="23133"/>
    <cellStyle name="Normal 22 24" xfId="23134"/>
    <cellStyle name="Normal 22 25" xfId="23135"/>
    <cellStyle name="Normal 22 26" xfId="23136"/>
    <cellStyle name="Normal 22 27" xfId="23137"/>
    <cellStyle name="Normal 22 28" xfId="23138"/>
    <cellStyle name="Normal 22 29" xfId="23139"/>
    <cellStyle name="Normal 22 3" xfId="4407"/>
    <cellStyle name="Normal 22 3 2" xfId="23140"/>
    <cellStyle name="Normal 22 30" xfId="23141"/>
    <cellStyle name="Normal 22 31" xfId="23142"/>
    <cellStyle name="Normal 22 32" xfId="23143"/>
    <cellStyle name="Normal 22 33" xfId="23144"/>
    <cellStyle name="Normal 22 34" xfId="23145"/>
    <cellStyle name="Normal 22 35" xfId="23146"/>
    <cellStyle name="Normal 22 36" xfId="23147"/>
    <cellStyle name="Normal 22 37" xfId="23148"/>
    <cellStyle name="Normal 22 38" xfId="23149"/>
    <cellStyle name="Normal 22 39" xfId="23150"/>
    <cellStyle name="Normal 22 4" xfId="4408"/>
    <cellStyle name="Normal 22 4 2" xfId="23151"/>
    <cellStyle name="Normal 22 40" xfId="23152"/>
    <cellStyle name="Normal 22 41" xfId="23153"/>
    <cellStyle name="Normal 22 42" xfId="23154"/>
    <cellStyle name="Normal 22 43" xfId="23155"/>
    <cellStyle name="Normal 22 44" xfId="23156"/>
    <cellStyle name="Normal 22 45" xfId="23157"/>
    <cellStyle name="Normal 22 46" xfId="23158"/>
    <cellStyle name="Normal 22 47" xfId="23159"/>
    <cellStyle name="Normal 22 48" xfId="23160"/>
    <cellStyle name="Normal 22 49" xfId="23161"/>
    <cellStyle name="Normal 22 5" xfId="4409"/>
    <cellStyle name="Normal 22 5 2" xfId="23162"/>
    <cellStyle name="Normal 22 50" xfId="23163"/>
    <cellStyle name="Normal 22 51" xfId="23164"/>
    <cellStyle name="Normal 22 52" xfId="23165"/>
    <cellStyle name="Normal 22 53" xfId="23166"/>
    <cellStyle name="Normal 22 54" xfId="23167"/>
    <cellStyle name="Normal 22 55" xfId="23168"/>
    <cellStyle name="Normal 22 56" xfId="23169"/>
    <cellStyle name="Normal 22 57" xfId="23170"/>
    <cellStyle name="Normal 22 58" xfId="23171"/>
    <cellStyle name="Normal 22 59" xfId="23172"/>
    <cellStyle name="Normal 22 6" xfId="4410"/>
    <cellStyle name="Normal 22 6 2" xfId="23173"/>
    <cellStyle name="Normal 22 60" xfId="23174"/>
    <cellStyle name="Normal 22 61" xfId="23175"/>
    <cellStyle name="Normal 22 62" xfId="23176"/>
    <cellStyle name="Normal 22 63" xfId="23177"/>
    <cellStyle name="Normal 22 64" xfId="23178"/>
    <cellStyle name="Normal 22 65" xfId="23179"/>
    <cellStyle name="Normal 22 66" xfId="23180"/>
    <cellStyle name="Normal 22 67" xfId="23181"/>
    <cellStyle name="Normal 22 68" xfId="23182"/>
    <cellStyle name="Normal 22 69" xfId="23183"/>
    <cellStyle name="Normal 22 7" xfId="4411"/>
    <cellStyle name="Normal 22 7 2" xfId="23184"/>
    <cellStyle name="Normal 22 70" xfId="23185"/>
    <cellStyle name="Normal 22 8" xfId="4412"/>
    <cellStyle name="Normal 22 8 2" xfId="23186"/>
    <cellStyle name="Normal 22 9" xfId="4413"/>
    <cellStyle name="Normal 22 9 2" xfId="23187"/>
    <cellStyle name="Normal 23" xfId="1131"/>
    <cellStyle name="Normal 23 10" xfId="4414"/>
    <cellStyle name="Normal 23 10 2" xfId="23188"/>
    <cellStyle name="Normal 23 11" xfId="4415"/>
    <cellStyle name="Normal 23 11 2" xfId="23189"/>
    <cellStyle name="Normal 23 12" xfId="4416"/>
    <cellStyle name="Normal 23 12 2" xfId="23190"/>
    <cellStyle name="Normal 23 13" xfId="4417"/>
    <cellStyle name="Normal 23 13 2" xfId="23191"/>
    <cellStyle name="Normal 23 14" xfId="23192"/>
    <cellStyle name="Normal 23 14 2" xfId="23193"/>
    <cellStyle name="Normal 23 15" xfId="23194"/>
    <cellStyle name="Normal 23 15 2" xfId="23195"/>
    <cellStyle name="Normal 23 16" xfId="23196"/>
    <cellStyle name="Normal 23 16 2" xfId="23197"/>
    <cellStyle name="Normal 23 17" xfId="23198"/>
    <cellStyle name="Normal 23 17 2" xfId="23199"/>
    <cellStyle name="Normal 23 18" xfId="23200"/>
    <cellStyle name="Normal 23 18 2" xfId="23201"/>
    <cellStyle name="Normal 23 19" xfId="23202"/>
    <cellStyle name="Normal 23 19 2" xfId="23203"/>
    <cellStyle name="Normal 23 2" xfId="4418"/>
    <cellStyle name="Normal 23 2 2" xfId="23204"/>
    <cellStyle name="Normal 23 20" xfId="23205"/>
    <cellStyle name="Normal 23 20 2" xfId="23206"/>
    <cellStyle name="Normal 23 21" xfId="23207"/>
    <cellStyle name="Normal 23 21 2" xfId="23208"/>
    <cellStyle name="Normal 23 22" xfId="23209"/>
    <cellStyle name="Normal 23 22 2" xfId="23210"/>
    <cellStyle name="Normal 23 23" xfId="23211"/>
    <cellStyle name="Normal 23 24" xfId="23212"/>
    <cellStyle name="Normal 23 25" xfId="23213"/>
    <cellStyle name="Normal 23 26" xfId="23214"/>
    <cellStyle name="Normal 23 27" xfId="23215"/>
    <cellStyle name="Normal 23 28" xfId="23216"/>
    <cellStyle name="Normal 23 29" xfId="23217"/>
    <cellStyle name="Normal 23 3" xfId="4419"/>
    <cellStyle name="Normal 23 3 2" xfId="23218"/>
    <cellStyle name="Normal 23 30" xfId="23219"/>
    <cellStyle name="Normal 23 31" xfId="23220"/>
    <cellStyle name="Normal 23 32" xfId="23221"/>
    <cellStyle name="Normal 23 33" xfId="23222"/>
    <cellStyle name="Normal 23 34" xfId="23223"/>
    <cellStyle name="Normal 23 35" xfId="23224"/>
    <cellStyle name="Normal 23 36" xfId="23225"/>
    <cellStyle name="Normal 23 37" xfId="23226"/>
    <cellStyle name="Normal 23 38" xfId="23227"/>
    <cellStyle name="Normal 23 39" xfId="23228"/>
    <cellStyle name="Normal 23 4" xfId="4420"/>
    <cellStyle name="Normal 23 4 2" xfId="23229"/>
    <cellStyle name="Normal 23 40" xfId="23230"/>
    <cellStyle name="Normal 23 41" xfId="23231"/>
    <cellStyle name="Normal 23 42" xfId="23232"/>
    <cellStyle name="Normal 23 43" xfId="23233"/>
    <cellStyle name="Normal 23 44" xfId="23234"/>
    <cellStyle name="Normal 23 45" xfId="23235"/>
    <cellStyle name="Normal 23 46" xfId="23236"/>
    <cellStyle name="Normal 23 47" xfId="23237"/>
    <cellStyle name="Normal 23 48" xfId="23238"/>
    <cellStyle name="Normal 23 49" xfId="23239"/>
    <cellStyle name="Normal 23 5" xfId="4421"/>
    <cellStyle name="Normal 23 5 2" xfId="23240"/>
    <cellStyle name="Normal 23 50" xfId="23241"/>
    <cellStyle name="Normal 23 51" xfId="23242"/>
    <cellStyle name="Normal 23 52" xfId="23243"/>
    <cellStyle name="Normal 23 53" xfId="23244"/>
    <cellStyle name="Normal 23 54" xfId="23245"/>
    <cellStyle name="Normal 23 55" xfId="23246"/>
    <cellStyle name="Normal 23 56" xfId="23247"/>
    <cellStyle name="Normal 23 57" xfId="23248"/>
    <cellStyle name="Normal 23 58" xfId="23249"/>
    <cellStyle name="Normal 23 59" xfId="23250"/>
    <cellStyle name="Normal 23 6" xfId="4422"/>
    <cellStyle name="Normal 23 6 2" xfId="23251"/>
    <cellStyle name="Normal 23 60" xfId="23252"/>
    <cellStyle name="Normal 23 61" xfId="23253"/>
    <cellStyle name="Normal 23 62" xfId="23254"/>
    <cellStyle name="Normal 23 63" xfId="23255"/>
    <cellStyle name="Normal 23 64" xfId="23256"/>
    <cellStyle name="Normal 23 65" xfId="23257"/>
    <cellStyle name="Normal 23 66" xfId="23258"/>
    <cellStyle name="Normal 23 67" xfId="23259"/>
    <cellStyle name="Normal 23 68" xfId="23260"/>
    <cellStyle name="Normal 23 69" xfId="23261"/>
    <cellStyle name="Normal 23 7" xfId="4423"/>
    <cellStyle name="Normal 23 7 2" xfId="23262"/>
    <cellStyle name="Normal 23 70" xfId="23263"/>
    <cellStyle name="Normal 23 8" xfId="4424"/>
    <cellStyle name="Normal 23 8 2" xfId="23264"/>
    <cellStyle name="Normal 23 9" xfId="4425"/>
    <cellStyle name="Normal 23 9 2" xfId="23265"/>
    <cellStyle name="Normal 24" xfId="1132"/>
    <cellStyle name="Normal 24 10" xfId="4426"/>
    <cellStyle name="Normal 24 10 2" xfId="23266"/>
    <cellStyle name="Normal 24 11" xfId="4427"/>
    <cellStyle name="Normal 24 11 2" xfId="23267"/>
    <cellStyle name="Normal 24 12" xfId="4428"/>
    <cellStyle name="Normal 24 12 2" xfId="23268"/>
    <cellStyle name="Normal 24 13" xfId="4429"/>
    <cellStyle name="Normal 24 13 2" xfId="23269"/>
    <cellStyle name="Normal 24 14" xfId="23270"/>
    <cellStyle name="Normal 24 14 2" xfId="23271"/>
    <cellStyle name="Normal 24 15" xfId="23272"/>
    <cellStyle name="Normal 24 15 2" xfId="23273"/>
    <cellStyle name="Normal 24 16" xfId="23274"/>
    <cellStyle name="Normal 24 16 2" xfId="23275"/>
    <cellStyle name="Normal 24 17" xfId="23276"/>
    <cellStyle name="Normal 24 17 2" xfId="23277"/>
    <cellStyle name="Normal 24 18" xfId="23278"/>
    <cellStyle name="Normal 24 18 2" xfId="23279"/>
    <cellStyle name="Normal 24 19" xfId="23280"/>
    <cellStyle name="Normal 24 19 2" xfId="23281"/>
    <cellStyle name="Normal 24 2" xfId="4430"/>
    <cellStyle name="Normal 24 2 2" xfId="23282"/>
    <cellStyle name="Normal 24 20" xfId="23283"/>
    <cellStyle name="Normal 24 20 2" xfId="23284"/>
    <cellStyle name="Normal 24 21" xfId="23285"/>
    <cellStyle name="Normal 24 21 2" xfId="23286"/>
    <cellStyle name="Normal 24 22" xfId="23287"/>
    <cellStyle name="Normal 24 22 2" xfId="23288"/>
    <cellStyle name="Normal 24 23" xfId="23289"/>
    <cellStyle name="Normal 24 24" xfId="23290"/>
    <cellStyle name="Normal 24 25" xfId="23291"/>
    <cellStyle name="Normal 24 26" xfId="23292"/>
    <cellStyle name="Normal 24 27" xfId="23293"/>
    <cellStyle name="Normal 24 28" xfId="23294"/>
    <cellStyle name="Normal 24 29" xfId="23295"/>
    <cellStyle name="Normal 24 3" xfId="4431"/>
    <cellStyle name="Normal 24 3 2" xfId="23296"/>
    <cellStyle name="Normal 24 30" xfId="23297"/>
    <cellStyle name="Normal 24 31" xfId="23298"/>
    <cellStyle name="Normal 24 32" xfId="23299"/>
    <cellStyle name="Normal 24 33" xfId="23300"/>
    <cellStyle name="Normal 24 34" xfId="23301"/>
    <cellStyle name="Normal 24 35" xfId="23302"/>
    <cellStyle name="Normal 24 36" xfId="23303"/>
    <cellStyle name="Normal 24 37" xfId="23304"/>
    <cellStyle name="Normal 24 38" xfId="23305"/>
    <cellStyle name="Normal 24 39" xfId="23306"/>
    <cellStyle name="Normal 24 4" xfId="4432"/>
    <cellStyle name="Normal 24 4 2" xfId="23307"/>
    <cellStyle name="Normal 24 40" xfId="23308"/>
    <cellStyle name="Normal 24 41" xfId="23309"/>
    <cellStyle name="Normal 24 42" xfId="23310"/>
    <cellStyle name="Normal 24 43" xfId="23311"/>
    <cellStyle name="Normal 24 44" xfId="23312"/>
    <cellStyle name="Normal 24 45" xfId="23313"/>
    <cellStyle name="Normal 24 46" xfId="23314"/>
    <cellStyle name="Normal 24 47" xfId="23315"/>
    <cellStyle name="Normal 24 48" xfId="23316"/>
    <cellStyle name="Normal 24 49" xfId="23317"/>
    <cellStyle name="Normal 24 5" xfId="4433"/>
    <cellStyle name="Normal 24 5 2" xfId="23318"/>
    <cellStyle name="Normal 24 50" xfId="23319"/>
    <cellStyle name="Normal 24 51" xfId="23320"/>
    <cellStyle name="Normal 24 52" xfId="23321"/>
    <cellStyle name="Normal 24 53" xfId="23322"/>
    <cellStyle name="Normal 24 54" xfId="23323"/>
    <cellStyle name="Normal 24 55" xfId="23324"/>
    <cellStyle name="Normal 24 56" xfId="23325"/>
    <cellStyle name="Normal 24 57" xfId="23326"/>
    <cellStyle name="Normal 24 58" xfId="23327"/>
    <cellStyle name="Normal 24 59" xfId="23328"/>
    <cellStyle name="Normal 24 6" xfId="4434"/>
    <cellStyle name="Normal 24 6 2" xfId="23329"/>
    <cellStyle name="Normal 24 60" xfId="23330"/>
    <cellStyle name="Normal 24 61" xfId="23331"/>
    <cellStyle name="Normal 24 62" xfId="23332"/>
    <cellStyle name="Normal 24 63" xfId="23333"/>
    <cellStyle name="Normal 24 64" xfId="23334"/>
    <cellStyle name="Normal 24 65" xfId="23335"/>
    <cellStyle name="Normal 24 66" xfId="23336"/>
    <cellStyle name="Normal 24 67" xfId="23337"/>
    <cellStyle name="Normal 24 68" xfId="23338"/>
    <cellStyle name="Normal 24 69" xfId="23339"/>
    <cellStyle name="Normal 24 7" xfId="4435"/>
    <cellStyle name="Normal 24 7 2" xfId="23340"/>
    <cellStyle name="Normal 24 70" xfId="23341"/>
    <cellStyle name="Normal 24 8" xfId="4436"/>
    <cellStyle name="Normal 24 8 2" xfId="23342"/>
    <cellStyle name="Normal 24 9" xfId="4437"/>
    <cellStyle name="Normal 24 9 2" xfId="23343"/>
    <cellStyle name="Normal 25" xfId="1133"/>
    <cellStyle name="Normal 25 10" xfId="4438"/>
    <cellStyle name="Normal 25 10 2" xfId="23344"/>
    <cellStyle name="Normal 25 11" xfId="4439"/>
    <cellStyle name="Normal 25 11 2" xfId="23345"/>
    <cellStyle name="Normal 25 12" xfId="4440"/>
    <cellStyle name="Normal 25 12 2" xfId="23346"/>
    <cellStyle name="Normal 25 13" xfId="4441"/>
    <cellStyle name="Normal 25 13 2" xfId="23347"/>
    <cellStyle name="Normal 25 14" xfId="23348"/>
    <cellStyle name="Normal 25 14 2" xfId="23349"/>
    <cellStyle name="Normal 25 15" xfId="23350"/>
    <cellStyle name="Normal 25 15 2" xfId="23351"/>
    <cellStyle name="Normal 25 16" xfId="23352"/>
    <cellStyle name="Normal 25 16 2" xfId="23353"/>
    <cellStyle name="Normal 25 17" xfId="23354"/>
    <cellStyle name="Normal 25 17 2" xfId="23355"/>
    <cellStyle name="Normal 25 18" xfId="23356"/>
    <cellStyle name="Normal 25 18 2" xfId="23357"/>
    <cellStyle name="Normal 25 19" xfId="23358"/>
    <cellStyle name="Normal 25 19 2" xfId="23359"/>
    <cellStyle name="Normal 25 2" xfId="4442"/>
    <cellStyle name="Normal 25 2 2" xfId="23360"/>
    <cellStyle name="Normal 25 20" xfId="23361"/>
    <cellStyle name="Normal 25 20 2" xfId="23362"/>
    <cellStyle name="Normal 25 21" xfId="23363"/>
    <cellStyle name="Normal 25 21 2" xfId="23364"/>
    <cellStyle name="Normal 25 22" xfId="23365"/>
    <cellStyle name="Normal 25 22 2" xfId="23366"/>
    <cellStyle name="Normal 25 23" xfId="23367"/>
    <cellStyle name="Normal 25 24" xfId="23368"/>
    <cellStyle name="Normal 25 25" xfId="23369"/>
    <cellStyle name="Normal 25 26" xfId="23370"/>
    <cellStyle name="Normal 25 27" xfId="23371"/>
    <cellStyle name="Normal 25 28" xfId="23372"/>
    <cellStyle name="Normal 25 29" xfId="23373"/>
    <cellStyle name="Normal 25 3" xfId="4443"/>
    <cellStyle name="Normal 25 3 2" xfId="23374"/>
    <cellStyle name="Normal 25 30" xfId="23375"/>
    <cellStyle name="Normal 25 31" xfId="23376"/>
    <cellStyle name="Normal 25 32" xfId="23377"/>
    <cellStyle name="Normal 25 33" xfId="23378"/>
    <cellStyle name="Normal 25 34" xfId="23379"/>
    <cellStyle name="Normal 25 35" xfId="23380"/>
    <cellStyle name="Normal 25 36" xfId="23381"/>
    <cellStyle name="Normal 25 37" xfId="23382"/>
    <cellStyle name="Normal 25 38" xfId="23383"/>
    <cellStyle name="Normal 25 39" xfId="23384"/>
    <cellStyle name="Normal 25 4" xfId="4444"/>
    <cellStyle name="Normal 25 4 2" xfId="23385"/>
    <cellStyle name="Normal 25 40" xfId="23386"/>
    <cellStyle name="Normal 25 41" xfId="23387"/>
    <cellStyle name="Normal 25 42" xfId="23388"/>
    <cellStyle name="Normal 25 43" xfId="23389"/>
    <cellStyle name="Normal 25 44" xfId="23390"/>
    <cellStyle name="Normal 25 45" xfId="23391"/>
    <cellStyle name="Normal 25 46" xfId="23392"/>
    <cellStyle name="Normal 25 47" xfId="23393"/>
    <cellStyle name="Normal 25 48" xfId="23394"/>
    <cellStyle name="Normal 25 49" xfId="23395"/>
    <cellStyle name="Normal 25 5" xfId="4445"/>
    <cellStyle name="Normal 25 5 2" xfId="23396"/>
    <cellStyle name="Normal 25 50" xfId="23397"/>
    <cellStyle name="Normal 25 51" xfId="23398"/>
    <cellStyle name="Normal 25 52" xfId="23399"/>
    <cellStyle name="Normal 25 53" xfId="23400"/>
    <cellStyle name="Normal 25 54" xfId="23401"/>
    <cellStyle name="Normal 25 55" xfId="23402"/>
    <cellStyle name="Normal 25 56" xfId="23403"/>
    <cellStyle name="Normal 25 57" xfId="23404"/>
    <cellStyle name="Normal 25 58" xfId="23405"/>
    <cellStyle name="Normal 25 59" xfId="23406"/>
    <cellStyle name="Normal 25 6" xfId="4446"/>
    <cellStyle name="Normal 25 6 2" xfId="23407"/>
    <cellStyle name="Normal 25 60" xfId="23408"/>
    <cellStyle name="Normal 25 61" xfId="23409"/>
    <cellStyle name="Normal 25 62" xfId="23410"/>
    <cellStyle name="Normal 25 63" xfId="23411"/>
    <cellStyle name="Normal 25 64" xfId="23412"/>
    <cellStyle name="Normal 25 65" xfId="23413"/>
    <cellStyle name="Normal 25 66" xfId="23414"/>
    <cellStyle name="Normal 25 67" xfId="23415"/>
    <cellStyle name="Normal 25 68" xfId="23416"/>
    <cellStyle name="Normal 25 69" xfId="23417"/>
    <cellStyle name="Normal 25 7" xfId="4447"/>
    <cellStyle name="Normal 25 7 2" xfId="23418"/>
    <cellStyle name="Normal 25 70" xfId="23419"/>
    <cellStyle name="Normal 25 8" xfId="4448"/>
    <cellStyle name="Normal 25 8 2" xfId="23420"/>
    <cellStyle name="Normal 25 9" xfId="4449"/>
    <cellStyle name="Normal 25 9 2" xfId="23421"/>
    <cellStyle name="Normal 26" xfId="1134"/>
    <cellStyle name="Normal 26 10" xfId="4450"/>
    <cellStyle name="Normal 26 10 2" xfId="23422"/>
    <cellStyle name="Normal 26 11" xfId="4451"/>
    <cellStyle name="Normal 26 11 2" xfId="23423"/>
    <cellStyle name="Normal 26 12" xfId="4452"/>
    <cellStyle name="Normal 26 12 2" xfId="23424"/>
    <cellStyle name="Normal 26 13" xfId="4453"/>
    <cellStyle name="Normal 26 13 2" xfId="23425"/>
    <cellStyle name="Normal 26 14" xfId="23426"/>
    <cellStyle name="Normal 26 14 2" xfId="23427"/>
    <cellStyle name="Normal 26 15" xfId="23428"/>
    <cellStyle name="Normal 26 15 2" xfId="23429"/>
    <cellStyle name="Normal 26 16" xfId="23430"/>
    <cellStyle name="Normal 26 16 2" xfId="23431"/>
    <cellStyle name="Normal 26 17" xfId="23432"/>
    <cellStyle name="Normal 26 17 2" xfId="23433"/>
    <cellStyle name="Normal 26 18" xfId="23434"/>
    <cellStyle name="Normal 26 18 2" xfId="23435"/>
    <cellStyle name="Normal 26 19" xfId="23436"/>
    <cellStyle name="Normal 26 19 2" xfId="23437"/>
    <cellStyle name="Normal 26 2" xfId="4454"/>
    <cellStyle name="Normal 26 2 2" xfId="23438"/>
    <cellStyle name="Normal 26 20" xfId="23439"/>
    <cellStyle name="Normal 26 20 2" xfId="23440"/>
    <cellStyle name="Normal 26 21" xfId="23441"/>
    <cellStyle name="Normal 26 21 2" xfId="23442"/>
    <cellStyle name="Normal 26 22" xfId="23443"/>
    <cellStyle name="Normal 26 22 2" xfId="23444"/>
    <cellStyle name="Normal 26 23" xfId="23445"/>
    <cellStyle name="Normal 26 24" xfId="23446"/>
    <cellStyle name="Normal 26 25" xfId="23447"/>
    <cellStyle name="Normal 26 26" xfId="23448"/>
    <cellStyle name="Normal 26 27" xfId="23449"/>
    <cellStyle name="Normal 26 28" xfId="23450"/>
    <cellStyle name="Normal 26 29" xfId="23451"/>
    <cellStyle name="Normal 26 3" xfId="4455"/>
    <cellStyle name="Normal 26 3 2" xfId="23452"/>
    <cellStyle name="Normal 26 30" xfId="23453"/>
    <cellStyle name="Normal 26 31" xfId="23454"/>
    <cellStyle name="Normal 26 32" xfId="23455"/>
    <cellStyle name="Normal 26 33" xfId="23456"/>
    <cellStyle name="Normal 26 34" xfId="23457"/>
    <cellStyle name="Normal 26 35" xfId="23458"/>
    <cellStyle name="Normal 26 36" xfId="23459"/>
    <cellStyle name="Normal 26 37" xfId="23460"/>
    <cellStyle name="Normal 26 38" xfId="23461"/>
    <cellStyle name="Normal 26 39" xfId="23462"/>
    <cellStyle name="Normal 26 4" xfId="4456"/>
    <cellStyle name="Normal 26 4 2" xfId="23463"/>
    <cellStyle name="Normal 26 40" xfId="23464"/>
    <cellStyle name="Normal 26 41" xfId="23465"/>
    <cellStyle name="Normal 26 42" xfId="23466"/>
    <cellStyle name="Normal 26 43" xfId="23467"/>
    <cellStyle name="Normal 26 44" xfId="23468"/>
    <cellStyle name="Normal 26 45" xfId="23469"/>
    <cellStyle name="Normal 26 46" xfId="23470"/>
    <cellStyle name="Normal 26 47" xfId="23471"/>
    <cellStyle name="Normal 26 48" xfId="23472"/>
    <cellStyle name="Normal 26 49" xfId="23473"/>
    <cellStyle name="Normal 26 5" xfId="4457"/>
    <cellStyle name="Normal 26 5 2" xfId="23474"/>
    <cellStyle name="Normal 26 50" xfId="23475"/>
    <cellStyle name="Normal 26 51" xfId="23476"/>
    <cellStyle name="Normal 26 52" xfId="23477"/>
    <cellStyle name="Normal 26 53" xfId="23478"/>
    <cellStyle name="Normal 26 54" xfId="23479"/>
    <cellStyle name="Normal 26 55" xfId="23480"/>
    <cellStyle name="Normal 26 56" xfId="23481"/>
    <cellStyle name="Normal 26 57" xfId="23482"/>
    <cellStyle name="Normal 26 58" xfId="23483"/>
    <cellStyle name="Normal 26 59" xfId="23484"/>
    <cellStyle name="Normal 26 6" xfId="4458"/>
    <cellStyle name="Normal 26 6 2" xfId="23485"/>
    <cellStyle name="Normal 26 60" xfId="23486"/>
    <cellStyle name="Normal 26 61" xfId="23487"/>
    <cellStyle name="Normal 26 62" xfId="23488"/>
    <cellStyle name="Normal 26 63" xfId="23489"/>
    <cellStyle name="Normal 26 64" xfId="23490"/>
    <cellStyle name="Normal 26 65" xfId="23491"/>
    <cellStyle name="Normal 26 66" xfId="23492"/>
    <cellStyle name="Normal 26 67" xfId="23493"/>
    <cellStyle name="Normal 26 68" xfId="23494"/>
    <cellStyle name="Normal 26 69" xfId="23495"/>
    <cellStyle name="Normal 26 7" xfId="4459"/>
    <cellStyle name="Normal 26 7 2" xfId="23496"/>
    <cellStyle name="Normal 26 70" xfId="23497"/>
    <cellStyle name="Normal 26 8" xfId="4460"/>
    <cellStyle name="Normal 26 8 2" xfId="23498"/>
    <cellStyle name="Normal 26 9" xfId="4461"/>
    <cellStyle name="Normal 26 9 2" xfId="23499"/>
    <cellStyle name="Normal 27" xfId="1135"/>
    <cellStyle name="Normal 27 10" xfId="4462"/>
    <cellStyle name="Normal 27 10 2" xfId="23500"/>
    <cellStyle name="Normal 27 11" xfId="4463"/>
    <cellStyle name="Normal 27 11 2" xfId="23501"/>
    <cellStyle name="Normal 27 12" xfId="4464"/>
    <cellStyle name="Normal 27 12 2" xfId="23502"/>
    <cellStyle name="Normal 27 13" xfId="4465"/>
    <cellStyle name="Normal 27 13 2" xfId="23503"/>
    <cellStyle name="Normal 27 14" xfId="23504"/>
    <cellStyle name="Normal 27 14 2" xfId="23505"/>
    <cellStyle name="Normal 27 15" xfId="23506"/>
    <cellStyle name="Normal 27 15 2" xfId="23507"/>
    <cellStyle name="Normal 27 16" xfId="23508"/>
    <cellStyle name="Normal 27 16 2" xfId="23509"/>
    <cellStyle name="Normal 27 17" xfId="23510"/>
    <cellStyle name="Normal 27 17 2" xfId="23511"/>
    <cellStyle name="Normal 27 18" xfId="23512"/>
    <cellStyle name="Normal 27 18 2" xfId="23513"/>
    <cellStyle name="Normal 27 19" xfId="23514"/>
    <cellStyle name="Normal 27 19 2" xfId="23515"/>
    <cellStyle name="Normal 27 2" xfId="4466"/>
    <cellStyle name="Normal 27 2 2" xfId="23516"/>
    <cellStyle name="Normal 27 20" xfId="23517"/>
    <cellStyle name="Normal 27 20 2" xfId="23518"/>
    <cellStyle name="Normal 27 21" xfId="23519"/>
    <cellStyle name="Normal 27 21 2" xfId="23520"/>
    <cellStyle name="Normal 27 22" xfId="23521"/>
    <cellStyle name="Normal 27 22 2" xfId="23522"/>
    <cellStyle name="Normal 27 23" xfId="23523"/>
    <cellStyle name="Normal 27 24" xfId="23524"/>
    <cellStyle name="Normal 27 25" xfId="23525"/>
    <cellStyle name="Normal 27 26" xfId="23526"/>
    <cellStyle name="Normal 27 27" xfId="23527"/>
    <cellStyle name="Normal 27 28" xfId="23528"/>
    <cellStyle name="Normal 27 29" xfId="23529"/>
    <cellStyle name="Normal 27 3" xfId="4467"/>
    <cellStyle name="Normal 27 3 2" xfId="23530"/>
    <cellStyle name="Normal 27 30" xfId="23531"/>
    <cellStyle name="Normal 27 31" xfId="23532"/>
    <cellStyle name="Normal 27 32" xfId="23533"/>
    <cellStyle name="Normal 27 33" xfId="23534"/>
    <cellStyle name="Normal 27 34" xfId="23535"/>
    <cellStyle name="Normal 27 35" xfId="23536"/>
    <cellStyle name="Normal 27 36" xfId="23537"/>
    <cellStyle name="Normal 27 37" xfId="23538"/>
    <cellStyle name="Normal 27 38" xfId="23539"/>
    <cellStyle name="Normal 27 39" xfId="23540"/>
    <cellStyle name="Normal 27 4" xfId="4468"/>
    <cellStyle name="Normal 27 4 2" xfId="23541"/>
    <cellStyle name="Normal 27 40" xfId="23542"/>
    <cellStyle name="Normal 27 41" xfId="23543"/>
    <cellStyle name="Normal 27 42" xfId="23544"/>
    <cellStyle name="Normal 27 43" xfId="23545"/>
    <cellStyle name="Normal 27 44" xfId="23546"/>
    <cellStyle name="Normal 27 45" xfId="23547"/>
    <cellStyle name="Normal 27 46" xfId="23548"/>
    <cellStyle name="Normal 27 47" xfId="23549"/>
    <cellStyle name="Normal 27 48" xfId="23550"/>
    <cellStyle name="Normal 27 49" xfId="23551"/>
    <cellStyle name="Normal 27 5" xfId="4469"/>
    <cellStyle name="Normal 27 5 2" xfId="23552"/>
    <cellStyle name="Normal 27 50" xfId="23553"/>
    <cellStyle name="Normal 27 51" xfId="23554"/>
    <cellStyle name="Normal 27 52" xfId="23555"/>
    <cellStyle name="Normal 27 53" xfId="23556"/>
    <cellStyle name="Normal 27 54" xfId="23557"/>
    <cellStyle name="Normal 27 55" xfId="23558"/>
    <cellStyle name="Normal 27 56" xfId="23559"/>
    <cellStyle name="Normal 27 57" xfId="23560"/>
    <cellStyle name="Normal 27 58" xfId="23561"/>
    <cellStyle name="Normal 27 59" xfId="23562"/>
    <cellStyle name="Normal 27 6" xfId="4470"/>
    <cellStyle name="Normal 27 6 2" xfId="23563"/>
    <cellStyle name="Normal 27 60" xfId="23564"/>
    <cellStyle name="Normal 27 61" xfId="23565"/>
    <cellStyle name="Normal 27 62" xfId="23566"/>
    <cellStyle name="Normal 27 63" xfId="23567"/>
    <cellStyle name="Normal 27 64" xfId="23568"/>
    <cellStyle name="Normal 27 65" xfId="23569"/>
    <cellStyle name="Normal 27 66" xfId="23570"/>
    <cellStyle name="Normal 27 67" xfId="23571"/>
    <cellStyle name="Normal 27 68" xfId="23572"/>
    <cellStyle name="Normal 27 69" xfId="23573"/>
    <cellStyle name="Normal 27 7" xfId="4471"/>
    <cellStyle name="Normal 27 7 2" xfId="23574"/>
    <cellStyle name="Normal 27 70" xfId="23575"/>
    <cellStyle name="Normal 27 8" xfId="4472"/>
    <cellStyle name="Normal 27 8 2" xfId="23576"/>
    <cellStyle name="Normal 27 9" xfId="4473"/>
    <cellStyle name="Normal 27 9 2" xfId="23577"/>
    <cellStyle name="Normal 28" xfId="1136"/>
    <cellStyle name="Normal 28 10" xfId="4474"/>
    <cellStyle name="Normal 28 10 2" xfId="23578"/>
    <cellStyle name="Normal 28 11" xfId="4475"/>
    <cellStyle name="Normal 28 11 2" xfId="23579"/>
    <cellStyle name="Normal 28 12" xfId="4476"/>
    <cellStyle name="Normal 28 12 2" xfId="23580"/>
    <cellStyle name="Normal 28 13" xfId="4477"/>
    <cellStyle name="Normal 28 13 2" xfId="23581"/>
    <cellStyle name="Normal 28 14" xfId="23582"/>
    <cellStyle name="Normal 28 14 2" xfId="23583"/>
    <cellStyle name="Normal 28 15" xfId="23584"/>
    <cellStyle name="Normal 28 15 2" xfId="23585"/>
    <cellStyle name="Normal 28 16" xfId="23586"/>
    <cellStyle name="Normal 28 16 2" xfId="23587"/>
    <cellStyle name="Normal 28 17" xfId="23588"/>
    <cellStyle name="Normal 28 17 2" xfId="23589"/>
    <cellStyle name="Normal 28 18" xfId="23590"/>
    <cellStyle name="Normal 28 18 2" xfId="23591"/>
    <cellStyle name="Normal 28 19" xfId="23592"/>
    <cellStyle name="Normal 28 19 2" xfId="23593"/>
    <cellStyle name="Normal 28 2" xfId="4478"/>
    <cellStyle name="Normal 28 2 2" xfId="23594"/>
    <cellStyle name="Normal 28 20" xfId="23595"/>
    <cellStyle name="Normal 28 20 2" xfId="23596"/>
    <cellStyle name="Normal 28 21" xfId="23597"/>
    <cellStyle name="Normal 28 21 2" xfId="23598"/>
    <cellStyle name="Normal 28 22" xfId="23599"/>
    <cellStyle name="Normal 28 22 2" xfId="23600"/>
    <cellStyle name="Normal 28 23" xfId="23601"/>
    <cellStyle name="Normal 28 24" xfId="23602"/>
    <cellStyle name="Normal 28 25" xfId="23603"/>
    <cellStyle name="Normal 28 26" xfId="23604"/>
    <cellStyle name="Normal 28 27" xfId="23605"/>
    <cellStyle name="Normal 28 28" xfId="23606"/>
    <cellStyle name="Normal 28 29" xfId="23607"/>
    <cellStyle name="Normal 28 3" xfId="4479"/>
    <cellStyle name="Normal 28 3 2" xfId="23608"/>
    <cellStyle name="Normal 28 30" xfId="23609"/>
    <cellStyle name="Normal 28 31" xfId="23610"/>
    <cellStyle name="Normal 28 32" xfId="23611"/>
    <cellStyle name="Normal 28 33" xfId="23612"/>
    <cellStyle name="Normal 28 34" xfId="23613"/>
    <cellStyle name="Normal 28 35" xfId="23614"/>
    <cellStyle name="Normal 28 36" xfId="23615"/>
    <cellStyle name="Normal 28 37" xfId="23616"/>
    <cellStyle name="Normal 28 38" xfId="23617"/>
    <cellStyle name="Normal 28 39" xfId="23618"/>
    <cellStyle name="Normal 28 4" xfId="4480"/>
    <cellStyle name="Normal 28 4 2" xfId="23619"/>
    <cellStyle name="Normal 28 40" xfId="23620"/>
    <cellStyle name="Normal 28 41" xfId="23621"/>
    <cellStyle name="Normal 28 42" xfId="23622"/>
    <cellStyle name="Normal 28 43" xfId="23623"/>
    <cellStyle name="Normal 28 44" xfId="23624"/>
    <cellStyle name="Normal 28 45" xfId="23625"/>
    <cellStyle name="Normal 28 46" xfId="23626"/>
    <cellStyle name="Normal 28 47" xfId="23627"/>
    <cellStyle name="Normal 28 48" xfId="23628"/>
    <cellStyle name="Normal 28 49" xfId="23629"/>
    <cellStyle name="Normal 28 5" xfId="4481"/>
    <cellStyle name="Normal 28 5 2" xfId="23630"/>
    <cellStyle name="Normal 28 50" xfId="23631"/>
    <cellStyle name="Normal 28 51" xfId="23632"/>
    <cellStyle name="Normal 28 52" xfId="23633"/>
    <cellStyle name="Normal 28 53" xfId="23634"/>
    <cellStyle name="Normal 28 54" xfId="23635"/>
    <cellStyle name="Normal 28 55" xfId="23636"/>
    <cellStyle name="Normal 28 56" xfId="23637"/>
    <cellStyle name="Normal 28 57" xfId="23638"/>
    <cellStyle name="Normal 28 58" xfId="23639"/>
    <cellStyle name="Normal 28 59" xfId="23640"/>
    <cellStyle name="Normal 28 6" xfId="4482"/>
    <cellStyle name="Normal 28 6 2" xfId="23641"/>
    <cellStyle name="Normal 28 60" xfId="23642"/>
    <cellStyle name="Normal 28 61" xfId="23643"/>
    <cellStyle name="Normal 28 62" xfId="23644"/>
    <cellStyle name="Normal 28 63" xfId="23645"/>
    <cellStyle name="Normal 28 64" xfId="23646"/>
    <cellStyle name="Normal 28 65" xfId="23647"/>
    <cellStyle name="Normal 28 66" xfId="23648"/>
    <cellStyle name="Normal 28 67" xfId="23649"/>
    <cellStyle name="Normal 28 68" xfId="23650"/>
    <cellStyle name="Normal 28 69" xfId="23651"/>
    <cellStyle name="Normal 28 7" xfId="4483"/>
    <cellStyle name="Normal 28 7 2" xfId="23652"/>
    <cellStyle name="Normal 28 70" xfId="23653"/>
    <cellStyle name="Normal 28 8" xfId="4484"/>
    <cellStyle name="Normal 28 8 2" xfId="23654"/>
    <cellStyle name="Normal 28 9" xfId="4485"/>
    <cellStyle name="Normal 28 9 2" xfId="23655"/>
    <cellStyle name="Normal 29" xfId="1137"/>
    <cellStyle name="Normal 29 10" xfId="4486"/>
    <cellStyle name="Normal 29 10 2" xfId="23656"/>
    <cellStyle name="Normal 29 11" xfId="4487"/>
    <cellStyle name="Normal 29 11 2" xfId="23657"/>
    <cellStyle name="Normal 29 12" xfId="4488"/>
    <cellStyle name="Normal 29 12 2" xfId="23658"/>
    <cellStyle name="Normal 29 13" xfId="4489"/>
    <cellStyle name="Normal 29 13 2" xfId="23659"/>
    <cellStyle name="Normal 29 14" xfId="23660"/>
    <cellStyle name="Normal 29 14 2" xfId="23661"/>
    <cellStyle name="Normal 29 15" xfId="23662"/>
    <cellStyle name="Normal 29 15 2" xfId="23663"/>
    <cellStyle name="Normal 29 16" xfId="23664"/>
    <cellStyle name="Normal 29 16 2" xfId="23665"/>
    <cellStyle name="Normal 29 17" xfId="23666"/>
    <cellStyle name="Normal 29 17 2" xfId="23667"/>
    <cellStyle name="Normal 29 18" xfId="23668"/>
    <cellStyle name="Normal 29 18 2" xfId="23669"/>
    <cellStyle name="Normal 29 19" xfId="23670"/>
    <cellStyle name="Normal 29 19 2" xfId="23671"/>
    <cellStyle name="Normal 29 2" xfId="4490"/>
    <cellStyle name="Normal 29 2 2" xfId="23672"/>
    <cellStyle name="Normal 29 20" xfId="23673"/>
    <cellStyle name="Normal 29 20 2" xfId="23674"/>
    <cellStyle name="Normal 29 21" xfId="23675"/>
    <cellStyle name="Normal 29 21 2" xfId="23676"/>
    <cellStyle name="Normal 29 22" xfId="23677"/>
    <cellStyle name="Normal 29 22 2" xfId="23678"/>
    <cellStyle name="Normal 29 23" xfId="23679"/>
    <cellStyle name="Normal 29 24" xfId="23680"/>
    <cellStyle name="Normal 29 25" xfId="23681"/>
    <cellStyle name="Normal 29 26" xfId="23682"/>
    <cellStyle name="Normal 29 27" xfId="23683"/>
    <cellStyle name="Normal 29 28" xfId="23684"/>
    <cellStyle name="Normal 29 29" xfId="23685"/>
    <cellStyle name="Normal 29 3" xfId="4491"/>
    <cellStyle name="Normal 29 3 2" xfId="23686"/>
    <cellStyle name="Normal 29 30" xfId="23687"/>
    <cellStyle name="Normal 29 31" xfId="23688"/>
    <cellStyle name="Normal 29 32" xfId="23689"/>
    <cellStyle name="Normal 29 33" xfId="23690"/>
    <cellStyle name="Normal 29 34" xfId="23691"/>
    <cellStyle name="Normal 29 35" xfId="23692"/>
    <cellStyle name="Normal 29 36" xfId="23693"/>
    <cellStyle name="Normal 29 37" xfId="23694"/>
    <cellStyle name="Normal 29 38" xfId="23695"/>
    <cellStyle name="Normal 29 39" xfId="23696"/>
    <cellStyle name="Normal 29 4" xfId="4492"/>
    <cellStyle name="Normal 29 4 2" xfId="23697"/>
    <cellStyle name="Normal 29 40" xfId="23698"/>
    <cellStyle name="Normal 29 41" xfId="23699"/>
    <cellStyle name="Normal 29 42" xfId="23700"/>
    <cellStyle name="Normal 29 43" xfId="23701"/>
    <cellStyle name="Normal 29 44" xfId="23702"/>
    <cellStyle name="Normal 29 45" xfId="23703"/>
    <cellStyle name="Normal 29 46" xfId="23704"/>
    <cellStyle name="Normal 29 47" xfId="23705"/>
    <cellStyle name="Normal 29 48" xfId="23706"/>
    <cellStyle name="Normal 29 49" xfId="23707"/>
    <cellStyle name="Normal 29 5" xfId="4493"/>
    <cellStyle name="Normal 29 5 2" xfId="23708"/>
    <cellStyle name="Normal 29 50" xfId="23709"/>
    <cellStyle name="Normal 29 51" xfId="23710"/>
    <cellStyle name="Normal 29 52" xfId="23711"/>
    <cellStyle name="Normal 29 53" xfId="23712"/>
    <cellStyle name="Normal 29 54" xfId="23713"/>
    <cellStyle name="Normal 29 55" xfId="23714"/>
    <cellStyle name="Normal 29 56" xfId="23715"/>
    <cellStyle name="Normal 29 57" xfId="23716"/>
    <cellStyle name="Normal 29 58" xfId="23717"/>
    <cellStyle name="Normal 29 59" xfId="23718"/>
    <cellStyle name="Normal 29 6" xfId="4494"/>
    <cellStyle name="Normal 29 6 2" xfId="23719"/>
    <cellStyle name="Normal 29 60" xfId="23720"/>
    <cellStyle name="Normal 29 61" xfId="23721"/>
    <cellStyle name="Normal 29 62" xfId="23722"/>
    <cellStyle name="Normal 29 63" xfId="23723"/>
    <cellStyle name="Normal 29 64" xfId="23724"/>
    <cellStyle name="Normal 29 65" xfId="23725"/>
    <cellStyle name="Normal 29 66" xfId="23726"/>
    <cellStyle name="Normal 29 67" xfId="23727"/>
    <cellStyle name="Normal 29 68" xfId="23728"/>
    <cellStyle name="Normal 29 69" xfId="23729"/>
    <cellStyle name="Normal 29 7" xfId="4495"/>
    <cellStyle name="Normal 29 7 2" xfId="23730"/>
    <cellStyle name="Normal 29 70" xfId="23731"/>
    <cellStyle name="Normal 29 8" xfId="4496"/>
    <cellStyle name="Normal 29 8 2" xfId="23732"/>
    <cellStyle name="Normal 29 9" xfId="4497"/>
    <cellStyle name="Normal 29 9 2" xfId="23733"/>
    <cellStyle name="Normal 3" xfId="17"/>
    <cellStyle name="Normal 3 10" xfId="1138"/>
    <cellStyle name="Normal 3 10 10" xfId="4498"/>
    <cellStyle name="Normal 3 10 11" xfId="4499"/>
    <cellStyle name="Normal 3 10 12" xfId="4500"/>
    <cellStyle name="Normal 3 10 13" xfId="4501"/>
    <cellStyle name="Normal 3 10 14" xfId="4502"/>
    <cellStyle name="Normal 3 10 15" xfId="23734"/>
    <cellStyle name="Normal 3 10 16" xfId="23735"/>
    <cellStyle name="Normal 3 10 17" xfId="23736"/>
    <cellStyle name="Normal 3 10 18" xfId="23737"/>
    <cellStyle name="Normal 3 10 19" xfId="23738"/>
    <cellStyle name="Normal 3 10 2" xfId="1139"/>
    <cellStyle name="Normal 3 10 2 10" xfId="4503"/>
    <cellStyle name="Normal 3 10 2 11" xfId="4504"/>
    <cellStyle name="Normal 3 10 2 12" xfId="4505"/>
    <cellStyle name="Normal 3 10 2 13" xfId="4506"/>
    <cellStyle name="Normal 3 10 2 2" xfId="4507"/>
    <cellStyle name="Normal 3 10 2 3" xfId="4508"/>
    <cellStyle name="Normal 3 10 2 4" xfId="4509"/>
    <cellStyle name="Normal 3 10 2 5" xfId="4510"/>
    <cellStyle name="Normal 3 10 2 6" xfId="4511"/>
    <cellStyle name="Normal 3 10 2 7" xfId="4512"/>
    <cellStyle name="Normal 3 10 2 8" xfId="4513"/>
    <cellStyle name="Normal 3 10 2 9" xfId="4514"/>
    <cellStyle name="Normal 3 10 20" xfId="23739"/>
    <cellStyle name="Normal 3 10 21" xfId="23740"/>
    <cellStyle name="Normal 3 10 3" xfId="4515"/>
    <cellStyle name="Normal 3 10 4" xfId="4516"/>
    <cellStyle name="Normal 3 10 5" xfId="4517"/>
    <cellStyle name="Normal 3 10 6" xfId="4518"/>
    <cellStyle name="Normal 3 10 7" xfId="4519"/>
    <cellStyle name="Normal 3 10 8" xfId="4520"/>
    <cellStyle name="Normal 3 10 9" xfId="4521"/>
    <cellStyle name="Normal 3 11" xfId="4522"/>
    <cellStyle name="Normal 3 11 10" xfId="23741"/>
    <cellStyle name="Normal 3 11 11" xfId="23742"/>
    <cellStyle name="Normal 3 11 12" xfId="23743"/>
    <cellStyle name="Normal 3 11 13" xfId="23744"/>
    <cellStyle name="Normal 3 11 14" xfId="23745"/>
    <cellStyle name="Normal 3 11 15" xfId="23746"/>
    <cellStyle name="Normal 3 11 16" xfId="23747"/>
    <cellStyle name="Normal 3 11 17" xfId="23748"/>
    <cellStyle name="Normal 3 11 2" xfId="23749"/>
    <cellStyle name="Normal 3 11 3" xfId="23750"/>
    <cellStyle name="Normal 3 11 4" xfId="23751"/>
    <cellStyle name="Normal 3 11 5" xfId="23752"/>
    <cellStyle name="Normal 3 11 6" xfId="23753"/>
    <cellStyle name="Normal 3 11 7" xfId="23754"/>
    <cellStyle name="Normal 3 11 8" xfId="23755"/>
    <cellStyle name="Normal 3 11 9" xfId="23756"/>
    <cellStyle name="Normal 3 12" xfId="4523"/>
    <cellStyle name="Normal 3 12 10" xfId="23757"/>
    <cellStyle name="Normal 3 12 11" xfId="23758"/>
    <cellStyle name="Normal 3 12 12" xfId="23759"/>
    <cellStyle name="Normal 3 12 13" xfId="23760"/>
    <cellStyle name="Normal 3 12 14" xfId="23761"/>
    <cellStyle name="Normal 3 12 15" xfId="23762"/>
    <cellStyle name="Normal 3 12 16" xfId="23763"/>
    <cellStyle name="Normal 3 12 17" xfId="23764"/>
    <cellStyle name="Normal 3 12 2" xfId="23765"/>
    <cellStyle name="Normal 3 12 3" xfId="23766"/>
    <cellStyle name="Normal 3 12 4" xfId="23767"/>
    <cellStyle name="Normal 3 12 5" xfId="23768"/>
    <cellStyle name="Normal 3 12 6" xfId="23769"/>
    <cellStyle name="Normal 3 12 7" xfId="23770"/>
    <cellStyle name="Normal 3 12 8" xfId="23771"/>
    <cellStyle name="Normal 3 12 9" xfId="23772"/>
    <cellStyle name="Normal 3 13" xfId="4524"/>
    <cellStyle name="Normal 3 14" xfId="4525"/>
    <cellStyle name="Normal 3 15" xfId="4526"/>
    <cellStyle name="Normal 3 16" xfId="4527"/>
    <cellStyle name="Normal 3 17" xfId="4528"/>
    <cellStyle name="Normal 3 18" xfId="4529"/>
    <cellStyle name="Normal 3 19" xfId="4530"/>
    <cellStyle name="Normal 3 2" xfId="237"/>
    <cellStyle name="Normal 3 2 10" xfId="23773"/>
    <cellStyle name="Normal 3 2 11" xfId="23774"/>
    <cellStyle name="Normal 3 2 12" xfId="23775"/>
    <cellStyle name="Normal 3 2 13" xfId="23776"/>
    <cellStyle name="Normal 3 2 14" xfId="23777"/>
    <cellStyle name="Normal 3 2 15" xfId="23778"/>
    <cellStyle name="Normal 3 2 16" xfId="23779"/>
    <cellStyle name="Normal 3 2 17" xfId="23780"/>
    <cellStyle name="Normal 3 2 18" xfId="23781"/>
    <cellStyle name="Normal 3 2 19" xfId="23782"/>
    <cellStyle name="Normal 3 2 2" xfId="1140"/>
    <cellStyle name="Normal 3 2 2 2" xfId="1141"/>
    <cellStyle name="Normal 3 2 20" xfId="23783"/>
    <cellStyle name="Normal 3 2 21" xfId="23784"/>
    <cellStyle name="Normal 3 2 22" xfId="23785"/>
    <cellStyle name="Normal 3 2 23" xfId="23786"/>
    <cellStyle name="Normal 3 2 24" xfId="23787"/>
    <cellStyle name="Normal 3 2 25" xfId="23788"/>
    <cellStyle name="Normal 3 2 26" xfId="23789"/>
    <cellStyle name="Normal 3 2 27" xfId="23790"/>
    <cellStyle name="Normal 3 2 28" xfId="23791"/>
    <cellStyle name="Normal 3 2 29" xfId="23792"/>
    <cellStyle name="Normal 3 2 3" xfId="17251"/>
    <cellStyle name="Normal 3 2 3 10" xfId="23793"/>
    <cellStyle name="Normal 3 2 3 11" xfId="23794"/>
    <cellStyle name="Normal 3 2 3 12" xfId="23795"/>
    <cellStyle name="Normal 3 2 3 13" xfId="23796"/>
    <cellStyle name="Normal 3 2 3 14" xfId="23797"/>
    <cellStyle name="Normal 3 2 3 15" xfId="23798"/>
    <cellStyle name="Normal 3 2 3 16" xfId="23799"/>
    <cellStyle name="Normal 3 2 3 17" xfId="23800"/>
    <cellStyle name="Normal 3 2 3 2" xfId="23801"/>
    <cellStyle name="Normal 3 2 3 3" xfId="23802"/>
    <cellStyle name="Normal 3 2 3 4" xfId="23803"/>
    <cellStyle name="Normal 3 2 3 5" xfId="23804"/>
    <cellStyle name="Normal 3 2 3 6" xfId="23805"/>
    <cellStyle name="Normal 3 2 3 7" xfId="23806"/>
    <cellStyle name="Normal 3 2 3 8" xfId="23807"/>
    <cellStyle name="Normal 3 2 3 9" xfId="23808"/>
    <cellStyle name="Normal 3 2 30" xfId="23809"/>
    <cellStyle name="Normal 3 2 31" xfId="23810"/>
    <cellStyle name="Normal 3 2 32" xfId="23811"/>
    <cellStyle name="Normal 3 2 33" xfId="23812"/>
    <cellStyle name="Normal 3 2 34" xfId="23813"/>
    <cellStyle name="Normal 3 2 35" xfId="23814"/>
    <cellStyle name="Normal 3 2 36" xfId="23815"/>
    <cellStyle name="Normal 3 2 37" xfId="23816"/>
    <cellStyle name="Normal 3 2 38" xfId="23817"/>
    <cellStyle name="Normal 3 2 39" xfId="23818"/>
    <cellStyle name="Normal 3 2 4" xfId="23819"/>
    <cellStyle name="Normal 3 2 4 10" xfId="23820"/>
    <cellStyle name="Normal 3 2 4 11" xfId="23821"/>
    <cellStyle name="Normal 3 2 4 12" xfId="23822"/>
    <cellStyle name="Normal 3 2 4 13" xfId="23823"/>
    <cellStyle name="Normal 3 2 4 14" xfId="23824"/>
    <cellStyle name="Normal 3 2 4 15" xfId="23825"/>
    <cellStyle name="Normal 3 2 4 16" xfId="23826"/>
    <cellStyle name="Normal 3 2 4 17" xfId="23827"/>
    <cellStyle name="Normal 3 2 4 2" xfId="23828"/>
    <cellStyle name="Normal 3 2 4 3" xfId="23829"/>
    <cellStyle name="Normal 3 2 4 4" xfId="23830"/>
    <cellStyle name="Normal 3 2 4 5" xfId="23831"/>
    <cellStyle name="Normal 3 2 4 6" xfId="23832"/>
    <cellStyle name="Normal 3 2 4 7" xfId="23833"/>
    <cellStyle name="Normal 3 2 4 8" xfId="23834"/>
    <cellStyle name="Normal 3 2 4 9" xfId="23835"/>
    <cellStyle name="Normal 3 2 40" xfId="23836"/>
    <cellStyle name="Normal 3 2 41" xfId="23837"/>
    <cellStyle name="Normal 3 2 42" xfId="23838"/>
    <cellStyle name="Normal 3 2 43" xfId="23839"/>
    <cellStyle name="Normal 3 2 44" xfId="23840"/>
    <cellStyle name="Normal 3 2 45" xfId="23841"/>
    <cellStyle name="Normal 3 2 46" xfId="23842"/>
    <cellStyle name="Normal 3 2 47" xfId="23843"/>
    <cellStyle name="Normal 3 2 48" xfId="23844"/>
    <cellStyle name="Normal 3 2 49" xfId="23845"/>
    <cellStyle name="Normal 3 2 5" xfId="23846"/>
    <cellStyle name="Normal 3 2 50" xfId="23847"/>
    <cellStyle name="Normal 3 2 51" xfId="23848"/>
    <cellStyle name="Normal 3 2 52" xfId="23849"/>
    <cellStyle name="Normal 3 2 53" xfId="23850"/>
    <cellStyle name="Normal 3 2 54" xfId="23851"/>
    <cellStyle name="Normal 3 2 55" xfId="23852"/>
    <cellStyle name="Normal 3 2 56" xfId="23853"/>
    <cellStyle name="Normal 3 2 57" xfId="23854"/>
    <cellStyle name="Normal 3 2 58" xfId="23855"/>
    <cellStyle name="Normal 3 2 59" xfId="23856"/>
    <cellStyle name="Normal 3 2 6" xfId="23857"/>
    <cellStyle name="Normal 3 2 60" xfId="23858"/>
    <cellStyle name="Normal 3 2 61" xfId="23859"/>
    <cellStyle name="Normal 3 2 62" xfId="23860"/>
    <cellStyle name="Normal 3 2 63" xfId="23861"/>
    <cellStyle name="Normal 3 2 64" xfId="23862"/>
    <cellStyle name="Normal 3 2 65" xfId="23863"/>
    <cellStyle name="Normal 3 2 66" xfId="23864"/>
    <cellStyle name="Normal 3 2 67" xfId="23865"/>
    <cellStyle name="Normal 3 2 68" xfId="23866"/>
    <cellStyle name="Normal 3 2 69" xfId="23867"/>
    <cellStyle name="Normal 3 2 7" xfId="23868"/>
    <cellStyle name="Normal 3 2 70" xfId="23869"/>
    <cellStyle name="Normal 3 2 71" xfId="23870"/>
    <cellStyle name="Normal 3 2 72" xfId="23871"/>
    <cellStyle name="Normal 3 2 73" xfId="23872"/>
    <cellStyle name="Normal 3 2 74" xfId="23873"/>
    <cellStyle name="Normal 3 2 75" xfId="23874"/>
    <cellStyle name="Normal 3 2 76" xfId="23875"/>
    <cellStyle name="Normal 3 2 77" xfId="23876"/>
    <cellStyle name="Normal 3 2 78" xfId="23877"/>
    <cellStyle name="Normal 3 2 8" xfId="23878"/>
    <cellStyle name="Normal 3 2 9" xfId="23879"/>
    <cellStyle name="Normal 3 2_3.1.2 DB Pension Detail" xfId="1142"/>
    <cellStyle name="Normal 3 20" xfId="4531"/>
    <cellStyle name="Normal 3 21" xfId="4532"/>
    <cellStyle name="Normal 3 22" xfId="4533"/>
    <cellStyle name="Normal 3 23" xfId="4534"/>
    <cellStyle name="Normal 3 24" xfId="17233"/>
    <cellStyle name="Normal 3 25" xfId="23880"/>
    <cellStyle name="Normal 3 26" xfId="23881"/>
    <cellStyle name="Normal 3 27" xfId="23882"/>
    <cellStyle name="Normal 3 28" xfId="23883"/>
    <cellStyle name="Normal 3 29" xfId="23884"/>
    <cellStyle name="Normal 3 3" xfId="238"/>
    <cellStyle name="Normal 3 3 10" xfId="23885"/>
    <cellStyle name="Normal 3 3 11" xfId="23886"/>
    <cellStyle name="Normal 3 3 12" xfId="23887"/>
    <cellStyle name="Normal 3 3 13" xfId="23888"/>
    <cellStyle name="Normal 3 3 14" xfId="23889"/>
    <cellStyle name="Normal 3 3 15" xfId="23890"/>
    <cellStyle name="Normal 3 3 16" xfId="23891"/>
    <cellStyle name="Normal 3 3 17" xfId="23892"/>
    <cellStyle name="Normal 3 3 18" xfId="23893"/>
    <cellStyle name="Normal 3 3 19" xfId="23894"/>
    <cellStyle name="Normal 3 3 2" xfId="239"/>
    <cellStyle name="Normal 3 3 2 10" xfId="4535"/>
    <cellStyle name="Normal 3 3 2 11" xfId="4536"/>
    <cellStyle name="Normal 3 3 2 12" xfId="4537"/>
    <cellStyle name="Normal 3 3 2 13" xfId="4538"/>
    <cellStyle name="Normal 3 3 2 14" xfId="4539"/>
    <cellStyle name="Normal 3 3 2 15" xfId="4540"/>
    <cellStyle name="Normal 3 3 2 16" xfId="4541"/>
    <cellStyle name="Normal 3 3 2 17" xfId="4542"/>
    <cellStyle name="Normal 3 3 2 18" xfId="4543"/>
    <cellStyle name="Normal 3 3 2 19" xfId="4544"/>
    <cellStyle name="Normal 3 3 2 2" xfId="240"/>
    <cellStyle name="Normal 3 3 2 20" xfId="23895"/>
    <cellStyle name="Normal 3 3 2 21" xfId="23896"/>
    <cellStyle name="Normal 3 3 2 22" xfId="23897"/>
    <cellStyle name="Normal 3 3 2 23" xfId="23898"/>
    <cellStyle name="Normal 3 3 2 24" xfId="23899"/>
    <cellStyle name="Normal 3 3 2 25" xfId="23900"/>
    <cellStyle name="Normal 3 3 2 3" xfId="1143"/>
    <cellStyle name="Normal 3 3 2 3 10" xfId="4545"/>
    <cellStyle name="Normal 3 3 2 3 11" xfId="4546"/>
    <cellStyle name="Normal 3 3 2 3 12" xfId="4547"/>
    <cellStyle name="Normal 3 3 2 3 13" xfId="4548"/>
    <cellStyle name="Normal 3 3 2 3 14" xfId="4549"/>
    <cellStyle name="Normal 3 3 2 3 15" xfId="4550"/>
    <cellStyle name="Normal 3 3 2 3 16" xfId="23901"/>
    <cellStyle name="Normal 3 3 2 3 17" xfId="23902"/>
    <cellStyle name="Normal 3 3 2 3 18" xfId="23903"/>
    <cellStyle name="Normal 3 3 2 3 19" xfId="23904"/>
    <cellStyle name="Normal 3 3 2 3 2" xfId="1144"/>
    <cellStyle name="Normal 3 3 2 3 2 10" xfId="4551"/>
    <cellStyle name="Normal 3 3 2 3 2 11" xfId="4552"/>
    <cellStyle name="Normal 3 3 2 3 2 12" xfId="4553"/>
    <cellStyle name="Normal 3 3 2 3 2 13" xfId="4554"/>
    <cellStyle name="Normal 3 3 2 3 2 14" xfId="4555"/>
    <cellStyle name="Normal 3 3 2 3 2 15" xfId="23905"/>
    <cellStyle name="Normal 3 3 2 3 2 16" xfId="23906"/>
    <cellStyle name="Normal 3 3 2 3 2 17" xfId="23907"/>
    <cellStyle name="Normal 3 3 2 3 2 18" xfId="23908"/>
    <cellStyle name="Normal 3 3 2 3 2 19" xfId="23909"/>
    <cellStyle name="Normal 3 3 2 3 2 2" xfId="1145"/>
    <cellStyle name="Normal 3 3 2 3 2 2 10" xfId="4556"/>
    <cellStyle name="Normal 3 3 2 3 2 2 11" xfId="4557"/>
    <cellStyle name="Normal 3 3 2 3 2 2 12" xfId="4558"/>
    <cellStyle name="Normal 3 3 2 3 2 2 13" xfId="4559"/>
    <cellStyle name="Normal 3 3 2 3 2 2 2" xfId="4560"/>
    <cellStyle name="Normal 3 3 2 3 2 2 3" xfId="4561"/>
    <cellStyle name="Normal 3 3 2 3 2 2 4" xfId="4562"/>
    <cellStyle name="Normal 3 3 2 3 2 2 5" xfId="4563"/>
    <cellStyle name="Normal 3 3 2 3 2 2 6" xfId="4564"/>
    <cellStyle name="Normal 3 3 2 3 2 2 7" xfId="4565"/>
    <cellStyle name="Normal 3 3 2 3 2 2 8" xfId="4566"/>
    <cellStyle name="Normal 3 3 2 3 2 2 9" xfId="4567"/>
    <cellStyle name="Normal 3 3 2 3 2 20" xfId="23910"/>
    <cellStyle name="Normal 3 3 2 3 2 21" xfId="23911"/>
    <cellStyle name="Normal 3 3 2 3 2 3" xfId="4568"/>
    <cellStyle name="Normal 3 3 2 3 2 4" xfId="4569"/>
    <cellStyle name="Normal 3 3 2 3 2 5" xfId="4570"/>
    <cellStyle name="Normal 3 3 2 3 2 6" xfId="4571"/>
    <cellStyle name="Normal 3 3 2 3 2 7" xfId="4572"/>
    <cellStyle name="Normal 3 3 2 3 2 8" xfId="4573"/>
    <cellStyle name="Normal 3 3 2 3 2 9" xfId="4574"/>
    <cellStyle name="Normal 3 3 2 3 20" xfId="23912"/>
    <cellStyle name="Normal 3 3 2 3 21" xfId="23913"/>
    <cellStyle name="Normal 3 3 2 3 22" xfId="23914"/>
    <cellStyle name="Normal 3 3 2 3 3" xfId="1146"/>
    <cellStyle name="Normal 3 3 2 3 3 10" xfId="4575"/>
    <cellStyle name="Normal 3 3 2 3 3 11" xfId="4576"/>
    <cellStyle name="Normal 3 3 2 3 3 12" xfId="4577"/>
    <cellStyle name="Normal 3 3 2 3 3 13" xfId="4578"/>
    <cellStyle name="Normal 3 3 2 3 3 2" xfId="4579"/>
    <cellStyle name="Normal 3 3 2 3 3 3" xfId="4580"/>
    <cellStyle name="Normal 3 3 2 3 3 4" xfId="4581"/>
    <cellStyle name="Normal 3 3 2 3 3 5" xfId="4582"/>
    <cellStyle name="Normal 3 3 2 3 3 6" xfId="4583"/>
    <cellStyle name="Normal 3 3 2 3 3 7" xfId="4584"/>
    <cellStyle name="Normal 3 3 2 3 3 8" xfId="4585"/>
    <cellStyle name="Normal 3 3 2 3 3 9" xfId="4586"/>
    <cellStyle name="Normal 3 3 2 3 4" xfId="4587"/>
    <cellStyle name="Normal 3 3 2 3 5" xfId="4588"/>
    <cellStyle name="Normal 3 3 2 3 6" xfId="4589"/>
    <cellStyle name="Normal 3 3 2 3 7" xfId="4590"/>
    <cellStyle name="Normal 3 3 2 3 8" xfId="4591"/>
    <cellStyle name="Normal 3 3 2 3 9" xfId="4592"/>
    <cellStyle name="Normal 3 3 2 3_4 28 1_Asst_Health_Crit_AllTO_RIIO_20110714pm" xfId="15582"/>
    <cellStyle name="Normal 3 3 2 4" xfId="1147"/>
    <cellStyle name="Normal 3 3 2 4 10" xfId="4593"/>
    <cellStyle name="Normal 3 3 2 4 11" xfId="4594"/>
    <cellStyle name="Normal 3 3 2 4 12" xfId="4595"/>
    <cellStyle name="Normal 3 3 2 4 13" xfId="4596"/>
    <cellStyle name="Normal 3 3 2 4 14" xfId="4597"/>
    <cellStyle name="Normal 3 3 2 4 15" xfId="23915"/>
    <cellStyle name="Normal 3 3 2 4 16" xfId="23916"/>
    <cellStyle name="Normal 3 3 2 4 17" xfId="23917"/>
    <cellStyle name="Normal 3 3 2 4 18" xfId="23918"/>
    <cellStyle name="Normal 3 3 2 4 19" xfId="23919"/>
    <cellStyle name="Normal 3 3 2 4 2" xfId="1148"/>
    <cellStyle name="Normal 3 3 2 4 2 10" xfId="4598"/>
    <cellStyle name="Normal 3 3 2 4 2 11" xfId="4599"/>
    <cellStyle name="Normal 3 3 2 4 2 12" xfId="4600"/>
    <cellStyle name="Normal 3 3 2 4 2 13" xfId="4601"/>
    <cellStyle name="Normal 3 3 2 4 2 2" xfId="4602"/>
    <cellStyle name="Normal 3 3 2 4 2 3" xfId="4603"/>
    <cellStyle name="Normal 3 3 2 4 2 4" xfId="4604"/>
    <cellStyle name="Normal 3 3 2 4 2 5" xfId="4605"/>
    <cellStyle name="Normal 3 3 2 4 2 6" xfId="4606"/>
    <cellStyle name="Normal 3 3 2 4 2 7" xfId="4607"/>
    <cellStyle name="Normal 3 3 2 4 2 8" xfId="4608"/>
    <cellStyle name="Normal 3 3 2 4 2 9" xfId="4609"/>
    <cellStyle name="Normal 3 3 2 4 20" xfId="23920"/>
    <cellStyle name="Normal 3 3 2 4 21" xfId="23921"/>
    <cellStyle name="Normal 3 3 2 4 3" xfId="4610"/>
    <cellStyle name="Normal 3 3 2 4 4" xfId="4611"/>
    <cellStyle name="Normal 3 3 2 4 5" xfId="4612"/>
    <cellStyle name="Normal 3 3 2 4 6" xfId="4613"/>
    <cellStyle name="Normal 3 3 2 4 7" xfId="4614"/>
    <cellStyle name="Normal 3 3 2 4 8" xfId="4615"/>
    <cellStyle name="Normal 3 3 2 4 9" xfId="4616"/>
    <cellStyle name="Normal 3 3 2 5" xfId="308"/>
    <cellStyle name="Normal 3 3 2 5 10" xfId="4617"/>
    <cellStyle name="Normal 3 3 2 5 11" xfId="4618"/>
    <cellStyle name="Normal 3 3 2 5 12" xfId="4619"/>
    <cellStyle name="Normal 3 3 2 5 13" xfId="4620"/>
    <cellStyle name="Normal 3 3 2 5 14" xfId="4621"/>
    <cellStyle name="Normal 3 3 2 5 15" xfId="15713"/>
    <cellStyle name="Normal 3 3 2 5 15 2" xfId="17261"/>
    <cellStyle name="Normal 3 3 2 5 15 2 2" xfId="41953"/>
    <cellStyle name="Normal 3 3 2 5 15 2 3" xfId="41994"/>
    <cellStyle name="Normal 3 3 2 5 15 2 4" xfId="42009"/>
    <cellStyle name="Normal 3 3 2 5 15 2 4 2" xfId="42028"/>
    <cellStyle name="Normal 3 3 2 5 16" xfId="23922"/>
    <cellStyle name="Normal 3 3 2 5 2" xfId="1149"/>
    <cellStyle name="Normal 3 3 2 5 2 10" xfId="4622"/>
    <cellStyle name="Normal 3 3 2 5 2 11" xfId="4623"/>
    <cellStyle name="Normal 3 3 2 5 2 12" xfId="4624"/>
    <cellStyle name="Normal 3 3 2 5 2 13" xfId="4625"/>
    <cellStyle name="Normal 3 3 2 5 2 2" xfId="4626"/>
    <cellStyle name="Normal 3 3 2 5 2 3" xfId="4627"/>
    <cellStyle name="Normal 3 3 2 5 2 4" xfId="4628"/>
    <cellStyle name="Normal 3 3 2 5 2 5" xfId="4629"/>
    <cellStyle name="Normal 3 3 2 5 2 6" xfId="4630"/>
    <cellStyle name="Normal 3 3 2 5 2 7" xfId="4631"/>
    <cellStyle name="Normal 3 3 2 5 2 8" xfId="4632"/>
    <cellStyle name="Normal 3 3 2 5 2 9" xfId="4633"/>
    <cellStyle name="Normal 3 3 2 5 3" xfId="4634"/>
    <cellStyle name="Normal 3 3 2 5 4" xfId="4635"/>
    <cellStyle name="Normal 3 3 2 5 5" xfId="4636"/>
    <cellStyle name="Normal 3 3 2 5 6" xfId="4637"/>
    <cellStyle name="Normal 3 3 2 5 7" xfId="4638"/>
    <cellStyle name="Normal 3 3 2 5 8" xfId="4639"/>
    <cellStyle name="Normal 3 3 2 5 9" xfId="4640"/>
    <cellStyle name="Normal 3 3 2 6" xfId="1150"/>
    <cellStyle name="Normal 3 3 2 6 10" xfId="4641"/>
    <cellStyle name="Normal 3 3 2 6 11" xfId="4642"/>
    <cellStyle name="Normal 3 3 2 6 12" xfId="4643"/>
    <cellStyle name="Normal 3 3 2 6 13" xfId="4644"/>
    <cellStyle name="Normal 3 3 2 6 2" xfId="4645"/>
    <cellStyle name="Normal 3 3 2 6 3" xfId="4646"/>
    <cellStyle name="Normal 3 3 2 6 4" xfId="4647"/>
    <cellStyle name="Normal 3 3 2 6 5" xfId="4648"/>
    <cellStyle name="Normal 3 3 2 6 6" xfId="4649"/>
    <cellStyle name="Normal 3 3 2 6 7" xfId="4650"/>
    <cellStyle name="Normal 3 3 2 6 8" xfId="4651"/>
    <cellStyle name="Normal 3 3 2 6 9" xfId="4652"/>
    <cellStyle name="Normal 3 3 2 7" xfId="4653"/>
    <cellStyle name="Normal 3 3 2 8" xfId="4654"/>
    <cellStyle name="Normal 3 3 2 9" xfId="4655"/>
    <cellStyle name="Normal 3 3 2_4 28 1_Asst_Health_Crit_AllTO_RIIO_20110714pm" xfId="15583"/>
    <cellStyle name="Normal 3 3 20" xfId="23923"/>
    <cellStyle name="Normal 3 3 21" xfId="23924"/>
    <cellStyle name="Normal 3 3 22" xfId="23925"/>
    <cellStyle name="Normal 3 3 23" xfId="23926"/>
    <cellStyle name="Normal 3 3 24" xfId="23927"/>
    <cellStyle name="Normal 3 3 25" xfId="23928"/>
    <cellStyle name="Normal 3 3 26" xfId="23929"/>
    <cellStyle name="Normal 3 3 27" xfId="23930"/>
    <cellStyle name="Normal 3 3 28" xfId="23931"/>
    <cellStyle name="Normal 3 3 29" xfId="23932"/>
    <cellStyle name="Normal 3 3 3" xfId="241"/>
    <cellStyle name="Normal 3 3 3 10" xfId="4656"/>
    <cellStyle name="Normal 3 3 3 11" xfId="4657"/>
    <cellStyle name="Normal 3 3 3 12" xfId="4658"/>
    <cellStyle name="Normal 3 3 3 13" xfId="4659"/>
    <cellStyle name="Normal 3 3 3 14" xfId="4660"/>
    <cellStyle name="Normal 3 3 3 15" xfId="4661"/>
    <cellStyle name="Normal 3 3 3 16" xfId="4662"/>
    <cellStyle name="Normal 3 3 3 17" xfId="4663"/>
    <cellStyle name="Normal 3 3 3 2" xfId="1151"/>
    <cellStyle name="Normal 3 3 3 2 10" xfId="4664"/>
    <cellStyle name="Normal 3 3 3 2 11" xfId="4665"/>
    <cellStyle name="Normal 3 3 3 2 12" xfId="4666"/>
    <cellStyle name="Normal 3 3 3 2 13" xfId="4667"/>
    <cellStyle name="Normal 3 3 3 2 14" xfId="4668"/>
    <cellStyle name="Normal 3 3 3 2 15" xfId="4669"/>
    <cellStyle name="Normal 3 3 3 2 16" xfId="23933"/>
    <cellStyle name="Normal 3 3 3 2 17" xfId="23934"/>
    <cellStyle name="Normal 3 3 3 2 18" xfId="23935"/>
    <cellStyle name="Normal 3 3 3 2 19" xfId="23936"/>
    <cellStyle name="Normal 3 3 3 2 2" xfId="1152"/>
    <cellStyle name="Normal 3 3 3 2 2 10" xfId="4670"/>
    <cellStyle name="Normal 3 3 3 2 2 11" xfId="4671"/>
    <cellStyle name="Normal 3 3 3 2 2 12" xfId="4672"/>
    <cellStyle name="Normal 3 3 3 2 2 13" xfId="4673"/>
    <cellStyle name="Normal 3 3 3 2 2 14" xfId="4674"/>
    <cellStyle name="Normal 3 3 3 2 2 15" xfId="23937"/>
    <cellStyle name="Normal 3 3 3 2 2 16" xfId="23938"/>
    <cellStyle name="Normal 3 3 3 2 2 17" xfId="23939"/>
    <cellStyle name="Normal 3 3 3 2 2 18" xfId="23940"/>
    <cellStyle name="Normal 3 3 3 2 2 19" xfId="23941"/>
    <cellStyle name="Normal 3 3 3 2 2 2" xfId="1153"/>
    <cellStyle name="Normal 3 3 3 2 2 2 10" xfId="4675"/>
    <cellStyle name="Normal 3 3 3 2 2 2 11" xfId="4676"/>
    <cellStyle name="Normal 3 3 3 2 2 2 12" xfId="4677"/>
    <cellStyle name="Normal 3 3 3 2 2 2 13" xfId="4678"/>
    <cellStyle name="Normal 3 3 3 2 2 2 2" xfId="4679"/>
    <cellStyle name="Normal 3 3 3 2 2 2 3" xfId="4680"/>
    <cellStyle name="Normal 3 3 3 2 2 2 4" xfId="4681"/>
    <cellStyle name="Normal 3 3 3 2 2 2 5" xfId="4682"/>
    <cellStyle name="Normal 3 3 3 2 2 2 6" xfId="4683"/>
    <cellStyle name="Normal 3 3 3 2 2 2 7" xfId="4684"/>
    <cellStyle name="Normal 3 3 3 2 2 2 8" xfId="4685"/>
    <cellStyle name="Normal 3 3 3 2 2 2 9" xfId="4686"/>
    <cellStyle name="Normal 3 3 3 2 2 20" xfId="23942"/>
    <cellStyle name="Normal 3 3 3 2 2 21" xfId="23943"/>
    <cellStyle name="Normal 3 3 3 2 2 3" xfId="4687"/>
    <cellStyle name="Normal 3 3 3 2 2 4" xfId="4688"/>
    <cellStyle name="Normal 3 3 3 2 2 5" xfId="4689"/>
    <cellStyle name="Normal 3 3 3 2 2 6" xfId="4690"/>
    <cellStyle name="Normal 3 3 3 2 2 7" xfId="4691"/>
    <cellStyle name="Normal 3 3 3 2 2 8" xfId="4692"/>
    <cellStyle name="Normal 3 3 3 2 2 9" xfId="4693"/>
    <cellStyle name="Normal 3 3 3 2 20" xfId="23944"/>
    <cellStyle name="Normal 3 3 3 2 21" xfId="23945"/>
    <cellStyle name="Normal 3 3 3 2 22" xfId="23946"/>
    <cellStyle name="Normal 3 3 3 2 3" xfId="1154"/>
    <cellStyle name="Normal 3 3 3 2 3 10" xfId="4694"/>
    <cellStyle name="Normal 3 3 3 2 3 11" xfId="4695"/>
    <cellStyle name="Normal 3 3 3 2 3 12" xfId="4696"/>
    <cellStyle name="Normal 3 3 3 2 3 13" xfId="4697"/>
    <cellStyle name="Normal 3 3 3 2 3 2" xfId="4698"/>
    <cellStyle name="Normal 3 3 3 2 3 3" xfId="4699"/>
    <cellStyle name="Normal 3 3 3 2 3 4" xfId="4700"/>
    <cellStyle name="Normal 3 3 3 2 3 5" xfId="4701"/>
    <cellStyle name="Normal 3 3 3 2 3 6" xfId="4702"/>
    <cellStyle name="Normal 3 3 3 2 3 7" xfId="4703"/>
    <cellStyle name="Normal 3 3 3 2 3 8" xfId="4704"/>
    <cellStyle name="Normal 3 3 3 2 3 9" xfId="4705"/>
    <cellStyle name="Normal 3 3 3 2 4" xfId="4706"/>
    <cellStyle name="Normal 3 3 3 2 5" xfId="4707"/>
    <cellStyle name="Normal 3 3 3 2 6" xfId="4708"/>
    <cellStyle name="Normal 3 3 3 2 7" xfId="4709"/>
    <cellStyle name="Normal 3 3 3 2 8" xfId="4710"/>
    <cellStyle name="Normal 3 3 3 2 9" xfId="4711"/>
    <cellStyle name="Normal 3 3 3 2_4 28 1_Asst_Health_Crit_AllTO_RIIO_20110714pm" xfId="15584"/>
    <cellStyle name="Normal 3 3 3 3" xfId="1155"/>
    <cellStyle name="Normal 3 3 3 3 10" xfId="4712"/>
    <cellStyle name="Normal 3 3 3 3 11" xfId="4713"/>
    <cellStyle name="Normal 3 3 3 3 12" xfId="4714"/>
    <cellStyle name="Normal 3 3 3 3 13" xfId="4715"/>
    <cellStyle name="Normal 3 3 3 3 14" xfId="4716"/>
    <cellStyle name="Normal 3 3 3 3 15" xfId="23947"/>
    <cellStyle name="Normal 3 3 3 3 16" xfId="23948"/>
    <cellStyle name="Normal 3 3 3 3 17" xfId="23949"/>
    <cellStyle name="Normal 3 3 3 3 18" xfId="23950"/>
    <cellStyle name="Normal 3 3 3 3 19" xfId="23951"/>
    <cellStyle name="Normal 3 3 3 3 2" xfId="1156"/>
    <cellStyle name="Normal 3 3 3 3 2 10" xfId="4717"/>
    <cellStyle name="Normal 3 3 3 3 2 11" xfId="4718"/>
    <cellStyle name="Normal 3 3 3 3 2 12" xfId="4719"/>
    <cellStyle name="Normal 3 3 3 3 2 13" xfId="4720"/>
    <cellStyle name="Normal 3 3 3 3 2 2" xfId="4721"/>
    <cellStyle name="Normal 3 3 3 3 2 3" xfId="4722"/>
    <cellStyle name="Normal 3 3 3 3 2 4" xfId="4723"/>
    <cellStyle name="Normal 3 3 3 3 2 5" xfId="4724"/>
    <cellStyle name="Normal 3 3 3 3 2 6" xfId="4725"/>
    <cellStyle name="Normal 3 3 3 3 2 7" xfId="4726"/>
    <cellStyle name="Normal 3 3 3 3 2 8" xfId="4727"/>
    <cellStyle name="Normal 3 3 3 3 2 9" xfId="4728"/>
    <cellStyle name="Normal 3 3 3 3 20" xfId="23952"/>
    <cellStyle name="Normal 3 3 3 3 21" xfId="23953"/>
    <cellStyle name="Normal 3 3 3 3 3" xfId="4729"/>
    <cellStyle name="Normal 3 3 3 3 4" xfId="4730"/>
    <cellStyle name="Normal 3 3 3 3 5" xfId="4731"/>
    <cellStyle name="Normal 3 3 3 3 6" xfId="4732"/>
    <cellStyle name="Normal 3 3 3 3 7" xfId="4733"/>
    <cellStyle name="Normal 3 3 3 3 8" xfId="4734"/>
    <cellStyle name="Normal 3 3 3 3 9" xfId="4735"/>
    <cellStyle name="Normal 3 3 3 4" xfId="1157"/>
    <cellStyle name="Normal 3 3 3 4 10" xfId="4736"/>
    <cellStyle name="Normal 3 3 3 4 11" xfId="4737"/>
    <cellStyle name="Normal 3 3 3 4 12" xfId="4738"/>
    <cellStyle name="Normal 3 3 3 4 13" xfId="4739"/>
    <cellStyle name="Normal 3 3 3 4 2" xfId="4740"/>
    <cellStyle name="Normal 3 3 3 4 3" xfId="4741"/>
    <cellStyle name="Normal 3 3 3 4 4" xfId="4742"/>
    <cellStyle name="Normal 3 3 3 4 5" xfId="4743"/>
    <cellStyle name="Normal 3 3 3 4 6" xfId="4744"/>
    <cellStyle name="Normal 3 3 3 4 7" xfId="4745"/>
    <cellStyle name="Normal 3 3 3 4 8" xfId="4746"/>
    <cellStyle name="Normal 3 3 3 4 9" xfId="4747"/>
    <cellStyle name="Normal 3 3 3 5" xfId="4748"/>
    <cellStyle name="Normal 3 3 3 6" xfId="4749"/>
    <cellStyle name="Normal 3 3 3 7" xfId="4750"/>
    <cellStyle name="Normal 3 3 3 8" xfId="4751"/>
    <cellStyle name="Normal 3 3 3 9" xfId="4752"/>
    <cellStyle name="Normal 3 3 3_4 28 1_Asst_Health_Crit_AllTO_RIIO_20110714pm" xfId="15585"/>
    <cellStyle name="Normal 3 3 30" xfId="23954"/>
    <cellStyle name="Normal 3 3 31" xfId="23955"/>
    <cellStyle name="Normal 3 3 32" xfId="23956"/>
    <cellStyle name="Normal 3 3 33" xfId="23957"/>
    <cellStyle name="Normal 3 3 34" xfId="23958"/>
    <cellStyle name="Normal 3 3 35" xfId="23959"/>
    <cellStyle name="Normal 3 3 36" xfId="23960"/>
    <cellStyle name="Normal 3 3 37" xfId="23961"/>
    <cellStyle name="Normal 3 3 38" xfId="23962"/>
    <cellStyle name="Normal 3 3 39" xfId="23963"/>
    <cellStyle name="Normal 3 3 4" xfId="1158"/>
    <cellStyle name="Normal 3 3 40" xfId="23964"/>
    <cellStyle name="Normal 3 3 41" xfId="23965"/>
    <cellStyle name="Normal 3 3 42" xfId="23966"/>
    <cellStyle name="Normal 3 3 43" xfId="23967"/>
    <cellStyle name="Normal 3 3 44" xfId="23968"/>
    <cellStyle name="Normal 3 3 45" xfId="23969"/>
    <cellStyle name="Normal 3 3 46" xfId="23970"/>
    <cellStyle name="Normal 3 3 47" xfId="23971"/>
    <cellStyle name="Normal 3 3 48" xfId="23972"/>
    <cellStyle name="Normal 3 3 49" xfId="23973"/>
    <cellStyle name="Normal 3 3 5" xfId="23974"/>
    <cellStyle name="Normal 3 3 5 10" xfId="23975"/>
    <cellStyle name="Normal 3 3 5 11" xfId="23976"/>
    <cellStyle name="Normal 3 3 5 12" xfId="23977"/>
    <cellStyle name="Normal 3 3 5 13" xfId="23978"/>
    <cellStyle name="Normal 3 3 5 14" xfId="23979"/>
    <cellStyle name="Normal 3 3 5 15" xfId="23980"/>
    <cellStyle name="Normal 3 3 5 16" xfId="23981"/>
    <cellStyle name="Normal 3 3 5 17" xfId="23982"/>
    <cellStyle name="Normal 3 3 5 2" xfId="23983"/>
    <cellStyle name="Normal 3 3 5 3" xfId="23984"/>
    <cellStyle name="Normal 3 3 5 4" xfId="23985"/>
    <cellStyle name="Normal 3 3 5 5" xfId="23986"/>
    <cellStyle name="Normal 3 3 5 6" xfId="23987"/>
    <cellStyle name="Normal 3 3 5 7" xfId="23988"/>
    <cellStyle name="Normal 3 3 5 8" xfId="23989"/>
    <cellStyle name="Normal 3 3 5 9" xfId="23990"/>
    <cellStyle name="Normal 3 3 50" xfId="23991"/>
    <cellStyle name="Normal 3 3 51" xfId="23992"/>
    <cellStyle name="Normal 3 3 52" xfId="23993"/>
    <cellStyle name="Normal 3 3 53" xfId="23994"/>
    <cellStyle name="Normal 3 3 54" xfId="23995"/>
    <cellStyle name="Normal 3 3 55" xfId="23996"/>
    <cellStyle name="Normal 3 3 56" xfId="23997"/>
    <cellStyle name="Normal 3 3 57" xfId="23998"/>
    <cellStyle name="Normal 3 3 58" xfId="23999"/>
    <cellStyle name="Normal 3 3 59" xfId="24000"/>
    <cellStyle name="Normal 3 3 6" xfId="24001"/>
    <cellStyle name="Normal 3 3 6 10" xfId="24002"/>
    <cellStyle name="Normal 3 3 6 11" xfId="24003"/>
    <cellStyle name="Normal 3 3 6 12" xfId="24004"/>
    <cellStyle name="Normal 3 3 6 13" xfId="24005"/>
    <cellStyle name="Normal 3 3 6 14" xfId="24006"/>
    <cellStyle name="Normal 3 3 6 15" xfId="24007"/>
    <cellStyle name="Normal 3 3 6 16" xfId="24008"/>
    <cellStyle name="Normal 3 3 6 17" xfId="24009"/>
    <cellStyle name="Normal 3 3 6 2" xfId="24010"/>
    <cellStyle name="Normal 3 3 6 3" xfId="24011"/>
    <cellStyle name="Normal 3 3 6 4" xfId="24012"/>
    <cellStyle name="Normal 3 3 6 5" xfId="24013"/>
    <cellStyle name="Normal 3 3 6 6" xfId="24014"/>
    <cellStyle name="Normal 3 3 6 7" xfId="24015"/>
    <cellStyle name="Normal 3 3 6 8" xfId="24016"/>
    <cellStyle name="Normal 3 3 6 9" xfId="24017"/>
    <cellStyle name="Normal 3 3 60" xfId="24018"/>
    <cellStyle name="Normal 3 3 61" xfId="24019"/>
    <cellStyle name="Normal 3 3 62" xfId="24020"/>
    <cellStyle name="Normal 3 3 63" xfId="24021"/>
    <cellStyle name="Normal 3 3 64" xfId="24022"/>
    <cellStyle name="Normal 3 3 65" xfId="24023"/>
    <cellStyle name="Normal 3 3 66" xfId="24024"/>
    <cellStyle name="Normal 3 3 67" xfId="24025"/>
    <cellStyle name="Normal 3 3 68" xfId="24026"/>
    <cellStyle name="Normal 3 3 69" xfId="24027"/>
    <cellStyle name="Normal 3 3 7" xfId="24028"/>
    <cellStyle name="Normal 3 3 70" xfId="24029"/>
    <cellStyle name="Normal 3 3 71" xfId="24030"/>
    <cellStyle name="Normal 3 3 72" xfId="24031"/>
    <cellStyle name="Normal 3 3 73" xfId="24032"/>
    <cellStyle name="Normal 3 3 74" xfId="24033"/>
    <cellStyle name="Normal 3 3 75" xfId="24034"/>
    <cellStyle name="Normal 3 3 76" xfId="24035"/>
    <cellStyle name="Normal 3 3 77" xfId="24036"/>
    <cellStyle name="Normal 3 3 78" xfId="24037"/>
    <cellStyle name="Normal 3 3 79" xfId="24038"/>
    <cellStyle name="Normal 3 3 8" xfId="24039"/>
    <cellStyle name="Normal 3 3 80" xfId="24040"/>
    <cellStyle name="Normal 3 3 81" xfId="24041"/>
    <cellStyle name="Normal 3 3 82" xfId="24042"/>
    <cellStyle name="Normal 3 3 83" xfId="24043"/>
    <cellStyle name="Normal 3 3 84" xfId="24044"/>
    <cellStyle name="Normal 3 3 9" xfId="24045"/>
    <cellStyle name="Normal 3 3_2010_NGET_TPCR4_RO_FBPQ(Opex) trace only FINAL(DPP)" xfId="1159"/>
    <cellStyle name="Normal 3 30" xfId="24046"/>
    <cellStyle name="Normal 3 31" xfId="24047"/>
    <cellStyle name="Normal 3 32" xfId="24048"/>
    <cellStyle name="Normal 3 33" xfId="24049"/>
    <cellStyle name="Normal 3 34" xfId="24050"/>
    <cellStyle name="Normal 3 35" xfId="24051"/>
    <cellStyle name="Normal 3 36" xfId="24052"/>
    <cellStyle name="Normal 3 37" xfId="24053"/>
    <cellStyle name="Normal 3 38" xfId="24054"/>
    <cellStyle name="Normal 3 39" xfId="24055"/>
    <cellStyle name="Normal 3 4" xfId="242"/>
    <cellStyle name="Normal 3 4 10" xfId="4753"/>
    <cellStyle name="Normal 3 4 11" xfId="4754"/>
    <cellStyle name="Normal 3 4 12" xfId="4755"/>
    <cellStyle name="Normal 3 4 13" xfId="4756"/>
    <cellStyle name="Normal 3 4 14" xfId="4757"/>
    <cellStyle name="Normal 3 4 15" xfId="4758"/>
    <cellStyle name="Normal 3 4 16" xfId="4759"/>
    <cellStyle name="Normal 3 4 17" xfId="4760"/>
    <cellStyle name="Normal 3 4 18" xfId="24056"/>
    <cellStyle name="Normal 3 4 19" xfId="24057"/>
    <cellStyle name="Normal 3 4 2" xfId="1160"/>
    <cellStyle name="Normal 3 4 2 10" xfId="4761"/>
    <cellStyle name="Normal 3 4 2 11" xfId="4762"/>
    <cellStyle name="Normal 3 4 2 12" xfId="4763"/>
    <cellStyle name="Normal 3 4 2 13" xfId="4764"/>
    <cellStyle name="Normal 3 4 2 14" xfId="4765"/>
    <cellStyle name="Normal 3 4 2 15" xfId="4766"/>
    <cellStyle name="Normal 3 4 2 16" xfId="24058"/>
    <cellStyle name="Normal 3 4 2 17" xfId="24059"/>
    <cellStyle name="Normal 3 4 2 18" xfId="24060"/>
    <cellStyle name="Normal 3 4 2 19" xfId="24061"/>
    <cellStyle name="Normal 3 4 2 2" xfId="1161"/>
    <cellStyle name="Normal 3 4 2 2 10" xfId="4767"/>
    <cellStyle name="Normal 3 4 2 2 11" xfId="4768"/>
    <cellStyle name="Normal 3 4 2 2 12" xfId="4769"/>
    <cellStyle name="Normal 3 4 2 2 13" xfId="4770"/>
    <cellStyle name="Normal 3 4 2 2 14" xfId="4771"/>
    <cellStyle name="Normal 3 4 2 2 15" xfId="24062"/>
    <cellStyle name="Normal 3 4 2 2 16" xfId="24063"/>
    <cellStyle name="Normal 3 4 2 2 17" xfId="24064"/>
    <cellStyle name="Normal 3 4 2 2 18" xfId="24065"/>
    <cellStyle name="Normal 3 4 2 2 19" xfId="24066"/>
    <cellStyle name="Normal 3 4 2 2 2" xfId="1162"/>
    <cellStyle name="Normal 3 4 2 2 2 10" xfId="4772"/>
    <cellStyle name="Normal 3 4 2 2 2 11" xfId="4773"/>
    <cellStyle name="Normal 3 4 2 2 2 12" xfId="4774"/>
    <cellStyle name="Normal 3 4 2 2 2 13" xfId="4775"/>
    <cellStyle name="Normal 3 4 2 2 2 2" xfId="4776"/>
    <cellStyle name="Normal 3 4 2 2 2 3" xfId="4777"/>
    <cellStyle name="Normal 3 4 2 2 2 4" xfId="4778"/>
    <cellStyle name="Normal 3 4 2 2 2 5" xfId="4779"/>
    <cellStyle name="Normal 3 4 2 2 2 6" xfId="4780"/>
    <cellStyle name="Normal 3 4 2 2 2 7" xfId="4781"/>
    <cellStyle name="Normal 3 4 2 2 2 8" xfId="4782"/>
    <cellStyle name="Normal 3 4 2 2 2 9" xfId="4783"/>
    <cellStyle name="Normal 3 4 2 2 20" xfId="24067"/>
    <cellStyle name="Normal 3 4 2 2 21" xfId="24068"/>
    <cellStyle name="Normal 3 4 2 2 3" xfId="4784"/>
    <cellStyle name="Normal 3 4 2 2 4" xfId="4785"/>
    <cellStyle name="Normal 3 4 2 2 5" xfId="4786"/>
    <cellStyle name="Normal 3 4 2 2 6" xfId="4787"/>
    <cellStyle name="Normal 3 4 2 2 7" xfId="4788"/>
    <cellStyle name="Normal 3 4 2 2 8" xfId="4789"/>
    <cellStyle name="Normal 3 4 2 2 9" xfId="4790"/>
    <cellStyle name="Normal 3 4 2 20" xfId="24069"/>
    <cellStyle name="Normal 3 4 2 21" xfId="24070"/>
    <cellStyle name="Normal 3 4 2 22" xfId="24071"/>
    <cellStyle name="Normal 3 4 2 3" xfId="1163"/>
    <cellStyle name="Normal 3 4 2 3 10" xfId="4791"/>
    <cellStyle name="Normal 3 4 2 3 11" xfId="4792"/>
    <cellStyle name="Normal 3 4 2 3 12" xfId="4793"/>
    <cellStyle name="Normal 3 4 2 3 13" xfId="4794"/>
    <cellStyle name="Normal 3 4 2 3 2" xfId="4795"/>
    <cellStyle name="Normal 3 4 2 3 3" xfId="4796"/>
    <cellStyle name="Normal 3 4 2 3 4" xfId="4797"/>
    <cellStyle name="Normal 3 4 2 3 5" xfId="4798"/>
    <cellStyle name="Normal 3 4 2 3 6" xfId="4799"/>
    <cellStyle name="Normal 3 4 2 3 7" xfId="4800"/>
    <cellStyle name="Normal 3 4 2 3 8" xfId="4801"/>
    <cellStyle name="Normal 3 4 2 3 9" xfId="4802"/>
    <cellStyle name="Normal 3 4 2 4" xfId="4803"/>
    <cellStyle name="Normal 3 4 2 5" xfId="4804"/>
    <cellStyle name="Normal 3 4 2 6" xfId="4805"/>
    <cellStyle name="Normal 3 4 2 7" xfId="4806"/>
    <cellStyle name="Normal 3 4 2 8" xfId="4807"/>
    <cellStyle name="Normal 3 4 2 9" xfId="4808"/>
    <cellStyle name="Normal 3 4 2_4 28 1_Asst_Health_Crit_AllTO_RIIO_20110714pm" xfId="15586"/>
    <cellStyle name="Normal 3 4 20" xfId="24072"/>
    <cellStyle name="Normal 3 4 21" xfId="24073"/>
    <cellStyle name="Normal 3 4 22" xfId="24074"/>
    <cellStyle name="Normal 3 4 23" xfId="24075"/>
    <cellStyle name="Normal 3 4 24" xfId="24076"/>
    <cellStyle name="Normal 3 4 25" xfId="24077"/>
    <cellStyle name="Normal 3 4 26" xfId="24078"/>
    <cellStyle name="Normal 3 4 27" xfId="24079"/>
    <cellStyle name="Normal 3 4 28" xfId="24080"/>
    <cellStyle name="Normal 3 4 29" xfId="24081"/>
    <cellStyle name="Normal 3 4 3" xfId="1164"/>
    <cellStyle name="Normal 3 4 3 10" xfId="4809"/>
    <cellStyle name="Normal 3 4 3 11" xfId="4810"/>
    <cellStyle name="Normal 3 4 3 12" xfId="4811"/>
    <cellStyle name="Normal 3 4 3 13" xfId="4812"/>
    <cellStyle name="Normal 3 4 3 14" xfId="4813"/>
    <cellStyle name="Normal 3 4 3 15" xfId="24082"/>
    <cellStyle name="Normal 3 4 3 16" xfId="24083"/>
    <cellStyle name="Normal 3 4 3 17" xfId="24084"/>
    <cellStyle name="Normal 3 4 3 18" xfId="24085"/>
    <cellStyle name="Normal 3 4 3 19" xfId="24086"/>
    <cellStyle name="Normal 3 4 3 2" xfId="1165"/>
    <cellStyle name="Normal 3 4 3 2 10" xfId="4814"/>
    <cellStyle name="Normal 3 4 3 2 11" xfId="4815"/>
    <cellStyle name="Normal 3 4 3 2 12" xfId="4816"/>
    <cellStyle name="Normal 3 4 3 2 13" xfId="4817"/>
    <cellStyle name="Normal 3 4 3 2 2" xfId="4818"/>
    <cellStyle name="Normal 3 4 3 2 3" xfId="4819"/>
    <cellStyle name="Normal 3 4 3 2 4" xfId="4820"/>
    <cellStyle name="Normal 3 4 3 2 5" xfId="4821"/>
    <cellStyle name="Normal 3 4 3 2 6" xfId="4822"/>
    <cellStyle name="Normal 3 4 3 2 7" xfId="4823"/>
    <cellStyle name="Normal 3 4 3 2 8" xfId="4824"/>
    <cellStyle name="Normal 3 4 3 2 9" xfId="4825"/>
    <cellStyle name="Normal 3 4 3 20" xfId="24087"/>
    <cellStyle name="Normal 3 4 3 21" xfId="24088"/>
    <cellStyle name="Normal 3 4 3 3" xfId="4826"/>
    <cellStyle name="Normal 3 4 3 4" xfId="4827"/>
    <cellStyle name="Normal 3 4 3 5" xfId="4828"/>
    <cellStyle name="Normal 3 4 3 6" xfId="4829"/>
    <cellStyle name="Normal 3 4 3 7" xfId="4830"/>
    <cellStyle name="Normal 3 4 3 8" xfId="4831"/>
    <cellStyle name="Normal 3 4 3 9" xfId="4832"/>
    <cellStyle name="Normal 3 4 30" xfId="24089"/>
    <cellStyle name="Normal 3 4 31" xfId="24090"/>
    <cellStyle name="Normal 3 4 32" xfId="24091"/>
    <cellStyle name="Normal 3 4 33" xfId="24092"/>
    <cellStyle name="Normal 3 4 34" xfId="24093"/>
    <cellStyle name="Normal 3 4 35" xfId="24094"/>
    <cellStyle name="Normal 3 4 36" xfId="24095"/>
    <cellStyle name="Normal 3 4 37" xfId="24096"/>
    <cellStyle name="Normal 3 4 38" xfId="24097"/>
    <cellStyle name="Normal 3 4 39" xfId="24098"/>
    <cellStyle name="Normal 3 4 4" xfId="1166"/>
    <cellStyle name="Normal 3 4 4 10" xfId="4833"/>
    <cellStyle name="Normal 3 4 4 11" xfId="4834"/>
    <cellStyle name="Normal 3 4 4 12" xfId="4835"/>
    <cellStyle name="Normal 3 4 4 13" xfId="4836"/>
    <cellStyle name="Normal 3 4 4 14" xfId="24099"/>
    <cellStyle name="Normal 3 4 4 15" xfId="24100"/>
    <cellStyle name="Normal 3 4 4 16" xfId="24101"/>
    <cellStyle name="Normal 3 4 4 17" xfId="24102"/>
    <cellStyle name="Normal 3 4 4 2" xfId="4837"/>
    <cellStyle name="Normal 3 4 4 3" xfId="4838"/>
    <cellStyle name="Normal 3 4 4 4" xfId="4839"/>
    <cellStyle name="Normal 3 4 4 5" xfId="4840"/>
    <cellStyle name="Normal 3 4 4 6" xfId="4841"/>
    <cellStyle name="Normal 3 4 4 7" xfId="4842"/>
    <cellStyle name="Normal 3 4 4 8" xfId="4843"/>
    <cellStyle name="Normal 3 4 4 9" xfId="4844"/>
    <cellStyle name="Normal 3 4 40" xfId="24103"/>
    <cellStyle name="Normal 3 4 41" xfId="24104"/>
    <cellStyle name="Normal 3 4 42" xfId="24105"/>
    <cellStyle name="Normal 3 4 43" xfId="24106"/>
    <cellStyle name="Normal 3 4 44" xfId="24107"/>
    <cellStyle name="Normal 3 4 45" xfId="24108"/>
    <cellStyle name="Normal 3 4 46" xfId="24109"/>
    <cellStyle name="Normal 3 4 47" xfId="24110"/>
    <cellStyle name="Normal 3 4 48" xfId="24111"/>
    <cellStyle name="Normal 3 4 49" xfId="24112"/>
    <cellStyle name="Normal 3 4 5" xfId="4845"/>
    <cellStyle name="Normal 3 4 5 10" xfId="24113"/>
    <cellStyle name="Normal 3 4 5 11" xfId="24114"/>
    <cellStyle name="Normal 3 4 5 12" xfId="24115"/>
    <cellStyle name="Normal 3 4 5 13" xfId="24116"/>
    <cellStyle name="Normal 3 4 5 14" xfId="24117"/>
    <cellStyle name="Normal 3 4 5 15" xfId="24118"/>
    <cellStyle name="Normal 3 4 5 16" xfId="24119"/>
    <cellStyle name="Normal 3 4 5 17" xfId="24120"/>
    <cellStyle name="Normal 3 4 5 2" xfId="24121"/>
    <cellStyle name="Normal 3 4 5 3" xfId="24122"/>
    <cellStyle name="Normal 3 4 5 4" xfId="24123"/>
    <cellStyle name="Normal 3 4 5 5" xfId="24124"/>
    <cellStyle name="Normal 3 4 5 6" xfId="24125"/>
    <cellStyle name="Normal 3 4 5 7" xfId="24126"/>
    <cellStyle name="Normal 3 4 5 8" xfId="24127"/>
    <cellStyle name="Normal 3 4 5 9" xfId="24128"/>
    <cellStyle name="Normal 3 4 50" xfId="24129"/>
    <cellStyle name="Normal 3 4 51" xfId="24130"/>
    <cellStyle name="Normal 3 4 52" xfId="24131"/>
    <cellStyle name="Normal 3 4 53" xfId="24132"/>
    <cellStyle name="Normal 3 4 54" xfId="24133"/>
    <cellStyle name="Normal 3 4 55" xfId="24134"/>
    <cellStyle name="Normal 3 4 56" xfId="24135"/>
    <cellStyle name="Normal 3 4 57" xfId="24136"/>
    <cellStyle name="Normal 3 4 58" xfId="24137"/>
    <cellStyle name="Normal 3 4 59" xfId="24138"/>
    <cellStyle name="Normal 3 4 6" xfId="4846"/>
    <cellStyle name="Normal 3 4 60" xfId="24139"/>
    <cellStyle name="Normal 3 4 61" xfId="24140"/>
    <cellStyle name="Normal 3 4 62" xfId="24141"/>
    <cellStyle name="Normal 3 4 63" xfId="24142"/>
    <cellStyle name="Normal 3 4 64" xfId="24143"/>
    <cellStyle name="Normal 3 4 65" xfId="24144"/>
    <cellStyle name="Normal 3 4 66" xfId="24145"/>
    <cellStyle name="Normal 3 4 67" xfId="24146"/>
    <cellStyle name="Normal 3 4 68" xfId="24147"/>
    <cellStyle name="Normal 3 4 69" xfId="24148"/>
    <cellStyle name="Normal 3 4 7" xfId="4847"/>
    <cellStyle name="Normal 3 4 70" xfId="24149"/>
    <cellStyle name="Normal 3 4 71" xfId="24150"/>
    <cellStyle name="Normal 3 4 72" xfId="24151"/>
    <cellStyle name="Normal 3 4 73" xfId="24152"/>
    <cellStyle name="Normal 3 4 74" xfId="24153"/>
    <cellStyle name="Normal 3 4 75" xfId="24154"/>
    <cellStyle name="Normal 3 4 76" xfId="24155"/>
    <cellStyle name="Normal 3 4 77" xfId="24156"/>
    <cellStyle name="Normal 3 4 78" xfId="24157"/>
    <cellStyle name="Normal 3 4 79" xfId="24158"/>
    <cellStyle name="Normal 3 4 8" xfId="4848"/>
    <cellStyle name="Normal 3 4 80" xfId="24159"/>
    <cellStyle name="Normal 3 4 81" xfId="24160"/>
    <cellStyle name="Normal 3 4 82" xfId="24161"/>
    <cellStyle name="Normal 3 4 83" xfId="24162"/>
    <cellStyle name="Normal 3 4 9" xfId="4849"/>
    <cellStyle name="Normal 3 4_4 28 1_Asst_Health_Crit_AllTO_RIIO_20110714pm" xfId="15587"/>
    <cellStyle name="Normal 3 40" xfId="24163"/>
    <cellStyle name="Normal 3 41" xfId="24164"/>
    <cellStyle name="Normal 3 42" xfId="24165"/>
    <cellStyle name="Normal 3 43" xfId="24166"/>
    <cellStyle name="Normal 3 44" xfId="24167"/>
    <cellStyle name="Normal 3 45" xfId="24168"/>
    <cellStyle name="Normal 3 46" xfId="24169"/>
    <cellStyle name="Normal 3 47" xfId="24170"/>
    <cellStyle name="Normal 3 48" xfId="24171"/>
    <cellStyle name="Normal 3 49" xfId="24172"/>
    <cellStyle name="Normal 3 5" xfId="1167"/>
    <cellStyle name="Normal 3 5 10" xfId="24173"/>
    <cellStyle name="Normal 3 5 11" xfId="24174"/>
    <cellStyle name="Normal 3 5 12" xfId="24175"/>
    <cellStyle name="Normal 3 5 13" xfId="24176"/>
    <cellStyle name="Normal 3 5 14" xfId="24177"/>
    <cellStyle name="Normal 3 5 15" xfId="24178"/>
    <cellStyle name="Normal 3 5 16" xfId="24179"/>
    <cellStyle name="Normal 3 5 17" xfId="24180"/>
    <cellStyle name="Normal 3 5 18" xfId="24181"/>
    <cellStyle name="Normal 3 5 19" xfId="24182"/>
    <cellStyle name="Normal 3 5 2" xfId="24183"/>
    <cellStyle name="Normal 3 5 2 10" xfId="24184"/>
    <cellStyle name="Normal 3 5 2 11" xfId="24185"/>
    <cellStyle name="Normal 3 5 2 12" xfId="24186"/>
    <cellStyle name="Normal 3 5 2 13" xfId="24187"/>
    <cellStyle name="Normal 3 5 2 14" xfId="24188"/>
    <cellStyle name="Normal 3 5 2 15" xfId="24189"/>
    <cellStyle name="Normal 3 5 2 16" xfId="24190"/>
    <cellStyle name="Normal 3 5 2 17" xfId="24191"/>
    <cellStyle name="Normal 3 5 2 2" xfId="24192"/>
    <cellStyle name="Normal 3 5 2 3" xfId="24193"/>
    <cellStyle name="Normal 3 5 2 4" xfId="24194"/>
    <cellStyle name="Normal 3 5 2 5" xfId="24195"/>
    <cellStyle name="Normal 3 5 2 6" xfId="24196"/>
    <cellStyle name="Normal 3 5 2 7" xfId="24197"/>
    <cellStyle name="Normal 3 5 2 8" xfId="24198"/>
    <cellStyle name="Normal 3 5 2 9" xfId="24199"/>
    <cellStyle name="Normal 3 5 20" xfId="24200"/>
    <cellStyle name="Normal 3 5 21" xfId="24201"/>
    <cellStyle name="Normal 3 5 22" xfId="24202"/>
    <cellStyle name="Normal 3 5 23" xfId="24203"/>
    <cellStyle name="Normal 3 5 24" xfId="24204"/>
    <cellStyle name="Normal 3 5 25" xfId="24205"/>
    <cellStyle name="Normal 3 5 26" xfId="24206"/>
    <cellStyle name="Normal 3 5 27" xfId="24207"/>
    <cellStyle name="Normal 3 5 28" xfId="24208"/>
    <cellStyle name="Normal 3 5 29" xfId="24209"/>
    <cellStyle name="Normal 3 5 3" xfId="24210"/>
    <cellStyle name="Normal 3 5 3 10" xfId="24211"/>
    <cellStyle name="Normal 3 5 3 11" xfId="24212"/>
    <cellStyle name="Normal 3 5 3 12" xfId="24213"/>
    <cellStyle name="Normal 3 5 3 13" xfId="24214"/>
    <cellStyle name="Normal 3 5 3 14" xfId="24215"/>
    <cellStyle name="Normal 3 5 3 15" xfId="24216"/>
    <cellStyle name="Normal 3 5 3 16" xfId="24217"/>
    <cellStyle name="Normal 3 5 3 17" xfId="24218"/>
    <cellStyle name="Normal 3 5 3 2" xfId="24219"/>
    <cellStyle name="Normal 3 5 3 3" xfId="24220"/>
    <cellStyle name="Normal 3 5 3 4" xfId="24221"/>
    <cellStyle name="Normal 3 5 3 5" xfId="24222"/>
    <cellStyle name="Normal 3 5 3 6" xfId="24223"/>
    <cellStyle name="Normal 3 5 3 7" xfId="24224"/>
    <cellStyle name="Normal 3 5 3 8" xfId="24225"/>
    <cellStyle name="Normal 3 5 3 9" xfId="24226"/>
    <cellStyle name="Normal 3 5 30" xfId="24227"/>
    <cellStyle name="Normal 3 5 31" xfId="24228"/>
    <cellStyle name="Normal 3 5 32" xfId="24229"/>
    <cellStyle name="Normal 3 5 33" xfId="24230"/>
    <cellStyle name="Normal 3 5 34" xfId="24231"/>
    <cellStyle name="Normal 3 5 35" xfId="24232"/>
    <cellStyle name="Normal 3 5 36" xfId="24233"/>
    <cellStyle name="Normal 3 5 37" xfId="24234"/>
    <cellStyle name="Normal 3 5 38" xfId="24235"/>
    <cellStyle name="Normal 3 5 39" xfId="24236"/>
    <cellStyle name="Normal 3 5 4" xfId="24237"/>
    <cellStyle name="Normal 3 5 40" xfId="24238"/>
    <cellStyle name="Normal 3 5 41" xfId="24239"/>
    <cellStyle name="Normal 3 5 42" xfId="24240"/>
    <cellStyle name="Normal 3 5 43" xfId="24241"/>
    <cellStyle name="Normal 3 5 44" xfId="24242"/>
    <cellStyle name="Normal 3 5 45" xfId="24243"/>
    <cellStyle name="Normal 3 5 46" xfId="24244"/>
    <cellStyle name="Normal 3 5 47" xfId="24245"/>
    <cellStyle name="Normal 3 5 48" xfId="24246"/>
    <cellStyle name="Normal 3 5 49" xfId="24247"/>
    <cellStyle name="Normal 3 5 5" xfId="24248"/>
    <cellStyle name="Normal 3 5 50" xfId="24249"/>
    <cellStyle name="Normal 3 5 51" xfId="24250"/>
    <cellStyle name="Normal 3 5 52" xfId="24251"/>
    <cellStyle name="Normal 3 5 53" xfId="24252"/>
    <cellStyle name="Normal 3 5 54" xfId="24253"/>
    <cellStyle name="Normal 3 5 55" xfId="24254"/>
    <cellStyle name="Normal 3 5 56" xfId="24255"/>
    <cellStyle name="Normal 3 5 57" xfId="24256"/>
    <cellStyle name="Normal 3 5 58" xfId="24257"/>
    <cellStyle name="Normal 3 5 59" xfId="24258"/>
    <cellStyle name="Normal 3 5 6" xfId="24259"/>
    <cellStyle name="Normal 3 5 60" xfId="24260"/>
    <cellStyle name="Normal 3 5 61" xfId="24261"/>
    <cellStyle name="Normal 3 5 62" xfId="24262"/>
    <cellStyle name="Normal 3 5 63" xfId="24263"/>
    <cellStyle name="Normal 3 5 64" xfId="24264"/>
    <cellStyle name="Normal 3 5 65" xfId="24265"/>
    <cellStyle name="Normal 3 5 66" xfId="24266"/>
    <cellStyle name="Normal 3 5 67" xfId="24267"/>
    <cellStyle name="Normal 3 5 68" xfId="24268"/>
    <cellStyle name="Normal 3 5 69" xfId="24269"/>
    <cellStyle name="Normal 3 5 7" xfId="24270"/>
    <cellStyle name="Normal 3 5 70" xfId="24271"/>
    <cellStyle name="Normal 3 5 71" xfId="24272"/>
    <cellStyle name="Normal 3 5 72" xfId="24273"/>
    <cellStyle name="Normal 3 5 73" xfId="24274"/>
    <cellStyle name="Normal 3 5 74" xfId="24275"/>
    <cellStyle name="Normal 3 5 75" xfId="24276"/>
    <cellStyle name="Normal 3 5 76" xfId="24277"/>
    <cellStyle name="Normal 3 5 77" xfId="24278"/>
    <cellStyle name="Normal 3 5 78" xfId="24279"/>
    <cellStyle name="Normal 3 5 79" xfId="24280"/>
    <cellStyle name="Normal 3 5 8" xfId="24281"/>
    <cellStyle name="Normal 3 5 80" xfId="24282"/>
    <cellStyle name="Normal 3 5 81" xfId="24283"/>
    <cellStyle name="Normal 3 5 82" xfId="24284"/>
    <cellStyle name="Normal 3 5 9" xfId="24285"/>
    <cellStyle name="Normal 3 50" xfId="24286"/>
    <cellStyle name="Normal 3 51" xfId="24287"/>
    <cellStyle name="Normal 3 52" xfId="24288"/>
    <cellStyle name="Normal 3 53" xfId="24289"/>
    <cellStyle name="Normal 3 54" xfId="24290"/>
    <cellStyle name="Normal 3 55" xfId="24291"/>
    <cellStyle name="Normal 3 56" xfId="24292"/>
    <cellStyle name="Normal 3 57" xfId="24293"/>
    <cellStyle name="Normal 3 58" xfId="24294"/>
    <cellStyle name="Normal 3 59" xfId="24295"/>
    <cellStyle name="Normal 3 6" xfId="1168"/>
    <cellStyle name="Normal 3 6 10" xfId="4850"/>
    <cellStyle name="Normal 3 6 11" xfId="4851"/>
    <cellStyle name="Normal 3 6 12" xfId="4852"/>
    <cellStyle name="Normal 3 6 13" xfId="4853"/>
    <cellStyle name="Normal 3 6 14" xfId="4854"/>
    <cellStyle name="Normal 3 6 15" xfId="24296"/>
    <cellStyle name="Normal 3 6 16" xfId="24297"/>
    <cellStyle name="Normal 3 6 17" xfId="24298"/>
    <cellStyle name="Normal 3 6 18" xfId="24299"/>
    <cellStyle name="Normal 3 6 19" xfId="24300"/>
    <cellStyle name="Normal 3 6 2" xfId="1169"/>
    <cellStyle name="Normal 3 6 2 10" xfId="4855"/>
    <cellStyle name="Normal 3 6 2 11" xfId="4856"/>
    <cellStyle name="Normal 3 6 2 12" xfId="4857"/>
    <cellStyle name="Normal 3 6 2 13" xfId="4858"/>
    <cellStyle name="Normal 3 6 2 14" xfId="24301"/>
    <cellStyle name="Normal 3 6 2 15" xfId="24302"/>
    <cellStyle name="Normal 3 6 2 16" xfId="24303"/>
    <cellStyle name="Normal 3 6 2 17" xfId="24304"/>
    <cellStyle name="Normal 3 6 2 2" xfId="4859"/>
    <cellStyle name="Normal 3 6 2 3" xfId="4860"/>
    <cellStyle name="Normal 3 6 2 4" xfId="4861"/>
    <cellStyle name="Normal 3 6 2 5" xfId="4862"/>
    <cellStyle name="Normal 3 6 2 6" xfId="4863"/>
    <cellStyle name="Normal 3 6 2 7" xfId="4864"/>
    <cellStyle name="Normal 3 6 2 8" xfId="4865"/>
    <cellStyle name="Normal 3 6 2 9" xfId="4866"/>
    <cellStyle name="Normal 3 6 20" xfId="24305"/>
    <cellStyle name="Normal 3 6 21" xfId="24306"/>
    <cellStyle name="Normal 3 6 22" xfId="24307"/>
    <cellStyle name="Normal 3 6 23" xfId="24308"/>
    <cellStyle name="Normal 3 6 24" xfId="24309"/>
    <cellStyle name="Normal 3 6 25" xfId="24310"/>
    <cellStyle name="Normal 3 6 26" xfId="24311"/>
    <cellStyle name="Normal 3 6 27" xfId="24312"/>
    <cellStyle name="Normal 3 6 28" xfId="24313"/>
    <cellStyle name="Normal 3 6 29" xfId="24314"/>
    <cellStyle name="Normal 3 6 3" xfId="4867"/>
    <cellStyle name="Normal 3 6 3 10" xfId="24315"/>
    <cellStyle name="Normal 3 6 3 11" xfId="24316"/>
    <cellStyle name="Normal 3 6 3 12" xfId="24317"/>
    <cellStyle name="Normal 3 6 3 13" xfId="24318"/>
    <cellStyle name="Normal 3 6 3 14" xfId="24319"/>
    <cellStyle name="Normal 3 6 3 15" xfId="24320"/>
    <cellStyle name="Normal 3 6 3 16" xfId="24321"/>
    <cellStyle name="Normal 3 6 3 17" xfId="24322"/>
    <cellStyle name="Normal 3 6 3 2" xfId="24323"/>
    <cellStyle name="Normal 3 6 3 3" xfId="24324"/>
    <cellStyle name="Normal 3 6 3 4" xfId="24325"/>
    <cellStyle name="Normal 3 6 3 5" xfId="24326"/>
    <cellStyle name="Normal 3 6 3 6" xfId="24327"/>
    <cellStyle name="Normal 3 6 3 7" xfId="24328"/>
    <cellStyle name="Normal 3 6 3 8" xfId="24329"/>
    <cellStyle name="Normal 3 6 3 9" xfId="24330"/>
    <cellStyle name="Normal 3 6 30" xfId="24331"/>
    <cellStyle name="Normal 3 6 31" xfId="24332"/>
    <cellStyle name="Normal 3 6 32" xfId="24333"/>
    <cellStyle name="Normal 3 6 33" xfId="24334"/>
    <cellStyle name="Normal 3 6 34" xfId="24335"/>
    <cellStyle name="Normal 3 6 35" xfId="24336"/>
    <cellStyle name="Normal 3 6 36" xfId="24337"/>
    <cellStyle name="Normal 3 6 37" xfId="24338"/>
    <cellStyle name="Normal 3 6 38" xfId="24339"/>
    <cellStyle name="Normal 3 6 39" xfId="24340"/>
    <cellStyle name="Normal 3 6 4" xfId="4868"/>
    <cellStyle name="Normal 3 6 40" xfId="24341"/>
    <cellStyle name="Normal 3 6 41" xfId="24342"/>
    <cellStyle name="Normal 3 6 42" xfId="24343"/>
    <cellStyle name="Normal 3 6 43" xfId="24344"/>
    <cellStyle name="Normal 3 6 44" xfId="24345"/>
    <cellStyle name="Normal 3 6 45" xfId="24346"/>
    <cellStyle name="Normal 3 6 46" xfId="24347"/>
    <cellStyle name="Normal 3 6 47" xfId="24348"/>
    <cellStyle name="Normal 3 6 48" xfId="24349"/>
    <cellStyle name="Normal 3 6 49" xfId="24350"/>
    <cellStyle name="Normal 3 6 5" xfId="4869"/>
    <cellStyle name="Normal 3 6 50" xfId="24351"/>
    <cellStyle name="Normal 3 6 51" xfId="24352"/>
    <cellStyle name="Normal 3 6 52" xfId="24353"/>
    <cellStyle name="Normal 3 6 53" xfId="24354"/>
    <cellStyle name="Normal 3 6 54" xfId="24355"/>
    <cellStyle name="Normal 3 6 55" xfId="24356"/>
    <cellStyle name="Normal 3 6 56" xfId="24357"/>
    <cellStyle name="Normal 3 6 57" xfId="24358"/>
    <cellStyle name="Normal 3 6 58" xfId="24359"/>
    <cellStyle name="Normal 3 6 59" xfId="24360"/>
    <cellStyle name="Normal 3 6 6" xfId="4870"/>
    <cellStyle name="Normal 3 6 60" xfId="24361"/>
    <cellStyle name="Normal 3 6 61" xfId="24362"/>
    <cellStyle name="Normal 3 6 62" xfId="24363"/>
    <cellStyle name="Normal 3 6 63" xfId="24364"/>
    <cellStyle name="Normal 3 6 64" xfId="24365"/>
    <cellStyle name="Normal 3 6 65" xfId="24366"/>
    <cellStyle name="Normal 3 6 66" xfId="24367"/>
    <cellStyle name="Normal 3 6 67" xfId="24368"/>
    <cellStyle name="Normal 3 6 68" xfId="24369"/>
    <cellStyle name="Normal 3 6 69" xfId="24370"/>
    <cellStyle name="Normal 3 6 7" xfId="4871"/>
    <cellStyle name="Normal 3 6 70" xfId="24371"/>
    <cellStyle name="Normal 3 6 71" xfId="24372"/>
    <cellStyle name="Normal 3 6 72" xfId="24373"/>
    <cellStyle name="Normal 3 6 73" xfId="24374"/>
    <cellStyle name="Normal 3 6 74" xfId="24375"/>
    <cellStyle name="Normal 3 6 75" xfId="24376"/>
    <cellStyle name="Normal 3 6 76" xfId="24377"/>
    <cellStyle name="Normal 3 6 77" xfId="24378"/>
    <cellStyle name="Normal 3 6 78" xfId="24379"/>
    <cellStyle name="Normal 3 6 79" xfId="24380"/>
    <cellStyle name="Normal 3 6 8" xfId="4872"/>
    <cellStyle name="Normal 3 6 80" xfId="24381"/>
    <cellStyle name="Normal 3 6 81" xfId="24382"/>
    <cellStyle name="Normal 3 6 82" xfId="24383"/>
    <cellStyle name="Normal 3 6 9" xfId="4873"/>
    <cellStyle name="Normal 3 60" xfId="24384"/>
    <cellStyle name="Normal 3 61" xfId="24385"/>
    <cellStyle name="Normal 3 62" xfId="24386"/>
    <cellStyle name="Normal 3 63" xfId="24387"/>
    <cellStyle name="Normal 3 64" xfId="24388"/>
    <cellStyle name="Normal 3 65" xfId="24389"/>
    <cellStyle name="Normal 3 66" xfId="24390"/>
    <cellStyle name="Normal 3 67" xfId="24391"/>
    <cellStyle name="Normal 3 68" xfId="24392"/>
    <cellStyle name="Normal 3 69" xfId="24393"/>
    <cellStyle name="Normal 3 7" xfId="1170"/>
    <cellStyle name="Normal 3 7 10" xfId="4874"/>
    <cellStyle name="Normal 3 7 11" xfId="4875"/>
    <cellStyle name="Normal 3 7 12" xfId="4876"/>
    <cellStyle name="Normal 3 7 13" xfId="4877"/>
    <cellStyle name="Normal 3 7 14" xfId="4878"/>
    <cellStyle name="Normal 3 7 15" xfId="24394"/>
    <cellStyle name="Normal 3 7 16" xfId="24395"/>
    <cellStyle name="Normal 3 7 17" xfId="24396"/>
    <cellStyle name="Normal 3 7 18" xfId="24397"/>
    <cellStyle name="Normal 3 7 19" xfId="24398"/>
    <cellStyle name="Normal 3 7 2" xfId="1171"/>
    <cellStyle name="Normal 3 7 2 10" xfId="4879"/>
    <cellStyle name="Normal 3 7 2 11" xfId="4880"/>
    <cellStyle name="Normal 3 7 2 12" xfId="4881"/>
    <cellStyle name="Normal 3 7 2 13" xfId="4882"/>
    <cellStyle name="Normal 3 7 2 14" xfId="24399"/>
    <cellStyle name="Normal 3 7 2 15" xfId="24400"/>
    <cellStyle name="Normal 3 7 2 16" xfId="24401"/>
    <cellStyle name="Normal 3 7 2 17" xfId="24402"/>
    <cellStyle name="Normal 3 7 2 2" xfId="4883"/>
    <cellStyle name="Normal 3 7 2 3" xfId="4884"/>
    <cellStyle name="Normal 3 7 2 4" xfId="4885"/>
    <cellStyle name="Normal 3 7 2 5" xfId="4886"/>
    <cellStyle name="Normal 3 7 2 6" xfId="4887"/>
    <cellStyle name="Normal 3 7 2 7" xfId="4888"/>
    <cellStyle name="Normal 3 7 2 8" xfId="4889"/>
    <cellStyle name="Normal 3 7 2 9" xfId="4890"/>
    <cellStyle name="Normal 3 7 20" xfId="24403"/>
    <cellStyle name="Normal 3 7 21" xfId="24404"/>
    <cellStyle name="Normal 3 7 22" xfId="24405"/>
    <cellStyle name="Normal 3 7 23" xfId="24406"/>
    <cellStyle name="Normal 3 7 24" xfId="24407"/>
    <cellStyle name="Normal 3 7 25" xfId="24408"/>
    <cellStyle name="Normal 3 7 26" xfId="24409"/>
    <cellStyle name="Normal 3 7 27" xfId="24410"/>
    <cellStyle name="Normal 3 7 28" xfId="24411"/>
    <cellStyle name="Normal 3 7 29" xfId="24412"/>
    <cellStyle name="Normal 3 7 3" xfId="4891"/>
    <cellStyle name="Normal 3 7 3 10" xfId="24413"/>
    <cellStyle name="Normal 3 7 3 11" xfId="24414"/>
    <cellStyle name="Normal 3 7 3 12" xfId="24415"/>
    <cellStyle name="Normal 3 7 3 13" xfId="24416"/>
    <cellStyle name="Normal 3 7 3 14" xfId="24417"/>
    <cellStyle name="Normal 3 7 3 15" xfId="24418"/>
    <cellStyle name="Normal 3 7 3 16" xfId="24419"/>
    <cellStyle name="Normal 3 7 3 17" xfId="24420"/>
    <cellStyle name="Normal 3 7 3 2" xfId="24421"/>
    <cellStyle name="Normal 3 7 3 3" xfId="24422"/>
    <cellStyle name="Normal 3 7 3 4" xfId="24423"/>
    <cellStyle name="Normal 3 7 3 5" xfId="24424"/>
    <cellStyle name="Normal 3 7 3 6" xfId="24425"/>
    <cellStyle name="Normal 3 7 3 7" xfId="24426"/>
    <cellStyle name="Normal 3 7 3 8" xfId="24427"/>
    <cellStyle name="Normal 3 7 3 9" xfId="24428"/>
    <cellStyle name="Normal 3 7 30" xfId="24429"/>
    <cellStyle name="Normal 3 7 31" xfId="24430"/>
    <cellStyle name="Normal 3 7 32" xfId="24431"/>
    <cellStyle name="Normal 3 7 33" xfId="24432"/>
    <cellStyle name="Normal 3 7 34" xfId="24433"/>
    <cellStyle name="Normal 3 7 35" xfId="24434"/>
    <cellStyle name="Normal 3 7 36" xfId="24435"/>
    <cellStyle name="Normal 3 7 37" xfId="24436"/>
    <cellStyle name="Normal 3 7 38" xfId="24437"/>
    <cellStyle name="Normal 3 7 39" xfId="24438"/>
    <cellStyle name="Normal 3 7 4" xfId="4892"/>
    <cellStyle name="Normal 3 7 40" xfId="24439"/>
    <cellStyle name="Normal 3 7 41" xfId="24440"/>
    <cellStyle name="Normal 3 7 42" xfId="24441"/>
    <cellStyle name="Normal 3 7 43" xfId="24442"/>
    <cellStyle name="Normal 3 7 44" xfId="24443"/>
    <cellStyle name="Normal 3 7 45" xfId="24444"/>
    <cellStyle name="Normal 3 7 46" xfId="24445"/>
    <cellStyle name="Normal 3 7 47" xfId="24446"/>
    <cellStyle name="Normal 3 7 48" xfId="24447"/>
    <cellStyle name="Normal 3 7 49" xfId="24448"/>
    <cellStyle name="Normal 3 7 5" xfId="4893"/>
    <cellStyle name="Normal 3 7 50" xfId="24449"/>
    <cellStyle name="Normal 3 7 51" xfId="24450"/>
    <cellStyle name="Normal 3 7 52" xfId="24451"/>
    <cellStyle name="Normal 3 7 53" xfId="24452"/>
    <cellStyle name="Normal 3 7 54" xfId="24453"/>
    <cellStyle name="Normal 3 7 55" xfId="24454"/>
    <cellStyle name="Normal 3 7 56" xfId="24455"/>
    <cellStyle name="Normal 3 7 57" xfId="24456"/>
    <cellStyle name="Normal 3 7 58" xfId="24457"/>
    <cellStyle name="Normal 3 7 59" xfId="24458"/>
    <cellStyle name="Normal 3 7 6" xfId="4894"/>
    <cellStyle name="Normal 3 7 60" xfId="24459"/>
    <cellStyle name="Normal 3 7 61" xfId="24460"/>
    <cellStyle name="Normal 3 7 62" xfId="24461"/>
    <cellStyle name="Normal 3 7 63" xfId="24462"/>
    <cellStyle name="Normal 3 7 64" xfId="24463"/>
    <cellStyle name="Normal 3 7 65" xfId="24464"/>
    <cellStyle name="Normal 3 7 66" xfId="24465"/>
    <cellStyle name="Normal 3 7 67" xfId="24466"/>
    <cellStyle name="Normal 3 7 68" xfId="24467"/>
    <cellStyle name="Normal 3 7 69" xfId="24468"/>
    <cellStyle name="Normal 3 7 7" xfId="4895"/>
    <cellStyle name="Normal 3 7 70" xfId="24469"/>
    <cellStyle name="Normal 3 7 71" xfId="24470"/>
    <cellStyle name="Normal 3 7 72" xfId="24471"/>
    <cellStyle name="Normal 3 7 73" xfId="24472"/>
    <cellStyle name="Normal 3 7 74" xfId="24473"/>
    <cellStyle name="Normal 3 7 75" xfId="24474"/>
    <cellStyle name="Normal 3 7 76" xfId="24475"/>
    <cellStyle name="Normal 3 7 77" xfId="24476"/>
    <cellStyle name="Normal 3 7 78" xfId="24477"/>
    <cellStyle name="Normal 3 7 79" xfId="24478"/>
    <cellStyle name="Normal 3 7 8" xfId="4896"/>
    <cellStyle name="Normal 3 7 80" xfId="24479"/>
    <cellStyle name="Normal 3 7 81" xfId="24480"/>
    <cellStyle name="Normal 3 7 82" xfId="24481"/>
    <cellStyle name="Normal 3 7 9" xfId="4897"/>
    <cellStyle name="Normal 3 70" xfId="24482"/>
    <cellStyle name="Normal 3 71" xfId="24483"/>
    <cellStyle name="Normal 3 72" xfId="24484"/>
    <cellStyle name="Normal 3 73" xfId="24485"/>
    <cellStyle name="Normal 3 74" xfId="24486"/>
    <cellStyle name="Normal 3 75" xfId="24487"/>
    <cellStyle name="Normal 3 76" xfId="24488"/>
    <cellStyle name="Normal 3 77" xfId="24489"/>
    <cellStyle name="Normal 3 78" xfId="24490"/>
    <cellStyle name="Normal 3 79" xfId="24491"/>
    <cellStyle name="Normal 3 8" xfId="1172"/>
    <cellStyle name="Normal 3 8 10" xfId="4898"/>
    <cellStyle name="Normal 3 8 11" xfId="4899"/>
    <cellStyle name="Normal 3 8 12" xfId="4900"/>
    <cellStyle name="Normal 3 8 13" xfId="4901"/>
    <cellStyle name="Normal 3 8 14" xfId="4902"/>
    <cellStyle name="Normal 3 8 15" xfId="24492"/>
    <cellStyle name="Normal 3 8 16" xfId="24493"/>
    <cellStyle name="Normal 3 8 17" xfId="24494"/>
    <cellStyle name="Normal 3 8 18" xfId="24495"/>
    <cellStyle name="Normal 3 8 19" xfId="24496"/>
    <cellStyle name="Normal 3 8 2" xfId="1173"/>
    <cellStyle name="Normal 3 8 2 10" xfId="4903"/>
    <cellStyle name="Normal 3 8 2 11" xfId="4904"/>
    <cellStyle name="Normal 3 8 2 12" xfId="4905"/>
    <cellStyle name="Normal 3 8 2 13" xfId="4906"/>
    <cellStyle name="Normal 3 8 2 14" xfId="24497"/>
    <cellStyle name="Normal 3 8 2 15" xfId="24498"/>
    <cellStyle name="Normal 3 8 2 16" xfId="24499"/>
    <cellStyle name="Normal 3 8 2 17" xfId="24500"/>
    <cellStyle name="Normal 3 8 2 2" xfId="4907"/>
    <cellStyle name="Normal 3 8 2 3" xfId="4908"/>
    <cellStyle name="Normal 3 8 2 4" xfId="4909"/>
    <cellStyle name="Normal 3 8 2 5" xfId="4910"/>
    <cellStyle name="Normal 3 8 2 6" xfId="4911"/>
    <cellStyle name="Normal 3 8 2 7" xfId="4912"/>
    <cellStyle name="Normal 3 8 2 8" xfId="4913"/>
    <cellStyle name="Normal 3 8 2 9" xfId="4914"/>
    <cellStyle name="Normal 3 8 20" xfId="24501"/>
    <cellStyle name="Normal 3 8 21" xfId="24502"/>
    <cellStyle name="Normal 3 8 22" xfId="24503"/>
    <cellStyle name="Normal 3 8 23" xfId="24504"/>
    <cellStyle name="Normal 3 8 24" xfId="24505"/>
    <cellStyle name="Normal 3 8 25" xfId="24506"/>
    <cellStyle name="Normal 3 8 26" xfId="24507"/>
    <cellStyle name="Normal 3 8 27" xfId="24508"/>
    <cellStyle name="Normal 3 8 28" xfId="24509"/>
    <cellStyle name="Normal 3 8 29" xfId="24510"/>
    <cellStyle name="Normal 3 8 3" xfId="4915"/>
    <cellStyle name="Normal 3 8 3 10" xfId="24511"/>
    <cellStyle name="Normal 3 8 3 11" xfId="24512"/>
    <cellStyle name="Normal 3 8 3 12" xfId="24513"/>
    <cellStyle name="Normal 3 8 3 13" xfId="24514"/>
    <cellStyle name="Normal 3 8 3 14" xfId="24515"/>
    <cellStyle name="Normal 3 8 3 15" xfId="24516"/>
    <cellStyle name="Normal 3 8 3 16" xfId="24517"/>
    <cellStyle name="Normal 3 8 3 17" xfId="24518"/>
    <cellStyle name="Normal 3 8 3 2" xfId="24519"/>
    <cellStyle name="Normal 3 8 3 3" xfId="24520"/>
    <cellStyle name="Normal 3 8 3 4" xfId="24521"/>
    <cellStyle name="Normal 3 8 3 5" xfId="24522"/>
    <cellStyle name="Normal 3 8 3 6" xfId="24523"/>
    <cellStyle name="Normal 3 8 3 7" xfId="24524"/>
    <cellStyle name="Normal 3 8 3 8" xfId="24525"/>
    <cellStyle name="Normal 3 8 3 9" xfId="24526"/>
    <cellStyle name="Normal 3 8 30" xfId="24527"/>
    <cellStyle name="Normal 3 8 31" xfId="24528"/>
    <cellStyle name="Normal 3 8 32" xfId="24529"/>
    <cellStyle name="Normal 3 8 33" xfId="24530"/>
    <cellStyle name="Normal 3 8 34" xfId="24531"/>
    <cellStyle name="Normal 3 8 35" xfId="24532"/>
    <cellStyle name="Normal 3 8 36" xfId="24533"/>
    <cellStyle name="Normal 3 8 37" xfId="24534"/>
    <cellStyle name="Normal 3 8 38" xfId="24535"/>
    <cellStyle name="Normal 3 8 39" xfId="24536"/>
    <cellStyle name="Normal 3 8 4" xfId="4916"/>
    <cellStyle name="Normal 3 8 40" xfId="24537"/>
    <cellStyle name="Normal 3 8 41" xfId="24538"/>
    <cellStyle name="Normal 3 8 42" xfId="24539"/>
    <cellStyle name="Normal 3 8 43" xfId="24540"/>
    <cellStyle name="Normal 3 8 44" xfId="24541"/>
    <cellStyle name="Normal 3 8 45" xfId="24542"/>
    <cellStyle name="Normal 3 8 46" xfId="24543"/>
    <cellStyle name="Normal 3 8 47" xfId="24544"/>
    <cellStyle name="Normal 3 8 48" xfId="24545"/>
    <cellStyle name="Normal 3 8 49" xfId="24546"/>
    <cellStyle name="Normal 3 8 5" xfId="4917"/>
    <cellStyle name="Normal 3 8 50" xfId="24547"/>
    <cellStyle name="Normal 3 8 51" xfId="24548"/>
    <cellStyle name="Normal 3 8 52" xfId="24549"/>
    <cellStyle name="Normal 3 8 53" xfId="24550"/>
    <cellStyle name="Normal 3 8 54" xfId="24551"/>
    <cellStyle name="Normal 3 8 55" xfId="24552"/>
    <cellStyle name="Normal 3 8 56" xfId="24553"/>
    <cellStyle name="Normal 3 8 57" xfId="24554"/>
    <cellStyle name="Normal 3 8 58" xfId="24555"/>
    <cellStyle name="Normal 3 8 59" xfId="24556"/>
    <cellStyle name="Normal 3 8 6" xfId="4918"/>
    <cellStyle name="Normal 3 8 60" xfId="24557"/>
    <cellStyle name="Normal 3 8 61" xfId="24558"/>
    <cellStyle name="Normal 3 8 62" xfId="24559"/>
    <cellStyle name="Normal 3 8 63" xfId="24560"/>
    <cellStyle name="Normal 3 8 64" xfId="24561"/>
    <cellStyle name="Normal 3 8 65" xfId="24562"/>
    <cellStyle name="Normal 3 8 66" xfId="24563"/>
    <cellStyle name="Normal 3 8 67" xfId="24564"/>
    <cellStyle name="Normal 3 8 68" xfId="24565"/>
    <cellStyle name="Normal 3 8 69" xfId="24566"/>
    <cellStyle name="Normal 3 8 7" xfId="4919"/>
    <cellStyle name="Normal 3 8 70" xfId="24567"/>
    <cellStyle name="Normal 3 8 71" xfId="24568"/>
    <cellStyle name="Normal 3 8 72" xfId="24569"/>
    <cellStyle name="Normal 3 8 73" xfId="24570"/>
    <cellStyle name="Normal 3 8 74" xfId="24571"/>
    <cellStyle name="Normal 3 8 75" xfId="24572"/>
    <cellStyle name="Normal 3 8 76" xfId="24573"/>
    <cellStyle name="Normal 3 8 77" xfId="24574"/>
    <cellStyle name="Normal 3 8 78" xfId="24575"/>
    <cellStyle name="Normal 3 8 79" xfId="24576"/>
    <cellStyle name="Normal 3 8 8" xfId="4920"/>
    <cellStyle name="Normal 3 8 80" xfId="24577"/>
    <cellStyle name="Normal 3 8 81" xfId="24578"/>
    <cellStyle name="Normal 3 8 82" xfId="24579"/>
    <cellStyle name="Normal 3 8 9" xfId="4921"/>
    <cellStyle name="Normal 3 80" xfId="24580"/>
    <cellStyle name="Normal 3 81" xfId="24581"/>
    <cellStyle name="Normal 3 82" xfId="24582"/>
    <cellStyle name="Normal 3 83" xfId="24583"/>
    <cellStyle name="Normal 3 84" xfId="24584"/>
    <cellStyle name="Normal 3 85" xfId="24585"/>
    <cellStyle name="Normal 3 86" xfId="24586"/>
    <cellStyle name="Normal 3 87" xfId="24587"/>
    <cellStyle name="Normal 3 88" xfId="24588"/>
    <cellStyle name="Normal 3 89" xfId="24589"/>
    <cellStyle name="Normal 3 9" xfId="1174"/>
    <cellStyle name="Normal 3 9 10" xfId="4922"/>
    <cellStyle name="Normal 3 9 11" xfId="4923"/>
    <cellStyle name="Normal 3 9 12" xfId="4924"/>
    <cellStyle name="Normal 3 9 13" xfId="4925"/>
    <cellStyle name="Normal 3 9 14" xfId="4926"/>
    <cellStyle name="Normal 3 9 15" xfId="24590"/>
    <cellStyle name="Normal 3 9 16" xfId="24591"/>
    <cellStyle name="Normal 3 9 17" xfId="24592"/>
    <cellStyle name="Normal 3 9 18" xfId="24593"/>
    <cellStyle name="Normal 3 9 19" xfId="24594"/>
    <cellStyle name="Normal 3 9 2" xfId="1175"/>
    <cellStyle name="Normal 3 9 2 10" xfId="4927"/>
    <cellStyle name="Normal 3 9 2 11" xfId="4928"/>
    <cellStyle name="Normal 3 9 2 12" xfId="4929"/>
    <cellStyle name="Normal 3 9 2 13" xfId="4930"/>
    <cellStyle name="Normal 3 9 2 2" xfId="4931"/>
    <cellStyle name="Normal 3 9 2 3" xfId="4932"/>
    <cellStyle name="Normal 3 9 2 4" xfId="4933"/>
    <cellStyle name="Normal 3 9 2 5" xfId="4934"/>
    <cellStyle name="Normal 3 9 2 6" xfId="4935"/>
    <cellStyle name="Normal 3 9 2 7" xfId="4936"/>
    <cellStyle name="Normal 3 9 2 8" xfId="4937"/>
    <cellStyle name="Normal 3 9 2 9" xfId="4938"/>
    <cellStyle name="Normal 3 9 20" xfId="24595"/>
    <cellStyle name="Normal 3 9 21" xfId="24596"/>
    <cellStyle name="Normal 3 9 3" xfId="4939"/>
    <cellStyle name="Normal 3 9 4" xfId="4940"/>
    <cellStyle name="Normal 3 9 5" xfId="4941"/>
    <cellStyle name="Normal 3 9 6" xfId="4942"/>
    <cellStyle name="Normal 3 9 7" xfId="4943"/>
    <cellStyle name="Normal 3 9 8" xfId="4944"/>
    <cellStyle name="Normal 3 9 9" xfId="4945"/>
    <cellStyle name="Normal 3 90" xfId="24597"/>
    <cellStyle name="Normal 3_1.3s Accounting C Costs Scots" xfId="1176"/>
    <cellStyle name="Normal 30" xfId="1177"/>
    <cellStyle name="Normal 30 10" xfId="4946"/>
    <cellStyle name="Normal 30 10 2" xfId="24598"/>
    <cellStyle name="Normal 30 11" xfId="4947"/>
    <cellStyle name="Normal 30 11 2" xfId="24599"/>
    <cellStyle name="Normal 30 12" xfId="4948"/>
    <cellStyle name="Normal 30 12 2" xfId="24600"/>
    <cellStyle name="Normal 30 13" xfId="4949"/>
    <cellStyle name="Normal 30 13 2" xfId="24601"/>
    <cellStyle name="Normal 30 14" xfId="24602"/>
    <cellStyle name="Normal 30 14 2" xfId="24603"/>
    <cellStyle name="Normal 30 15" xfId="24604"/>
    <cellStyle name="Normal 30 15 2" xfId="24605"/>
    <cellStyle name="Normal 30 16" xfId="24606"/>
    <cellStyle name="Normal 30 16 2" xfId="24607"/>
    <cellStyle name="Normal 30 17" xfId="24608"/>
    <cellStyle name="Normal 30 17 2" xfId="24609"/>
    <cellStyle name="Normal 30 18" xfId="24610"/>
    <cellStyle name="Normal 30 18 2" xfId="24611"/>
    <cellStyle name="Normal 30 19" xfId="24612"/>
    <cellStyle name="Normal 30 19 2" xfId="24613"/>
    <cellStyle name="Normal 30 2" xfId="4950"/>
    <cellStyle name="Normal 30 2 2" xfId="24614"/>
    <cellStyle name="Normal 30 20" xfId="24615"/>
    <cellStyle name="Normal 30 20 2" xfId="24616"/>
    <cellStyle name="Normal 30 21" xfId="24617"/>
    <cellStyle name="Normal 30 21 2" xfId="24618"/>
    <cellStyle name="Normal 30 22" xfId="24619"/>
    <cellStyle name="Normal 30 22 2" xfId="24620"/>
    <cellStyle name="Normal 30 23" xfId="24621"/>
    <cellStyle name="Normal 30 24" xfId="24622"/>
    <cellStyle name="Normal 30 25" xfId="24623"/>
    <cellStyle name="Normal 30 26" xfId="24624"/>
    <cellStyle name="Normal 30 27" xfId="24625"/>
    <cellStyle name="Normal 30 28" xfId="24626"/>
    <cellStyle name="Normal 30 29" xfId="24627"/>
    <cellStyle name="Normal 30 3" xfId="4951"/>
    <cellStyle name="Normal 30 3 2" xfId="24628"/>
    <cellStyle name="Normal 30 30" xfId="24629"/>
    <cellStyle name="Normal 30 31" xfId="24630"/>
    <cellStyle name="Normal 30 32" xfId="24631"/>
    <cellStyle name="Normal 30 33" xfId="24632"/>
    <cellStyle name="Normal 30 34" xfId="24633"/>
    <cellStyle name="Normal 30 35" xfId="24634"/>
    <cellStyle name="Normal 30 36" xfId="24635"/>
    <cellStyle name="Normal 30 37" xfId="24636"/>
    <cellStyle name="Normal 30 38" xfId="24637"/>
    <cellStyle name="Normal 30 39" xfId="24638"/>
    <cellStyle name="Normal 30 4" xfId="4952"/>
    <cellStyle name="Normal 30 4 2" xfId="24639"/>
    <cellStyle name="Normal 30 40" xfId="24640"/>
    <cellStyle name="Normal 30 41" xfId="24641"/>
    <cellStyle name="Normal 30 42" xfId="24642"/>
    <cellStyle name="Normal 30 43" xfId="24643"/>
    <cellStyle name="Normal 30 44" xfId="24644"/>
    <cellStyle name="Normal 30 45" xfId="24645"/>
    <cellStyle name="Normal 30 46" xfId="24646"/>
    <cellStyle name="Normal 30 47" xfId="24647"/>
    <cellStyle name="Normal 30 48" xfId="24648"/>
    <cellStyle name="Normal 30 49" xfId="24649"/>
    <cellStyle name="Normal 30 5" xfId="4953"/>
    <cellStyle name="Normal 30 5 2" xfId="24650"/>
    <cellStyle name="Normal 30 50" xfId="24651"/>
    <cellStyle name="Normal 30 51" xfId="24652"/>
    <cellStyle name="Normal 30 52" xfId="24653"/>
    <cellStyle name="Normal 30 53" xfId="24654"/>
    <cellStyle name="Normal 30 54" xfId="24655"/>
    <cellStyle name="Normal 30 55" xfId="24656"/>
    <cellStyle name="Normal 30 56" xfId="24657"/>
    <cellStyle name="Normal 30 57" xfId="24658"/>
    <cellStyle name="Normal 30 58" xfId="24659"/>
    <cellStyle name="Normal 30 59" xfId="24660"/>
    <cellStyle name="Normal 30 6" xfId="4954"/>
    <cellStyle name="Normal 30 6 2" xfId="24661"/>
    <cellStyle name="Normal 30 60" xfId="24662"/>
    <cellStyle name="Normal 30 61" xfId="24663"/>
    <cellStyle name="Normal 30 62" xfId="24664"/>
    <cellStyle name="Normal 30 63" xfId="24665"/>
    <cellStyle name="Normal 30 64" xfId="24666"/>
    <cellStyle name="Normal 30 65" xfId="24667"/>
    <cellStyle name="Normal 30 66" xfId="24668"/>
    <cellStyle name="Normal 30 67" xfId="24669"/>
    <cellStyle name="Normal 30 68" xfId="24670"/>
    <cellStyle name="Normal 30 69" xfId="24671"/>
    <cellStyle name="Normal 30 7" xfId="4955"/>
    <cellStyle name="Normal 30 7 2" xfId="24672"/>
    <cellStyle name="Normal 30 70" xfId="24673"/>
    <cellStyle name="Normal 30 8" xfId="4956"/>
    <cellStyle name="Normal 30 8 2" xfId="24674"/>
    <cellStyle name="Normal 30 9" xfId="4957"/>
    <cellStyle name="Normal 30 9 2" xfId="24675"/>
    <cellStyle name="Normal 31" xfId="1178"/>
    <cellStyle name="Normal 31 10" xfId="4958"/>
    <cellStyle name="Normal 31 10 2" xfId="24676"/>
    <cellStyle name="Normal 31 11" xfId="4959"/>
    <cellStyle name="Normal 31 11 2" xfId="24677"/>
    <cellStyle name="Normal 31 12" xfId="4960"/>
    <cellStyle name="Normal 31 12 2" xfId="24678"/>
    <cellStyle name="Normal 31 13" xfId="4961"/>
    <cellStyle name="Normal 31 13 2" xfId="24679"/>
    <cellStyle name="Normal 31 14" xfId="24680"/>
    <cellStyle name="Normal 31 14 2" xfId="24681"/>
    <cellStyle name="Normal 31 15" xfId="24682"/>
    <cellStyle name="Normal 31 15 2" xfId="24683"/>
    <cellStyle name="Normal 31 16" xfId="24684"/>
    <cellStyle name="Normal 31 16 2" xfId="24685"/>
    <cellStyle name="Normal 31 17" xfId="24686"/>
    <cellStyle name="Normal 31 17 2" xfId="24687"/>
    <cellStyle name="Normal 31 18" xfId="24688"/>
    <cellStyle name="Normal 31 18 2" xfId="24689"/>
    <cellStyle name="Normal 31 19" xfId="24690"/>
    <cellStyle name="Normal 31 19 2" xfId="24691"/>
    <cellStyle name="Normal 31 2" xfId="4962"/>
    <cellStyle name="Normal 31 2 2" xfId="24692"/>
    <cellStyle name="Normal 31 20" xfId="24693"/>
    <cellStyle name="Normal 31 20 2" xfId="24694"/>
    <cellStyle name="Normal 31 21" xfId="24695"/>
    <cellStyle name="Normal 31 21 2" xfId="24696"/>
    <cellStyle name="Normal 31 22" xfId="24697"/>
    <cellStyle name="Normal 31 22 2" xfId="24698"/>
    <cellStyle name="Normal 31 23" xfId="24699"/>
    <cellStyle name="Normal 31 24" xfId="24700"/>
    <cellStyle name="Normal 31 25" xfId="24701"/>
    <cellStyle name="Normal 31 26" xfId="24702"/>
    <cellStyle name="Normal 31 27" xfId="24703"/>
    <cellStyle name="Normal 31 28" xfId="24704"/>
    <cellStyle name="Normal 31 29" xfId="24705"/>
    <cellStyle name="Normal 31 3" xfId="4963"/>
    <cellStyle name="Normal 31 3 2" xfId="24706"/>
    <cellStyle name="Normal 31 30" xfId="24707"/>
    <cellStyle name="Normal 31 31" xfId="24708"/>
    <cellStyle name="Normal 31 32" xfId="24709"/>
    <cellStyle name="Normal 31 33" xfId="24710"/>
    <cellStyle name="Normal 31 34" xfId="24711"/>
    <cellStyle name="Normal 31 35" xfId="24712"/>
    <cellStyle name="Normal 31 36" xfId="24713"/>
    <cellStyle name="Normal 31 37" xfId="24714"/>
    <cellStyle name="Normal 31 38" xfId="24715"/>
    <cellStyle name="Normal 31 39" xfId="24716"/>
    <cellStyle name="Normal 31 4" xfId="4964"/>
    <cellStyle name="Normal 31 4 2" xfId="24717"/>
    <cellStyle name="Normal 31 40" xfId="24718"/>
    <cellStyle name="Normal 31 41" xfId="24719"/>
    <cellStyle name="Normal 31 42" xfId="24720"/>
    <cellStyle name="Normal 31 43" xfId="24721"/>
    <cellStyle name="Normal 31 44" xfId="24722"/>
    <cellStyle name="Normal 31 45" xfId="24723"/>
    <cellStyle name="Normal 31 46" xfId="24724"/>
    <cellStyle name="Normal 31 47" xfId="24725"/>
    <cellStyle name="Normal 31 48" xfId="24726"/>
    <cellStyle name="Normal 31 49" xfId="24727"/>
    <cellStyle name="Normal 31 5" xfId="4965"/>
    <cellStyle name="Normal 31 5 2" xfId="24728"/>
    <cellStyle name="Normal 31 50" xfId="24729"/>
    <cellStyle name="Normal 31 51" xfId="24730"/>
    <cellStyle name="Normal 31 52" xfId="24731"/>
    <cellStyle name="Normal 31 53" xfId="24732"/>
    <cellStyle name="Normal 31 54" xfId="24733"/>
    <cellStyle name="Normal 31 55" xfId="24734"/>
    <cellStyle name="Normal 31 56" xfId="24735"/>
    <cellStyle name="Normal 31 57" xfId="24736"/>
    <cellStyle name="Normal 31 58" xfId="24737"/>
    <cellStyle name="Normal 31 59" xfId="24738"/>
    <cellStyle name="Normal 31 6" xfId="4966"/>
    <cellStyle name="Normal 31 6 2" xfId="24739"/>
    <cellStyle name="Normal 31 60" xfId="24740"/>
    <cellStyle name="Normal 31 61" xfId="24741"/>
    <cellStyle name="Normal 31 62" xfId="24742"/>
    <cellStyle name="Normal 31 63" xfId="24743"/>
    <cellStyle name="Normal 31 64" xfId="24744"/>
    <cellStyle name="Normal 31 65" xfId="24745"/>
    <cellStyle name="Normal 31 66" xfId="24746"/>
    <cellStyle name="Normal 31 67" xfId="24747"/>
    <cellStyle name="Normal 31 68" xfId="24748"/>
    <cellStyle name="Normal 31 69" xfId="24749"/>
    <cellStyle name="Normal 31 7" xfId="4967"/>
    <cellStyle name="Normal 31 7 2" xfId="24750"/>
    <cellStyle name="Normal 31 70" xfId="24751"/>
    <cellStyle name="Normal 31 8" xfId="4968"/>
    <cellStyle name="Normal 31 8 2" xfId="24752"/>
    <cellStyle name="Normal 31 9" xfId="4969"/>
    <cellStyle name="Normal 31 9 2" xfId="24753"/>
    <cellStyle name="Normal 32" xfId="1179"/>
    <cellStyle name="Normal 32 10" xfId="4970"/>
    <cellStyle name="Normal 32 10 2" xfId="24754"/>
    <cellStyle name="Normal 32 11" xfId="4971"/>
    <cellStyle name="Normal 32 11 2" xfId="24755"/>
    <cellStyle name="Normal 32 12" xfId="4972"/>
    <cellStyle name="Normal 32 12 2" xfId="24756"/>
    <cellStyle name="Normal 32 13" xfId="4973"/>
    <cellStyle name="Normal 32 13 2" xfId="24757"/>
    <cellStyle name="Normal 32 14" xfId="24758"/>
    <cellStyle name="Normal 32 14 2" xfId="24759"/>
    <cellStyle name="Normal 32 15" xfId="24760"/>
    <cellStyle name="Normal 32 15 2" xfId="24761"/>
    <cellStyle name="Normal 32 16" xfId="24762"/>
    <cellStyle name="Normal 32 16 2" xfId="24763"/>
    <cellStyle name="Normal 32 17" xfId="24764"/>
    <cellStyle name="Normal 32 17 2" xfId="24765"/>
    <cellStyle name="Normal 32 18" xfId="24766"/>
    <cellStyle name="Normal 32 18 2" xfId="24767"/>
    <cellStyle name="Normal 32 19" xfId="24768"/>
    <cellStyle name="Normal 32 19 2" xfId="24769"/>
    <cellStyle name="Normal 32 2" xfId="4974"/>
    <cellStyle name="Normal 32 2 2" xfId="24770"/>
    <cellStyle name="Normal 32 20" xfId="24771"/>
    <cellStyle name="Normal 32 20 2" xfId="24772"/>
    <cellStyle name="Normal 32 21" xfId="24773"/>
    <cellStyle name="Normal 32 21 2" xfId="24774"/>
    <cellStyle name="Normal 32 22" xfId="24775"/>
    <cellStyle name="Normal 32 22 2" xfId="24776"/>
    <cellStyle name="Normal 32 23" xfId="24777"/>
    <cellStyle name="Normal 32 24" xfId="24778"/>
    <cellStyle name="Normal 32 25" xfId="24779"/>
    <cellStyle name="Normal 32 26" xfId="24780"/>
    <cellStyle name="Normal 32 27" xfId="24781"/>
    <cellStyle name="Normal 32 28" xfId="24782"/>
    <cellStyle name="Normal 32 29" xfId="24783"/>
    <cellStyle name="Normal 32 3" xfId="4975"/>
    <cellStyle name="Normal 32 3 2" xfId="24784"/>
    <cellStyle name="Normal 32 30" xfId="24785"/>
    <cellStyle name="Normal 32 31" xfId="24786"/>
    <cellStyle name="Normal 32 32" xfId="24787"/>
    <cellStyle name="Normal 32 33" xfId="24788"/>
    <cellStyle name="Normal 32 34" xfId="24789"/>
    <cellStyle name="Normal 32 35" xfId="24790"/>
    <cellStyle name="Normal 32 36" xfId="24791"/>
    <cellStyle name="Normal 32 37" xfId="24792"/>
    <cellStyle name="Normal 32 38" xfId="24793"/>
    <cellStyle name="Normal 32 39" xfId="24794"/>
    <cellStyle name="Normal 32 4" xfId="4976"/>
    <cellStyle name="Normal 32 4 2" xfId="24795"/>
    <cellStyle name="Normal 32 40" xfId="24796"/>
    <cellStyle name="Normal 32 41" xfId="24797"/>
    <cellStyle name="Normal 32 42" xfId="24798"/>
    <cellStyle name="Normal 32 43" xfId="24799"/>
    <cellStyle name="Normal 32 44" xfId="24800"/>
    <cellStyle name="Normal 32 45" xfId="24801"/>
    <cellStyle name="Normal 32 46" xfId="24802"/>
    <cellStyle name="Normal 32 47" xfId="24803"/>
    <cellStyle name="Normal 32 48" xfId="24804"/>
    <cellStyle name="Normal 32 49" xfId="24805"/>
    <cellStyle name="Normal 32 5" xfId="4977"/>
    <cellStyle name="Normal 32 5 2" xfId="24806"/>
    <cellStyle name="Normal 32 50" xfId="24807"/>
    <cellStyle name="Normal 32 51" xfId="24808"/>
    <cellStyle name="Normal 32 52" xfId="24809"/>
    <cellStyle name="Normal 32 53" xfId="24810"/>
    <cellStyle name="Normal 32 54" xfId="24811"/>
    <cellStyle name="Normal 32 55" xfId="24812"/>
    <cellStyle name="Normal 32 56" xfId="24813"/>
    <cellStyle name="Normal 32 57" xfId="24814"/>
    <cellStyle name="Normal 32 58" xfId="24815"/>
    <cellStyle name="Normal 32 59" xfId="24816"/>
    <cellStyle name="Normal 32 6" xfId="4978"/>
    <cellStyle name="Normal 32 6 2" xfId="24817"/>
    <cellStyle name="Normal 32 60" xfId="24818"/>
    <cellStyle name="Normal 32 61" xfId="24819"/>
    <cellStyle name="Normal 32 62" xfId="24820"/>
    <cellStyle name="Normal 32 63" xfId="24821"/>
    <cellStyle name="Normal 32 64" xfId="24822"/>
    <cellStyle name="Normal 32 65" xfId="24823"/>
    <cellStyle name="Normal 32 66" xfId="24824"/>
    <cellStyle name="Normal 32 67" xfId="24825"/>
    <cellStyle name="Normal 32 68" xfId="24826"/>
    <cellStyle name="Normal 32 69" xfId="24827"/>
    <cellStyle name="Normal 32 7" xfId="4979"/>
    <cellStyle name="Normal 32 7 2" xfId="24828"/>
    <cellStyle name="Normal 32 70" xfId="24829"/>
    <cellStyle name="Normal 32 8" xfId="4980"/>
    <cellStyle name="Normal 32 8 2" xfId="24830"/>
    <cellStyle name="Normal 32 9" xfId="4981"/>
    <cellStyle name="Normal 32 9 2" xfId="24831"/>
    <cellStyle name="Normal 33" xfId="1180"/>
    <cellStyle name="Normal 33 10" xfId="4982"/>
    <cellStyle name="Normal 33 10 2" xfId="24832"/>
    <cellStyle name="Normal 33 11" xfId="4983"/>
    <cellStyle name="Normal 33 11 2" xfId="24833"/>
    <cellStyle name="Normal 33 12" xfId="4984"/>
    <cellStyle name="Normal 33 12 2" xfId="24834"/>
    <cellStyle name="Normal 33 13" xfId="4985"/>
    <cellStyle name="Normal 33 13 2" xfId="24835"/>
    <cellStyle name="Normal 33 14" xfId="24836"/>
    <cellStyle name="Normal 33 14 2" xfId="24837"/>
    <cellStyle name="Normal 33 15" xfId="24838"/>
    <cellStyle name="Normal 33 15 2" xfId="24839"/>
    <cellStyle name="Normal 33 16" xfId="24840"/>
    <cellStyle name="Normal 33 16 2" xfId="24841"/>
    <cellStyle name="Normal 33 17" xfId="24842"/>
    <cellStyle name="Normal 33 17 2" xfId="24843"/>
    <cellStyle name="Normal 33 18" xfId="24844"/>
    <cellStyle name="Normal 33 18 2" xfId="24845"/>
    <cellStyle name="Normal 33 19" xfId="24846"/>
    <cellStyle name="Normal 33 19 2" xfId="24847"/>
    <cellStyle name="Normal 33 2" xfId="4986"/>
    <cellStyle name="Normal 33 2 2" xfId="24848"/>
    <cellStyle name="Normal 33 20" xfId="24849"/>
    <cellStyle name="Normal 33 20 2" xfId="24850"/>
    <cellStyle name="Normal 33 21" xfId="24851"/>
    <cellStyle name="Normal 33 21 2" xfId="24852"/>
    <cellStyle name="Normal 33 22" xfId="24853"/>
    <cellStyle name="Normal 33 22 2" xfId="24854"/>
    <cellStyle name="Normal 33 23" xfId="24855"/>
    <cellStyle name="Normal 33 24" xfId="24856"/>
    <cellStyle name="Normal 33 25" xfId="24857"/>
    <cellStyle name="Normal 33 26" xfId="24858"/>
    <cellStyle name="Normal 33 27" xfId="24859"/>
    <cellStyle name="Normal 33 28" xfId="24860"/>
    <cellStyle name="Normal 33 29" xfId="24861"/>
    <cellStyle name="Normal 33 3" xfId="4987"/>
    <cellStyle name="Normal 33 3 2" xfId="24862"/>
    <cellStyle name="Normal 33 30" xfId="24863"/>
    <cellStyle name="Normal 33 31" xfId="24864"/>
    <cellStyle name="Normal 33 32" xfId="24865"/>
    <cellStyle name="Normal 33 33" xfId="24866"/>
    <cellStyle name="Normal 33 34" xfId="24867"/>
    <cellStyle name="Normal 33 35" xfId="24868"/>
    <cellStyle name="Normal 33 36" xfId="24869"/>
    <cellStyle name="Normal 33 37" xfId="24870"/>
    <cellStyle name="Normal 33 38" xfId="24871"/>
    <cellStyle name="Normal 33 39" xfId="24872"/>
    <cellStyle name="Normal 33 4" xfId="4988"/>
    <cellStyle name="Normal 33 4 2" xfId="24873"/>
    <cellStyle name="Normal 33 40" xfId="24874"/>
    <cellStyle name="Normal 33 41" xfId="24875"/>
    <cellStyle name="Normal 33 42" xfId="24876"/>
    <cellStyle name="Normal 33 43" xfId="24877"/>
    <cellStyle name="Normal 33 44" xfId="24878"/>
    <cellStyle name="Normal 33 45" xfId="24879"/>
    <cellStyle name="Normal 33 46" xfId="24880"/>
    <cellStyle name="Normal 33 47" xfId="24881"/>
    <cellStyle name="Normal 33 48" xfId="24882"/>
    <cellStyle name="Normal 33 49" xfId="24883"/>
    <cellStyle name="Normal 33 5" xfId="4989"/>
    <cellStyle name="Normal 33 5 2" xfId="24884"/>
    <cellStyle name="Normal 33 50" xfId="24885"/>
    <cellStyle name="Normal 33 51" xfId="24886"/>
    <cellStyle name="Normal 33 52" xfId="24887"/>
    <cellStyle name="Normal 33 53" xfId="24888"/>
    <cellStyle name="Normal 33 54" xfId="24889"/>
    <cellStyle name="Normal 33 55" xfId="24890"/>
    <cellStyle name="Normal 33 56" xfId="24891"/>
    <cellStyle name="Normal 33 57" xfId="24892"/>
    <cellStyle name="Normal 33 58" xfId="24893"/>
    <cellStyle name="Normal 33 59" xfId="24894"/>
    <cellStyle name="Normal 33 6" xfId="4990"/>
    <cellStyle name="Normal 33 6 2" xfId="24895"/>
    <cellStyle name="Normal 33 60" xfId="24896"/>
    <cellStyle name="Normal 33 61" xfId="24897"/>
    <cellStyle name="Normal 33 62" xfId="24898"/>
    <cellStyle name="Normal 33 63" xfId="24899"/>
    <cellStyle name="Normal 33 64" xfId="24900"/>
    <cellStyle name="Normal 33 65" xfId="24901"/>
    <cellStyle name="Normal 33 66" xfId="24902"/>
    <cellStyle name="Normal 33 67" xfId="24903"/>
    <cellStyle name="Normal 33 68" xfId="24904"/>
    <cellStyle name="Normal 33 69" xfId="24905"/>
    <cellStyle name="Normal 33 7" xfId="4991"/>
    <cellStyle name="Normal 33 7 2" xfId="24906"/>
    <cellStyle name="Normal 33 70" xfId="24907"/>
    <cellStyle name="Normal 33 8" xfId="4992"/>
    <cellStyle name="Normal 33 8 2" xfId="24908"/>
    <cellStyle name="Normal 33 9" xfId="4993"/>
    <cellStyle name="Normal 33 9 2" xfId="24909"/>
    <cellStyle name="Normal 34" xfId="1181"/>
    <cellStyle name="Normal 34 10" xfId="4994"/>
    <cellStyle name="Normal 34 10 2" xfId="24910"/>
    <cellStyle name="Normal 34 11" xfId="4995"/>
    <cellStyle name="Normal 34 11 2" xfId="24911"/>
    <cellStyle name="Normal 34 12" xfId="4996"/>
    <cellStyle name="Normal 34 12 2" xfId="24912"/>
    <cellStyle name="Normal 34 13" xfId="4997"/>
    <cellStyle name="Normal 34 13 2" xfId="24913"/>
    <cellStyle name="Normal 34 14" xfId="24914"/>
    <cellStyle name="Normal 34 14 2" xfId="24915"/>
    <cellStyle name="Normal 34 15" xfId="24916"/>
    <cellStyle name="Normal 34 15 2" xfId="24917"/>
    <cellStyle name="Normal 34 16" xfId="24918"/>
    <cellStyle name="Normal 34 16 2" xfId="24919"/>
    <cellStyle name="Normal 34 17" xfId="24920"/>
    <cellStyle name="Normal 34 17 2" xfId="24921"/>
    <cellStyle name="Normal 34 18" xfId="24922"/>
    <cellStyle name="Normal 34 18 2" xfId="24923"/>
    <cellStyle name="Normal 34 19" xfId="24924"/>
    <cellStyle name="Normal 34 19 2" xfId="24925"/>
    <cellStyle name="Normal 34 2" xfId="4998"/>
    <cellStyle name="Normal 34 2 2" xfId="24926"/>
    <cellStyle name="Normal 34 20" xfId="24927"/>
    <cellStyle name="Normal 34 20 2" xfId="24928"/>
    <cellStyle name="Normal 34 21" xfId="24929"/>
    <cellStyle name="Normal 34 21 2" xfId="24930"/>
    <cellStyle name="Normal 34 22" xfId="24931"/>
    <cellStyle name="Normal 34 22 2" xfId="24932"/>
    <cellStyle name="Normal 34 23" xfId="24933"/>
    <cellStyle name="Normal 34 24" xfId="24934"/>
    <cellStyle name="Normal 34 25" xfId="24935"/>
    <cellStyle name="Normal 34 26" xfId="24936"/>
    <cellStyle name="Normal 34 27" xfId="24937"/>
    <cellStyle name="Normal 34 28" xfId="24938"/>
    <cellStyle name="Normal 34 29" xfId="24939"/>
    <cellStyle name="Normal 34 3" xfId="4999"/>
    <cellStyle name="Normal 34 3 2" xfId="24940"/>
    <cellStyle name="Normal 34 30" xfId="24941"/>
    <cellStyle name="Normal 34 31" xfId="24942"/>
    <cellStyle name="Normal 34 32" xfId="24943"/>
    <cellStyle name="Normal 34 33" xfId="24944"/>
    <cellStyle name="Normal 34 34" xfId="24945"/>
    <cellStyle name="Normal 34 35" xfId="24946"/>
    <cellStyle name="Normal 34 36" xfId="24947"/>
    <cellStyle name="Normal 34 37" xfId="24948"/>
    <cellStyle name="Normal 34 38" xfId="24949"/>
    <cellStyle name="Normal 34 39" xfId="24950"/>
    <cellStyle name="Normal 34 4" xfId="5000"/>
    <cellStyle name="Normal 34 4 2" xfId="24951"/>
    <cellStyle name="Normal 34 40" xfId="24952"/>
    <cellStyle name="Normal 34 41" xfId="24953"/>
    <cellStyle name="Normal 34 42" xfId="24954"/>
    <cellStyle name="Normal 34 43" xfId="24955"/>
    <cellStyle name="Normal 34 44" xfId="24956"/>
    <cellStyle name="Normal 34 45" xfId="24957"/>
    <cellStyle name="Normal 34 46" xfId="24958"/>
    <cellStyle name="Normal 34 47" xfId="24959"/>
    <cellStyle name="Normal 34 48" xfId="24960"/>
    <cellStyle name="Normal 34 49" xfId="24961"/>
    <cellStyle name="Normal 34 5" xfId="5001"/>
    <cellStyle name="Normal 34 5 2" xfId="24962"/>
    <cellStyle name="Normal 34 50" xfId="24963"/>
    <cellStyle name="Normal 34 51" xfId="24964"/>
    <cellStyle name="Normal 34 52" xfId="24965"/>
    <cellStyle name="Normal 34 53" xfId="24966"/>
    <cellStyle name="Normal 34 54" xfId="24967"/>
    <cellStyle name="Normal 34 55" xfId="24968"/>
    <cellStyle name="Normal 34 56" xfId="24969"/>
    <cellStyle name="Normal 34 57" xfId="24970"/>
    <cellStyle name="Normal 34 58" xfId="24971"/>
    <cellStyle name="Normal 34 59" xfId="24972"/>
    <cellStyle name="Normal 34 6" xfId="5002"/>
    <cellStyle name="Normal 34 6 2" xfId="24973"/>
    <cellStyle name="Normal 34 60" xfId="24974"/>
    <cellStyle name="Normal 34 61" xfId="24975"/>
    <cellStyle name="Normal 34 62" xfId="24976"/>
    <cellStyle name="Normal 34 63" xfId="24977"/>
    <cellStyle name="Normal 34 64" xfId="24978"/>
    <cellStyle name="Normal 34 65" xfId="24979"/>
    <cellStyle name="Normal 34 66" xfId="24980"/>
    <cellStyle name="Normal 34 67" xfId="24981"/>
    <cellStyle name="Normal 34 68" xfId="24982"/>
    <cellStyle name="Normal 34 69" xfId="24983"/>
    <cellStyle name="Normal 34 7" xfId="5003"/>
    <cellStyle name="Normal 34 7 2" xfId="24984"/>
    <cellStyle name="Normal 34 70" xfId="24985"/>
    <cellStyle name="Normal 34 8" xfId="5004"/>
    <cellStyle name="Normal 34 8 2" xfId="24986"/>
    <cellStyle name="Normal 34 9" xfId="5005"/>
    <cellStyle name="Normal 34 9 2" xfId="24987"/>
    <cellStyle name="Normal 35" xfId="1182"/>
    <cellStyle name="Normal 35 10" xfId="5006"/>
    <cellStyle name="Normal 35 10 2" xfId="24988"/>
    <cellStyle name="Normal 35 11" xfId="5007"/>
    <cellStyle name="Normal 35 11 2" xfId="24989"/>
    <cellStyle name="Normal 35 12" xfId="5008"/>
    <cellStyle name="Normal 35 12 2" xfId="24990"/>
    <cellStyle name="Normal 35 13" xfId="5009"/>
    <cellStyle name="Normal 35 13 2" xfId="24991"/>
    <cellStyle name="Normal 35 14" xfId="24992"/>
    <cellStyle name="Normal 35 14 2" xfId="24993"/>
    <cellStyle name="Normal 35 15" xfId="24994"/>
    <cellStyle name="Normal 35 15 2" xfId="24995"/>
    <cellStyle name="Normal 35 16" xfId="24996"/>
    <cellStyle name="Normal 35 16 2" xfId="24997"/>
    <cellStyle name="Normal 35 17" xfId="24998"/>
    <cellStyle name="Normal 35 17 2" xfId="24999"/>
    <cellStyle name="Normal 35 18" xfId="25000"/>
    <cellStyle name="Normal 35 18 2" xfId="25001"/>
    <cellStyle name="Normal 35 19" xfId="25002"/>
    <cellStyle name="Normal 35 19 2" xfId="25003"/>
    <cellStyle name="Normal 35 2" xfId="5010"/>
    <cellStyle name="Normal 35 2 2" xfId="25004"/>
    <cellStyle name="Normal 35 20" xfId="25005"/>
    <cellStyle name="Normal 35 20 2" xfId="25006"/>
    <cellStyle name="Normal 35 21" xfId="25007"/>
    <cellStyle name="Normal 35 21 2" xfId="25008"/>
    <cellStyle name="Normal 35 22" xfId="25009"/>
    <cellStyle name="Normal 35 22 2" xfId="25010"/>
    <cellStyle name="Normal 35 23" xfId="25011"/>
    <cellStyle name="Normal 35 24" xfId="25012"/>
    <cellStyle name="Normal 35 25" xfId="25013"/>
    <cellStyle name="Normal 35 26" xfId="25014"/>
    <cellStyle name="Normal 35 27" xfId="25015"/>
    <cellStyle name="Normal 35 28" xfId="25016"/>
    <cellStyle name="Normal 35 29" xfId="25017"/>
    <cellStyle name="Normal 35 3" xfId="5011"/>
    <cellStyle name="Normal 35 3 2" xfId="25018"/>
    <cellStyle name="Normal 35 30" xfId="25019"/>
    <cellStyle name="Normal 35 31" xfId="25020"/>
    <cellStyle name="Normal 35 32" xfId="25021"/>
    <cellStyle name="Normal 35 33" xfId="25022"/>
    <cellStyle name="Normal 35 34" xfId="25023"/>
    <cellStyle name="Normal 35 35" xfId="25024"/>
    <cellStyle name="Normal 35 36" xfId="25025"/>
    <cellStyle name="Normal 35 37" xfId="25026"/>
    <cellStyle name="Normal 35 38" xfId="25027"/>
    <cellStyle name="Normal 35 39" xfId="25028"/>
    <cellStyle name="Normal 35 4" xfId="5012"/>
    <cellStyle name="Normal 35 4 2" xfId="25029"/>
    <cellStyle name="Normal 35 40" xfId="25030"/>
    <cellStyle name="Normal 35 41" xfId="25031"/>
    <cellStyle name="Normal 35 42" xfId="25032"/>
    <cellStyle name="Normal 35 43" xfId="25033"/>
    <cellStyle name="Normal 35 44" xfId="25034"/>
    <cellStyle name="Normal 35 45" xfId="25035"/>
    <cellStyle name="Normal 35 46" xfId="25036"/>
    <cellStyle name="Normal 35 47" xfId="25037"/>
    <cellStyle name="Normal 35 48" xfId="25038"/>
    <cellStyle name="Normal 35 49" xfId="25039"/>
    <cellStyle name="Normal 35 5" xfId="5013"/>
    <cellStyle name="Normal 35 5 2" xfId="25040"/>
    <cellStyle name="Normal 35 50" xfId="25041"/>
    <cellStyle name="Normal 35 51" xfId="25042"/>
    <cellStyle name="Normal 35 52" xfId="25043"/>
    <cellStyle name="Normal 35 53" xfId="25044"/>
    <cellStyle name="Normal 35 54" xfId="25045"/>
    <cellStyle name="Normal 35 55" xfId="25046"/>
    <cellStyle name="Normal 35 56" xfId="25047"/>
    <cellStyle name="Normal 35 57" xfId="25048"/>
    <cellStyle name="Normal 35 58" xfId="25049"/>
    <cellStyle name="Normal 35 59" xfId="25050"/>
    <cellStyle name="Normal 35 6" xfId="5014"/>
    <cellStyle name="Normal 35 6 2" xfId="25051"/>
    <cellStyle name="Normal 35 60" xfId="25052"/>
    <cellStyle name="Normal 35 61" xfId="25053"/>
    <cellStyle name="Normal 35 62" xfId="25054"/>
    <cellStyle name="Normal 35 63" xfId="25055"/>
    <cellStyle name="Normal 35 64" xfId="25056"/>
    <cellStyle name="Normal 35 65" xfId="25057"/>
    <cellStyle name="Normal 35 66" xfId="25058"/>
    <cellStyle name="Normal 35 67" xfId="25059"/>
    <cellStyle name="Normal 35 68" xfId="25060"/>
    <cellStyle name="Normal 35 69" xfId="25061"/>
    <cellStyle name="Normal 35 7" xfId="5015"/>
    <cellStyle name="Normal 35 7 2" xfId="25062"/>
    <cellStyle name="Normal 35 70" xfId="25063"/>
    <cellStyle name="Normal 35 8" xfId="5016"/>
    <cellStyle name="Normal 35 8 2" xfId="25064"/>
    <cellStyle name="Normal 35 9" xfId="5017"/>
    <cellStyle name="Normal 35 9 2" xfId="25065"/>
    <cellStyle name="Normal 36" xfId="1183"/>
    <cellStyle name="Normal 36 10" xfId="5018"/>
    <cellStyle name="Normal 36 10 2" xfId="25066"/>
    <cellStyle name="Normal 36 11" xfId="5019"/>
    <cellStyle name="Normal 36 11 2" xfId="25067"/>
    <cellStyle name="Normal 36 12" xfId="5020"/>
    <cellStyle name="Normal 36 12 2" xfId="25068"/>
    <cellStyle name="Normal 36 13" xfId="5021"/>
    <cellStyle name="Normal 36 13 2" xfId="25069"/>
    <cellStyle name="Normal 36 14" xfId="25070"/>
    <cellStyle name="Normal 36 14 2" xfId="25071"/>
    <cellStyle name="Normal 36 15" xfId="25072"/>
    <cellStyle name="Normal 36 15 2" xfId="25073"/>
    <cellStyle name="Normal 36 16" xfId="25074"/>
    <cellStyle name="Normal 36 16 2" xfId="25075"/>
    <cellStyle name="Normal 36 17" xfId="25076"/>
    <cellStyle name="Normal 36 17 2" xfId="25077"/>
    <cellStyle name="Normal 36 18" xfId="25078"/>
    <cellStyle name="Normal 36 18 2" xfId="25079"/>
    <cellStyle name="Normal 36 19" xfId="25080"/>
    <cellStyle name="Normal 36 19 2" xfId="25081"/>
    <cellStyle name="Normal 36 2" xfId="5022"/>
    <cellStyle name="Normal 36 2 2" xfId="25082"/>
    <cellStyle name="Normal 36 20" xfId="25083"/>
    <cellStyle name="Normal 36 20 2" xfId="25084"/>
    <cellStyle name="Normal 36 21" xfId="25085"/>
    <cellStyle name="Normal 36 21 2" xfId="25086"/>
    <cellStyle name="Normal 36 22" xfId="25087"/>
    <cellStyle name="Normal 36 22 2" xfId="25088"/>
    <cellStyle name="Normal 36 23" xfId="25089"/>
    <cellStyle name="Normal 36 24" xfId="25090"/>
    <cellStyle name="Normal 36 25" xfId="25091"/>
    <cellStyle name="Normal 36 26" xfId="25092"/>
    <cellStyle name="Normal 36 27" xfId="25093"/>
    <cellStyle name="Normal 36 28" xfId="25094"/>
    <cellStyle name="Normal 36 29" xfId="25095"/>
    <cellStyle name="Normal 36 3" xfId="5023"/>
    <cellStyle name="Normal 36 3 2" xfId="25096"/>
    <cellStyle name="Normal 36 30" xfId="25097"/>
    <cellStyle name="Normal 36 31" xfId="25098"/>
    <cellStyle name="Normal 36 32" xfId="25099"/>
    <cellStyle name="Normal 36 33" xfId="25100"/>
    <cellStyle name="Normal 36 34" xfId="25101"/>
    <cellStyle name="Normal 36 35" xfId="25102"/>
    <cellStyle name="Normal 36 36" xfId="25103"/>
    <cellStyle name="Normal 36 37" xfId="25104"/>
    <cellStyle name="Normal 36 38" xfId="25105"/>
    <cellStyle name="Normal 36 39" xfId="25106"/>
    <cellStyle name="Normal 36 4" xfId="5024"/>
    <cellStyle name="Normal 36 4 2" xfId="25107"/>
    <cellStyle name="Normal 36 40" xfId="25108"/>
    <cellStyle name="Normal 36 41" xfId="25109"/>
    <cellStyle name="Normal 36 42" xfId="25110"/>
    <cellStyle name="Normal 36 43" xfId="25111"/>
    <cellStyle name="Normal 36 44" xfId="25112"/>
    <cellStyle name="Normal 36 45" xfId="25113"/>
    <cellStyle name="Normal 36 46" xfId="25114"/>
    <cellStyle name="Normal 36 47" xfId="25115"/>
    <cellStyle name="Normal 36 48" xfId="25116"/>
    <cellStyle name="Normal 36 49" xfId="25117"/>
    <cellStyle name="Normal 36 5" xfId="5025"/>
    <cellStyle name="Normal 36 5 2" xfId="25118"/>
    <cellStyle name="Normal 36 50" xfId="25119"/>
    <cellStyle name="Normal 36 51" xfId="25120"/>
    <cellStyle name="Normal 36 52" xfId="25121"/>
    <cellStyle name="Normal 36 53" xfId="25122"/>
    <cellStyle name="Normal 36 54" xfId="25123"/>
    <cellStyle name="Normal 36 55" xfId="25124"/>
    <cellStyle name="Normal 36 56" xfId="25125"/>
    <cellStyle name="Normal 36 57" xfId="25126"/>
    <cellStyle name="Normal 36 58" xfId="25127"/>
    <cellStyle name="Normal 36 59" xfId="25128"/>
    <cellStyle name="Normal 36 6" xfId="5026"/>
    <cellStyle name="Normal 36 6 2" xfId="25129"/>
    <cellStyle name="Normal 36 60" xfId="25130"/>
    <cellStyle name="Normal 36 61" xfId="25131"/>
    <cellStyle name="Normal 36 62" xfId="25132"/>
    <cellStyle name="Normal 36 63" xfId="25133"/>
    <cellStyle name="Normal 36 64" xfId="25134"/>
    <cellStyle name="Normal 36 65" xfId="25135"/>
    <cellStyle name="Normal 36 66" xfId="25136"/>
    <cellStyle name="Normal 36 67" xfId="25137"/>
    <cellStyle name="Normal 36 68" xfId="25138"/>
    <cellStyle name="Normal 36 69" xfId="25139"/>
    <cellStyle name="Normal 36 7" xfId="5027"/>
    <cellStyle name="Normal 36 7 2" xfId="25140"/>
    <cellStyle name="Normal 36 70" xfId="25141"/>
    <cellStyle name="Normal 36 8" xfId="5028"/>
    <cellStyle name="Normal 36 8 2" xfId="25142"/>
    <cellStyle name="Normal 36 9" xfId="5029"/>
    <cellStyle name="Normal 36 9 2" xfId="25143"/>
    <cellStyle name="Normal 37" xfId="1184"/>
    <cellStyle name="Normal 37 10" xfId="5030"/>
    <cellStyle name="Normal 37 10 2" xfId="25144"/>
    <cellStyle name="Normal 37 11" xfId="5031"/>
    <cellStyle name="Normal 37 11 2" xfId="25145"/>
    <cellStyle name="Normal 37 12" xfId="5032"/>
    <cellStyle name="Normal 37 12 2" xfId="25146"/>
    <cellStyle name="Normal 37 13" xfId="5033"/>
    <cellStyle name="Normal 37 13 2" xfId="25147"/>
    <cellStyle name="Normal 37 14" xfId="25148"/>
    <cellStyle name="Normal 37 14 2" xfId="25149"/>
    <cellStyle name="Normal 37 15" xfId="25150"/>
    <cellStyle name="Normal 37 15 2" xfId="25151"/>
    <cellStyle name="Normal 37 16" xfId="25152"/>
    <cellStyle name="Normal 37 16 2" xfId="25153"/>
    <cellStyle name="Normal 37 17" xfId="25154"/>
    <cellStyle name="Normal 37 17 2" xfId="25155"/>
    <cellStyle name="Normal 37 18" xfId="25156"/>
    <cellStyle name="Normal 37 18 2" xfId="25157"/>
    <cellStyle name="Normal 37 19" xfId="25158"/>
    <cellStyle name="Normal 37 19 2" xfId="25159"/>
    <cellStyle name="Normal 37 2" xfId="5034"/>
    <cellStyle name="Normal 37 2 2" xfId="25160"/>
    <cellStyle name="Normal 37 20" xfId="25161"/>
    <cellStyle name="Normal 37 20 2" xfId="25162"/>
    <cellStyle name="Normal 37 21" xfId="25163"/>
    <cellStyle name="Normal 37 21 2" xfId="25164"/>
    <cellStyle name="Normal 37 22" xfId="25165"/>
    <cellStyle name="Normal 37 22 2" xfId="25166"/>
    <cellStyle name="Normal 37 23" xfId="25167"/>
    <cellStyle name="Normal 37 24" xfId="25168"/>
    <cellStyle name="Normal 37 25" xfId="25169"/>
    <cellStyle name="Normal 37 26" xfId="25170"/>
    <cellStyle name="Normal 37 27" xfId="25171"/>
    <cellStyle name="Normal 37 28" xfId="25172"/>
    <cellStyle name="Normal 37 29" xfId="25173"/>
    <cellStyle name="Normal 37 3" xfId="5035"/>
    <cellStyle name="Normal 37 3 2" xfId="25174"/>
    <cellStyle name="Normal 37 30" xfId="25175"/>
    <cellStyle name="Normal 37 31" xfId="25176"/>
    <cellStyle name="Normal 37 32" xfId="25177"/>
    <cellStyle name="Normal 37 33" xfId="25178"/>
    <cellStyle name="Normal 37 34" xfId="25179"/>
    <cellStyle name="Normal 37 35" xfId="25180"/>
    <cellStyle name="Normal 37 36" xfId="25181"/>
    <cellStyle name="Normal 37 37" xfId="25182"/>
    <cellStyle name="Normal 37 38" xfId="25183"/>
    <cellStyle name="Normal 37 39" xfId="25184"/>
    <cellStyle name="Normal 37 4" xfId="5036"/>
    <cellStyle name="Normal 37 4 2" xfId="25185"/>
    <cellStyle name="Normal 37 40" xfId="25186"/>
    <cellStyle name="Normal 37 41" xfId="25187"/>
    <cellStyle name="Normal 37 42" xfId="25188"/>
    <cellStyle name="Normal 37 43" xfId="25189"/>
    <cellStyle name="Normal 37 44" xfId="25190"/>
    <cellStyle name="Normal 37 45" xfId="25191"/>
    <cellStyle name="Normal 37 46" xfId="25192"/>
    <cellStyle name="Normal 37 47" xfId="25193"/>
    <cellStyle name="Normal 37 48" xfId="25194"/>
    <cellStyle name="Normal 37 49" xfId="25195"/>
    <cellStyle name="Normal 37 5" xfId="5037"/>
    <cellStyle name="Normal 37 5 2" xfId="25196"/>
    <cellStyle name="Normal 37 50" xfId="25197"/>
    <cellStyle name="Normal 37 51" xfId="25198"/>
    <cellStyle name="Normal 37 52" xfId="25199"/>
    <cellStyle name="Normal 37 53" xfId="25200"/>
    <cellStyle name="Normal 37 54" xfId="25201"/>
    <cellStyle name="Normal 37 55" xfId="25202"/>
    <cellStyle name="Normal 37 56" xfId="25203"/>
    <cellStyle name="Normal 37 57" xfId="25204"/>
    <cellStyle name="Normal 37 58" xfId="25205"/>
    <cellStyle name="Normal 37 59" xfId="25206"/>
    <cellStyle name="Normal 37 6" xfId="5038"/>
    <cellStyle name="Normal 37 6 2" xfId="25207"/>
    <cellStyle name="Normal 37 60" xfId="25208"/>
    <cellStyle name="Normal 37 61" xfId="25209"/>
    <cellStyle name="Normal 37 62" xfId="25210"/>
    <cellStyle name="Normal 37 63" xfId="25211"/>
    <cellStyle name="Normal 37 64" xfId="25212"/>
    <cellStyle name="Normal 37 65" xfId="25213"/>
    <cellStyle name="Normal 37 66" xfId="25214"/>
    <cellStyle name="Normal 37 67" xfId="25215"/>
    <cellStyle name="Normal 37 68" xfId="25216"/>
    <cellStyle name="Normal 37 69" xfId="25217"/>
    <cellStyle name="Normal 37 7" xfId="5039"/>
    <cellStyle name="Normal 37 7 2" xfId="25218"/>
    <cellStyle name="Normal 37 70" xfId="25219"/>
    <cellStyle name="Normal 37 8" xfId="5040"/>
    <cellStyle name="Normal 37 8 2" xfId="25220"/>
    <cellStyle name="Normal 37 9" xfId="5041"/>
    <cellStyle name="Normal 37 9 2" xfId="25221"/>
    <cellStyle name="Normal 38" xfId="1185"/>
    <cellStyle name="Normal 38 10" xfId="5042"/>
    <cellStyle name="Normal 38 10 2" xfId="25222"/>
    <cellStyle name="Normal 38 11" xfId="5043"/>
    <cellStyle name="Normal 38 11 2" xfId="25223"/>
    <cellStyle name="Normal 38 12" xfId="5044"/>
    <cellStyle name="Normal 38 12 2" xfId="25224"/>
    <cellStyle name="Normal 38 13" xfId="5045"/>
    <cellStyle name="Normal 38 13 2" xfId="25225"/>
    <cellStyle name="Normal 38 14" xfId="25226"/>
    <cellStyle name="Normal 38 14 2" xfId="25227"/>
    <cellStyle name="Normal 38 15" xfId="25228"/>
    <cellStyle name="Normal 38 15 2" xfId="25229"/>
    <cellStyle name="Normal 38 16" xfId="25230"/>
    <cellStyle name="Normal 38 16 2" xfId="25231"/>
    <cellStyle name="Normal 38 17" xfId="25232"/>
    <cellStyle name="Normal 38 17 2" xfId="25233"/>
    <cellStyle name="Normal 38 18" xfId="25234"/>
    <cellStyle name="Normal 38 18 2" xfId="25235"/>
    <cellStyle name="Normal 38 19" xfId="25236"/>
    <cellStyle name="Normal 38 19 2" xfId="25237"/>
    <cellStyle name="Normal 38 2" xfId="5046"/>
    <cellStyle name="Normal 38 2 2" xfId="25238"/>
    <cellStyle name="Normal 38 20" xfId="25239"/>
    <cellStyle name="Normal 38 20 2" xfId="25240"/>
    <cellStyle name="Normal 38 21" xfId="25241"/>
    <cellStyle name="Normal 38 21 2" xfId="25242"/>
    <cellStyle name="Normal 38 22" xfId="25243"/>
    <cellStyle name="Normal 38 22 2" xfId="25244"/>
    <cellStyle name="Normal 38 23" xfId="25245"/>
    <cellStyle name="Normal 38 24" xfId="25246"/>
    <cellStyle name="Normal 38 25" xfId="25247"/>
    <cellStyle name="Normal 38 26" xfId="25248"/>
    <cellStyle name="Normal 38 27" xfId="25249"/>
    <cellStyle name="Normal 38 28" xfId="25250"/>
    <cellStyle name="Normal 38 29" xfId="25251"/>
    <cellStyle name="Normal 38 3" xfId="5047"/>
    <cellStyle name="Normal 38 3 2" xfId="25252"/>
    <cellStyle name="Normal 38 30" xfId="25253"/>
    <cellStyle name="Normal 38 31" xfId="25254"/>
    <cellStyle name="Normal 38 32" xfId="25255"/>
    <cellStyle name="Normal 38 33" xfId="25256"/>
    <cellStyle name="Normal 38 34" xfId="25257"/>
    <cellStyle name="Normal 38 35" xfId="25258"/>
    <cellStyle name="Normal 38 36" xfId="25259"/>
    <cellStyle name="Normal 38 37" xfId="25260"/>
    <cellStyle name="Normal 38 38" xfId="25261"/>
    <cellStyle name="Normal 38 39" xfId="25262"/>
    <cellStyle name="Normal 38 4" xfId="5048"/>
    <cellStyle name="Normal 38 4 2" xfId="25263"/>
    <cellStyle name="Normal 38 40" xfId="25264"/>
    <cellStyle name="Normal 38 41" xfId="25265"/>
    <cellStyle name="Normal 38 42" xfId="25266"/>
    <cellStyle name="Normal 38 43" xfId="25267"/>
    <cellStyle name="Normal 38 44" xfId="25268"/>
    <cellStyle name="Normal 38 45" xfId="25269"/>
    <cellStyle name="Normal 38 46" xfId="25270"/>
    <cellStyle name="Normal 38 47" xfId="25271"/>
    <cellStyle name="Normal 38 48" xfId="25272"/>
    <cellStyle name="Normal 38 49" xfId="25273"/>
    <cellStyle name="Normal 38 5" xfId="5049"/>
    <cellStyle name="Normal 38 5 2" xfId="25274"/>
    <cellStyle name="Normal 38 50" xfId="25275"/>
    <cellStyle name="Normal 38 51" xfId="25276"/>
    <cellStyle name="Normal 38 52" xfId="25277"/>
    <cellStyle name="Normal 38 53" xfId="25278"/>
    <cellStyle name="Normal 38 54" xfId="25279"/>
    <cellStyle name="Normal 38 55" xfId="25280"/>
    <cellStyle name="Normal 38 56" xfId="25281"/>
    <cellStyle name="Normal 38 57" xfId="25282"/>
    <cellStyle name="Normal 38 58" xfId="25283"/>
    <cellStyle name="Normal 38 59" xfId="25284"/>
    <cellStyle name="Normal 38 6" xfId="5050"/>
    <cellStyle name="Normal 38 6 2" xfId="25285"/>
    <cellStyle name="Normal 38 60" xfId="25286"/>
    <cellStyle name="Normal 38 61" xfId="25287"/>
    <cellStyle name="Normal 38 62" xfId="25288"/>
    <cellStyle name="Normal 38 63" xfId="25289"/>
    <cellStyle name="Normal 38 64" xfId="25290"/>
    <cellStyle name="Normal 38 65" xfId="25291"/>
    <cellStyle name="Normal 38 66" xfId="25292"/>
    <cellStyle name="Normal 38 67" xfId="25293"/>
    <cellStyle name="Normal 38 68" xfId="25294"/>
    <cellStyle name="Normal 38 69" xfId="25295"/>
    <cellStyle name="Normal 38 7" xfId="5051"/>
    <cellStyle name="Normal 38 7 2" xfId="25296"/>
    <cellStyle name="Normal 38 70" xfId="25297"/>
    <cellStyle name="Normal 38 8" xfId="5052"/>
    <cellStyle name="Normal 38 8 2" xfId="25298"/>
    <cellStyle name="Normal 38 9" xfId="5053"/>
    <cellStyle name="Normal 38 9 2" xfId="25299"/>
    <cellStyle name="Normal 39" xfId="1186"/>
    <cellStyle name="Normal 39 10" xfId="5054"/>
    <cellStyle name="Normal 39 10 2" xfId="25300"/>
    <cellStyle name="Normal 39 11" xfId="5055"/>
    <cellStyle name="Normal 39 11 2" xfId="25301"/>
    <cellStyle name="Normal 39 12" xfId="5056"/>
    <cellStyle name="Normal 39 12 2" xfId="25302"/>
    <cellStyle name="Normal 39 13" xfId="5057"/>
    <cellStyle name="Normal 39 13 2" xfId="25303"/>
    <cellStyle name="Normal 39 14" xfId="25304"/>
    <cellStyle name="Normal 39 14 2" xfId="25305"/>
    <cellStyle name="Normal 39 15" xfId="25306"/>
    <cellStyle name="Normal 39 15 2" xfId="25307"/>
    <cellStyle name="Normal 39 16" xfId="25308"/>
    <cellStyle name="Normal 39 16 2" xfId="25309"/>
    <cellStyle name="Normal 39 17" xfId="25310"/>
    <cellStyle name="Normal 39 17 2" xfId="25311"/>
    <cellStyle name="Normal 39 18" xfId="25312"/>
    <cellStyle name="Normal 39 18 2" xfId="25313"/>
    <cellStyle name="Normal 39 19" xfId="25314"/>
    <cellStyle name="Normal 39 19 2" xfId="25315"/>
    <cellStyle name="Normal 39 2" xfId="5058"/>
    <cellStyle name="Normal 39 2 2" xfId="25316"/>
    <cellStyle name="Normal 39 20" xfId="25317"/>
    <cellStyle name="Normal 39 20 2" xfId="25318"/>
    <cellStyle name="Normal 39 21" xfId="25319"/>
    <cellStyle name="Normal 39 21 2" xfId="25320"/>
    <cellStyle name="Normal 39 22" xfId="25321"/>
    <cellStyle name="Normal 39 22 2" xfId="25322"/>
    <cellStyle name="Normal 39 23" xfId="25323"/>
    <cellStyle name="Normal 39 24" xfId="25324"/>
    <cellStyle name="Normal 39 25" xfId="25325"/>
    <cellStyle name="Normal 39 26" xfId="25326"/>
    <cellStyle name="Normal 39 27" xfId="25327"/>
    <cellStyle name="Normal 39 28" xfId="25328"/>
    <cellStyle name="Normal 39 29" xfId="25329"/>
    <cellStyle name="Normal 39 3" xfId="5059"/>
    <cellStyle name="Normal 39 3 2" xfId="25330"/>
    <cellStyle name="Normal 39 30" xfId="25331"/>
    <cellStyle name="Normal 39 31" xfId="25332"/>
    <cellStyle name="Normal 39 32" xfId="25333"/>
    <cellStyle name="Normal 39 33" xfId="25334"/>
    <cellStyle name="Normal 39 34" xfId="25335"/>
    <cellStyle name="Normal 39 35" xfId="25336"/>
    <cellStyle name="Normal 39 36" xfId="25337"/>
    <cellStyle name="Normal 39 37" xfId="25338"/>
    <cellStyle name="Normal 39 38" xfId="25339"/>
    <cellStyle name="Normal 39 39" xfId="25340"/>
    <cellStyle name="Normal 39 4" xfId="5060"/>
    <cellStyle name="Normal 39 4 2" xfId="25341"/>
    <cellStyle name="Normal 39 40" xfId="25342"/>
    <cellStyle name="Normal 39 41" xfId="25343"/>
    <cellStyle name="Normal 39 42" xfId="25344"/>
    <cellStyle name="Normal 39 43" xfId="25345"/>
    <cellStyle name="Normal 39 44" xfId="25346"/>
    <cellStyle name="Normal 39 45" xfId="25347"/>
    <cellStyle name="Normal 39 46" xfId="25348"/>
    <cellStyle name="Normal 39 47" xfId="25349"/>
    <cellStyle name="Normal 39 48" xfId="25350"/>
    <cellStyle name="Normal 39 49" xfId="25351"/>
    <cellStyle name="Normal 39 5" xfId="5061"/>
    <cellStyle name="Normal 39 5 2" xfId="25352"/>
    <cellStyle name="Normal 39 50" xfId="25353"/>
    <cellStyle name="Normal 39 51" xfId="25354"/>
    <cellStyle name="Normal 39 52" xfId="25355"/>
    <cellStyle name="Normal 39 53" xfId="25356"/>
    <cellStyle name="Normal 39 54" xfId="25357"/>
    <cellStyle name="Normal 39 55" xfId="25358"/>
    <cellStyle name="Normal 39 56" xfId="25359"/>
    <cellStyle name="Normal 39 57" xfId="25360"/>
    <cellStyle name="Normal 39 58" xfId="25361"/>
    <cellStyle name="Normal 39 59" xfId="25362"/>
    <cellStyle name="Normal 39 6" xfId="5062"/>
    <cellStyle name="Normal 39 6 2" xfId="25363"/>
    <cellStyle name="Normal 39 60" xfId="25364"/>
    <cellStyle name="Normal 39 61" xfId="25365"/>
    <cellStyle name="Normal 39 62" xfId="25366"/>
    <cellStyle name="Normal 39 63" xfId="25367"/>
    <cellStyle name="Normal 39 64" xfId="25368"/>
    <cellStyle name="Normal 39 65" xfId="25369"/>
    <cellStyle name="Normal 39 66" xfId="25370"/>
    <cellStyle name="Normal 39 67" xfId="25371"/>
    <cellStyle name="Normal 39 68" xfId="25372"/>
    <cellStyle name="Normal 39 69" xfId="25373"/>
    <cellStyle name="Normal 39 7" xfId="5063"/>
    <cellStyle name="Normal 39 7 2" xfId="25374"/>
    <cellStyle name="Normal 39 70" xfId="25375"/>
    <cellStyle name="Normal 39 8" xfId="5064"/>
    <cellStyle name="Normal 39 8 2" xfId="25376"/>
    <cellStyle name="Normal 39 9" xfId="5065"/>
    <cellStyle name="Normal 39 9 2" xfId="25377"/>
    <cellStyle name="Normal 4" xfId="19"/>
    <cellStyle name="Normal 4 10" xfId="17252"/>
    <cellStyle name="Normal 4 11" xfId="25378"/>
    <cellStyle name="Normal 4 12" xfId="25379"/>
    <cellStyle name="Normal 4 13" xfId="25380"/>
    <cellStyle name="Normal 4 14" xfId="25381"/>
    <cellStyle name="Normal 4 15" xfId="25382"/>
    <cellStyle name="Normal 4 16" xfId="25383"/>
    <cellStyle name="Normal 4 17" xfId="25384"/>
    <cellStyle name="Normal 4 18" xfId="25385"/>
    <cellStyle name="Normal 4 19" xfId="25386"/>
    <cellStyle name="Normal 4 2" xfId="14"/>
    <cellStyle name="Normal 4 2 10" xfId="25387"/>
    <cellStyle name="Normal 4 2 11" xfId="25388"/>
    <cellStyle name="Normal 4 2 12" xfId="25389"/>
    <cellStyle name="Normal 4 2 13" xfId="25390"/>
    <cellStyle name="Normal 4 2 14" xfId="25391"/>
    <cellStyle name="Normal 4 2 15" xfId="25392"/>
    <cellStyle name="Normal 4 2 16" xfId="25393"/>
    <cellStyle name="Normal 4 2 17" xfId="25394"/>
    <cellStyle name="Normal 4 2 18" xfId="25395"/>
    <cellStyle name="Normal 4 2 19" xfId="25396"/>
    <cellStyle name="Normal 4 2 2" xfId="5066"/>
    <cellStyle name="Normal 4 2 2 10" xfId="25397"/>
    <cellStyle name="Normal 4 2 2 11" xfId="25398"/>
    <cellStyle name="Normal 4 2 2 12" xfId="25399"/>
    <cellStyle name="Normal 4 2 2 13" xfId="25400"/>
    <cellStyle name="Normal 4 2 2 14" xfId="25401"/>
    <cellStyle name="Normal 4 2 2 15" xfId="25402"/>
    <cellStyle name="Normal 4 2 2 16" xfId="25403"/>
    <cellStyle name="Normal 4 2 2 17" xfId="25404"/>
    <cellStyle name="Normal 4 2 2 18" xfId="25405"/>
    <cellStyle name="Normal 4 2 2 19" xfId="25406"/>
    <cellStyle name="Normal 4 2 2 2" xfId="5067"/>
    <cellStyle name="Normal 4 2 2 2 10" xfId="25407"/>
    <cellStyle name="Normal 4 2 2 2 11" xfId="25408"/>
    <cellStyle name="Normal 4 2 2 2 12" xfId="25409"/>
    <cellStyle name="Normal 4 2 2 2 13" xfId="25410"/>
    <cellStyle name="Normal 4 2 2 2 14" xfId="25411"/>
    <cellStyle name="Normal 4 2 2 2 15" xfId="25412"/>
    <cellStyle name="Normal 4 2 2 2 16" xfId="25413"/>
    <cellStyle name="Normal 4 2 2 2 17" xfId="25414"/>
    <cellStyle name="Normal 4 2 2 2 18" xfId="25415"/>
    <cellStyle name="Normal 4 2 2 2 19" xfId="25416"/>
    <cellStyle name="Normal 4 2 2 2 2" xfId="25417"/>
    <cellStyle name="Normal 4 2 2 2 2 10" xfId="25418"/>
    <cellStyle name="Normal 4 2 2 2 2 11" xfId="25419"/>
    <cellStyle name="Normal 4 2 2 2 2 12" xfId="25420"/>
    <cellStyle name="Normal 4 2 2 2 2 13" xfId="25421"/>
    <cellStyle name="Normal 4 2 2 2 2 14" xfId="25422"/>
    <cellStyle name="Normal 4 2 2 2 2 15" xfId="25423"/>
    <cellStyle name="Normal 4 2 2 2 2 16" xfId="25424"/>
    <cellStyle name="Normal 4 2 2 2 2 17" xfId="25425"/>
    <cellStyle name="Normal 4 2 2 2 2 18" xfId="25426"/>
    <cellStyle name="Normal 4 2 2 2 2 19" xfId="25427"/>
    <cellStyle name="Normal 4 2 2 2 2 2" xfId="25428"/>
    <cellStyle name="Normal 4 2 2 2 2 2 10" xfId="25429"/>
    <cellStyle name="Normal 4 2 2 2 2 2 11" xfId="25430"/>
    <cellStyle name="Normal 4 2 2 2 2 2 12" xfId="25431"/>
    <cellStyle name="Normal 4 2 2 2 2 2 13" xfId="25432"/>
    <cellStyle name="Normal 4 2 2 2 2 2 14" xfId="25433"/>
    <cellStyle name="Normal 4 2 2 2 2 2 15" xfId="25434"/>
    <cellStyle name="Normal 4 2 2 2 2 2 16" xfId="25435"/>
    <cellStyle name="Normal 4 2 2 2 2 2 17" xfId="25436"/>
    <cellStyle name="Normal 4 2 2 2 2 2 18" xfId="25437"/>
    <cellStyle name="Normal 4 2 2 2 2 2 2" xfId="25438"/>
    <cellStyle name="Normal 4 2 2 2 2 2 3" xfId="25439"/>
    <cellStyle name="Normal 4 2 2 2 2 2 4" xfId="25440"/>
    <cellStyle name="Normal 4 2 2 2 2 2 5" xfId="25441"/>
    <cellStyle name="Normal 4 2 2 2 2 2 6" xfId="25442"/>
    <cellStyle name="Normal 4 2 2 2 2 2 7" xfId="25443"/>
    <cellStyle name="Normal 4 2 2 2 2 2 8" xfId="25444"/>
    <cellStyle name="Normal 4 2 2 2 2 2 9" xfId="25445"/>
    <cellStyle name="Normal 4 2 2 2 2 3" xfId="25446"/>
    <cellStyle name="Normal 4 2 2 2 2 4" xfId="25447"/>
    <cellStyle name="Normal 4 2 2 2 2 5" xfId="25448"/>
    <cellStyle name="Normal 4 2 2 2 2 6" xfId="25449"/>
    <cellStyle name="Normal 4 2 2 2 2 7" xfId="25450"/>
    <cellStyle name="Normal 4 2 2 2 2 8" xfId="25451"/>
    <cellStyle name="Normal 4 2 2 2 2 9" xfId="25452"/>
    <cellStyle name="Normal 4 2 2 2 2_ELEC SAP FCST UPLOAD" xfId="25453"/>
    <cellStyle name="Normal 4 2 2 2 20" xfId="25454"/>
    <cellStyle name="Normal 4 2 2 2 21" xfId="25455"/>
    <cellStyle name="Normal 4 2 2 2 22" xfId="25456"/>
    <cellStyle name="Normal 4 2 2 2 3" xfId="25457"/>
    <cellStyle name="Normal 4 2 2 2 4" xfId="25458"/>
    <cellStyle name="Normal 4 2 2 2 5" xfId="25459"/>
    <cellStyle name="Normal 4 2 2 2 6" xfId="25460"/>
    <cellStyle name="Normal 4 2 2 2 7" xfId="25461"/>
    <cellStyle name="Normal 4 2 2 2 8" xfId="25462"/>
    <cellStyle name="Normal 4 2 2 2 9" xfId="25463"/>
    <cellStyle name="Normal 4 2 2 2_ELEC SAP FCST UPLOAD" xfId="25464"/>
    <cellStyle name="Normal 4 2 2 20" xfId="25465"/>
    <cellStyle name="Normal 4 2 2 21" xfId="25466"/>
    <cellStyle name="Normal 4 2 2 22" xfId="25467"/>
    <cellStyle name="Normal 4 2 2 3" xfId="25468"/>
    <cellStyle name="Normal 4 2 2 3 2" xfId="25469"/>
    <cellStyle name="Normal 4 2 2 3 3" xfId="25470"/>
    <cellStyle name="Normal 4 2 2 3_ELEC SAP FCST UPLOAD" xfId="25471"/>
    <cellStyle name="Normal 4 2 2 4" xfId="25472"/>
    <cellStyle name="Normal 4 2 2 5" xfId="25473"/>
    <cellStyle name="Normal 4 2 2 6" xfId="25474"/>
    <cellStyle name="Normal 4 2 2 7" xfId="25475"/>
    <cellStyle name="Normal 4 2 2 8" xfId="25476"/>
    <cellStyle name="Normal 4 2 2 9" xfId="25477"/>
    <cellStyle name="Normal 4 2 2_ELEC SAP FCST UPLOAD" xfId="25478"/>
    <cellStyle name="Normal 4 2 20" xfId="25479"/>
    <cellStyle name="Normal 4 2 21" xfId="25480"/>
    <cellStyle name="Normal 4 2 22" xfId="25481"/>
    <cellStyle name="Normal 4 2 23" xfId="25482"/>
    <cellStyle name="Normal 4 2 3" xfId="25483"/>
    <cellStyle name="Normal 4 2 3 2" xfId="25484"/>
    <cellStyle name="Normal 4 2 3 3" xfId="25485"/>
    <cellStyle name="Normal 4 2 3_ELEC SAP FCST UPLOAD" xfId="25486"/>
    <cellStyle name="Normal 4 2 4" xfId="25487"/>
    <cellStyle name="Normal 4 2 5" xfId="25488"/>
    <cellStyle name="Normal 4 2 6" xfId="25489"/>
    <cellStyle name="Normal 4 2 7" xfId="25490"/>
    <cellStyle name="Normal 4 2 8" xfId="25491"/>
    <cellStyle name="Normal 4 2 9" xfId="25492"/>
    <cellStyle name="Normal 4 2_ELEC SAP FCST UPLOAD" xfId="25493"/>
    <cellStyle name="Normal 4 20" xfId="25494"/>
    <cellStyle name="Normal 4 21" xfId="25495"/>
    <cellStyle name="Normal 4 22" xfId="25496"/>
    <cellStyle name="Normal 4 23" xfId="25497"/>
    <cellStyle name="Normal 4 24" xfId="25498"/>
    <cellStyle name="Normal 4 25" xfId="25499"/>
    <cellStyle name="Normal 4 26" xfId="25500"/>
    <cellStyle name="Normal 4 27" xfId="25501"/>
    <cellStyle name="Normal 4 28" xfId="25502"/>
    <cellStyle name="Normal 4 29" xfId="25503"/>
    <cellStyle name="Normal 4 3" xfId="62"/>
    <cellStyle name="Normal 4 3 2" xfId="25504"/>
    <cellStyle name="Normal 4 3 2 2" xfId="25505"/>
    <cellStyle name="Normal 4 3 2 3" xfId="25506"/>
    <cellStyle name="Normal 4 3 2_ELEC SAP FCST UPLOAD" xfId="25507"/>
    <cellStyle name="Normal 4 3 3" xfId="25508"/>
    <cellStyle name="Normal 4 3 4" xfId="25509"/>
    <cellStyle name="Normal 4 3 5" xfId="25510"/>
    <cellStyle name="Normal 4 3 6" xfId="25511"/>
    <cellStyle name="Normal 4 3_ELEC SAP FCST UPLOAD" xfId="25512"/>
    <cellStyle name="Normal 4 30" xfId="25513"/>
    <cellStyle name="Normal 4 31" xfId="25514"/>
    <cellStyle name="Normal 4 32" xfId="25515"/>
    <cellStyle name="Normal 4 33" xfId="25516"/>
    <cellStyle name="Normal 4 34" xfId="25517"/>
    <cellStyle name="Normal 4 35" xfId="25518"/>
    <cellStyle name="Normal 4 36" xfId="25519"/>
    <cellStyle name="Normal 4 37" xfId="25520"/>
    <cellStyle name="Normal 4 38" xfId="25521"/>
    <cellStyle name="Normal 4 39" xfId="25522"/>
    <cellStyle name="Normal 4 4" xfId="63"/>
    <cellStyle name="Normal 4 40" xfId="25523"/>
    <cellStyle name="Normal 4 41" xfId="25524"/>
    <cellStyle name="Normal 4 42" xfId="25525"/>
    <cellStyle name="Normal 4 43" xfId="25526"/>
    <cellStyle name="Normal 4 44" xfId="25527"/>
    <cellStyle name="Normal 4 45" xfId="25528"/>
    <cellStyle name="Normal 4 46" xfId="25529"/>
    <cellStyle name="Normal 4 47" xfId="25530"/>
    <cellStyle name="Normal 4 48" xfId="25531"/>
    <cellStyle name="Normal 4 49" xfId="25532"/>
    <cellStyle name="Normal 4 5" xfId="64"/>
    <cellStyle name="Normal 4 50" xfId="25533"/>
    <cellStyle name="Normal 4 51" xfId="25534"/>
    <cellStyle name="Normal 4 52" xfId="25535"/>
    <cellStyle name="Normal 4 53" xfId="25536"/>
    <cellStyle name="Normal 4 54" xfId="25537"/>
    <cellStyle name="Normal 4 55" xfId="25538"/>
    <cellStyle name="Normal 4 56" xfId="25539"/>
    <cellStyle name="Normal 4 57" xfId="25540"/>
    <cellStyle name="Normal 4 58" xfId="25541"/>
    <cellStyle name="Normal 4 59" xfId="25542"/>
    <cellStyle name="Normal 4 6" xfId="65"/>
    <cellStyle name="Normal 4 60" xfId="25543"/>
    <cellStyle name="Normal 4 61" xfId="25544"/>
    <cellStyle name="Normal 4 62" xfId="25545"/>
    <cellStyle name="Normal 4 63" xfId="25546"/>
    <cellStyle name="Normal 4 64" xfId="25547"/>
    <cellStyle name="Normal 4 65" xfId="25548"/>
    <cellStyle name="Normal 4 66" xfId="25549"/>
    <cellStyle name="Normal 4 67" xfId="25550"/>
    <cellStyle name="Normal 4 68" xfId="25551"/>
    <cellStyle name="Normal 4 69" xfId="25552"/>
    <cellStyle name="Normal 4 7" xfId="66"/>
    <cellStyle name="Normal 4 7 10" xfId="25553"/>
    <cellStyle name="Normal 4 7 11" xfId="25554"/>
    <cellStyle name="Normal 4 7 12" xfId="25555"/>
    <cellStyle name="Normal 4 7 13" xfId="25556"/>
    <cellStyle name="Normal 4 7 14" xfId="25557"/>
    <cellStyle name="Normal 4 7 15" xfId="25558"/>
    <cellStyle name="Normal 4 7 16" xfId="25559"/>
    <cellStyle name="Normal 4 7 17" xfId="25560"/>
    <cellStyle name="Normal 4 7 2" xfId="25561"/>
    <cellStyle name="Normal 4 7 3" xfId="25562"/>
    <cellStyle name="Normal 4 7 4" xfId="25563"/>
    <cellStyle name="Normal 4 7 5" xfId="25564"/>
    <cellStyle name="Normal 4 7 6" xfId="25565"/>
    <cellStyle name="Normal 4 7 7" xfId="25566"/>
    <cellStyle name="Normal 4 7 8" xfId="25567"/>
    <cellStyle name="Normal 4 7 9" xfId="25568"/>
    <cellStyle name="Normal 4 70" xfId="25569"/>
    <cellStyle name="Normal 4 71" xfId="25570"/>
    <cellStyle name="Normal 4 72" xfId="25571"/>
    <cellStyle name="Normal 4 73" xfId="25572"/>
    <cellStyle name="Normal 4 74" xfId="25573"/>
    <cellStyle name="Normal 4 75" xfId="25574"/>
    <cellStyle name="Normal 4 76" xfId="25575"/>
    <cellStyle name="Normal 4 77" xfId="25576"/>
    <cellStyle name="Normal 4 78" xfId="25577"/>
    <cellStyle name="Normal 4 79" xfId="25578"/>
    <cellStyle name="Normal 4 8" xfId="67"/>
    <cellStyle name="Normal 4 80" xfId="25579"/>
    <cellStyle name="Normal 4 81" xfId="25580"/>
    <cellStyle name="Normal 4 82" xfId="25581"/>
    <cellStyle name="Normal 4 83" xfId="25582"/>
    <cellStyle name="Normal 4 84" xfId="41873"/>
    <cellStyle name="Normal 4 85" xfId="41902"/>
    <cellStyle name="Normal 4 9" xfId="5068"/>
    <cellStyle name="Normal 4 9 2" xfId="17237"/>
    <cellStyle name="Normal 4_Book1" xfId="68"/>
    <cellStyle name="Normal 40" xfId="1187"/>
    <cellStyle name="Normal 40 10" xfId="5069"/>
    <cellStyle name="Normal 40 10 2" xfId="25583"/>
    <cellStyle name="Normal 40 11" xfId="5070"/>
    <cellStyle name="Normal 40 11 2" xfId="25584"/>
    <cellStyle name="Normal 40 12" xfId="5071"/>
    <cellStyle name="Normal 40 12 2" xfId="25585"/>
    <cellStyle name="Normal 40 13" xfId="5072"/>
    <cellStyle name="Normal 40 13 2" xfId="25586"/>
    <cellStyle name="Normal 40 14" xfId="25587"/>
    <cellStyle name="Normal 40 14 2" xfId="25588"/>
    <cellStyle name="Normal 40 15" xfId="25589"/>
    <cellStyle name="Normal 40 15 2" xfId="25590"/>
    <cellStyle name="Normal 40 16" xfId="25591"/>
    <cellStyle name="Normal 40 16 2" xfId="25592"/>
    <cellStyle name="Normal 40 17" xfId="25593"/>
    <cellStyle name="Normal 40 17 2" xfId="25594"/>
    <cellStyle name="Normal 40 18" xfId="25595"/>
    <cellStyle name="Normal 40 18 2" xfId="25596"/>
    <cellStyle name="Normal 40 19" xfId="25597"/>
    <cellStyle name="Normal 40 19 2" xfId="25598"/>
    <cellStyle name="Normal 40 2" xfId="5073"/>
    <cellStyle name="Normal 40 2 2" xfId="25599"/>
    <cellStyle name="Normal 40 20" xfId="25600"/>
    <cellStyle name="Normal 40 20 2" xfId="25601"/>
    <cellStyle name="Normal 40 21" xfId="25602"/>
    <cellStyle name="Normal 40 21 2" xfId="25603"/>
    <cellStyle name="Normal 40 22" xfId="25604"/>
    <cellStyle name="Normal 40 22 2" xfId="25605"/>
    <cellStyle name="Normal 40 23" xfId="25606"/>
    <cellStyle name="Normal 40 24" xfId="25607"/>
    <cellStyle name="Normal 40 25" xfId="25608"/>
    <cellStyle name="Normal 40 26" xfId="25609"/>
    <cellStyle name="Normal 40 27" xfId="25610"/>
    <cellStyle name="Normal 40 28" xfId="25611"/>
    <cellStyle name="Normal 40 29" xfId="25612"/>
    <cellStyle name="Normal 40 3" xfId="5074"/>
    <cellStyle name="Normal 40 3 2" xfId="25613"/>
    <cellStyle name="Normal 40 30" xfId="25614"/>
    <cellStyle name="Normal 40 31" xfId="25615"/>
    <cellStyle name="Normal 40 32" xfId="25616"/>
    <cellStyle name="Normal 40 33" xfId="25617"/>
    <cellStyle name="Normal 40 34" xfId="25618"/>
    <cellStyle name="Normal 40 35" xfId="25619"/>
    <cellStyle name="Normal 40 36" xfId="25620"/>
    <cellStyle name="Normal 40 37" xfId="25621"/>
    <cellStyle name="Normal 40 38" xfId="25622"/>
    <cellStyle name="Normal 40 39" xfId="25623"/>
    <cellStyle name="Normal 40 4" xfId="5075"/>
    <cellStyle name="Normal 40 4 2" xfId="25624"/>
    <cellStyle name="Normal 40 40" xfId="25625"/>
    <cellStyle name="Normal 40 41" xfId="25626"/>
    <cellStyle name="Normal 40 42" xfId="25627"/>
    <cellStyle name="Normal 40 43" xfId="25628"/>
    <cellStyle name="Normal 40 44" xfId="25629"/>
    <cellStyle name="Normal 40 45" xfId="25630"/>
    <cellStyle name="Normal 40 46" xfId="25631"/>
    <cellStyle name="Normal 40 47" xfId="25632"/>
    <cellStyle name="Normal 40 48" xfId="25633"/>
    <cellStyle name="Normal 40 49" xfId="25634"/>
    <cellStyle name="Normal 40 5" xfId="5076"/>
    <cellStyle name="Normal 40 5 2" xfId="25635"/>
    <cellStyle name="Normal 40 50" xfId="25636"/>
    <cellStyle name="Normal 40 51" xfId="25637"/>
    <cellStyle name="Normal 40 52" xfId="25638"/>
    <cellStyle name="Normal 40 53" xfId="25639"/>
    <cellStyle name="Normal 40 54" xfId="25640"/>
    <cellStyle name="Normal 40 55" xfId="25641"/>
    <cellStyle name="Normal 40 56" xfId="25642"/>
    <cellStyle name="Normal 40 57" xfId="25643"/>
    <cellStyle name="Normal 40 58" xfId="25644"/>
    <cellStyle name="Normal 40 59" xfId="25645"/>
    <cellStyle name="Normal 40 6" xfId="5077"/>
    <cellStyle name="Normal 40 6 2" xfId="25646"/>
    <cellStyle name="Normal 40 60" xfId="25647"/>
    <cellStyle name="Normal 40 61" xfId="25648"/>
    <cellStyle name="Normal 40 62" xfId="25649"/>
    <cellStyle name="Normal 40 63" xfId="25650"/>
    <cellStyle name="Normal 40 64" xfId="25651"/>
    <cellStyle name="Normal 40 65" xfId="25652"/>
    <cellStyle name="Normal 40 66" xfId="25653"/>
    <cellStyle name="Normal 40 67" xfId="25654"/>
    <cellStyle name="Normal 40 68" xfId="25655"/>
    <cellStyle name="Normal 40 69" xfId="25656"/>
    <cellStyle name="Normal 40 7" xfId="5078"/>
    <cellStyle name="Normal 40 7 2" xfId="25657"/>
    <cellStyle name="Normal 40 70" xfId="25658"/>
    <cellStyle name="Normal 40 8" xfId="5079"/>
    <cellStyle name="Normal 40 8 2" xfId="25659"/>
    <cellStyle name="Normal 40 9" xfId="5080"/>
    <cellStyle name="Normal 40 9 2" xfId="25660"/>
    <cellStyle name="Normal 41" xfId="1188"/>
    <cellStyle name="Normal 41 10" xfId="5081"/>
    <cellStyle name="Normal 41 10 2" xfId="25661"/>
    <cellStyle name="Normal 41 11" xfId="5082"/>
    <cellStyle name="Normal 41 11 2" xfId="25662"/>
    <cellStyle name="Normal 41 12" xfId="5083"/>
    <cellStyle name="Normal 41 12 2" xfId="25663"/>
    <cellStyle name="Normal 41 13" xfId="5084"/>
    <cellStyle name="Normal 41 13 2" xfId="25664"/>
    <cellStyle name="Normal 41 14" xfId="25665"/>
    <cellStyle name="Normal 41 14 2" xfId="25666"/>
    <cellStyle name="Normal 41 15" xfId="25667"/>
    <cellStyle name="Normal 41 15 2" xfId="25668"/>
    <cellStyle name="Normal 41 16" xfId="25669"/>
    <cellStyle name="Normal 41 16 2" xfId="25670"/>
    <cellStyle name="Normal 41 17" xfId="25671"/>
    <cellStyle name="Normal 41 17 2" xfId="25672"/>
    <cellStyle name="Normal 41 18" xfId="25673"/>
    <cellStyle name="Normal 41 18 2" xfId="25674"/>
    <cellStyle name="Normal 41 19" xfId="25675"/>
    <cellStyle name="Normal 41 19 2" xfId="25676"/>
    <cellStyle name="Normal 41 2" xfId="5085"/>
    <cellStyle name="Normal 41 2 2" xfId="25677"/>
    <cellStyle name="Normal 41 20" xfId="25678"/>
    <cellStyle name="Normal 41 20 2" xfId="25679"/>
    <cellStyle name="Normal 41 21" xfId="25680"/>
    <cellStyle name="Normal 41 21 2" xfId="25681"/>
    <cellStyle name="Normal 41 22" xfId="25682"/>
    <cellStyle name="Normal 41 22 2" xfId="25683"/>
    <cellStyle name="Normal 41 23" xfId="25684"/>
    <cellStyle name="Normal 41 24" xfId="25685"/>
    <cellStyle name="Normal 41 25" xfId="25686"/>
    <cellStyle name="Normal 41 26" xfId="25687"/>
    <cellStyle name="Normal 41 27" xfId="25688"/>
    <cellStyle name="Normal 41 28" xfId="25689"/>
    <cellStyle name="Normal 41 29" xfId="25690"/>
    <cellStyle name="Normal 41 3" xfId="5086"/>
    <cellStyle name="Normal 41 3 2" xfId="25691"/>
    <cellStyle name="Normal 41 30" xfId="25692"/>
    <cellStyle name="Normal 41 31" xfId="25693"/>
    <cellStyle name="Normal 41 32" xfId="25694"/>
    <cellStyle name="Normal 41 33" xfId="25695"/>
    <cellStyle name="Normal 41 34" xfId="25696"/>
    <cellStyle name="Normal 41 35" xfId="25697"/>
    <cellStyle name="Normal 41 36" xfId="25698"/>
    <cellStyle name="Normal 41 37" xfId="25699"/>
    <cellStyle name="Normal 41 38" xfId="25700"/>
    <cellStyle name="Normal 41 39" xfId="25701"/>
    <cellStyle name="Normal 41 4" xfId="5087"/>
    <cellStyle name="Normal 41 4 2" xfId="25702"/>
    <cellStyle name="Normal 41 40" xfId="25703"/>
    <cellStyle name="Normal 41 41" xfId="25704"/>
    <cellStyle name="Normal 41 42" xfId="25705"/>
    <cellStyle name="Normal 41 43" xfId="25706"/>
    <cellStyle name="Normal 41 44" xfId="25707"/>
    <cellStyle name="Normal 41 45" xfId="25708"/>
    <cellStyle name="Normal 41 46" xfId="25709"/>
    <cellStyle name="Normal 41 47" xfId="25710"/>
    <cellStyle name="Normal 41 48" xfId="25711"/>
    <cellStyle name="Normal 41 49" xfId="25712"/>
    <cellStyle name="Normal 41 5" xfId="5088"/>
    <cellStyle name="Normal 41 5 2" xfId="25713"/>
    <cellStyle name="Normal 41 50" xfId="25714"/>
    <cellStyle name="Normal 41 51" xfId="25715"/>
    <cellStyle name="Normal 41 52" xfId="25716"/>
    <cellStyle name="Normal 41 53" xfId="25717"/>
    <cellStyle name="Normal 41 54" xfId="25718"/>
    <cellStyle name="Normal 41 55" xfId="25719"/>
    <cellStyle name="Normal 41 56" xfId="25720"/>
    <cellStyle name="Normal 41 57" xfId="25721"/>
    <cellStyle name="Normal 41 58" xfId="25722"/>
    <cellStyle name="Normal 41 59" xfId="25723"/>
    <cellStyle name="Normal 41 6" xfId="5089"/>
    <cellStyle name="Normal 41 6 2" xfId="25724"/>
    <cellStyle name="Normal 41 60" xfId="25725"/>
    <cellStyle name="Normal 41 61" xfId="25726"/>
    <cellStyle name="Normal 41 62" xfId="25727"/>
    <cellStyle name="Normal 41 63" xfId="25728"/>
    <cellStyle name="Normal 41 64" xfId="25729"/>
    <cellStyle name="Normal 41 65" xfId="25730"/>
    <cellStyle name="Normal 41 66" xfId="25731"/>
    <cellStyle name="Normal 41 67" xfId="25732"/>
    <cellStyle name="Normal 41 68" xfId="25733"/>
    <cellStyle name="Normal 41 69" xfId="25734"/>
    <cellStyle name="Normal 41 7" xfId="5090"/>
    <cellStyle name="Normal 41 7 2" xfId="25735"/>
    <cellStyle name="Normal 41 70" xfId="25736"/>
    <cellStyle name="Normal 41 8" xfId="5091"/>
    <cellStyle name="Normal 41 8 2" xfId="25737"/>
    <cellStyle name="Normal 41 9" xfId="5092"/>
    <cellStyle name="Normal 41 9 2" xfId="25738"/>
    <cellStyle name="Normal 42" xfId="1189"/>
    <cellStyle name="Normal 42 10" xfId="5093"/>
    <cellStyle name="Normal 42 10 2" xfId="25739"/>
    <cellStyle name="Normal 42 11" xfId="5094"/>
    <cellStyle name="Normal 42 11 2" xfId="25740"/>
    <cellStyle name="Normal 42 12" xfId="5095"/>
    <cellStyle name="Normal 42 12 2" xfId="25741"/>
    <cellStyle name="Normal 42 13" xfId="5096"/>
    <cellStyle name="Normal 42 13 2" xfId="25742"/>
    <cellStyle name="Normal 42 14" xfId="25743"/>
    <cellStyle name="Normal 42 14 2" xfId="25744"/>
    <cellStyle name="Normal 42 15" xfId="25745"/>
    <cellStyle name="Normal 42 15 2" xfId="25746"/>
    <cellStyle name="Normal 42 16" xfId="25747"/>
    <cellStyle name="Normal 42 16 2" xfId="25748"/>
    <cellStyle name="Normal 42 17" xfId="25749"/>
    <cellStyle name="Normal 42 17 2" xfId="25750"/>
    <cellStyle name="Normal 42 18" xfId="25751"/>
    <cellStyle name="Normal 42 18 2" xfId="25752"/>
    <cellStyle name="Normal 42 19" xfId="25753"/>
    <cellStyle name="Normal 42 19 2" xfId="25754"/>
    <cellStyle name="Normal 42 2" xfId="5097"/>
    <cellStyle name="Normal 42 2 2" xfId="25755"/>
    <cellStyle name="Normal 42 20" xfId="25756"/>
    <cellStyle name="Normal 42 20 2" xfId="25757"/>
    <cellStyle name="Normal 42 21" xfId="25758"/>
    <cellStyle name="Normal 42 21 2" xfId="25759"/>
    <cellStyle name="Normal 42 22" xfId="25760"/>
    <cellStyle name="Normal 42 22 2" xfId="25761"/>
    <cellStyle name="Normal 42 23" xfId="25762"/>
    <cellStyle name="Normal 42 24" xfId="25763"/>
    <cellStyle name="Normal 42 25" xfId="25764"/>
    <cellStyle name="Normal 42 26" xfId="25765"/>
    <cellStyle name="Normal 42 27" xfId="25766"/>
    <cellStyle name="Normal 42 28" xfId="25767"/>
    <cellStyle name="Normal 42 29" xfId="25768"/>
    <cellStyle name="Normal 42 3" xfId="5098"/>
    <cellStyle name="Normal 42 3 2" xfId="25769"/>
    <cellStyle name="Normal 42 30" xfId="25770"/>
    <cellStyle name="Normal 42 31" xfId="25771"/>
    <cellStyle name="Normal 42 32" xfId="25772"/>
    <cellStyle name="Normal 42 33" xfId="25773"/>
    <cellStyle name="Normal 42 34" xfId="25774"/>
    <cellStyle name="Normal 42 35" xfId="25775"/>
    <cellStyle name="Normal 42 36" xfId="25776"/>
    <cellStyle name="Normal 42 37" xfId="25777"/>
    <cellStyle name="Normal 42 38" xfId="25778"/>
    <cellStyle name="Normal 42 39" xfId="25779"/>
    <cellStyle name="Normal 42 4" xfId="5099"/>
    <cellStyle name="Normal 42 4 2" xfId="25780"/>
    <cellStyle name="Normal 42 40" xfId="25781"/>
    <cellStyle name="Normal 42 41" xfId="25782"/>
    <cellStyle name="Normal 42 42" xfId="25783"/>
    <cellStyle name="Normal 42 43" xfId="25784"/>
    <cellStyle name="Normal 42 44" xfId="25785"/>
    <cellStyle name="Normal 42 45" xfId="25786"/>
    <cellStyle name="Normal 42 46" xfId="25787"/>
    <cellStyle name="Normal 42 47" xfId="25788"/>
    <cellStyle name="Normal 42 48" xfId="25789"/>
    <cellStyle name="Normal 42 49" xfId="25790"/>
    <cellStyle name="Normal 42 5" xfId="5100"/>
    <cellStyle name="Normal 42 5 2" xfId="25791"/>
    <cellStyle name="Normal 42 50" xfId="25792"/>
    <cellStyle name="Normal 42 51" xfId="25793"/>
    <cellStyle name="Normal 42 52" xfId="25794"/>
    <cellStyle name="Normal 42 53" xfId="25795"/>
    <cellStyle name="Normal 42 54" xfId="25796"/>
    <cellStyle name="Normal 42 55" xfId="25797"/>
    <cellStyle name="Normal 42 56" xfId="25798"/>
    <cellStyle name="Normal 42 57" xfId="25799"/>
    <cellStyle name="Normal 42 58" xfId="25800"/>
    <cellStyle name="Normal 42 59" xfId="25801"/>
    <cellStyle name="Normal 42 6" xfId="5101"/>
    <cellStyle name="Normal 42 6 2" xfId="25802"/>
    <cellStyle name="Normal 42 60" xfId="25803"/>
    <cellStyle name="Normal 42 61" xfId="25804"/>
    <cellStyle name="Normal 42 62" xfId="25805"/>
    <cellStyle name="Normal 42 63" xfId="25806"/>
    <cellStyle name="Normal 42 64" xfId="25807"/>
    <cellStyle name="Normal 42 65" xfId="25808"/>
    <cellStyle name="Normal 42 66" xfId="25809"/>
    <cellStyle name="Normal 42 67" xfId="25810"/>
    <cellStyle name="Normal 42 68" xfId="25811"/>
    <cellStyle name="Normal 42 69" xfId="25812"/>
    <cellStyle name="Normal 42 7" xfId="5102"/>
    <cellStyle name="Normal 42 7 2" xfId="25813"/>
    <cellStyle name="Normal 42 70" xfId="25814"/>
    <cellStyle name="Normal 42 8" xfId="5103"/>
    <cellStyle name="Normal 42 8 2" xfId="25815"/>
    <cellStyle name="Normal 42 9" xfId="5104"/>
    <cellStyle name="Normal 42 9 2" xfId="25816"/>
    <cellStyle name="Normal 43" xfId="1190"/>
    <cellStyle name="Normal 43 10" xfId="5105"/>
    <cellStyle name="Normal 43 10 2" xfId="25817"/>
    <cellStyle name="Normal 43 11" xfId="5106"/>
    <cellStyle name="Normal 43 11 2" xfId="25818"/>
    <cellStyle name="Normal 43 12" xfId="5107"/>
    <cellStyle name="Normal 43 12 2" xfId="25819"/>
    <cellStyle name="Normal 43 13" xfId="5108"/>
    <cellStyle name="Normal 43 13 2" xfId="25820"/>
    <cellStyle name="Normal 43 14" xfId="25821"/>
    <cellStyle name="Normal 43 14 2" xfId="25822"/>
    <cellStyle name="Normal 43 15" xfId="25823"/>
    <cellStyle name="Normal 43 15 2" xfId="25824"/>
    <cellStyle name="Normal 43 16" xfId="25825"/>
    <cellStyle name="Normal 43 16 2" xfId="25826"/>
    <cellStyle name="Normal 43 17" xfId="25827"/>
    <cellStyle name="Normal 43 17 2" xfId="25828"/>
    <cellStyle name="Normal 43 18" xfId="25829"/>
    <cellStyle name="Normal 43 18 2" xfId="25830"/>
    <cellStyle name="Normal 43 19" xfId="25831"/>
    <cellStyle name="Normal 43 19 2" xfId="25832"/>
    <cellStyle name="Normal 43 2" xfId="5109"/>
    <cellStyle name="Normal 43 2 2" xfId="25833"/>
    <cellStyle name="Normal 43 20" xfId="25834"/>
    <cellStyle name="Normal 43 20 2" xfId="25835"/>
    <cellStyle name="Normal 43 21" xfId="25836"/>
    <cellStyle name="Normal 43 21 2" xfId="25837"/>
    <cellStyle name="Normal 43 22" xfId="25838"/>
    <cellStyle name="Normal 43 22 2" xfId="25839"/>
    <cellStyle name="Normal 43 23" xfId="25840"/>
    <cellStyle name="Normal 43 24" xfId="25841"/>
    <cellStyle name="Normal 43 25" xfId="25842"/>
    <cellStyle name="Normal 43 26" xfId="25843"/>
    <cellStyle name="Normal 43 27" xfId="25844"/>
    <cellStyle name="Normal 43 28" xfId="25845"/>
    <cellStyle name="Normal 43 29" xfId="25846"/>
    <cellStyle name="Normal 43 3" xfId="5110"/>
    <cellStyle name="Normal 43 3 2" xfId="25847"/>
    <cellStyle name="Normal 43 30" xfId="25848"/>
    <cellStyle name="Normal 43 31" xfId="25849"/>
    <cellStyle name="Normal 43 32" xfId="25850"/>
    <cellStyle name="Normal 43 33" xfId="25851"/>
    <cellStyle name="Normal 43 34" xfId="25852"/>
    <cellStyle name="Normal 43 35" xfId="25853"/>
    <cellStyle name="Normal 43 36" xfId="25854"/>
    <cellStyle name="Normal 43 37" xfId="25855"/>
    <cellStyle name="Normal 43 38" xfId="25856"/>
    <cellStyle name="Normal 43 39" xfId="25857"/>
    <cellStyle name="Normal 43 4" xfId="5111"/>
    <cellStyle name="Normal 43 4 2" xfId="25858"/>
    <cellStyle name="Normal 43 40" xfId="25859"/>
    <cellStyle name="Normal 43 41" xfId="25860"/>
    <cellStyle name="Normal 43 42" xfId="25861"/>
    <cellStyle name="Normal 43 43" xfId="25862"/>
    <cellStyle name="Normal 43 44" xfId="25863"/>
    <cellStyle name="Normal 43 45" xfId="25864"/>
    <cellStyle name="Normal 43 46" xfId="25865"/>
    <cellStyle name="Normal 43 47" xfId="25866"/>
    <cellStyle name="Normal 43 48" xfId="25867"/>
    <cellStyle name="Normal 43 49" xfId="25868"/>
    <cellStyle name="Normal 43 5" xfId="5112"/>
    <cellStyle name="Normal 43 5 2" xfId="25869"/>
    <cellStyle name="Normal 43 50" xfId="25870"/>
    <cellStyle name="Normal 43 51" xfId="25871"/>
    <cellStyle name="Normal 43 52" xfId="25872"/>
    <cellStyle name="Normal 43 53" xfId="25873"/>
    <cellStyle name="Normal 43 54" xfId="25874"/>
    <cellStyle name="Normal 43 55" xfId="25875"/>
    <cellStyle name="Normal 43 56" xfId="25876"/>
    <cellStyle name="Normal 43 57" xfId="25877"/>
    <cellStyle name="Normal 43 58" xfId="25878"/>
    <cellStyle name="Normal 43 59" xfId="25879"/>
    <cellStyle name="Normal 43 6" xfId="5113"/>
    <cellStyle name="Normal 43 6 2" xfId="25880"/>
    <cellStyle name="Normal 43 60" xfId="25881"/>
    <cellStyle name="Normal 43 61" xfId="25882"/>
    <cellStyle name="Normal 43 62" xfId="25883"/>
    <cellStyle name="Normal 43 63" xfId="25884"/>
    <cellStyle name="Normal 43 64" xfId="25885"/>
    <cellStyle name="Normal 43 65" xfId="25886"/>
    <cellStyle name="Normal 43 66" xfId="25887"/>
    <cellStyle name="Normal 43 67" xfId="25888"/>
    <cellStyle name="Normal 43 68" xfId="25889"/>
    <cellStyle name="Normal 43 69" xfId="25890"/>
    <cellStyle name="Normal 43 7" xfId="5114"/>
    <cellStyle name="Normal 43 7 2" xfId="25891"/>
    <cellStyle name="Normal 43 70" xfId="25892"/>
    <cellStyle name="Normal 43 8" xfId="5115"/>
    <cellStyle name="Normal 43 8 2" xfId="25893"/>
    <cellStyle name="Normal 43 9" xfId="5116"/>
    <cellStyle name="Normal 43 9 2" xfId="25894"/>
    <cellStyle name="Normal 44" xfId="1191"/>
    <cellStyle name="Normal 44 10" xfId="5117"/>
    <cellStyle name="Normal 44 10 2" xfId="25895"/>
    <cellStyle name="Normal 44 11" xfId="5118"/>
    <cellStyle name="Normal 44 11 2" xfId="25896"/>
    <cellStyle name="Normal 44 12" xfId="5119"/>
    <cellStyle name="Normal 44 12 2" xfId="25897"/>
    <cellStyle name="Normal 44 13" xfId="5120"/>
    <cellStyle name="Normal 44 13 2" xfId="25898"/>
    <cellStyle name="Normal 44 14" xfId="25899"/>
    <cellStyle name="Normal 44 14 2" xfId="25900"/>
    <cellStyle name="Normal 44 15" xfId="25901"/>
    <cellStyle name="Normal 44 15 2" xfId="25902"/>
    <cellStyle name="Normal 44 16" xfId="25903"/>
    <cellStyle name="Normal 44 16 2" xfId="25904"/>
    <cellStyle name="Normal 44 17" xfId="25905"/>
    <cellStyle name="Normal 44 17 2" xfId="25906"/>
    <cellStyle name="Normal 44 18" xfId="25907"/>
    <cellStyle name="Normal 44 18 2" xfId="25908"/>
    <cellStyle name="Normal 44 19" xfId="25909"/>
    <cellStyle name="Normal 44 19 2" xfId="25910"/>
    <cellStyle name="Normal 44 2" xfId="5121"/>
    <cellStyle name="Normal 44 2 2" xfId="25911"/>
    <cellStyle name="Normal 44 20" xfId="25912"/>
    <cellStyle name="Normal 44 20 2" xfId="25913"/>
    <cellStyle name="Normal 44 21" xfId="25914"/>
    <cellStyle name="Normal 44 21 2" xfId="25915"/>
    <cellStyle name="Normal 44 22" xfId="25916"/>
    <cellStyle name="Normal 44 22 2" xfId="25917"/>
    <cellStyle name="Normal 44 23" xfId="25918"/>
    <cellStyle name="Normal 44 24" xfId="25919"/>
    <cellStyle name="Normal 44 25" xfId="25920"/>
    <cellStyle name="Normal 44 26" xfId="25921"/>
    <cellStyle name="Normal 44 27" xfId="25922"/>
    <cellStyle name="Normal 44 28" xfId="25923"/>
    <cellStyle name="Normal 44 29" xfId="25924"/>
    <cellStyle name="Normal 44 3" xfId="5122"/>
    <cellStyle name="Normal 44 3 2" xfId="25925"/>
    <cellStyle name="Normal 44 30" xfId="25926"/>
    <cellStyle name="Normal 44 31" xfId="25927"/>
    <cellStyle name="Normal 44 32" xfId="25928"/>
    <cellStyle name="Normal 44 33" xfId="25929"/>
    <cellStyle name="Normal 44 34" xfId="25930"/>
    <cellStyle name="Normal 44 35" xfId="25931"/>
    <cellStyle name="Normal 44 36" xfId="25932"/>
    <cellStyle name="Normal 44 37" xfId="25933"/>
    <cellStyle name="Normal 44 38" xfId="25934"/>
    <cellStyle name="Normal 44 39" xfId="25935"/>
    <cellStyle name="Normal 44 4" xfId="5123"/>
    <cellStyle name="Normal 44 4 2" xfId="25936"/>
    <cellStyle name="Normal 44 40" xfId="25937"/>
    <cellStyle name="Normal 44 41" xfId="25938"/>
    <cellStyle name="Normal 44 42" xfId="25939"/>
    <cellStyle name="Normal 44 43" xfId="25940"/>
    <cellStyle name="Normal 44 44" xfId="25941"/>
    <cellStyle name="Normal 44 45" xfId="25942"/>
    <cellStyle name="Normal 44 46" xfId="25943"/>
    <cellStyle name="Normal 44 47" xfId="25944"/>
    <cellStyle name="Normal 44 48" xfId="25945"/>
    <cellStyle name="Normal 44 49" xfId="25946"/>
    <cellStyle name="Normal 44 5" xfId="5124"/>
    <cellStyle name="Normal 44 5 2" xfId="25947"/>
    <cellStyle name="Normal 44 50" xfId="25948"/>
    <cellStyle name="Normal 44 51" xfId="25949"/>
    <cellStyle name="Normal 44 52" xfId="25950"/>
    <cellStyle name="Normal 44 53" xfId="25951"/>
    <cellStyle name="Normal 44 54" xfId="25952"/>
    <cellStyle name="Normal 44 55" xfId="25953"/>
    <cellStyle name="Normal 44 56" xfId="25954"/>
    <cellStyle name="Normal 44 57" xfId="25955"/>
    <cellStyle name="Normal 44 58" xfId="25956"/>
    <cellStyle name="Normal 44 59" xfId="25957"/>
    <cellStyle name="Normal 44 6" xfId="5125"/>
    <cellStyle name="Normal 44 6 2" xfId="25958"/>
    <cellStyle name="Normal 44 60" xfId="25959"/>
    <cellStyle name="Normal 44 61" xfId="25960"/>
    <cellStyle name="Normal 44 62" xfId="25961"/>
    <cellStyle name="Normal 44 63" xfId="25962"/>
    <cellStyle name="Normal 44 64" xfId="25963"/>
    <cellStyle name="Normal 44 65" xfId="25964"/>
    <cellStyle name="Normal 44 66" xfId="25965"/>
    <cellStyle name="Normal 44 67" xfId="25966"/>
    <cellStyle name="Normal 44 68" xfId="25967"/>
    <cellStyle name="Normal 44 69" xfId="25968"/>
    <cellStyle name="Normal 44 7" xfId="5126"/>
    <cellStyle name="Normal 44 7 2" xfId="25969"/>
    <cellStyle name="Normal 44 70" xfId="25970"/>
    <cellStyle name="Normal 44 8" xfId="5127"/>
    <cellStyle name="Normal 44 8 2" xfId="25971"/>
    <cellStyle name="Normal 44 9" xfId="5128"/>
    <cellStyle name="Normal 44 9 2" xfId="25972"/>
    <cellStyle name="Normal 45" xfId="1192"/>
    <cellStyle name="Normal 45 10" xfId="5129"/>
    <cellStyle name="Normal 45 10 2" xfId="25973"/>
    <cellStyle name="Normal 45 11" xfId="5130"/>
    <cellStyle name="Normal 45 11 2" xfId="25974"/>
    <cellStyle name="Normal 45 12" xfId="5131"/>
    <cellStyle name="Normal 45 12 2" xfId="25975"/>
    <cellStyle name="Normal 45 13" xfId="5132"/>
    <cellStyle name="Normal 45 13 2" xfId="25976"/>
    <cellStyle name="Normal 45 14" xfId="25977"/>
    <cellStyle name="Normal 45 14 2" xfId="25978"/>
    <cellStyle name="Normal 45 15" xfId="25979"/>
    <cellStyle name="Normal 45 15 2" xfId="25980"/>
    <cellStyle name="Normal 45 16" xfId="25981"/>
    <cellStyle name="Normal 45 16 2" xfId="25982"/>
    <cellStyle name="Normal 45 17" xfId="25983"/>
    <cellStyle name="Normal 45 17 2" xfId="25984"/>
    <cellStyle name="Normal 45 18" xfId="25985"/>
    <cellStyle name="Normal 45 18 2" xfId="25986"/>
    <cellStyle name="Normal 45 19" xfId="25987"/>
    <cellStyle name="Normal 45 19 2" xfId="25988"/>
    <cellStyle name="Normal 45 2" xfId="5133"/>
    <cellStyle name="Normal 45 2 2" xfId="25989"/>
    <cellStyle name="Normal 45 20" xfId="25990"/>
    <cellStyle name="Normal 45 20 2" xfId="25991"/>
    <cellStyle name="Normal 45 21" xfId="25992"/>
    <cellStyle name="Normal 45 21 2" xfId="25993"/>
    <cellStyle name="Normal 45 22" xfId="25994"/>
    <cellStyle name="Normal 45 22 2" xfId="25995"/>
    <cellStyle name="Normal 45 23" xfId="25996"/>
    <cellStyle name="Normal 45 24" xfId="25997"/>
    <cellStyle name="Normal 45 25" xfId="25998"/>
    <cellStyle name="Normal 45 26" xfId="25999"/>
    <cellStyle name="Normal 45 27" xfId="26000"/>
    <cellStyle name="Normal 45 28" xfId="26001"/>
    <cellStyle name="Normal 45 29" xfId="26002"/>
    <cellStyle name="Normal 45 3" xfId="5134"/>
    <cellStyle name="Normal 45 3 2" xfId="26003"/>
    <cellStyle name="Normal 45 30" xfId="26004"/>
    <cellStyle name="Normal 45 31" xfId="26005"/>
    <cellStyle name="Normal 45 32" xfId="26006"/>
    <cellStyle name="Normal 45 33" xfId="26007"/>
    <cellStyle name="Normal 45 34" xfId="26008"/>
    <cellStyle name="Normal 45 35" xfId="26009"/>
    <cellStyle name="Normal 45 36" xfId="26010"/>
    <cellStyle name="Normal 45 37" xfId="26011"/>
    <cellStyle name="Normal 45 38" xfId="26012"/>
    <cellStyle name="Normal 45 39" xfId="26013"/>
    <cellStyle name="Normal 45 4" xfId="5135"/>
    <cellStyle name="Normal 45 4 2" xfId="26014"/>
    <cellStyle name="Normal 45 40" xfId="26015"/>
    <cellStyle name="Normal 45 41" xfId="26016"/>
    <cellStyle name="Normal 45 42" xfId="26017"/>
    <cellStyle name="Normal 45 43" xfId="26018"/>
    <cellStyle name="Normal 45 44" xfId="26019"/>
    <cellStyle name="Normal 45 45" xfId="26020"/>
    <cellStyle name="Normal 45 46" xfId="26021"/>
    <cellStyle name="Normal 45 47" xfId="26022"/>
    <cellStyle name="Normal 45 48" xfId="26023"/>
    <cellStyle name="Normal 45 49" xfId="26024"/>
    <cellStyle name="Normal 45 5" xfId="5136"/>
    <cellStyle name="Normal 45 5 2" xfId="26025"/>
    <cellStyle name="Normal 45 50" xfId="26026"/>
    <cellStyle name="Normal 45 51" xfId="26027"/>
    <cellStyle name="Normal 45 52" xfId="26028"/>
    <cellStyle name="Normal 45 53" xfId="26029"/>
    <cellStyle name="Normal 45 54" xfId="26030"/>
    <cellStyle name="Normal 45 55" xfId="26031"/>
    <cellStyle name="Normal 45 56" xfId="26032"/>
    <cellStyle name="Normal 45 57" xfId="26033"/>
    <cellStyle name="Normal 45 58" xfId="26034"/>
    <cellStyle name="Normal 45 59" xfId="26035"/>
    <cellStyle name="Normal 45 6" xfId="5137"/>
    <cellStyle name="Normal 45 6 2" xfId="26036"/>
    <cellStyle name="Normal 45 60" xfId="26037"/>
    <cellStyle name="Normal 45 61" xfId="26038"/>
    <cellStyle name="Normal 45 62" xfId="26039"/>
    <cellStyle name="Normal 45 63" xfId="26040"/>
    <cellStyle name="Normal 45 64" xfId="26041"/>
    <cellStyle name="Normal 45 65" xfId="26042"/>
    <cellStyle name="Normal 45 66" xfId="26043"/>
    <cellStyle name="Normal 45 67" xfId="26044"/>
    <cellStyle name="Normal 45 68" xfId="26045"/>
    <cellStyle name="Normal 45 69" xfId="26046"/>
    <cellStyle name="Normal 45 7" xfId="5138"/>
    <cellStyle name="Normal 45 7 2" xfId="26047"/>
    <cellStyle name="Normal 45 70" xfId="26048"/>
    <cellStyle name="Normal 45 8" xfId="5139"/>
    <cellStyle name="Normal 45 8 2" xfId="26049"/>
    <cellStyle name="Normal 45 9" xfId="5140"/>
    <cellStyle name="Normal 45 9 2" xfId="26050"/>
    <cellStyle name="Normal 46" xfId="1193"/>
    <cellStyle name="Normal 46 10" xfId="5141"/>
    <cellStyle name="Normal 46 10 2" xfId="26051"/>
    <cellStyle name="Normal 46 11" xfId="5142"/>
    <cellStyle name="Normal 46 11 2" xfId="26052"/>
    <cellStyle name="Normal 46 12" xfId="5143"/>
    <cellStyle name="Normal 46 12 2" xfId="26053"/>
    <cellStyle name="Normal 46 13" xfId="5144"/>
    <cellStyle name="Normal 46 13 2" xfId="26054"/>
    <cellStyle name="Normal 46 14" xfId="26055"/>
    <cellStyle name="Normal 46 14 2" xfId="26056"/>
    <cellStyle name="Normal 46 15" xfId="26057"/>
    <cellStyle name="Normal 46 15 2" xfId="26058"/>
    <cellStyle name="Normal 46 16" xfId="26059"/>
    <cellStyle name="Normal 46 16 2" xfId="26060"/>
    <cellStyle name="Normal 46 17" xfId="26061"/>
    <cellStyle name="Normal 46 17 2" xfId="26062"/>
    <cellStyle name="Normal 46 18" xfId="26063"/>
    <cellStyle name="Normal 46 18 2" xfId="26064"/>
    <cellStyle name="Normal 46 19" xfId="26065"/>
    <cellStyle name="Normal 46 19 2" xfId="26066"/>
    <cellStyle name="Normal 46 2" xfId="5145"/>
    <cellStyle name="Normal 46 2 2" xfId="26067"/>
    <cellStyle name="Normal 46 20" xfId="26068"/>
    <cellStyle name="Normal 46 20 2" xfId="26069"/>
    <cellStyle name="Normal 46 21" xfId="26070"/>
    <cellStyle name="Normal 46 21 2" xfId="26071"/>
    <cellStyle name="Normal 46 22" xfId="26072"/>
    <cellStyle name="Normal 46 22 2" xfId="26073"/>
    <cellStyle name="Normal 46 23" xfId="26074"/>
    <cellStyle name="Normal 46 24" xfId="26075"/>
    <cellStyle name="Normal 46 25" xfId="26076"/>
    <cellStyle name="Normal 46 26" xfId="26077"/>
    <cellStyle name="Normal 46 27" xfId="26078"/>
    <cellStyle name="Normal 46 28" xfId="26079"/>
    <cellStyle name="Normal 46 29" xfId="26080"/>
    <cellStyle name="Normal 46 3" xfId="5146"/>
    <cellStyle name="Normal 46 3 2" xfId="26081"/>
    <cellStyle name="Normal 46 30" xfId="26082"/>
    <cellStyle name="Normal 46 31" xfId="26083"/>
    <cellStyle name="Normal 46 32" xfId="26084"/>
    <cellStyle name="Normal 46 33" xfId="26085"/>
    <cellStyle name="Normal 46 34" xfId="26086"/>
    <cellStyle name="Normal 46 35" xfId="26087"/>
    <cellStyle name="Normal 46 36" xfId="26088"/>
    <cellStyle name="Normal 46 37" xfId="26089"/>
    <cellStyle name="Normal 46 38" xfId="26090"/>
    <cellStyle name="Normal 46 39" xfId="26091"/>
    <cellStyle name="Normal 46 4" xfId="5147"/>
    <cellStyle name="Normal 46 4 2" xfId="26092"/>
    <cellStyle name="Normal 46 40" xfId="26093"/>
    <cellStyle name="Normal 46 41" xfId="26094"/>
    <cellStyle name="Normal 46 42" xfId="26095"/>
    <cellStyle name="Normal 46 43" xfId="26096"/>
    <cellStyle name="Normal 46 44" xfId="26097"/>
    <cellStyle name="Normal 46 45" xfId="26098"/>
    <cellStyle name="Normal 46 46" xfId="26099"/>
    <cellStyle name="Normal 46 47" xfId="26100"/>
    <cellStyle name="Normal 46 48" xfId="26101"/>
    <cellStyle name="Normal 46 49" xfId="26102"/>
    <cellStyle name="Normal 46 5" xfId="5148"/>
    <cellStyle name="Normal 46 5 2" xfId="26103"/>
    <cellStyle name="Normal 46 50" xfId="26104"/>
    <cellStyle name="Normal 46 51" xfId="26105"/>
    <cellStyle name="Normal 46 52" xfId="26106"/>
    <cellStyle name="Normal 46 53" xfId="26107"/>
    <cellStyle name="Normal 46 54" xfId="26108"/>
    <cellStyle name="Normal 46 55" xfId="26109"/>
    <cellStyle name="Normal 46 56" xfId="26110"/>
    <cellStyle name="Normal 46 57" xfId="26111"/>
    <cellStyle name="Normal 46 58" xfId="26112"/>
    <cellStyle name="Normal 46 59" xfId="26113"/>
    <cellStyle name="Normal 46 6" xfId="5149"/>
    <cellStyle name="Normal 46 6 2" xfId="26114"/>
    <cellStyle name="Normal 46 60" xfId="26115"/>
    <cellStyle name="Normal 46 61" xfId="26116"/>
    <cellStyle name="Normal 46 62" xfId="26117"/>
    <cellStyle name="Normal 46 63" xfId="26118"/>
    <cellStyle name="Normal 46 64" xfId="26119"/>
    <cellStyle name="Normal 46 65" xfId="26120"/>
    <cellStyle name="Normal 46 66" xfId="26121"/>
    <cellStyle name="Normal 46 67" xfId="26122"/>
    <cellStyle name="Normal 46 68" xfId="26123"/>
    <cellStyle name="Normal 46 69" xfId="26124"/>
    <cellStyle name="Normal 46 7" xfId="5150"/>
    <cellStyle name="Normal 46 7 2" xfId="26125"/>
    <cellStyle name="Normal 46 70" xfId="26126"/>
    <cellStyle name="Normal 46 8" xfId="5151"/>
    <cellStyle name="Normal 46 8 2" xfId="26127"/>
    <cellStyle name="Normal 46 9" xfId="5152"/>
    <cellStyle name="Normal 46 9 2" xfId="26128"/>
    <cellStyle name="Normal 47" xfId="1194"/>
    <cellStyle name="Normal 47 10" xfId="5153"/>
    <cellStyle name="Normal 47 10 2" xfId="26129"/>
    <cellStyle name="Normal 47 11" xfId="5154"/>
    <cellStyle name="Normal 47 11 2" xfId="26130"/>
    <cellStyle name="Normal 47 12" xfId="5155"/>
    <cellStyle name="Normal 47 12 2" xfId="26131"/>
    <cellStyle name="Normal 47 13" xfId="5156"/>
    <cellStyle name="Normal 47 13 2" xfId="26132"/>
    <cellStyle name="Normal 47 14" xfId="26133"/>
    <cellStyle name="Normal 47 14 2" xfId="26134"/>
    <cellStyle name="Normal 47 15" xfId="26135"/>
    <cellStyle name="Normal 47 15 2" xfId="26136"/>
    <cellStyle name="Normal 47 16" xfId="26137"/>
    <cellStyle name="Normal 47 16 2" xfId="26138"/>
    <cellStyle name="Normal 47 17" xfId="26139"/>
    <cellStyle name="Normal 47 17 2" xfId="26140"/>
    <cellStyle name="Normal 47 18" xfId="26141"/>
    <cellStyle name="Normal 47 18 2" xfId="26142"/>
    <cellStyle name="Normal 47 19" xfId="26143"/>
    <cellStyle name="Normal 47 19 2" xfId="26144"/>
    <cellStyle name="Normal 47 2" xfId="5157"/>
    <cellStyle name="Normal 47 2 2" xfId="26145"/>
    <cellStyle name="Normal 47 20" xfId="26146"/>
    <cellStyle name="Normal 47 20 2" xfId="26147"/>
    <cellStyle name="Normal 47 21" xfId="26148"/>
    <cellStyle name="Normal 47 21 2" xfId="26149"/>
    <cellStyle name="Normal 47 22" xfId="26150"/>
    <cellStyle name="Normal 47 22 2" xfId="26151"/>
    <cellStyle name="Normal 47 23" xfId="26152"/>
    <cellStyle name="Normal 47 24" xfId="26153"/>
    <cellStyle name="Normal 47 25" xfId="26154"/>
    <cellStyle name="Normal 47 26" xfId="26155"/>
    <cellStyle name="Normal 47 27" xfId="26156"/>
    <cellStyle name="Normal 47 28" xfId="26157"/>
    <cellStyle name="Normal 47 29" xfId="26158"/>
    <cellStyle name="Normal 47 3" xfId="5158"/>
    <cellStyle name="Normal 47 3 2" xfId="26159"/>
    <cellStyle name="Normal 47 30" xfId="26160"/>
    <cellStyle name="Normal 47 31" xfId="26161"/>
    <cellStyle name="Normal 47 32" xfId="26162"/>
    <cellStyle name="Normal 47 33" xfId="26163"/>
    <cellStyle name="Normal 47 34" xfId="26164"/>
    <cellStyle name="Normal 47 35" xfId="26165"/>
    <cellStyle name="Normal 47 36" xfId="26166"/>
    <cellStyle name="Normal 47 37" xfId="26167"/>
    <cellStyle name="Normal 47 38" xfId="26168"/>
    <cellStyle name="Normal 47 39" xfId="26169"/>
    <cellStyle name="Normal 47 4" xfId="5159"/>
    <cellStyle name="Normal 47 4 2" xfId="26170"/>
    <cellStyle name="Normal 47 40" xfId="26171"/>
    <cellStyle name="Normal 47 41" xfId="26172"/>
    <cellStyle name="Normal 47 42" xfId="26173"/>
    <cellStyle name="Normal 47 43" xfId="26174"/>
    <cellStyle name="Normal 47 44" xfId="26175"/>
    <cellStyle name="Normal 47 45" xfId="26176"/>
    <cellStyle name="Normal 47 46" xfId="26177"/>
    <cellStyle name="Normal 47 47" xfId="26178"/>
    <cellStyle name="Normal 47 48" xfId="26179"/>
    <cellStyle name="Normal 47 49" xfId="26180"/>
    <cellStyle name="Normal 47 5" xfId="5160"/>
    <cellStyle name="Normal 47 5 2" xfId="26181"/>
    <cellStyle name="Normal 47 50" xfId="26182"/>
    <cellStyle name="Normal 47 51" xfId="26183"/>
    <cellStyle name="Normal 47 52" xfId="26184"/>
    <cellStyle name="Normal 47 53" xfId="26185"/>
    <cellStyle name="Normal 47 54" xfId="26186"/>
    <cellStyle name="Normal 47 55" xfId="26187"/>
    <cellStyle name="Normal 47 56" xfId="26188"/>
    <cellStyle name="Normal 47 57" xfId="26189"/>
    <cellStyle name="Normal 47 58" xfId="26190"/>
    <cellStyle name="Normal 47 59" xfId="26191"/>
    <cellStyle name="Normal 47 6" xfId="5161"/>
    <cellStyle name="Normal 47 6 2" xfId="26192"/>
    <cellStyle name="Normal 47 60" xfId="26193"/>
    <cellStyle name="Normal 47 61" xfId="26194"/>
    <cellStyle name="Normal 47 62" xfId="26195"/>
    <cellStyle name="Normal 47 63" xfId="26196"/>
    <cellStyle name="Normal 47 64" xfId="26197"/>
    <cellStyle name="Normal 47 65" xfId="26198"/>
    <cellStyle name="Normal 47 66" xfId="26199"/>
    <cellStyle name="Normal 47 67" xfId="26200"/>
    <cellStyle name="Normal 47 68" xfId="26201"/>
    <cellStyle name="Normal 47 69" xfId="26202"/>
    <cellStyle name="Normal 47 7" xfId="5162"/>
    <cellStyle name="Normal 47 7 2" xfId="26203"/>
    <cellStyle name="Normal 47 70" xfId="26204"/>
    <cellStyle name="Normal 47 8" xfId="5163"/>
    <cellStyle name="Normal 47 8 2" xfId="26205"/>
    <cellStyle name="Normal 47 9" xfId="5164"/>
    <cellStyle name="Normal 47 9 2" xfId="26206"/>
    <cellStyle name="Normal 48" xfId="1195"/>
    <cellStyle name="Normal 48 10" xfId="5165"/>
    <cellStyle name="Normal 48 10 2" xfId="26207"/>
    <cellStyle name="Normal 48 11" xfId="5166"/>
    <cellStyle name="Normal 48 11 2" xfId="26208"/>
    <cellStyle name="Normal 48 12" xfId="5167"/>
    <cellStyle name="Normal 48 12 2" xfId="26209"/>
    <cellStyle name="Normal 48 13" xfId="5168"/>
    <cellStyle name="Normal 48 13 2" xfId="26210"/>
    <cellStyle name="Normal 48 14" xfId="26211"/>
    <cellStyle name="Normal 48 14 2" xfId="26212"/>
    <cellStyle name="Normal 48 15" xfId="26213"/>
    <cellStyle name="Normal 48 15 2" xfId="26214"/>
    <cellStyle name="Normal 48 16" xfId="26215"/>
    <cellStyle name="Normal 48 16 2" xfId="26216"/>
    <cellStyle name="Normal 48 17" xfId="26217"/>
    <cellStyle name="Normal 48 17 2" xfId="26218"/>
    <cellStyle name="Normal 48 18" xfId="26219"/>
    <cellStyle name="Normal 48 18 2" xfId="26220"/>
    <cellStyle name="Normal 48 19" xfId="26221"/>
    <cellStyle name="Normal 48 19 2" xfId="26222"/>
    <cellStyle name="Normal 48 2" xfId="5169"/>
    <cellStyle name="Normal 48 2 2" xfId="26223"/>
    <cellStyle name="Normal 48 20" xfId="26224"/>
    <cellStyle name="Normal 48 20 2" xfId="26225"/>
    <cellStyle name="Normal 48 21" xfId="26226"/>
    <cellStyle name="Normal 48 21 2" xfId="26227"/>
    <cellStyle name="Normal 48 22" xfId="26228"/>
    <cellStyle name="Normal 48 22 2" xfId="26229"/>
    <cellStyle name="Normal 48 23" xfId="26230"/>
    <cellStyle name="Normal 48 24" xfId="26231"/>
    <cellStyle name="Normal 48 25" xfId="26232"/>
    <cellStyle name="Normal 48 26" xfId="26233"/>
    <cellStyle name="Normal 48 27" xfId="26234"/>
    <cellStyle name="Normal 48 28" xfId="26235"/>
    <cellStyle name="Normal 48 29" xfId="26236"/>
    <cellStyle name="Normal 48 3" xfId="5170"/>
    <cellStyle name="Normal 48 3 2" xfId="26237"/>
    <cellStyle name="Normal 48 30" xfId="26238"/>
    <cellStyle name="Normal 48 31" xfId="26239"/>
    <cellStyle name="Normal 48 32" xfId="26240"/>
    <cellStyle name="Normal 48 33" xfId="26241"/>
    <cellStyle name="Normal 48 34" xfId="26242"/>
    <cellStyle name="Normal 48 35" xfId="26243"/>
    <cellStyle name="Normal 48 36" xfId="26244"/>
    <cellStyle name="Normal 48 37" xfId="26245"/>
    <cellStyle name="Normal 48 38" xfId="26246"/>
    <cellStyle name="Normal 48 39" xfId="26247"/>
    <cellStyle name="Normal 48 4" xfId="5171"/>
    <cellStyle name="Normal 48 4 2" xfId="26248"/>
    <cellStyle name="Normal 48 40" xfId="26249"/>
    <cellStyle name="Normal 48 41" xfId="26250"/>
    <cellStyle name="Normal 48 42" xfId="26251"/>
    <cellStyle name="Normal 48 43" xfId="26252"/>
    <cellStyle name="Normal 48 44" xfId="26253"/>
    <cellStyle name="Normal 48 45" xfId="26254"/>
    <cellStyle name="Normal 48 46" xfId="26255"/>
    <cellStyle name="Normal 48 47" xfId="26256"/>
    <cellStyle name="Normal 48 48" xfId="26257"/>
    <cellStyle name="Normal 48 49" xfId="26258"/>
    <cellStyle name="Normal 48 5" xfId="5172"/>
    <cellStyle name="Normal 48 5 2" xfId="26259"/>
    <cellStyle name="Normal 48 50" xfId="26260"/>
    <cellStyle name="Normal 48 51" xfId="26261"/>
    <cellStyle name="Normal 48 52" xfId="26262"/>
    <cellStyle name="Normal 48 53" xfId="26263"/>
    <cellStyle name="Normal 48 54" xfId="26264"/>
    <cellStyle name="Normal 48 55" xfId="26265"/>
    <cellStyle name="Normal 48 56" xfId="26266"/>
    <cellStyle name="Normal 48 57" xfId="26267"/>
    <cellStyle name="Normal 48 58" xfId="26268"/>
    <cellStyle name="Normal 48 59" xfId="26269"/>
    <cellStyle name="Normal 48 6" xfId="5173"/>
    <cellStyle name="Normal 48 6 2" xfId="26270"/>
    <cellStyle name="Normal 48 60" xfId="26271"/>
    <cellStyle name="Normal 48 61" xfId="26272"/>
    <cellStyle name="Normal 48 62" xfId="26273"/>
    <cellStyle name="Normal 48 63" xfId="26274"/>
    <cellStyle name="Normal 48 64" xfId="26275"/>
    <cellStyle name="Normal 48 65" xfId="26276"/>
    <cellStyle name="Normal 48 66" xfId="26277"/>
    <cellStyle name="Normal 48 67" xfId="26278"/>
    <cellStyle name="Normal 48 68" xfId="26279"/>
    <cellStyle name="Normal 48 69" xfId="26280"/>
    <cellStyle name="Normal 48 7" xfId="5174"/>
    <cellStyle name="Normal 48 7 2" xfId="26281"/>
    <cellStyle name="Normal 48 70" xfId="26282"/>
    <cellStyle name="Normal 48 8" xfId="5175"/>
    <cellStyle name="Normal 48 8 2" xfId="26283"/>
    <cellStyle name="Normal 48 9" xfId="5176"/>
    <cellStyle name="Normal 48 9 2" xfId="26284"/>
    <cellStyle name="Normal 49" xfId="1196"/>
    <cellStyle name="Normal 49 10" xfId="5177"/>
    <cellStyle name="Normal 49 10 2" xfId="26285"/>
    <cellStyle name="Normal 49 11" xfId="5178"/>
    <cellStyle name="Normal 49 11 2" xfId="26286"/>
    <cellStyle name="Normal 49 12" xfId="5179"/>
    <cellStyle name="Normal 49 12 2" xfId="26287"/>
    <cellStyle name="Normal 49 13" xfId="5180"/>
    <cellStyle name="Normal 49 13 2" xfId="26288"/>
    <cellStyle name="Normal 49 14" xfId="26289"/>
    <cellStyle name="Normal 49 14 2" xfId="26290"/>
    <cellStyle name="Normal 49 15" xfId="26291"/>
    <cellStyle name="Normal 49 15 2" xfId="26292"/>
    <cellStyle name="Normal 49 16" xfId="26293"/>
    <cellStyle name="Normal 49 16 2" xfId="26294"/>
    <cellStyle name="Normal 49 17" xfId="26295"/>
    <cellStyle name="Normal 49 17 2" xfId="26296"/>
    <cellStyle name="Normal 49 18" xfId="26297"/>
    <cellStyle name="Normal 49 18 2" xfId="26298"/>
    <cellStyle name="Normal 49 19" xfId="26299"/>
    <cellStyle name="Normal 49 19 2" xfId="26300"/>
    <cellStyle name="Normal 49 2" xfId="5181"/>
    <cellStyle name="Normal 49 2 2" xfId="26301"/>
    <cellStyle name="Normal 49 20" xfId="26302"/>
    <cellStyle name="Normal 49 20 2" xfId="26303"/>
    <cellStyle name="Normal 49 21" xfId="26304"/>
    <cellStyle name="Normal 49 21 2" xfId="26305"/>
    <cellStyle name="Normal 49 22" xfId="26306"/>
    <cellStyle name="Normal 49 22 2" xfId="26307"/>
    <cellStyle name="Normal 49 23" xfId="26308"/>
    <cellStyle name="Normal 49 24" xfId="26309"/>
    <cellStyle name="Normal 49 25" xfId="26310"/>
    <cellStyle name="Normal 49 26" xfId="26311"/>
    <cellStyle name="Normal 49 27" xfId="26312"/>
    <cellStyle name="Normal 49 28" xfId="26313"/>
    <cellStyle name="Normal 49 29" xfId="26314"/>
    <cellStyle name="Normal 49 3" xfId="5182"/>
    <cellStyle name="Normal 49 3 2" xfId="26315"/>
    <cellStyle name="Normal 49 30" xfId="26316"/>
    <cellStyle name="Normal 49 31" xfId="26317"/>
    <cellStyle name="Normal 49 32" xfId="26318"/>
    <cellStyle name="Normal 49 33" xfId="26319"/>
    <cellStyle name="Normal 49 34" xfId="26320"/>
    <cellStyle name="Normal 49 35" xfId="26321"/>
    <cellStyle name="Normal 49 36" xfId="26322"/>
    <cellStyle name="Normal 49 37" xfId="26323"/>
    <cellStyle name="Normal 49 38" xfId="26324"/>
    <cellStyle name="Normal 49 39" xfId="26325"/>
    <cellStyle name="Normal 49 4" xfId="5183"/>
    <cellStyle name="Normal 49 4 2" xfId="26326"/>
    <cellStyle name="Normal 49 40" xfId="26327"/>
    <cellStyle name="Normal 49 41" xfId="26328"/>
    <cellStyle name="Normal 49 42" xfId="26329"/>
    <cellStyle name="Normal 49 43" xfId="26330"/>
    <cellStyle name="Normal 49 44" xfId="26331"/>
    <cellStyle name="Normal 49 45" xfId="26332"/>
    <cellStyle name="Normal 49 46" xfId="26333"/>
    <cellStyle name="Normal 49 47" xfId="26334"/>
    <cellStyle name="Normal 49 48" xfId="26335"/>
    <cellStyle name="Normal 49 49" xfId="26336"/>
    <cellStyle name="Normal 49 5" xfId="5184"/>
    <cellStyle name="Normal 49 5 2" xfId="26337"/>
    <cellStyle name="Normal 49 50" xfId="26338"/>
    <cellStyle name="Normal 49 51" xfId="26339"/>
    <cellStyle name="Normal 49 52" xfId="26340"/>
    <cellStyle name="Normal 49 53" xfId="26341"/>
    <cellStyle name="Normal 49 54" xfId="26342"/>
    <cellStyle name="Normal 49 55" xfId="26343"/>
    <cellStyle name="Normal 49 56" xfId="26344"/>
    <cellStyle name="Normal 49 57" xfId="26345"/>
    <cellStyle name="Normal 49 58" xfId="26346"/>
    <cellStyle name="Normal 49 59" xfId="26347"/>
    <cellStyle name="Normal 49 6" xfId="5185"/>
    <cellStyle name="Normal 49 6 2" xfId="26348"/>
    <cellStyle name="Normal 49 60" xfId="26349"/>
    <cellStyle name="Normal 49 61" xfId="26350"/>
    <cellStyle name="Normal 49 62" xfId="26351"/>
    <cellStyle name="Normal 49 63" xfId="26352"/>
    <cellStyle name="Normal 49 64" xfId="26353"/>
    <cellStyle name="Normal 49 65" xfId="26354"/>
    <cellStyle name="Normal 49 66" xfId="26355"/>
    <cellStyle name="Normal 49 67" xfId="26356"/>
    <cellStyle name="Normal 49 68" xfId="26357"/>
    <cellStyle name="Normal 49 69" xfId="26358"/>
    <cellStyle name="Normal 49 7" xfId="5186"/>
    <cellStyle name="Normal 49 7 2" xfId="26359"/>
    <cellStyle name="Normal 49 70" xfId="26360"/>
    <cellStyle name="Normal 49 8" xfId="5187"/>
    <cellStyle name="Normal 49 8 2" xfId="26361"/>
    <cellStyle name="Normal 49 9" xfId="5188"/>
    <cellStyle name="Normal 49 9 2" xfId="26362"/>
    <cellStyle name="Normal 5" xfId="69"/>
    <cellStyle name="Normal 5 10" xfId="70"/>
    <cellStyle name="Normal 5 11" xfId="17253"/>
    <cellStyle name="Normal 5 11 2" xfId="41913"/>
    <cellStyle name="Normal 5 12" xfId="26363"/>
    <cellStyle name="Normal 5 13" xfId="26364"/>
    <cellStyle name="Normal 5 14" xfId="26365"/>
    <cellStyle name="Normal 5 15" xfId="26366"/>
    <cellStyle name="Normal 5 16" xfId="26367"/>
    <cellStyle name="Normal 5 17" xfId="26368"/>
    <cellStyle name="Normal 5 18" xfId="26369"/>
    <cellStyle name="Normal 5 19" xfId="26370"/>
    <cellStyle name="Normal 5 2" xfId="71"/>
    <cellStyle name="Normal 5 2 10" xfId="26371"/>
    <cellStyle name="Normal 5 2 11" xfId="26372"/>
    <cellStyle name="Normal 5 2 12" xfId="26373"/>
    <cellStyle name="Normal 5 2 13" xfId="26374"/>
    <cellStyle name="Normal 5 2 14" xfId="26375"/>
    <cellStyle name="Normal 5 2 15" xfId="26376"/>
    <cellStyle name="Normal 5 2 16" xfId="26377"/>
    <cellStyle name="Normal 5 2 17" xfId="26378"/>
    <cellStyle name="Normal 5 2 18" xfId="26379"/>
    <cellStyle name="Normal 5 2 19" xfId="26380"/>
    <cellStyle name="Normal 5 2 2" xfId="26381"/>
    <cellStyle name="Normal 5 2 2 10" xfId="26382"/>
    <cellStyle name="Normal 5 2 2 11" xfId="26383"/>
    <cellStyle name="Normal 5 2 2 12" xfId="26384"/>
    <cellStyle name="Normal 5 2 2 13" xfId="26385"/>
    <cellStyle name="Normal 5 2 2 14" xfId="26386"/>
    <cellStyle name="Normal 5 2 2 15" xfId="26387"/>
    <cellStyle name="Normal 5 2 2 16" xfId="26388"/>
    <cellStyle name="Normal 5 2 2 17" xfId="26389"/>
    <cellStyle name="Normal 5 2 2 18" xfId="26390"/>
    <cellStyle name="Normal 5 2 2 19" xfId="26391"/>
    <cellStyle name="Normal 5 2 2 2" xfId="26392"/>
    <cellStyle name="Normal 5 2 2 2 10" xfId="26393"/>
    <cellStyle name="Normal 5 2 2 2 11" xfId="26394"/>
    <cellStyle name="Normal 5 2 2 2 12" xfId="26395"/>
    <cellStyle name="Normal 5 2 2 2 13" xfId="26396"/>
    <cellStyle name="Normal 5 2 2 2 14" xfId="26397"/>
    <cellStyle name="Normal 5 2 2 2 15" xfId="26398"/>
    <cellStyle name="Normal 5 2 2 2 16" xfId="26399"/>
    <cellStyle name="Normal 5 2 2 2 17" xfId="26400"/>
    <cellStyle name="Normal 5 2 2 2 18" xfId="26401"/>
    <cellStyle name="Normal 5 2 2 2 2" xfId="26402"/>
    <cellStyle name="Normal 5 2 2 2 3" xfId="26403"/>
    <cellStyle name="Normal 5 2 2 2 4" xfId="26404"/>
    <cellStyle name="Normal 5 2 2 2 5" xfId="26405"/>
    <cellStyle name="Normal 5 2 2 2 6" xfId="26406"/>
    <cellStyle name="Normal 5 2 2 2 7" xfId="26407"/>
    <cellStyle name="Normal 5 2 2 2 8" xfId="26408"/>
    <cellStyle name="Normal 5 2 2 2 9" xfId="26409"/>
    <cellStyle name="Normal 5 2 2 3" xfId="26410"/>
    <cellStyle name="Normal 5 2 2 4" xfId="26411"/>
    <cellStyle name="Normal 5 2 2 5" xfId="26412"/>
    <cellStyle name="Normal 5 2 2 6" xfId="26413"/>
    <cellStyle name="Normal 5 2 2 7" xfId="26414"/>
    <cellStyle name="Normal 5 2 2 8" xfId="26415"/>
    <cellStyle name="Normal 5 2 2 9" xfId="26416"/>
    <cellStyle name="Normal 5 2 2_ELEC SAP FCST UPLOAD" xfId="26417"/>
    <cellStyle name="Normal 5 2 20" xfId="26418"/>
    <cellStyle name="Normal 5 2 21" xfId="26419"/>
    <cellStyle name="Normal 5 2 22" xfId="26420"/>
    <cellStyle name="Normal 5 2 3" xfId="26421"/>
    <cellStyle name="Normal 5 2 4" xfId="26422"/>
    <cellStyle name="Normal 5 2 5" xfId="26423"/>
    <cellStyle name="Normal 5 2 6" xfId="26424"/>
    <cellStyle name="Normal 5 2 7" xfId="26425"/>
    <cellStyle name="Normal 5 2 8" xfId="26426"/>
    <cellStyle name="Normal 5 2 9" xfId="26427"/>
    <cellStyle name="Normal 5 2_ELEC SAP FCST UPLOAD" xfId="26428"/>
    <cellStyle name="Normal 5 20" xfId="26429"/>
    <cellStyle name="Normal 5 21" xfId="26430"/>
    <cellStyle name="Normal 5 22" xfId="26431"/>
    <cellStyle name="Normal 5 23" xfId="26432"/>
    <cellStyle name="Normal 5 24" xfId="26433"/>
    <cellStyle name="Normal 5 25" xfId="26434"/>
    <cellStyle name="Normal 5 26" xfId="26435"/>
    <cellStyle name="Normal 5 27" xfId="26436"/>
    <cellStyle name="Normal 5 28" xfId="26437"/>
    <cellStyle name="Normal 5 29" xfId="26438"/>
    <cellStyle name="Normal 5 3" xfId="72"/>
    <cellStyle name="Normal 5 30" xfId="26439"/>
    <cellStyle name="Normal 5 31" xfId="26440"/>
    <cellStyle name="Normal 5 32" xfId="26441"/>
    <cellStyle name="Normal 5 33" xfId="26442"/>
    <cellStyle name="Normal 5 34" xfId="26443"/>
    <cellStyle name="Normal 5 35" xfId="26444"/>
    <cellStyle name="Normal 5 36" xfId="26445"/>
    <cellStyle name="Normal 5 37" xfId="26446"/>
    <cellStyle name="Normal 5 38" xfId="26447"/>
    <cellStyle name="Normal 5 39" xfId="26448"/>
    <cellStyle name="Normal 5 4" xfId="73"/>
    <cellStyle name="Normal 5 40" xfId="26449"/>
    <cellStyle name="Normal 5 41" xfId="26450"/>
    <cellStyle name="Normal 5 42" xfId="26451"/>
    <cellStyle name="Normal 5 43" xfId="26452"/>
    <cellStyle name="Normal 5 44" xfId="26453"/>
    <cellStyle name="Normal 5 45" xfId="26454"/>
    <cellStyle name="Normal 5 46" xfId="26455"/>
    <cellStyle name="Normal 5 47" xfId="26456"/>
    <cellStyle name="Normal 5 48" xfId="26457"/>
    <cellStyle name="Normal 5 49" xfId="26458"/>
    <cellStyle name="Normal 5 5" xfId="74"/>
    <cellStyle name="Normal 5 50" xfId="26459"/>
    <cellStyle name="Normal 5 51" xfId="26460"/>
    <cellStyle name="Normal 5 52" xfId="26461"/>
    <cellStyle name="Normal 5 53" xfId="26462"/>
    <cellStyle name="Normal 5 54" xfId="26463"/>
    <cellStyle name="Normal 5 55" xfId="26464"/>
    <cellStyle name="Normal 5 56" xfId="26465"/>
    <cellStyle name="Normal 5 57" xfId="26466"/>
    <cellStyle name="Normal 5 58" xfId="26467"/>
    <cellStyle name="Normal 5 59" xfId="26468"/>
    <cellStyle name="Normal 5 6" xfId="75"/>
    <cellStyle name="Normal 5 6 10" xfId="26469"/>
    <cellStyle name="Normal 5 6 11" xfId="26470"/>
    <cellStyle name="Normal 5 6 12" xfId="26471"/>
    <cellStyle name="Normal 5 6 13" xfId="26472"/>
    <cellStyle name="Normal 5 6 14" xfId="26473"/>
    <cellStyle name="Normal 5 6 15" xfId="26474"/>
    <cellStyle name="Normal 5 6 16" xfId="26475"/>
    <cellStyle name="Normal 5 6 17" xfId="26476"/>
    <cellStyle name="Normal 5 6 2" xfId="26477"/>
    <cellStyle name="Normal 5 6 3" xfId="26478"/>
    <cellStyle name="Normal 5 6 4" xfId="26479"/>
    <cellStyle name="Normal 5 6 5" xfId="26480"/>
    <cellStyle name="Normal 5 6 6" xfId="26481"/>
    <cellStyle name="Normal 5 6 7" xfId="26482"/>
    <cellStyle name="Normal 5 6 8" xfId="26483"/>
    <cellStyle name="Normal 5 6 9" xfId="26484"/>
    <cellStyle name="Normal 5 60" xfId="26485"/>
    <cellStyle name="Normal 5 61" xfId="26486"/>
    <cellStyle name="Normal 5 62" xfId="26487"/>
    <cellStyle name="Normal 5 63" xfId="26488"/>
    <cellStyle name="Normal 5 64" xfId="26489"/>
    <cellStyle name="Normal 5 65" xfId="26490"/>
    <cellStyle name="Normal 5 66" xfId="26491"/>
    <cellStyle name="Normal 5 67" xfId="26492"/>
    <cellStyle name="Normal 5 68" xfId="26493"/>
    <cellStyle name="Normal 5 69" xfId="26494"/>
    <cellStyle name="Normal 5 7" xfId="76"/>
    <cellStyle name="Normal 5 70" xfId="26495"/>
    <cellStyle name="Normal 5 71" xfId="26496"/>
    <cellStyle name="Normal 5 72" xfId="26497"/>
    <cellStyle name="Normal 5 73" xfId="26498"/>
    <cellStyle name="Normal 5 74" xfId="26499"/>
    <cellStyle name="Normal 5 75" xfId="26500"/>
    <cellStyle name="Normal 5 76" xfId="26501"/>
    <cellStyle name="Normal 5 77" xfId="26502"/>
    <cellStyle name="Normal 5 78" xfId="26503"/>
    <cellStyle name="Normal 5 79" xfId="26504"/>
    <cellStyle name="Normal 5 8" xfId="77"/>
    <cellStyle name="Normal 5 80" xfId="26505"/>
    <cellStyle name="Normal 5 81" xfId="26506"/>
    <cellStyle name="Normal 5 82" xfId="26507"/>
    <cellStyle name="Normal 5 83" xfId="26508"/>
    <cellStyle name="Normal 5 9" xfId="78"/>
    <cellStyle name="Normal 5_Customer Operations Business Plan Input Reqs (3)" xfId="5189"/>
    <cellStyle name="Normal 50" xfId="1197"/>
    <cellStyle name="Normal 50 10" xfId="5190"/>
    <cellStyle name="Normal 50 10 2" xfId="26509"/>
    <cellStyle name="Normal 50 11" xfId="5191"/>
    <cellStyle name="Normal 50 11 2" xfId="26510"/>
    <cellStyle name="Normal 50 12" xfId="5192"/>
    <cellStyle name="Normal 50 12 2" xfId="26511"/>
    <cellStyle name="Normal 50 13" xfId="5193"/>
    <cellStyle name="Normal 50 13 2" xfId="26512"/>
    <cellStyle name="Normal 50 14" xfId="26513"/>
    <cellStyle name="Normal 50 14 2" xfId="26514"/>
    <cellStyle name="Normal 50 15" xfId="26515"/>
    <cellStyle name="Normal 50 15 2" xfId="26516"/>
    <cellStyle name="Normal 50 16" xfId="26517"/>
    <cellStyle name="Normal 50 16 2" xfId="26518"/>
    <cellStyle name="Normal 50 17" xfId="26519"/>
    <cellStyle name="Normal 50 17 2" xfId="26520"/>
    <cellStyle name="Normal 50 18" xfId="26521"/>
    <cellStyle name="Normal 50 18 2" xfId="26522"/>
    <cellStyle name="Normal 50 19" xfId="26523"/>
    <cellStyle name="Normal 50 19 2" xfId="26524"/>
    <cellStyle name="Normal 50 2" xfId="5194"/>
    <cellStyle name="Normal 50 2 2" xfId="26525"/>
    <cellStyle name="Normal 50 20" xfId="26526"/>
    <cellStyle name="Normal 50 20 2" xfId="26527"/>
    <cellStyle name="Normal 50 21" xfId="26528"/>
    <cellStyle name="Normal 50 21 2" xfId="26529"/>
    <cellStyle name="Normal 50 22" xfId="26530"/>
    <cellStyle name="Normal 50 22 2" xfId="26531"/>
    <cellStyle name="Normal 50 23" xfId="26532"/>
    <cellStyle name="Normal 50 24" xfId="26533"/>
    <cellStyle name="Normal 50 25" xfId="26534"/>
    <cellStyle name="Normal 50 26" xfId="26535"/>
    <cellStyle name="Normal 50 27" xfId="26536"/>
    <cellStyle name="Normal 50 28" xfId="26537"/>
    <cellStyle name="Normal 50 29" xfId="26538"/>
    <cellStyle name="Normal 50 3" xfId="5195"/>
    <cellStyle name="Normal 50 3 2" xfId="26539"/>
    <cellStyle name="Normal 50 30" xfId="26540"/>
    <cellStyle name="Normal 50 31" xfId="26541"/>
    <cellStyle name="Normal 50 32" xfId="26542"/>
    <cellStyle name="Normal 50 33" xfId="26543"/>
    <cellStyle name="Normal 50 34" xfId="26544"/>
    <cellStyle name="Normal 50 35" xfId="26545"/>
    <cellStyle name="Normal 50 36" xfId="26546"/>
    <cellStyle name="Normal 50 37" xfId="26547"/>
    <cellStyle name="Normal 50 38" xfId="26548"/>
    <cellStyle name="Normal 50 39" xfId="26549"/>
    <cellStyle name="Normal 50 4" xfId="5196"/>
    <cellStyle name="Normal 50 4 2" xfId="26550"/>
    <cellStyle name="Normal 50 40" xfId="26551"/>
    <cellStyle name="Normal 50 41" xfId="26552"/>
    <cellStyle name="Normal 50 42" xfId="26553"/>
    <cellStyle name="Normal 50 43" xfId="26554"/>
    <cellStyle name="Normal 50 44" xfId="26555"/>
    <cellStyle name="Normal 50 45" xfId="26556"/>
    <cellStyle name="Normal 50 46" xfId="26557"/>
    <cellStyle name="Normal 50 47" xfId="26558"/>
    <cellStyle name="Normal 50 48" xfId="26559"/>
    <cellStyle name="Normal 50 49" xfId="26560"/>
    <cellStyle name="Normal 50 5" xfId="5197"/>
    <cellStyle name="Normal 50 5 2" xfId="26561"/>
    <cellStyle name="Normal 50 50" xfId="26562"/>
    <cellStyle name="Normal 50 51" xfId="26563"/>
    <cellStyle name="Normal 50 52" xfId="26564"/>
    <cellStyle name="Normal 50 53" xfId="26565"/>
    <cellStyle name="Normal 50 54" xfId="26566"/>
    <cellStyle name="Normal 50 55" xfId="26567"/>
    <cellStyle name="Normal 50 56" xfId="26568"/>
    <cellStyle name="Normal 50 57" xfId="26569"/>
    <cellStyle name="Normal 50 58" xfId="26570"/>
    <cellStyle name="Normal 50 59" xfId="26571"/>
    <cellStyle name="Normal 50 6" xfId="5198"/>
    <cellStyle name="Normal 50 6 2" xfId="26572"/>
    <cellStyle name="Normal 50 60" xfId="26573"/>
    <cellStyle name="Normal 50 61" xfId="26574"/>
    <cellStyle name="Normal 50 62" xfId="26575"/>
    <cellStyle name="Normal 50 63" xfId="26576"/>
    <cellStyle name="Normal 50 64" xfId="26577"/>
    <cellStyle name="Normal 50 65" xfId="26578"/>
    <cellStyle name="Normal 50 66" xfId="26579"/>
    <cellStyle name="Normal 50 67" xfId="26580"/>
    <cellStyle name="Normal 50 68" xfId="26581"/>
    <cellStyle name="Normal 50 69" xfId="26582"/>
    <cellStyle name="Normal 50 7" xfId="5199"/>
    <cellStyle name="Normal 50 7 2" xfId="26583"/>
    <cellStyle name="Normal 50 70" xfId="26584"/>
    <cellStyle name="Normal 50 8" xfId="5200"/>
    <cellStyle name="Normal 50 8 2" xfId="26585"/>
    <cellStyle name="Normal 50 9" xfId="5201"/>
    <cellStyle name="Normal 50 9 2" xfId="26586"/>
    <cellStyle name="Normal 51" xfId="1198"/>
    <cellStyle name="Normal 51 10" xfId="26587"/>
    <cellStyle name="Normal 51 11" xfId="26588"/>
    <cellStyle name="Normal 51 12" xfId="26589"/>
    <cellStyle name="Normal 51 13" xfId="26590"/>
    <cellStyle name="Normal 51 14" xfId="26591"/>
    <cellStyle name="Normal 51 15" xfId="26592"/>
    <cellStyle name="Normal 51 16" xfId="26593"/>
    <cellStyle name="Normal 51 17" xfId="26594"/>
    <cellStyle name="Normal 51 2" xfId="26595"/>
    <cellStyle name="Normal 51 3" xfId="26596"/>
    <cellStyle name="Normal 51 4" xfId="26597"/>
    <cellStyle name="Normal 51 5" xfId="26598"/>
    <cellStyle name="Normal 51 6" xfId="26599"/>
    <cellStyle name="Normal 51 7" xfId="26600"/>
    <cellStyle name="Normal 51 8" xfId="26601"/>
    <cellStyle name="Normal 51 9" xfId="26602"/>
    <cellStyle name="Normal 52" xfId="1199"/>
    <cellStyle name="Normal 52 10" xfId="5202"/>
    <cellStyle name="Normal 52 10 2" xfId="26603"/>
    <cellStyle name="Normal 52 11" xfId="5203"/>
    <cellStyle name="Normal 52 11 2" xfId="26604"/>
    <cellStyle name="Normal 52 12" xfId="5204"/>
    <cellStyle name="Normal 52 12 2" xfId="26605"/>
    <cellStyle name="Normal 52 13" xfId="5205"/>
    <cellStyle name="Normal 52 13 2" xfId="26606"/>
    <cellStyle name="Normal 52 14" xfId="26607"/>
    <cellStyle name="Normal 52 14 2" xfId="26608"/>
    <cellStyle name="Normal 52 15" xfId="26609"/>
    <cellStyle name="Normal 52 15 2" xfId="26610"/>
    <cellStyle name="Normal 52 16" xfId="26611"/>
    <cellStyle name="Normal 52 16 2" xfId="26612"/>
    <cellStyle name="Normal 52 17" xfId="26613"/>
    <cellStyle name="Normal 52 17 2" xfId="26614"/>
    <cellStyle name="Normal 52 18" xfId="26615"/>
    <cellStyle name="Normal 52 18 2" xfId="26616"/>
    <cellStyle name="Normal 52 19" xfId="26617"/>
    <cellStyle name="Normal 52 19 2" xfId="26618"/>
    <cellStyle name="Normal 52 2" xfId="5206"/>
    <cellStyle name="Normal 52 2 2" xfId="26619"/>
    <cellStyle name="Normal 52 20" xfId="26620"/>
    <cellStyle name="Normal 52 20 2" xfId="26621"/>
    <cellStyle name="Normal 52 21" xfId="26622"/>
    <cellStyle name="Normal 52 21 2" xfId="26623"/>
    <cellStyle name="Normal 52 22" xfId="26624"/>
    <cellStyle name="Normal 52 22 2" xfId="26625"/>
    <cellStyle name="Normal 52 23" xfId="26626"/>
    <cellStyle name="Normal 52 24" xfId="26627"/>
    <cellStyle name="Normal 52 25" xfId="26628"/>
    <cellStyle name="Normal 52 26" xfId="26629"/>
    <cellStyle name="Normal 52 27" xfId="26630"/>
    <cellStyle name="Normal 52 28" xfId="26631"/>
    <cellStyle name="Normal 52 29" xfId="26632"/>
    <cellStyle name="Normal 52 3" xfId="5207"/>
    <cellStyle name="Normal 52 3 2" xfId="26633"/>
    <cellStyle name="Normal 52 30" xfId="26634"/>
    <cellStyle name="Normal 52 31" xfId="26635"/>
    <cellStyle name="Normal 52 32" xfId="26636"/>
    <cellStyle name="Normal 52 33" xfId="26637"/>
    <cellStyle name="Normal 52 34" xfId="26638"/>
    <cellStyle name="Normal 52 35" xfId="26639"/>
    <cellStyle name="Normal 52 36" xfId="26640"/>
    <cellStyle name="Normal 52 37" xfId="26641"/>
    <cellStyle name="Normal 52 38" xfId="26642"/>
    <cellStyle name="Normal 52 39" xfId="26643"/>
    <cellStyle name="Normal 52 4" xfId="5208"/>
    <cellStyle name="Normal 52 4 2" xfId="26644"/>
    <cellStyle name="Normal 52 40" xfId="26645"/>
    <cellStyle name="Normal 52 41" xfId="26646"/>
    <cellStyle name="Normal 52 42" xfId="26647"/>
    <cellStyle name="Normal 52 43" xfId="26648"/>
    <cellStyle name="Normal 52 44" xfId="26649"/>
    <cellStyle name="Normal 52 45" xfId="26650"/>
    <cellStyle name="Normal 52 46" xfId="26651"/>
    <cellStyle name="Normal 52 47" xfId="26652"/>
    <cellStyle name="Normal 52 48" xfId="26653"/>
    <cellStyle name="Normal 52 49" xfId="26654"/>
    <cellStyle name="Normal 52 5" xfId="5209"/>
    <cellStyle name="Normal 52 5 2" xfId="26655"/>
    <cellStyle name="Normal 52 50" xfId="26656"/>
    <cellStyle name="Normal 52 51" xfId="26657"/>
    <cellStyle name="Normal 52 52" xfId="26658"/>
    <cellStyle name="Normal 52 53" xfId="26659"/>
    <cellStyle name="Normal 52 54" xfId="26660"/>
    <cellStyle name="Normal 52 55" xfId="26661"/>
    <cellStyle name="Normal 52 56" xfId="26662"/>
    <cellStyle name="Normal 52 57" xfId="26663"/>
    <cellStyle name="Normal 52 58" xfId="26664"/>
    <cellStyle name="Normal 52 59" xfId="26665"/>
    <cellStyle name="Normal 52 6" xfId="5210"/>
    <cellStyle name="Normal 52 6 2" xfId="26666"/>
    <cellStyle name="Normal 52 60" xfId="26667"/>
    <cellStyle name="Normal 52 61" xfId="26668"/>
    <cellStyle name="Normal 52 62" xfId="26669"/>
    <cellStyle name="Normal 52 63" xfId="26670"/>
    <cellStyle name="Normal 52 64" xfId="26671"/>
    <cellStyle name="Normal 52 65" xfId="26672"/>
    <cellStyle name="Normal 52 66" xfId="26673"/>
    <cellStyle name="Normal 52 67" xfId="26674"/>
    <cellStyle name="Normal 52 68" xfId="26675"/>
    <cellStyle name="Normal 52 69" xfId="26676"/>
    <cellStyle name="Normal 52 7" xfId="5211"/>
    <cellStyle name="Normal 52 7 2" xfId="26677"/>
    <cellStyle name="Normal 52 70" xfId="26678"/>
    <cellStyle name="Normal 52 8" xfId="5212"/>
    <cellStyle name="Normal 52 8 2" xfId="26679"/>
    <cellStyle name="Normal 52 9" xfId="5213"/>
    <cellStyle name="Normal 52 9 2" xfId="26680"/>
    <cellStyle name="Normal 53" xfId="1200"/>
    <cellStyle name="Normal 53 10" xfId="5214"/>
    <cellStyle name="Normal 53 10 2" xfId="26681"/>
    <cellStyle name="Normal 53 11" xfId="5215"/>
    <cellStyle name="Normal 53 11 2" xfId="26682"/>
    <cellStyle name="Normal 53 12" xfId="5216"/>
    <cellStyle name="Normal 53 12 2" xfId="26683"/>
    <cellStyle name="Normal 53 13" xfId="5217"/>
    <cellStyle name="Normal 53 13 2" xfId="26684"/>
    <cellStyle name="Normal 53 14" xfId="26685"/>
    <cellStyle name="Normal 53 14 2" xfId="26686"/>
    <cellStyle name="Normal 53 15" xfId="26687"/>
    <cellStyle name="Normal 53 15 2" xfId="26688"/>
    <cellStyle name="Normal 53 16" xfId="26689"/>
    <cellStyle name="Normal 53 16 2" xfId="26690"/>
    <cellStyle name="Normal 53 17" xfId="26691"/>
    <cellStyle name="Normal 53 17 2" xfId="26692"/>
    <cellStyle name="Normal 53 18" xfId="26693"/>
    <cellStyle name="Normal 53 18 2" xfId="26694"/>
    <cellStyle name="Normal 53 19" xfId="26695"/>
    <cellStyle name="Normal 53 19 2" xfId="26696"/>
    <cellStyle name="Normal 53 2" xfId="5218"/>
    <cellStyle name="Normal 53 2 2" xfId="26697"/>
    <cellStyle name="Normal 53 20" xfId="26698"/>
    <cellStyle name="Normal 53 20 2" xfId="26699"/>
    <cellStyle name="Normal 53 21" xfId="26700"/>
    <cellStyle name="Normal 53 21 2" xfId="26701"/>
    <cellStyle name="Normal 53 22" xfId="26702"/>
    <cellStyle name="Normal 53 22 2" xfId="26703"/>
    <cellStyle name="Normal 53 23" xfId="26704"/>
    <cellStyle name="Normal 53 24" xfId="26705"/>
    <cellStyle name="Normal 53 25" xfId="26706"/>
    <cellStyle name="Normal 53 26" xfId="26707"/>
    <cellStyle name="Normal 53 27" xfId="26708"/>
    <cellStyle name="Normal 53 28" xfId="26709"/>
    <cellStyle name="Normal 53 29" xfId="26710"/>
    <cellStyle name="Normal 53 3" xfId="5219"/>
    <cellStyle name="Normal 53 3 2" xfId="26711"/>
    <cellStyle name="Normal 53 30" xfId="26712"/>
    <cellStyle name="Normal 53 31" xfId="26713"/>
    <cellStyle name="Normal 53 32" xfId="26714"/>
    <cellStyle name="Normal 53 33" xfId="26715"/>
    <cellStyle name="Normal 53 34" xfId="26716"/>
    <cellStyle name="Normal 53 35" xfId="26717"/>
    <cellStyle name="Normal 53 36" xfId="26718"/>
    <cellStyle name="Normal 53 37" xfId="26719"/>
    <cellStyle name="Normal 53 38" xfId="26720"/>
    <cellStyle name="Normal 53 39" xfId="26721"/>
    <cellStyle name="Normal 53 4" xfId="5220"/>
    <cellStyle name="Normal 53 4 2" xfId="26722"/>
    <cellStyle name="Normal 53 40" xfId="26723"/>
    <cellStyle name="Normal 53 41" xfId="26724"/>
    <cellStyle name="Normal 53 42" xfId="26725"/>
    <cellStyle name="Normal 53 43" xfId="26726"/>
    <cellStyle name="Normal 53 44" xfId="26727"/>
    <cellStyle name="Normal 53 45" xfId="26728"/>
    <cellStyle name="Normal 53 46" xfId="26729"/>
    <cellStyle name="Normal 53 47" xfId="26730"/>
    <cellStyle name="Normal 53 48" xfId="26731"/>
    <cellStyle name="Normal 53 49" xfId="26732"/>
    <cellStyle name="Normal 53 5" xfId="5221"/>
    <cellStyle name="Normal 53 5 2" xfId="26733"/>
    <cellStyle name="Normal 53 50" xfId="26734"/>
    <cellStyle name="Normal 53 51" xfId="26735"/>
    <cellStyle name="Normal 53 52" xfId="26736"/>
    <cellStyle name="Normal 53 53" xfId="26737"/>
    <cellStyle name="Normal 53 54" xfId="26738"/>
    <cellStyle name="Normal 53 55" xfId="26739"/>
    <cellStyle name="Normal 53 56" xfId="26740"/>
    <cellStyle name="Normal 53 57" xfId="26741"/>
    <cellStyle name="Normal 53 58" xfId="26742"/>
    <cellStyle name="Normal 53 59" xfId="26743"/>
    <cellStyle name="Normal 53 6" xfId="5222"/>
    <cellStyle name="Normal 53 6 2" xfId="26744"/>
    <cellStyle name="Normal 53 60" xfId="26745"/>
    <cellStyle name="Normal 53 61" xfId="26746"/>
    <cellStyle name="Normal 53 62" xfId="26747"/>
    <cellStyle name="Normal 53 63" xfId="26748"/>
    <cellStyle name="Normal 53 64" xfId="26749"/>
    <cellStyle name="Normal 53 65" xfId="26750"/>
    <cellStyle name="Normal 53 66" xfId="26751"/>
    <cellStyle name="Normal 53 67" xfId="26752"/>
    <cellStyle name="Normal 53 68" xfId="26753"/>
    <cellStyle name="Normal 53 69" xfId="26754"/>
    <cellStyle name="Normal 53 7" xfId="5223"/>
    <cellStyle name="Normal 53 7 2" xfId="26755"/>
    <cellStyle name="Normal 53 70" xfId="26756"/>
    <cellStyle name="Normal 53 8" xfId="5224"/>
    <cellStyle name="Normal 53 8 2" xfId="26757"/>
    <cellStyle name="Normal 53 9" xfId="5225"/>
    <cellStyle name="Normal 53 9 2" xfId="26758"/>
    <cellStyle name="Normal 54" xfId="1201"/>
    <cellStyle name="Normal 54 10" xfId="5226"/>
    <cellStyle name="Normal 54 11" xfId="5227"/>
    <cellStyle name="Normal 54 12" xfId="5228"/>
    <cellStyle name="Normal 54 13" xfId="5229"/>
    <cellStyle name="Normal 54 14" xfId="5230"/>
    <cellStyle name="Normal 54 15" xfId="26759"/>
    <cellStyle name="Normal 54 16" xfId="26760"/>
    <cellStyle name="Normal 54 17" xfId="26761"/>
    <cellStyle name="Normal 54 18" xfId="26762"/>
    <cellStyle name="Normal 54 19" xfId="26763"/>
    <cellStyle name="Normal 54 2" xfId="1202"/>
    <cellStyle name="Normal 54 2 10" xfId="5231"/>
    <cellStyle name="Normal 54 2 11" xfId="5232"/>
    <cellStyle name="Normal 54 2 12" xfId="5233"/>
    <cellStyle name="Normal 54 2 13" xfId="5234"/>
    <cellStyle name="Normal 54 2 2" xfId="5235"/>
    <cellStyle name="Normal 54 2 3" xfId="5236"/>
    <cellStyle name="Normal 54 2 4" xfId="5237"/>
    <cellStyle name="Normal 54 2 5" xfId="5238"/>
    <cellStyle name="Normal 54 2 6" xfId="5239"/>
    <cellStyle name="Normal 54 2 7" xfId="5240"/>
    <cellStyle name="Normal 54 2 8" xfId="5241"/>
    <cellStyle name="Normal 54 2 9" xfId="5242"/>
    <cellStyle name="Normal 54 20" xfId="26764"/>
    <cellStyle name="Normal 54 21" xfId="26765"/>
    <cellStyle name="Normal 54 3" xfId="5243"/>
    <cellStyle name="Normal 54 4" xfId="5244"/>
    <cellStyle name="Normal 54 5" xfId="5245"/>
    <cellStyle name="Normal 54 6" xfId="5246"/>
    <cellStyle name="Normal 54 7" xfId="5247"/>
    <cellStyle name="Normal 54 8" xfId="5248"/>
    <cellStyle name="Normal 54 9" xfId="5249"/>
    <cellStyle name="Normal 55" xfId="1203"/>
    <cellStyle name="Normal 55 10" xfId="5250"/>
    <cellStyle name="Normal 55 11" xfId="5251"/>
    <cellStyle name="Normal 55 12" xfId="5252"/>
    <cellStyle name="Normal 55 13" xfId="5253"/>
    <cellStyle name="Normal 55 14" xfId="5254"/>
    <cellStyle name="Normal 55 2" xfId="1204"/>
    <cellStyle name="Normal 55 2 10" xfId="5255"/>
    <cellStyle name="Normal 55 2 11" xfId="5256"/>
    <cellStyle name="Normal 55 2 12" xfId="5257"/>
    <cellStyle name="Normal 55 2 13" xfId="5258"/>
    <cellStyle name="Normal 55 2 2" xfId="5259"/>
    <cellStyle name="Normal 55 2 3" xfId="5260"/>
    <cellStyle name="Normal 55 2 4" xfId="5261"/>
    <cellStyle name="Normal 55 2 5" xfId="5262"/>
    <cellStyle name="Normal 55 2 6" xfId="5263"/>
    <cellStyle name="Normal 55 2 7" xfId="5264"/>
    <cellStyle name="Normal 55 2 8" xfId="5265"/>
    <cellStyle name="Normal 55 2 9" xfId="5266"/>
    <cellStyle name="Normal 55 3" xfId="5267"/>
    <cellStyle name="Normal 55 4" xfId="5268"/>
    <cellStyle name="Normal 55 5" xfId="5269"/>
    <cellStyle name="Normal 55 6" xfId="5270"/>
    <cellStyle name="Normal 55 7" xfId="5271"/>
    <cellStyle name="Normal 55 8" xfId="5272"/>
    <cellStyle name="Normal 55 9" xfId="5273"/>
    <cellStyle name="Normal 56" xfId="1205"/>
    <cellStyle name="Normal 56 10" xfId="26766"/>
    <cellStyle name="Normal 56 11" xfId="26767"/>
    <cellStyle name="Normal 56 12" xfId="26768"/>
    <cellStyle name="Normal 56 13" xfId="26769"/>
    <cellStyle name="Normal 56 14" xfId="26770"/>
    <cellStyle name="Normal 56 15" xfId="26771"/>
    <cellStyle name="Normal 56 16" xfId="26772"/>
    <cellStyle name="Normal 56 17" xfId="26773"/>
    <cellStyle name="Normal 56 2" xfId="17254"/>
    <cellStyle name="Normal 56 3" xfId="26774"/>
    <cellStyle name="Normal 56 4" xfId="26775"/>
    <cellStyle name="Normal 56 5" xfId="26776"/>
    <cellStyle name="Normal 56 6" xfId="26777"/>
    <cellStyle name="Normal 56 7" xfId="26778"/>
    <cellStyle name="Normal 56 8" xfId="26779"/>
    <cellStyle name="Normal 56 9" xfId="26780"/>
    <cellStyle name="Normal 57" xfId="1206"/>
    <cellStyle name="Normal 57 2" xfId="5274"/>
    <cellStyle name="Normal 58" xfId="1207"/>
    <cellStyle name="Normal 58 2" xfId="1208"/>
    <cellStyle name="Normal 58 3" xfId="2291"/>
    <cellStyle name="Normal 58 3 2" xfId="17212"/>
    <cellStyle name="Normal 58 3 2 2" xfId="41878"/>
    <cellStyle name="Normal 58 3 2 2 2" xfId="41964"/>
    <cellStyle name="Normal 58 3 2 2 3" xfId="41971"/>
    <cellStyle name="Normal 58 3 2 3" xfId="41921"/>
    <cellStyle name="Normal 58 3 2 3 2" xfId="41965"/>
    <cellStyle name="Normal 58 3 2 3 3" xfId="41980"/>
    <cellStyle name="Normal 58 4" xfId="15697"/>
    <cellStyle name="Normal 58 4 2" xfId="17226"/>
    <cellStyle name="Normal 58 4 3" xfId="41885"/>
    <cellStyle name="Normal 58 4 3 2" xfId="41966"/>
    <cellStyle name="Normal 58 4 3 3" xfId="41982"/>
    <cellStyle name="Normal 58 5" xfId="17223"/>
    <cellStyle name="Normal 58 5 2" xfId="41887"/>
    <cellStyle name="Normal 58 5 2 2" xfId="41882"/>
    <cellStyle name="Normal 58 5 2 2 2" xfId="41925"/>
    <cellStyle name="Normal 58 5 2 2 2 2" xfId="41967"/>
    <cellStyle name="Normal 58 5 2 2 2 3" xfId="41978"/>
    <cellStyle name="Normal 58 5 3" xfId="42012"/>
    <cellStyle name="Normal 58 5 3 2" xfId="42019"/>
    <cellStyle name="Normal 58_2.10 Streetworks version 2 - RW Update" xfId="5275"/>
    <cellStyle name="Normal 59" xfId="1209"/>
    <cellStyle name="Normal 59 2" xfId="15695"/>
    <cellStyle name="Normal 6" xfId="79"/>
    <cellStyle name="Normal 6 10" xfId="5276"/>
    <cellStyle name="Normal 6 11" xfId="5277"/>
    <cellStyle name="Normal 6 12" xfId="5278"/>
    <cellStyle name="Normal 6 13" xfId="5279"/>
    <cellStyle name="Normal 6 14" xfId="17234"/>
    <cellStyle name="Normal 6 15" xfId="26781"/>
    <cellStyle name="Normal 6 16" xfId="26782"/>
    <cellStyle name="Normal 6 17" xfId="26783"/>
    <cellStyle name="Normal 6 18" xfId="26784"/>
    <cellStyle name="Normal 6 19" xfId="26785"/>
    <cellStyle name="Normal 6 2" xfId="5280"/>
    <cellStyle name="Normal 6 2 10" xfId="26786"/>
    <cellStyle name="Normal 6 2 11" xfId="26787"/>
    <cellStyle name="Normal 6 2 12" xfId="26788"/>
    <cellStyle name="Normal 6 2 13" xfId="26789"/>
    <cellStyle name="Normal 6 2 14" xfId="26790"/>
    <cellStyle name="Normal 6 2 15" xfId="26791"/>
    <cellStyle name="Normal 6 2 16" xfId="26792"/>
    <cellStyle name="Normal 6 2 17" xfId="26793"/>
    <cellStyle name="Normal 6 2 2" xfId="26794"/>
    <cellStyle name="Normal 6 2 3" xfId="26795"/>
    <cellStyle name="Normal 6 2 4" xfId="26796"/>
    <cellStyle name="Normal 6 2 5" xfId="26797"/>
    <cellStyle name="Normal 6 2 6" xfId="26798"/>
    <cellStyle name="Normal 6 2 7" xfId="26799"/>
    <cellStyle name="Normal 6 2 8" xfId="26800"/>
    <cellStyle name="Normal 6 2 9" xfId="26801"/>
    <cellStyle name="Normal 6 20" xfId="26802"/>
    <cellStyle name="Normal 6 21" xfId="26803"/>
    <cellStyle name="Normal 6 22" xfId="26804"/>
    <cellStyle name="Normal 6 23" xfId="26805"/>
    <cellStyle name="Normal 6 24" xfId="26806"/>
    <cellStyle name="Normal 6 25" xfId="26807"/>
    <cellStyle name="Normal 6 26" xfId="26808"/>
    <cellStyle name="Normal 6 27" xfId="26809"/>
    <cellStyle name="Normal 6 28" xfId="26810"/>
    <cellStyle name="Normal 6 29" xfId="26811"/>
    <cellStyle name="Normal 6 3" xfId="5281"/>
    <cellStyle name="Normal 6 3 10" xfId="26812"/>
    <cellStyle name="Normal 6 3 11" xfId="26813"/>
    <cellStyle name="Normal 6 3 12" xfId="26814"/>
    <cellStyle name="Normal 6 3 13" xfId="26815"/>
    <cellStyle name="Normal 6 3 14" xfId="26816"/>
    <cellStyle name="Normal 6 3 15" xfId="26817"/>
    <cellStyle name="Normal 6 3 16" xfId="26818"/>
    <cellStyle name="Normal 6 3 17" xfId="26819"/>
    <cellStyle name="Normal 6 3 2" xfId="26820"/>
    <cellStyle name="Normal 6 3 3" xfId="26821"/>
    <cellStyle name="Normal 6 3 4" xfId="26822"/>
    <cellStyle name="Normal 6 3 5" xfId="26823"/>
    <cellStyle name="Normal 6 3 6" xfId="26824"/>
    <cellStyle name="Normal 6 3 7" xfId="26825"/>
    <cellStyle name="Normal 6 3 8" xfId="26826"/>
    <cellStyle name="Normal 6 3 9" xfId="26827"/>
    <cellStyle name="Normal 6 30" xfId="26828"/>
    <cellStyle name="Normal 6 31" xfId="26829"/>
    <cellStyle name="Normal 6 32" xfId="26830"/>
    <cellStyle name="Normal 6 33" xfId="26831"/>
    <cellStyle name="Normal 6 34" xfId="26832"/>
    <cellStyle name="Normal 6 35" xfId="26833"/>
    <cellStyle name="Normal 6 36" xfId="26834"/>
    <cellStyle name="Normal 6 37" xfId="26835"/>
    <cellStyle name="Normal 6 38" xfId="26836"/>
    <cellStyle name="Normal 6 39" xfId="26837"/>
    <cellStyle name="Normal 6 4" xfId="5282"/>
    <cellStyle name="Normal 6 40" xfId="26838"/>
    <cellStyle name="Normal 6 41" xfId="26839"/>
    <cellStyle name="Normal 6 42" xfId="26840"/>
    <cellStyle name="Normal 6 43" xfId="26841"/>
    <cellStyle name="Normal 6 44" xfId="26842"/>
    <cellStyle name="Normal 6 45" xfId="26843"/>
    <cellStyle name="Normal 6 46" xfId="26844"/>
    <cellStyle name="Normal 6 47" xfId="26845"/>
    <cellStyle name="Normal 6 48" xfId="26846"/>
    <cellStyle name="Normal 6 49" xfId="26847"/>
    <cellStyle name="Normal 6 5" xfId="5283"/>
    <cellStyle name="Normal 6 50" xfId="26848"/>
    <cellStyle name="Normal 6 51" xfId="26849"/>
    <cellStyle name="Normal 6 52" xfId="26850"/>
    <cellStyle name="Normal 6 53" xfId="26851"/>
    <cellStyle name="Normal 6 54" xfId="26852"/>
    <cellStyle name="Normal 6 55" xfId="26853"/>
    <cellStyle name="Normal 6 56" xfId="26854"/>
    <cellStyle name="Normal 6 57" xfId="26855"/>
    <cellStyle name="Normal 6 58" xfId="26856"/>
    <cellStyle name="Normal 6 59" xfId="26857"/>
    <cellStyle name="Normal 6 6" xfId="5284"/>
    <cellStyle name="Normal 6 60" xfId="26858"/>
    <cellStyle name="Normal 6 61" xfId="26859"/>
    <cellStyle name="Normal 6 62" xfId="26860"/>
    <cellStyle name="Normal 6 63" xfId="26861"/>
    <cellStyle name="Normal 6 64" xfId="26862"/>
    <cellStyle name="Normal 6 65" xfId="26863"/>
    <cellStyle name="Normal 6 66" xfId="26864"/>
    <cellStyle name="Normal 6 67" xfId="26865"/>
    <cellStyle name="Normal 6 68" xfId="26866"/>
    <cellStyle name="Normal 6 69" xfId="26867"/>
    <cellStyle name="Normal 6 7" xfId="5285"/>
    <cellStyle name="Normal 6 70" xfId="26868"/>
    <cellStyle name="Normal 6 71" xfId="26869"/>
    <cellStyle name="Normal 6 72" xfId="26870"/>
    <cellStyle name="Normal 6 73" xfId="26871"/>
    <cellStyle name="Normal 6 74" xfId="26872"/>
    <cellStyle name="Normal 6 75" xfId="26873"/>
    <cellStyle name="Normal 6 76" xfId="26874"/>
    <cellStyle name="Normal 6 77" xfId="26875"/>
    <cellStyle name="Normal 6 78" xfId="26876"/>
    <cellStyle name="Normal 6 79" xfId="26877"/>
    <cellStyle name="Normal 6 8" xfId="5286"/>
    <cellStyle name="Normal 6 80" xfId="26878"/>
    <cellStyle name="Normal 6 81" xfId="26879"/>
    <cellStyle name="Normal 6 82" xfId="26880"/>
    <cellStyle name="Normal 6 83" xfId="26881"/>
    <cellStyle name="Normal 6 9" xfId="5287"/>
    <cellStyle name="Normal 60" xfId="321"/>
    <cellStyle name="Normal 61" xfId="5288"/>
    <cellStyle name="Normal 61 2" xfId="15538"/>
    <cellStyle name="Normal 61 2 2" xfId="15740"/>
    <cellStyle name="Normal 61 2 3" xfId="17208"/>
    <cellStyle name="Normal 61 2 4" xfId="41874"/>
    <cellStyle name="Normal 61 2 5" xfId="41961"/>
    <cellStyle name="Normal 61 2 6" xfId="41985"/>
    <cellStyle name="Normal 61 2 7" xfId="41987"/>
    <cellStyle name="Normal 61 2 8" xfId="42014"/>
    <cellStyle name="Normal 62" xfId="15702"/>
    <cellStyle name="Normal 63" xfId="15771"/>
    <cellStyle name="Normal 63 2" xfId="15772"/>
    <cellStyle name="Normal 63 2 2" xfId="15773"/>
    <cellStyle name="Normal 63 2 3" xfId="17220"/>
    <cellStyle name="Normal 63 2 3 2" xfId="42011"/>
    <cellStyle name="Normal 63 2 3 2 2" xfId="42017"/>
    <cellStyle name="Normal 63 2 4" xfId="41888"/>
    <cellStyle name="Normal 63 2 4 2" xfId="41881"/>
    <cellStyle name="Normal 63 2 4 2 2" xfId="41923"/>
    <cellStyle name="Normal 63 2 4 2 2 2" xfId="41968"/>
    <cellStyle name="Normal 63 2 4 2 2 3" xfId="41975"/>
    <cellStyle name="Normal 63 3" xfId="17257"/>
    <cellStyle name="Normal 63 3 2" xfId="41918"/>
    <cellStyle name="Normal 63 3 3" xfId="41934"/>
    <cellStyle name="Normal 63 3 3 2" xfId="42021"/>
    <cellStyle name="Normal 63 4" xfId="41897"/>
    <cellStyle name="Normal 63 5" xfId="41903"/>
    <cellStyle name="Normal 64" xfId="15791"/>
    <cellStyle name="Normal 64 2" xfId="17219"/>
    <cellStyle name="Normal 64 3" xfId="41889"/>
    <cellStyle name="Normal 64 3 2" xfId="41880"/>
    <cellStyle name="Normal 64 3 2 2" xfId="41922"/>
    <cellStyle name="Normal 64 3 2 2 2" xfId="41969"/>
    <cellStyle name="Normal 64 3 2 2 3" xfId="41974"/>
    <cellStyle name="Normal 64 3 2 2 3 2" xfId="42015"/>
    <cellStyle name="Normal 64 4" xfId="41905"/>
    <cellStyle name="Normal 65" xfId="17210"/>
    <cellStyle name="Normal 66" xfId="17211"/>
    <cellStyle name="Normal 66 2" xfId="17266"/>
    <cellStyle name="Normal 66 2 2" xfId="41892"/>
    <cellStyle name="Normal 66 2 3" xfId="41928"/>
    <cellStyle name="Normal 66 2 4" xfId="41957"/>
    <cellStyle name="Normal 66 3" xfId="41988"/>
    <cellStyle name="Normal 67" xfId="17238"/>
    <cellStyle name="Normal 67 2" xfId="41894"/>
    <cellStyle name="Normal 67 3" xfId="41930"/>
    <cellStyle name="Normal 67 4" xfId="41959"/>
    <cellStyle name="Normal 68" xfId="41891"/>
    <cellStyle name="Normal 68 2" xfId="41924"/>
    <cellStyle name="Normal 68 2 2" xfId="41970"/>
    <cellStyle name="Normal 68 2 3" xfId="41977"/>
    <cellStyle name="Normal 69" xfId="41911"/>
    <cellStyle name="Normal 7" xfId="2"/>
    <cellStyle name="Normal 7 10" xfId="26882"/>
    <cellStyle name="Normal 7 11" xfId="26883"/>
    <cellStyle name="Normal 7 12" xfId="26884"/>
    <cellStyle name="Normal 7 13" xfId="26885"/>
    <cellStyle name="Normal 7 14" xfId="26886"/>
    <cellStyle name="Normal 7 15" xfId="26887"/>
    <cellStyle name="Normal 7 16" xfId="26888"/>
    <cellStyle name="Normal 7 17" xfId="26889"/>
    <cellStyle name="Normal 7 18" xfId="26890"/>
    <cellStyle name="Normal 7 19" xfId="26891"/>
    <cellStyle name="Normal 7 2" xfId="5"/>
    <cellStyle name="Normal 7 2 10" xfId="26892"/>
    <cellStyle name="Normal 7 2 11" xfId="26893"/>
    <cellStyle name="Normal 7 2 12" xfId="26894"/>
    <cellStyle name="Normal 7 2 13" xfId="26895"/>
    <cellStyle name="Normal 7 2 14" xfId="26896"/>
    <cellStyle name="Normal 7 2 15" xfId="26897"/>
    <cellStyle name="Normal 7 2 16" xfId="26898"/>
    <cellStyle name="Normal 7 2 17" xfId="26899"/>
    <cellStyle name="Normal 7 2 18" xfId="26900"/>
    <cellStyle name="Normal 7 2 19" xfId="26901"/>
    <cellStyle name="Normal 7 2 2" xfId="21"/>
    <cellStyle name="Normal 7 2 20" xfId="26902"/>
    <cellStyle name="Normal 7 2 21" xfId="26903"/>
    <cellStyle name="Normal 7 2 22" xfId="26904"/>
    <cellStyle name="Normal 7 2 23" xfId="26905"/>
    <cellStyle name="Normal 7 2 24" xfId="26906"/>
    <cellStyle name="Normal 7 2 25" xfId="26907"/>
    <cellStyle name="Normal 7 2 26" xfId="26908"/>
    <cellStyle name="Normal 7 2 27" xfId="26909"/>
    <cellStyle name="Normal 7 2 28" xfId="26910"/>
    <cellStyle name="Normal 7 2 29" xfId="26911"/>
    <cellStyle name="Normal 7 2 3" xfId="26912"/>
    <cellStyle name="Normal 7 2 30" xfId="26913"/>
    <cellStyle name="Normal 7 2 31" xfId="26914"/>
    <cellStyle name="Normal 7 2 32" xfId="26915"/>
    <cellStyle name="Normal 7 2 33" xfId="26916"/>
    <cellStyle name="Normal 7 2 34" xfId="26917"/>
    <cellStyle name="Normal 7 2 35" xfId="26918"/>
    <cellStyle name="Normal 7 2 36" xfId="26919"/>
    <cellStyle name="Normal 7 2 37" xfId="26920"/>
    <cellStyle name="Normal 7 2 38" xfId="26921"/>
    <cellStyle name="Normal 7 2 39" xfId="26922"/>
    <cellStyle name="Normal 7 2 4" xfId="26923"/>
    <cellStyle name="Normal 7 2 40" xfId="26924"/>
    <cellStyle name="Normal 7 2 41" xfId="26925"/>
    <cellStyle name="Normal 7 2 42" xfId="26926"/>
    <cellStyle name="Normal 7 2 43" xfId="26927"/>
    <cellStyle name="Normal 7 2 44" xfId="26928"/>
    <cellStyle name="Normal 7 2 45" xfId="26929"/>
    <cellStyle name="Normal 7 2 46" xfId="26930"/>
    <cellStyle name="Normal 7 2 47" xfId="26931"/>
    <cellStyle name="Normal 7 2 48" xfId="26932"/>
    <cellStyle name="Normal 7 2 49" xfId="26933"/>
    <cellStyle name="Normal 7 2 5" xfId="26934"/>
    <cellStyle name="Normal 7 2 50" xfId="26935"/>
    <cellStyle name="Normal 7 2 51" xfId="26936"/>
    <cellStyle name="Normal 7 2 52" xfId="26937"/>
    <cellStyle name="Normal 7 2 53" xfId="26938"/>
    <cellStyle name="Normal 7 2 54" xfId="26939"/>
    <cellStyle name="Normal 7 2 55" xfId="26940"/>
    <cellStyle name="Normal 7 2 56" xfId="26941"/>
    <cellStyle name="Normal 7 2 57" xfId="26942"/>
    <cellStyle name="Normal 7 2 58" xfId="26943"/>
    <cellStyle name="Normal 7 2 59" xfId="26944"/>
    <cellStyle name="Normal 7 2 6" xfId="26945"/>
    <cellStyle name="Normal 7 2 60" xfId="26946"/>
    <cellStyle name="Normal 7 2 61" xfId="26947"/>
    <cellStyle name="Normal 7 2 62" xfId="26948"/>
    <cellStyle name="Normal 7 2 63" xfId="26949"/>
    <cellStyle name="Normal 7 2 64" xfId="26950"/>
    <cellStyle name="Normal 7 2 65" xfId="26951"/>
    <cellStyle name="Normal 7 2 66" xfId="26952"/>
    <cellStyle name="Normal 7 2 67" xfId="26953"/>
    <cellStyle name="Normal 7 2 68" xfId="26954"/>
    <cellStyle name="Normal 7 2 69" xfId="26955"/>
    <cellStyle name="Normal 7 2 7" xfId="26956"/>
    <cellStyle name="Normal 7 2 70" xfId="26957"/>
    <cellStyle name="Normal 7 2 71" xfId="26958"/>
    <cellStyle name="Normal 7 2 72" xfId="26959"/>
    <cellStyle name="Normal 7 2 73" xfId="26960"/>
    <cellStyle name="Normal 7 2 74" xfId="26961"/>
    <cellStyle name="Normal 7 2 75" xfId="26962"/>
    <cellStyle name="Normal 7 2 76" xfId="26963"/>
    <cellStyle name="Normal 7 2 77" xfId="26964"/>
    <cellStyle name="Normal 7 2 78" xfId="26965"/>
    <cellStyle name="Normal 7 2 8" xfId="26966"/>
    <cellStyle name="Normal 7 2 9" xfId="26967"/>
    <cellStyle name="Normal 7 20" xfId="26968"/>
    <cellStyle name="Normal 7 21" xfId="26969"/>
    <cellStyle name="Normal 7 22" xfId="26970"/>
    <cellStyle name="Normal 7 23" xfId="26971"/>
    <cellStyle name="Normal 7 24" xfId="26972"/>
    <cellStyle name="Normal 7 25" xfId="26973"/>
    <cellStyle name="Normal 7 26" xfId="26974"/>
    <cellStyle name="Normal 7 27" xfId="26975"/>
    <cellStyle name="Normal 7 28" xfId="26976"/>
    <cellStyle name="Normal 7 29" xfId="26977"/>
    <cellStyle name="Normal 7 3" xfId="307"/>
    <cellStyle name="Normal 7 3 10" xfId="26978"/>
    <cellStyle name="Normal 7 3 11" xfId="26979"/>
    <cellStyle name="Normal 7 3 12" xfId="26980"/>
    <cellStyle name="Normal 7 3 13" xfId="26981"/>
    <cellStyle name="Normal 7 3 14" xfId="26982"/>
    <cellStyle name="Normal 7 3 15" xfId="26983"/>
    <cellStyle name="Normal 7 3 16" xfId="26984"/>
    <cellStyle name="Normal 7 3 17" xfId="26985"/>
    <cellStyle name="Normal 7 3 2" xfId="15737"/>
    <cellStyle name="Normal 7 3 3" xfId="26986"/>
    <cellStyle name="Normal 7 3 4" xfId="26987"/>
    <cellStyle name="Normal 7 3 5" xfId="26988"/>
    <cellStyle name="Normal 7 3 6" xfId="26989"/>
    <cellStyle name="Normal 7 3 7" xfId="26990"/>
    <cellStyle name="Normal 7 3 8" xfId="26991"/>
    <cellStyle name="Normal 7 3 9" xfId="26992"/>
    <cellStyle name="Normal 7 30" xfId="26993"/>
    <cellStyle name="Normal 7 31" xfId="26994"/>
    <cellStyle name="Normal 7 32" xfId="26995"/>
    <cellStyle name="Normal 7 33" xfId="26996"/>
    <cellStyle name="Normal 7 34" xfId="26997"/>
    <cellStyle name="Normal 7 35" xfId="26998"/>
    <cellStyle name="Normal 7 36" xfId="26999"/>
    <cellStyle name="Normal 7 37" xfId="27000"/>
    <cellStyle name="Normal 7 38" xfId="27001"/>
    <cellStyle name="Normal 7 39" xfId="27002"/>
    <cellStyle name="Normal 7 4" xfId="5289"/>
    <cellStyle name="Normal 7 4 10" xfId="27003"/>
    <cellStyle name="Normal 7 4 11" xfId="27004"/>
    <cellStyle name="Normal 7 4 12" xfId="27005"/>
    <cellStyle name="Normal 7 4 13" xfId="27006"/>
    <cellStyle name="Normal 7 4 14" xfId="27007"/>
    <cellStyle name="Normal 7 4 15" xfId="27008"/>
    <cellStyle name="Normal 7 4 16" xfId="27009"/>
    <cellStyle name="Normal 7 4 17" xfId="27010"/>
    <cellStyle name="Normal 7 4 2" xfId="15542"/>
    <cellStyle name="Normal 7 4 3" xfId="27011"/>
    <cellStyle name="Normal 7 4 4" xfId="27012"/>
    <cellStyle name="Normal 7 4 5" xfId="27013"/>
    <cellStyle name="Normal 7 4 6" xfId="27014"/>
    <cellStyle name="Normal 7 4 7" xfId="27015"/>
    <cellStyle name="Normal 7 4 8" xfId="27016"/>
    <cellStyle name="Normal 7 4 9" xfId="27017"/>
    <cellStyle name="Normal 7 40" xfId="27018"/>
    <cellStyle name="Normal 7 41" xfId="27019"/>
    <cellStyle name="Normal 7 42" xfId="27020"/>
    <cellStyle name="Normal 7 43" xfId="27021"/>
    <cellStyle name="Normal 7 44" xfId="27022"/>
    <cellStyle name="Normal 7 45" xfId="27023"/>
    <cellStyle name="Normal 7 46" xfId="27024"/>
    <cellStyle name="Normal 7 47" xfId="27025"/>
    <cellStyle name="Normal 7 48" xfId="27026"/>
    <cellStyle name="Normal 7 49" xfId="27027"/>
    <cellStyle name="Normal 7 5" xfId="15705"/>
    <cellStyle name="Normal 7 5 2" xfId="17227"/>
    <cellStyle name="Normal 7 50" xfId="27028"/>
    <cellStyle name="Normal 7 51" xfId="27029"/>
    <cellStyle name="Normal 7 52" xfId="27030"/>
    <cellStyle name="Normal 7 53" xfId="27031"/>
    <cellStyle name="Normal 7 54" xfId="27032"/>
    <cellStyle name="Normal 7 55" xfId="27033"/>
    <cellStyle name="Normal 7 56" xfId="27034"/>
    <cellStyle name="Normal 7 57" xfId="27035"/>
    <cellStyle name="Normal 7 58" xfId="27036"/>
    <cellStyle name="Normal 7 59" xfId="27037"/>
    <cellStyle name="Normal 7 6" xfId="27038"/>
    <cellStyle name="Normal 7 60" xfId="27039"/>
    <cellStyle name="Normal 7 61" xfId="27040"/>
    <cellStyle name="Normal 7 62" xfId="27041"/>
    <cellStyle name="Normal 7 63" xfId="27042"/>
    <cellStyle name="Normal 7 64" xfId="27043"/>
    <cellStyle name="Normal 7 65" xfId="27044"/>
    <cellStyle name="Normal 7 66" xfId="27045"/>
    <cellStyle name="Normal 7 67" xfId="27046"/>
    <cellStyle name="Normal 7 68" xfId="27047"/>
    <cellStyle name="Normal 7 69" xfId="27048"/>
    <cellStyle name="Normal 7 7" xfId="27049"/>
    <cellStyle name="Normal 7 70" xfId="27050"/>
    <cellStyle name="Normal 7 71" xfId="27051"/>
    <cellStyle name="Normal 7 72" xfId="27052"/>
    <cellStyle name="Normal 7 73" xfId="27053"/>
    <cellStyle name="Normal 7 74" xfId="27054"/>
    <cellStyle name="Normal 7 75" xfId="27055"/>
    <cellStyle name="Normal 7 76" xfId="27056"/>
    <cellStyle name="Normal 7 77" xfId="27057"/>
    <cellStyle name="Normal 7 78" xfId="27058"/>
    <cellStyle name="Normal 7 8" xfId="27059"/>
    <cellStyle name="Normal 7 9" xfId="27060"/>
    <cellStyle name="Normal 70" xfId="41916"/>
    <cellStyle name="Normal 71" xfId="41919"/>
    <cellStyle name="Normal 71 2" xfId="41937"/>
    <cellStyle name="Normal 72" xfId="41938"/>
    <cellStyle name="Normal 72 2" xfId="41997"/>
    <cellStyle name="Normal 72 2 2" xfId="42033"/>
    <cellStyle name="Normal 73" xfId="41956"/>
    <cellStyle name="Normal 74" xfId="41984"/>
    <cellStyle name="Normal 74 2" xfId="42010"/>
    <cellStyle name="Normal 75" xfId="41986"/>
    <cellStyle name="Normal 76" xfId="42013"/>
    <cellStyle name="Normal 77" xfId="42022"/>
    <cellStyle name="Normal 78" xfId="42023"/>
    <cellStyle name="Normal 8" xfId="206"/>
    <cellStyle name="Normal 8 10" xfId="27061"/>
    <cellStyle name="Normal 8 11" xfId="27062"/>
    <cellStyle name="Normal 8 12" xfId="27063"/>
    <cellStyle name="Normal 8 13" xfId="27064"/>
    <cellStyle name="Normal 8 14" xfId="27065"/>
    <cellStyle name="Normal 8 15" xfId="27066"/>
    <cellStyle name="Normal 8 16" xfId="27067"/>
    <cellStyle name="Normal 8 17" xfId="27068"/>
    <cellStyle name="Normal 8 18" xfId="27069"/>
    <cellStyle name="Normal 8 19" xfId="27070"/>
    <cellStyle name="Normal 8 2" xfId="1210"/>
    <cellStyle name="Normal 8 2 10" xfId="27071"/>
    <cellStyle name="Normal 8 2 11" xfId="27072"/>
    <cellStyle name="Normal 8 2 12" xfId="27073"/>
    <cellStyle name="Normal 8 2 13" xfId="27074"/>
    <cellStyle name="Normal 8 2 14" xfId="27075"/>
    <cellStyle name="Normal 8 2 15" xfId="27076"/>
    <cellStyle name="Normal 8 2 16" xfId="27077"/>
    <cellStyle name="Normal 8 2 17" xfId="27078"/>
    <cellStyle name="Normal 8 2 2" xfId="27079"/>
    <cellStyle name="Normal 8 2 3" xfId="27080"/>
    <cellStyle name="Normal 8 2 4" xfId="27081"/>
    <cellStyle name="Normal 8 2 5" xfId="27082"/>
    <cellStyle name="Normal 8 2 6" xfId="27083"/>
    <cellStyle name="Normal 8 2 7" xfId="27084"/>
    <cellStyle name="Normal 8 2 8" xfId="27085"/>
    <cellStyle name="Normal 8 2 9" xfId="27086"/>
    <cellStyle name="Normal 8 20" xfId="27087"/>
    <cellStyle name="Normal 8 21" xfId="27088"/>
    <cellStyle name="Normal 8 22" xfId="27089"/>
    <cellStyle name="Normal 8 23" xfId="27090"/>
    <cellStyle name="Normal 8 24" xfId="27091"/>
    <cellStyle name="Normal 8 25" xfId="27092"/>
    <cellStyle name="Normal 8 26" xfId="27093"/>
    <cellStyle name="Normal 8 27" xfId="27094"/>
    <cellStyle name="Normal 8 28" xfId="27095"/>
    <cellStyle name="Normal 8 29" xfId="27096"/>
    <cellStyle name="Normal 8 3" xfId="17216"/>
    <cellStyle name="Normal 8 3 10" xfId="27097"/>
    <cellStyle name="Normal 8 3 11" xfId="27098"/>
    <cellStyle name="Normal 8 3 12" xfId="27099"/>
    <cellStyle name="Normal 8 3 13" xfId="27100"/>
    <cellStyle name="Normal 8 3 14" xfId="27101"/>
    <cellStyle name="Normal 8 3 15" xfId="27102"/>
    <cellStyle name="Normal 8 3 16" xfId="27103"/>
    <cellStyle name="Normal 8 3 17" xfId="27104"/>
    <cellStyle name="Normal 8 3 2" xfId="27105"/>
    <cellStyle name="Normal 8 3 3" xfId="27106"/>
    <cellStyle name="Normal 8 3 4" xfId="27107"/>
    <cellStyle name="Normal 8 3 5" xfId="27108"/>
    <cellStyle name="Normal 8 3 6" xfId="27109"/>
    <cellStyle name="Normal 8 3 7" xfId="27110"/>
    <cellStyle name="Normal 8 3 8" xfId="27111"/>
    <cellStyle name="Normal 8 3 9" xfId="27112"/>
    <cellStyle name="Normal 8 30" xfId="27113"/>
    <cellStyle name="Normal 8 31" xfId="27114"/>
    <cellStyle name="Normal 8 32" xfId="27115"/>
    <cellStyle name="Normal 8 33" xfId="27116"/>
    <cellStyle name="Normal 8 34" xfId="27117"/>
    <cellStyle name="Normal 8 35" xfId="27118"/>
    <cellStyle name="Normal 8 36" xfId="27119"/>
    <cellStyle name="Normal 8 37" xfId="27120"/>
    <cellStyle name="Normal 8 38" xfId="27121"/>
    <cellStyle name="Normal 8 39" xfId="27122"/>
    <cellStyle name="Normal 8 4" xfId="17255"/>
    <cellStyle name="Normal 8 4 10" xfId="27123"/>
    <cellStyle name="Normal 8 4 11" xfId="27124"/>
    <cellStyle name="Normal 8 4 12" xfId="27125"/>
    <cellStyle name="Normal 8 4 13" xfId="27126"/>
    <cellStyle name="Normal 8 4 14" xfId="27127"/>
    <cellStyle name="Normal 8 4 15" xfId="27128"/>
    <cellStyle name="Normal 8 4 16" xfId="27129"/>
    <cellStyle name="Normal 8 4 17" xfId="27130"/>
    <cellStyle name="Normal 8 4 18" xfId="41879"/>
    <cellStyle name="Normal 8 4 19" xfId="41936"/>
    <cellStyle name="Normal 8 4 19 2" xfId="41973"/>
    <cellStyle name="Normal 8 4 2" xfId="27131"/>
    <cellStyle name="Normal 8 4 3" xfId="27132"/>
    <cellStyle name="Normal 8 4 4" xfId="27133"/>
    <cellStyle name="Normal 8 4 5" xfId="27134"/>
    <cellStyle name="Normal 8 4 6" xfId="27135"/>
    <cellStyle name="Normal 8 4 7" xfId="27136"/>
    <cellStyle name="Normal 8 4 8" xfId="27137"/>
    <cellStyle name="Normal 8 4 9" xfId="27138"/>
    <cellStyle name="Normal 8 40" xfId="27139"/>
    <cellStyle name="Normal 8 41" xfId="27140"/>
    <cellStyle name="Normal 8 42" xfId="27141"/>
    <cellStyle name="Normal 8 43" xfId="27142"/>
    <cellStyle name="Normal 8 44" xfId="27143"/>
    <cellStyle name="Normal 8 45" xfId="27144"/>
    <cellStyle name="Normal 8 46" xfId="27145"/>
    <cellStyle name="Normal 8 47" xfId="27146"/>
    <cellStyle name="Normal 8 48" xfId="27147"/>
    <cellStyle name="Normal 8 49" xfId="27148"/>
    <cellStyle name="Normal 8 5" xfId="27149"/>
    <cellStyle name="Normal 8 50" xfId="27150"/>
    <cellStyle name="Normal 8 51" xfId="27151"/>
    <cellStyle name="Normal 8 52" xfId="27152"/>
    <cellStyle name="Normal 8 53" xfId="27153"/>
    <cellStyle name="Normal 8 54" xfId="27154"/>
    <cellStyle name="Normal 8 55" xfId="27155"/>
    <cellStyle name="Normal 8 56" xfId="27156"/>
    <cellStyle name="Normal 8 57" xfId="27157"/>
    <cellStyle name="Normal 8 58" xfId="27158"/>
    <cellStyle name="Normal 8 59" xfId="27159"/>
    <cellStyle name="Normal 8 6" xfId="27160"/>
    <cellStyle name="Normal 8 60" xfId="27161"/>
    <cellStyle name="Normal 8 61" xfId="27162"/>
    <cellStyle name="Normal 8 62" xfId="27163"/>
    <cellStyle name="Normal 8 63" xfId="27164"/>
    <cellStyle name="Normal 8 64" xfId="27165"/>
    <cellStyle name="Normal 8 65" xfId="27166"/>
    <cellStyle name="Normal 8 66" xfId="27167"/>
    <cellStyle name="Normal 8 67" xfId="27168"/>
    <cellStyle name="Normal 8 68" xfId="27169"/>
    <cellStyle name="Normal 8 69" xfId="27170"/>
    <cellStyle name="Normal 8 7" xfId="27171"/>
    <cellStyle name="Normal 8 70" xfId="27172"/>
    <cellStyle name="Normal 8 71" xfId="27173"/>
    <cellStyle name="Normal 8 72" xfId="27174"/>
    <cellStyle name="Normal 8 73" xfId="27175"/>
    <cellStyle name="Normal 8 74" xfId="27176"/>
    <cellStyle name="Normal 8 75" xfId="27177"/>
    <cellStyle name="Normal 8 76" xfId="27178"/>
    <cellStyle name="Normal 8 77" xfId="27179"/>
    <cellStyle name="Normal 8 78" xfId="27180"/>
    <cellStyle name="Normal 8 8" xfId="27181"/>
    <cellStyle name="Normal 8 9" xfId="27182"/>
    <cellStyle name="Normal 9" xfId="243"/>
    <cellStyle name="Normal 9 10" xfId="320"/>
    <cellStyle name="Normal 9 10 10" xfId="27183"/>
    <cellStyle name="Normal 9 10 11" xfId="27184"/>
    <cellStyle name="Normal 9 10 12" xfId="27185"/>
    <cellStyle name="Normal 9 10 13" xfId="27186"/>
    <cellStyle name="Normal 9 10 14" xfId="27187"/>
    <cellStyle name="Normal 9 10 15" xfId="27188"/>
    <cellStyle name="Normal 9 10 16" xfId="27189"/>
    <cellStyle name="Normal 9 10 17" xfId="27190"/>
    <cellStyle name="Normal 9 10 2" xfId="27191"/>
    <cellStyle name="Normal 9 10 3" xfId="27192"/>
    <cellStyle name="Normal 9 10 4" xfId="27193"/>
    <cellStyle name="Normal 9 10 5" xfId="27194"/>
    <cellStyle name="Normal 9 10 6" xfId="27195"/>
    <cellStyle name="Normal 9 10 7" xfId="27196"/>
    <cellStyle name="Normal 9 10 8" xfId="27197"/>
    <cellStyle name="Normal 9 10 9" xfId="27198"/>
    <cellStyle name="Normal 9 100" xfId="27199"/>
    <cellStyle name="Normal 9 101" xfId="27200"/>
    <cellStyle name="Normal 9 102" xfId="27201"/>
    <cellStyle name="Normal 9 103" xfId="27202"/>
    <cellStyle name="Normal 9 104" xfId="27203"/>
    <cellStyle name="Normal 9 105" xfId="27204"/>
    <cellStyle name="Normal 9 106" xfId="27205"/>
    <cellStyle name="Normal 9 107" xfId="27206"/>
    <cellStyle name="Normal 9 108" xfId="27207"/>
    <cellStyle name="Normal 9 109" xfId="27208"/>
    <cellStyle name="Normal 9 11" xfId="1211"/>
    <cellStyle name="Normal 9 11 10" xfId="27209"/>
    <cellStyle name="Normal 9 11 11" xfId="27210"/>
    <cellStyle name="Normal 9 11 12" xfId="27211"/>
    <cellStyle name="Normal 9 11 13" xfId="27212"/>
    <cellStyle name="Normal 9 11 14" xfId="27213"/>
    <cellStyle name="Normal 9 11 15" xfId="27214"/>
    <cellStyle name="Normal 9 11 16" xfId="27215"/>
    <cellStyle name="Normal 9 11 17" xfId="27216"/>
    <cellStyle name="Normal 9 11 2" xfId="27217"/>
    <cellStyle name="Normal 9 11 3" xfId="27218"/>
    <cellStyle name="Normal 9 11 4" xfId="27219"/>
    <cellStyle name="Normal 9 11 5" xfId="27220"/>
    <cellStyle name="Normal 9 11 6" xfId="27221"/>
    <cellStyle name="Normal 9 11 7" xfId="27222"/>
    <cellStyle name="Normal 9 11 8" xfId="27223"/>
    <cellStyle name="Normal 9 11 9" xfId="27224"/>
    <cellStyle name="Normal 9 110" xfId="27225"/>
    <cellStyle name="Normal 9 111" xfId="27226"/>
    <cellStyle name="Normal 9 112" xfId="27227"/>
    <cellStyle name="Normal 9 113" xfId="27228"/>
    <cellStyle name="Normal 9 114" xfId="27229"/>
    <cellStyle name="Normal 9 115" xfId="27230"/>
    <cellStyle name="Normal 9 116" xfId="27231"/>
    <cellStyle name="Normal 9 117" xfId="27232"/>
    <cellStyle name="Normal 9 118" xfId="27233"/>
    <cellStyle name="Normal 9 119" xfId="27234"/>
    <cellStyle name="Normal 9 12" xfId="1212"/>
    <cellStyle name="Normal 9 12 10" xfId="27235"/>
    <cellStyle name="Normal 9 12 11" xfId="27236"/>
    <cellStyle name="Normal 9 12 12" xfId="27237"/>
    <cellStyle name="Normal 9 12 13" xfId="27238"/>
    <cellStyle name="Normal 9 12 14" xfId="27239"/>
    <cellStyle name="Normal 9 12 15" xfId="27240"/>
    <cellStyle name="Normal 9 12 16" xfId="27241"/>
    <cellStyle name="Normal 9 12 17" xfId="27242"/>
    <cellStyle name="Normal 9 12 2" xfId="27243"/>
    <cellStyle name="Normal 9 12 3" xfId="27244"/>
    <cellStyle name="Normal 9 12 4" xfId="27245"/>
    <cellStyle name="Normal 9 12 5" xfId="27246"/>
    <cellStyle name="Normal 9 12 6" xfId="27247"/>
    <cellStyle name="Normal 9 12 7" xfId="27248"/>
    <cellStyle name="Normal 9 12 8" xfId="27249"/>
    <cellStyle name="Normal 9 12 9" xfId="27250"/>
    <cellStyle name="Normal 9 120" xfId="27251"/>
    <cellStyle name="Normal 9 121" xfId="27252"/>
    <cellStyle name="Normal 9 122" xfId="27253"/>
    <cellStyle name="Normal 9 123" xfId="27254"/>
    <cellStyle name="Normal 9 124" xfId="27255"/>
    <cellStyle name="Normal 9 13" xfId="1213"/>
    <cellStyle name="Normal 9 13 10" xfId="27256"/>
    <cellStyle name="Normal 9 13 11" xfId="27257"/>
    <cellStyle name="Normal 9 13 12" xfId="27258"/>
    <cellStyle name="Normal 9 13 13" xfId="27259"/>
    <cellStyle name="Normal 9 13 14" xfId="27260"/>
    <cellStyle name="Normal 9 13 15" xfId="27261"/>
    <cellStyle name="Normal 9 13 16" xfId="27262"/>
    <cellStyle name="Normal 9 13 17" xfId="27263"/>
    <cellStyle name="Normal 9 13 2" xfId="27264"/>
    <cellStyle name="Normal 9 13 3" xfId="27265"/>
    <cellStyle name="Normal 9 13 4" xfId="27266"/>
    <cellStyle name="Normal 9 13 5" xfId="27267"/>
    <cellStyle name="Normal 9 13 6" xfId="27268"/>
    <cellStyle name="Normal 9 13 7" xfId="27269"/>
    <cellStyle name="Normal 9 13 8" xfId="27270"/>
    <cellStyle name="Normal 9 13 9" xfId="27271"/>
    <cellStyle name="Normal 9 14" xfId="1214"/>
    <cellStyle name="Normal 9 14 10" xfId="27272"/>
    <cellStyle name="Normal 9 14 11" xfId="27273"/>
    <cellStyle name="Normal 9 14 12" xfId="27274"/>
    <cellStyle name="Normal 9 14 13" xfId="27275"/>
    <cellStyle name="Normal 9 14 14" xfId="27276"/>
    <cellStyle name="Normal 9 14 15" xfId="27277"/>
    <cellStyle name="Normal 9 14 16" xfId="27278"/>
    <cellStyle name="Normal 9 14 17" xfId="27279"/>
    <cellStyle name="Normal 9 14 2" xfId="27280"/>
    <cellStyle name="Normal 9 14 3" xfId="27281"/>
    <cellStyle name="Normal 9 14 4" xfId="27282"/>
    <cellStyle name="Normal 9 14 5" xfId="27283"/>
    <cellStyle name="Normal 9 14 6" xfId="27284"/>
    <cellStyle name="Normal 9 14 7" xfId="27285"/>
    <cellStyle name="Normal 9 14 8" xfId="27286"/>
    <cellStyle name="Normal 9 14 9" xfId="27287"/>
    <cellStyle name="Normal 9 15" xfId="1215"/>
    <cellStyle name="Normal 9 15 10" xfId="27288"/>
    <cellStyle name="Normal 9 15 11" xfId="27289"/>
    <cellStyle name="Normal 9 15 12" xfId="27290"/>
    <cellStyle name="Normal 9 15 13" xfId="27291"/>
    <cellStyle name="Normal 9 15 14" xfId="27292"/>
    <cellStyle name="Normal 9 15 15" xfId="27293"/>
    <cellStyle name="Normal 9 15 16" xfId="27294"/>
    <cellStyle name="Normal 9 15 17" xfId="27295"/>
    <cellStyle name="Normal 9 15 2" xfId="27296"/>
    <cellStyle name="Normal 9 15 3" xfId="27297"/>
    <cellStyle name="Normal 9 15 4" xfId="27298"/>
    <cellStyle name="Normal 9 15 5" xfId="27299"/>
    <cellStyle name="Normal 9 15 6" xfId="27300"/>
    <cellStyle name="Normal 9 15 7" xfId="27301"/>
    <cellStyle name="Normal 9 15 8" xfId="27302"/>
    <cellStyle name="Normal 9 15 9" xfId="27303"/>
    <cellStyle name="Normal 9 16" xfId="1216"/>
    <cellStyle name="Normal 9 16 10" xfId="27304"/>
    <cellStyle name="Normal 9 16 11" xfId="27305"/>
    <cellStyle name="Normal 9 16 12" xfId="27306"/>
    <cellStyle name="Normal 9 16 13" xfId="27307"/>
    <cellStyle name="Normal 9 16 14" xfId="27308"/>
    <cellStyle name="Normal 9 16 15" xfId="27309"/>
    <cellStyle name="Normal 9 16 16" xfId="27310"/>
    <cellStyle name="Normal 9 16 17" xfId="27311"/>
    <cellStyle name="Normal 9 16 2" xfId="27312"/>
    <cellStyle name="Normal 9 16 3" xfId="27313"/>
    <cellStyle name="Normal 9 16 4" xfId="27314"/>
    <cellStyle name="Normal 9 16 5" xfId="27315"/>
    <cellStyle name="Normal 9 16 6" xfId="27316"/>
    <cellStyle name="Normal 9 16 7" xfId="27317"/>
    <cellStyle name="Normal 9 16 8" xfId="27318"/>
    <cellStyle name="Normal 9 16 9" xfId="27319"/>
    <cellStyle name="Normal 9 17" xfId="1217"/>
    <cellStyle name="Normal 9 17 10" xfId="27320"/>
    <cellStyle name="Normal 9 17 11" xfId="27321"/>
    <cellStyle name="Normal 9 17 12" xfId="27322"/>
    <cellStyle name="Normal 9 17 13" xfId="27323"/>
    <cellStyle name="Normal 9 17 14" xfId="27324"/>
    <cellStyle name="Normal 9 17 15" xfId="27325"/>
    <cellStyle name="Normal 9 17 16" xfId="27326"/>
    <cellStyle name="Normal 9 17 17" xfId="27327"/>
    <cellStyle name="Normal 9 17 2" xfId="27328"/>
    <cellStyle name="Normal 9 17 3" xfId="27329"/>
    <cellStyle name="Normal 9 17 4" xfId="27330"/>
    <cellStyle name="Normal 9 17 5" xfId="27331"/>
    <cellStyle name="Normal 9 17 6" xfId="27332"/>
    <cellStyle name="Normal 9 17 7" xfId="27333"/>
    <cellStyle name="Normal 9 17 8" xfId="27334"/>
    <cellStyle name="Normal 9 17 9" xfId="27335"/>
    <cellStyle name="Normal 9 18" xfId="1218"/>
    <cellStyle name="Normal 9 18 10" xfId="27336"/>
    <cellStyle name="Normal 9 18 11" xfId="27337"/>
    <cellStyle name="Normal 9 18 12" xfId="27338"/>
    <cellStyle name="Normal 9 18 13" xfId="27339"/>
    <cellStyle name="Normal 9 18 14" xfId="27340"/>
    <cellStyle name="Normal 9 18 15" xfId="27341"/>
    <cellStyle name="Normal 9 18 16" xfId="27342"/>
    <cellStyle name="Normal 9 18 17" xfId="27343"/>
    <cellStyle name="Normal 9 18 2" xfId="27344"/>
    <cellStyle name="Normal 9 18 3" xfId="27345"/>
    <cellStyle name="Normal 9 18 4" xfId="27346"/>
    <cellStyle name="Normal 9 18 5" xfId="27347"/>
    <cellStyle name="Normal 9 18 6" xfId="27348"/>
    <cellStyle name="Normal 9 18 7" xfId="27349"/>
    <cellStyle name="Normal 9 18 8" xfId="27350"/>
    <cellStyle name="Normal 9 18 9" xfId="27351"/>
    <cellStyle name="Normal 9 19" xfId="1219"/>
    <cellStyle name="Normal 9 19 10" xfId="27352"/>
    <cellStyle name="Normal 9 19 11" xfId="27353"/>
    <cellStyle name="Normal 9 19 12" xfId="27354"/>
    <cellStyle name="Normal 9 19 13" xfId="27355"/>
    <cellStyle name="Normal 9 19 14" xfId="27356"/>
    <cellStyle name="Normal 9 19 15" xfId="27357"/>
    <cellStyle name="Normal 9 19 16" xfId="27358"/>
    <cellStyle name="Normal 9 19 17" xfId="27359"/>
    <cellStyle name="Normal 9 19 2" xfId="27360"/>
    <cellStyle name="Normal 9 19 3" xfId="27361"/>
    <cellStyle name="Normal 9 19 4" xfId="27362"/>
    <cellStyle name="Normal 9 19 5" xfId="27363"/>
    <cellStyle name="Normal 9 19 6" xfId="27364"/>
    <cellStyle name="Normal 9 19 7" xfId="27365"/>
    <cellStyle name="Normal 9 19 8" xfId="27366"/>
    <cellStyle name="Normal 9 19 9" xfId="27367"/>
    <cellStyle name="Normal 9 2" xfId="244"/>
    <cellStyle name="Normal 9 2 2" xfId="1220"/>
    <cellStyle name="Normal 9 2 2 10" xfId="27368"/>
    <cellStyle name="Normal 9 2 2 11" xfId="27369"/>
    <cellStyle name="Normal 9 2 2 12" xfId="27370"/>
    <cellStyle name="Normal 9 2 2 13" xfId="27371"/>
    <cellStyle name="Normal 9 2 2 14" xfId="27372"/>
    <cellStyle name="Normal 9 2 2 15" xfId="27373"/>
    <cellStyle name="Normal 9 2 2 16" xfId="27374"/>
    <cellStyle name="Normal 9 2 2 17" xfId="27375"/>
    <cellStyle name="Normal 9 2 2 2" xfId="27376"/>
    <cellStyle name="Normal 9 2 2 3" xfId="27377"/>
    <cellStyle name="Normal 9 2 2 4" xfId="27378"/>
    <cellStyle name="Normal 9 2 2 5" xfId="27379"/>
    <cellStyle name="Normal 9 2 2 6" xfId="27380"/>
    <cellStyle name="Normal 9 2 2 7" xfId="27381"/>
    <cellStyle name="Normal 9 2 2 8" xfId="27382"/>
    <cellStyle name="Normal 9 2 2 9" xfId="27383"/>
    <cellStyle name="Normal 9 20" xfId="1221"/>
    <cellStyle name="Normal 9 20 10" xfId="27384"/>
    <cellStyle name="Normal 9 20 11" xfId="27385"/>
    <cellStyle name="Normal 9 20 12" xfId="27386"/>
    <cellStyle name="Normal 9 20 13" xfId="27387"/>
    <cellStyle name="Normal 9 20 14" xfId="27388"/>
    <cellStyle name="Normal 9 20 15" xfId="27389"/>
    <cellStyle name="Normal 9 20 16" xfId="27390"/>
    <cellStyle name="Normal 9 20 17" xfId="27391"/>
    <cellStyle name="Normal 9 20 2" xfId="27392"/>
    <cellStyle name="Normal 9 20 3" xfId="27393"/>
    <cellStyle name="Normal 9 20 4" xfId="27394"/>
    <cellStyle name="Normal 9 20 5" xfId="27395"/>
    <cellStyle name="Normal 9 20 6" xfId="27396"/>
    <cellStyle name="Normal 9 20 7" xfId="27397"/>
    <cellStyle name="Normal 9 20 8" xfId="27398"/>
    <cellStyle name="Normal 9 20 9" xfId="27399"/>
    <cellStyle name="Normal 9 21" xfId="1222"/>
    <cellStyle name="Normal 9 21 10" xfId="27400"/>
    <cellStyle name="Normal 9 21 11" xfId="27401"/>
    <cellStyle name="Normal 9 21 12" xfId="27402"/>
    <cellStyle name="Normal 9 21 13" xfId="27403"/>
    <cellStyle name="Normal 9 21 14" xfId="27404"/>
    <cellStyle name="Normal 9 21 15" xfId="27405"/>
    <cellStyle name="Normal 9 21 16" xfId="27406"/>
    <cellStyle name="Normal 9 21 17" xfId="27407"/>
    <cellStyle name="Normal 9 21 2" xfId="27408"/>
    <cellStyle name="Normal 9 21 3" xfId="27409"/>
    <cellStyle name="Normal 9 21 4" xfId="27410"/>
    <cellStyle name="Normal 9 21 5" xfId="27411"/>
    <cellStyle name="Normal 9 21 6" xfId="27412"/>
    <cellStyle name="Normal 9 21 7" xfId="27413"/>
    <cellStyle name="Normal 9 21 8" xfId="27414"/>
    <cellStyle name="Normal 9 21 9" xfId="27415"/>
    <cellStyle name="Normal 9 22" xfId="1223"/>
    <cellStyle name="Normal 9 22 10" xfId="27416"/>
    <cellStyle name="Normal 9 22 11" xfId="27417"/>
    <cellStyle name="Normal 9 22 12" xfId="27418"/>
    <cellStyle name="Normal 9 22 13" xfId="27419"/>
    <cellStyle name="Normal 9 22 14" xfId="27420"/>
    <cellStyle name="Normal 9 22 15" xfId="27421"/>
    <cellStyle name="Normal 9 22 16" xfId="27422"/>
    <cellStyle name="Normal 9 22 17" xfId="27423"/>
    <cellStyle name="Normal 9 22 2" xfId="27424"/>
    <cellStyle name="Normal 9 22 3" xfId="27425"/>
    <cellStyle name="Normal 9 22 4" xfId="27426"/>
    <cellStyle name="Normal 9 22 5" xfId="27427"/>
    <cellStyle name="Normal 9 22 6" xfId="27428"/>
    <cellStyle name="Normal 9 22 7" xfId="27429"/>
    <cellStyle name="Normal 9 22 8" xfId="27430"/>
    <cellStyle name="Normal 9 22 9" xfId="27431"/>
    <cellStyle name="Normal 9 23" xfId="1224"/>
    <cellStyle name="Normal 9 23 10" xfId="27432"/>
    <cellStyle name="Normal 9 23 11" xfId="27433"/>
    <cellStyle name="Normal 9 23 12" xfId="27434"/>
    <cellStyle name="Normal 9 23 13" xfId="27435"/>
    <cellStyle name="Normal 9 23 14" xfId="27436"/>
    <cellStyle name="Normal 9 23 15" xfId="27437"/>
    <cellStyle name="Normal 9 23 16" xfId="27438"/>
    <cellStyle name="Normal 9 23 17" xfId="27439"/>
    <cellStyle name="Normal 9 23 2" xfId="27440"/>
    <cellStyle name="Normal 9 23 3" xfId="27441"/>
    <cellStyle name="Normal 9 23 4" xfId="27442"/>
    <cellStyle name="Normal 9 23 5" xfId="27443"/>
    <cellStyle name="Normal 9 23 6" xfId="27444"/>
    <cellStyle name="Normal 9 23 7" xfId="27445"/>
    <cellStyle name="Normal 9 23 8" xfId="27446"/>
    <cellStyle name="Normal 9 23 9" xfId="27447"/>
    <cellStyle name="Normal 9 24" xfId="1225"/>
    <cellStyle name="Normal 9 24 10" xfId="27448"/>
    <cellStyle name="Normal 9 24 11" xfId="27449"/>
    <cellStyle name="Normal 9 24 12" xfId="27450"/>
    <cellStyle name="Normal 9 24 13" xfId="27451"/>
    <cellStyle name="Normal 9 24 14" xfId="27452"/>
    <cellStyle name="Normal 9 24 15" xfId="27453"/>
    <cellStyle name="Normal 9 24 16" xfId="27454"/>
    <cellStyle name="Normal 9 24 17" xfId="27455"/>
    <cellStyle name="Normal 9 24 2" xfId="27456"/>
    <cellStyle name="Normal 9 24 3" xfId="27457"/>
    <cellStyle name="Normal 9 24 4" xfId="27458"/>
    <cellStyle name="Normal 9 24 5" xfId="27459"/>
    <cellStyle name="Normal 9 24 6" xfId="27460"/>
    <cellStyle name="Normal 9 24 7" xfId="27461"/>
    <cellStyle name="Normal 9 24 8" xfId="27462"/>
    <cellStyle name="Normal 9 24 9" xfId="27463"/>
    <cellStyle name="Normal 9 25" xfId="1226"/>
    <cellStyle name="Normal 9 25 10" xfId="27464"/>
    <cellStyle name="Normal 9 25 11" xfId="27465"/>
    <cellStyle name="Normal 9 25 12" xfId="27466"/>
    <cellStyle name="Normal 9 25 13" xfId="27467"/>
    <cellStyle name="Normal 9 25 14" xfId="27468"/>
    <cellStyle name="Normal 9 25 15" xfId="27469"/>
    <cellStyle name="Normal 9 25 16" xfId="27470"/>
    <cellStyle name="Normal 9 25 17" xfId="27471"/>
    <cellStyle name="Normal 9 25 2" xfId="27472"/>
    <cellStyle name="Normal 9 25 3" xfId="27473"/>
    <cellStyle name="Normal 9 25 4" xfId="27474"/>
    <cellStyle name="Normal 9 25 5" xfId="27475"/>
    <cellStyle name="Normal 9 25 6" xfId="27476"/>
    <cellStyle name="Normal 9 25 7" xfId="27477"/>
    <cellStyle name="Normal 9 25 8" xfId="27478"/>
    <cellStyle name="Normal 9 25 9" xfId="27479"/>
    <cellStyle name="Normal 9 26" xfId="1227"/>
    <cellStyle name="Normal 9 26 10" xfId="27480"/>
    <cellStyle name="Normal 9 26 11" xfId="27481"/>
    <cellStyle name="Normal 9 26 12" xfId="27482"/>
    <cellStyle name="Normal 9 26 13" xfId="27483"/>
    <cellStyle name="Normal 9 26 14" xfId="27484"/>
    <cellStyle name="Normal 9 26 15" xfId="27485"/>
    <cellStyle name="Normal 9 26 16" xfId="27486"/>
    <cellStyle name="Normal 9 26 17" xfId="27487"/>
    <cellStyle name="Normal 9 26 2" xfId="27488"/>
    <cellStyle name="Normal 9 26 3" xfId="27489"/>
    <cellStyle name="Normal 9 26 4" xfId="27490"/>
    <cellStyle name="Normal 9 26 5" xfId="27491"/>
    <cellStyle name="Normal 9 26 6" xfId="27492"/>
    <cellStyle name="Normal 9 26 7" xfId="27493"/>
    <cellStyle name="Normal 9 26 8" xfId="27494"/>
    <cellStyle name="Normal 9 26 9" xfId="27495"/>
    <cellStyle name="Normal 9 27" xfId="1228"/>
    <cellStyle name="Normal 9 27 10" xfId="27496"/>
    <cellStyle name="Normal 9 27 11" xfId="27497"/>
    <cellStyle name="Normal 9 27 12" xfId="27498"/>
    <cellStyle name="Normal 9 27 13" xfId="27499"/>
    <cellStyle name="Normal 9 27 14" xfId="27500"/>
    <cellStyle name="Normal 9 27 15" xfId="27501"/>
    <cellStyle name="Normal 9 27 16" xfId="27502"/>
    <cellStyle name="Normal 9 27 17" xfId="27503"/>
    <cellStyle name="Normal 9 27 2" xfId="27504"/>
    <cellStyle name="Normal 9 27 3" xfId="27505"/>
    <cellStyle name="Normal 9 27 4" xfId="27506"/>
    <cellStyle name="Normal 9 27 5" xfId="27507"/>
    <cellStyle name="Normal 9 27 6" xfId="27508"/>
    <cellStyle name="Normal 9 27 7" xfId="27509"/>
    <cellStyle name="Normal 9 27 8" xfId="27510"/>
    <cellStyle name="Normal 9 27 9" xfId="27511"/>
    <cellStyle name="Normal 9 28" xfId="1229"/>
    <cellStyle name="Normal 9 28 10" xfId="27512"/>
    <cellStyle name="Normal 9 28 11" xfId="27513"/>
    <cellStyle name="Normal 9 28 12" xfId="27514"/>
    <cellStyle name="Normal 9 28 13" xfId="27515"/>
    <cellStyle name="Normal 9 28 14" xfId="27516"/>
    <cellStyle name="Normal 9 28 15" xfId="27517"/>
    <cellStyle name="Normal 9 28 16" xfId="27518"/>
    <cellStyle name="Normal 9 28 17" xfId="27519"/>
    <cellStyle name="Normal 9 28 2" xfId="27520"/>
    <cellStyle name="Normal 9 28 3" xfId="27521"/>
    <cellStyle name="Normal 9 28 4" xfId="27522"/>
    <cellStyle name="Normal 9 28 5" xfId="27523"/>
    <cellStyle name="Normal 9 28 6" xfId="27524"/>
    <cellStyle name="Normal 9 28 7" xfId="27525"/>
    <cellStyle name="Normal 9 28 8" xfId="27526"/>
    <cellStyle name="Normal 9 28 9" xfId="27527"/>
    <cellStyle name="Normal 9 29" xfId="1230"/>
    <cellStyle name="Normal 9 29 10" xfId="27528"/>
    <cellStyle name="Normal 9 29 11" xfId="27529"/>
    <cellStyle name="Normal 9 29 12" xfId="27530"/>
    <cellStyle name="Normal 9 29 13" xfId="27531"/>
    <cellStyle name="Normal 9 29 14" xfId="27532"/>
    <cellStyle name="Normal 9 29 15" xfId="27533"/>
    <cellStyle name="Normal 9 29 16" xfId="27534"/>
    <cellStyle name="Normal 9 29 17" xfId="27535"/>
    <cellStyle name="Normal 9 29 2" xfId="27536"/>
    <cellStyle name="Normal 9 29 3" xfId="27537"/>
    <cellStyle name="Normal 9 29 4" xfId="27538"/>
    <cellStyle name="Normal 9 29 5" xfId="27539"/>
    <cellStyle name="Normal 9 29 6" xfId="27540"/>
    <cellStyle name="Normal 9 29 7" xfId="27541"/>
    <cellStyle name="Normal 9 29 8" xfId="27542"/>
    <cellStyle name="Normal 9 29 9" xfId="27543"/>
    <cellStyle name="Normal 9 3" xfId="1231"/>
    <cellStyle name="Normal 9 3 10" xfId="27544"/>
    <cellStyle name="Normal 9 3 11" xfId="27545"/>
    <cellStyle name="Normal 9 3 12" xfId="27546"/>
    <cellStyle name="Normal 9 3 13" xfId="27547"/>
    <cellStyle name="Normal 9 3 14" xfId="27548"/>
    <cellStyle name="Normal 9 3 15" xfId="27549"/>
    <cellStyle name="Normal 9 3 16" xfId="27550"/>
    <cellStyle name="Normal 9 3 17" xfId="27551"/>
    <cellStyle name="Normal 9 3 18" xfId="27552"/>
    <cellStyle name="Normal 9 3 19" xfId="27553"/>
    <cellStyle name="Normal 9 3 2" xfId="27554"/>
    <cellStyle name="Normal 9 3 20" xfId="27555"/>
    <cellStyle name="Normal 9 3 21" xfId="27556"/>
    <cellStyle name="Normal 9 3 22" xfId="27557"/>
    <cellStyle name="Normal 9 3 23" xfId="27558"/>
    <cellStyle name="Normal 9 3 24" xfId="27559"/>
    <cellStyle name="Normal 9 3 25" xfId="27560"/>
    <cellStyle name="Normal 9 3 26" xfId="27561"/>
    <cellStyle name="Normal 9 3 27" xfId="27562"/>
    <cellStyle name="Normal 9 3 28" xfId="27563"/>
    <cellStyle name="Normal 9 3 29" xfId="27564"/>
    <cellStyle name="Normal 9 3 3" xfId="27565"/>
    <cellStyle name="Normal 9 3 30" xfId="27566"/>
    <cellStyle name="Normal 9 3 31" xfId="27567"/>
    <cellStyle name="Normal 9 3 32" xfId="27568"/>
    <cellStyle name="Normal 9 3 33" xfId="27569"/>
    <cellStyle name="Normal 9 3 34" xfId="27570"/>
    <cellStyle name="Normal 9 3 35" xfId="27571"/>
    <cellStyle name="Normal 9 3 36" xfId="27572"/>
    <cellStyle name="Normal 9 3 37" xfId="27573"/>
    <cellStyle name="Normal 9 3 38" xfId="27574"/>
    <cellStyle name="Normal 9 3 39" xfId="27575"/>
    <cellStyle name="Normal 9 3 4" xfId="27576"/>
    <cellStyle name="Normal 9 3 40" xfId="27577"/>
    <cellStyle name="Normal 9 3 41" xfId="27578"/>
    <cellStyle name="Normal 9 3 42" xfId="27579"/>
    <cellStyle name="Normal 9 3 43" xfId="27580"/>
    <cellStyle name="Normal 9 3 44" xfId="27581"/>
    <cellStyle name="Normal 9 3 45" xfId="27582"/>
    <cellStyle name="Normal 9 3 46" xfId="27583"/>
    <cellStyle name="Normal 9 3 47" xfId="27584"/>
    <cellStyle name="Normal 9 3 48" xfId="27585"/>
    <cellStyle name="Normal 9 3 49" xfId="27586"/>
    <cellStyle name="Normal 9 3 5" xfId="27587"/>
    <cellStyle name="Normal 9 3 50" xfId="27588"/>
    <cellStyle name="Normal 9 3 51" xfId="27589"/>
    <cellStyle name="Normal 9 3 52" xfId="27590"/>
    <cellStyle name="Normal 9 3 53" xfId="27591"/>
    <cellStyle name="Normal 9 3 54" xfId="27592"/>
    <cellStyle name="Normal 9 3 55" xfId="27593"/>
    <cellStyle name="Normal 9 3 56" xfId="27594"/>
    <cellStyle name="Normal 9 3 57" xfId="27595"/>
    <cellStyle name="Normal 9 3 58" xfId="27596"/>
    <cellStyle name="Normal 9 3 59" xfId="27597"/>
    <cellStyle name="Normal 9 3 6" xfId="27598"/>
    <cellStyle name="Normal 9 3 60" xfId="27599"/>
    <cellStyle name="Normal 9 3 61" xfId="27600"/>
    <cellStyle name="Normal 9 3 62" xfId="27601"/>
    <cellStyle name="Normal 9 3 63" xfId="27602"/>
    <cellStyle name="Normal 9 3 64" xfId="27603"/>
    <cellStyle name="Normal 9 3 65" xfId="27604"/>
    <cellStyle name="Normal 9 3 66" xfId="27605"/>
    <cellStyle name="Normal 9 3 67" xfId="27606"/>
    <cellStyle name="Normal 9 3 68" xfId="27607"/>
    <cellStyle name="Normal 9 3 69" xfId="27608"/>
    <cellStyle name="Normal 9 3 7" xfId="27609"/>
    <cellStyle name="Normal 9 3 70" xfId="27610"/>
    <cellStyle name="Normal 9 3 71" xfId="27611"/>
    <cellStyle name="Normal 9 3 72" xfId="27612"/>
    <cellStyle name="Normal 9 3 73" xfId="27613"/>
    <cellStyle name="Normal 9 3 74" xfId="27614"/>
    <cellStyle name="Normal 9 3 75" xfId="27615"/>
    <cellStyle name="Normal 9 3 76" xfId="27616"/>
    <cellStyle name="Normal 9 3 77" xfId="27617"/>
    <cellStyle name="Normal 9 3 78" xfId="27618"/>
    <cellStyle name="Normal 9 3 8" xfId="27619"/>
    <cellStyle name="Normal 9 3 9" xfId="27620"/>
    <cellStyle name="Normal 9 30" xfId="1232"/>
    <cellStyle name="Normal 9 30 10" xfId="27621"/>
    <cellStyle name="Normal 9 30 11" xfId="27622"/>
    <cellStyle name="Normal 9 30 12" xfId="27623"/>
    <cellStyle name="Normal 9 30 13" xfId="27624"/>
    <cellStyle name="Normal 9 30 14" xfId="27625"/>
    <cellStyle name="Normal 9 30 15" xfId="27626"/>
    <cellStyle name="Normal 9 30 16" xfId="27627"/>
    <cellStyle name="Normal 9 30 17" xfId="27628"/>
    <cellStyle name="Normal 9 30 2" xfId="27629"/>
    <cellStyle name="Normal 9 30 3" xfId="27630"/>
    <cellStyle name="Normal 9 30 4" xfId="27631"/>
    <cellStyle name="Normal 9 30 5" xfId="27632"/>
    <cellStyle name="Normal 9 30 6" xfId="27633"/>
    <cellStyle name="Normal 9 30 7" xfId="27634"/>
    <cellStyle name="Normal 9 30 8" xfId="27635"/>
    <cellStyle name="Normal 9 30 9" xfId="27636"/>
    <cellStyle name="Normal 9 31" xfId="1233"/>
    <cellStyle name="Normal 9 31 10" xfId="27637"/>
    <cellStyle name="Normal 9 31 11" xfId="27638"/>
    <cellStyle name="Normal 9 31 12" xfId="27639"/>
    <cellStyle name="Normal 9 31 13" xfId="27640"/>
    <cellStyle name="Normal 9 31 14" xfId="27641"/>
    <cellStyle name="Normal 9 31 15" xfId="27642"/>
    <cellStyle name="Normal 9 31 16" xfId="27643"/>
    <cellStyle name="Normal 9 31 17" xfId="27644"/>
    <cellStyle name="Normal 9 31 2" xfId="27645"/>
    <cellStyle name="Normal 9 31 3" xfId="27646"/>
    <cellStyle name="Normal 9 31 4" xfId="27647"/>
    <cellStyle name="Normal 9 31 5" xfId="27648"/>
    <cellStyle name="Normal 9 31 6" xfId="27649"/>
    <cellStyle name="Normal 9 31 7" xfId="27650"/>
    <cellStyle name="Normal 9 31 8" xfId="27651"/>
    <cellStyle name="Normal 9 31 9" xfId="27652"/>
    <cellStyle name="Normal 9 32" xfId="1234"/>
    <cellStyle name="Normal 9 32 10" xfId="27653"/>
    <cellStyle name="Normal 9 32 11" xfId="27654"/>
    <cellStyle name="Normal 9 32 12" xfId="27655"/>
    <cellStyle name="Normal 9 32 13" xfId="27656"/>
    <cellStyle name="Normal 9 32 14" xfId="27657"/>
    <cellStyle name="Normal 9 32 15" xfId="27658"/>
    <cellStyle name="Normal 9 32 16" xfId="27659"/>
    <cellStyle name="Normal 9 32 17" xfId="27660"/>
    <cellStyle name="Normal 9 32 2" xfId="27661"/>
    <cellStyle name="Normal 9 32 3" xfId="27662"/>
    <cellStyle name="Normal 9 32 4" xfId="27663"/>
    <cellStyle name="Normal 9 32 5" xfId="27664"/>
    <cellStyle name="Normal 9 32 6" xfId="27665"/>
    <cellStyle name="Normal 9 32 7" xfId="27666"/>
    <cellStyle name="Normal 9 32 8" xfId="27667"/>
    <cellStyle name="Normal 9 32 9" xfId="27668"/>
    <cellStyle name="Normal 9 33" xfId="1235"/>
    <cellStyle name="Normal 9 33 10" xfId="27669"/>
    <cellStyle name="Normal 9 33 11" xfId="27670"/>
    <cellStyle name="Normal 9 33 12" xfId="27671"/>
    <cellStyle name="Normal 9 33 13" xfId="27672"/>
    <cellStyle name="Normal 9 33 14" xfId="27673"/>
    <cellStyle name="Normal 9 33 15" xfId="27674"/>
    <cellStyle name="Normal 9 33 16" xfId="27675"/>
    <cellStyle name="Normal 9 33 17" xfId="27676"/>
    <cellStyle name="Normal 9 33 2" xfId="27677"/>
    <cellStyle name="Normal 9 33 3" xfId="27678"/>
    <cellStyle name="Normal 9 33 4" xfId="27679"/>
    <cellStyle name="Normal 9 33 5" xfId="27680"/>
    <cellStyle name="Normal 9 33 6" xfId="27681"/>
    <cellStyle name="Normal 9 33 7" xfId="27682"/>
    <cellStyle name="Normal 9 33 8" xfId="27683"/>
    <cellStyle name="Normal 9 33 9" xfId="27684"/>
    <cellStyle name="Normal 9 34" xfId="1236"/>
    <cellStyle name="Normal 9 34 10" xfId="27685"/>
    <cellStyle name="Normal 9 34 11" xfId="27686"/>
    <cellStyle name="Normal 9 34 12" xfId="27687"/>
    <cellStyle name="Normal 9 34 13" xfId="27688"/>
    <cellStyle name="Normal 9 34 14" xfId="27689"/>
    <cellStyle name="Normal 9 34 15" xfId="27690"/>
    <cellStyle name="Normal 9 34 16" xfId="27691"/>
    <cellStyle name="Normal 9 34 17" xfId="27692"/>
    <cellStyle name="Normal 9 34 2" xfId="27693"/>
    <cellStyle name="Normal 9 34 3" xfId="27694"/>
    <cellStyle name="Normal 9 34 4" xfId="27695"/>
    <cellStyle name="Normal 9 34 5" xfId="27696"/>
    <cellStyle name="Normal 9 34 6" xfId="27697"/>
    <cellStyle name="Normal 9 34 7" xfId="27698"/>
    <cellStyle name="Normal 9 34 8" xfId="27699"/>
    <cellStyle name="Normal 9 34 9" xfId="27700"/>
    <cellStyle name="Normal 9 35" xfId="1237"/>
    <cellStyle name="Normal 9 35 10" xfId="27701"/>
    <cellStyle name="Normal 9 35 11" xfId="27702"/>
    <cellStyle name="Normal 9 35 12" xfId="27703"/>
    <cellStyle name="Normal 9 35 13" xfId="27704"/>
    <cellStyle name="Normal 9 35 14" xfId="27705"/>
    <cellStyle name="Normal 9 35 15" xfId="27706"/>
    <cellStyle name="Normal 9 35 16" xfId="27707"/>
    <cellStyle name="Normal 9 35 17" xfId="27708"/>
    <cellStyle name="Normal 9 35 2" xfId="27709"/>
    <cellStyle name="Normal 9 35 3" xfId="27710"/>
    <cellStyle name="Normal 9 35 4" xfId="27711"/>
    <cellStyle name="Normal 9 35 5" xfId="27712"/>
    <cellStyle name="Normal 9 35 6" xfId="27713"/>
    <cellStyle name="Normal 9 35 7" xfId="27714"/>
    <cellStyle name="Normal 9 35 8" xfId="27715"/>
    <cellStyle name="Normal 9 35 9" xfId="27716"/>
    <cellStyle name="Normal 9 36" xfId="1238"/>
    <cellStyle name="Normal 9 36 10" xfId="27717"/>
    <cellStyle name="Normal 9 36 11" xfId="27718"/>
    <cellStyle name="Normal 9 36 12" xfId="27719"/>
    <cellStyle name="Normal 9 36 13" xfId="27720"/>
    <cellStyle name="Normal 9 36 14" xfId="27721"/>
    <cellStyle name="Normal 9 36 15" xfId="27722"/>
    <cellStyle name="Normal 9 36 16" xfId="27723"/>
    <cellStyle name="Normal 9 36 17" xfId="27724"/>
    <cellStyle name="Normal 9 36 2" xfId="27725"/>
    <cellStyle name="Normal 9 36 3" xfId="27726"/>
    <cellStyle name="Normal 9 36 4" xfId="27727"/>
    <cellStyle name="Normal 9 36 5" xfId="27728"/>
    <cellStyle name="Normal 9 36 6" xfId="27729"/>
    <cellStyle name="Normal 9 36 7" xfId="27730"/>
    <cellStyle name="Normal 9 36 8" xfId="27731"/>
    <cellStyle name="Normal 9 36 9" xfId="27732"/>
    <cellStyle name="Normal 9 37" xfId="1239"/>
    <cellStyle name="Normal 9 37 10" xfId="27733"/>
    <cellStyle name="Normal 9 37 11" xfId="27734"/>
    <cellStyle name="Normal 9 37 12" xfId="27735"/>
    <cellStyle name="Normal 9 37 13" xfId="27736"/>
    <cellStyle name="Normal 9 37 14" xfId="27737"/>
    <cellStyle name="Normal 9 37 15" xfId="27738"/>
    <cellStyle name="Normal 9 37 16" xfId="27739"/>
    <cellStyle name="Normal 9 37 17" xfId="27740"/>
    <cellStyle name="Normal 9 37 2" xfId="27741"/>
    <cellStyle name="Normal 9 37 3" xfId="27742"/>
    <cellStyle name="Normal 9 37 4" xfId="27743"/>
    <cellStyle name="Normal 9 37 5" xfId="27744"/>
    <cellStyle name="Normal 9 37 6" xfId="27745"/>
    <cellStyle name="Normal 9 37 7" xfId="27746"/>
    <cellStyle name="Normal 9 37 8" xfId="27747"/>
    <cellStyle name="Normal 9 37 9" xfId="27748"/>
    <cellStyle name="Normal 9 38" xfId="1240"/>
    <cellStyle name="Normal 9 38 10" xfId="27749"/>
    <cellStyle name="Normal 9 38 11" xfId="27750"/>
    <cellStyle name="Normal 9 38 12" xfId="27751"/>
    <cellStyle name="Normal 9 38 13" xfId="27752"/>
    <cellStyle name="Normal 9 38 14" xfId="27753"/>
    <cellStyle name="Normal 9 38 15" xfId="27754"/>
    <cellStyle name="Normal 9 38 16" xfId="27755"/>
    <cellStyle name="Normal 9 38 17" xfId="27756"/>
    <cellStyle name="Normal 9 38 2" xfId="27757"/>
    <cellStyle name="Normal 9 38 3" xfId="27758"/>
    <cellStyle name="Normal 9 38 4" xfId="27759"/>
    <cellStyle name="Normal 9 38 5" xfId="27760"/>
    <cellStyle name="Normal 9 38 6" xfId="27761"/>
    <cellStyle name="Normal 9 38 7" xfId="27762"/>
    <cellStyle name="Normal 9 38 8" xfId="27763"/>
    <cellStyle name="Normal 9 38 9" xfId="27764"/>
    <cellStyle name="Normal 9 39" xfId="1241"/>
    <cellStyle name="Normal 9 39 10" xfId="27765"/>
    <cellStyle name="Normal 9 39 11" xfId="27766"/>
    <cellStyle name="Normal 9 39 12" xfId="27767"/>
    <cellStyle name="Normal 9 39 13" xfId="27768"/>
    <cellStyle name="Normal 9 39 14" xfId="27769"/>
    <cellStyle name="Normal 9 39 15" xfId="27770"/>
    <cellStyle name="Normal 9 39 16" xfId="27771"/>
    <cellStyle name="Normal 9 39 17" xfId="27772"/>
    <cellStyle name="Normal 9 39 2" xfId="27773"/>
    <cellStyle name="Normal 9 39 3" xfId="27774"/>
    <cellStyle name="Normal 9 39 4" xfId="27775"/>
    <cellStyle name="Normal 9 39 5" xfId="27776"/>
    <cellStyle name="Normal 9 39 6" xfId="27777"/>
    <cellStyle name="Normal 9 39 7" xfId="27778"/>
    <cellStyle name="Normal 9 39 8" xfId="27779"/>
    <cellStyle name="Normal 9 39 9" xfId="27780"/>
    <cellStyle name="Normal 9 4" xfId="1242"/>
    <cellStyle name="Normal 9 4 10" xfId="27781"/>
    <cellStyle name="Normal 9 4 11" xfId="27782"/>
    <cellStyle name="Normal 9 4 12" xfId="27783"/>
    <cellStyle name="Normal 9 4 13" xfId="27784"/>
    <cellStyle name="Normal 9 4 14" xfId="27785"/>
    <cellStyle name="Normal 9 4 15" xfId="27786"/>
    <cellStyle name="Normal 9 4 16" xfId="27787"/>
    <cellStyle name="Normal 9 4 17" xfId="27788"/>
    <cellStyle name="Normal 9 4 2" xfId="27789"/>
    <cellStyle name="Normal 9 4 3" xfId="27790"/>
    <cellStyle name="Normal 9 4 4" xfId="27791"/>
    <cellStyle name="Normal 9 4 5" xfId="27792"/>
    <cellStyle name="Normal 9 4 6" xfId="27793"/>
    <cellStyle name="Normal 9 4 7" xfId="27794"/>
    <cellStyle name="Normal 9 4 8" xfId="27795"/>
    <cellStyle name="Normal 9 4 9" xfId="27796"/>
    <cellStyle name="Normal 9 40" xfId="1243"/>
    <cellStyle name="Normal 9 40 10" xfId="27797"/>
    <cellStyle name="Normal 9 40 11" xfId="27798"/>
    <cellStyle name="Normal 9 40 12" xfId="27799"/>
    <cellStyle name="Normal 9 40 13" xfId="27800"/>
    <cellStyle name="Normal 9 40 14" xfId="27801"/>
    <cellStyle name="Normal 9 40 15" xfId="27802"/>
    <cellStyle name="Normal 9 40 16" xfId="27803"/>
    <cellStyle name="Normal 9 40 17" xfId="27804"/>
    <cellStyle name="Normal 9 40 2" xfId="27805"/>
    <cellStyle name="Normal 9 40 3" xfId="27806"/>
    <cellStyle name="Normal 9 40 4" xfId="27807"/>
    <cellStyle name="Normal 9 40 5" xfId="27808"/>
    <cellStyle name="Normal 9 40 6" xfId="27809"/>
    <cellStyle name="Normal 9 40 7" xfId="27810"/>
    <cellStyle name="Normal 9 40 8" xfId="27811"/>
    <cellStyle name="Normal 9 40 9" xfId="27812"/>
    <cellStyle name="Normal 9 41" xfId="1244"/>
    <cellStyle name="Normal 9 41 10" xfId="27813"/>
    <cellStyle name="Normal 9 41 11" xfId="27814"/>
    <cellStyle name="Normal 9 41 12" xfId="27815"/>
    <cellStyle name="Normal 9 41 13" xfId="27816"/>
    <cellStyle name="Normal 9 41 14" xfId="27817"/>
    <cellStyle name="Normal 9 41 15" xfId="27818"/>
    <cellStyle name="Normal 9 41 16" xfId="27819"/>
    <cellStyle name="Normal 9 41 17" xfId="27820"/>
    <cellStyle name="Normal 9 41 2" xfId="27821"/>
    <cellStyle name="Normal 9 41 3" xfId="27822"/>
    <cellStyle name="Normal 9 41 4" xfId="27823"/>
    <cellStyle name="Normal 9 41 5" xfId="27824"/>
    <cellStyle name="Normal 9 41 6" xfId="27825"/>
    <cellStyle name="Normal 9 41 7" xfId="27826"/>
    <cellStyle name="Normal 9 41 8" xfId="27827"/>
    <cellStyle name="Normal 9 41 9" xfId="27828"/>
    <cellStyle name="Normal 9 42" xfId="1245"/>
    <cellStyle name="Normal 9 42 10" xfId="27829"/>
    <cellStyle name="Normal 9 42 11" xfId="27830"/>
    <cellStyle name="Normal 9 42 12" xfId="27831"/>
    <cellStyle name="Normal 9 42 13" xfId="27832"/>
    <cellStyle name="Normal 9 42 14" xfId="27833"/>
    <cellStyle name="Normal 9 42 15" xfId="27834"/>
    <cellStyle name="Normal 9 42 16" xfId="27835"/>
    <cellStyle name="Normal 9 42 17" xfId="27836"/>
    <cellStyle name="Normal 9 42 2" xfId="27837"/>
    <cellStyle name="Normal 9 42 3" xfId="27838"/>
    <cellStyle name="Normal 9 42 4" xfId="27839"/>
    <cellStyle name="Normal 9 42 5" xfId="27840"/>
    <cellStyle name="Normal 9 42 6" xfId="27841"/>
    <cellStyle name="Normal 9 42 7" xfId="27842"/>
    <cellStyle name="Normal 9 42 8" xfId="27843"/>
    <cellStyle name="Normal 9 42 9" xfId="27844"/>
    <cellStyle name="Normal 9 43" xfId="1246"/>
    <cellStyle name="Normal 9 43 10" xfId="27845"/>
    <cellStyle name="Normal 9 43 11" xfId="27846"/>
    <cellStyle name="Normal 9 43 12" xfId="27847"/>
    <cellStyle name="Normal 9 43 13" xfId="27848"/>
    <cellStyle name="Normal 9 43 14" xfId="27849"/>
    <cellStyle name="Normal 9 43 15" xfId="27850"/>
    <cellStyle name="Normal 9 43 16" xfId="27851"/>
    <cellStyle name="Normal 9 43 17" xfId="27852"/>
    <cellStyle name="Normal 9 43 2" xfId="27853"/>
    <cellStyle name="Normal 9 43 3" xfId="27854"/>
    <cellStyle name="Normal 9 43 4" xfId="27855"/>
    <cellStyle name="Normal 9 43 5" xfId="27856"/>
    <cellStyle name="Normal 9 43 6" xfId="27857"/>
    <cellStyle name="Normal 9 43 7" xfId="27858"/>
    <cellStyle name="Normal 9 43 8" xfId="27859"/>
    <cellStyle name="Normal 9 43 9" xfId="27860"/>
    <cellStyle name="Normal 9 44" xfId="1247"/>
    <cellStyle name="Normal 9 44 10" xfId="27861"/>
    <cellStyle name="Normal 9 44 11" xfId="27862"/>
    <cellStyle name="Normal 9 44 12" xfId="27863"/>
    <cellStyle name="Normal 9 44 13" xfId="27864"/>
    <cellStyle name="Normal 9 44 14" xfId="27865"/>
    <cellStyle name="Normal 9 44 15" xfId="27866"/>
    <cellStyle name="Normal 9 44 16" xfId="27867"/>
    <cellStyle name="Normal 9 44 17" xfId="27868"/>
    <cellStyle name="Normal 9 44 2" xfId="27869"/>
    <cellStyle name="Normal 9 44 3" xfId="27870"/>
    <cellStyle name="Normal 9 44 4" xfId="27871"/>
    <cellStyle name="Normal 9 44 5" xfId="27872"/>
    <cellStyle name="Normal 9 44 6" xfId="27873"/>
    <cellStyle name="Normal 9 44 7" xfId="27874"/>
    <cellStyle name="Normal 9 44 8" xfId="27875"/>
    <cellStyle name="Normal 9 44 9" xfId="27876"/>
    <cellStyle name="Normal 9 45" xfId="1248"/>
    <cellStyle name="Normal 9 45 10" xfId="27877"/>
    <cellStyle name="Normal 9 45 11" xfId="27878"/>
    <cellStyle name="Normal 9 45 12" xfId="27879"/>
    <cellStyle name="Normal 9 45 13" xfId="27880"/>
    <cellStyle name="Normal 9 45 14" xfId="27881"/>
    <cellStyle name="Normal 9 45 15" xfId="27882"/>
    <cellStyle name="Normal 9 45 16" xfId="27883"/>
    <cellStyle name="Normal 9 45 17" xfId="27884"/>
    <cellStyle name="Normal 9 45 2" xfId="27885"/>
    <cellStyle name="Normal 9 45 3" xfId="27886"/>
    <cellStyle name="Normal 9 45 4" xfId="27887"/>
    <cellStyle name="Normal 9 45 5" xfId="27888"/>
    <cellStyle name="Normal 9 45 6" xfId="27889"/>
    <cellStyle name="Normal 9 45 7" xfId="27890"/>
    <cellStyle name="Normal 9 45 8" xfId="27891"/>
    <cellStyle name="Normal 9 45 9" xfId="27892"/>
    <cellStyle name="Normal 9 46" xfId="1249"/>
    <cellStyle name="Normal 9 46 10" xfId="27893"/>
    <cellStyle name="Normal 9 46 11" xfId="27894"/>
    <cellStyle name="Normal 9 46 12" xfId="27895"/>
    <cellStyle name="Normal 9 46 13" xfId="27896"/>
    <cellStyle name="Normal 9 46 14" xfId="27897"/>
    <cellStyle name="Normal 9 46 15" xfId="27898"/>
    <cellStyle name="Normal 9 46 16" xfId="27899"/>
    <cellStyle name="Normal 9 46 17" xfId="27900"/>
    <cellStyle name="Normal 9 46 2" xfId="27901"/>
    <cellStyle name="Normal 9 46 3" xfId="27902"/>
    <cellStyle name="Normal 9 46 4" xfId="27903"/>
    <cellStyle name="Normal 9 46 5" xfId="27904"/>
    <cellStyle name="Normal 9 46 6" xfId="27905"/>
    <cellStyle name="Normal 9 46 7" xfId="27906"/>
    <cellStyle name="Normal 9 46 8" xfId="27907"/>
    <cellStyle name="Normal 9 46 9" xfId="27908"/>
    <cellStyle name="Normal 9 47" xfId="1250"/>
    <cellStyle name="Normal 9 47 10" xfId="27909"/>
    <cellStyle name="Normal 9 47 11" xfId="27910"/>
    <cellStyle name="Normal 9 47 12" xfId="27911"/>
    <cellStyle name="Normal 9 47 13" xfId="27912"/>
    <cellStyle name="Normal 9 47 14" xfId="27913"/>
    <cellStyle name="Normal 9 47 15" xfId="27914"/>
    <cellStyle name="Normal 9 47 16" xfId="27915"/>
    <cellStyle name="Normal 9 47 17" xfId="27916"/>
    <cellStyle name="Normal 9 47 2" xfId="27917"/>
    <cellStyle name="Normal 9 47 3" xfId="27918"/>
    <cellStyle name="Normal 9 47 4" xfId="27919"/>
    <cellStyle name="Normal 9 47 5" xfId="27920"/>
    <cellStyle name="Normal 9 47 6" xfId="27921"/>
    <cellStyle name="Normal 9 47 7" xfId="27922"/>
    <cellStyle name="Normal 9 47 8" xfId="27923"/>
    <cellStyle name="Normal 9 47 9" xfId="27924"/>
    <cellStyle name="Normal 9 48" xfId="1251"/>
    <cellStyle name="Normal 9 48 10" xfId="27925"/>
    <cellStyle name="Normal 9 48 11" xfId="27926"/>
    <cellStyle name="Normal 9 48 12" xfId="27927"/>
    <cellStyle name="Normal 9 48 13" xfId="27928"/>
    <cellStyle name="Normal 9 48 14" xfId="27929"/>
    <cellStyle name="Normal 9 48 15" xfId="27930"/>
    <cellStyle name="Normal 9 48 16" xfId="27931"/>
    <cellStyle name="Normal 9 48 17" xfId="27932"/>
    <cellStyle name="Normal 9 48 2" xfId="27933"/>
    <cellStyle name="Normal 9 48 3" xfId="27934"/>
    <cellStyle name="Normal 9 48 4" xfId="27935"/>
    <cellStyle name="Normal 9 48 5" xfId="27936"/>
    <cellStyle name="Normal 9 48 6" xfId="27937"/>
    <cellStyle name="Normal 9 48 7" xfId="27938"/>
    <cellStyle name="Normal 9 48 8" xfId="27939"/>
    <cellStyle name="Normal 9 48 9" xfId="27940"/>
    <cellStyle name="Normal 9 49" xfId="27941"/>
    <cellStyle name="Normal 9 49 10" xfId="27942"/>
    <cellStyle name="Normal 9 49 11" xfId="27943"/>
    <cellStyle name="Normal 9 49 12" xfId="27944"/>
    <cellStyle name="Normal 9 49 13" xfId="27945"/>
    <cellStyle name="Normal 9 49 14" xfId="27946"/>
    <cellStyle name="Normal 9 49 15" xfId="27947"/>
    <cellStyle name="Normal 9 49 16" xfId="27948"/>
    <cellStyle name="Normal 9 49 17" xfId="27949"/>
    <cellStyle name="Normal 9 49 2" xfId="27950"/>
    <cellStyle name="Normal 9 49 3" xfId="27951"/>
    <cellStyle name="Normal 9 49 4" xfId="27952"/>
    <cellStyle name="Normal 9 49 5" xfId="27953"/>
    <cellStyle name="Normal 9 49 6" xfId="27954"/>
    <cellStyle name="Normal 9 49 7" xfId="27955"/>
    <cellStyle name="Normal 9 49 8" xfId="27956"/>
    <cellStyle name="Normal 9 49 9" xfId="27957"/>
    <cellStyle name="Normal 9 5" xfId="1252"/>
    <cellStyle name="Normal 9 5 10" xfId="27958"/>
    <cellStyle name="Normal 9 5 11" xfId="27959"/>
    <cellStyle name="Normal 9 5 12" xfId="27960"/>
    <cellStyle name="Normal 9 5 13" xfId="27961"/>
    <cellStyle name="Normal 9 5 14" xfId="27962"/>
    <cellStyle name="Normal 9 5 15" xfId="27963"/>
    <cellStyle name="Normal 9 5 16" xfId="27964"/>
    <cellStyle name="Normal 9 5 17" xfId="27965"/>
    <cellStyle name="Normal 9 5 2" xfId="27966"/>
    <cellStyle name="Normal 9 5 3" xfId="27967"/>
    <cellStyle name="Normal 9 5 4" xfId="27968"/>
    <cellStyle name="Normal 9 5 5" xfId="27969"/>
    <cellStyle name="Normal 9 5 6" xfId="27970"/>
    <cellStyle name="Normal 9 5 7" xfId="27971"/>
    <cellStyle name="Normal 9 5 8" xfId="27972"/>
    <cellStyle name="Normal 9 5 9" xfId="27973"/>
    <cellStyle name="Normal 9 50" xfId="27974"/>
    <cellStyle name="Normal 9 50 10" xfId="27975"/>
    <cellStyle name="Normal 9 50 11" xfId="27976"/>
    <cellStyle name="Normal 9 50 12" xfId="27977"/>
    <cellStyle name="Normal 9 50 13" xfId="27978"/>
    <cellStyle name="Normal 9 50 14" xfId="27979"/>
    <cellStyle name="Normal 9 50 15" xfId="27980"/>
    <cellStyle name="Normal 9 50 16" xfId="27981"/>
    <cellStyle name="Normal 9 50 17" xfId="27982"/>
    <cellStyle name="Normal 9 50 2" xfId="27983"/>
    <cellStyle name="Normal 9 50 3" xfId="27984"/>
    <cellStyle name="Normal 9 50 4" xfId="27985"/>
    <cellStyle name="Normal 9 50 5" xfId="27986"/>
    <cellStyle name="Normal 9 50 6" xfId="27987"/>
    <cellStyle name="Normal 9 50 7" xfId="27988"/>
    <cellStyle name="Normal 9 50 8" xfId="27989"/>
    <cellStyle name="Normal 9 50 9" xfId="27990"/>
    <cellStyle name="Normal 9 51" xfId="27991"/>
    <cellStyle name="Normal 9 52" xfId="27992"/>
    <cellStyle name="Normal 9 53" xfId="27993"/>
    <cellStyle name="Normal 9 54" xfId="27994"/>
    <cellStyle name="Normal 9 55" xfId="27995"/>
    <cellStyle name="Normal 9 56" xfId="27996"/>
    <cellStyle name="Normal 9 57" xfId="27997"/>
    <cellStyle name="Normal 9 58" xfId="27998"/>
    <cellStyle name="Normal 9 59" xfId="27999"/>
    <cellStyle name="Normal 9 6" xfId="1253"/>
    <cellStyle name="Normal 9 6 10" xfId="28000"/>
    <cellStyle name="Normal 9 6 11" xfId="28001"/>
    <cellStyle name="Normal 9 6 12" xfId="28002"/>
    <cellStyle name="Normal 9 6 13" xfId="28003"/>
    <cellStyle name="Normal 9 6 14" xfId="28004"/>
    <cellStyle name="Normal 9 6 15" xfId="28005"/>
    <cellStyle name="Normal 9 6 16" xfId="28006"/>
    <cellStyle name="Normal 9 6 17" xfId="28007"/>
    <cellStyle name="Normal 9 6 2" xfId="28008"/>
    <cellStyle name="Normal 9 6 3" xfId="28009"/>
    <cellStyle name="Normal 9 6 4" xfId="28010"/>
    <cellStyle name="Normal 9 6 5" xfId="28011"/>
    <cellStyle name="Normal 9 6 6" xfId="28012"/>
    <cellStyle name="Normal 9 6 7" xfId="28013"/>
    <cellStyle name="Normal 9 6 8" xfId="28014"/>
    <cellStyle name="Normal 9 6 9" xfId="28015"/>
    <cellStyle name="Normal 9 60" xfId="28016"/>
    <cellStyle name="Normal 9 61" xfId="28017"/>
    <cellStyle name="Normal 9 62" xfId="28018"/>
    <cellStyle name="Normal 9 63" xfId="28019"/>
    <cellStyle name="Normal 9 64" xfId="28020"/>
    <cellStyle name="Normal 9 65" xfId="28021"/>
    <cellStyle name="Normal 9 66" xfId="28022"/>
    <cellStyle name="Normal 9 67" xfId="28023"/>
    <cellStyle name="Normal 9 68" xfId="28024"/>
    <cellStyle name="Normal 9 69" xfId="28025"/>
    <cellStyle name="Normal 9 7" xfId="1254"/>
    <cellStyle name="Normal 9 7 10" xfId="28026"/>
    <cellStyle name="Normal 9 7 11" xfId="28027"/>
    <cellStyle name="Normal 9 7 12" xfId="28028"/>
    <cellStyle name="Normal 9 7 13" xfId="28029"/>
    <cellStyle name="Normal 9 7 14" xfId="28030"/>
    <cellStyle name="Normal 9 7 15" xfId="28031"/>
    <cellStyle name="Normal 9 7 16" xfId="28032"/>
    <cellStyle name="Normal 9 7 17" xfId="28033"/>
    <cellStyle name="Normal 9 7 2" xfId="28034"/>
    <cellStyle name="Normal 9 7 3" xfId="28035"/>
    <cellStyle name="Normal 9 7 4" xfId="28036"/>
    <cellStyle name="Normal 9 7 5" xfId="28037"/>
    <cellStyle name="Normal 9 7 6" xfId="28038"/>
    <cellStyle name="Normal 9 7 7" xfId="28039"/>
    <cellStyle name="Normal 9 7 8" xfId="28040"/>
    <cellStyle name="Normal 9 7 9" xfId="28041"/>
    <cellStyle name="Normal 9 70" xfId="28042"/>
    <cellStyle name="Normal 9 71" xfId="28043"/>
    <cellStyle name="Normal 9 72" xfId="28044"/>
    <cellStyle name="Normal 9 73" xfId="28045"/>
    <cellStyle name="Normal 9 74" xfId="28046"/>
    <cellStyle name="Normal 9 75" xfId="28047"/>
    <cellStyle name="Normal 9 76" xfId="28048"/>
    <cellStyle name="Normal 9 77" xfId="28049"/>
    <cellStyle name="Normal 9 78" xfId="28050"/>
    <cellStyle name="Normal 9 79" xfId="28051"/>
    <cellStyle name="Normal 9 8" xfId="1255"/>
    <cellStyle name="Normal 9 8 10" xfId="28052"/>
    <cellStyle name="Normal 9 8 11" xfId="28053"/>
    <cellStyle name="Normal 9 8 12" xfId="28054"/>
    <cellStyle name="Normal 9 8 13" xfId="28055"/>
    <cellStyle name="Normal 9 8 14" xfId="28056"/>
    <cellStyle name="Normal 9 8 15" xfId="28057"/>
    <cellStyle name="Normal 9 8 16" xfId="28058"/>
    <cellStyle name="Normal 9 8 17" xfId="28059"/>
    <cellStyle name="Normal 9 8 2" xfId="28060"/>
    <cellStyle name="Normal 9 8 3" xfId="28061"/>
    <cellStyle name="Normal 9 8 4" xfId="28062"/>
    <cellStyle name="Normal 9 8 5" xfId="28063"/>
    <cellStyle name="Normal 9 8 6" xfId="28064"/>
    <cellStyle name="Normal 9 8 7" xfId="28065"/>
    <cellStyle name="Normal 9 8 8" xfId="28066"/>
    <cellStyle name="Normal 9 8 9" xfId="28067"/>
    <cellStyle name="Normal 9 80" xfId="28068"/>
    <cellStyle name="Normal 9 81" xfId="28069"/>
    <cellStyle name="Normal 9 82" xfId="28070"/>
    <cellStyle name="Normal 9 83" xfId="28071"/>
    <cellStyle name="Normal 9 84" xfId="28072"/>
    <cellStyle name="Normal 9 85" xfId="28073"/>
    <cellStyle name="Normal 9 86" xfId="28074"/>
    <cellStyle name="Normal 9 87" xfId="28075"/>
    <cellStyle name="Normal 9 88" xfId="28076"/>
    <cellStyle name="Normal 9 89" xfId="28077"/>
    <cellStyle name="Normal 9 9" xfId="1256"/>
    <cellStyle name="Normal 9 9 10" xfId="28078"/>
    <cellStyle name="Normal 9 9 11" xfId="28079"/>
    <cellStyle name="Normal 9 9 12" xfId="28080"/>
    <cellStyle name="Normal 9 9 13" xfId="28081"/>
    <cellStyle name="Normal 9 9 14" xfId="28082"/>
    <cellStyle name="Normal 9 9 15" xfId="28083"/>
    <cellStyle name="Normal 9 9 16" xfId="28084"/>
    <cellStyle name="Normal 9 9 17" xfId="28085"/>
    <cellStyle name="Normal 9 9 2" xfId="28086"/>
    <cellStyle name="Normal 9 9 3" xfId="28087"/>
    <cellStyle name="Normal 9 9 4" xfId="28088"/>
    <cellStyle name="Normal 9 9 5" xfId="28089"/>
    <cellStyle name="Normal 9 9 6" xfId="28090"/>
    <cellStyle name="Normal 9 9 7" xfId="28091"/>
    <cellStyle name="Normal 9 9 8" xfId="28092"/>
    <cellStyle name="Normal 9 9 9" xfId="28093"/>
    <cellStyle name="Normal 9 90" xfId="28094"/>
    <cellStyle name="Normal 9 91" xfId="28095"/>
    <cellStyle name="Normal 9 92" xfId="28096"/>
    <cellStyle name="Normal 9 93" xfId="28097"/>
    <cellStyle name="Normal 9 94" xfId="28098"/>
    <cellStyle name="Normal 9 95" xfId="28099"/>
    <cellStyle name="Normal 9 96" xfId="28100"/>
    <cellStyle name="Normal 9 97" xfId="28101"/>
    <cellStyle name="Normal 9 98" xfId="28102"/>
    <cellStyle name="Normal 9 99" xfId="28103"/>
    <cellStyle name="Normal 9_1.3s Accounting C Costs Scots" xfId="1257"/>
    <cellStyle name="Normal dotted under" xfId="5290"/>
    <cellStyle name="Normal U" xfId="1258"/>
    <cellStyle name="Normal_070323 - 5yr capex and repex BPQ" xfId="15699"/>
    <cellStyle name="Normal_amended tax tables 2" xfId="17258"/>
    <cellStyle name="Normal_BPQ template v1 from NGT 22 June" xfId="17215"/>
    <cellStyle name="Normal_BPQ template v1 from NGT 22 June 2" xfId="15539"/>
    <cellStyle name="Normal_Capacity BPQ Data rev 060629" xfId="15700"/>
    <cellStyle name="Normal_Copy of 5yr opex BPQ 300606" xfId="208"/>
    <cellStyle name="Normal_Copy of Draft opex HBPQ v3" xfId="28104"/>
    <cellStyle name="Normál_Cost_Baseline v1.1" xfId="5291"/>
    <cellStyle name="Normal_East Anglia 05PL PS3 Final ORR" xfId="15701"/>
    <cellStyle name="Normal_Financial tables_NG 2" xfId="17256"/>
    <cellStyle name="Normal_FSG 3rd Party &amp; Water Ingress Apr-02 to Mar-03 v2 2" xfId="41906"/>
    <cellStyle name="Normal_GDPCR Table IP" xfId="17207"/>
    <cellStyle name="Normal_KE2067  Engineering Opex BPQ" xfId="2292"/>
    <cellStyle name="Normal_NGT HBPQ Final Version 5 " xfId="28105"/>
    <cellStyle name="Normal_Opex Tables 2 2" xfId="17264"/>
    <cellStyle name="Normal_Provisions" xfId="41909"/>
    <cellStyle name="Normal_RAV tables" xfId="41914"/>
    <cellStyle name="Normal_Sheet1" xfId="15533"/>
    <cellStyle name="Normal_Spreadsheet  5 yr draft v4 12 29_06_06" xfId="4"/>
    <cellStyle name="Normal_TPCR Electricity Capex Questionnaire Historical v2 050711" xfId="314"/>
    <cellStyle name="Normal_TPCR Electricity Capex Questionnaire Historical v2 050711 3" xfId="15537"/>
    <cellStyle name="Normal1" xfId="5292"/>
    <cellStyle name="NormalGB" xfId="5293"/>
    <cellStyle name="normální_Rozvaha - aktiva" xfId="5294"/>
    <cellStyle name="Normalny_0" xfId="5295"/>
    <cellStyle name="normбlnм_laroux" xfId="5296"/>
    <cellStyle name="nos13" xfId="5297"/>
    <cellStyle name="Note 2" xfId="1259"/>
    <cellStyle name="Note 2 10" xfId="5298"/>
    <cellStyle name="Note 2 11" xfId="5299"/>
    <cellStyle name="Note 2 12" xfId="5300"/>
    <cellStyle name="Note 2 13" xfId="5301"/>
    <cellStyle name="Note 2 14" xfId="28106"/>
    <cellStyle name="Note 2 15" xfId="28107"/>
    <cellStyle name="Note 2 16" xfId="28108"/>
    <cellStyle name="Note 2 17" xfId="28109"/>
    <cellStyle name="Note 2 18" xfId="28110"/>
    <cellStyle name="Note 2 19" xfId="28111"/>
    <cellStyle name="Note 2 2" xfId="5302"/>
    <cellStyle name="Note 2 2 2" xfId="15540"/>
    <cellStyle name="Note 2 20" xfId="28112"/>
    <cellStyle name="Note 2 21" xfId="28113"/>
    <cellStyle name="Note 2 22" xfId="28114"/>
    <cellStyle name="Note 2 23" xfId="28115"/>
    <cellStyle name="Note 2 24" xfId="28116"/>
    <cellStyle name="Note 2 25" xfId="28117"/>
    <cellStyle name="Note 2 26" xfId="28118"/>
    <cellStyle name="Note 2 27" xfId="28119"/>
    <cellStyle name="Note 2 28" xfId="28120"/>
    <cellStyle name="Note 2 29" xfId="28121"/>
    <cellStyle name="Note 2 3" xfId="5303"/>
    <cellStyle name="Note 2 30" xfId="28122"/>
    <cellStyle name="Note 2 31" xfId="28123"/>
    <cellStyle name="Note 2 32" xfId="28124"/>
    <cellStyle name="Note 2 33" xfId="28125"/>
    <cellStyle name="Note 2 34" xfId="28126"/>
    <cellStyle name="Note 2 35" xfId="28127"/>
    <cellStyle name="Note 2 36" xfId="28128"/>
    <cellStyle name="Note 2 37" xfId="28129"/>
    <cellStyle name="Note 2 38" xfId="28130"/>
    <cellStyle name="Note 2 39" xfId="28131"/>
    <cellStyle name="Note 2 4" xfId="5304"/>
    <cellStyle name="Note 2 40" xfId="28132"/>
    <cellStyle name="Note 2 41" xfId="28133"/>
    <cellStyle name="Note 2 42" xfId="28134"/>
    <cellStyle name="Note 2 43" xfId="28135"/>
    <cellStyle name="Note 2 44" xfId="28136"/>
    <cellStyle name="Note 2 45" xfId="28137"/>
    <cellStyle name="Note 2 46" xfId="28138"/>
    <cellStyle name="Note 2 47" xfId="28139"/>
    <cellStyle name="Note 2 48" xfId="28140"/>
    <cellStyle name="Note 2 49" xfId="28141"/>
    <cellStyle name="Note 2 5" xfId="5305"/>
    <cellStyle name="Note 2 50" xfId="28142"/>
    <cellStyle name="Note 2 51" xfId="28143"/>
    <cellStyle name="Note 2 52" xfId="28144"/>
    <cellStyle name="Note 2 53" xfId="28145"/>
    <cellStyle name="Note 2 54" xfId="28146"/>
    <cellStyle name="Note 2 55" xfId="28147"/>
    <cellStyle name="Note 2 56" xfId="28148"/>
    <cellStyle name="Note 2 57" xfId="28149"/>
    <cellStyle name="Note 2 58" xfId="28150"/>
    <cellStyle name="Note 2 59" xfId="28151"/>
    <cellStyle name="Note 2 6" xfId="5306"/>
    <cellStyle name="Note 2 60" xfId="28152"/>
    <cellStyle name="Note 2 61" xfId="28153"/>
    <cellStyle name="Note 2 62" xfId="28154"/>
    <cellStyle name="Note 2 63" xfId="28155"/>
    <cellStyle name="Note 2 64" xfId="28156"/>
    <cellStyle name="Note 2 65" xfId="28157"/>
    <cellStyle name="Note 2 66" xfId="28158"/>
    <cellStyle name="Note 2 67" xfId="28159"/>
    <cellStyle name="Note 2 68" xfId="28160"/>
    <cellStyle name="Note 2 69" xfId="28161"/>
    <cellStyle name="Note 2 7" xfId="5307"/>
    <cellStyle name="Note 2 70" xfId="28162"/>
    <cellStyle name="Note 2 71" xfId="28163"/>
    <cellStyle name="Note 2 72" xfId="28164"/>
    <cellStyle name="Note 2 73" xfId="28165"/>
    <cellStyle name="Note 2 74" xfId="28166"/>
    <cellStyle name="Note 2 75" xfId="28167"/>
    <cellStyle name="Note 2 76" xfId="28168"/>
    <cellStyle name="Note 2 77" xfId="28169"/>
    <cellStyle name="Note 2 78" xfId="28170"/>
    <cellStyle name="Note 2 79" xfId="28171"/>
    <cellStyle name="Note 2 8" xfId="5308"/>
    <cellStyle name="Note 2 80" xfId="28172"/>
    <cellStyle name="Note 2 81" xfId="28173"/>
    <cellStyle name="Note 2 82" xfId="28174"/>
    <cellStyle name="Note 2 83" xfId="28175"/>
    <cellStyle name="Note 2 84" xfId="28176"/>
    <cellStyle name="Note 2 85" xfId="28177"/>
    <cellStyle name="Note 2 86" xfId="28178"/>
    <cellStyle name="Note 2 87" xfId="28179"/>
    <cellStyle name="Note 2 88" xfId="28180"/>
    <cellStyle name="Note 2 89" xfId="28181"/>
    <cellStyle name="Note 2 9" xfId="5309"/>
    <cellStyle name="Note 2 90" xfId="28182"/>
    <cellStyle name="Note 2 91" xfId="28183"/>
    <cellStyle name="Note 2 92" xfId="28184"/>
    <cellStyle name="Note 2 93" xfId="28185"/>
    <cellStyle name="Note 2 94" xfId="28186"/>
    <cellStyle name="Note 3" xfId="28187"/>
    <cellStyle name="NPV_rate" xfId="15774"/>
    <cellStyle name="Number" xfId="5310"/>
    <cellStyle name="NUMBER BOX" xfId="15775"/>
    <cellStyle name="NumberFormat" xfId="5311"/>
    <cellStyle name="Œ…‹æØ‚è [0.00]_Area" xfId="5312"/>
    <cellStyle name="Œ…‹æØ‚è_Area" xfId="5313"/>
    <cellStyle name="Œ…‹æǘ‚è_Area" xfId="5314"/>
    <cellStyle name="OHnplode" xfId="5315"/>
    <cellStyle name="OptionPricerGreyed" xfId="5316"/>
    <cellStyle name="OptionPricerVisible" xfId="5317"/>
    <cellStyle name="orange text cell" xfId="5318"/>
    <cellStyle name="OTHER (TEXT BOX)" xfId="15776"/>
    <cellStyle name="Output 2" xfId="1260"/>
    <cellStyle name="Output 2 10" xfId="5319"/>
    <cellStyle name="Output 2 11" xfId="5320"/>
    <cellStyle name="Output 2 12" xfId="5321"/>
    <cellStyle name="Output 2 13" xfId="5322"/>
    <cellStyle name="Output 2 14" xfId="28188"/>
    <cellStyle name="Output 2 15" xfId="28189"/>
    <cellStyle name="Output 2 16" xfId="28190"/>
    <cellStyle name="Output 2 17" xfId="28191"/>
    <cellStyle name="Output 2 18" xfId="28192"/>
    <cellStyle name="Output 2 19" xfId="28193"/>
    <cellStyle name="Output 2 2" xfId="5323"/>
    <cellStyle name="Output 2 20" xfId="28194"/>
    <cellStyle name="Output 2 21" xfId="28195"/>
    <cellStyle name="Output 2 22" xfId="28196"/>
    <cellStyle name="Output 2 23" xfId="28197"/>
    <cellStyle name="Output 2 24" xfId="28198"/>
    <cellStyle name="Output 2 25" xfId="28199"/>
    <cellStyle name="Output 2 26" xfId="28200"/>
    <cellStyle name="Output 2 27" xfId="28201"/>
    <cellStyle name="Output 2 28" xfId="28202"/>
    <cellStyle name="Output 2 29" xfId="28203"/>
    <cellStyle name="Output 2 3" xfId="5324"/>
    <cellStyle name="Output 2 30" xfId="28204"/>
    <cellStyle name="Output 2 31" xfId="28205"/>
    <cellStyle name="Output 2 32" xfId="28206"/>
    <cellStyle name="Output 2 33" xfId="28207"/>
    <cellStyle name="Output 2 34" xfId="28208"/>
    <cellStyle name="Output 2 35" xfId="28209"/>
    <cellStyle name="Output 2 36" xfId="28210"/>
    <cellStyle name="Output 2 37" xfId="28211"/>
    <cellStyle name="Output 2 38" xfId="28212"/>
    <cellStyle name="Output 2 39" xfId="28213"/>
    <cellStyle name="Output 2 4" xfId="5325"/>
    <cellStyle name="Output 2 40" xfId="28214"/>
    <cellStyle name="Output 2 41" xfId="28215"/>
    <cellStyle name="Output 2 42" xfId="28216"/>
    <cellStyle name="Output 2 43" xfId="28217"/>
    <cellStyle name="Output 2 44" xfId="28218"/>
    <cellStyle name="Output 2 45" xfId="28219"/>
    <cellStyle name="Output 2 46" xfId="28220"/>
    <cellStyle name="Output 2 47" xfId="28221"/>
    <cellStyle name="Output 2 48" xfId="28222"/>
    <cellStyle name="Output 2 5" xfId="5326"/>
    <cellStyle name="Output 2 6" xfId="5327"/>
    <cellStyle name="Output 2 7" xfId="5328"/>
    <cellStyle name="Output 2 8" xfId="5329"/>
    <cellStyle name="Output 2 9" xfId="5330"/>
    <cellStyle name="Output 3" xfId="28223"/>
    <cellStyle name="Output Amounts" xfId="5331"/>
    <cellStyle name="Output Column Headings" xfId="5332"/>
    <cellStyle name="Output Line Items" xfId="5333"/>
    <cellStyle name="Output Report Heading" xfId="5334"/>
    <cellStyle name="Output Report Title" xfId="5335"/>
    <cellStyle name="Output1_Back" xfId="5336"/>
    <cellStyle name="Page Number" xfId="5337"/>
    <cellStyle name="PAGE6" xfId="1261"/>
    <cellStyle name="pe" xfId="5338"/>
    <cellStyle name="PEG" xfId="5339"/>
    <cellStyle name="Pénznem [0]_Munka1" xfId="5340"/>
    <cellStyle name="Pénznem_Munka1" xfId="5341"/>
    <cellStyle name="Percent" xfId="41910" builtinId="5"/>
    <cellStyle name="Percent (1)" xfId="5342"/>
    <cellStyle name="Percent (2)" xfId="5343"/>
    <cellStyle name="Percent [2]" xfId="5344"/>
    <cellStyle name="Percent 10" xfId="1262"/>
    <cellStyle name="Percent 10 10" xfId="5345"/>
    <cellStyle name="Percent 10 10 10" xfId="28224"/>
    <cellStyle name="Percent 10 10 11" xfId="28225"/>
    <cellStyle name="Percent 10 10 12" xfId="28226"/>
    <cellStyle name="Percent 10 10 13" xfId="28227"/>
    <cellStyle name="Percent 10 10 14" xfId="28228"/>
    <cellStyle name="Percent 10 10 15" xfId="28229"/>
    <cellStyle name="Percent 10 10 16" xfId="28230"/>
    <cellStyle name="Percent 10 10 17" xfId="28231"/>
    <cellStyle name="Percent 10 10 2" xfId="28232"/>
    <cellStyle name="Percent 10 10 3" xfId="28233"/>
    <cellStyle name="Percent 10 10 4" xfId="28234"/>
    <cellStyle name="Percent 10 10 5" xfId="28235"/>
    <cellStyle name="Percent 10 10 6" xfId="28236"/>
    <cellStyle name="Percent 10 10 7" xfId="28237"/>
    <cellStyle name="Percent 10 10 8" xfId="28238"/>
    <cellStyle name="Percent 10 10 9" xfId="28239"/>
    <cellStyle name="Percent 10 11" xfId="5346"/>
    <cellStyle name="Percent 10 11 10" xfId="28240"/>
    <cellStyle name="Percent 10 11 11" xfId="28241"/>
    <cellStyle name="Percent 10 11 12" xfId="28242"/>
    <cellStyle name="Percent 10 11 13" xfId="28243"/>
    <cellStyle name="Percent 10 11 14" xfId="28244"/>
    <cellStyle name="Percent 10 11 15" xfId="28245"/>
    <cellStyle name="Percent 10 11 16" xfId="28246"/>
    <cellStyle name="Percent 10 11 17" xfId="28247"/>
    <cellStyle name="Percent 10 11 2" xfId="28248"/>
    <cellStyle name="Percent 10 11 3" xfId="28249"/>
    <cellStyle name="Percent 10 11 4" xfId="28250"/>
    <cellStyle name="Percent 10 11 5" xfId="28251"/>
    <cellStyle name="Percent 10 11 6" xfId="28252"/>
    <cellStyle name="Percent 10 11 7" xfId="28253"/>
    <cellStyle name="Percent 10 11 8" xfId="28254"/>
    <cellStyle name="Percent 10 11 9" xfId="28255"/>
    <cellStyle name="Percent 10 12" xfId="5347"/>
    <cellStyle name="Percent 10 12 10" xfId="28256"/>
    <cellStyle name="Percent 10 12 11" xfId="28257"/>
    <cellStyle name="Percent 10 12 12" xfId="28258"/>
    <cellStyle name="Percent 10 12 13" xfId="28259"/>
    <cellStyle name="Percent 10 12 14" xfId="28260"/>
    <cellStyle name="Percent 10 12 15" xfId="28261"/>
    <cellStyle name="Percent 10 12 16" xfId="28262"/>
    <cellStyle name="Percent 10 12 17" xfId="28263"/>
    <cellStyle name="Percent 10 12 2" xfId="28264"/>
    <cellStyle name="Percent 10 12 3" xfId="28265"/>
    <cellStyle name="Percent 10 12 4" xfId="28266"/>
    <cellStyle name="Percent 10 12 5" xfId="28267"/>
    <cellStyle name="Percent 10 12 6" xfId="28268"/>
    <cellStyle name="Percent 10 12 7" xfId="28269"/>
    <cellStyle name="Percent 10 12 8" xfId="28270"/>
    <cellStyle name="Percent 10 12 9" xfId="28271"/>
    <cellStyle name="Percent 10 13" xfId="5348"/>
    <cellStyle name="Percent 10 13 10" xfId="28272"/>
    <cellStyle name="Percent 10 13 11" xfId="28273"/>
    <cellStyle name="Percent 10 13 12" xfId="28274"/>
    <cellStyle name="Percent 10 13 13" xfId="28275"/>
    <cellStyle name="Percent 10 13 14" xfId="28276"/>
    <cellStyle name="Percent 10 13 15" xfId="28277"/>
    <cellStyle name="Percent 10 13 16" xfId="28278"/>
    <cellStyle name="Percent 10 13 17" xfId="28279"/>
    <cellStyle name="Percent 10 13 2" xfId="28280"/>
    <cellStyle name="Percent 10 13 3" xfId="28281"/>
    <cellStyle name="Percent 10 13 4" xfId="28282"/>
    <cellStyle name="Percent 10 13 5" xfId="28283"/>
    <cellStyle name="Percent 10 13 6" xfId="28284"/>
    <cellStyle name="Percent 10 13 7" xfId="28285"/>
    <cellStyle name="Percent 10 13 8" xfId="28286"/>
    <cellStyle name="Percent 10 13 9" xfId="28287"/>
    <cellStyle name="Percent 10 14" xfId="5349"/>
    <cellStyle name="Percent 10 14 10" xfId="28288"/>
    <cellStyle name="Percent 10 14 11" xfId="28289"/>
    <cellStyle name="Percent 10 14 12" xfId="28290"/>
    <cellStyle name="Percent 10 14 13" xfId="28291"/>
    <cellStyle name="Percent 10 14 14" xfId="28292"/>
    <cellStyle name="Percent 10 14 15" xfId="28293"/>
    <cellStyle name="Percent 10 14 16" xfId="28294"/>
    <cellStyle name="Percent 10 14 17" xfId="28295"/>
    <cellStyle name="Percent 10 14 2" xfId="28296"/>
    <cellStyle name="Percent 10 14 3" xfId="28297"/>
    <cellStyle name="Percent 10 14 4" xfId="28298"/>
    <cellStyle name="Percent 10 14 5" xfId="28299"/>
    <cellStyle name="Percent 10 14 6" xfId="28300"/>
    <cellStyle name="Percent 10 14 7" xfId="28301"/>
    <cellStyle name="Percent 10 14 8" xfId="28302"/>
    <cellStyle name="Percent 10 14 9" xfId="28303"/>
    <cellStyle name="Percent 10 15" xfId="5350"/>
    <cellStyle name="Percent 10 15 10" xfId="28304"/>
    <cellStyle name="Percent 10 15 11" xfId="28305"/>
    <cellStyle name="Percent 10 15 12" xfId="28306"/>
    <cellStyle name="Percent 10 15 13" xfId="28307"/>
    <cellStyle name="Percent 10 15 14" xfId="28308"/>
    <cellStyle name="Percent 10 15 15" xfId="28309"/>
    <cellStyle name="Percent 10 15 16" xfId="28310"/>
    <cellStyle name="Percent 10 15 17" xfId="28311"/>
    <cellStyle name="Percent 10 15 2" xfId="28312"/>
    <cellStyle name="Percent 10 15 3" xfId="28313"/>
    <cellStyle name="Percent 10 15 4" xfId="28314"/>
    <cellStyle name="Percent 10 15 5" xfId="28315"/>
    <cellStyle name="Percent 10 15 6" xfId="28316"/>
    <cellStyle name="Percent 10 15 7" xfId="28317"/>
    <cellStyle name="Percent 10 15 8" xfId="28318"/>
    <cellStyle name="Percent 10 15 9" xfId="28319"/>
    <cellStyle name="Percent 10 16" xfId="28320"/>
    <cellStyle name="Percent 10 16 10" xfId="28321"/>
    <cellStyle name="Percent 10 16 11" xfId="28322"/>
    <cellStyle name="Percent 10 16 12" xfId="28323"/>
    <cellStyle name="Percent 10 16 13" xfId="28324"/>
    <cellStyle name="Percent 10 16 14" xfId="28325"/>
    <cellStyle name="Percent 10 16 15" xfId="28326"/>
    <cellStyle name="Percent 10 16 16" xfId="28327"/>
    <cellStyle name="Percent 10 16 17" xfId="28328"/>
    <cellStyle name="Percent 10 16 2" xfId="28329"/>
    <cellStyle name="Percent 10 16 3" xfId="28330"/>
    <cellStyle name="Percent 10 16 4" xfId="28331"/>
    <cellStyle name="Percent 10 16 5" xfId="28332"/>
    <cellStyle name="Percent 10 16 6" xfId="28333"/>
    <cellStyle name="Percent 10 16 7" xfId="28334"/>
    <cellStyle name="Percent 10 16 8" xfId="28335"/>
    <cellStyle name="Percent 10 16 9" xfId="28336"/>
    <cellStyle name="Percent 10 17" xfId="28337"/>
    <cellStyle name="Percent 10 17 10" xfId="28338"/>
    <cellStyle name="Percent 10 17 11" xfId="28339"/>
    <cellStyle name="Percent 10 17 12" xfId="28340"/>
    <cellStyle name="Percent 10 17 13" xfId="28341"/>
    <cellStyle name="Percent 10 17 14" xfId="28342"/>
    <cellStyle name="Percent 10 17 15" xfId="28343"/>
    <cellStyle name="Percent 10 17 16" xfId="28344"/>
    <cellStyle name="Percent 10 17 17" xfId="28345"/>
    <cellStyle name="Percent 10 17 2" xfId="28346"/>
    <cellStyle name="Percent 10 17 3" xfId="28347"/>
    <cellStyle name="Percent 10 17 4" xfId="28348"/>
    <cellStyle name="Percent 10 17 5" xfId="28349"/>
    <cellStyle name="Percent 10 17 6" xfId="28350"/>
    <cellStyle name="Percent 10 17 7" xfId="28351"/>
    <cellStyle name="Percent 10 17 8" xfId="28352"/>
    <cellStyle name="Percent 10 17 9" xfId="28353"/>
    <cellStyle name="Percent 10 18" xfId="28354"/>
    <cellStyle name="Percent 10 18 10" xfId="28355"/>
    <cellStyle name="Percent 10 18 11" xfId="28356"/>
    <cellStyle name="Percent 10 18 12" xfId="28357"/>
    <cellStyle name="Percent 10 18 13" xfId="28358"/>
    <cellStyle name="Percent 10 18 14" xfId="28359"/>
    <cellStyle name="Percent 10 18 15" xfId="28360"/>
    <cellStyle name="Percent 10 18 16" xfId="28361"/>
    <cellStyle name="Percent 10 18 17" xfId="28362"/>
    <cellStyle name="Percent 10 18 2" xfId="28363"/>
    <cellStyle name="Percent 10 18 3" xfId="28364"/>
    <cellStyle name="Percent 10 18 4" xfId="28365"/>
    <cellStyle name="Percent 10 18 5" xfId="28366"/>
    <cellStyle name="Percent 10 18 6" xfId="28367"/>
    <cellStyle name="Percent 10 18 7" xfId="28368"/>
    <cellStyle name="Percent 10 18 8" xfId="28369"/>
    <cellStyle name="Percent 10 18 9" xfId="28370"/>
    <cellStyle name="Percent 10 19" xfId="28371"/>
    <cellStyle name="Percent 10 19 10" xfId="28372"/>
    <cellStyle name="Percent 10 19 11" xfId="28373"/>
    <cellStyle name="Percent 10 19 12" xfId="28374"/>
    <cellStyle name="Percent 10 19 13" xfId="28375"/>
    <cellStyle name="Percent 10 19 14" xfId="28376"/>
    <cellStyle name="Percent 10 19 15" xfId="28377"/>
    <cellStyle name="Percent 10 19 16" xfId="28378"/>
    <cellStyle name="Percent 10 19 17" xfId="28379"/>
    <cellStyle name="Percent 10 19 2" xfId="28380"/>
    <cellStyle name="Percent 10 19 3" xfId="28381"/>
    <cellStyle name="Percent 10 19 4" xfId="28382"/>
    <cellStyle name="Percent 10 19 5" xfId="28383"/>
    <cellStyle name="Percent 10 19 6" xfId="28384"/>
    <cellStyle name="Percent 10 19 7" xfId="28385"/>
    <cellStyle name="Percent 10 19 8" xfId="28386"/>
    <cellStyle name="Percent 10 19 9" xfId="28387"/>
    <cellStyle name="Percent 10 2" xfId="1263"/>
    <cellStyle name="Percent 10 2 10" xfId="5351"/>
    <cellStyle name="Percent 10 2 11" xfId="5352"/>
    <cellStyle name="Percent 10 2 12" xfId="5353"/>
    <cellStyle name="Percent 10 2 13" xfId="5354"/>
    <cellStyle name="Percent 10 2 14" xfId="5355"/>
    <cellStyle name="Percent 10 2 15" xfId="5356"/>
    <cellStyle name="Percent 10 2 16" xfId="28388"/>
    <cellStyle name="Percent 10 2 17" xfId="28389"/>
    <cellStyle name="Percent 10 2 2" xfId="1264"/>
    <cellStyle name="Percent 10 2 2 10" xfId="5357"/>
    <cellStyle name="Percent 10 2 2 11" xfId="5358"/>
    <cellStyle name="Percent 10 2 2 12" xfId="5359"/>
    <cellStyle name="Percent 10 2 2 13" xfId="5360"/>
    <cellStyle name="Percent 10 2 2 14" xfId="5361"/>
    <cellStyle name="Percent 10 2 2 15" xfId="5362"/>
    <cellStyle name="Percent 10 2 2 16" xfId="5363"/>
    <cellStyle name="Percent 10 2 2 2" xfId="1265"/>
    <cellStyle name="Percent 10 2 2 2 10" xfId="5364"/>
    <cellStyle name="Percent 10 2 2 2 11" xfId="5365"/>
    <cellStyle name="Percent 10 2 2 2 12" xfId="5366"/>
    <cellStyle name="Percent 10 2 2 2 13" xfId="5367"/>
    <cellStyle name="Percent 10 2 2 2 2" xfId="5368"/>
    <cellStyle name="Percent 10 2 2 2 3" xfId="5369"/>
    <cellStyle name="Percent 10 2 2 2 4" xfId="5370"/>
    <cellStyle name="Percent 10 2 2 2 5" xfId="5371"/>
    <cellStyle name="Percent 10 2 2 2 6" xfId="5372"/>
    <cellStyle name="Percent 10 2 2 2 7" xfId="5373"/>
    <cellStyle name="Percent 10 2 2 2 8" xfId="5374"/>
    <cellStyle name="Percent 10 2 2 2 9" xfId="5375"/>
    <cellStyle name="Percent 10 2 2 3" xfId="1266"/>
    <cellStyle name="Percent 10 2 2 3 10" xfId="5376"/>
    <cellStyle name="Percent 10 2 2 3 11" xfId="5377"/>
    <cellStyle name="Percent 10 2 2 3 12" xfId="5378"/>
    <cellStyle name="Percent 10 2 2 3 13" xfId="5379"/>
    <cellStyle name="Percent 10 2 2 3 2" xfId="5380"/>
    <cellStyle name="Percent 10 2 2 3 3" xfId="5381"/>
    <cellStyle name="Percent 10 2 2 3 4" xfId="5382"/>
    <cellStyle name="Percent 10 2 2 3 5" xfId="5383"/>
    <cellStyle name="Percent 10 2 2 3 6" xfId="5384"/>
    <cellStyle name="Percent 10 2 2 3 7" xfId="5385"/>
    <cellStyle name="Percent 10 2 2 3 8" xfId="5386"/>
    <cellStyle name="Percent 10 2 2 3 9" xfId="5387"/>
    <cellStyle name="Percent 10 2 2 4" xfId="1267"/>
    <cellStyle name="Percent 10 2 2 4 10" xfId="5388"/>
    <cellStyle name="Percent 10 2 2 4 11" xfId="5389"/>
    <cellStyle name="Percent 10 2 2 4 12" xfId="5390"/>
    <cellStyle name="Percent 10 2 2 4 13" xfId="5391"/>
    <cellStyle name="Percent 10 2 2 4 14" xfId="15711"/>
    <cellStyle name="Percent 10 2 2 4 14 2" xfId="17235"/>
    <cellStyle name="Percent 10 2 2 4 14 2 2" xfId="41908"/>
    <cellStyle name="Percent 10 2 2 4 14 3" xfId="41901"/>
    <cellStyle name="Percent 10 2 2 4 2" xfId="5392"/>
    <cellStyle name="Percent 10 2 2 4 3" xfId="5393"/>
    <cellStyle name="Percent 10 2 2 4 4" xfId="5394"/>
    <cellStyle name="Percent 10 2 2 4 5" xfId="5395"/>
    <cellStyle name="Percent 10 2 2 4 6" xfId="5396"/>
    <cellStyle name="Percent 10 2 2 4 7" xfId="5397"/>
    <cellStyle name="Percent 10 2 2 4 8" xfId="5398"/>
    <cellStyle name="Percent 10 2 2 4 9" xfId="5399"/>
    <cellStyle name="Percent 10 2 2 5" xfId="5400"/>
    <cellStyle name="Percent 10 2 2 6" xfId="5401"/>
    <cellStyle name="Percent 10 2 2 7" xfId="5402"/>
    <cellStyle name="Percent 10 2 2 8" xfId="5403"/>
    <cellStyle name="Percent 10 2 2 9" xfId="5404"/>
    <cellStyle name="Percent 10 2 3" xfId="1268"/>
    <cellStyle name="Percent 10 2 3 10" xfId="5405"/>
    <cellStyle name="Percent 10 2 3 11" xfId="5406"/>
    <cellStyle name="Percent 10 2 3 12" xfId="5407"/>
    <cellStyle name="Percent 10 2 3 13" xfId="5408"/>
    <cellStyle name="Percent 10 2 3 2" xfId="5409"/>
    <cellStyle name="Percent 10 2 3 3" xfId="5410"/>
    <cellStyle name="Percent 10 2 3 4" xfId="5411"/>
    <cellStyle name="Percent 10 2 3 5" xfId="5412"/>
    <cellStyle name="Percent 10 2 3 6" xfId="5413"/>
    <cellStyle name="Percent 10 2 3 7" xfId="5414"/>
    <cellStyle name="Percent 10 2 3 8" xfId="5415"/>
    <cellStyle name="Percent 10 2 3 9" xfId="5416"/>
    <cellStyle name="Percent 10 2 4" xfId="5417"/>
    <cellStyle name="Percent 10 2 5" xfId="5418"/>
    <cellStyle name="Percent 10 2 6" xfId="5419"/>
    <cellStyle name="Percent 10 2 7" xfId="5420"/>
    <cellStyle name="Percent 10 2 8" xfId="5421"/>
    <cellStyle name="Percent 10 2 9" xfId="5422"/>
    <cellStyle name="Percent 10 20" xfId="28390"/>
    <cellStyle name="Percent 10 20 10" xfId="28391"/>
    <cellStyle name="Percent 10 20 11" xfId="28392"/>
    <cellStyle name="Percent 10 20 12" xfId="28393"/>
    <cellStyle name="Percent 10 20 13" xfId="28394"/>
    <cellStyle name="Percent 10 20 14" xfId="28395"/>
    <cellStyle name="Percent 10 20 15" xfId="28396"/>
    <cellStyle name="Percent 10 20 16" xfId="28397"/>
    <cellStyle name="Percent 10 20 17" xfId="28398"/>
    <cellStyle name="Percent 10 20 2" xfId="28399"/>
    <cellStyle name="Percent 10 20 3" xfId="28400"/>
    <cellStyle name="Percent 10 20 4" xfId="28401"/>
    <cellStyle name="Percent 10 20 5" xfId="28402"/>
    <cellStyle name="Percent 10 20 6" xfId="28403"/>
    <cellStyle name="Percent 10 20 7" xfId="28404"/>
    <cellStyle name="Percent 10 20 8" xfId="28405"/>
    <cellStyle name="Percent 10 20 9" xfId="28406"/>
    <cellStyle name="Percent 10 21" xfId="28407"/>
    <cellStyle name="Percent 10 21 10" xfId="28408"/>
    <cellStyle name="Percent 10 21 11" xfId="28409"/>
    <cellStyle name="Percent 10 21 12" xfId="28410"/>
    <cellStyle name="Percent 10 21 13" xfId="28411"/>
    <cellStyle name="Percent 10 21 14" xfId="28412"/>
    <cellStyle name="Percent 10 21 15" xfId="28413"/>
    <cellStyle name="Percent 10 21 16" xfId="28414"/>
    <cellStyle name="Percent 10 21 17" xfId="28415"/>
    <cellStyle name="Percent 10 21 2" xfId="28416"/>
    <cellStyle name="Percent 10 21 3" xfId="28417"/>
    <cellStyle name="Percent 10 21 4" xfId="28418"/>
    <cellStyle name="Percent 10 21 5" xfId="28419"/>
    <cellStyle name="Percent 10 21 6" xfId="28420"/>
    <cellStyle name="Percent 10 21 7" xfId="28421"/>
    <cellStyle name="Percent 10 21 8" xfId="28422"/>
    <cellStyle name="Percent 10 21 9" xfId="28423"/>
    <cellStyle name="Percent 10 22" xfId="28424"/>
    <cellStyle name="Percent 10 22 10" xfId="28425"/>
    <cellStyle name="Percent 10 22 11" xfId="28426"/>
    <cellStyle name="Percent 10 22 12" xfId="28427"/>
    <cellStyle name="Percent 10 22 13" xfId="28428"/>
    <cellStyle name="Percent 10 22 14" xfId="28429"/>
    <cellStyle name="Percent 10 22 15" xfId="28430"/>
    <cellStyle name="Percent 10 22 16" xfId="28431"/>
    <cellStyle name="Percent 10 22 17" xfId="28432"/>
    <cellStyle name="Percent 10 22 2" xfId="28433"/>
    <cellStyle name="Percent 10 22 3" xfId="28434"/>
    <cellStyle name="Percent 10 22 4" xfId="28435"/>
    <cellStyle name="Percent 10 22 5" xfId="28436"/>
    <cellStyle name="Percent 10 22 6" xfId="28437"/>
    <cellStyle name="Percent 10 22 7" xfId="28438"/>
    <cellStyle name="Percent 10 22 8" xfId="28439"/>
    <cellStyle name="Percent 10 22 9" xfId="28440"/>
    <cellStyle name="Percent 10 23" xfId="28441"/>
    <cellStyle name="Percent 10 24" xfId="28442"/>
    <cellStyle name="Percent 10 25" xfId="28443"/>
    <cellStyle name="Percent 10 26" xfId="28444"/>
    <cellStyle name="Percent 10 27" xfId="28445"/>
    <cellStyle name="Percent 10 28" xfId="28446"/>
    <cellStyle name="Percent 10 29" xfId="28447"/>
    <cellStyle name="Percent 10 3" xfId="1269"/>
    <cellStyle name="Percent 10 3 10" xfId="5423"/>
    <cellStyle name="Percent 10 3 11" xfId="5424"/>
    <cellStyle name="Percent 10 3 12" xfId="5425"/>
    <cellStyle name="Percent 10 3 13" xfId="5426"/>
    <cellStyle name="Percent 10 3 14" xfId="28448"/>
    <cellStyle name="Percent 10 3 15" xfId="28449"/>
    <cellStyle name="Percent 10 3 16" xfId="28450"/>
    <cellStyle name="Percent 10 3 17" xfId="28451"/>
    <cellStyle name="Percent 10 3 2" xfId="5427"/>
    <cellStyle name="Percent 10 3 3" xfId="5428"/>
    <cellStyle name="Percent 10 3 4" xfId="5429"/>
    <cellStyle name="Percent 10 3 5" xfId="5430"/>
    <cellStyle name="Percent 10 3 6" xfId="5431"/>
    <cellStyle name="Percent 10 3 7" xfId="5432"/>
    <cellStyle name="Percent 10 3 8" xfId="5433"/>
    <cellStyle name="Percent 10 3 9" xfId="5434"/>
    <cellStyle name="Percent 10 30" xfId="28452"/>
    <cellStyle name="Percent 10 31" xfId="28453"/>
    <cellStyle name="Percent 10 32" xfId="28454"/>
    <cellStyle name="Percent 10 33" xfId="28455"/>
    <cellStyle name="Percent 10 34" xfId="28456"/>
    <cellStyle name="Percent 10 35" xfId="28457"/>
    <cellStyle name="Percent 10 36" xfId="28458"/>
    <cellStyle name="Percent 10 37" xfId="28459"/>
    <cellStyle name="Percent 10 38" xfId="28460"/>
    <cellStyle name="Percent 10 39" xfId="28461"/>
    <cellStyle name="Percent 10 4" xfId="5435"/>
    <cellStyle name="Percent 10 4 10" xfId="28462"/>
    <cellStyle name="Percent 10 4 11" xfId="28463"/>
    <cellStyle name="Percent 10 4 12" xfId="28464"/>
    <cellStyle name="Percent 10 4 13" xfId="28465"/>
    <cellStyle name="Percent 10 4 14" xfId="28466"/>
    <cellStyle name="Percent 10 4 15" xfId="28467"/>
    <cellStyle name="Percent 10 4 16" xfId="28468"/>
    <cellStyle name="Percent 10 4 17" xfId="28469"/>
    <cellStyle name="Percent 10 4 2" xfId="28470"/>
    <cellStyle name="Percent 10 4 3" xfId="28471"/>
    <cellStyle name="Percent 10 4 4" xfId="28472"/>
    <cellStyle name="Percent 10 4 5" xfId="28473"/>
    <cellStyle name="Percent 10 4 6" xfId="28474"/>
    <cellStyle name="Percent 10 4 7" xfId="28475"/>
    <cellStyle name="Percent 10 4 8" xfId="28476"/>
    <cellStyle name="Percent 10 4 9" xfId="28477"/>
    <cellStyle name="Percent 10 40" xfId="28478"/>
    <cellStyle name="Percent 10 41" xfId="28479"/>
    <cellStyle name="Percent 10 42" xfId="28480"/>
    <cellStyle name="Percent 10 43" xfId="28481"/>
    <cellStyle name="Percent 10 44" xfId="28482"/>
    <cellStyle name="Percent 10 45" xfId="28483"/>
    <cellStyle name="Percent 10 46" xfId="28484"/>
    <cellStyle name="Percent 10 47" xfId="28485"/>
    <cellStyle name="Percent 10 48" xfId="28486"/>
    <cellStyle name="Percent 10 49" xfId="28487"/>
    <cellStyle name="Percent 10 5" xfId="5436"/>
    <cellStyle name="Percent 10 5 10" xfId="28488"/>
    <cellStyle name="Percent 10 5 11" xfId="28489"/>
    <cellStyle name="Percent 10 5 12" xfId="28490"/>
    <cellStyle name="Percent 10 5 13" xfId="28491"/>
    <cellStyle name="Percent 10 5 14" xfId="28492"/>
    <cellStyle name="Percent 10 5 15" xfId="28493"/>
    <cellStyle name="Percent 10 5 16" xfId="28494"/>
    <cellStyle name="Percent 10 5 17" xfId="28495"/>
    <cellStyle name="Percent 10 5 2" xfId="28496"/>
    <cellStyle name="Percent 10 5 3" xfId="28497"/>
    <cellStyle name="Percent 10 5 4" xfId="28498"/>
    <cellStyle name="Percent 10 5 5" xfId="28499"/>
    <cellStyle name="Percent 10 5 6" xfId="28500"/>
    <cellStyle name="Percent 10 5 7" xfId="28501"/>
    <cellStyle name="Percent 10 5 8" xfId="28502"/>
    <cellStyle name="Percent 10 5 9" xfId="28503"/>
    <cellStyle name="Percent 10 50" xfId="28504"/>
    <cellStyle name="Percent 10 51" xfId="28505"/>
    <cellStyle name="Percent 10 52" xfId="28506"/>
    <cellStyle name="Percent 10 53" xfId="28507"/>
    <cellStyle name="Percent 10 54" xfId="28508"/>
    <cellStyle name="Percent 10 55" xfId="28509"/>
    <cellStyle name="Percent 10 56" xfId="28510"/>
    <cellStyle name="Percent 10 57" xfId="28511"/>
    <cellStyle name="Percent 10 58" xfId="28512"/>
    <cellStyle name="Percent 10 59" xfId="28513"/>
    <cellStyle name="Percent 10 6" xfId="5437"/>
    <cellStyle name="Percent 10 6 10" xfId="28514"/>
    <cellStyle name="Percent 10 6 11" xfId="28515"/>
    <cellStyle name="Percent 10 6 12" xfId="28516"/>
    <cellStyle name="Percent 10 6 13" xfId="28517"/>
    <cellStyle name="Percent 10 6 14" xfId="28518"/>
    <cellStyle name="Percent 10 6 15" xfId="28519"/>
    <cellStyle name="Percent 10 6 16" xfId="28520"/>
    <cellStyle name="Percent 10 6 17" xfId="28521"/>
    <cellStyle name="Percent 10 6 2" xfId="28522"/>
    <cellStyle name="Percent 10 6 3" xfId="28523"/>
    <cellStyle name="Percent 10 6 4" xfId="28524"/>
    <cellStyle name="Percent 10 6 5" xfId="28525"/>
    <cellStyle name="Percent 10 6 6" xfId="28526"/>
    <cellStyle name="Percent 10 6 7" xfId="28527"/>
    <cellStyle name="Percent 10 6 8" xfId="28528"/>
    <cellStyle name="Percent 10 6 9" xfId="28529"/>
    <cellStyle name="Percent 10 60" xfId="28530"/>
    <cellStyle name="Percent 10 61" xfId="28531"/>
    <cellStyle name="Percent 10 62" xfId="28532"/>
    <cellStyle name="Percent 10 63" xfId="28533"/>
    <cellStyle name="Percent 10 64" xfId="28534"/>
    <cellStyle name="Percent 10 64 2" xfId="42025"/>
    <cellStyle name="Percent 10 65" xfId="28535"/>
    <cellStyle name="Percent 10 66" xfId="28536"/>
    <cellStyle name="Percent 10 67" xfId="28537"/>
    <cellStyle name="Percent 10 68" xfId="28538"/>
    <cellStyle name="Percent 10 69" xfId="28539"/>
    <cellStyle name="Percent 10 7" xfId="5438"/>
    <cellStyle name="Percent 10 7 10" xfId="28540"/>
    <cellStyle name="Percent 10 7 11" xfId="28541"/>
    <cellStyle name="Percent 10 7 12" xfId="28542"/>
    <cellStyle name="Percent 10 7 13" xfId="28543"/>
    <cellStyle name="Percent 10 7 14" xfId="28544"/>
    <cellStyle name="Percent 10 7 15" xfId="28545"/>
    <cellStyle name="Percent 10 7 16" xfId="28546"/>
    <cellStyle name="Percent 10 7 17" xfId="28547"/>
    <cellStyle name="Percent 10 7 2" xfId="28548"/>
    <cellStyle name="Percent 10 7 3" xfId="28549"/>
    <cellStyle name="Percent 10 7 4" xfId="28550"/>
    <cellStyle name="Percent 10 7 5" xfId="28551"/>
    <cellStyle name="Percent 10 7 6" xfId="28552"/>
    <cellStyle name="Percent 10 7 7" xfId="28553"/>
    <cellStyle name="Percent 10 7 8" xfId="28554"/>
    <cellStyle name="Percent 10 7 9" xfId="28555"/>
    <cellStyle name="Percent 10 70" xfId="28556"/>
    <cellStyle name="Percent 10 71" xfId="28557"/>
    <cellStyle name="Percent 10 72" xfId="28558"/>
    <cellStyle name="Percent 10 73" xfId="28559"/>
    <cellStyle name="Percent 10 74" xfId="28560"/>
    <cellStyle name="Percent 10 75" xfId="28561"/>
    <cellStyle name="Percent 10 76" xfId="28562"/>
    <cellStyle name="Percent 10 77" xfId="28563"/>
    <cellStyle name="Percent 10 78" xfId="28564"/>
    <cellStyle name="Percent 10 79" xfId="28565"/>
    <cellStyle name="Percent 10 8" xfId="5439"/>
    <cellStyle name="Percent 10 8 10" xfId="28566"/>
    <cellStyle name="Percent 10 8 11" xfId="28567"/>
    <cellStyle name="Percent 10 8 12" xfId="28568"/>
    <cellStyle name="Percent 10 8 13" xfId="28569"/>
    <cellStyle name="Percent 10 8 14" xfId="28570"/>
    <cellStyle name="Percent 10 8 15" xfId="28571"/>
    <cellStyle name="Percent 10 8 16" xfId="28572"/>
    <cellStyle name="Percent 10 8 17" xfId="28573"/>
    <cellStyle name="Percent 10 8 2" xfId="28574"/>
    <cellStyle name="Percent 10 8 3" xfId="28575"/>
    <cellStyle name="Percent 10 8 4" xfId="28576"/>
    <cellStyle name="Percent 10 8 5" xfId="28577"/>
    <cellStyle name="Percent 10 8 6" xfId="28578"/>
    <cellStyle name="Percent 10 8 7" xfId="28579"/>
    <cellStyle name="Percent 10 8 8" xfId="28580"/>
    <cellStyle name="Percent 10 8 9" xfId="28581"/>
    <cellStyle name="Percent 10 80" xfId="28582"/>
    <cellStyle name="Percent 10 81" xfId="28583"/>
    <cellStyle name="Percent 10 82" xfId="28584"/>
    <cellStyle name="Percent 10 83" xfId="28585"/>
    <cellStyle name="Percent 10 84" xfId="28586"/>
    <cellStyle name="Percent 10 85" xfId="28587"/>
    <cellStyle name="Percent 10 86" xfId="28588"/>
    <cellStyle name="Percent 10 87" xfId="28589"/>
    <cellStyle name="Percent 10 88" xfId="28590"/>
    <cellStyle name="Percent 10 89" xfId="28591"/>
    <cellStyle name="Percent 10 9" xfId="5440"/>
    <cellStyle name="Percent 10 9 10" xfId="28592"/>
    <cellStyle name="Percent 10 9 11" xfId="28593"/>
    <cellStyle name="Percent 10 9 12" xfId="28594"/>
    <cellStyle name="Percent 10 9 13" xfId="28595"/>
    <cellStyle name="Percent 10 9 14" xfId="28596"/>
    <cellStyle name="Percent 10 9 15" xfId="28597"/>
    <cellStyle name="Percent 10 9 16" xfId="28598"/>
    <cellStyle name="Percent 10 9 17" xfId="28599"/>
    <cellStyle name="Percent 10 9 2" xfId="28600"/>
    <cellStyle name="Percent 10 9 3" xfId="28601"/>
    <cellStyle name="Percent 10 9 4" xfId="28602"/>
    <cellStyle name="Percent 10 9 5" xfId="28603"/>
    <cellStyle name="Percent 10 9 6" xfId="28604"/>
    <cellStyle name="Percent 10 9 7" xfId="28605"/>
    <cellStyle name="Percent 10 9 8" xfId="28606"/>
    <cellStyle name="Percent 10 9 9" xfId="28607"/>
    <cellStyle name="Percent 10 90" xfId="28608"/>
    <cellStyle name="Percent 10 91" xfId="28609"/>
    <cellStyle name="Percent 10 92" xfId="28610"/>
    <cellStyle name="Percent 10 93" xfId="28611"/>
    <cellStyle name="Percent 10 94" xfId="28612"/>
    <cellStyle name="Percent 10 95" xfId="28613"/>
    <cellStyle name="Percent 11" xfId="323"/>
    <cellStyle name="Percent 12" xfId="15714"/>
    <cellStyle name="Percent 12 2" xfId="17270"/>
    <cellStyle name="Percent 12 2 2" xfId="41948"/>
    <cellStyle name="Percent 13" xfId="15715"/>
    <cellStyle name="Percent 14" xfId="15741"/>
    <cellStyle name="Percent 14 2" xfId="17214"/>
    <cellStyle name="Percent 15" xfId="15792"/>
    <cellStyle name="Percent 15 2" xfId="17221"/>
    <cellStyle name="Percent 15 3" xfId="41890"/>
    <cellStyle name="Percent 16" xfId="17209"/>
    <cellStyle name="Percent 17" xfId="41939"/>
    <cellStyle name="Percent 17 2" xfId="42000"/>
    <cellStyle name="Percent 17 2 2" xfId="42036"/>
    <cellStyle name="Percent 2" xfId="18"/>
    <cellStyle name="Percent 2 10" xfId="1270"/>
    <cellStyle name="Percent 2 10 10" xfId="28614"/>
    <cellStyle name="Percent 2 10 11" xfId="28615"/>
    <cellStyle name="Percent 2 10 12" xfId="28616"/>
    <cellStyle name="Percent 2 10 13" xfId="28617"/>
    <cellStyle name="Percent 2 10 14" xfId="28618"/>
    <cellStyle name="Percent 2 10 15" xfId="28619"/>
    <cellStyle name="Percent 2 10 16" xfId="28620"/>
    <cellStyle name="Percent 2 10 17" xfId="28621"/>
    <cellStyle name="Percent 2 10 2" xfId="28622"/>
    <cellStyle name="Percent 2 10 3" xfId="28623"/>
    <cellStyle name="Percent 2 10 4" xfId="28624"/>
    <cellStyle name="Percent 2 10 5" xfId="28625"/>
    <cellStyle name="Percent 2 10 6" xfId="28626"/>
    <cellStyle name="Percent 2 10 7" xfId="28627"/>
    <cellStyle name="Percent 2 10 8" xfId="28628"/>
    <cellStyle name="Percent 2 10 9" xfId="28629"/>
    <cellStyle name="Percent 2 11" xfId="1271"/>
    <cellStyle name="Percent 2 11 10" xfId="28630"/>
    <cellStyle name="Percent 2 11 11" xfId="28631"/>
    <cellStyle name="Percent 2 11 12" xfId="28632"/>
    <cellStyle name="Percent 2 11 13" xfId="28633"/>
    <cellStyle name="Percent 2 11 14" xfId="28634"/>
    <cellStyle name="Percent 2 11 15" xfId="28635"/>
    <cellStyle name="Percent 2 11 16" xfId="28636"/>
    <cellStyle name="Percent 2 11 17" xfId="28637"/>
    <cellStyle name="Percent 2 11 2" xfId="28638"/>
    <cellStyle name="Percent 2 11 3" xfId="28639"/>
    <cellStyle name="Percent 2 11 4" xfId="28640"/>
    <cellStyle name="Percent 2 11 5" xfId="28641"/>
    <cellStyle name="Percent 2 11 6" xfId="28642"/>
    <cellStyle name="Percent 2 11 7" xfId="28643"/>
    <cellStyle name="Percent 2 11 8" xfId="28644"/>
    <cellStyle name="Percent 2 11 9" xfId="28645"/>
    <cellStyle name="Percent 2 12" xfId="1272"/>
    <cellStyle name="Percent 2 12 10" xfId="28646"/>
    <cellStyle name="Percent 2 12 11" xfId="28647"/>
    <cellStyle name="Percent 2 12 12" xfId="28648"/>
    <cellStyle name="Percent 2 12 13" xfId="28649"/>
    <cellStyle name="Percent 2 12 14" xfId="28650"/>
    <cellStyle name="Percent 2 12 15" xfId="28651"/>
    <cellStyle name="Percent 2 12 16" xfId="28652"/>
    <cellStyle name="Percent 2 12 17" xfId="28653"/>
    <cellStyle name="Percent 2 12 2" xfId="28654"/>
    <cellStyle name="Percent 2 12 3" xfId="28655"/>
    <cellStyle name="Percent 2 12 4" xfId="28656"/>
    <cellStyle name="Percent 2 12 5" xfId="28657"/>
    <cellStyle name="Percent 2 12 6" xfId="28658"/>
    <cellStyle name="Percent 2 12 7" xfId="28659"/>
    <cellStyle name="Percent 2 12 8" xfId="28660"/>
    <cellStyle name="Percent 2 12 9" xfId="28661"/>
    <cellStyle name="Percent 2 13" xfId="1273"/>
    <cellStyle name="Percent 2 13 10" xfId="28662"/>
    <cellStyle name="Percent 2 13 11" xfId="28663"/>
    <cellStyle name="Percent 2 13 12" xfId="28664"/>
    <cellStyle name="Percent 2 13 13" xfId="28665"/>
    <cellStyle name="Percent 2 13 14" xfId="28666"/>
    <cellStyle name="Percent 2 13 15" xfId="28667"/>
    <cellStyle name="Percent 2 13 16" xfId="28668"/>
    <cellStyle name="Percent 2 13 17" xfId="28669"/>
    <cellStyle name="Percent 2 13 2" xfId="28670"/>
    <cellStyle name="Percent 2 13 3" xfId="28671"/>
    <cellStyle name="Percent 2 13 4" xfId="28672"/>
    <cellStyle name="Percent 2 13 5" xfId="28673"/>
    <cellStyle name="Percent 2 13 6" xfId="28674"/>
    <cellStyle name="Percent 2 13 7" xfId="28675"/>
    <cellStyle name="Percent 2 13 8" xfId="28676"/>
    <cellStyle name="Percent 2 13 9" xfId="28677"/>
    <cellStyle name="Percent 2 14" xfId="1274"/>
    <cellStyle name="Percent 2 14 10" xfId="28678"/>
    <cellStyle name="Percent 2 14 11" xfId="28679"/>
    <cellStyle name="Percent 2 14 12" xfId="28680"/>
    <cellStyle name="Percent 2 14 13" xfId="28681"/>
    <cellStyle name="Percent 2 14 14" xfId="28682"/>
    <cellStyle name="Percent 2 14 15" xfId="28683"/>
    <cellStyle name="Percent 2 14 16" xfId="28684"/>
    <cellStyle name="Percent 2 14 17" xfId="28685"/>
    <cellStyle name="Percent 2 14 2" xfId="28686"/>
    <cellStyle name="Percent 2 14 3" xfId="28687"/>
    <cellStyle name="Percent 2 14 4" xfId="28688"/>
    <cellStyle name="Percent 2 14 5" xfId="28689"/>
    <cellStyle name="Percent 2 14 6" xfId="28690"/>
    <cellStyle name="Percent 2 14 7" xfId="28691"/>
    <cellStyle name="Percent 2 14 8" xfId="28692"/>
    <cellStyle name="Percent 2 14 9" xfId="28693"/>
    <cellStyle name="Percent 2 15" xfId="1275"/>
    <cellStyle name="Percent 2 15 10" xfId="28694"/>
    <cellStyle name="Percent 2 15 11" xfId="28695"/>
    <cellStyle name="Percent 2 15 12" xfId="28696"/>
    <cellStyle name="Percent 2 15 13" xfId="28697"/>
    <cellStyle name="Percent 2 15 14" xfId="28698"/>
    <cellStyle name="Percent 2 15 15" xfId="28699"/>
    <cellStyle name="Percent 2 15 16" xfId="28700"/>
    <cellStyle name="Percent 2 15 17" xfId="28701"/>
    <cellStyle name="Percent 2 15 2" xfId="28702"/>
    <cellStyle name="Percent 2 15 3" xfId="28703"/>
    <cellStyle name="Percent 2 15 4" xfId="28704"/>
    <cellStyle name="Percent 2 15 5" xfId="28705"/>
    <cellStyle name="Percent 2 15 6" xfId="28706"/>
    <cellStyle name="Percent 2 15 7" xfId="28707"/>
    <cellStyle name="Percent 2 15 8" xfId="28708"/>
    <cellStyle name="Percent 2 15 9" xfId="28709"/>
    <cellStyle name="Percent 2 16" xfId="1276"/>
    <cellStyle name="Percent 2 16 10" xfId="28710"/>
    <cellStyle name="Percent 2 16 11" xfId="28711"/>
    <cellStyle name="Percent 2 16 12" xfId="28712"/>
    <cellStyle name="Percent 2 16 13" xfId="28713"/>
    <cellStyle name="Percent 2 16 14" xfId="28714"/>
    <cellStyle name="Percent 2 16 15" xfId="28715"/>
    <cellStyle name="Percent 2 16 16" xfId="28716"/>
    <cellStyle name="Percent 2 16 17" xfId="28717"/>
    <cellStyle name="Percent 2 16 2" xfId="28718"/>
    <cellStyle name="Percent 2 16 3" xfId="28719"/>
    <cellStyle name="Percent 2 16 4" xfId="28720"/>
    <cellStyle name="Percent 2 16 5" xfId="28721"/>
    <cellStyle name="Percent 2 16 6" xfId="28722"/>
    <cellStyle name="Percent 2 16 7" xfId="28723"/>
    <cellStyle name="Percent 2 16 8" xfId="28724"/>
    <cellStyle name="Percent 2 16 9" xfId="28725"/>
    <cellStyle name="Percent 2 17" xfId="1277"/>
    <cellStyle name="Percent 2 17 10" xfId="28726"/>
    <cellStyle name="Percent 2 17 11" xfId="28727"/>
    <cellStyle name="Percent 2 17 12" xfId="28728"/>
    <cellStyle name="Percent 2 17 13" xfId="28729"/>
    <cellStyle name="Percent 2 17 14" xfId="28730"/>
    <cellStyle name="Percent 2 17 15" xfId="28731"/>
    <cellStyle name="Percent 2 17 16" xfId="28732"/>
    <cellStyle name="Percent 2 17 17" xfId="28733"/>
    <cellStyle name="Percent 2 17 2" xfId="28734"/>
    <cellStyle name="Percent 2 17 3" xfId="28735"/>
    <cellStyle name="Percent 2 17 4" xfId="28736"/>
    <cellStyle name="Percent 2 17 5" xfId="28737"/>
    <cellStyle name="Percent 2 17 6" xfId="28738"/>
    <cellStyle name="Percent 2 17 7" xfId="28739"/>
    <cellStyle name="Percent 2 17 8" xfId="28740"/>
    <cellStyle name="Percent 2 17 9" xfId="28741"/>
    <cellStyle name="Percent 2 18" xfId="1278"/>
    <cellStyle name="Percent 2 18 10" xfId="28742"/>
    <cellStyle name="Percent 2 18 11" xfId="28743"/>
    <cellStyle name="Percent 2 18 12" xfId="28744"/>
    <cellStyle name="Percent 2 18 13" xfId="28745"/>
    <cellStyle name="Percent 2 18 14" xfId="28746"/>
    <cellStyle name="Percent 2 18 15" xfId="28747"/>
    <cellStyle name="Percent 2 18 16" xfId="28748"/>
    <cellStyle name="Percent 2 18 17" xfId="28749"/>
    <cellStyle name="Percent 2 18 2" xfId="28750"/>
    <cellStyle name="Percent 2 18 3" xfId="28751"/>
    <cellStyle name="Percent 2 18 4" xfId="28752"/>
    <cellStyle name="Percent 2 18 5" xfId="28753"/>
    <cellStyle name="Percent 2 18 6" xfId="28754"/>
    <cellStyle name="Percent 2 18 7" xfId="28755"/>
    <cellStyle name="Percent 2 18 8" xfId="28756"/>
    <cellStyle name="Percent 2 18 9" xfId="28757"/>
    <cellStyle name="Percent 2 19" xfId="1279"/>
    <cellStyle name="Percent 2 19 10" xfId="28758"/>
    <cellStyle name="Percent 2 19 11" xfId="28759"/>
    <cellStyle name="Percent 2 19 12" xfId="28760"/>
    <cellStyle name="Percent 2 19 13" xfId="28761"/>
    <cellStyle name="Percent 2 19 14" xfId="28762"/>
    <cellStyle name="Percent 2 19 15" xfId="28763"/>
    <cellStyle name="Percent 2 19 16" xfId="28764"/>
    <cellStyle name="Percent 2 19 17" xfId="28765"/>
    <cellStyle name="Percent 2 19 2" xfId="28766"/>
    <cellStyle name="Percent 2 19 3" xfId="28767"/>
    <cellStyle name="Percent 2 19 4" xfId="28768"/>
    <cellStyle name="Percent 2 19 5" xfId="28769"/>
    <cellStyle name="Percent 2 19 6" xfId="28770"/>
    <cellStyle name="Percent 2 19 7" xfId="28771"/>
    <cellStyle name="Percent 2 19 8" xfId="28772"/>
    <cellStyle name="Percent 2 19 9" xfId="28773"/>
    <cellStyle name="Percent 2 2" xfId="80"/>
    <cellStyle name="Percent 2 2 10" xfId="1280"/>
    <cellStyle name="Percent 2 2 10 10" xfId="28774"/>
    <cellStyle name="Percent 2 2 10 11" xfId="28775"/>
    <cellStyle name="Percent 2 2 10 12" xfId="28776"/>
    <cellStyle name="Percent 2 2 10 13" xfId="28777"/>
    <cellStyle name="Percent 2 2 10 14" xfId="28778"/>
    <cellStyle name="Percent 2 2 10 15" xfId="28779"/>
    <cellStyle name="Percent 2 2 10 16" xfId="28780"/>
    <cellStyle name="Percent 2 2 10 17" xfId="28781"/>
    <cellStyle name="Percent 2 2 10 2" xfId="28782"/>
    <cellStyle name="Percent 2 2 10 3" xfId="28783"/>
    <cellStyle name="Percent 2 2 10 4" xfId="28784"/>
    <cellStyle name="Percent 2 2 10 5" xfId="28785"/>
    <cellStyle name="Percent 2 2 10 6" xfId="28786"/>
    <cellStyle name="Percent 2 2 10 7" xfId="28787"/>
    <cellStyle name="Percent 2 2 10 8" xfId="28788"/>
    <cellStyle name="Percent 2 2 10 9" xfId="28789"/>
    <cellStyle name="Percent 2 2 11" xfId="1281"/>
    <cellStyle name="Percent 2 2 11 10" xfId="28790"/>
    <cellStyle name="Percent 2 2 11 11" xfId="28791"/>
    <cellStyle name="Percent 2 2 11 12" xfId="28792"/>
    <cellStyle name="Percent 2 2 11 13" xfId="28793"/>
    <cellStyle name="Percent 2 2 11 14" xfId="28794"/>
    <cellStyle name="Percent 2 2 11 15" xfId="28795"/>
    <cellStyle name="Percent 2 2 11 16" xfId="28796"/>
    <cellStyle name="Percent 2 2 11 17" xfId="28797"/>
    <cellStyle name="Percent 2 2 11 2" xfId="28798"/>
    <cellStyle name="Percent 2 2 11 3" xfId="28799"/>
    <cellStyle name="Percent 2 2 11 4" xfId="28800"/>
    <cellStyle name="Percent 2 2 11 5" xfId="28801"/>
    <cellStyle name="Percent 2 2 11 6" xfId="28802"/>
    <cellStyle name="Percent 2 2 11 7" xfId="28803"/>
    <cellStyle name="Percent 2 2 11 8" xfId="28804"/>
    <cellStyle name="Percent 2 2 11 9" xfId="28805"/>
    <cellStyle name="Percent 2 2 12" xfId="1282"/>
    <cellStyle name="Percent 2 2 12 10" xfId="28806"/>
    <cellStyle name="Percent 2 2 12 11" xfId="28807"/>
    <cellStyle name="Percent 2 2 12 12" xfId="28808"/>
    <cellStyle name="Percent 2 2 12 13" xfId="28809"/>
    <cellStyle name="Percent 2 2 12 14" xfId="28810"/>
    <cellStyle name="Percent 2 2 12 15" xfId="28811"/>
    <cellStyle name="Percent 2 2 12 16" xfId="28812"/>
    <cellStyle name="Percent 2 2 12 17" xfId="28813"/>
    <cellStyle name="Percent 2 2 12 2" xfId="28814"/>
    <cellStyle name="Percent 2 2 12 3" xfId="28815"/>
    <cellStyle name="Percent 2 2 12 4" xfId="28816"/>
    <cellStyle name="Percent 2 2 12 5" xfId="28817"/>
    <cellStyle name="Percent 2 2 12 6" xfId="28818"/>
    <cellStyle name="Percent 2 2 12 7" xfId="28819"/>
    <cellStyle name="Percent 2 2 12 8" xfId="28820"/>
    <cellStyle name="Percent 2 2 12 9" xfId="28821"/>
    <cellStyle name="Percent 2 2 13" xfId="1283"/>
    <cellStyle name="Percent 2 2 13 10" xfId="28822"/>
    <cellStyle name="Percent 2 2 13 11" xfId="28823"/>
    <cellStyle name="Percent 2 2 13 12" xfId="28824"/>
    <cellStyle name="Percent 2 2 13 13" xfId="28825"/>
    <cellStyle name="Percent 2 2 13 14" xfId="28826"/>
    <cellStyle name="Percent 2 2 13 15" xfId="28827"/>
    <cellStyle name="Percent 2 2 13 16" xfId="28828"/>
    <cellStyle name="Percent 2 2 13 17" xfId="28829"/>
    <cellStyle name="Percent 2 2 13 2" xfId="28830"/>
    <cellStyle name="Percent 2 2 13 3" xfId="28831"/>
    <cellStyle name="Percent 2 2 13 4" xfId="28832"/>
    <cellStyle name="Percent 2 2 13 5" xfId="28833"/>
    <cellStyle name="Percent 2 2 13 6" xfId="28834"/>
    <cellStyle name="Percent 2 2 13 7" xfId="28835"/>
    <cellStyle name="Percent 2 2 13 8" xfId="28836"/>
    <cellStyle name="Percent 2 2 13 9" xfId="28837"/>
    <cellStyle name="Percent 2 2 14" xfId="1284"/>
    <cellStyle name="Percent 2 2 14 10" xfId="28838"/>
    <cellStyle name="Percent 2 2 14 11" xfId="28839"/>
    <cellStyle name="Percent 2 2 14 12" xfId="28840"/>
    <cellStyle name="Percent 2 2 14 13" xfId="28841"/>
    <cellStyle name="Percent 2 2 14 14" xfId="28842"/>
    <cellStyle name="Percent 2 2 14 15" xfId="28843"/>
    <cellStyle name="Percent 2 2 14 16" xfId="28844"/>
    <cellStyle name="Percent 2 2 14 17" xfId="28845"/>
    <cellStyle name="Percent 2 2 14 2" xfId="28846"/>
    <cellStyle name="Percent 2 2 14 3" xfId="28847"/>
    <cellStyle name="Percent 2 2 14 4" xfId="28848"/>
    <cellStyle name="Percent 2 2 14 5" xfId="28849"/>
    <cellStyle name="Percent 2 2 14 6" xfId="28850"/>
    <cellStyle name="Percent 2 2 14 7" xfId="28851"/>
    <cellStyle name="Percent 2 2 14 8" xfId="28852"/>
    <cellStyle name="Percent 2 2 14 9" xfId="28853"/>
    <cellStyle name="Percent 2 2 15" xfId="1285"/>
    <cellStyle name="Percent 2 2 15 10" xfId="28854"/>
    <cellStyle name="Percent 2 2 15 11" xfId="28855"/>
    <cellStyle name="Percent 2 2 15 12" xfId="28856"/>
    <cellStyle name="Percent 2 2 15 13" xfId="28857"/>
    <cellStyle name="Percent 2 2 15 14" xfId="28858"/>
    <cellStyle name="Percent 2 2 15 15" xfId="28859"/>
    <cellStyle name="Percent 2 2 15 16" xfId="28860"/>
    <cellStyle name="Percent 2 2 15 17" xfId="28861"/>
    <cellStyle name="Percent 2 2 15 2" xfId="28862"/>
    <cellStyle name="Percent 2 2 15 3" xfId="28863"/>
    <cellStyle name="Percent 2 2 15 4" xfId="28864"/>
    <cellStyle name="Percent 2 2 15 5" xfId="28865"/>
    <cellStyle name="Percent 2 2 15 6" xfId="28866"/>
    <cellStyle name="Percent 2 2 15 7" xfId="28867"/>
    <cellStyle name="Percent 2 2 15 8" xfId="28868"/>
    <cellStyle name="Percent 2 2 15 9" xfId="28869"/>
    <cellStyle name="Percent 2 2 16" xfId="1286"/>
    <cellStyle name="Percent 2 2 16 10" xfId="28870"/>
    <cellStyle name="Percent 2 2 16 11" xfId="28871"/>
    <cellStyle name="Percent 2 2 16 12" xfId="28872"/>
    <cellStyle name="Percent 2 2 16 13" xfId="28873"/>
    <cellStyle name="Percent 2 2 16 14" xfId="28874"/>
    <cellStyle name="Percent 2 2 16 15" xfId="28875"/>
    <cellStyle name="Percent 2 2 16 16" xfId="28876"/>
    <cellStyle name="Percent 2 2 16 17" xfId="28877"/>
    <cellStyle name="Percent 2 2 16 2" xfId="28878"/>
    <cellStyle name="Percent 2 2 16 3" xfId="28879"/>
    <cellStyle name="Percent 2 2 16 4" xfId="28880"/>
    <cellStyle name="Percent 2 2 16 5" xfId="28881"/>
    <cellStyle name="Percent 2 2 16 6" xfId="28882"/>
    <cellStyle name="Percent 2 2 16 7" xfId="28883"/>
    <cellStyle name="Percent 2 2 16 8" xfId="28884"/>
    <cellStyle name="Percent 2 2 16 9" xfId="28885"/>
    <cellStyle name="Percent 2 2 17" xfId="1287"/>
    <cellStyle name="Percent 2 2 17 10" xfId="28886"/>
    <cellStyle name="Percent 2 2 17 11" xfId="28887"/>
    <cellStyle name="Percent 2 2 17 12" xfId="28888"/>
    <cellStyle name="Percent 2 2 17 13" xfId="28889"/>
    <cellStyle name="Percent 2 2 17 14" xfId="28890"/>
    <cellStyle name="Percent 2 2 17 15" xfId="28891"/>
    <cellStyle name="Percent 2 2 17 16" xfId="28892"/>
    <cellStyle name="Percent 2 2 17 17" xfId="28893"/>
    <cellStyle name="Percent 2 2 17 2" xfId="28894"/>
    <cellStyle name="Percent 2 2 17 3" xfId="28895"/>
    <cellStyle name="Percent 2 2 17 4" xfId="28896"/>
    <cellStyle name="Percent 2 2 17 5" xfId="28897"/>
    <cellStyle name="Percent 2 2 17 6" xfId="28898"/>
    <cellStyle name="Percent 2 2 17 7" xfId="28899"/>
    <cellStyle name="Percent 2 2 17 8" xfId="28900"/>
    <cellStyle name="Percent 2 2 17 9" xfId="28901"/>
    <cellStyle name="Percent 2 2 18" xfId="1288"/>
    <cellStyle name="Percent 2 2 18 10" xfId="28902"/>
    <cellStyle name="Percent 2 2 18 11" xfId="28903"/>
    <cellStyle name="Percent 2 2 18 12" xfId="28904"/>
    <cellStyle name="Percent 2 2 18 13" xfId="28905"/>
    <cellStyle name="Percent 2 2 18 14" xfId="28906"/>
    <cellStyle name="Percent 2 2 18 15" xfId="28907"/>
    <cellStyle name="Percent 2 2 18 16" xfId="28908"/>
    <cellStyle name="Percent 2 2 18 17" xfId="28909"/>
    <cellStyle name="Percent 2 2 18 2" xfId="28910"/>
    <cellStyle name="Percent 2 2 18 3" xfId="28911"/>
    <cellStyle name="Percent 2 2 18 4" xfId="28912"/>
    <cellStyle name="Percent 2 2 18 5" xfId="28913"/>
    <cellStyle name="Percent 2 2 18 6" xfId="28914"/>
    <cellStyle name="Percent 2 2 18 7" xfId="28915"/>
    <cellStyle name="Percent 2 2 18 8" xfId="28916"/>
    <cellStyle name="Percent 2 2 18 9" xfId="28917"/>
    <cellStyle name="Percent 2 2 19" xfId="1289"/>
    <cellStyle name="Percent 2 2 19 10" xfId="28918"/>
    <cellStyle name="Percent 2 2 19 11" xfId="28919"/>
    <cellStyle name="Percent 2 2 19 12" xfId="28920"/>
    <cellStyle name="Percent 2 2 19 13" xfId="28921"/>
    <cellStyle name="Percent 2 2 19 14" xfId="28922"/>
    <cellStyle name="Percent 2 2 19 15" xfId="28923"/>
    <cellStyle name="Percent 2 2 19 16" xfId="28924"/>
    <cellStyle name="Percent 2 2 19 17" xfId="28925"/>
    <cellStyle name="Percent 2 2 19 2" xfId="28926"/>
    <cellStyle name="Percent 2 2 19 3" xfId="28927"/>
    <cellStyle name="Percent 2 2 19 4" xfId="28928"/>
    <cellStyle name="Percent 2 2 19 5" xfId="28929"/>
    <cellStyle name="Percent 2 2 19 6" xfId="28930"/>
    <cellStyle name="Percent 2 2 19 7" xfId="28931"/>
    <cellStyle name="Percent 2 2 19 8" xfId="28932"/>
    <cellStyle name="Percent 2 2 19 9" xfId="28933"/>
    <cellStyle name="Percent 2 2 2" xfId="245"/>
    <cellStyle name="Percent 2 2 2 2" xfId="246"/>
    <cellStyle name="Percent 2 2 2 2 10" xfId="28934"/>
    <cellStyle name="Percent 2 2 2 2 11" xfId="28935"/>
    <cellStyle name="Percent 2 2 2 2 12" xfId="28936"/>
    <cellStyle name="Percent 2 2 2 2 13" xfId="28937"/>
    <cellStyle name="Percent 2 2 2 2 14" xfId="28938"/>
    <cellStyle name="Percent 2 2 2 2 15" xfId="28939"/>
    <cellStyle name="Percent 2 2 2 2 16" xfId="28940"/>
    <cellStyle name="Percent 2 2 2 2 17" xfId="28941"/>
    <cellStyle name="Percent 2 2 2 2 2" xfId="28942"/>
    <cellStyle name="Percent 2 2 2 2 3" xfId="28943"/>
    <cellStyle name="Percent 2 2 2 2 4" xfId="28944"/>
    <cellStyle name="Percent 2 2 2 2 5" xfId="28945"/>
    <cellStyle name="Percent 2 2 2 2 6" xfId="28946"/>
    <cellStyle name="Percent 2 2 2 2 7" xfId="28947"/>
    <cellStyle name="Percent 2 2 2 2 8" xfId="28948"/>
    <cellStyle name="Percent 2 2 2 2 9" xfId="28949"/>
    <cellStyle name="Percent 2 2 2 3" xfId="1290"/>
    <cellStyle name="Percent 2 2 2 3 10" xfId="28950"/>
    <cellStyle name="Percent 2 2 2 3 11" xfId="28951"/>
    <cellStyle name="Percent 2 2 2 3 12" xfId="28952"/>
    <cellStyle name="Percent 2 2 2 3 13" xfId="28953"/>
    <cellStyle name="Percent 2 2 2 3 14" xfId="28954"/>
    <cellStyle name="Percent 2 2 2 3 15" xfId="28955"/>
    <cellStyle name="Percent 2 2 2 3 16" xfId="28956"/>
    <cellStyle name="Percent 2 2 2 3 17" xfId="28957"/>
    <cellStyle name="Percent 2 2 2 3 2" xfId="28958"/>
    <cellStyle name="Percent 2 2 2 3 3" xfId="28959"/>
    <cellStyle name="Percent 2 2 2 3 4" xfId="28960"/>
    <cellStyle name="Percent 2 2 2 3 5" xfId="28961"/>
    <cellStyle name="Percent 2 2 2 3 6" xfId="28962"/>
    <cellStyle name="Percent 2 2 2 3 7" xfId="28963"/>
    <cellStyle name="Percent 2 2 2 3 8" xfId="28964"/>
    <cellStyle name="Percent 2 2 2 3 9" xfId="28965"/>
    <cellStyle name="Percent 2 2 20" xfId="1291"/>
    <cellStyle name="Percent 2 2 20 10" xfId="28966"/>
    <cellStyle name="Percent 2 2 20 11" xfId="28967"/>
    <cellStyle name="Percent 2 2 20 12" xfId="28968"/>
    <cellStyle name="Percent 2 2 20 13" xfId="28969"/>
    <cellStyle name="Percent 2 2 20 14" xfId="28970"/>
    <cellStyle name="Percent 2 2 20 15" xfId="28971"/>
    <cellStyle name="Percent 2 2 20 16" xfId="28972"/>
    <cellStyle name="Percent 2 2 20 17" xfId="28973"/>
    <cellStyle name="Percent 2 2 20 2" xfId="28974"/>
    <cellStyle name="Percent 2 2 20 3" xfId="28975"/>
    <cellStyle name="Percent 2 2 20 4" xfId="28976"/>
    <cellStyle name="Percent 2 2 20 5" xfId="28977"/>
    <cellStyle name="Percent 2 2 20 6" xfId="28978"/>
    <cellStyle name="Percent 2 2 20 7" xfId="28979"/>
    <cellStyle name="Percent 2 2 20 8" xfId="28980"/>
    <cellStyle name="Percent 2 2 20 9" xfId="28981"/>
    <cellStyle name="Percent 2 2 21" xfId="1292"/>
    <cellStyle name="Percent 2 2 21 10" xfId="28982"/>
    <cellStyle name="Percent 2 2 21 11" xfId="28983"/>
    <cellStyle name="Percent 2 2 21 12" xfId="28984"/>
    <cellStyle name="Percent 2 2 21 13" xfId="28985"/>
    <cellStyle name="Percent 2 2 21 14" xfId="28986"/>
    <cellStyle name="Percent 2 2 21 15" xfId="28987"/>
    <cellStyle name="Percent 2 2 21 16" xfId="28988"/>
    <cellStyle name="Percent 2 2 21 17" xfId="28989"/>
    <cellStyle name="Percent 2 2 21 2" xfId="28990"/>
    <cellStyle name="Percent 2 2 21 3" xfId="28991"/>
    <cellStyle name="Percent 2 2 21 4" xfId="28992"/>
    <cellStyle name="Percent 2 2 21 5" xfId="28993"/>
    <cellStyle name="Percent 2 2 21 6" xfId="28994"/>
    <cellStyle name="Percent 2 2 21 7" xfId="28995"/>
    <cellStyle name="Percent 2 2 21 8" xfId="28996"/>
    <cellStyle name="Percent 2 2 21 9" xfId="28997"/>
    <cellStyle name="Percent 2 2 22" xfId="1293"/>
    <cellStyle name="Percent 2 2 22 10" xfId="28998"/>
    <cellStyle name="Percent 2 2 22 11" xfId="28999"/>
    <cellStyle name="Percent 2 2 22 12" xfId="29000"/>
    <cellStyle name="Percent 2 2 22 13" xfId="29001"/>
    <cellStyle name="Percent 2 2 22 14" xfId="29002"/>
    <cellStyle name="Percent 2 2 22 15" xfId="29003"/>
    <cellStyle name="Percent 2 2 22 16" xfId="29004"/>
    <cellStyle name="Percent 2 2 22 17" xfId="29005"/>
    <cellStyle name="Percent 2 2 22 2" xfId="29006"/>
    <cellStyle name="Percent 2 2 22 3" xfId="29007"/>
    <cellStyle name="Percent 2 2 22 4" xfId="29008"/>
    <cellStyle name="Percent 2 2 22 5" xfId="29009"/>
    <cellStyle name="Percent 2 2 22 6" xfId="29010"/>
    <cellStyle name="Percent 2 2 22 7" xfId="29011"/>
    <cellStyle name="Percent 2 2 22 8" xfId="29012"/>
    <cellStyle name="Percent 2 2 22 9" xfId="29013"/>
    <cellStyle name="Percent 2 2 23" xfId="1294"/>
    <cellStyle name="Percent 2 2 23 10" xfId="29014"/>
    <cellStyle name="Percent 2 2 23 11" xfId="29015"/>
    <cellStyle name="Percent 2 2 23 12" xfId="29016"/>
    <cellStyle name="Percent 2 2 23 13" xfId="29017"/>
    <cellStyle name="Percent 2 2 23 14" xfId="29018"/>
    <cellStyle name="Percent 2 2 23 15" xfId="29019"/>
    <cellStyle name="Percent 2 2 23 16" xfId="29020"/>
    <cellStyle name="Percent 2 2 23 17" xfId="29021"/>
    <cellStyle name="Percent 2 2 23 2" xfId="29022"/>
    <cellStyle name="Percent 2 2 23 3" xfId="29023"/>
    <cellStyle name="Percent 2 2 23 4" xfId="29024"/>
    <cellStyle name="Percent 2 2 23 5" xfId="29025"/>
    <cellStyle name="Percent 2 2 23 6" xfId="29026"/>
    <cellStyle name="Percent 2 2 23 7" xfId="29027"/>
    <cellStyle name="Percent 2 2 23 8" xfId="29028"/>
    <cellStyle name="Percent 2 2 23 9" xfId="29029"/>
    <cellStyle name="Percent 2 2 24" xfId="1295"/>
    <cellStyle name="Percent 2 2 24 10" xfId="29030"/>
    <cellStyle name="Percent 2 2 24 11" xfId="29031"/>
    <cellStyle name="Percent 2 2 24 12" xfId="29032"/>
    <cellStyle name="Percent 2 2 24 13" xfId="29033"/>
    <cellStyle name="Percent 2 2 24 14" xfId="29034"/>
    <cellStyle name="Percent 2 2 24 15" xfId="29035"/>
    <cellStyle name="Percent 2 2 24 16" xfId="29036"/>
    <cellStyle name="Percent 2 2 24 17" xfId="29037"/>
    <cellStyle name="Percent 2 2 24 2" xfId="29038"/>
    <cellStyle name="Percent 2 2 24 3" xfId="29039"/>
    <cellStyle name="Percent 2 2 24 4" xfId="29040"/>
    <cellStyle name="Percent 2 2 24 5" xfId="29041"/>
    <cellStyle name="Percent 2 2 24 6" xfId="29042"/>
    <cellStyle name="Percent 2 2 24 7" xfId="29043"/>
    <cellStyle name="Percent 2 2 24 8" xfId="29044"/>
    <cellStyle name="Percent 2 2 24 9" xfId="29045"/>
    <cellStyle name="Percent 2 2 25" xfId="1296"/>
    <cellStyle name="Percent 2 2 25 10" xfId="29046"/>
    <cellStyle name="Percent 2 2 25 11" xfId="29047"/>
    <cellStyle name="Percent 2 2 25 12" xfId="29048"/>
    <cellStyle name="Percent 2 2 25 13" xfId="29049"/>
    <cellStyle name="Percent 2 2 25 14" xfId="29050"/>
    <cellStyle name="Percent 2 2 25 15" xfId="29051"/>
    <cellStyle name="Percent 2 2 25 16" xfId="29052"/>
    <cellStyle name="Percent 2 2 25 17" xfId="29053"/>
    <cellStyle name="Percent 2 2 25 2" xfId="29054"/>
    <cellStyle name="Percent 2 2 25 3" xfId="29055"/>
    <cellStyle name="Percent 2 2 25 4" xfId="29056"/>
    <cellStyle name="Percent 2 2 25 5" xfId="29057"/>
    <cellStyle name="Percent 2 2 25 6" xfId="29058"/>
    <cellStyle name="Percent 2 2 25 7" xfId="29059"/>
    <cellStyle name="Percent 2 2 25 8" xfId="29060"/>
    <cellStyle name="Percent 2 2 25 9" xfId="29061"/>
    <cellStyle name="Percent 2 2 26" xfId="1297"/>
    <cellStyle name="Percent 2 2 26 10" xfId="29062"/>
    <cellStyle name="Percent 2 2 26 11" xfId="29063"/>
    <cellStyle name="Percent 2 2 26 12" xfId="29064"/>
    <cellStyle name="Percent 2 2 26 13" xfId="29065"/>
    <cellStyle name="Percent 2 2 26 14" xfId="29066"/>
    <cellStyle name="Percent 2 2 26 15" xfId="29067"/>
    <cellStyle name="Percent 2 2 26 16" xfId="29068"/>
    <cellStyle name="Percent 2 2 26 17" xfId="29069"/>
    <cellStyle name="Percent 2 2 26 2" xfId="29070"/>
    <cellStyle name="Percent 2 2 26 3" xfId="29071"/>
    <cellStyle name="Percent 2 2 26 4" xfId="29072"/>
    <cellStyle name="Percent 2 2 26 5" xfId="29073"/>
    <cellStyle name="Percent 2 2 26 6" xfId="29074"/>
    <cellStyle name="Percent 2 2 26 7" xfId="29075"/>
    <cellStyle name="Percent 2 2 26 8" xfId="29076"/>
    <cellStyle name="Percent 2 2 26 9" xfId="29077"/>
    <cellStyle name="Percent 2 2 27" xfId="1298"/>
    <cellStyle name="Percent 2 2 27 10" xfId="29078"/>
    <cellStyle name="Percent 2 2 27 11" xfId="29079"/>
    <cellStyle name="Percent 2 2 27 12" xfId="29080"/>
    <cellStyle name="Percent 2 2 27 13" xfId="29081"/>
    <cellStyle name="Percent 2 2 27 14" xfId="29082"/>
    <cellStyle name="Percent 2 2 27 15" xfId="29083"/>
    <cellStyle name="Percent 2 2 27 16" xfId="29084"/>
    <cellStyle name="Percent 2 2 27 17" xfId="29085"/>
    <cellStyle name="Percent 2 2 27 2" xfId="29086"/>
    <cellStyle name="Percent 2 2 27 3" xfId="29087"/>
    <cellStyle name="Percent 2 2 27 4" xfId="29088"/>
    <cellStyle name="Percent 2 2 27 5" xfId="29089"/>
    <cellStyle name="Percent 2 2 27 6" xfId="29090"/>
    <cellStyle name="Percent 2 2 27 7" xfId="29091"/>
    <cellStyle name="Percent 2 2 27 8" xfId="29092"/>
    <cellStyle name="Percent 2 2 27 9" xfId="29093"/>
    <cellStyle name="Percent 2 2 28" xfId="1299"/>
    <cellStyle name="Percent 2 2 28 10" xfId="29094"/>
    <cellStyle name="Percent 2 2 28 11" xfId="29095"/>
    <cellStyle name="Percent 2 2 28 12" xfId="29096"/>
    <cellStyle name="Percent 2 2 28 13" xfId="29097"/>
    <cellStyle name="Percent 2 2 28 14" xfId="29098"/>
    <cellStyle name="Percent 2 2 28 15" xfId="29099"/>
    <cellStyle name="Percent 2 2 28 16" xfId="29100"/>
    <cellStyle name="Percent 2 2 28 17" xfId="29101"/>
    <cellStyle name="Percent 2 2 28 2" xfId="29102"/>
    <cellStyle name="Percent 2 2 28 3" xfId="29103"/>
    <cellStyle name="Percent 2 2 28 4" xfId="29104"/>
    <cellStyle name="Percent 2 2 28 5" xfId="29105"/>
    <cellStyle name="Percent 2 2 28 6" xfId="29106"/>
    <cellStyle name="Percent 2 2 28 7" xfId="29107"/>
    <cellStyle name="Percent 2 2 28 8" xfId="29108"/>
    <cellStyle name="Percent 2 2 28 9" xfId="29109"/>
    <cellStyle name="Percent 2 2 29" xfId="1300"/>
    <cellStyle name="Percent 2 2 29 10" xfId="29110"/>
    <cellStyle name="Percent 2 2 29 11" xfId="29111"/>
    <cellStyle name="Percent 2 2 29 12" xfId="29112"/>
    <cellStyle name="Percent 2 2 29 13" xfId="29113"/>
    <cellStyle name="Percent 2 2 29 14" xfId="29114"/>
    <cellStyle name="Percent 2 2 29 15" xfId="29115"/>
    <cellStyle name="Percent 2 2 29 16" xfId="29116"/>
    <cellStyle name="Percent 2 2 29 17" xfId="29117"/>
    <cellStyle name="Percent 2 2 29 2" xfId="29118"/>
    <cellStyle name="Percent 2 2 29 3" xfId="29119"/>
    <cellStyle name="Percent 2 2 29 4" xfId="29120"/>
    <cellStyle name="Percent 2 2 29 5" xfId="29121"/>
    <cellStyle name="Percent 2 2 29 6" xfId="29122"/>
    <cellStyle name="Percent 2 2 29 7" xfId="29123"/>
    <cellStyle name="Percent 2 2 29 8" xfId="29124"/>
    <cellStyle name="Percent 2 2 29 9" xfId="29125"/>
    <cellStyle name="Percent 2 2 3" xfId="1301"/>
    <cellStyle name="Percent 2 2 3 10" xfId="29126"/>
    <cellStyle name="Percent 2 2 3 11" xfId="29127"/>
    <cellStyle name="Percent 2 2 3 12" xfId="29128"/>
    <cellStyle name="Percent 2 2 3 13" xfId="29129"/>
    <cellStyle name="Percent 2 2 3 14" xfId="29130"/>
    <cellStyle name="Percent 2 2 3 15" xfId="29131"/>
    <cellStyle name="Percent 2 2 3 16" xfId="29132"/>
    <cellStyle name="Percent 2 2 3 17" xfId="29133"/>
    <cellStyle name="Percent 2 2 3 2" xfId="29134"/>
    <cellStyle name="Percent 2 2 3 3" xfId="29135"/>
    <cellStyle name="Percent 2 2 3 4" xfId="29136"/>
    <cellStyle name="Percent 2 2 3 5" xfId="29137"/>
    <cellStyle name="Percent 2 2 3 6" xfId="29138"/>
    <cellStyle name="Percent 2 2 3 7" xfId="29139"/>
    <cellStyle name="Percent 2 2 3 8" xfId="29140"/>
    <cellStyle name="Percent 2 2 3 9" xfId="29141"/>
    <cellStyle name="Percent 2 2 30" xfId="1302"/>
    <cellStyle name="Percent 2 2 30 10" xfId="29142"/>
    <cellStyle name="Percent 2 2 30 11" xfId="29143"/>
    <cellStyle name="Percent 2 2 30 12" xfId="29144"/>
    <cellStyle name="Percent 2 2 30 13" xfId="29145"/>
    <cellStyle name="Percent 2 2 30 14" xfId="29146"/>
    <cellStyle name="Percent 2 2 30 15" xfId="29147"/>
    <cellStyle name="Percent 2 2 30 16" xfId="29148"/>
    <cellStyle name="Percent 2 2 30 17" xfId="29149"/>
    <cellStyle name="Percent 2 2 30 2" xfId="29150"/>
    <cellStyle name="Percent 2 2 30 3" xfId="29151"/>
    <cellStyle name="Percent 2 2 30 4" xfId="29152"/>
    <cellStyle name="Percent 2 2 30 5" xfId="29153"/>
    <cellStyle name="Percent 2 2 30 6" xfId="29154"/>
    <cellStyle name="Percent 2 2 30 7" xfId="29155"/>
    <cellStyle name="Percent 2 2 30 8" xfId="29156"/>
    <cellStyle name="Percent 2 2 30 9" xfId="29157"/>
    <cellStyle name="Percent 2 2 31" xfId="1303"/>
    <cellStyle name="Percent 2 2 31 10" xfId="29158"/>
    <cellStyle name="Percent 2 2 31 11" xfId="29159"/>
    <cellStyle name="Percent 2 2 31 12" xfId="29160"/>
    <cellStyle name="Percent 2 2 31 13" xfId="29161"/>
    <cellStyle name="Percent 2 2 31 14" xfId="29162"/>
    <cellStyle name="Percent 2 2 31 15" xfId="29163"/>
    <cellStyle name="Percent 2 2 31 16" xfId="29164"/>
    <cellStyle name="Percent 2 2 31 17" xfId="29165"/>
    <cellStyle name="Percent 2 2 31 2" xfId="29166"/>
    <cellStyle name="Percent 2 2 31 3" xfId="29167"/>
    <cellStyle name="Percent 2 2 31 4" xfId="29168"/>
    <cellStyle name="Percent 2 2 31 5" xfId="29169"/>
    <cellStyle name="Percent 2 2 31 6" xfId="29170"/>
    <cellStyle name="Percent 2 2 31 7" xfId="29171"/>
    <cellStyle name="Percent 2 2 31 8" xfId="29172"/>
    <cellStyle name="Percent 2 2 31 9" xfId="29173"/>
    <cellStyle name="Percent 2 2 32" xfId="1304"/>
    <cellStyle name="Percent 2 2 32 10" xfId="29174"/>
    <cellStyle name="Percent 2 2 32 11" xfId="29175"/>
    <cellStyle name="Percent 2 2 32 12" xfId="29176"/>
    <cellStyle name="Percent 2 2 32 13" xfId="29177"/>
    <cellStyle name="Percent 2 2 32 14" xfId="29178"/>
    <cellStyle name="Percent 2 2 32 15" xfId="29179"/>
    <cellStyle name="Percent 2 2 32 16" xfId="29180"/>
    <cellStyle name="Percent 2 2 32 17" xfId="29181"/>
    <cellStyle name="Percent 2 2 32 2" xfId="29182"/>
    <cellStyle name="Percent 2 2 32 3" xfId="29183"/>
    <cellStyle name="Percent 2 2 32 4" xfId="29184"/>
    <cellStyle name="Percent 2 2 32 5" xfId="29185"/>
    <cellStyle name="Percent 2 2 32 6" xfId="29186"/>
    <cellStyle name="Percent 2 2 32 7" xfId="29187"/>
    <cellStyle name="Percent 2 2 32 8" xfId="29188"/>
    <cellStyle name="Percent 2 2 32 9" xfId="29189"/>
    <cellStyle name="Percent 2 2 33" xfId="1305"/>
    <cellStyle name="Percent 2 2 33 10" xfId="29190"/>
    <cellStyle name="Percent 2 2 33 11" xfId="29191"/>
    <cellStyle name="Percent 2 2 33 12" xfId="29192"/>
    <cellStyle name="Percent 2 2 33 13" xfId="29193"/>
    <cellStyle name="Percent 2 2 33 14" xfId="29194"/>
    <cellStyle name="Percent 2 2 33 15" xfId="29195"/>
    <cellStyle name="Percent 2 2 33 16" xfId="29196"/>
    <cellStyle name="Percent 2 2 33 17" xfId="29197"/>
    <cellStyle name="Percent 2 2 33 2" xfId="29198"/>
    <cellStyle name="Percent 2 2 33 3" xfId="29199"/>
    <cellStyle name="Percent 2 2 33 4" xfId="29200"/>
    <cellStyle name="Percent 2 2 33 5" xfId="29201"/>
    <cellStyle name="Percent 2 2 33 6" xfId="29202"/>
    <cellStyle name="Percent 2 2 33 7" xfId="29203"/>
    <cellStyle name="Percent 2 2 33 8" xfId="29204"/>
    <cellStyle name="Percent 2 2 33 9" xfId="29205"/>
    <cellStyle name="Percent 2 2 34" xfId="1306"/>
    <cellStyle name="Percent 2 2 34 10" xfId="29206"/>
    <cellStyle name="Percent 2 2 34 11" xfId="29207"/>
    <cellStyle name="Percent 2 2 34 12" xfId="29208"/>
    <cellStyle name="Percent 2 2 34 13" xfId="29209"/>
    <cellStyle name="Percent 2 2 34 14" xfId="29210"/>
    <cellStyle name="Percent 2 2 34 15" xfId="29211"/>
    <cellStyle name="Percent 2 2 34 16" xfId="29212"/>
    <cellStyle name="Percent 2 2 34 17" xfId="29213"/>
    <cellStyle name="Percent 2 2 34 2" xfId="29214"/>
    <cellStyle name="Percent 2 2 34 3" xfId="29215"/>
    <cellStyle name="Percent 2 2 34 4" xfId="29216"/>
    <cellStyle name="Percent 2 2 34 5" xfId="29217"/>
    <cellStyle name="Percent 2 2 34 6" xfId="29218"/>
    <cellStyle name="Percent 2 2 34 7" xfId="29219"/>
    <cellStyle name="Percent 2 2 34 8" xfId="29220"/>
    <cellStyle name="Percent 2 2 34 9" xfId="29221"/>
    <cellStyle name="Percent 2 2 35" xfId="1307"/>
    <cellStyle name="Percent 2 2 35 10" xfId="29222"/>
    <cellStyle name="Percent 2 2 35 11" xfId="29223"/>
    <cellStyle name="Percent 2 2 35 12" xfId="29224"/>
    <cellStyle name="Percent 2 2 35 13" xfId="29225"/>
    <cellStyle name="Percent 2 2 35 14" xfId="29226"/>
    <cellStyle name="Percent 2 2 35 15" xfId="29227"/>
    <cellStyle name="Percent 2 2 35 16" xfId="29228"/>
    <cellStyle name="Percent 2 2 35 17" xfId="29229"/>
    <cellStyle name="Percent 2 2 35 2" xfId="29230"/>
    <cellStyle name="Percent 2 2 35 3" xfId="29231"/>
    <cellStyle name="Percent 2 2 35 4" xfId="29232"/>
    <cellStyle name="Percent 2 2 35 5" xfId="29233"/>
    <cellStyle name="Percent 2 2 35 6" xfId="29234"/>
    <cellStyle name="Percent 2 2 35 7" xfId="29235"/>
    <cellStyle name="Percent 2 2 35 8" xfId="29236"/>
    <cellStyle name="Percent 2 2 35 9" xfId="29237"/>
    <cellStyle name="Percent 2 2 36" xfId="1308"/>
    <cellStyle name="Percent 2 2 36 10" xfId="29238"/>
    <cellStyle name="Percent 2 2 36 11" xfId="29239"/>
    <cellStyle name="Percent 2 2 36 12" xfId="29240"/>
    <cellStyle name="Percent 2 2 36 13" xfId="29241"/>
    <cellStyle name="Percent 2 2 36 14" xfId="29242"/>
    <cellStyle name="Percent 2 2 36 15" xfId="29243"/>
    <cellStyle name="Percent 2 2 36 16" xfId="29244"/>
    <cellStyle name="Percent 2 2 36 17" xfId="29245"/>
    <cellStyle name="Percent 2 2 36 2" xfId="29246"/>
    <cellStyle name="Percent 2 2 36 3" xfId="29247"/>
    <cellStyle name="Percent 2 2 36 4" xfId="29248"/>
    <cellStyle name="Percent 2 2 36 5" xfId="29249"/>
    <cellStyle name="Percent 2 2 36 6" xfId="29250"/>
    <cellStyle name="Percent 2 2 36 7" xfId="29251"/>
    <cellStyle name="Percent 2 2 36 8" xfId="29252"/>
    <cellStyle name="Percent 2 2 36 9" xfId="29253"/>
    <cellStyle name="Percent 2 2 37" xfId="1309"/>
    <cellStyle name="Percent 2 2 37 10" xfId="29254"/>
    <cellStyle name="Percent 2 2 37 11" xfId="29255"/>
    <cellStyle name="Percent 2 2 37 12" xfId="29256"/>
    <cellStyle name="Percent 2 2 37 13" xfId="29257"/>
    <cellStyle name="Percent 2 2 37 14" xfId="29258"/>
    <cellStyle name="Percent 2 2 37 15" xfId="29259"/>
    <cellStyle name="Percent 2 2 37 16" xfId="29260"/>
    <cellStyle name="Percent 2 2 37 17" xfId="29261"/>
    <cellStyle name="Percent 2 2 37 2" xfId="29262"/>
    <cellStyle name="Percent 2 2 37 3" xfId="29263"/>
    <cellStyle name="Percent 2 2 37 4" xfId="29264"/>
    <cellStyle name="Percent 2 2 37 5" xfId="29265"/>
    <cellStyle name="Percent 2 2 37 6" xfId="29266"/>
    <cellStyle name="Percent 2 2 37 7" xfId="29267"/>
    <cellStyle name="Percent 2 2 37 8" xfId="29268"/>
    <cellStyle name="Percent 2 2 37 9" xfId="29269"/>
    <cellStyle name="Percent 2 2 38" xfId="1310"/>
    <cellStyle name="Percent 2 2 38 10" xfId="29270"/>
    <cellStyle name="Percent 2 2 38 11" xfId="29271"/>
    <cellStyle name="Percent 2 2 38 12" xfId="29272"/>
    <cellStyle name="Percent 2 2 38 13" xfId="29273"/>
    <cellStyle name="Percent 2 2 38 14" xfId="29274"/>
    <cellStyle name="Percent 2 2 38 15" xfId="29275"/>
    <cellStyle name="Percent 2 2 38 16" xfId="29276"/>
    <cellStyle name="Percent 2 2 38 17" xfId="29277"/>
    <cellStyle name="Percent 2 2 38 2" xfId="29278"/>
    <cellStyle name="Percent 2 2 38 3" xfId="29279"/>
    <cellStyle name="Percent 2 2 38 4" xfId="29280"/>
    <cellStyle name="Percent 2 2 38 5" xfId="29281"/>
    <cellStyle name="Percent 2 2 38 6" xfId="29282"/>
    <cellStyle name="Percent 2 2 38 7" xfId="29283"/>
    <cellStyle name="Percent 2 2 38 8" xfId="29284"/>
    <cellStyle name="Percent 2 2 38 9" xfId="29285"/>
    <cellStyle name="Percent 2 2 39" xfId="1311"/>
    <cellStyle name="Percent 2 2 39 10" xfId="29286"/>
    <cellStyle name="Percent 2 2 39 11" xfId="29287"/>
    <cellStyle name="Percent 2 2 39 12" xfId="29288"/>
    <cellStyle name="Percent 2 2 39 13" xfId="29289"/>
    <cellStyle name="Percent 2 2 39 14" xfId="29290"/>
    <cellStyle name="Percent 2 2 39 15" xfId="29291"/>
    <cellStyle name="Percent 2 2 39 16" xfId="29292"/>
    <cellStyle name="Percent 2 2 39 17" xfId="29293"/>
    <cellStyle name="Percent 2 2 39 2" xfId="29294"/>
    <cellStyle name="Percent 2 2 39 3" xfId="29295"/>
    <cellStyle name="Percent 2 2 39 4" xfId="29296"/>
    <cellStyle name="Percent 2 2 39 5" xfId="29297"/>
    <cellStyle name="Percent 2 2 39 6" xfId="29298"/>
    <cellStyle name="Percent 2 2 39 7" xfId="29299"/>
    <cellStyle name="Percent 2 2 39 8" xfId="29300"/>
    <cellStyle name="Percent 2 2 39 9" xfId="29301"/>
    <cellStyle name="Percent 2 2 4" xfId="1312"/>
    <cellStyle name="Percent 2 2 4 10" xfId="29302"/>
    <cellStyle name="Percent 2 2 4 11" xfId="29303"/>
    <cellStyle name="Percent 2 2 4 12" xfId="29304"/>
    <cellStyle name="Percent 2 2 4 13" xfId="29305"/>
    <cellStyle name="Percent 2 2 4 14" xfId="29306"/>
    <cellStyle name="Percent 2 2 4 15" xfId="29307"/>
    <cellStyle name="Percent 2 2 4 16" xfId="29308"/>
    <cellStyle name="Percent 2 2 4 17" xfId="29309"/>
    <cellStyle name="Percent 2 2 4 2" xfId="29310"/>
    <cellStyle name="Percent 2 2 4 3" xfId="29311"/>
    <cellStyle name="Percent 2 2 4 4" xfId="29312"/>
    <cellStyle name="Percent 2 2 4 5" xfId="29313"/>
    <cellStyle name="Percent 2 2 4 6" xfId="29314"/>
    <cellStyle name="Percent 2 2 4 7" xfId="29315"/>
    <cellStyle name="Percent 2 2 4 8" xfId="29316"/>
    <cellStyle name="Percent 2 2 4 9" xfId="29317"/>
    <cellStyle name="Percent 2 2 40" xfId="1313"/>
    <cellStyle name="Percent 2 2 40 10" xfId="29318"/>
    <cellStyle name="Percent 2 2 40 11" xfId="29319"/>
    <cellStyle name="Percent 2 2 40 12" xfId="29320"/>
    <cellStyle name="Percent 2 2 40 13" xfId="29321"/>
    <cellStyle name="Percent 2 2 40 14" xfId="29322"/>
    <cellStyle name="Percent 2 2 40 15" xfId="29323"/>
    <cellStyle name="Percent 2 2 40 16" xfId="29324"/>
    <cellStyle name="Percent 2 2 40 17" xfId="29325"/>
    <cellStyle name="Percent 2 2 40 2" xfId="29326"/>
    <cellStyle name="Percent 2 2 40 3" xfId="29327"/>
    <cellStyle name="Percent 2 2 40 4" xfId="29328"/>
    <cellStyle name="Percent 2 2 40 5" xfId="29329"/>
    <cellStyle name="Percent 2 2 40 6" xfId="29330"/>
    <cellStyle name="Percent 2 2 40 7" xfId="29331"/>
    <cellStyle name="Percent 2 2 40 8" xfId="29332"/>
    <cellStyle name="Percent 2 2 40 9" xfId="29333"/>
    <cellStyle name="Percent 2 2 41" xfId="1314"/>
    <cellStyle name="Percent 2 2 41 10" xfId="29334"/>
    <cellStyle name="Percent 2 2 41 11" xfId="29335"/>
    <cellStyle name="Percent 2 2 41 12" xfId="29336"/>
    <cellStyle name="Percent 2 2 41 13" xfId="29337"/>
    <cellStyle name="Percent 2 2 41 14" xfId="29338"/>
    <cellStyle name="Percent 2 2 41 15" xfId="29339"/>
    <cellStyle name="Percent 2 2 41 16" xfId="29340"/>
    <cellStyle name="Percent 2 2 41 17" xfId="29341"/>
    <cellStyle name="Percent 2 2 41 2" xfId="29342"/>
    <cellStyle name="Percent 2 2 41 3" xfId="29343"/>
    <cellStyle name="Percent 2 2 41 4" xfId="29344"/>
    <cellStyle name="Percent 2 2 41 5" xfId="29345"/>
    <cellStyle name="Percent 2 2 41 6" xfId="29346"/>
    <cellStyle name="Percent 2 2 41 7" xfId="29347"/>
    <cellStyle name="Percent 2 2 41 8" xfId="29348"/>
    <cellStyle name="Percent 2 2 41 9" xfId="29349"/>
    <cellStyle name="Percent 2 2 42" xfId="1315"/>
    <cellStyle name="Percent 2 2 42 10" xfId="29350"/>
    <cellStyle name="Percent 2 2 42 11" xfId="29351"/>
    <cellStyle name="Percent 2 2 42 12" xfId="29352"/>
    <cellStyle name="Percent 2 2 42 13" xfId="29353"/>
    <cellStyle name="Percent 2 2 42 14" xfId="29354"/>
    <cellStyle name="Percent 2 2 42 15" xfId="29355"/>
    <cellStyle name="Percent 2 2 42 16" xfId="29356"/>
    <cellStyle name="Percent 2 2 42 17" xfId="29357"/>
    <cellStyle name="Percent 2 2 42 2" xfId="29358"/>
    <cellStyle name="Percent 2 2 42 3" xfId="29359"/>
    <cellStyle name="Percent 2 2 42 4" xfId="29360"/>
    <cellStyle name="Percent 2 2 42 5" xfId="29361"/>
    <cellStyle name="Percent 2 2 42 6" xfId="29362"/>
    <cellStyle name="Percent 2 2 42 7" xfId="29363"/>
    <cellStyle name="Percent 2 2 42 8" xfId="29364"/>
    <cellStyle name="Percent 2 2 42 9" xfId="29365"/>
    <cellStyle name="Percent 2 2 43" xfId="1316"/>
    <cellStyle name="Percent 2 2 43 10" xfId="29366"/>
    <cellStyle name="Percent 2 2 43 11" xfId="29367"/>
    <cellStyle name="Percent 2 2 43 12" xfId="29368"/>
    <cellStyle name="Percent 2 2 43 13" xfId="29369"/>
    <cellStyle name="Percent 2 2 43 14" xfId="29370"/>
    <cellStyle name="Percent 2 2 43 15" xfId="29371"/>
    <cellStyle name="Percent 2 2 43 16" xfId="29372"/>
    <cellStyle name="Percent 2 2 43 17" xfId="29373"/>
    <cellStyle name="Percent 2 2 43 2" xfId="29374"/>
    <cellStyle name="Percent 2 2 43 3" xfId="29375"/>
    <cellStyle name="Percent 2 2 43 4" xfId="29376"/>
    <cellStyle name="Percent 2 2 43 5" xfId="29377"/>
    <cellStyle name="Percent 2 2 43 6" xfId="29378"/>
    <cellStyle name="Percent 2 2 43 7" xfId="29379"/>
    <cellStyle name="Percent 2 2 43 8" xfId="29380"/>
    <cellStyle name="Percent 2 2 43 9" xfId="29381"/>
    <cellStyle name="Percent 2 2 44" xfId="1317"/>
    <cellStyle name="Percent 2 2 44 10" xfId="29382"/>
    <cellStyle name="Percent 2 2 44 11" xfId="29383"/>
    <cellStyle name="Percent 2 2 44 12" xfId="29384"/>
    <cellStyle name="Percent 2 2 44 13" xfId="29385"/>
    <cellStyle name="Percent 2 2 44 14" xfId="29386"/>
    <cellStyle name="Percent 2 2 44 15" xfId="29387"/>
    <cellStyle name="Percent 2 2 44 16" xfId="29388"/>
    <cellStyle name="Percent 2 2 44 17" xfId="29389"/>
    <cellStyle name="Percent 2 2 44 2" xfId="29390"/>
    <cellStyle name="Percent 2 2 44 3" xfId="29391"/>
    <cellStyle name="Percent 2 2 44 4" xfId="29392"/>
    <cellStyle name="Percent 2 2 44 5" xfId="29393"/>
    <cellStyle name="Percent 2 2 44 6" xfId="29394"/>
    <cellStyle name="Percent 2 2 44 7" xfId="29395"/>
    <cellStyle name="Percent 2 2 44 8" xfId="29396"/>
    <cellStyle name="Percent 2 2 44 9" xfId="29397"/>
    <cellStyle name="Percent 2 2 45" xfId="1318"/>
    <cellStyle name="Percent 2 2 45 10" xfId="29398"/>
    <cellStyle name="Percent 2 2 45 11" xfId="29399"/>
    <cellStyle name="Percent 2 2 45 12" xfId="29400"/>
    <cellStyle name="Percent 2 2 45 13" xfId="29401"/>
    <cellStyle name="Percent 2 2 45 14" xfId="29402"/>
    <cellStyle name="Percent 2 2 45 15" xfId="29403"/>
    <cellStyle name="Percent 2 2 45 16" xfId="29404"/>
    <cellStyle name="Percent 2 2 45 17" xfId="29405"/>
    <cellStyle name="Percent 2 2 45 2" xfId="29406"/>
    <cellStyle name="Percent 2 2 45 3" xfId="29407"/>
    <cellStyle name="Percent 2 2 45 4" xfId="29408"/>
    <cellStyle name="Percent 2 2 45 5" xfId="29409"/>
    <cellStyle name="Percent 2 2 45 6" xfId="29410"/>
    <cellStyle name="Percent 2 2 45 7" xfId="29411"/>
    <cellStyle name="Percent 2 2 45 8" xfId="29412"/>
    <cellStyle name="Percent 2 2 45 9" xfId="29413"/>
    <cellStyle name="Percent 2 2 46" xfId="1319"/>
    <cellStyle name="Percent 2 2 46 10" xfId="29414"/>
    <cellStyle name="Percent 2 2 46 11" xfId="29415"/>
    <cellStyle name="Percent 2 2 46 12" xfId="29416"/>
    <cellStyle name="Percent 2 2 46 13" xfId="29417"/>
    <cellStyle name="Percent 2 2 46 14" xfId="29418"/>
    <cellStyle name="Percent 2 2 46 15" xfId="29419"/>
    <cellStyle name="Percent 2 2 46 16" xfId="29420"/>
    <cellStyle name="Percent 2 2 46 17" xfId="29421"/>
    <cellStyle name="Percent 2 2 46 2" xfId="29422"/>
    <cellStyle name="Percent 2 2 46 3" xfId="29423"/>
    <cellStyle name="Percent 2 2 46 4" xfId="29424"/>
    <cellStyle name="Percent 2 2 46 5" xfId="29425"/>
    <cellStyle name="Percent 2 2 46 6" xfId="29426"/>
    <cellStyle name="Percent 2 2 46 7" xfId="29427"/>
    <cellStyle name="Percent 2 2 46 8" xfId="29428"/>
    <cellStyle name="Percent 2 2 46 9" xfId="29429"/>
    <cellStyle name="Percent 2 2 47" xfId="1320"/>
    <cellStyle name="Percent 2 2 47 10" xfId="29430"/>
    <cellStyle name="Percent 2 2 47 11" xfId="29431"/>
    <cellStyle name="Percent 2 2 47 12" xfId="29432"/>
    <cellStyle name="Percent 2 2 47 13" xfId="29433"/>
    <cellStyle name="Percent 2 2 47 14" xfId="29434"/>
    <cellStyle name="Percent 2 2 47 15" xfId="29435"/>
    <cellStyle name="Percent 2 2 47 16" xfId="29436"/>
    <cellStyle name="Percent 2 2 47 17" xfId="29437"/>
    <cellStyle name="Percent 2 2 47 2" xfId="29438"/>
    <cellStyle name="Percent 2 2 47 3" xfId="29439"/>
    <cellStyle name="Percent 2 2 47 4" xfId="29440"/>
    <cellStyle name="Percent 2 2 47 5" xfId="29441"/>
    <cellStyle name="Percent 2 2 47 6" xfId="29442"/>
    <cellStyle name="Percent 2 2 47 7" xfId="29443"/>
    <cellStyle name="Percent 2 2 47 8" xfId="29444"/>
    <cellStyle name="Percent 2 2 47 9" xfId="29445"/>
    <cellStyle name="Percent 2 2 48" xfId="1321"/>
    <cellStyle name="Percent 2 2 48 10" xfId="29446"/>
    <cellStyle name="Percent 2 2 48 11" xfId="29447"/>
    <cellStyle name="Percent 2 2 48 12" xfId="29448"/>
    <cellStyle name="Percent 2 2 48 13" xfId="29449"/>
    <cellStyle name="Percent 2 2 48 14" xfId="29450"/>
    <cellStyle name="Percent 2 2 48 15" xfId="29451"/>
    <cellStyle name="Percent 2 2 48 16" xfId="29452"/>
    <cellStyle name="Percent 2 2 48 17" xfId="29453"/>
    <cellStyle name="Percent 2 2 48 2" xfId="29454"/>
    <cellStyle name="Percent 2 2 48 3" xfId="29455"/>
    <cellStyle name="Percent 2 2 48 4" xfId="29456"/>
    <cellStyle name="Percent 2 2 48 5" xfId="29457"/>
    <cellStyle name="Percent 2 2 48 6" xfId="29458"/>
    <cellStyle name="Percent 2 2 48 7" xfId="29459"/>
    <cellStyle name="Percent 2 2 48 8" xfId="29460"/>
    <cellStyle name="Percent 2 2 48 9" xfId="29461"/>
    <cellStyle name="Percent 2 2 49" xfId="1322"/>
    <cellStyle name="Percent 2 2 49 10" xfId="29462"/>
    <cellStyle name="Percent 2 2 49 11" xfId="29463"/>
    <cellStyle name="Percent 2 2 49 12" xfId="29464"/>
    <cellStyle name="Percent 2 2 49 13" xfId="29465"/>
    <cellStyle name="Percent 2 2 49 14" xfId="29466"/>
    <cellStyle name="Percent 2 2 49 15" xfId="29467"/>
    <cellStyle name="Percent 2 2 49 16" xfId="29468"/>
    <cellStyle name="Percent 2 2 49 17" xfId="29469"/>
    <cellStyle name="Percent 2 2 49 2" xfId="29470"/>
    <cellStyle name="Percent 2 2 49 3" xfId="29471"/>
    <cellStyle name="Percent 2 2 49 4" xfId="29472"/>
    <cellStyle name="Percent 2 2 49 5" xfId="29473"/>
    <cellStyle name="Percent 2 2 49 6" xfId="29474"/>
    <cellStyle name="Percent 2 2 49 7" xfId="29475"/>
    <cellStyle name="Percent 2 2 49 8" xfId="29476"/>
    <cellStyle name="Percent 2 2 49 9" xfId="29477"/>
    <cellStyle name="Percent 2 2 5" xfId="1323"/>
    <cellStyle name="Percent 2 2 5 10" xfId="29478"/>
    <cellStyle name="Percent 2 2 5 11" xfId="29479"/>
    <cellStyle name="Percent 2 2 5 12" xfId="29480"/>
    <cellStyle name="Percent 2 2 5 13" xfId="29481"/>
    <cellStyle name="Percent 2 2 5 14" xfId="29482"/>
    <cellStyle name="Percent 2 2 5 15" xfId="29483"/>
    <cellStyle name="Percent 2 2 5 16" xfId="29484"/>
    <cellStyle name="Percent 2 2 5 17" xfId="29485"/>
    <cellStyle name="Percent 2 2 5 2" xfId="29486"/>
    <cellStyle name="Percent 2 2 5 3" xfId="29487"/>
    <cellStyle name="Percent 2 2 5 4" xfId="29488"/>
    <cellStyle name="Percent 2 2 5 5" xfId="29489"/>
    <cellStyle name="Percent 2 2 5 6" xfId="29490"/>
    <cellStyle name="Percent 2 2 5 7" xfId="29491"/>
    <cellStyle name="Percent 2 2 5 8" xfId="29492"/>
    <cellStyle name="Percent 2 2 5 9" xfId="29493"/>
    <cellStyle name="Percent 2 2 50" xfId="5441"/>
    <cellStyle name="Percent 2 2 6" xfId="1324"/>
    <cellStyle name="Percent 2 2 6 10" xfId="29494"/>
    <cellStyle name="Percent 2 2 6 11" xfId="29495"/>
    <cellStyle name="Percent 2 2 6 12" xfId="29496"/>
    <cellStyle name="Percent 2 2 6 13" xfId="29497"/>
    <cellStyle name="Percent 2 2 6 14" xfId="29498"/>
    <cellStyle name="Percent 2 2 6 15" xfId="29499"/>
    <cellStyle name="Percent 2 2 6 16" xfId="29500"/>
    <cellStyle name="Percent 2 2 6 17" xfId="29501"/>
    <cellStyle name="Percent 2 2 6 2" xfId="29502"/>
    <cellStyle name="Percent 2 2 6 3" xfId="29503"/>
    <cellStyle name="Percent 2 2 6 4" xfId="29504"/>
    <cellStyle name="Percent 2 2 6 5" xfId="29505"/>
    <cellStyle name="Percent 2 2 6 6" xfId="29506"/>
    <cellStyle name="Percent 2 2 6 7" xfId="29507"/>
    <cellStyle name="Percent 2 2 6 8" xfId="29508"/>
    <cellStyle name="Percent 2 2 6 9" xfId="29509"/>
    <cellStyle name="Percent 2 2 7" xfId="1325"/>
    <cellStyle name="Percent 2 2 7 10" xfId="29510"/>
    <cellStyle name="Percent 2 2 7 11" xfId="29511"/>
    <cellStyle name="Percent 2 2 7 12" xfId="29512"/>
    <cellStyle name="Percent 2 2 7 13" xfId="29513"/>
    <cellStyle name="Percent 2 2 7 14" xfId="29514"/>
    <cellStyle name="Percent 2 2 7 15" xfId="29515"/>
    <cellStyle name="Percent 2 2 7 16" xfId="29516"/>
    <cellStyle name="Percent 2 2 7 17" xfId="29517"/>
    <cellStyle name="Percent 2 2 7 2" xfId="29518"/>
    <cellStyle name="Percent 2 2 7 3" xfId="29519"/>
    <cellStyle name="Percent 2 2 7 4" xfId="29520"/>
    <cellStyle name="Percent 2 2 7 5" xfId="29521"/>
    <cellStyle name="Percent 2 2 7 6" xfId="29522"/>
    <cellStyle name="Percent 2 2 7 7" xfId="29523"/>
    <cellStyle name="Percent 2 2 7 8" xfId="29524"/>
    <cellStyle name="Percent 2 2 7 9" xfId="29525"/>
    <cellStyle name="Percent 2 2 8" xfId="1326"/>
    <cellStyle name="Percent 2 2 8 10" xfId="29526"/>
    <cellStyle name="Percent 2 2 8 11" xfId="29527"/>
    <cellStyle name="Percent 2 2 8 12" xfId="29528"/>
    <cellStyle name="Percent 2 2 8 13" xfId="29529"/>
    <cellStyle name="Percent 2 2 8 14" xfId="29530"/>
    <cellStyle name="Percent 2 2 8 15" xfId="29531"/>
    <cellStyle name="Percent 2 2 8 16" xfId="29532"/>
    <cellStyle name="Percent 2 2 8 17" xfId="29533"/>
    <cellStyle name="Percent 2 2 8 2" xfId="29534"/>
    <cellStyle name="Percent 2 2 8 3" xfId="29535"/>
    <cellStyle name="Percent 2 2 8 4" xfId="29536"/>
    <cellStyle name="Percent 2 2 8 5" xfId="29537"/>
    <cellStyle name="Percent 2 2 8 6" xfId="29538"/>
    <cellStyle name="Percent 2 2 8 7" xfId="29539"/>
    <cellStyle name="Percent 2 2 8 8" xfId="29540"/>
    <cellStyle name="Percent 2 2 8 9" xfId="29541"/>
    <cellStyle name="Percent 2 2 9" xfId="1327"/>
    <cellStyle name="Percent 2 2 9 10" xfId="29542"/>
    <cellStyle name="Percent 2 2 9 11" xfId="29543"/>
    <cellStyle name="Percent 2 2 9 12" xfId="29544"/>
    <cellStyle name="Percent 2 2 9 13" xfId="29545"/>
    <cellStyle name="Percent 2 2 9 14" xfId="29546"/>
    <cellStyle name="Percent 2 2 9 15" xfId="29547"/>
    <cellStyle name="Percent 2 2 9 16" xfId="29548"/>
    <cellStyle name="Percent 2 2 9 17" xfId="29549"/>
    <cellStyle name="Percent 2 2 9 2" xfId="29550"/>
    <cellStyle name="Percent 2 2 9 3" xfId="29551"/>
    <cellStyle name="Percent 2 2 9 4" xfId="29552"/>
    <cellStyle name="Percent 2 2 9 5" xfId="29553"/>
    <cellStyle name="Percent 2 2 9 6" xfId="29554"/>
    <cellStyle name="Percent 2 2 9 7" xfId="29555"/>
    <cellStyle name="Percent 2 2 9 8" xfId="29556"/>
    <cellStyle name="Percent 2 2 9 9" xfId="29557"/>
    <cellStyle name="Percent 2 20" xfId="1328"/>
    <cellStyle name="Percent 2 20 10" xfId="29558"/>
    <cellStyle name="Percent 2 20 11" xfId="29559"/>
    <cellStyle name="Percent 2 20 12" xfId="29560"/>
    <cellStyle name="Percent 2 20 13" xfId="29561"/>
    <cellStyle name="Percent 2 20 14" xfId="29562"/>
    <cellStyle name="Percent 2 20 15" xfId="29563"/>
    <cellStyle name="Percent 2 20 16" xfId="29564"/>
    <cellStyle name="Percent 2 20 17" xfId="29565"/>
    <cellStyle name="Percent 2 20 2" xfId="29566"/>
    <cellStyle name="Percent 2 20 3" xfId="29567"/>
    <cellStyle name="Percent 2 20 4" xfId="29568"/>
    <cellStyle name="Percent 2 20 5" xfId="29569"/>
    <cellStyle name="Percent 2 20 6" xfId="29570"/>
    <cellStyle name="Percent 2 20 7" xfId="29571"/>
    <cellStyle name="Percent 2 20 8" xfId="29572"/>
    <cellStyle name="Percent 2 20 9" xfId="29573"/>
    <cellStyle name="Percent 2 21" xfId="1329"/>
    <cellStyle name="Percent 2 21 10" xfId="29574"/>
    <cellStyle name="Percent 2 21 11" xfId="29575"/>
    <cellStyle name="Percent 2 21 12" xfId="29576"/>
    <cellStyle name="Percent 2 21 13" xfId="29577"/>
    <cellStyle name="Percent 2 21 14" xfId="29578"/>
    <cellStyle name="Percent 2 21 15" xfId="29579"/>
    <cellStyle name="Percent 2 21 16" xfId="29580"/>
    <cellStyle name="Percent 2 21 17" xfId="29581"/>
    <cellStyle name="Percent 2 21 2" xfId="29582"/>
    <cellStyle name="Percent 2 21 3" xfId="29583"/>
    <cellStyle name="Percent 2 21 4" xfId="29584"/>
    <cellStyle name="Percent 2 21 5" xfId="29585"/>
    <cellStyle name="Percent 2 21 6" xfId="29586"/>
    <cellStyle name="Percent 2 21 7" xfId="29587"/>
    <cellStyle name="Percent 2 21 8" xfId="29588"/>
    <cellStyle name="Percent 2 21 9" xfId="29589"/>
    <cellStyle name="Percent 2 22" xfId="1330"/>
    <cellStyle name="Percent 2 22 10" xfId="29590"/>
    <cellStyle name="Percent 2 22 11" xfId="29591"/>
    <cellStyle name="Percent 2 22 12" xfId="29592"/>
    <cellStyle name="Percent 2 22 13" xfId="29593"/>
    <cellStyle name="Percent 2 22 14" xfId="29594"/>
    <cellStyle name="Percent 2 22 15" xfId="29595"/>
    <cellStyle name="Percent 2 22 16" xfId="29596"/>
    <cellStyle name="Percent 2 22 17" xfId="29597"/>
    <cellStyle name="Percent 2 22 2" xfId="29598"/>
    <cellStyle name="Percent 2 22 3" xfId="29599"/>
    <cellStyle name="Percent 2 22 4" xfId="29600"/>
    <cellStyle name="Percent 2 22 5" xfId="29601"/>
    <cellStyle name="Percent 2 22 6" xfId="29602"/>
    <cellStyle name="Percent 2 22 7" xfId="29603"/>
    <cellStyle name="Percent 2 22 8" xfId="29604"/>
    <cellStyle name="Percent 2 22 9" xfId="29605"/>
    <cellStyle name="Percent 2 23" xfId="1331"/>
    <cellStyle name="Percent 2 23 10" xfId="29606"/>
    <cellStyle name="Percent 2 23 11" xfId="29607"/>
    <cellStyle name="Percent 2 23 12" xfId="29608"/>
    <cellStyle name="Percent 2 23 13" xfId="29609"/>
    <cellStyle name="Percent 2 23 14" xfId="29610"/>
    <cellStyle name="Percent 2 23 15" xfId="29611"/>
    <cellStyle name="Percent 2 23 16" xfId="29612"/>
    <cellStyle name="Percent 2 23 17" xfId="29613"/>
    <cellStyle name="Percent 2 23 2" xfId="29614"/>
    <cellStyle name="Percent 2 23 3" xfId="29615"/>
    <cellStyle name="Percent 2 23 4" xfId="29616"/>
    <cellStyle name="Percent 2 23 5" xfId="29617"/>
    <cellStyle name="Percent 2 23 6" xfId="29618"/>
    <cellStyle name="Percent 2 23 7" xfId="29619"/>
    <cellStyle name="Percent 2 23 8" xfId="29620"/>
    <cellStyle name="Percent 2 23 9" xfId="29621"/>
    <cellStyle name="Percent 2 24" xfId="1332"/>
    <cellStyle name="Percent 2 24 10" xfId="29622"/>
    <cellStyle name="Percent 2 24 11" xfId="29623"/>
    <cellStyle name="Percent 2 24 12" xfId="29624"/>
    <cellStyle name="Percent 2 24 13" xfId="29625"/>
    <cellStyle name="Percent 2 24 14" xfId="29626"/>
    <cellStyle name="Percent 2 24 15" xfId="29627"/>
    <cellStyle name="Percent 2 24 16" xfId="29628"/>
    <cellStyle name="Percent 2 24 17" xfId="29629"/>
    <cellStyle name="Percent 2 24 2" xfId="29630"/>
    <cellStyle name="Percent 2 24 3" xfId="29631"/>
    <cellStyle name="Percent 2 24 4" xfId="29632"/>
    <cellStyle name="Percent 2 24 5" xfId="29633"/>
    <cellStyle name="Percent 2 24 6" xfId="29634"/>
    <cellStyle name="Percent 2 24 7" xfId="29635"/>
    <cellStyle name="Percent 2 24 8" xfId="29636"/>
    <cellStyle name="Percent 2 24 9" xfId="29637"/>
    <cellStyle name="Percent 2 25" xfId="1333"/>
    <cellStyle name="Percent 2 25 10" xfId="29638"/>
    <cellStyle name="Percent 2 25 11" xfId="29639"/>
    <cellStyle name="Percent 2 25 12" xfId="29640"/>
    <cellStyle name="Percent 2 25 13" xfId="29641"/>
    <cellStyle name="Percent 2 25 14" xfId="29642"/>
    <cellStyle name="Percent 2 25 15" xfId="29643"/>
    <cellStyle name="Percent 2 25 16" xfId="29644"/>
    <cellStyle name="Percent 2 25 17" xfId="29645"/>
    <cellStyle name="Percent 2 25 2" xfId="29646"/>
    <cellStyle name="Percent 2 25 3" xfId="29647"/>
    <cellStyle name="Percent 2 25 4" xfId="29648"/>
    <cellStyle name="Percent 2 25 5" xfId="29649"/>
    <cellStyle name="Percent 2 25 6" xfId="29650"/>
    <cellStyle name="Percent 2 25 7" xfId="29651"/>
    <cellStyle name="Percent 2 25 8" xfId="29652"/>
    <cellStyle name="Percent 2 25 9" xfId="29653"/>
    <cellStyle name="Percent 2 26" xfId="1334"/>
    <cellStyle name="Percent 2 26 10" xfId="29654"/>
    <cellStyle name="Percent 2 26 11" xfId="29655"/>
    <cellStyle name="Percent 2 26 12" xfId="29656"/>
    <cellStyle name="Percent 2 26 13" xfId="29657"/>
    <cellStyle name="Percent 2 26 14" xfId="29658"/>
    <cellStyle name="Percent 2 26 15" xfId="29659"/>
    <cellStyle name="Percent 2 26 16" xfId="29660"/>
    <cellStyle name="Percent 2 26 17" xfId="29661"/>
    <cellStyle name="Percent 2 26 2" xfId="29662"/>
    <cellStyle name="Percent 2 26 3" xfId="29663"/>
    <cellStyle name="Percent 2 26 4" xfId="29664"/>
    <cellStyle name="Percent 2 26 5" xfId="29665"/>
    <cellStyle name="Percent 2 26 6" xfId="29666"/>
    <cellStyle name="Percent 2 26 7" xfId="29667"/>
    <cellStyle name="Percent 2 26 8" xfId="29668"/>
    <cellStyle name="Percent 2 26 9" xfId="29669"/>
    <cellStyle name="Percent 2 27" xfId="1335"/>
    <cellStyle name="Percent 2 27 10" xfId="29670"/>
    <cellStyle name="Percent 2 27 11" xfId="29671"/>
    <cellStyle name="Percent 2 27 12" xfId="29672"/>
    <cellStyle name="Percent 2 27 13" xfId="29673"/>
    <cellStyle name="Percent 2 27 14" xfId="29674"/>
    <cellStyle name="Percent 2 27 15" xfId="29675"/>
    <cellStyle name="Percent 2 27 16" xfId="29676"/>
    <cellStyle name="Percent 2 27 17" xfId="29677"/>
    <cellStyle name="Percent 2 27 2" xfId="29678"/>
    <cellStyle name="Percent 2 27 3" xfId="29679"/>
    <cellStyle name="Percent 2 27 4" xfId="29680"/>
    <cellStyle name="Percent 2 27 5" xfId="29681"/>
    <cellStyle name="Percent 2 27 6" xfId="29682"/>
    <cellStyle name="Percent 2 27 7" xfId="29683"/>
    <cellStyle name="Percent 2 27 8" xfId="29684"/>
    <cellStyle name="Percent 2 27 9" xfId="29685"/>
    <cellStyle name="Percent 2 28" xfId="1336"/>
    <cellStyle name="Percent 2 28 10" xfId="29686"/>
    <cellStyle name="Percent 2 28 11" xfId="29687"/>
    <cellStyle name="Percent 2 28 12" xfId="29688"/>
    <cellStyle name="Percent 2 28 13" xfId="29689"/>
    <cellStyle name="Percent 2 28 14" xfId="29690"/>
    <cellStyle name="Percent 2 28 15" xfId="29691"/>
    <cellStyle name="Percent 2 28 16" xfId="29692"/>
    <cellStyle name="Percent 2 28 17" xfId="29693"/>
    <cellStyle name="Percent 2 28 2" xfId="29694"/>
    <cellStyle name="Percent 2 28 3" xfId="29695"/>
    <cellStyle name="Percent 2 28 4" xfId="29696"/>
    <cellStyle name="Percent 2 28 5" xfId="29697"/>
    <cellStyle name="Percent 2 28 6" xfId="29698"/>
    <cellStyle name="Percent 2 28 7" xfId="29699"/>
    <cellStyle name="Percent 2 28 8" xfId="29700"/>
    <cellStyle name="Percent 2 28 9" xfId="29701"/>
    <cellStyle name="Percent 2 29" xfId="1337"/>
    <cellStyle name="Percent 2 29 10" xfId="29702"/>
    <cellStyle name="Percent 2 29 11" xfId="29703"/>
    <cellStyle name="Percent 2 29 12" xfId="29704"/>
    <cellStyle name="Percent 2 29 13" xfId="29705"/>
    <cellStyle name="Percent 2 29 14" xfId="29706"/>
    <cellStyle name="Percent 2 29 15" xfId="29707"/>
    <cellStyle name="Percent 2 29 16" xfId="29708"/>
    <cellStyle name="Percent 2 29 17" xfId="29709"/>
    <cellStyle name="Percent 2 29 2" xfId="29710"/>
    <cellStyle name="Percent 2 29 3" xfId="29711"/>
    <cellStyle name="Percent 2 29 4" xfId="29712"/>
    <cellStyle name="Percent 2 29 5" xfId="29713"/>
    <cellStyle name="Percent 2 29 6" xfId="29714"/>
    <cellStyle name="Percent 2 29 7" xfId="29715"/>
    <cellStyle name="Percent 2 29 8" xfId="29716"/>
    <cellStyle name="Percent 2 29 9" xfId="29717"/>
    <cellStyle name="Percent 2 3" xfId="247"/>
    <cellStyle name="Percent 2 3 10" xfId="1338"/>
    <cellStyle name="Percent 2 3 10 10" xfId="29718"/>
    <cellStyle name="Percent 2 3 10 11" xfId="29719"/>
    <cellStyle name="Percent 2 3 10 12" xfId="29720"/>
    <cellStyle name="Percent 2 3 10 13" xfId="29721"/>
    <cellStyle name="Percent 2 3 10 14" xfId="29722"/>
    <cellStyle name="Percent 2 3 10 15" xfId="29723"/>
    <cellStyle name="Percent 2 3 10 16" xfId="29724"/>
    <cellStyle name="Percent 2 3 10 17" xfId="29725"/>
    <cellStyle name="Percent 2 3 10 2" xfId="29726"/>
    <cellStyle name="Percent 2 3 10 3" xfId="29727"/>
    <cellStyle name="Percent 2 3 10 4" xfId="29728"/>
    <cellStyle name="Percent 2 3 10 5" xfId="29729"/>
    <cellStyle name="Percent 2 3 10 6" xfId="29730"/>
    <cellStyle name="Percent 2 3 10 7" xfId="29731"/>
    <cellStyle name="Percent 2 3 10 8" xfId="29732"/>
    <cellStyle name="Percent 2 3 10 9" xfId="29733"/>
    <cellStyle name="Percent 2 3 11" xfId="1339"/>
    <cellStyle name="Percent 2 3 11 10" xfId="29734"/>
    <cellStyle name="Percent 2 3 11 11" xfId="29735"/>
    <cellStyle name="Percent 2 3 11 12" xfId="29736"/>
    <cellStyle name="Percent 2 3 11 13" xfId="29737"/>
    <cellStyle name="Percent 2 3 11 14" xfId="29738"/>
    <cellStyle name="Percent 2 3 11 15" xfId="29739"/>
    <cellStyle name="Percent 2 3 11 16" xfId="29740"/>
    <cellStyle name="Percent 2 3 11 17" xfId="29741"/>
    <cellStyle name="Percent 2 3 11 2" xfId="29742"/>
    <cellStyle name="Percent 2 3 11 3" xfId="29743"/>
    <cellStyle name="Percent 2 3 11 4" xfId="29744"/>
    <cellStyle name="Percent 2 3 11 5" xfId="29745"/>
    <cellStyle name="Percent 2 3 11 6" xfId="29746"/>
    <cellStyle name="Percent 2 3 11 7" xfId="29747"/>
    <cellStyle name="Percent 2 3 11 8" xfId="29748"/>
    <cellStyle name="Percent 2 3 11 9" xfId="29749"/>
    <cellStyle name="Percent 2 3 12" xfId="1340"/>
    <cellStyle name="Percent 2 3 12 10" xfId="29750"/>
    <cellStyle name="Percent 2 3 12 11" xfId="29751"/>
    <cellStyle name="Percent 2 3 12 12" xfId="29752"/>
    <cellStyle name="Percent 2 3 12 13" xfId="29753"/>
    <cellStyle name="Percent 2 3 12 14" xfId="29754"/>
    <cellStyle name="Percent 2 3 12 15" xfId="29755"/>
    <cellStyle name="Percent 2 3 12 16" xfId="29756"/>
    <cellStyle name="Percent 2 3 12 17" xfId="29757"/>
    <cellStyle name="Percent 2 3 12 2" xfId="29758"/>
    <cellStyle name="Percent 2 3 12 3" xfId="29759"/>
    <cellStyle name="Percent 2 3 12 4" xfId="29760"/>
    <cellStyle name="Percent 2 3 12 5" xfId="29761"/>
    <cellStyle name="Percent 2 3 12 6" xfId="29762"/>
    <cellStyle name="Percent 2 3 12 7" xfId="29763"/>
    <cellStyle name="Percent 2 3 12 8" xfId="29764"/>
    <cellStyle name="Percent 2 3 12 9" xfId="29765"/>
    <cellStyle name="Percent 2 3 13" xfId="1341"/>
    <cellStyle name="Percent 2 3 13 10" xfId="29766"/>
    <cellStyle name="Percent 2 3 13 11" xfId="29767"/>
    <cellStyle name="Percent 2 3 13 12" xfId="29768"/>
    <cellStyle name="Percent 2 3 13 13" xfId="29769"/>
    <cellStyle name="Percent 2 3 13 14" xfId="29770"/>
    <cellStyle name="Percent 2 3 13 15" xfId="29771"/>
    <cellStyle name="Percent 2 3 13 16" xfId="29772"/>
    <cellStyle name="Percent 2 3 13 17" xfId="29773"/>
    <cellStyle name="Percent 2 3 13 2" xfId="29774"/>
    <cellStyle name="Percent 2 3 13 3" xfId="29775"/>
    <cellStyle name="Percent 2 3 13 4" xfId="29776"/>
    <cellStyle name="Percent 2 3 13 5" xfId="29777"/>
    <cellStyle name="Percent 2 3 13 6" xfId="29778"/>
    <cellStyle name="Percent 2 3 13 7" xfId="29779"/>
    <cellStyle name="Percent 2 3 13 8" xfId="29780"/>
    <cellStyle name="Percent 2 3 13 9" xfId="29781"/>
    <cellStyle name="Percent 2 3 14" xfId="1342"/>
    <cellStyle name="Percent 2 3 14 10" xfId="29782"/>
    <cellStyle name="Percent 2 3 14 11" xfId="29783"/>
    <cellStyle name="Percent 2 3 14 12" xfId="29784"/>
    <cellStyle name="Percent 2 3 14 13" xfId="29785"/>
    <cellStyle name="Percent 2 3 14 14" xfId="29786"/>
    <cellStyle name="Percent 2 3 14 15" xfId="29787"/>
    <cellStyle name="Percent 2 3 14 16" xfId="29788"/>
    <cellStyle name="Percent 2 3 14 17" xfId="29789"/>
    <cellStyle name="Percent 2 3 14 2" xfId="29790"/>
    <cellStyle name="Percent 2 3 14 3" xfId="29791"/>
    <cellStyle name="Percent 2 3 14 4" xfId="29792"/>
    <cellStyle name="Percent 2 3 14 5" xfId="29793"/>
    <cellStyle name="Percent 2 3 14 6" xfId="29794"/>
    <cellStyle name="Percent 2 3 14 7" xfId="29795"/>
    <cellStyle name="Percent 2 3 14 8" xfId="29796"/>
    <cellStyle name="Percent 2 3 14 9" xfId="29797"/>
    <cellStyle name="Percent 2 3 15" xfId="1343"/>
    <cellStyle name="Percent 2 3 15 10" xfId="29798"/>
    <cellStyle name="Percent 2 3 15 11" xfId="29799"/>
    <cellStyle name="Percent 2 3 15 12" xfId="29800"/>
    <cellStyle name="Percent 2 3 15 13" xfId="29801"/>
    <cellStyle name="Percent 2 3 15 14" xfId="29802"/>
    <cellStyle name="Percent 2 3 15 15" xfId="29803"/>
    <cellStyle name="Percent 2 3 15 16" xfId="29804"/>
    <cellStyle name="Percent 2 3 15 17" xfId="29805"/>
    <cellStyle name="Percent 2 3 15 2" xfId="29806"/>
    <cellStyle name="Percent 2 3 15 3" xfId="29807"/>
    <cellStyle name="Percent 2 3 15 4" xfId="29808"/>
    <cellStyle name="Percent 2 3 15 5" xfId="29809"/>
    <cellStyle name="Percent 2 3 15 6" xfId="29810"/>
    <cellStyle name="Percent 2 3 15 7" xfId="29811"/>
    <cellStyle name="Percent 2 3 15 8" xfId="29812"/>
    <cellStyle name="Percent 2 3 15 9" xfId="29813"/>
    <cellStyle name="Percent 2 3 16" xfId="1344"/>
    <cellStyle name="Percent 2 3 16 10" xfId="29814"/>
    <cellStyle name="Percent 2 3 16 11" xfId="29815"/>
    <cellStyle name="Percent 2 3 16 12" xfId="29816"/>
    <cellStyle name="Percent 2 3 16 13" xfId="29817"/>
    <cellStyle name="Percent 2 3 16 14" xfId="29818"/>
    <cellStyle name="Percent 2 3 16 15" xfId="29819"/>
    <cellStyle name="Percent 2 3 16 16" xfId="29820"/>
    <cellStyle name="Percent 2 3 16 17" xfId="29821"/>
    <cellStyle name="Percent 2 3 16 2" xfId="29822"/>
    <cellStyle name="Percent 2 3 16 3" xfId="29823"/>
    <cellStyle name="Percent 2 3 16 4" xfId="29824"/>
    <cellStyle name="Percent 2 3 16 5" xfId="29825"/>
    <cellStyle name="Percent 2 3 16 6" xfId="29826"/>
    <cellStyle name="Percent 2 3 16 7" xfId="29827"/>
    <cellStyle name="Percent 2 3 16 8" xfId="29828"/>
    <cellStyle name="Percent 2 3 16 9" xfId="29829"/>
    <cellStyle name="Percent 2 3 17" xfId="1345"/>
    <cellStyle name="Percent 2 3 17 10" xfId="29830"/>
    <cellStyle name="Percent 2 3 17 11" xfId="29831"/>
    <cellStyle name="Percent 2 3 17 12" xfId="29832"/>
    <cellStyle name="Percent 2 3 17 13" xfId="29833"/>
    <cellStyle name="Percent 2 3 17 14" xfId="29834"/>
    <cellStyle name="Percent 2 3 17 15" xfId="29835"/>
    <cellStyle name="Percent 2 3 17 16" xfId="29836"/>
    <cellStyle name="Percent 2 3 17 17" xfId="29837"/>
    <cellStyle name="Percent 2 3 17 2" xfId="29838"/>
    <cellStyle name="Percent 2 3 17 3" xfId="29839"/>
    <cellStyle name="Percent 2 3 17 4" xfId="29840"/>
    <cellStyle name="Percent 2 3 17 5" xfId="29841"/>
    <cellStyle name="Percent 2 3 17 6" xfId="29842"/>
    <cellStyle name="Percent 2 3 17 7" xfId="29843"/>
    <cellStyle name="Percent 2 3 17 8" xfId="29844"/>
    <cellStyle name="Percent 2 3 17 9" xfId="29845"/>
    <cellStyle name="Percent 2 3 18" xfId="1346"/>
    <cellStyle name="Percent 2 3 18 10" xfId="29846"/>
    <cellStyle name="Percent 2 3 18 11" xfId="29847"/>
    <cellStyle name="Percent 2 3 18 12" xfId="29848"/>
    <cellStyle name="Percent 2 3 18 13" xfId="29849"/>
    <cellStyle name="Percent 2 3 18 14" xfId="29850"/>
    <cellStyle name="Percent 2 3 18 15" xfId="29851"/>
    <cellStyle name="Percent 2 3 18 16" xfId="29852"/>
    <cellStyle name="Percent 2 3 18 17" xfId="29853"/>
    <cellStyle name="Percent 2 3 18 2" xfId="29854"/>
    <cellStyle name="Percent 2 3 18 3" xfId="29855"/>
    <cellStyle name="Percent 2 3 18 4" xfId="29856"/>
    <cellStyle name="Percent 2 3 18 5" xfId="29857"/>
    <cellStyle name="Percent 2 3 18 6" xfId="29858"/>
    <cellStyle name="Percent 2 3 18 7" xfId="29859"/>
    <cellStyle name="Percent 2 3 18 8" xfId="29860"/>
    <cellStyle name="Percent 2 3 18 9" xfId="29861"/>
    <cellStyle name="Percent 2 3 19" xfId="1347"/>
    <cellStyle name="Percent 2 3 19 10" xfId="29862"/>
    <cellStyle name="Percent 2 3 19 11" xfId="29863"/>
    <cellStyle name="Percent 2 3 19 12" xfId="29864"/>
    <cellStyle name="Percent 2 3 19 13" xfId="29865"/>
    <cellStyle name="Percent 2 3 19 14" xfId="29866"/>
    <cellStyle name="Percent 2 3 19 15" xfId="29867"/>
    <cellStyle name="Percent 2 3 19 16" xfId="29868"/>
    <cellStyle name="Percent 2 3 19 17" xfId="29869"/>
    <cellStyle name="Percent 2 3 19 2" xfId="29870"/>
    <cellStyle name="Percent 2 3 19 3" xfId="29871"/>
    <cellStyle name="Percent 2 3 19 4" xfId="29872"/>
    <cellStyle name="Percent 2 3 19 5" xfId="29873"/>
    <cellStyle name="Percent 2 3 19 6" xfId="29874"/>
    <cellStyle name="Percent 2 3 19 7" xfId="29875"/>
    <cellStyle name="Percent 2 3 19 8" xfId="29876"/>
    <cellStyle name="Percent 2 3 19 9" xfId="29877"/>
    <cellStyle name="Percent 2 3 2" xfId="248"/>
    <cellStyle name="Percent 2 3 2 2" xfId="249"/>
    <cellStyle name="Percent 2 3 2 2 10" xfId="29878"/>
    <cellStyle name="Percent 2 3 2 2 11" xfId="29879"/>
    <cellStyle name="Percent 2 3 2 2 12" xfId="29880"/>
    <cellStyle name="Percent 2 3 2 2 13" xfId="29881"/>
    <cellStyle name="Percent 2 3 2 2 14" xfId="29882"/>
    <cellStyle name="Percent 2 3 2 2 15" xfId="29883"/>
    <cellStyle name="Percent 2 3 2 2 16" xfId="29884"/>
    <cellStyle name="Percent 2 3 2 2 17" xfId="29885"/>
    <cellStyle name="Percent 2 3 2 2 2" xfId="29886"/>
    <cellStyle name="Percent 2 3 2 2 3" xfId="29887"/>
    <cellStyle name="Percent 2 3 2 2 4" xfId="29888"/>
    <cellStyle name="Percent 2 3 2 2 5" xfId="29889"/>
    <cellStyle name="Percent 2 3 2 2 6" xfId="29890"/>
    <cellStyle name="Percent 2 3 2 2 7" xfId="29891"/>
    <cellStyle name="Percent 2 3 2 2 8" xfId="29892"/>
    <cellStyle name="Percent 2 3 2 2 9" xfId="29893"/>
    <cellStyle name="Percent 2 3 2 3" xfId="1348"/>
    <cellStyle name="Percent 2 3 2 3 10" xfId="29894"/>
    <cellStyle name="Percent 2 3 2 3 11" xfId="29895"/>
    <cellStyle name="Percent 2 3 2 3 12" xfId="29896"/>
    <cellStyle name="Percent 2 3 2 3 13" xfId="29897"/>
    <cellStyle name="Percent 2 3 2 3 14" xfId="29898"/>
    <cellStyle name="Percent 2 3 2 3 15" xfId="29899"/>
    <cellStyle name="Percent 2 3 2 3 16" xfId="29900"/>
    <cellStyle name="Percent 2 3 2 3 17" xfId="29901"/>
    <cellStyle name="Percent 2 3 2 3 2" xfId="29902"/>
    <cellStyle name="Percent 2 3 2 3 3" xfId="29903"/>
    <cellStyle name="Percent 2 3 2 3 4" xfId="29904"/>
    <cellStyle name="Percent 2 3 2 3 5" xfId="29905"/>
    <cellStyle name="Percent 2 3 2 3 6" xfId="29906"/>
    <cellStyle name="Percent 2 3 2 3 7" xfId="29907"/>
    <cellStyle name="Percent 2 3 2 3 8" xfId="29908"/>
    <cellStyle name="Percent 2 3 2 3 9" xfId="29909"/>
    <cellStyle name="Percent 2 3 20" xfId="1349"/>
    <cellStyle name="Percent 2 3 20 10" xfId="29910"/>
    <cellStyle name="Percent 2 3 20 11" xfId="29911"/>
    <cellStyle name="Percent 2 3 20 12" xfId="29912"/>
    <cellStyle name="Percent 2 3 20 13" xfId="29913"/>
    <cellStyle name="Percent 2 3 20 14" xfId="29914"/>
    <cellStyle name="Percent 2 3 20 15" xfId="29915"/>
    <cellStyle name="Percent 2 3 20 16" xfId="29916"/>
    <cellStyle name="Percent 2 3 20 17" xfId="29917"/>
    <cellStyle name="Percent 2 3 20 2" xfId="29918"/>
    <cellStyle name="Percent 2 3 20 3" xfId="29919"/>
    <cellStyle name="Percent 2 3 20 4" xfId="29920"/>
    <cellStyle name="Percent 2 3 20 5" xfId="29921"/>
    <cellStyle name="Percent 2 3 20 6" xfId="29922"/>
    <cellStyle name="Percent 2 3 20 7" xfId="29923"/>
    <cellStyle name="Percent 2 3 20 8" xfId="29924"/>
    <cellStyle name="Percent 2 3 20 9" xfId="29925"/>
    <cellStyle name="Percent 2 3 21" xfId="1350"/>
    <cellStyle name="Percent 2 3 21 10" xfId="29926"/>
    <cellStyle name="Percent 2 3 21 11" xfId="29927"/>
    <cellStyle name="Percent 2 3 21 12" xfId="29928"/>
    <cellStyle name="Percent 2 3 21 13" xfId="29929"/>
    <cellStyle name="Percent 2 3 21 14" xfId="29930"/>
    <cellStyle name="Percent 2 3 21 15" xfId="29931"/>
    <cellStyle name="Percent 2 3 21 16" xfId="29932"/>
    <cellStyle name="Percent 2 3 21 17" xfId="29933"/>
    <cellStyle name="Percent 2 3 21 2" xfId="29934"/>
    <cellStyle name="Percent 2 3 21 3" xfId="29935"/>
    <cellStyle name="Percent 2 3 21 4" xfId="29936"/>
    <cellStyle name="Percent 2 3 21 5" xfId="29937"/>
    <cellStyle name="Percent 2 3 21 6" xfId="29938"/>
    <cellStyle name="Percent 2 3 21 7" xfId="29939"/>
    <cellStyle name="Percent 2 3 21 8" xfId="29940"/>
    <cellStyle name="Percent 2 3 21 9" xfId="29941"/>
    <cellStyle name="Percent 2 3 22" xfId="1351"/>
    <cellStyle name="Percent 2 3 22 10" xfId="29942"/>
    <cellStyle name="Percent 2 3 22 11" xfId="29943"/>
    <cellStyle name="Percent 2 3 22 12" xfId="29944"/>
    <cellStyle name="Percent 2 3 22 13" xfId="29945"/>
    <cellStyle name="Percent 2 3 22 14" xfId="29946"/>
    <cellStyle name="Percent 2 3 22 15" xfId="29947"/>
    <cellStyle name="Percent 2 3 22 16" xfId="29948"/>
    <cellStyle name="Percent 2 3 22 17" xfId="29949"/>
    <cellStyle name="Percent 2 3 22 2" xfId="29950"/>
    <cellStyle name="Percent 2 3 22 3" xfId="29951"/>
    <cellStyle name="Percent 2 3 22 4" xfId="29952"/>
    <cellStyle name="Percent 2 3 22 5" xfId="29953"/>
    <cellStyle name="Percent 2 3 22 6" xfId="29954"/>
    <cellStyle name="Percent 2 3 22 7" xfId="29955"/>
    <cellStyle name="Percent 2 3 22 8" xfId="29956"/>
    <cellStyle name="Percent 2 3 22 9" xfId="29957"/>
    <cellStyle name="Percent 2 3 23" xfId="1352"/>
    <cellStyle name="Percent 2 3 23 10" xfId="29958"/>
    <cellStyle name="Percent 2 3 23 11" xfId="29959"/>
    <cellStyle name="Percent 2 3 23 12" xfId="29960"/>
    <cellStyle name="Percent 2 3 23 13" xfId="29961"/>
    <cellStyle name="Percent 2 3 23 14" xfId="29962"/>
    <cellStyle name="Percent 2 3 23 15" xfId="29963"/>
    <cellStyle name="Percent 2 3 23 16" xfId="29964"/>
    <cellStyle name="Percent 2 3 23 17" xfId="29965"/>
    <cellStyle name="Percent 2 3 23 2" xfId="29966"/>
    <cellStyle name="Percent 2 3 23 3" xfId="29967"/>
    <cellStyle name="Percent 2 3 23 4" xfId="29968"/>
    <cellStyle name="Percent 2 3 23 5" xfId="29969"/>
    <cellStyle name="Percent 2 3 23 6" xfId="29970"/>
    <cellStyle name="Percent 2 3 23 7" xfId="29971"/>
    <cellStyle name="Percent 2 3 23 8" xfId="29972"/>
    <cellStyle name="Percent 2 3 23 9" xfId="29973"/>
    <cellStyle name="Percent 2 3 24" xfId="1353"/>
    <cellStyle name="Percent 2 3 24 10" xfId="29974"/>
    <cellStyle name="Percent 2 3 24 11" xfId="29975"/>
    <cellStyle name="Percent 2 3 24 12" xfId="29976"/>
    <cellStyle name="Percent 2 3 24 13" xfId="29977"/>
    <cellStyle name="Percent 2 3 24 14" xfId="29978"/>
    <cellStyle name="Percent 2 3 24 15" xfId="29979"/>
    <cellStyle name="Percent 2 3 24 16" xfId="29980"/>
    <cellStyle name="Percent 2 3 24 17" xfId="29981"/>
    <cellStyle name="Percent 2 3 24 2" xfId="29982"/>
    <cellStyle name="Percent 2 3 24 3" xfId="29983"/>
    <cellStyle name="Percent 2 3 24 4" xfId="29984"/>
    <cellStyle name="Percent 2 3 24 5" xfId="29985"/>
    <cellStyle name="Percent 2 3 24 6" xfId="29986"/>
    <cellStyle name="Percent 2 3 24 7" xfId="29987"/>
    <cellStyle name="Percent 2 3 24 8" xfId="29988"/>
    <cellStyle name="Percent 2 3 24 9" xfId="29989"/>
    <cellStyle name="Percent 2 3 25" xfId="1354"/>
    <cellStyle name="Percent 2 3 25 10" xfId="29990"/>
    <cellStyle name="Percent 2 3 25 11" xfId="29991"/>
    <cellStyle name="Percent 2 3 25 12" xfId="29992"/>
    <cellStyle name="Percent 2 3 25 13" xfId="29993"/>
    <cellStyle name="Percent 2 3 25 14" xfId="29994"/>
    <cellStyle name="Percent 2 3 25 15" xfId="29995"/>
    <cellStyle name="Percent 2 3 25 16" xfId="29996"/>
    <cellStyle name="Percent 2 3 25 17" xfId="29997"/>
    <cellStyle name="Percent 2 3 25 2" xfId="29998"/>
    <cellStyle name="Percent 2 3 25 3" xfId="29999"/>
    <cellStyle name="Percent 2 3 25 4" xfId="30000"/>
    <cellStyle name="Percent 2 3 25 5" xfId="30001"/>
    <cellStyle name="Percent 2 3 25 6" xfId="30002"/>
    <cellStyle name="Percent 2 3 25 7" xfId="30003"/>
    <cellStyle name="Percent 2 3 25 8" xfId="30004"/>
    <cellStyle name="Percent 2 3 25 9" xfId="30005"/>
    <cellStyle name="Percent 2 3 26" xfId="1355"/>
    <cellStyle name="Percent 2 3 26 10" xfId="30006"/>
    <cellStyle name="Percent 2 3 26 11" xfId="30007"/>
    <cellStyle name="Percent 2 3 26 12" xfId="30008"/>
    <cellStyle name="Percent 2 3 26 13" xfId="30009"/>
    <cellStyle name="Percent 2 3 26 14" xfId="30010"/>
    <cellStyle name="Percent 2 3 26 15" xfId="30011"/>
    <cellStyle name="Percent 2 3 26 16" xfId="30012"/>
    <cellStyle name="Percent 2 3 26 17" xfId="30013"/>
    <cellStyle name="Percent 2 3 26 2" xfId="30014"/>
    <cellStyle name="Percent 2 3 26 3" xfId="30015"/>
    <cellStyle name="Percent 2 3 26 4" xfId="30016"/>
    <cellStyle name="Percent 2 3 26 5" xfId="30017"/>
    <cellStyle name="Percent 2 3 26 6" xfId="30018"/>
    <cellStyle name="Percent 2 3 26 7" xfId="30019"/>
    <cellStyle name="Percent 2 3 26 8" xfId="30020"/>
    <cellStyle name="Percent 2 3 26 9" xfId="30021"/>
    <cellStyle name="Percent 2 3 27" xfId="1356"/>
    <cellStyle name="Percent 2 3 27 10" xfId="30022"/>
    <cellStyle name="Percent 2 3 27 11" xfId="30023"/>
    <cellStyle name="Percent 2 3 27 12" xfId="30024"/>
    <cellStyle name="Percent 2 3 27 13" xfId="30025"/>
    <cellStyle name="Percent 2 3 27 14" xfId="30026"/>
    <cellStyle name="Percent 2 3 27 15" xfId="30027"/>
    <cellStyle name="Percent 2 3 27 16" xfId="30028"/>
    <cellStyle name="Percent 2 3 27 17" xfId="30029"/>
    <cellStyle name="Percent 2 3 27 2" xfId="30030"/>
    <cellStyle name="Percent 2 3 27 3" xfId="30031"/>
    <cellStyle name="Percent 2 3 27 4" xfId="30032"/>
    <cellStyle name="Percent 2 3 27 5" xfId="30033"/>
    <cellStyle name="Percent 2 3 27 6" xfId="30034"/>
    <cellStyle name="Percent 2 3 27 7" xfId="30035"/>
    <cellStyle name="Percent 2 3 27 8" xfId="30036"/>
    <cellStyle name="Percent 2 3 27 9" xfId="30037"/>
    <cellStyle name="Percent 2 3 28" xfId="1357"/>
    <cellStyle name="Percent 2 3 28 10" xfId="30038"/>
    <cellStyle name="Percent 2 3 28 11" xfId="30039"/>
    <cellStyle name="Percent 2 3 28 12" xfId="30040"/>
    <cellStyle name="Percent 2 3 28 13" xfId="30041"/>
    <cellStyle name="Percent 2 3 28 14" xfId="30042"/>
    <cellStyle name="Percent 2 3 28 15" xfId="30043"/>
    <cellStyle name="Percent 2 3 28 16" xfId="30044"/>
    <cellStyle name="Percent 2 3 28 17" xfId="30045"/>
    <cellStyle name="Percent 2 3 28 2" xfId="30046"/>
    <cellStyle name="Percent 2 3 28 3" xfId="30047"/>
    <cellStyle name="Percent 2 3 28 4" xfId="30048"/>
    <cellStyle name="Percent 2 3 28 5" xfId="30049"/>
    <cellStyle name="Percent 2 3 28 6" xfId="30050"/>
    <cellStyle name="Percent 2 3 28 7" xfId="30051"/>
    <cellStyle name="Percent 2 3 28 8" xfId="30052"/>
    <cellStyle name="Percent 2 3 28 9" xfId="30053"/>
    <cellStyle name="Percent 2 3 29" xfId="1358"/>
    <cellStyle name="Percent 2 3 29 10" xfId="30054"/>
    <cellStyle name="Percent 2 3 29 11" xfId="30055"/>
    <cellStyle name="Percent 2 3 29 12" xfId="30056"/>
    <cellStyle name="Percent 2 3 29 13" xfId="30057"/>
    <cellStyle name="Percent 2 3 29 14" xfId="30058"/>
    <cellStyle name="Percent 2 3 29 15" xfId="30059"/>
    <cellStyle name="Percent 2 3 29 16" xfId="30060"/>
    <cellStyle name="Percent 2 3 29 17" xfId="30061"/>
    <cellStyle name="Percent 2 3 29 2" xfId="30062"/>
    <cellStyle name="Percent 2 3 29 3" xfId="30063"/>
    <cellStyle name="Percent 2 3 29 4" xfId="30064"/>
    <cellStyle name="Percent 2 3 29 5" xfId="30065"/>
    <cellStyle name="Percent 2 3 29 6" xfId="30066"/>
    <cellStyle name="Percent 2 3 29 7" xfId="30067"/>
    <cellStyle name="Percent 2 3 29 8" xfId="30068"/>
    <cellStyle name="Percent 2 3 29 9" xfId="30069"/>
    <cellStyle name="Percent 2 3 3" xfId="1359"/>
    <cellStyle name="Percent 2 3 3 10" xfId="30070"/>
    <cellStyle name="Percent 2 3 3 11" xfId="30071"/>
    <cellStyle name="Percent 2 3 3 12" xfId="30072"/>
    <cellStyle name="Percent 2 3 3 13" xfId="30073"/>
    <cellStyle name="Percent 2 3 3 14" xfId="30074"/>
    <cellStyle name="Percent 2 3 3 15" xfId="30075"/>
    <cellStyle name="Percent 2 3 3 16" xfId="30076"/>
    <cellStyle name="Percent 2 3 3 17" xfId="30077"/>
    <cellStyle name="Percent 2 3 3 2" xfId="30078"/>
    <cellStyle name="Percent 2 3 3 3" xfId="30079"/>
    <cellStyle name="Percent 2 3 3 4" xfId="30080"/>
    <cellStyle name="Percent 2 3 3 5" xfId="30081"/>
    <cellStyle name="Percent 2 3 3 6" xfId="30082"/>
    <cellStyle name="Percent 2 3 3 7" xfId="30083"/>
    <cellStyle name="Percent 2 3 3 8" xfId="30084"/>
    <cellStyle name="Percent 2 3 3 9" xfId="30085"/>
    <cellStyle name="Percent 2 3 30" xfId="1360"/>
    <cellStyle name="Percent 2 3 30 10" xfId="30086"/>
    <cellStyle name="Percent 2 3 30 11" xfId="30087"/>
    <cellStyle name="Percent 2 3 30 12" xfId="30088"/>
    <cellStyle name="Percent 2 3 30 13" xfId="30089"/>
    <cellStyle name="Percent 2 3 30 14" xfId="30090"/>
    <cellStyle name="Percent 2 3 30 15" xfId="30091"/>
    <cellStyle name="Percent 2 3 30 16" xfId="30092"/>
    <cellStyle name="Percent 2 3 30 17" xfId="30093"/>
    <cellStyle name="Percent 2 3 30 2" xfId="30094"/>
    <cellStyle name="Percent 2 3 30 3" xfId="30095"/>
    <cellStyle name="Percent 2 3 30 4" xfId="30096"/>
    <cellStyle name="Percent 2 3 30 5" xfId="30097"/>
    <cellStyle name="Percent 2 3 30 6" xfId="30098"/>
    <cellStyle name="Percent 2 3 30 7" xfId="30099"/>
    <cellStyle name="Percent 2 3 30 8" xfId="30100"/>
    <cellStyle name="Percent 2 3 30 9" xfId="30101"/>
    <cellStyle name="Percent 2 3 31" xfId="1361"/>
    <cellStyle name="Percent 2 3 31 10" xfId="30102"/>
    <cellStyle name="Percent 2 3 31 11" xfId="30103"/>
    <cellStyle name="Percent 2 3 31 12" xfId="30104"/>
    <cellStyle name="Percent 2 3 31 13" xfId="30105"/>
    <cellStyle name="Percent 2 3 31 14" xfId="30106"/>
    <cellStyle name="Percent 2 3 31 15" xfId="30107"/>
    <cellStyle name="Percent 2 3 31 16" xfId="30108"/>
    <cellStyle name="Percent 2 3 31 17" xfId="30109"/>
    <cellStyle name="Percent 2 3 31 2" xfId="30110"/>
    <cellStyle name="Percent 2 3 31 3" xfId="30111"/>
    <cellStyle name="Percent 2 3 31 4" xfId="30112"/>
    <cellStyle name="Percent 2 3 31 5" xfId="30113"/>
    <cellStyle name="Percent 2 3 31 6" xfId="30114"/>
    <cellStyle name="Percent 2 3 31 7" xfId="30115"/>
    <cellStyle name="Percent 2 3 31 8" xfId="30116"/>
    <cellStyle name="Percent 2 3 31 9" xfId="30117"/>
    <cellStyle name="Percent 2 3 32" xfId="1362"/>
    <cellStyle name="Percent 2 3 32 10" xfId="30118"/>
    <cellStyle name="Percent 2 3 32 11" xfId="30119"/>
    <cellStyle name="Percent 2 3 32 12" xfId="30120"/>
    <cellStyle name="Percent 2 3 32 13" xfId="30121"/>
    <cellStyle name="Percent 2 3 32 14" xfId="30122"/>
    <cellStyle name="Percent 2 3 32 15" xfId="30123"/>
    <cellStyle name="Percent 2 3 32 16" xfId="30124"/>
    <cellStyle name="Percent 2 3 32 17" xfId="30125"/>
    <cellStyle name="Percent 2 3 32 2" xfId="30126"/>
    <cellStyle name="Percent 2 3 32 3" xfId="30127"/>
    <cellStyle name="Percent 2 3 32 4" xfId="30128"/>
    <cellStyle name="Percent 2 3 32 5" xfId="30129"/>
    <cellStyle name="Percent 2 3 32 6" xfId="30130"/>
    <cellStyle name="Percent 2 3 32 7" xfId="30131"/>
    <cellStyle name="Percent 2 3 32 8" xfId="30132"/>
    <cellStyle name="Percent 2 3 32 9" xfId="30133"/>
    <cellStyle name="Percent 2 3 33" xfId="1363"/>
    <cellStyle name="Percent 2 3 33 10" xfId="30134"/>
    <cellStyle name="Percent 2 3 33 11" xfId="30135"/>
    <cellStyle name="Percent 2 3 33 12" xfId="30136"/>
    <cellStyle name="Percent 2 3 33 13" xfId="30137"/>
    <cellStyle name="Percent 2 3 33 14" xfId="30138"/>
    <cellStyle name="Percent 2 3 33 15" xfId="30139"/>
    <cellStyle name="Percent 2 3 33 16" xfId="30140"/>
    <cellStyle name="Percent 2 3 33 17" xfId="30141"/>
    <cellStyle name="Percent 2 3 33 2" xfId="30142"/>
    <cellStyle name="Percent 2 3 33 3" xfId="30143"/>
    <cellStyle name="Percent 2 3 33 4" xfId="30144"/>
    <cellStyle name="Percent 2 3 33 5" xfId="30145"/>
    <cellStyle name="Percent 2 3 33 6" xfId="30146"/>
    <cellStyle name="Percent 2 3 33 7" xfId="30147"/>
    <cellStyle name="Percent 2 3 33 8" xfId="30148"/>
    <cellStyle name="Percent 2 3 33 9" xfId="30149"/>
    <cellStyle name="Percent 2 3 34" xfId="1364"/>
    <cellStyle name="Percent 2 3 34 10" xfId="30150"/>
    <cellStyle name="Percent 2 3 34 11" xfId="30151"/>
    <cellStyle name="Percent 2 3 34 12" xfId="30152"/>
    <cellStyle name="Percent 2 3 34 13" xfId="30153"/>
    <cellStyle name="Percent 2 3 34 14" xfId="30154"/>
    <cellStyle name="Percent 2 3 34 15" xfId="30155"/>
    <cellStyle name="Percent 2 3 34 16" xfId="30156"/>
    <cellStyle name="Percent 2 3 34 17" xfId="30157"/>
    <cellStyle name="Percent 2 3 34 2" xfId="30158"/>
    <cellStyle name="Percent 2 3 34 3" xfId="30159"/>
    <cellStyle name="Percent 2 3 34 4" xfId="30160"/>
    <cellStyle name="Percent 2 3 34 5" xfId="30161"/>
    <cellStyle name="Percent 2 3 34 6" xfId="30162"/>
    <cellStyle name="Percent 2 3 34 7" xfId="30163"/>
    <cellStyle name="Percent 2 3 34 8" xfId="30164"/>
    <cellStyle name="Percent 2 3 34 9" xfId="30165"/>
    <cellStyle name="Percent 2 3 35" xfId="1365"/>
    <cellStyle name="Percent 2 3 35 10" xfId="30166"/>
    <cellStyle name="Percent 2 3 35 11" xfId="30167"/>
    <cellStyle name="Percent 2 3 35 12" xfId="30168"/>
    <cellStyle name="Percent 2 3 35 13" xfId="30169"/>
    <cellStyle name="Percent 2 3 35 14" xfId="30170"/>
    <cellStyle name="Percent 2 3 35 15" xfId="30171"/>
    <cellStyle name="Percent 2 3 35 16" xfId="30172"/>
    <cellStyle name="Percent 2 3 35 17" xfId="30173"/>
    <cellStyle name="Percent 2 3 35 2" xfId="30174"/>
    <cellStyle name="Percent 2 3 35 3" xfId="30175"/>
    <cellStyle name="Percent 2 3 35 4" xfId="30176"/>
    <cellStyle name="Percent 2 3 35 5" xfId="30177"/>
    <cellStyle name="Percent 2 3 35 6" xfId="30178"/>
    <cellStyle name="Percent 2 3 35 7" xfId="30179"/>
    <cellStyle name="Percent 2 3 35 8" xfId="30180"/>
    <cellStyle name="Percent 2 3 35 9" xfId="30181"/>
    <cellStyle name="Percent 2 3 36" xfId="1366"/>
    <cellStyle name="Percent 2 3 36 10" xfId="30182"/>
    <cellStyle name="Percent 2 3 36 11" xfId="30183"/>
    <cellStyle name="Percent 2 3 36 12" xfId="30184"/>
    <cellStyle name="Percent 2 3 36 13" xfId="30185"/>
    <cellStyle name="Percent 2 3 36 14" xfId="30186"/>
    <cellStyle name="Percent 2 3 36 15" xfId="30187"/>
    <cellStyle name="Percent 2 3 36 16" xfId="30188"/>
    <cellStyle name="Percent 2 3 36 17" xfId="30189"/>
    <cellStyle name="Percent 2 3 36 2" xfId="30190"/>
    <cellStyle name="Percent 2 3 36 3" xfId="30191"/>
    <cellStyle name="Percent 2 3 36 4" xfId="30192"/>
    <cellStyle name="Percent 2 3 36 5" xfId="30193"/>
    <cellStyle name="Percent 2 3 36 6" xfId="30194"/>
    <cellStyle name="Percent 2 3 36 7" xfId="30195"/>
    <cellStyle name="Percent 2 3 36 8" xfId="30196"/>
    <cellStyle name="Percent 2 3 36 9" xfId="30197"/>
    <cellStyle name="Percent 2 3 37" xfId="1367"/>
    <cellStyle name="Percent 2 3 37 10" xfId="30198"/>
    <cellStyle name="Percent 2 3 37 11" xfId="30199"/>
    <cellStyle name="Percent 2 3 37 12" xfId="30200"/>
    <cellStyle name="Percent 2 3 37 13" xfId="30201"/>
    <cellStyle name="Percent 2 3 37 14" xfId="30202"/>
    <cellStyle name="Percent 2 3 37 15" xfId="30203"/>
    <cellStyle name="Percent 2 3 37 16" xfId="30204"/>
    <cellStyle name="Percent 2 3 37 17" xfId="30205"/>
    <cellStyle name="Percent 2 3 37 2" xfId="30206"/>
    <cellStyle name="Percent 2 3 37 3" xfId="30207"/>
    <cellStyle name="Percent 2 3 37 4" xfId="30208"/>
    <cellStyle name="Percent 2 3 37 5" xfId="30209"/>
    <cellStyle name="Percent 2 3 37 6" xfId="30210"/>
    <cellStyle name="Percent 2 3 37 7" xfId="30211"/>
    <cellStyle name="Percent 2 3 37 8" xfId="30212"/>
    <cellStyle name="Percent 2 3 37 9" xfId="30213"/>
    <cellStyle name="Percent 2 3 38" xfId="1368"/>
    <cellStyle name="Percent 2 3 38 10" xfId="30214"/>
    <cellStyle name="Percent 2 3 38 11" xfId="30215"/>
    <cellStyle name="Percent 2 3 38 12" xfId="30216"/>
    <cellStyle name="Percent 2 3 38 13" xfId="30217"/>
    <cellStyle name="Percent 2 3 38 14" xfId="30218"/>
    <cellStyle name="Percent 2 3 38 15" xfId="30219"/>
    <cellStyle name="Percent 2 3 38 16" xfId="30220"/>
    <cellStyle name="Percent 2 3 38 17" xfId="30221"/>
    <cellStyle name="Percent 2 3 38 2" xfId="30222"/>
    <cellStyle name="Percent 2 3 38 3" xfId="30223"/>
    <cellStyle name="Percent 2 3 38 4" xfId="30224"/>
    <cellStyle name="Percent 2 3 38 5" xfId="30225"/>
    <cellStyle name="Percent 2 3 38 6" xfId="30226"/>
    <cellStyle name="Percent 2 3 38 7" xfId="30227"/>
    <cellStyle name="Percent 2 3 38 8" xfId="30228"/>
    <cellStyle name="Percent 2 3 38 9" xfId="30229"/>
    <cellStyle name="Percent 2 3 39" xfId="1369"/>
    <cellStyle name="Percent 2 3 39 10" xfId="30230"/>
    <cellStyle name="Percent 2 3 39 11" xfId="30231"/>
    <cellStyle name="Percent 2 3 39 12" xfId="30232"/>
    <cellStyle name="Percent 2 3 39 13" xfId="30233"/>
    <cellStyle name="Percent 2 3 39 14" xfId="30234"/>
    <cellStyle name="Percent 2 3 39 15" xfId="30235"/>
    <cellStyle name="Percent 2 3 39 16" xfId="30236"/>
    <cellStyle name="Percent 2 3 39 17" xfId="30237"/>
    <cellStyle name="Percent 2 3 39 2" xfId="30238"/>
    <cellStyle name="Percent 2 3 39 3" xfId="30239"/>
    <cellStyle name="Percent 2 3 39 4" xfId="30240"/>
    <cellStyle name="Percent 2 3 39 5" xfId="30241"/>
    <cellStyle name="Percent 2 3 39 6" xfId="30242"/>
    <cellStyle name="Percent 2 3 39 7" xfId="30243"/>
    <cellStyle name="Percent 2 3 39 8" xfId="30244"/>
    <cellStyle name="Percent 2 3 39 9" xfId="30245"/>
    <cellStyle name="Percent 2 3 4" xfId="1370"/>
    <cellStyle name="Percent 2 3 4 10" xfId="30246"/>
    <cellStyle name="Percent 2 3 4 11" xfId="30247"/>
    <cellStyle name="Percent 2 3 4 12" xfId="30248"/>
    <cellStyle name="Percent 2 3 4 13" xfId="30249"/>
    <cellStyle name="Percent 2 3 4 14" xfId="30250"/>
    <cellStyle name="Percent 2 3 4 15" xfId="30251"/>
    <cellStyle name="Percent 2 3 4 16" xfId="30252"/>
    <cellStyle name="Percent 2 3 4 17" xfId="30253"/>
    <cellStyle name="Percent 2 3 4 2" xfId="30254"/>
    <cellStyle name="Percent 2 3 4 3" xfId="30255"/>
    <cellStyle name="Percent 2 3 4 4" xfId="30256"/>
    <cellStyle name="Percent 2 3 4 5" xfId="30257"/>
    <cellStyle name="Percent 2 3 4 6" xfId="30258"/>
    <cellStyle name="Percent 2 3 4 7" xfId="30259"/>
    <cellStyle name="Percent 2 3 4 8" xfId="30260"/>
    <cellStyle name="Percent 2 3 4 9" xfId="30261"/>
    <cellStyle name="Percent 2 3 40" xfId="1371"/>
    <cellStyle name="Percent 2 3 40 10" xfId="30262"/>
    <cellStyle name="Percent 2 3 40 11" xfId="30263"/>
    <cellStyle name="Percent 2 3 40 12" xfId="30264"/>
    <cellStyle name="Percent 2 3 40 13" xfId="30265"/>
    <cellStyle name="Percent 2 3 40 14" xfId="30266"/>
    <cellStyle name="Percent 2 3 40 15" xfId="30267"/>
    <cellStyle name="Percent 2 3 40 16" xfId="30268"/>
    <cellStyle name="Percent 2 3 40 17" xfId="30269"/>
    <cellStyle name="Percent 2 3 40 2" xfId="30270"/>
    <cellStyle name="Percent 2 3 40 3" xfId="30271"/>
    <cellStyle name="Percent 2 3 40 4" xfId="30272"/>
    <cellStyle name="Percent 2 3 40 5" xfId="30273"/>
    <cellStyle name="Percent 2 3 40 6" xfId="30274"/>
    <cellStyle name="Percent 2 3 40 7" xfId="30275"/>
    <cellStyle name="Percent 2 3 40 8" xfId="30276"/>
    <cellStyle name="Percent 2 3 40 9" xfId="30277"/>
    <cellStyle name="Percent 2 3 41" xfId="1372"/>
    <cellStyle name="Percent 2 3 41 10" xfId="30278"/>
    <cellStyle name="Percent 2 3 41 11" xfId="30279"/>
    <cellStyle name="Percent 2 3 41 12" xfId="30280"/>
    <cellStyle name="Percent 2 3 41 13" xfId="30281"/>
    <cellStyle name="Percent 2 3 41 14" xfId="30282"/>
    <cellStyle name="Percent 2 3 41 15" xfId="30283"/>
    <cellStyle name="Percent 2 3 41 16" xfId="30284"/>
    <cellStyle name="Percent 2 3 41 17" xfId="30285"/>
    <cellStyle name="Percent 2 3 41 2" xfId="30286"/>
    <cellStyle name="Percent 2 3 41 3" xfId="30287"/>
    <cellStyle name="Percent 2 3 41 4" xfId="30288"/>
    <cellStyle name="Percent 2 3 41 5" xfId="30289"/>
    <cellStyle name="Percent 2 3 41 6" xfId="30290"/>
    <cellStyle name="Percent 2 3 41 7" xfId="30291"/>
    <cellStyle name="Percent 2 3 41 8" xfId="30292"/>
    <cellStyle name="Percent 2 3 41 9" xfId="30293"/>
    <cellStyle name="Percent 2 3 42" xfId="1373"/>
    <cellStyle name="Percent 2 3 42 10" xfId="30294"/>
    <cellStyle name="Percent 2 3 42 11" xfId="30295"/>
    <cellStyle name="Percent 2 3 42 12" xfId="30296"/>
    <cellStyle name="Percent 2 3 42 13" xfId="30297"/>
    <cellStyle name="Percent 2 3 42 14" xfId="30298"/>
    <cellStyle name="Percent 2 3 42 15" xfId="30299"/>
    <cellStyle name="Percent 2 3 42 16" xfId="30300"/>
    <cellStyle name="Percent 2 3 42 17" xfId="30301"/>
    <cellStyle name="Percent 2 3 42 2" xfId="30302"/>
    <cellStyle name="Percent 2 3 42 3" xfId="30303"/>
    <cellStyle name="Percent 2 3 42 4" xfId="30304"/>
    <cellStyle name="Percent 2 3 42 5" xfId="30305"/>
    <cellStyle name="Percent 2 3 42 6" xfId="30306"/>
    <cellStyle name="Percent 2 3 42 7" xfId="30307"/>
    <cellStyle name="Percent 2 3 42 8" xfId="30308"/>
    <cellStyle name="Percent 2 3 42 9" xfId="30309"/>
    <cellStyle name="Percent 2 3 43" xfId="1374"/>
    <cellStyle name="Percent 2 3 43 10" xfId="30310"/>
    <cellStyle name="Percent 2 3 43 11" xfId="30311"/>
    <cellStyle name="Percent 2 3 43 12" xfId="30312"/>
    <cellStyle name="Percent 2 3 43 13" xfId="30313"/>
    <cellStyle name="Percent 2 3 43 14" xfId="30314"/>
    <cellStyle name="Percent 2 3 43 15" xfId="30315"/>
    <cellStyle name="Percent 2 3 43 16" xfId="30316"/>
    <cellStyle name="Percent 2 3 43 17" xfId="30317"/>
    <cellStyle name="Percent 2 3 43 2" xfId="30318"/>
    <cellStyle name="Percent 2 3 43 3" xfId="30319"/>
    <cellStyle name="Percent 2 3 43 4" xfId="30320"/>
    <cellStyle name="Percent 2 3 43 5" xfId="30321"/>
    <cellStyle name="Percent 2 3 43 6" xfId="30322"/>
    <cellStyle name="Percent 2 3 43 7" xfId="30323"/>
    <cellStyle name="Percent 2 3 43 8" xfId="30324"/>
    <cellStyle name="Percent 2 3 43 9" xfId="30325"/>
    <cellStyle name="Percent 2 3 44" xfId="1375"/>
    <cellStyle name="Percent 2 3 44 10" xfId="30326"/>
    <cellStyle name="Percent 2 3 44 11" xfId="30327"/>
    <cellStyle name="Percent 2 3 44 12" xfId="30328"/>
    <cellStyle name="Percent 2 3 44 13" xfId="30329"/>
    <cellStyle name="Percent 2 3 44 14" xfId="30330"/>
    <cellStyle name="Percent 2 3 44 15" xfId="30331"/>
    <cellStyle name="Percent 2 3 44 16" xfId="30332"/>
    <cellStyle name="Percent 2 3 44 17" xfId="30333"/>
    <cellStyle name="Percent 2 3 44 2" xfId="30334"/>
    <cellStyle name="Percent 2 3 44 3" xfId="30335"/>
    <cellStyle name="Percent 2 3 44 4" xfId="30336"/>
    <cellStyle name="Percent 2 3 44 5" xfId="30337"/>
    <cellStyle name="Percent 2 3 44 6" xfId="30338"/>
    <cellStyle name="Percent 2 3 44 7" xfId="30339"/>
    <cellStyle name="Percent 2 3 44 8" xfId="30340"/>
    <cellStyle name="Percent 2 3 44 9" xfId="30341"/>
    <cellStyle name="Percent 2 3 45" xfId="1376"/>
    <cellStyle name="Percent 2 3 45 10" xfId="30342"/>
    <cellStyle name="Percent 2 3 45 11" xfId="30343"/>
    <cellStyle name="Percent 2 3 45 12" xfId="30344"/>
    <cellStyle name="Percent 2 3 45 13" xfId="30345"/>
    <cellStyle name="Percent 2 3 45 14" xfId="30346"/>
    <cellStyle name="Percent 2 3 45 15" xfId="30347"/>
    <cellStyle name="Percent 2 3 45 16" xfId="30348"/>
    <cellStyle name="Percent 2 3 45 17" xfId="30349"/>
    <cellStyle name="Percent 2 3 45 2" xfId="30350"/>
    <cellStyle name="Percent 2 3 45 3" xfId="30351"/>
    <cellStyle name="Percent 2 3 45 4" xfId="30352"/>
    <cellStyle name="Percent 2 3 45 5" xfId="30353"/>
    <cellStyle name="Percent 2 3 45 6" xfId="30354"/>
    <cellStyle name="Percent 2 3 45 7" xfId="30355"/>
    <cellStyle name="Percent 2 3 45 8" xfId="30356"/>
    <cellStyle name="Percent 2 3 45 9" xfId="30357"/>
    <cellStyle name="Percent 2 3 46" xfId="1377"/>
    <cellStyle name="Percent 2 3 46 10" xfId="30358"/>
    <cellStyle name="Percent 2 3 46 11" xfId="30359"/>
    <cellStyle name="Percent 2 3 46 12" xfId="30360"/>
    <cellStyle name="Percent 2 3 46 13" xfId="30361"/>
    <cellStyle name="Percent 2 3 46 14" xfId="30362"/>
    <cellStyle name="Percent 2 3 46 15" xfId="30363"/>
    <cellStyle name="Percent 2 3 46 16" xfId="30364"/>
    <cellStyle name="Percent 2 3 46 17" xfId="30365"/>
    <cellStyle name="Percent 2 3 46 2" xfId="30366"/>
    <cellStyle name="Percent 2 3 46 3" xfId="30367"/>
    <cellStyle name="Percent 2 3 46 4" xfId="30368"/>
    <cellStyle name="Percent 2 3 46 5" xfId="30369"/>
    <cellStyle name="Percent 2 3 46 6" xfId="30370"/>
    <cellStyle name="Percent 2 3 46 7" xfId="30371"/>
    <cellStyle name="Percent 2 3 46 8" xfId="30372"/>
    <cellStyle name="Percent 2 3 46 9" xfId="30373"/>
    <cellStyle name="Percent 2 3 47" xfId="1378"/>
    <cellStyle name="Percent 2 3 47 10" xfId="30374"/>
    <cellStyle name="Percent 2 3 47 11" xfId="30375"/>
    <cellStyle name="Percent 2 3 47 12" xfId="30376"/>
    <cellStyle name="Percent 2 3 47 13" xfId="30377"/>
    <cellStyle name="Percent 2 3 47 14" xfId="30378"/>
    <cellStyle name="Percent 2 3 47 15" xfId="30379"/>
    <cellStyle name="Percent 2 3 47 16" xfId="30380"/>
    <cellStyle name="Percent 2 3 47 17" xfId="30381"/>
    <cellStyle name="Percent 2 3 47 2" xfId="30382"/>
    <cellStyle name="Percent 2 3 47 3" xfId="30383"/>
    <cellStyle name="Percent 2 3 47 4" xfId="30384"/>
    <cellStyle name="Percent 2 3 47 5" xfId="30385"/>
    <cellStyle name="Percent 2 3 47 6" xfId="30386"/>
    <cellStyle name="Percent 2 3 47 7" xfId="30387"/>
    <cellStyle name="Percent 2 3 47 8" xfId="30388"/>
    <cellStyle name="Percent 2 3 47 9" xfId="30389"/>
    <cellStyle name="Percent 2 3 5" xfId="1379"/>
    <cellStyle name="Percent 2 3 5 10" xfId="30390"/>
    <cellStyle name="Percent 2 3 5 11" xfId="30391"/>
    <cellStyle name="Percent 2 3 5 12" xfId="30392"/>
    <cellStyle name="Percent 2 3 5 13" xfId="30393"/>
    <cellStyle name="Percent 2 3 5 14" xfId="30394"/>
    <cellStyle name="Percent 2 3 5 15" xfId="30395"/>
    <cellStyle name="Percent 2 3 5 16" xfId="30396"/>
    <cellStyle name="Percent 2 3 5 17" xfId="30397"/>
    <cellStyle name="Percent 2 3 5 2" xfId="30398"/>
    <cellStyle name="Percent 2 3 5 3" xfId="30399"/>
    <cellStyle name="Percent 2 3 5 4" xfId="30400"/>
    <cellStyle name="Percent 2 3 5 5" xfId="30401"/>
    <cellStyle name="Percent 2 3 5 6" xfId="30402"/>
    <cellStyle name="Percent 2 3 5 7" xfId="30403"/>
    <cellStyle name="Percent 2 3 5 8" xfId="30404"/>
    <cellStyle name="Percent 2 3 5 9" xfId="30405"/>
    <cellStyle name="Percent 2 3 6" xfId="1380"/>
    <cellStyle name="Percent 2 3 6 10" xfId="30406"/>
    <cellStyle name="Percent 2 3 6 11" xfId="30407"/>
    <cellStyle name="Percent 2 3 6 12" xfId="30408"/>
    <cellStyle name="Percent 2 3 6 13" xfId="30409"/>
    <cellStyle name="Percent 2 3 6 14" xfId="30410"/>
    <cellStyle name="Percent 2 3 6 15" xfId="30411"/>
    <cellStyle name="Percent 2 3 6 16" xfId="30412"/>
    <cellStyle name="Percent 2 3 6 17" xfId="30413"/>
    <cellStyle name="Percent 2 3 6 2" xfId="30414"/>
    <cellStyle name="Percent 2 3 6 3" xfId="30415"/>
    <cellStyle name="Percent 2 3 6 4" xfId="30416"/>
    <cellStyle name="Percent 2 3 6 5" xfId="30417"/>
    <cellStyle name="Percent 2 3 6 6" xfId="30418"/>
    <cellStyle name="Percent 2 3 6 7" xfId="30419"/>
    <cellStyle name="Percent 2 3 6 8" xfId="30420"/>
    <cellStyle name="Percent 2 3 6 9" xfId="30421"/>
    <cellStyle name="Percent 2 3 7" xfId="1381"/>
    <cellStyle name="Percent 2 3 7 10" xfId="30422"/>
    <cellStyle name="Percent 2 3 7 11" xfId="30423"/>
    <cellStyle name="Percent 2 3 7 12" xfId="30424"/>
    <cellStyle name="Percent 2 3 7 13" xfId="30425"/>
    <cellStyle name="Percent 2 3 7 14" xfId="30426"/>
    <cellStyle name="Percent 2 3 7 15" xfId="30427"/>
    <cellStyle name="Percent 2 3 7 16" xfId="30428"/>
    <cellStyle name="Percent 2 3 7 17" xfId="30429"/>
    <cellStyle name="Percent 2 3 7 2" xfId="30430"/>
    <cellStyle name="Percent 2 3 7 3" xfId="30431"/>
    <cellStyle name="Percent 2 3 7 4" xfId="30432"/>
    <cellStyle name="Percent 2 3 7 5" xfId="30433"/>
    <cellStyle name="Percent 2 3 7 6" xfId="30434"/>
    <cellStyle name="Percent 2 3 7 7" xfId="30435"/>
    <cellStyle name="Percent 2 3 7 8" xfId="30436"/>
    <cellStyle name="Percent 2 3 7 9" xfId="30437"/>
    <cellStyle name="Percent 2 3 8" xfId="1382"/>
    <cellStyle name="Percent 2 3 8 10" xfId="30438"/>
    <cellStyle name="Percent 2 3 8 11" xfId="30439"/>
    <cellStyle name="Percent 2 3 8 12" xfId="30440"/>
    <cellStyle name="Percent 2 3 8 13" xfId="30441"/>
    <cellStyle name="Percent 2 3 8 14" xfId="30442"/>
    <cellStyle name="Percent 2 3 8 15" xfId="30443"/>
    <cellStyle name="Percent 2 3 8 16" xfId="30444"/>
    <cellStyle name="Percent 2 3 8 17" xfId="30445"/>
    <cellStyle name="Percent 2 3 8 2" xfId="30446"/>
    <cellStyle name="Percent 2 3 8 3" xfId="30447"/>
    <cellStyle name="Percent 2 3 8 4" xfId="30448"/>
    <cellStyle name="Percent 2 3 8 5" xfId="30449"/>
    <cellStyle name="Percent 2 3 8 6" xfId="30450"/>
    <cellStyle name="Percent 2 3 8 7" xfId="30451"/>
    <cellStyle name="Percent 2 3 8 8" xfId="30452"/>
    <cellStyle name="Percent 2 3 8 9" xfId="30453"/>
    <cellStyle name="Percent 2 3 9" xfId="1383"/>
    <cellStyle name="Percent 2 3 9 10" xfId="30454"/>
    <cellStyle name="Percent 2 3 9 11" xfId="30455"/>
    <cellStyle name="Percent 2 3 9 12" xfId="30456"/>
    <cellStyle name="Percent 2 3 9 13" xfId="30457"/>
    <cellStyle name="Percent 2 3 9 14" xfId="30458"/>
    <cellStyle name="Percent 2 3 9 15" xfId="30459"/>
    <cellStyle name="Percent 2 3 9 16" xfId="30460"/>
    <cellStyle name="Percent 2 3 9 17" xfId="30461"/>
    <cellStyle name="Percent 2 3 9 2" xfId="30462"/>
    <cellStyle name="Percent 2 3 9 3" xfId="30463"/>
    <cellStyle name="Percent 2 3 9 4" xfId="30464"/>
    <cellStyle name="Percent 2 3 9 5" xfId="30465"/>
    <cellStyle name="Percent 2 3 9 6" xfId="30466"/>
    <cellStyle name="Percent 2 3 9 7" xfId="30467"/>
    <cellStyle name="Percent 2 3 9 8" xfId="30468"/>
    <cellStyle name="Percent 2 3 9 9" xfId="30469"/>
    <cellStyle name="Percent 2 30" xfId="1384"/>
    <cellStyle name="Percent 2 30 10" xfId="30470"/>
    <cellStyle name="Percent 2 30 11" xfId="30471"/>
    <cellStyle name="Percent 2 30 12" xfId="30472"/>
    <cellStyle name="Percent 2 30 13" xfId="30473"/>
    <cellStyle name="Percent 2 30 14" xfId="30474"/>
    <cellStyle name="Percent 2 30 15" xfId="30475"/>
    <cellStyle name="Percent 2 30 16" xfId="30476"/>
    <cellStyle name="Percent 2 30 17" xfId="30477"/>
    <cellStyle name="Percent 2 30 2" xfId="30478"/>
    <cellStyle name="Percent 2 30 3" xfId="30479"/>
    <cellStyle name="Percent 2 30 4" xfId="30480"/>
    <cellStyle name="Percent 2 30 5" xfId="30481"/>
    <cellStyle name="Percent 2 30 6" xfId="30482"/>
    <cellStyle name="Percent 2 30 7" xfId="30483"/>
    <cellStyle name="Percent 2 30 8" xfId="30484"/>
    <cellStyle name="Percent 2 30 9" xfId="30485"/>
    <cellStyle name="Percent 2 31" xfId="1385"/>
    <cellStyle name="Percent 2 31 10" xfId="30486"/>
    <cellStyle name="Percent 2 31 11" xfId="30487"/>
    <cellStyle name="Percent 2 31 12" xfId="30488"/>
    <cellStyle name="Percent 2 31 13" xfId="30489"/>
    <cellStyle name="Percent 2 31 14" xfId="30490"/>
    <cellStyle name="Percent 2 31 15" xfId="30491"/>
    <cellStyle name="Percent 2 31 16" xfId="30492"/>
    <cellStyle name="Percent 2 31 17" xfId="30493"/>
    <cellStyle name="Percent 2 31 2" xfId="30494"/>
    <cellStyle name="Percent 2 31 3" xfId="30495"/>
    <cellStyle name="Percent 2 31 4" xfId="30496"/>
    <cellStyle name="Percent 2 31 5" xfId="30497"/>
    <cellStyle name="Percent 2 31 6" xfId="30498"/>
    <cellStyle name="Percent 2 31 7" xfId="30499"/>
    <cellStyle name="Percent 2 31 8" xfId="30500"/>
    <cellStyle name="Percent 2 31 9" xfId="30501"/>
    <cellStyle name="Percent 2 32" xfId="1386"/>
    <cellStyle name="Percent 2 32 10" xfId="30502"/>
    <cellStyle name="Percent 2 32 11" xfId="30503"/>
    <cellStyle name="Percent 2 32 12" xfId="30504"/>
    <cellStyle name="Percent 2 32 13" xfId="30505"/>
    <cellStyle name="Percent 2 32 14" xfId="30506"/>
    <cellStyle name="Percent 2 32 15" xfId="30507"/>
    <cellStyle name="Percent 2 32 16" xfId="30508"/>
    <cellStyle name="Percent 2 32 17" xfId="30509"/>
    <cellStyle name="Percent 2 32 2" xfId="30510"/>
    <cellStyle name="Percent 2 32 3" xfId="30511"/>
    <cellStyle name="Percent 2 32 4" xfId="30512"/>
    <cellStyle name="Percent 2 32 5" xfId="30513"/>
    <cellStyle name="Percent 2 32 6" xfId="30514"/>
    <cellStyle name="Percent 2 32 7" xfId="30515"/>
    <cellStyle name="Percent 2 32 8" xfId="30516"/>
    <cellStyle name="Percent 2 32 9" xfId="30517"/>
    <cellStyle name="Percent 2 33" xfId="1387"/>
    <cellStyle name="Percent 2 33 10" xfId="30518"/>
    <cellStyle name="Percent 2 33 11" xfId="30519"/>
    <cellStyle name="Percent 2 33 12" xfId="30520"/>
    <cellStyle name="Percent 2 33 13" xfId="30521"/>
    <cellStyle name="Percent 2 33 14" xfId="30522"/>
    <cellStyle name="Percent 2 33 15" xfId="30523"/>
    <cellStyle name="Percent 2 33 16" xfId="30524"/>
    <cellStyle name="Percent 2 33 17" xfId="30525"/>
    <cellStyle name="Percent 2 33 2" xfId="30526"/>
    <cellStyle name="Percent 2 33 3" xfId="30527"/>
    <cellStyle name="Percent 2 33 4" xfId="30528"/>
    <cellStyle name="Percent 2 33 5" xfId="30529"/>
    <cellStyle name="Percent 2 33 6" xfId="30530"/>
    <cellStyle name="Percent 2 33 7" xfId="30531"/>
    <cellStyle name="Percent 2 33 8" xfId="30532"/>
    <cellStyle name="Percent 2 33 9" xfId="30533"/>
    <cellStyle name="Percent 2 34" xfId="1388"/>
    <cellStyle name="Percent 2 34 10" xfId="30534"/>
    <cellStyle name="Percent 2 34 11" xfId="30535"/>
    <cellStyle name="Percent 2 34 12" xfId="30536"/>
    <cellStyle name="Percent 2 34 13" xfId="30537"/>
    <cellStyle name="Percent 2 34 14" xfId="30538"/>
    <cellStyle name="Percent 2 34 15" xfId="30539"/>
    <cellStyle name="Percent 2 34 16" xfId="30540"/>
    <cellStyle name="Percent 2 34 17" xfId="30541"/>
    <cellStyle name="Percent 2 34 2" xfId="30542"/>
    <cellStyle name="Percent 2 34 3" xfId="30543"/>
    <cellStyle name="Percent 2 34 4" xfId="30544"/>
    <cellStyle name="Percent 2 34 5" xfId="30545"/>
    <cellStyle name="Percent 2 34 6" xfId="30546"/>
    <cellStyle name="Percent 2 34 7" xfId="30547"/>
    <cellStyle name="Percent 2 34 8" xfId="30548"/>
    <cellStyle name="Percent 2 34 9" xfId="30549"/>
    <cellStyle name="Percent 2 35" xfId="1389"/>
    <cellStyle name="Percent 2 35 10" xfId="30550"/>
    <cellStyle name="Percent 2 35 11" xfId="30551"/>
    <cellStyle name="Percent 2 35 12" xfId="30552"/>
    <cellStyle name="Percent 2 35 13" xfId="30553"/>
    <cellStyle name="Percent 2 35 14" xfId="30554"/>
    <cellStyle name="Percent 2 35 15" xfId="30555"/>
    <cellStyle name="Percent 2 35 16" xfId="30556"/>
    <cellStyle name="Percent 2 35 17" xfId="30557"/>
    <cellStyle name="Percent 2 35 2" xfId="30558"/>
    <cellStyle name="Percent 2 35 3" xfId="30559"/>
    <cellStyle name="Percent 2 35 4" xfId="30560"/>
    <cellStyle name="Percent 2 35 5" xfId="30561"/>
    <cellStyle name="Percent 2 35 6" xfId="30562"/>
    <cellStyle name="Percent 2 35 7" xfId="30563"/>
    <cellStyle name="Percent 2 35 8" xfId="30564"/>
    <cellStyle name="Percent 2 35 9" xfId="30565"/>
    <cellStyle name="Percent 2 36" xfId="1390"/>
    <cellStyle name="Percent 2 36 10" xfId="30566"/>
    <cellStyle name="Percent 2 36 11" xfId="30567"/>
    <cellStyle name="Percent 2 36 12" xfId="30568"/>
    <cellStyle name="Percent 2 36 13" xfId="30569"/>
    <cellStyle name="Percent 2 36 14" xfId="30570"/>
    <cellStyle name="Percent 2 36 15" xfId="30571"/>
    <cellStyle name="Percent 2 36 16" xfId="30572"/>
    <cellStyle name="Percent 2 36 17" xfId="30573"/>
    <cellStyle name="Percent 2 36 2" xfId="30574"/>
    <cellStyle name="Percent 2 36 3" xfId="30575"/>
    <cellStyle name="Percent 2 36 4" xfId="30576"/>
    <cellStyle name="Percent 2 36 5" xfId="30577"/>
    <cellStyle name="Percent 2 36 6" xfId="30578"/>
    <cellStyle name="Percent 2 36 7" xfId="30579"/>
    <cellStyle name="Percent 2 36 8" xfId="30580"/>
    <cellStyle name="Percent 2 36 9" xfId="30581"/>
    <cellStyle name="Percent 2 37" xfId="1391"/>
    <cellStyle name="Percent 2 37 10" xfId="30582"/>
    <cellStyle name="Percent 2 37 11" xfId="30583"/>
    <cellStyle name="Percent 2 37 12" xfId="30584"/>
    <cellStyle name="Percent 2 37 13" xfId="30585"/>
    <cellStyle name="Percent 2 37 14" xfId="30586"/>
    <cellStyle name="Percent 2 37 15" xfId="30587"/>
    <cellStyle name="Percent 2 37 16" xfId="30588"/>
    <cellStyle name="Percent 2 37 17" xfId="30589"/>
    <cellStyle name="Percent 2 37 2" xfId="30590"/>
    <cellStyle name="Percent 2 37 3" xfId="30591"/>
    <cellStyle name="Percent 2 37 4" xfId="30592"/>
    <cellStyle name="Percent 2 37 5" xfId="30593"/>
    <cellStyle name="Percent 2 37 6" xfId="30594"/>
    <cellStyle name="Percent 2 37 7" xfId="30595"/>
    <cellStyle name="Percent 2 37 8" xfId="30596"/>
    <cellStyle name="Percent 2 37 9" xfId="30597"/>
    <cellStyle name="Percent 2 38" xfId="1392"/>
    <cellStyle name="Percent 2 38 10" xfId="30598"/>
    <cellStyle name="Percent 2 38 11" xfId="30599"/>
    <cellStyle name="Percent 2 38 12" xfId="30600"/>
    <cellStyle name="Percent 2 38 13" xfId="30601"/>
    <cellStyle name="Percent 2 38 14" xfId="30602"/>
    <cellStyle name="Percent 2 38 15" xfId="30603"/>
    <cellStyle name="Percent 2 38 16" xfId="30604"/>
    <cellStyle name="Percent 2 38 17" xfId="30605"/>
    <cellStyle name="Percent 2 38 2" xfId="30606"/>
    <cellStyle name="Percent 2 38 3" xfId="30607"/>
    <cellStyle name="Percent 2 38 4" xfId="30608"/>
    <cellStyle name="Percent 2 38 5" xfId="30609"/>
    <cellStyle name="Percent 2 38 6" xfId="30610"/>
    <cellStyle name="Percent 2 38 7" xfId="30611"/>
    <cellStyle name="Percent 2 38 8" xfId="30612"/>
    <cellStyle name="Percent 2 38 9" xfId="30613"/>
    <cellStyle name="Percent 2 39" xfId="1393"/>
    <cellStyle name="Percent 2 39 10" xfId="30614"/>
    <cellStyle name="Percent 2 39 11" xfId="30615"/>
    <cellStyle name="Percent 2 39 12" xfId="30616"/>
    <cellStyle name="Percent 2 39 13" xfId="30617"/>
    <cellStyle name="Percent 2 39 14" xfId="30618"/>
    <cellStyle name="Percent 2 39 15" xfId="30619"/>
    <cellStyle name="Percent 2 39 16" xfId="30620"/>
    <cellStyle name="Percent 2 39 17" xfId="30621"/>
    <cellStyle name="Percent 2 39 2" xfId="30622"/>
    <cellStyle name="Percent 2 39 3" xfId="30623"/>
    <cellStyle name="Percent 2 39 4" xfId="30624"/>
    <cellStyle name="Percent 2 39 5" xfId="30625"/>
    <cellStyle name="Percent 2 39 6" xfId="30626"/>
    <cellStyle name="Percent 2 39 7" xfId="30627"/>
    <cellStyle name="Percent 2 39 8" xfId="30628"/>
    <cellStyle name="Percent 2 39 9" xfId="30629"/>
    <cellStyle name="Percent 2 4" xfId="1394"/>
    <cellStyle name="Percent 2 4 10" xfId="30630"/>
    <cellStyle name="Percent 2 4 11" xfId="30631"/>
    <cellStyle name="Percent 2 4 12" xfId="30632"/>
    <cellStyle name="Percent 2 4 13" xfId="30633"/>
    <cellStyle name="Percent 2 4 14" xfId="30634"/>
    <cellStyle name="Percent 2 4 15" xfId="30635"/>
    <cellStyle name="Percent 2 4 16" xfId="30636"/>
    <cellStyle name="Percent 2 4 17" xfId="30637"/>
    <cellStyle name="Percent 2 4 2" xfId="30638"/>
    <cellStyle name="Percent 2 4 3" xfId="30639"/>
    <cellStyle name="Percent 2 4 4" xfId="30640"/>
    <cellStyle name="Percent 2 4 5" xfId="30641"/>
    <cellStyle name="Percent 2 4 6" xfId="30642"/>
    <cellStyle name="Percent 2 4 7" xfId="30643"/>
    <cellStyle name="Percent 2 4 8" xfId="30644"/>
    <cellStyle name="Percent 2 4 9" xfId="30645"/>
    <cellStyle name="Percent 2 40" xfId="1395"/>
    <cellStyle name="Percent 2 40 10" xfId="30646"/>
    <cellStyle name="Percent 2 40 11" xfId="30647"/>
    <cellStyle name="Percent 2 40 12" xfId="30648"/>
    <cellStyle name="Percent 2 40 13" xfId="30649"/>
    <cellStyle name="Percent 2 40 14" xfId="30650"/>
    <cellStyle name="Percent 2 40 15" xfId="30651"/>
    <cellStyle name="Percent 2 40 16" xfId="30652"/>
    <cellStyle name="Percent 2 40 17" xfId="30653"/>
    <cellStyle name="Percent 2 40 2" xfId="30654"/>
    <cellStyle name="Percent 2 40 3" xfId="30655"/>
    <cellStyle name="Percent 2 40 4" xfId="30656"/>
    <cellStyle name="Percent 2 40 5" xfId="30657"/>
    <cellStyle name="Percent 2 40 6" xfId="30658"/>
    <cellStyle name="Percent 2 40 7" xfId="30659"/>
    <cellStyle name="Percent 2 40 8" xfId="30660"/>
    <cellStyle name="Percent 2 40 9" xfId="30661"/>
    <cellStyle name="Percent 2 41" xfId="1396"/>
    <cellStyle name="Percent 2 41 10" xfId="30662"/>
    <cellStyle name="Percent 2 41 11" xfId="30663"/>
    <cellStyle name="Percent 2 41 12" xfId="30664"/>
    <cellStyle name="Percent 2 41 13" xfId="30665"/>
    <cellStyle name="Percent 2 41 14" xfId="30666"/>
    <cellStyle name="Percent 2 41 15" xfId="30667"/>
    <cellStyle name="Percent 2 41 16" xfId="30668"/>
    <cellStyle name="Percent 2 41 17" xfId="30669"/>
    <cellStyle name="Percent 2 41 2" xfId="30670"/>
    <cellStyle name="Percent 2 41 3" xfId="30671"/>
    <cellStyle name="Percent 2 41 4" xfId="30672"/>
    <cellStyle name="Percent 2 41 5" xfId="30673"/>
    <cellStyle name="Percent 2 41 6" xfId="30674"/>
    <cellStyle name="Percent 2 41 7" xfId="30675"/>
    <cellStyle name="Percent 2 41 8" xfId="30676"/>
    <cellStyle name="Percent 2 41 9" xfId="30677"/>
    <cellStyle name="Percent 2 42" xfId="1397"/>
    <cellStyle name="Percent 2 42 10" xfId="30678"/>
    <cellStyle name="Percent 2 42 11" xfId="30679"/>
    <cellStyle name="Percent 2 42 12" xfId="30680"/>
    <cellStyle name="Percent 2 42 13" xfId="30681"/>
    <cellStyle name="Percent 2 42 14" xfId="30682"/>
    <cellStyle name="Percent 2 42 15" xfId="30683"/>
    <cellStyle name="Percent 2 42 16" xfId="30684"/>
    <cellStyle name="Percent 2 42 17" xfId="30685"/>
    <cellStyle name="Percent 2 42 2" xfId="30686"/>
    <cellStyle name="Percent 2 42 3" xfId="30687"/>
    <cellStyle name="Percent 2 42 4" xfId="30688"/>
    <cellStyle name="Percent 2 42 5" xfId="30689"/>
    <cellStyle name="Percent 2 42 6" xfId="30690"/>
    <cellStyle name="Percent 2 42 7" xfId="30691"/>
    <cellStyle name="Percent 2 42 8" xfId="30692"/>
    <cellStyle name="Percent 2 42 9" xfId="30693"/>
    <cellStyle name="Percent 2 43" xfId="1398"/>
    <cellStyle name="Percent 2 43 10" xfId="30694"/>
    <cellStyle name="Percent 2 43 11" xfId="30695"/>
    <cellStyle name="Percent 2 43 12" xfId="30696"/>
    <cellStyle name="Percent 2 43 13" xfId="30697"/>
    <cellStyle name="Percent 2 43 14" xfId="30698"/>
    <cellStyle name="Percent 2 43 15" xfId="30699"/>
    <cellStyle name="Percent 2 43 16" xfId="30700"/>
    <cellStyle name="Percent 2 43 17" xfId="30701"/>
    <cellStyle name="Percent 2 43 2" xfId="30702"/>
    <cellStyle name="Percent 2 43 3" xfId="30703"/>
    <cellStyle name="Percent 2 43 4" xfId="30704"/>
    <cellStyle name="Percent 2 43 5" xfId="30705"/>
    <cellStyle name="Percent 2 43 6" xfId="30706"/>
    <cellStyle name="Percent 2 43 7" xfId="30707"/>
    <cellStyle name="Percent 2 43 8" xfId="30708"/>
    <cellStyle name="Percent 2 43 9" xfId="30709"/>
    <cellStyle name="Percent 2 44" xfId="1399"/>
    <cellStyle name="Percent 2 44 10" xfId="30710"/>
    <cellStyle name="Percent 2 44 11" xfId="30711"/>
    <cellStyle name="Percent 2 44 12" xfId="30712"/>
    <cellStyle name="Percent 2 44 13" xfId="30713"/>
    <cellStyle name="Percent 2 44 14" xfId="30714"/>
    <cellStyle name="Percent 2 44 15" xfId="30715"/>
    <cellStyle name="Percent 2 44 16" xfId="30716"/>
    <cellStyle name="Percent 2 44 17" xfId="30717"/>
    <cellStyle name="Percent 2 44 2" xfId="30718"/>
    <cellStyle name="Percent 2 44 3" xfId="30719"/>
    <cellStyle name="Percent 2 44 4" xfId="30720"/>
    <cellStyle name="Percent 2 44 5" xfId="30721"/>
    <cellStyle name="Percent 2 44 6" xfId="30722"/>
    <cellStyle name="Percent 2 44 7" xfId="30723"/>
    <cellStyle name="Percent 2 44 8" xfId="30724"/>
    <cellStyle name="Percent 2 44 9" xfId="30725"/>
    <cellStyle name="Percent 2 45" xfId="1400"/>
    <cellStyle name="Percent 2 45 10" xfId="30726"/>
    <cellStyle name="Percent 2 45 11" xfId="30727"/>
    <cellStyle name="Percent 2 45 12" xfId="30728"/>
    <cellStyle name="Percent 2 45 13" xfId="30729"/>
    <cellStyle name="Percent 2 45 14" xfId="30730"/>
    <cellStyle name="Percent 2 45 15" xfId="30731"/>
    <cellStyle name="Percent 2 45 16" xfId="30732"/>
    <cellStyle name="Percent 2 45 17" xfId="30733"/>
    <cellStyle name="Percent 2 45 2" xfId="30734"/>
    <cellStyle name="Percent 2 45 3" xfId="30735"/>
    <cellStyle name="Percent 2 45 4" xfId="30736"/>
    <cellStyle name="Percent 2 45 5" xfId="30737"/>
    <cellStyle name="Percent 2 45 6" xfId="30738"/>
    <cellStyle name="Percent 2 45 7" xfId="30739"/>
    <cellStyle name="Percent 2 45 8" xfId="30740"/>
    <cellStyle name="Percent 2 45 9" xfId="30741"/>
    <cellStyle name="Percent 2 46" xfId="1401"/>
    <cellStyle name="Percent 2 46 10" xfId="30742"/>
    <cellStyle name="Percent 2 46 11" xfId="30743"/>
    <cellStyle name="Percent 2 46 12" xfId="30744"/>
    <cellStyle name="Percent 2 46 13" xfId="30745"/>
    <cellStyle name="Percent 2 46 14" xfId="30746"/>
    <cellStyle name="Percent 2 46 15" xfId="30747"/>
    <cellStyle name="Percent 2 46 16" xfId="30748"/>
    <cellStyle name="Percent 2 46 17" xfId="30749"/>
    <cellStyle name="Percent 2 46 2" xfId="30750"/>
    <cellStyle name="Percent 2 46 3" xfId="30751"/>
    <cellStyle name="Percent 2 46 4" xfId="30752"/>
    <cellStyle name="Percent 2 46 5" xfId="30753"/>
    <cellStyle name="Percent 2 46 6" xfId="30754"/>
    <cellStyle name="Percent 2 46 7" xfId="30755"/>
    <cellStyle name="Percent 2 46 8" xfId="30756"/>
    <cellStyle name="Percent 2 46 9" xfId="30757"/>
    <cellStyle name="Percent 2 47" xfId="1402"/>
    <cellStyle name="Percent 2 47 10" xfId="30758"/>
    <cellStyle name="Percent 2 47 11" xfId="30759"/>
    <cellStyle name="Percent 2 47 12" xfId="30760"/>
    <cellStyle name="Percent 2 47 13" xfId="30761"/>
    <cellStyle name="Percent 2 47 14" xfId="30762"/>
    <cellStyle name="Percent 2 47 15" xfId="30763"/>
    <cellStyle name="Percent 2 47 16" xfId="30764"/>
    <cellStyle name="Percent 2 47 17" xfId="30765"/>
    <cellStyle name="Percent 2 47 2" xfId="30766"/>
    <cellStyle name="Percent 2 47 3" xfId="30767"/>
    <cellStyle name="Percent 2 47 4" xfId="30768"/>
    <cellStyle name="Percent 2 47 5" xfId="30769"/>
    <cellStyle name="Percent 2 47 6" xfId="30770"/>
    <cellStyle name="Percent 2 47 7" xfId="30771"/>
    <cellStyle name="Percent 2 47 8" xfId="30772"/>
    <cellStyle name="Percent 2 47 9" xfId="30773"/>
    <cellStyle name="Percent 2 48" xfId="1403"/>
    <cellStyle name="Percent 2 48 10" xfId="30774"/>
    <cellStyle name="Percent 2 48 11" xfId="30775"/>
    <cellStyle name="Percent 2 48 12" xfId="30776"/>
    <cellStyle name="Percent 2 48 13" xfId="30777"/>
    <cellStyle name="Percent 2 48 14" xfId="30778"/>
    <cellStyle name="Percent 2 48 15" xfId="30779"/>
    <cellStyle name="Percent 2 48 16" xfId="30780"/>
    <cellStyle name="Percent 2 48 17" xfId="30781"/>
    <cellStyle name="Percent 2 48 2" xfId="30782"/>
    <cellStyle name="Percent 2 48 3" xfId="30783"/>
    <cellStyle name="Percent 2 48 4" xfId="30784"/>
    <cellStyle name="Percent 2 48 5" xfId="30785"/>
    <cellStyle name="Percent 2 48 6" xfId="30786"/>
    <cellStyle name="Percent 2 48 7" xfId="30787"/>
    <cellStyle name="Percent 2 48 8" xfId="30788"/>
    <cellStyle name="Percent 2 48 9" xfId="30789"/>
    <cellStyle name="Percent 2 49" xfId="1404"/>
    <cellStyle name="Percent 2 49 10" xfId="30790"/>
    <cellStyle name="Percent 2 49 11" xfId="30791"/>
    <cellStyle name="Percent 2 49 12" xfId="30792"/>
    <cellStyle name="Percent 2 49 13" xfId="30793"/>
    <cellStyle name="Percent 2 49 14" xfId="30794"/>
    <cellStyle name="Percent 2 49 15" xfId="30795"/>
    <cellStyle name="Percent 2 49 16" xfId="30796"/>
    <cellStyle name="Percent 2 49 17" xfId="30797"/>
    <cellStyle name="Percent 2 49 2" xfId="30798"/>
    <cellStyle name="Percent 2 49 3" xfId="30799"/>
    <cellStyle name="Percent 2 49 4" xfId="30800"/>
    <cellStyle name="Percent 2 49 5" xfId="30801"/>
    <cellStyle name="Percent 2 49 6" xfId="30802"/>
    <cellStyle name="Percent 2 49 7" xfId="30803"/>
    <cellStyle name="Percent 2 49 8" xfId="30804"/>
    <cellStyle name="Percent 2 49 9" xfId="30805"/>
    <cellStyle name="Percent 2 5" xfId="1405"/>
    <cellStyle name="Percent 2 5 10" xfId="30806"/>
    <cellStyle name="Percent 2 5 11" xfId="30807"/>
    <cellStyle name="Percent 2 5 12" xfId="30808"/>
    <cellStyle name="Percent 2 5 13" xfId="30809"/>
    <cellStyle name="Percent 2 5 14" xfId="30810"/>
    <cellStyle name="Percent 2 5 15" xfId="30811"/>
    <cellStyle name="Percent 2 5 16" xfId="30812"/>
    <cellStyle name="Percent 2 5 17" xfId="30813"/>
    <cellStyle name="Percent 2 5 2" xfId="30814"/>
    <cellStyle name="Percent 2 5 3" xfId="30815"/>
    <cellStyle name="Percent 2 5 4" xfId="30816"/>
    <cellStyle name="Percent 2 5 5" xfId="30817"/>
    <cellStyle name="Percent 2 5 6" xfId="30818"/>
    <cellStyle name="Percent 2 5 7" xfId="30819"/>
    <cellStyle name="Percent 2 5 8" xfId="30820"/>
    <cellStyle name="Percent 2 5 9" xfId="30821"/>
    <cellStyle name="Percent 2 50" xfId="1406"/>
    <cellStyle name="Percent 2 50 10" xfId="30822"/>
    <cellStyle name="Percent 2 50 11" xfId="30823"/>
    <cellStyle name="Percent 2 50 12" xfId="30824"/>
    <cellStyle name="Percent 2 50 13" xfId="30825"/>
    <cellStyle name="Percent 2 50 14" xfId="30826"/>
    <cellStyle name="Percent 2 50 15" xfId="30827"/>
    <cellStyle name="Percent 2 50 16" xfId="30828"/>
    <cellStyle name="Percent 2 50 17" xfId="30829"/>
    <cellStyle name="Percent 2 50 2" xfId="30830"/>
    <cellStyle name="Percent 2 50 3" xfId="30831"/>
    <cellStyle name="Percent 2 50 4" xfId="30832"/>
    <cellStyle name="Percent 2 50 5" xfId="30833"/>
    <cellStyle name="Percent 2 50 6" xfId="30834"/>
    <cellStyle name="Percent 2 50 7" xfId="30835"/>
    <cellStyle name="Percent 2 50 8" xfId="30836"/>
    <cellStyle name="Percent 2 50 9" xfId="30837"/>
    <cellStyle name="Percent 2 51" xfId="1407"/>
    <cellStyle name="Percent 2 51 10" xfId="30838"/>
    <cellStyle name="Percent 2 51 11" xfId="30839"/>
    <cellStyle name="Percent 2 51 12" xfId="30840"/>
    <cellStyle name="Percent 2 51 13" xfId="30841"/>
    <cellStyle name="Percent 2 51 14" xfId="30842"/>
    <cellStyle name="Percent 2 51 15" xfId="30843"/>
    <cellStyle name="Percent 2 51 16" xfId="30844"/>
    <cellStyle name="Percent 2 51 17" xfId="30845"/>
    <cellStyle name="Percent 2 51 2" xfId="30846"/>
    <cellStyle name="Percent 2 51 3" xfId="30847"/>
    <cellStyle name="Percent 2 51 4" xfId="30848"/>
    <cellStyle name="Percent 2 51 5" xfId="30849"/>
    <cellStyle name="Percent 2 51 6" xfId="30850"/>
    <cellStyle name="Percent 2 51 7" xfId="30851"/>
    <cellStyle name="Percent 2 51 8" xfId="30852"/>
    <cellStyle name="Percent 2 51 9" xfId="30853"/>
    <cellStyle name="Percent 2 52" xfId="5442"/>
    <cellStyle name="Percent 2 53" xfId="5443"/>
    <cellStyle name="Percent 2 54" xfId="5444"/>
    <cellStyle name="Percent 2 55" xfId="5445"/>
    <cellStyle name="Percent 2 56" xfId="5446"/>
    <cellStyle name="Percent 2 57" xfId="5447"/>
    <cellStyle name="Percent 2 58" xfId="5448"/>
    <cellStyle name="Percent 2 59" xfId="5449"/>
    <cellStyle name="Percent 2 6" xfId="1408"/>
    <cellStyle name="Percent 2 6 10" xfId="30854"/>
    <cellStyle name="Percent 2 6 11" xfId="30855"/>
    <cellStyle name="Percent 2 6 12" xfId="30856"/>
    <cellStyle name="Percent 2 6 13" xfId="30857"/>
    <cellStyle name="Percent 2 6 14" xfId="30858"/>
    <cellStyle name="Percent 2 6 15" xfId="30859"/>
    <cellStyle name="Percent 2 6 16" xfId="30860"/>
    <cellStyle name="Percent 2 6 17" xfId="30861"/>
    <cellStyle name="Percent 2 6 2" xfId="30862"/>
    <cellStyle name="Percent 2 6 3" xfId="30863"/>
    <cellStyle name="Percent 2 6 4" xfId="30864"/>
    <cellStyle name="Percent 2 6 5" xfId="30865"/>
    <cellStyle name="Percent 2 6 6" xfId="30866"/>
    <cellStyle name="Percent 2 6 7" xfId="30867"/>
    <cellStyle name="Percent 2 6 8" xfId="30868"/>
    <cellStyle name="Percent 2 6 9" xfId="30869"/>
    <cellStyle name="Percent 2 60" xfId="5450"/>
    <cellStyle name="Percent 2 61" xfId="5451"/>
    <cellStyle name="Percent 2 62" xfId="5452"/>
    <cellStyle name="Percent 2 63" xfId="5453"/>
    <cellStyle name="Percent 2 64" xfId="5454"/>
    <cellStyle name="Percent 2 7" xfId="1409"/>
    <cellStyle name="Percent 2 7 10" xfId="30870"/>
    <cellStyle name="Percent 2 7 11" xfId="30871"/>
    <cellStyle name="Percent 2 7 12" xfId="30872"/>
    <cellStyle name="Percent 2 7 13" xfId="30873"/>
    <cellStyle name="Percent 2 7 14" xfId="30874"/>
    <cellStyle name="Percent 2 7 15" xfId="30875"/>
    <cellStyle name="Percent 2 7 16" xfId="30876"/>
    <cellStyle name="Percent 2 7 17" xfId="30877"/>
    <cellStyle name="Percent 2 7 2" xfId="30878"/>
    <cellStyle name="Percent 2 7 3" xfId="30879"/>
    <cellStyle name="Percent 2 7 4" xfId="30880"/>
    <cellStyle name="Percent 2 7 5" xfId="30881"/>
    <cellStyle name="Percent 2 7 6" xfId="30882"/>
    <cellStyle name="Percent 2 7 7" xfId="30883"/>
    <cellStyle name="Percent 2 7 8" xfId="30884"/>
    <cellStyle name="Percent 2 7 9" xfId="30885"/>
    <cellStyle name="Percent 2 8" xfId="1410"/>
    <cellStyle name="Percent 2 8 10" xfId="30886"/>
    <cellStyle name="Percent 2 8 11" xfId="30887"/>
    <cellStyle name="Percent 2 8 12" xfId="30888"/>
    <cellStyle name="Percent 2 8 13" xfId="30889"/>
    <cellStyle name="Percent 2 8 14" xfId="30890"/>
    <cellStyle name="Percent 2 8 15" xfId="30891"/>
    <cellStyle name="Percent 2 8 16" xfId="30892"/>
    <cellStyle name="Percent 2 8 17" xfId="30893"/>
    <cellStyle name="Percent 2 8 2" xfId="30894"/>
    <cellStyle name="Percent 2 8 3" xfId="30895"/>
    <cellStyle name="Percent 2 8 4" xfId="30896"/>
    <cellStyle name="Percent 2 8 5" xfId="30897"/>
    <cellStyle name="Percent 2 8 6" xfId="30898"/>
    <cellStyle name="Percent 2 8 7" xfId="30899"/>
    <cellStyle name="Percent 2 8 8" xfId="30900"/>
    <cellStyle name="Percent 2 8 9" xfId="30901"/>
    <cellStyle name="Percent 2 9" xfId="1411"/>
    <cellStyle name="Percent 2 9 10" xfId="30902"/>
    <cellStyle name="Percent 2 9 11" xfId="30903"/>
    <cellStyle name="Percent 2 9 12" xfId="30904"/>
    <cellStyle name="Percent 2 9 13" xfId="30905"/>
    <cellStyle name="Percent 2 9 14" xfId="30906"/>
    <cellStyle name="Percent 2 9 15" xfId="30907"/>
    <cellStyle name="Percent 2 9 16" xfId="30908"/>
    <cellStyle name="Percent 2 9 17" xfId="30909"/>
    <cellStyle name="Percent 2 9 2" xfId="30910"/>
    <cellStyle name="Percent 2 9 3" xfId="30911"/>
    <cellStyle name="Percent 2 9 4" xfId="30912"/>
    <cellStyle name="Percent 2 9 5" xfId="30913"/>
    <cellStyle name="Percent 2 9 6" xfId="30914"/>
    <cellStyle name="Percent 2 9 7" xfId="30915"/>
    <cellStyle name="Percent 2 9 8" xfId="30916"/>
    <cellStyle name="Percent 2 9 9" xfId="30917"/>
    <cellStyle name="Percent 2 DP" xfId="5455"/>
    <cellStyle name="Percent 3" xfId="20"/>
    <cellStyle name="Percent 3 2" xfId="15733"/>
    <cellStyle name="Percent 4" xfId="81"/>
    <cellStyle name="Percent 4 10" xfId="82"/>
    <cellStyle name="Percent 4 10 10" xfId="30918"/>
    <cellStyle name="Percent 4 10 11" xfId="30919"/>
    <cellStyle name="Percent 4 10 12" xfId="30920"/>
    <cellStyle name="Percent 4 10 13" xfId="30921"/>
    <cellStyle name="Percent 4 10 14" xfId="30922"/>
    <cellStyle name="Percent 4 10 15" xfId="30923"/>
    <cellStyle name="Percent 4 10 16" xfId="30924"/>
    <cellStyle name="Percent 4 10 17" xfId="30925"/>
    <cellStyle name="Percent 4 10 2" xfId="30926"/>
    <cellStyle name="Percent 4 10 3" xfId="30927"/>
    <cellStyle name="Percent 4 10 4" xfId="30928"/>
    <cellStyle name="Percent 4 10 5" xfId="30929"/>
    <cellStyle name="Percent 4 10 6" xfId="30930"/>
    <cellStyle name="Percent 4 10 7" xfId="30931"/>
    <cellStyle name="Percent 4 10 8" xfId="30932"/>
    <cellStyle name="Percent 4 10 9" xfId="30933"/>
    <cellStyle name="Percent 4 11" xfId="83"/>
    <cellStyle name="Percent 4 11 10" xfId="30934"/>
    <cellStyle name="Percent 4 11 11" xfId="30935"/>
    <cellStyle name="Percent 4 11 12" xfId="30936"/>
    <cellStyle name="Percent 4 11 13" xfId="30937"/>
    <cellStyle name="Percent 4 11 14" xfId="30938"/>
    <cellStyle name="Percent 4 11 15" xfId="30939"/>
    <cellStyle name="Percent 4 11 16" xfId="30940"/>
    <cellStyle name="Percent 4 11 17" xfId="30941"/>
    <cellStyle name="Percent 4 11 2" xfId="30942"/>
    <cellStyle name="Percent 4 11 3" xfId="30943"/>
    <cellStyle name="Percent 4 11 4" xfId="30944"/>
    <cellStyle name="Percent 4 11 5" xfId="30945"/>
    <cellStyle name="Percent 4 11 6" xfId="30946"/>
    <cellStyle name="Percent 4 11 7" xfId="30947"/>
    <cellStyle name="Percent 4 11 8" xfId="30948"/>
    <cellStyle name="Percent 4 11 9" xfId="30949"/>
    <cellStyle name="Percent 4 12" xfId="84"/>
    <cellStyle name="Percent 4 12 10" xfId="30950"/>
    <cellStyle name="Percent 4 12 11" xfId="30951"/>
    <cellStyle name="Percent 4 12 12" xfId="30952"/>
    <cellStyle name="Percent 4 12 13" xfId="30953"/>
    <cellStyle name="Percent 4 12 14" xfId="30954"/>
    <cellStyle name="Percent 4 12 15" xfId="30955"/>
    <cellStyle name="Percent 4 12 16" xfId="30956"/>
    <cellStyle name="Percent 4 12 17" xfId="30957"/>
    <cellStyle name="Percent 4 12 2" xfId="30958"/>
    <cellStyle name="Percent 4 12 3" xfId="30959"/>
    <cellStyle name="Percent 4 12 4" xfId="30960"/>
    <cellStyle name="Percent 4 12 5" xfId="30961"/>
    <cellStyle name="Percent 4 12 6" xfId="30962"/>
    <cellStyle name="Percent 4 12 7" xfId="30963"/>
    <cellStyle name="Percent 4 12 8" xfId="30964"/>
    <cellStyle name="Percent 4 12 9" xfId="30965"/>
    <cellStyle name="Percent 4 13" xfId="85"/>
    <cellStyle name="Percent 4 13 10" xfId="30966"/>
    <cellStyle name="Percent 4 13 11" xfId="30967"/>
    <cellStyle name="Percent 4 13 12" xfId="30968"/>
    <cellStyle name="Percent 4 13 13" xfId="30969"/>
    <cellStyle name="Percent 4 13 14" xfId="30970"/>
    <cellStyle name="Percent 4 13 15" xfId="30971"/>
    <cellStyle name="Percent 4 13 16" xfId="30972"/>
    <cellStyle name="Percent 4 13 17" xfId="30973"/>
    <cellStyle name="Percent 4 13 2" xfId="30974"/>
    <cellStyle name="Percent 4 13 3" xfId="30975"/>
    <cellStyle name="Percent 4 13 4" xfId="30976"/>
    <cellStyle name="Percent 4 13 5" xfId="30977"/>
    <cellStyle name="Percent 4 13 6" xfId="30978"/>
    <cellStyle name="Percent 4 13 7" xfId="30979"/>
    <cellStyle name="Percent 4 13 8" xfId="30980"/>
    <cellStyle name="Percent 4 13 9" xfId="30981"/>
    <cellStyle name="Percent 4 14" xfId="86"/>
    <cellStyle name="Percent 4 14 10" xfId="30982"/>
    <cellStyle name="Percent 4 14 11" xfId="30983"/>
    <cellStyle name="Percent 4 14 12" xfId="30984"/>
    <cellStyle name="Percent 4 14 13" xfId="30985"/>
    <cellStyle name="Percent 4 14 14" xfId="30986"/>
    <cellStyle name="Percent 4 14 15" xfId="30987"/>
    <cellStyle name="Percent 4 14 16" xfId="30988"/>
    <cellStyle name="Percent 4 14 17" xfId="30989"/>
    <cellStyle name="Percent 4 14 2" xfId="30990"/>
    <cellStyle name="Percent 4 14 3" xfId="30991"/>
    <cellStyle name="Percent 4 14 4" xfId="30992"/>
    <cellStyle name="Percent 4 14 5" xfId="30993"/>
    <cellStyle name="Percent 4 14 6" xfId="30994"/>
    <cellStyle name="Percent 4 14 7" xfId="30995"/>
    <cellStyle name="Percent 4 14 8" xfId="30996"/>
    <cellStyle name="Percent 4 14 9" xfId="30997"/>
    <cellStyle name="Percent 4 15" xfId="87"/>
    <cellStyle name="Percent 4 15 10" xfId="30998"/>
    <cellStyle name="Percent 4 15 11" xfId="30999"/>
    <cellStyle name="Percent 4 15 12" xfId="31000"/>
    <cellStyle name="Percent 4 15 13" xfId="31001"/>
    <cellStyle name="Percent 4 15 14" xfId="31002"/>
    <cellStyle name="Percent 4 15 15" xfId="31003"/>
    <cellStyle name="Percent 4 15 16" xfId="31004"/>
    <cellStyle name="Percent 4 15 17" xfId="31005"/>
    <cellStyle name="Percent 4 15 2" xfId="31006"/>
    <cellStyle name="Percent 4 15 3" xfId="31007"/>
    <cellStyle name="Percent 4 15 4" xfId="31008"/>
    <cellStyle name="Percent 4 15 5" xfId="31009"/>
    <cellStyle name="Percent 4 15 6" xfId="31010"/>
    <cellStyle name="Percent 4 15 7" xfId="31011"/>
    <cellStyle name="Percent 4 15 8" xfId="31012"/>
    <cellStyle name="Percent 4 15 9" xfId="31013"/>
    <cellStyle name="Percent 4 16" xfId="88"/>
    <cellStyle name="Percent 4 16 10" xfId="31014"/>
    <cellStyle name="Percent 4 16 11" xfId="31015"/>
    <cellStyle name="Percent 4 16 12" xfId="31016"/>
    <cellStyle name="Percent 4 16 13" xfId="31017"/>
    <cellStyle name="Percent 4 16 14" xfId="31018"/>
    <cellStyle name="Percent 4 16 15" xfId="31019"/>
    <cellStyle name="Percent 4 16 16" xfId="31020"/>
    <cellStyle name="Percent 4 16 17" xfId="31021"/>
    <cellStyle name="Percent 4 16 2" xfId="31022"/>
    <cellStyle name="Percent 4 16 3" xfId="31023"/>
    <cellStyle name="Percent 4 16 4" xfId="31024"/>
    <cellStyle name="Percent 4 16 5" xfId="31025"/>
    <cellStyle name="Percent 4 16 6" xfId="31026"/>
    <cellStyle name="Percent 4 16 7" xfId="31027"/>
    <cellStyle name="Percent 4 16 8" xfId="31028"/>
    <cellStyle name="Percent 4 16 9" xfId="31029"/>
    <cellStyle name="Percent 4 17" xfId="89"/>
    <cellStyle name="Percent 4 17 10" xfId="31030"/>
    <cellStyle name="Percent 4 17 11" xfId="31031"/>
    <cellStyle name="Percent 4 17 12" xfId="31032"/>
    <cellStyle name="Percent 4 17 13" xfId="31033"/>
    <cellStyle name="Percent 4 17 14" xfId="31034"/>
    <cellStyle name="Percent 4 17 15" xfId="31035"/>
    <cellStyle name="Percent 4 17 16" xfId="31036"/>
    <cellStyle name="Percent 4 17 17" xfId="31037"/>
    <cellStyle name="Percent 4 17 2" xfId="31038"/>
    <cellStyle name="Percent 4 17 3" xfId="31039"/>
    <cellStyle name="Percent 4 17 4" xfId="31040"/>
    <cellStyle name="Percent 4 17 5" xfId="31041"/>
    <cellStyle name="Percent 4 17 6" xfId="31042"/>
    <cellStyle name="Percent 4 17 7" xfId="31043"/>
    <cellStyle name="Percent 4 17 8" xfId="31044"/>
    <cellStyle name="Percent 4 17 9" xfId="31045"/>
    <cellStyle name="Percent 4 18" xfId="90"/>
    <cellStyle name="Percent 4 18 10" xfId="31046"/>
    <cellStyle name="Percent 4 18 11" xfId="31047"/>
    <cellStyle name="Percent 4 18 12" xfId="31048"/>
    <cellStyle name="Percent 4 18 13" xfId="31049"/>
    <cellStyle name="Percent 4 18 14" xfId="31050"/>
    <cellStyle name="Percent 4 18 15" xfId="31051"/>
    <cellStyle name="Percent 4 18 16" xfId="31052"/>
    <cellStyle name="Percent 4 18 17" xfId="31053"/>
    <cellStyle name="Percent 4 18 2" xfId="31054"/>
    <cellStyle name="Percent 4 18 3" xfId="31055"/>
    <cellStyle name="Percent 4 18 4" xfId="31056"/>
    <cellStyle name="Percent 4 18 5" xfId="31057"/>
    <cellStyle name="Percent 4 18 6" xfId="31058"/>
    <cellStyle name="Percent 4 18 7" xfId="31059"/>
    <cellStyle name="Percent 4 18 8" xfId="31060"/>
    <cellStyle name="Percent 4 18 9" xfId="31061"/>
    <cellStyle name="Percent 4 19" xfId="91"/>
    <cellStyle name="Percent 4 19 10" xfId="31062"/>
    <cellStyle name="Percent 4 19 11" xfId="31063"/>
    <cellStyle name="Percent 4 19 12" xfId="31064"/>
    <cellStyle name="Percent 4 19 13" xfId="31065"/>
    <cellStyle name="Percent 4 19 14" xfId="31066"/>
    <cellStyle name="Percent 4 19 15" xfId="31067"/>
    <cellStyle name="Percent 4 19 16" xfId="31068"/>
    <cellStyle name="Percent 4 19 17" xfId="31069"/>
    <cellStyle name="Percent 4 19 2" xfId="31070"/>
    <cellStyle name="Percent 4 19 3" xfId="31071"/>
    <cellStyle name="Percent 4 19 4" xfId="31072"/>
    <cellStyle name="Percent 4 19 5" xfId="31073"/>
    <cellStyle name="Percent 4 19 6" xfId="31074"/>
    <cellStyle name="Percent 4 19 7" xfId="31075"/>
    <cellStyle name="Percent 4 19 8" xfId="31076"/>
    <cellStyle name="Percent 4 19 9" xfId="31077"/>
    <cellStyle name="Percent 4 2" xfId="92"/>
    <cellStyle name="Percent 4 2 10" xfId="93"/>
    <cellStyle name="Percent 4 2 10 10" xfId="31078"/>
    <cellStyle name="Percent 4 2 10 11" xfId="31079"/>
    <cellStyle name="Percent 4 2 10 12" xfId="31080"/>
    <cellStyle name="Percent 4 2 10 13" xfId="31081"/>
    <cellStyle name="Percent 4 2 10 14" xfId="31082"/>
    <cellStyle name="Percent 4 2 10 15" xfId="31083"/>
    <cellStyle name="Percent 4 2 10 16" xfId="31084"/>
    <cellStyle name="Percent 4 2 10 17" xfId="31085"/>
    <cellStyle name="Percent 4 2 10 2" xfId="31086"/>
    <cellStyle name="Percent 4 2 10 3" xfId="31087"/>
    <cellStyle name="Percent 4 2 10 4" xfId="31088"/>
    <cellStyle name="Percent 4 2 10 5" xfId="31089"/>
    <cellStyle name="Percent 4 2 10 6" xfId="31090"/>
    <cellStyle name="Percent 4 2 10 7" xfId="31091"/>
    <cellStyle name="Percent 4 2 10 8" xfId="31092"/>
    <cellStyle name="Percent 4 2 10 9" xfId="31093"/>
    <cellStyle name="Percent 4 2 11" xfId="94"/>
    <cellStyle name="Percent 4 2 11 10" xfId="31094"/>
    <cellStyle name="Percent 4 2 11 11" xfId="31095"/>
    <cellStyle name="Percent 4 2 11 12" xfId="31096"/>
    <cellStyle name="Percent 4 2 11 13" xfId="31097"/>
    <cellStyle name="Percent 4 2 11 14" xfId="31098"/>
    <cellStyle name="Percent 4 2 11 15" xfId="31099"/>
    <cellStyle name="Percent 4 2 11 16" xfId="31100"/>
    <cellStyle name="Percent 4 2 11 17" xfId="31101"/>
    <cellStyle name="Percent 4 2 11 2" xfId="31102"/>
    <cellStyle name="Percent 4 2 11 3" xfId="31103"/>
    <cellStyle name="Percent 4 2 11 4" xfId="31104"/>
    <cellStyle name="Percent 4 2 11 5" xfId="31105"/>
    <cellStyle name="Percent 4 2 11 6" xfId="31106"/>
    <cellStyle name="Percent 4 2 11 7" xfId="31107"/>
    <cellStyle name="Percent 4 2 11 8" xfId="31108"/>
    <cellStyle name="Percent 4 2 11 9" xfId="31109"/>
    <cellStyle name="Percent 4 2 12" xfId="95"/>
    <cellStyle name="Percent 4 2 12 10" xfId="31110"/>
    <cellStyle name="Percent 4 2 12 11" xfId="31111"/>
    <cellStyle name="Percent 4 2 12 12" xfId="31112"/>
    <cellStyle name="Percent 4 2 12 13" xfId="31113"/>
    <cellStyle name="Percent 4 2 12 14" xfId="31114"/>
    <cellStyle name="Percent 4 2 12 15" xfId="31115"/>
    <cellStyle name="Percent 4 2 12 16" xfId="31116"/>
    <cellStyle name="Percent 4 2 12 17" xfId="31117"/>
    <cellStyle name="Percent 4 2 12 2" xfId="31118"/>
    <cellStyle name="Percent 4 2 12 3" xfId="31119"/>
    <cellStyle name="Percent 4 2 12 4" xfId="31120"/>
    <cellStyle name="Percent 4 2 12 5" xfId="31121"/>
    <cellStyle name="Percent 4 2 12 6" xfId="31122"/>
    <cellStyle name="Percent 4 2 12 7" xfId="31123"/>
    <cellStyle name="Percent 4 2 12 8" xfId="31124"/>
    <cellStyle name="Percent 4 2 12 9" xfId="31125"/>
    <cellStyle name="Percent 4 2 13" xfId="96"/>
    <cellStyle name="Percent 4 2 13 10" xfId="31126"/>
    <cellStyle name="Percent 4 2 13 11" xfId="31127"/>
    <cellStyle name="Percent 4 2 13 12" xfId="31128"/>
    <cellStyle name="Percent 4 2 13 13" xfId="31129"/>
    <cellStyle name="Percent 4 2 13 14" xfId="31130"/>
    <cellStyle name="Percent 4 2 13 15" xfId="31131"/>
    <cellStyle name="Percent 4 2 13 16" xfId="31132"/>
    <cellStyle name="Percent 4 2 13 17" xfId="31133"/>
    <cellStyle name="Percent 4 2 13 2" xfId="31134"/>
    <cellStyle name="Percent 4 2 13 3" xfId="31135"/>
    <cellStyle name="Percent 4 2 13 4" xfId="31136"/>
    <cellStyle name="Percent 4 2 13 5" xfId="31137"/>
    <cellStyle name="Percent 4 2 13 6" xfId="31138"/>
    <cellStyle name="Percent 4 2 13 7" xfId="31139"/>
    <cellStyle name="Percent 4 2 13 8" xfId="31140"/>
    <cellStyle name="Percent 4 2 13 9" xfId="31141"/>
    <cellStyle name="Percent 4 2 14" xfId="97"/>
    <cellStyle name="Percent 4 2 14 10" xfId="31142"/>
    <cellStyle name="Percent 4 2 14 11" xfId="31143"/>
    <cellStyle name="Percent 4 2 14 12" xfId="31144"/>
    <cellStyle name="Percent 4 2 14 13" xfId="31145"/>
    <cellStyle name="Percent 4 2 14 14" xfId="31146"/>
    <cellStyle name="Percent 4 2 14 15" xfId="31147"/>
    <cellStyle name="Percent 4 2 14 16" xfId="31148"/>
    <cellStyle name="Percent 4 2 14 17" xfId="31149"/>
    <cellStyle name="Percent 4 2 14 2" xfId="31150"/>
    <cellStyle name="Percent 4 2 14 3" xfId="31151"/>
    <cellStyle name="Percent 4 2 14 4" xfId="31152"/>
    <cellStyle name="Percent 4 2 14 5" xfId="31153"/>
    <cellStyle name="Percent 4 2 14 6" xfId="31154"/>
    <cellStyle name="Percent 4 2 14 7" xfId="31155"/>
    <cellStyle name="Percent 4 2 14 8" xfId="31156"/>
    <cellStyle name="Percent 4 2 14 9" xfId="31157"/>
    <cellStyle name="Percent 4 2 15" xfId="98"/>
    <cellStyle name="Percent 4 2 15 10" xfId="31158"/>
    <cellStyle name="Percent 4 2 15 11" xfId="31159"/>
    <cellStyle name="Percent 4 2 15 12" xfId="31160"/>
    <cellStyle name="Percent 4 2 15 13" xfId="31161"/>
    <cellStyle name="Percent 4 2 15 14" xfId="31162"/>
    <cellStyle name="Percent 4 2 15 15" xfId="31163"/>
    <cellStyle name="Percent 4 2 15 16" xfId="31164"/>
    <cellStyle name="Percent 4 2 15 17" xfId="31165"/>
    <cellStyle name="Percent 4 2 15 2" xfId="31166"/>
    <cellStyle name="Percent 4 2 15 3" xfId="31167"/>
    <cellStyle name="Percent 4 2 15 4" xfId="31168"/>
    <cellStyle name="Percent 4 2 15 5" xfId="31169"/>
    <cellStyle name="Percent 4 2 15 6" xfId="31170"/>
    <cellStyle name="Percent 4 2 15 7" xfId="31171"/>
    <cellStyle name="Percent 4 2 15 8" xfId="31172"/>
    <cellStyle name="Percent 4 2 15 9" xfId="31173"/>
    <cellStyle name="Percent 4 2 16" xfId="99"/>
    <cellStyle name="Percent 4 2 16 10" xfId="31174"/>
    <cellStyle name="Percent 4 2 16 11" xfId="31175"/>
    <cellStyle name="Percent 4 2 16 12" xfId="31176"/>
    <cellStyle name="Percent 4 2 16 13" xfId="31177"/>
    <cellStyle name="Percent 4 2 16 14" xfId="31178"/>
    <cellStyle name="Percent 4 2 16 15" xfId="31179"/>
    <cellStyle name="Percent 4 2 16 16" xfId="31180"/>
    <cellStyle name="Percent 4 2 16 17" xfId="31181"/>
    <cellStyle name="Percent 4 2 16 2" xfId="31182"/>
    <cellStyle name="Percent 4 2 16 3" xfId="31183"/>
    <cellStyle name="Percent 4 2 16 4" xfId="31184"/>
    <cellStyle name="Percent 4 2 16 5" xfId="31185"/>
    <cellStyle name="Percent 4 2 16 6" xfId="31186"/>
    <cellStyle name="Percent 4 2 16 7" xfId="31187"/>
    <cellStyle name="Percent 4 2 16 8" xfId="31188"/>
    <cellStyle name="Percent 4 2 16 9" xfId="31189"/>
    <cellStyle name="Percent 4 2 17" xfId="1412"/>
    <cellStyle name="Percent 4 2 17 10" xfId="31190"/>
    <cellStyle name="Percent 4 2 17 11" xfId="31191"/>
    <cellStyle name="Percent 4 2 17 12" xfId="31192"/>
    <cellStyle name="Percent 4 2 17 13" xfId="31193"/>
    <cellStyle name="Percent 4 2 17 14" xfId="31194"/>
    <cellStyle name="Percent 4 2 17 15" xfId="31195"/>
    <cellStyle name="Percent 4 2 17 16" xfId="31196"/>
    <cellStyle name="Percent 4 2 17 17" xfId="31197"/>
    <cellStyle name="Percent 4 2 17 2" xfId="31198"/>
    <cellStyle name="Percent 4 2 17 3" xfId="31199"/>
    <cellStyle name="Percent 4 2 17 4" xfId="31200"/>
    <cellStyle name="Percent 4 2 17 5" xfId="31201"/>
    <cellStyle name="Percent 4 2 17 6" xfId="31202"/>
    <cellStyle name="Percent 4 2 17 7" xfId="31203"/>
    <cellStyle name="Percent 4 2 17 8" xfId="31204"/>
    <cellStyle name="Percent 4 2 17 9" xfId="31205"/>
    <cellStyle name="Percent 4 2 18" xfId="1413"/>
    <cellStyle name="Percent 4 2 18 10" xfId="31206"/>
    <cellStyle name="Percent 4 2 18 11" xfId="31207"/>
    <cellStyle name="Percent 4 2 18 12" xfId="31208"/>
    <cellStyle name="Percent 4 2 18 13" xfId="31209"/>
    <cellStyle name="Percent 4 2 18 14" xfId="31210"/>
    <cellStyle name="Percent 4 2 18 15" xfId="31211"/>
    <cellStyle name="Percent 4 2 18 16" xfId="31212"/>
    <cellStyle name="Percent 4 2 18 17" xfId="31213"/>
    <cellStyle name="Percent 4 2 18 2" xfId="31214"/>
    <cellStyle name="Percent 4 2 18 3" xfId="31215"/>
    <cellStyle name="Percent 4 2 18 4" xfId="31216"/>
    <cellStyle name="Percent 4 2 18 5" xfId="31217"/>
    <cellStyle name="Percent 4 2 18 6" xfId="31218"/>
    <cellStyle name="Percent 4 2 18 7" xfId="31219"/>
    <cellStyle name="Percent 4 2 18 8" xfId="31220"/>
    <cellStyle name="Percent 4 2 18 9" xfId="31221"/>
    <cellStyle name="Percent 4 2 19" xfId="1414"/>
    <cellStyle name="Percent 4 2 19 10" xfId="31222"/>
    <cellStyle name="Percent 4 2 19 11" xfId="31223"/>
    <cellStyle name="Percent 4 2 19 12" xfId="31224"/>
    <cellStyle name="Percent 4 2 19 13" xfId="31225"/>
    <cellStyle name="Percent 4 2 19 14" xfId="31226"/>
    <cellStyle name="Percent 4 2 19 15" xfId="31227"/>
    <cellStyle name="Percent 4 2 19 16" xfId="31228"/>
    <cellStyle name="Percent 4 2 19 17" xfId="31229"/>
    <cellStyle name="Percent 4 2 19 2" xfId="31230"/>
    <cellStyle name="Percent 4 2 19 3" xfId="31231"/>
    <cellStyle name="Percent 4 2 19 4" xfId="31232"/>
    <cellStyle name="Percent 4 2 19 5" xfId="31233"/>
    <cellStyle name="Percent 4 2 19 6" xfId="31234"/>
    <cellStyle name="Percent 4 2 19 7" xfId="31235"/>
    <cellStyle name="Percent 4 2 19 8" xfId="31236"/>
    <cellStyle name="Percent 4 2 19 9" xfId="31237"/>
    <cellStyle name="Percent 4 2 2" xfId="100"/>
    <cellStyle name="Percent 4 2 20" xfId="1415"/>
    <cellStyle name="Percent 4 2 20 10" xfId="31238"/>
    <cellStyle name="Percent 4 2 20 11" xfId="31239"/>
    <cellStyle name="Percent 4 2 20 12" xfId="31240"/>
    <cellStyle name="Percent 4 2 20 13" xfId="31241"/>
    <cellStyle name="Percent 4 2 20 14" xfId="31242"/>
    <cellStyle name="Percent 4 2 20 15" xfId="31243"/>
    <cellStyle name="Percent 4 2 20 16" xfId="31244"/>
    <cellStyle name="Percent 4 2 20 17" xfId="31245"/>
    <cellStyle name="Percent 4 2 20 2" xfId="31246"/>
    <cellStyle name="Percent 4 2 20 3" xfId="31247"/>
    <cellStyle name="Percent 4 2 20 4" xfId="31248"/>
    <cellStyle name="Percent 4 2 20 5" xfId="31249"/>
    <cellStyle name="Percent 4 2 20 6" xfId="31250"/>
    <cellStyle name="Percent 4 2 20 7" xfId="31251"/>
    <cellStyle name="Percent 4 2 20 8" xfId="31252"/>
    <cellStyle name="Percent 4 2 20 9" xfId="31253"/>
    <cellStyle name="Percent 4 2 21" xfId="1416"/>
    <cellStyle name="Percent 4 2 21 10" xfId="31254"/>
    <cellStyle name="Percent 4 2 21 11" xfId="31255"/>
    <cellStyle name="Percent 4 2 21 12" xfId="31256"/>
    <cellStyle name="Percent 4 2 21 13" xfId="31257"/>
    <cellStyle name="Percent 4 2 21 14" xfId="31258"/>
    <cellStyle name="Percent 4 2 21 15" xfId="31259"/>
    <cellStyle name="Percent 4 2 21 16" xfId="31260"/>
    <cellStyle name="Percent 4 2 21 17" xfId="31261"/>
    <cellStyle name="Percent 4 2 21 2" xfId="31262"/>
    <cellStyle name="Percent 4 2 21 3" xfId="31263"/>
    <cellStyle name="Percent 4 2 21 4" xfId="31264"/>
    <cellStyle name="Percent 4 2 21 5" xfId="31265"/>
    <cellStyle name="Percent 4 2 21 6" xfId="31266"/>
    <cellStyle name="Percent 4 2 21 7" xfId="31267"/>
    <cellStyle name="Percent 4 2 21 8" xfId="31268"/>
    <cellStyle name="Percent 4 2 21 9" xfId="31269"/>
    <cellStyle name="Percent 4 2 22" xfId="1417"/>
    <cellStyle name="Percent 4 2 22 10" xfId="31270"/>
    <cellStyle name="Percent 4 2 22 11" xfId="31271"/>
    <cellStyle name="Percent 4 2 22 12" xfId="31272"/>
    <cellStyle name="Percent 4 2 22 13" xfId="31273"/>
    <cellStyle name="Percent 4 2 22 14" xfId="31274"/>
    <cellStyle name="Percent 4 2 22 15" xfId="31275"/>
    <cellStyle name="Percent 4 2 22 16" xfId="31276"/>
    <cellStyle name="Percent 4 2 22 17" xfId="31277"/>
    <cellStyle name="Percent 4 2 22 2" xfId="31278"/>
    <cellStyle name="Percent 4 2 22 3" xfId="31279"/>
    <cellStyle name="Percent 4 2 22 4" xfId="31280"/>
    <cellStyle name="Percent 4 2 22 5" xfId="31281"/>
    <cellStyle name="Percent 4 2 22 6" xfId="31282"/>
    <cellStyle name="Percent 4 2 22 7" xfId="31283"/>
    <cellStyle name="Percent 4 2 22 8" xfId="31284"/>
    <cellStyle name="Percent 4 2 22 9" xfId="31285"/>
    <cellStyle name="Percent 4 2 23" xfId="1418"/>
    <cellStyle name="Percent 4 2 23 10" xfId="31286"/>
    <cellStyle name="Percent 4 2 23 11" xfId="31287"/>
    <cellStyle name="Percent 4 2 23 12" xfId="31288"/>
    <cellStyle name="Percent 4 2 23 13" xfId="31289"/>
    <cellStyle name="Percent 4 2 23 14" xfId="31290"/>
    <cellStyle name="Percent 4 2 23 15" xfId="31291"/>
    <cellStyle name="Percent 4 2 23 16" xfId="31292"/>
    <cellStyle name="Percent 4 2 23 17" xfId="31293"/>
    <cellStyle name="Percent 4 2 23 2" xfId="31294"/>
    <cellStyle name="Percent 4 2 23 3" xfId="31295"/>
    <cellStyle name="Percent 4 2 23 4" xfId="31296"/>
    <cellStyle name="Percent 4 2 23 5" xfId="31297"/>
    <cellStyle name="Percent 4 2 23 6" xfId="31298"/>
    <cellStyle name="Percent 4 2 23 7" xfId="31299"/>
    <cellStyle name="Percent 4 2 23 8" xfId="31300"/>
    <cellStyle name="Percent 4 2 23 9" xfId="31301"/>
    <cellStyle name="Percent 4 2 24" xfId="1419"/>
    <cellStyle name="Percent 4 2 24 10" xfId="31302"/>
    <cellStyle name="Percent 4 2 24 11" xfId="31303"/>
    <cellStyle name="Percent 4 2 24 12" xfId="31304"/>
    <cellStyle name="Percent 4 2 24 13" xfId="31305"/>
    <cellStyle name="Percent 4 2 24 14" xfId="31306"/>
    <cellStyle name="Percent 4 2 24 15" xfId="31307"/>
    <cellStyle name="Percent 4 2 24 16" xfId="31308"/>
    <cellStyle name="Percent 4 2 24 17" xfId="31309"/>
    <cellStyle name="Percent 4 2 24 2" xfId="31310"/>
    <cellStyle name="Percent 4 2 24 3" xfId="31311"/>
    <cellStyle name="Percent 4 2 24 4" xfId="31312"/>
    <cellStyle name="Percent 4 2 24 5" xfId="31313"/>
    <cellStyle name="Percent 4 2 24 6" xfId="31314"/>
    <cellStyle name="Percent 4 2 24 7" xfId="31315"/>
    <cellStyle name="Percent 4 2 24 8" xfId="31316"/>
    <cellStyle name="Percent 4 2 24 9" xfId="31317"/>
    <cellStyle name="Percent 4 2 25" xfId="1420"/>
    <cellStyle name="Percent 4 2 25 10" xfId="31318"/>
    <cellStyle name="Percent 4 2 25 11" xfId="31319"/>
    <cellStyle name="Percent 4 2 25 12" xfId="31320"/>
    <cellStyle name="Percent 4 2 25 13" xfId="31321"/>
    <cellStyle name="Percent 4 2 25 14" xfId="31322"/>
    <cellStyle name="Percent 4 2 25 15" xfId="31323"/>
    <cellStyle name="Percent 4 2 25 16" xfId="31324"/>
    <cellStyle name="Percent 4 2 25 17" xfId="31325"/>
    <cellStyle name="Percent 4 2 25 2" xfId="31326"/>
    <cellStyle name="Percent 4 2 25 3" xfId="31327"/>
    <cellStyle name="Percent 4 2 25 4" xfId="31328"/>
    <cellStyle name="Percent 4 2 25 5" xfId="31329"/>
    <cellStyle name="Percent 4 2 25 6" xfId="31330"/>
    <cellStyle name="Percent 4 2 25 7" xfId="31331"/>
    <cellStyle name="Percent 4 2 25 8" xfId="31332"/>
    <cellStyle name="Percent 4 2 25 9" xfId="31333"/>
    <cellStyle name="Percent 4 2 26" xfId="1421"/>
    <cellStyle name="Percent 4 2 26 10" xfId="31334"/>
    <cellStyle name="Percent 4 2 26 11" xfId="31335"/>
    <cellStyle name="Percent 4 2 26 12" xfId="31336"/>
    <cellStyle name="Percent 4 2 26 13" xfId="31337"/>
    <cellStyle name="Percent 4 2 26 14" xfId="31338"/>
    <cellStyle name="Percent 4 2 26 15" xfId="31339"/>
    <cellStyle name="Percent 4 2 26 16" xfId="31340"/>
    <cellStyle name="Percent 4 2 26 17" xfId="31341"/>
    <cellStyle name="Percent 4 2 26 2" xfId="31342"/>
    <cellStyle name="Percent 4 2 26 3" xfId="31343"/>
    <cellStyle name="Percent 4 2 26 4" xfId="31344"/>
    <cellStyle name="Percent 4 2 26 5" xfId="31345"/>
    <cellStyle name="Percent 4 2 26 6" xfId="31346"/>
    <cellStyle name="Percent 4 2 26 7" xfId="31347"/>
    <cellStyle name="Percent 4 2 26 8" xfId="31348"/>
    <cellStyle name="Percent 4 2 26 9" xfId="31349"/>
    <cellStyle name="Percent 4 2 27" xfId="1422"/>
    <cellStyle name="Percent 4 2 27 10" xfId="31350"/>
    <cellStyle name="Percent 4 2 27 11" xfId="31351"/>
    <cellStyle name="Percent 4 2 27 12" xfId="31352"/>
    <cellStyle name="Percent 4 2 27 13" xfId="31353"/>
    <cellStyle name="Percent 4 2 27 14" xfId="31354"/>
    <cellStyle name="Percent 4 2 27 15" xfId="31355"/>
    <cellStyle name="Percent 4 2 27 16" xfId="31356"/>
    <cellStyle name="Percent 4 2 27 17" xfId="31357"/>
    <cellStyle name="Percent 4 2 27 2" xfId="31358"/>
    <cellStyle name="Percent 4 2 27 3" xfId="31359"/>
    <cellStyle name="Percent 4 2 27 4" xfId="31360"/>
    <cellStyle name="Percent 4 2 27 5" xfId="31361"/>
    <cellStyle name="Percent 4 2 27 6" xfId="31362"/>
    <cellStyle name="Percent 4 2 27 7" xfId="31363"/>
    <cellStyle name="Percent 4 2 27 8" xfId="31364"/>
    <cellStyle name="Percent 4 2 27 9" xfId="31365"/>
    <cellStyle name="Percent 4 2 28" xfId="1423"/>
    <cellStyle name="Percent 4 2 28 10" xfId="31366"/>
    <cellStyle name="Percent 4 2 28 11" xfId="31367"/>
    <cellStyle name="Percent 4 2 28 12" xfId="31368"/>
    <cellStyle name="Percent 4 2 28 13" xfId="31369"/>
    <cellStyle name="Percent 4 2 28 14" xfId="31370"/>
    <cellStyle name="Percent 4 2 28 15" xfId="31371"/>
    <cellStyle name="Percent 4 2 28 16" xfId="31372"/>
    <cellStyle name="Percent 4 2 28 17" xfId="31373"/>
    <cellStyle name="Percent 4 2 28 2" xfId="31374"/>
    <cellStyle name="Percent 4 2 28 3" xfId="31375"/>
    <cellStyle name="Percent 4 2 28 4" xfId="31376"/>
    <cellStyle name="Percent 4 2 28 5" xfId="31377"/>
    <cellStyle name="Percent 4 2 28 6" xfId="31378"/>
    <cellStyle name="Percent 4 2 28 7" xfId="31379"/>
    <cellStyle name="Percent 4 2 28 8" xfId="31380"/>
    <cellStyle name="Percent 4 2 28 9" xfId="31381"/>
    <cellStyle name="Percent 4 2 29" xfId="1424"/>
    <cellStyle name="Percent 4 2 29 10" xfId="31382"/>
    <cellStyle name="Percent 4 2 29 11" xfId="31383"/>
    <cellStyle name="Percent 4 2 29 12" xfId="31384"/>
    <cellStyle name="Percent 4 2 29 13" xfId="31385"/>
    <cellStyle name="Percent 4 2 29 14" xfId="31386"/>
    <cellStyle name="Percent 4 2 29 15" xfId="31387"/>
    <cellStyle name="Percent 4 2 29 16" xfId="31388"/>
    <cellStyle name="Percent 4 2 29 17" xfId="31389"/>
    <cellStyle name="Percent 4 2 29 2" xfId="31390"/>
    <cellStyle name="Percent 4 2 29 3" xfId="31391"/>
    <cellStyle name="Percent 4 2 29 4" xfId="31392"/>
    <cellStyle name="Percent 4 2 29 5" xfId="31393"/>
    <cellStyle name="Percent 4 2 29 6" xfId="31394"/>
    <cellStyle name="Percent 4 2 29 7" xfId="31395"/>
    <cellStyle name="Percent 4 2 29 8" xfId="31396"/>
    <cellStyle name="Percent 4 2 29 9" xfId="31397"/>
    <cellStyle name="Percent 4 2 3" xfId="101"/>
    <cellStyle name="Percent 4 2 3 10" xfId="31398"/>
    <cellStyle name="Percent 4 2 3 11" xfId="31399"/>
    <cellStyle name="Percent 4 2 3 12" xfId="31400"/>
    <cellStyle name="Percent 4 2 3 13" xfId="31401"/>
    <cellStyle name="Percent 4 2 3 14" xfId="31402"/>
    <cellStyle name="Percent 4 2 3 15" xfId="31403"/>
    <cellStyle name="Percent 4 2 3 16" xfId="31404"/>
    <cellStyle name="Percent 4 2 3 17" xfId="31405"/>
    <cellStyle name="Percent 4 2 3 2" xfId="31406"/>
    <cellStyle name="Percent 4 2 3 3" xfId="31407"/>
    <cellStyle name="Percent 4 2 3 4" xfId="31408"/>
    <cellStyle name="Percent 4 2 3 5" xfId="31409"/>
    <cellStyle name="Percent 4 2 3 6" xfId="31410"/>
    <cellStyle name="Percent 4 2 3 7" xfId="31411"/>
    <cellStyle name="Percent 4 2 3 8" xfId="31412"/>
    <cellStyle name="Percent 4 2 3 9" xfId="31413"/>
    <cellStyle name="Percent 4 2 30" xfId="1425"/>
    <cellStyle name="Percent 4 2 30 10" xfId="31414"/>
    <cellStyle name="Percent 4 2 30 11" xfId="31415"/>
    <cellStyle name="Percent 4 2 30 12" xfId="31416"/>
    <cellStyle name="Percent 4 2 30 13" xfId="31417"/>
    <cellStyle name="Percent 4 2 30 14" xfId="31418"/>
    <cellStyle name="Percent 4 2 30 15" xfId="31419"/>
    <cellStyle name="Percent 4 2 30 16" xfId="31420"/>
    <cellStyle name="Percent 4 2 30 17" xfId="31421"/>
    <cellStyle name="Percent 4 2 30 2" xfId="31422"/>
    <cellStyle name="Percent 4 2 30 3" xfId="31423"/>
    <cellStyle name="Percent 4 2 30 4" xfId="31424"/>
    <cellStyle name="Percent 4 2 30 5" xfId="31425"/>
    <cellStyle name="Percent 4 2 30 6" xfId="31426"/>
    <cellStyle name="Percent 4 2 30 7" xfId="31427"/>
    <cellStyle name="Percent 4 2 30 8" xfId="31428"/>
    <cellStyle name="Percent 4 2 30 9" xfId="31429"/>
    <cellStyle name="Percent 4 2 31" xfId="1426"/>
    <cellStyle name="Percent 4 2 31 10" xfId="31430"/>
    <cellStyle name="Percent 4 2 31 11" xfId="31431"/>
    <cellStyle name="Percent 4 2 31 12" xfId="31432"/>
    <cellStyle name="Percent 4 2 31 13" xfId="31433"/>
    <cellStyle name="Percent 4 2 31 14" xfId="31434"/>
    <cellStyle name="Percent 4 2 31 15" xfId="31435"/>
    <cellStyle name="Percent 4 2 31 16" xfId="31436"/>
    <cellStyle name="Percent 4 2 31 17" xfId="31437"/>
    <cellStyle name="Percent 4 2 31 2" xfId="31438"/>
    <cellStyle name="Percent 4 2 31 3" xfId="31439"/>
    <cellStyle name="Percent 4 2 31 4" xfId="31440"/>
    <cellStyle name="Percent 4 2 31 5" xfId="31441"/>
    <cellStyle name="Percent 4 2 31 6" xfId="31442"/>
    <cellStyle name="Percent 4 2 31 7" xfId="31443"/>
    <cellStyle name="Percent 4 2 31 8" xfId="31444"/>
    <cellStyle name="Percent 4 2 31 9" xfId="31445"/>
    <cellStyle name="Percent 4 2 32" xfId="1427"/>
    <cellStyle name="Percent 4 2 32 10" xfId="31446"/>
    <cellStyle name="Percent 4 2 32 11" xfId="31447"/>
    <cellStyle name="Percent 4 2 32 12" xfId="31448"/>
    <cellStyle name="Percent 4 2 32 13" xfId="31449"/>
    <cellStyle name="Percent 4 2 32 14" xfId="31450"/>
    <cellStyle name="Percent 4 2 32 15" xfId="31451"/>
    <cellStyle name="Percent 4 2 32 16" xfId="31452"/>
    <cellStyle name="Percent 4 2 32 17" xfId="31453"/>
    <cellStyle name="Percent 4 2 32 2" xfId="31454"/>
    <cellStyle name="Percent 4 2 32 3" xfId="31455"/>
    <cellStyle name="Percent 4 2 32 4" xfId="31456"/>
    <cellStyle name="Percent 4 2 32 5" xfId="31457"/>
    <cellStyle name="Percent 4 2 32 6" xfId="31458"/>
    <cellStyle name="Percent 4 2 32 7" xfId="31459"/>
    <cellStyle name="Percent 4 2 32 8" xfId="31460"/>
    <cellStyle name="Percent 4 2 32 9" xfId="31461"/>
    <cellStyle name="Percent 4 2 33" xfId="1428"/>
    <cellStyle name="Percent 4 2 33 10" xfId="31462"/>
    <cellStyle name="Percent 4 2 33 11" xfId="31463"/>
    <cellStyle name="Percent 4 2 33 12" xfId="31464"/>
    <cellStyle name="Percent 4 2 33 13" xfId="31465"/>
    <cellStyle name="Percent 4 2 33 14" xfId="31466"/>
    <cellStyle name="Percent 4 2 33 15" xfId="31467"/>
    <cellStyle name="Percent 4 2 33 16" xfId="31468"/>
    <cellStyle name="Percent 4 2 33 17" xfId="31469"/>
    <cellStyle name="Percent 4 2 33 2" xfId="31470"/>
    <cellStyle name="Percent 4 2 33 3" xfId="31471"/>
    <cellStyle name="Percent 4 2 33 4" xfId="31472"/>
    <cellStyle name="Percent 4 2 33 5" xfId="31473"/>
    <cellStyle name="Percent 4 2 33 6" xfId="31474"/>
    <cellStyle name="Percent 4 2 33 7" xfId="31475"/>
    <cellStyle name="Percent 4 2 33 8" xfId="31476"/>
    <cellStyle name="Percent 4 2 33 9" xfId="31477"/>
    <cellStyle name="Percent 4 2 34" xfId="1429"/>
    <cellStyle name="Percent 4 2 34 10" xfId="31478"/>
    <cellStyle name="Percent 4 2 34 11" xfId="31479"/>
    <cellStyle name="Percent 4 2 34 12" xfId="31480"/>
    <cellStyle name="Percent 4 2 34 13" xfId="31481"/>
    <cellStyle name="Percent 4 2 34 14" xfId="31482"/>
    <cellStyle name="Percent 4 2 34 15" xfId="31483"/>
    <cellStyle name="Percent 4 2 34 16" xfId="31484"/>
    <cellStyle name="Percent 4 2 34 17" xfId="31485"/>
    <cellStyle name="Percent 4 2 34 2" xfId="31486"/>
    <cellStyle name="Percent 4 2 34 3" xfId="31487"/>
    <cellStyle name="Percent 4 2 34 4" xfId="31488"/>
    <cellStyle name="Percent 4 2 34 5" xfId="31489"/>
    <cellStyle name="Percent 4 2 34 6" xfId="31490"/>
    <cellStyle name="Percent 4 2 34 7" xfId="31491"/>
    <cellStyle name="Percent 4 2 34 8" xfId="31492"/>
    <cellStyle name="Percent 4 2 34 9" xfId="31493"/>
    <cellStyle name="Percent 4 2 35" xfId="1430"/>
    <cellStyle name="Percent 4 2 35 10" xfId="31494"/>
    <cellStyle name="Percent 4 2 35 11" xfId="31495"/>
    <cellStyle name="Percent 4 2 35 12" xfId="31496"/>
    <cellStyle name="Percent 4 2 35 13" xfId="31497"/>
    <cellStyle name="Percent 4 2 35 14" xfId="31498"/>
    <cellStyle name="Percent 4 2 35 15" xfId="31499"/>
    <cellStyle name="Percent 4 2 35 16" xfId="31500"/>
    <cellStyle name="Percent 4 2 35 17" xfId="31501"/>
    <cellStyle name="Percent 4 2 35 2" xfId="31502"/>
    <cellStyle name="Percent 4 2 35 3" xfId="31503"/>
    <cellStyle name="Percent 4 2 35 4" xfId="31504"/>
    <cellStyle name="Percent 4 2 35 5" xfId="31505"/>
    <cellStyle name="Percent 4 2 35 6" xfId="31506"/>
    <cellStyle name="Percent 4 2 35 7" xfId="31507"/>
    <cellStyle name="Percent 4 2 35 8" xfId="31508"/>
    <cellStyle name="Percent 4 2 35 9" xfId="31509"/>
    <cellStyle name="Percent 4 2 36" xfId="1431"/>
    <cellStyle name="Percent 4 2 36 10" xfId="31510"/>
    <cellStyle name="Percent 4 2 36 11" xfId="31511"/>
    <cellStyle name="Percent 4 2 36 12" xfId="31512"/>
    <cellStyle name="Percent 4 2 36 13" xfId="31513"/>
    <cellStyle name="Percent 4 2 36 14" xfId="31514"/>
    <cellStyle name="Percent 4 2 36 15" xfId="31515"/>
    <cellStyle name="Percent 4 2 36 16" xfId="31516"/>
    <cellStyle name="Percent 4 2 36 17" xfId="31517"/>
    <cellStyle name="Percent 4 2 36 2" xfId="31518"/>
    <cellStyle name="Percent 4 2 36 3" xfId="31519"/>
    <cellStyle name="Percent 4 2 36 4" xfId="31520"/>
    <cellStyle name="Percent 4 2 36 5" xfId="31521"/>
    <cellStyle name="Percent 4 2 36 6" xfId="31522"/>
    <cellStyle name="Percent 4 2 36 7" xfId="31523"/>
    <cellStyle name="Percent 4 2 36 8" xfId="31524"/>
    <cellStyle name="Percent 4 2 36 9" xfId="31525"/>
    <cellStyle name="Percent 4 2 37" xfId="1432"/>
    <cellStyle name="Percent 4 2 37 10" xfId="31526"/>
    <cellStyle name="Percent 4 2 37 11" xfId="31527"/>
    <cellStyle name="Percent 4 2 37 12" xfId="31528"/>
    <cellStyle name="Percent 4 2 37 13" xfId="31529"/>
    <cellStyle name="Percent 4 2 37 14" xfId="31530"/>
    <cellStyle name="Percent 4 2 37 15" xfId="31531"/>
    <cellStyle name="Percent 4 2 37 16" xfId="31532"/>
    <cellStyle name="Percent 4 2 37 17" xfId="31533"/>
    <cellStyle name="Percent 4 2 37 2" xfId="31534"/>
    <cellStyle name="Percent 4 2 37 3" xfId="31535"/>
    <cellStyle name="Percent 4 2 37 4" xfId="31536"/>
    <cellStyle name="Percent 4 2 37 5" xfId="31537"/>
    <cellStyle name="Percent 4 2 37 6" xfId="31538"/>
    <cellStyle name="Percent 4 2 37 7" xfId="31539"/>
    <cellStyle name="Percent 4 2 37 8" xfId="31540"/>
    <cellStyle name="Percent 4 2 37 9" xfId="31541"/>
    <cellStyle name="Percent 4 2 38" xfId="1433"/>
    <cellStyle name="Percent 4 2 38 10" xfId="31542"/>
    <cellStyle name="Percent 4 2 38 11" xfId="31543"/>
    <cellStyle name="Percent 4 2 38 12" xfId="31544"/>
    <cellStyle name="Percent 4 2 38 13" xfId="31545"/>
    <cellStyle name="Percent 4 2 38 14" xfId="31546"/>
    <cellStyle name="Percent 4 2 38 15" xfId="31547"/>
    <cellStyle name="Percent 4 2 38 16" xfId="31548"/>
    <cellStyle name="Percent 4 2 38 17" xfId="31549"/>
    <cellStyle name="Percent 4 2 38 2" xfId="31550"/>
    <cellStyle name="Percent 4 2 38 3" xfId="31551"/>
    <cellStyle name="Percent 4 2 38 4" xfId="31552"/>
    <cellStyle name="Percent 4 2 38 5" xfId="31553"/>
    <cellStyle name="Percent 4 2 38 6" xfId="31554"/>
    <cellStyle name="Percent 4 2 38 7" xfId="31555"/>
    <cellStyle name="Percent 4 2 38 8" xfId="31556"/>
    <cellStyle name="Percent 4 2 38 9" xfId="31557"/>
    <cellStyle name="Percent 4 2 39" xfId="1434"/>
    <cellStyle name="Percent 4 2 39 10" xfId="31558"/>
    <cellStyle name="Percent 4 2 39 11" xfId="31559"/>
    <cellStyle name="Percent 4 2 39 12" xfId="31560"/>
    <cellStyle name="Percent 4 2 39 13" xfId="31561"/>
    <cellStyle name="Percent 4 2 39 14" xfId="31562"/>
    <cellStyle name="Percent 4 2 39 15" xfId="31563"/>
    <cellStyle name="Percent 4 2 39 16" xfId="31564"/>
    <cellStyle name="Percent 4 2 39 17" xfId="31565"/>
    <cellStyle name="Percent 4 2 39 2" xfId="31566"/>
    <cellStyle name="Percent 4 2 39 3" xfId="31567"/>
    <cellStyle name="Percent 4 2 39 4" xfId="31568"/>
    <cellStyle name="Percent 4 2 39 5" xfId="31569"/>
    <cellStyle name="Percent 4 2 39 6" xfId="31570"/>
    <cellStyle name="Percent 4 2 39 7" xfId="31571"/>
    <cellStyle name="Percent 4 2 39 8" xfId="31572"/>
    <cellStyle name="Percent 4 2 39 9" xfId="31573"/>
    <cellStyle name="Percent 4 2 4" xfId="102"/>
    <cellStyle name="Percent 4 2 4 10" xfId="31574"/>
    <cellStyle name="Percent 4 2 4 11" xfId="31575"/>
    <cellStyle name="Percent 4 2 4 12" xfId="31576"/>
    <cellStyle name="Percent 4 2 4 13" xfId="31577"/>
    <cellStyle name="Percent 4 2 4 14" xfId="31578"/>
    <cellStyle name="Percent 4 2 4 15" xfId="31579"/>
    <cellStyle name="Percent 4 2 4 16" xfId="31580"/>
    <cellStyle name="Percent 4 2 4 17" xfId="31581"/>
    <cellStyle name="Percent 4 2 4 2" xfId="31582"/>
    <cellStyle name="Percent 4 2 4 3" xfId="31583"/>
    <cellStyle name="Percent 4 2 4 4" xfId="31584"/>
    <cellStyle name="Percent 4 2 4 5" xfId="31585"/>
    <cellStyle name="Percent 4 2 4 6" xfId="31586"/>
    <cellStyle name="Percent 4 2 4 7" xfId="31587"/>
    <cellStyle name="Percent 4 2 4 8" xfId="31588"/>
    <cellStyle name="Percent 4 2 4 9" xfId="31589"/>
    <cellStyle name="Percent 4 2 40" xfId="1435"/>
    <cellStyle name="Percent 4 2 40 10" xfId="31590"/>
    <cellStyle name="Percent 4 2 40 11" xfId="31591"/>
    <cellStyle name="Percent 4 2 40 12" xfId="31592"/>
    <cellStyle name="Percent 4 2 40 13" xfId="31593"/>
    <cellStyle name="Percent 4 2 40 14" xfId="31594"/>
    <cellStyle name="Percent 4 2 40 15" xfId="31595"/>
    <cellStyle name="Percent 4 2 40 16" xfId="31596"/>
    <cellStyle name="Percent 4 2 40 17" xfId="31597"/>
    <cellStyle name="Percent 4 2 40 2" xfId="31598"/>
    <cellStyle name="Percent 4 2 40 3" xfId="31599"/>
    <cellStyle name="Percent 4 2 40 4" xfId="31600"/>
    <cellStyle name="Percent 4 2 40 5" xfId="31601"/>
    <cellStyle name="Percent 4 2 40 6" xfId="31602"/>
    <cellStyle name="Percent 4 2 40 7" xfId="31603"/>
    <cellStyle name="Percent 4 2 40 8" xfId="31604"/>
    <cellStyle name="Percent 4 2 40 9" xfId="31605"/>
    <cellStyle name="Percent 4 2 41" xfId="1436"/>
    <cellStyle name="Percent 4 2 41 10" xfId="31606"/>
    <cellStyle name="Percent 4 2 41 11" xfId="31607"/>
    <cellStyle name="Percent 4 2 41 12" xfId="31608"/>
    <cellStyle name="Percent 4 2 41 13" xfId="31609"/>
    <cellStyle name="Percent 4 2 41 14" xfId="31610"/>
    <cellStyle name="Percent 4 2 41 15" xfId="31611"/>
    <cellStyle name="Percent 4 2 41 16" xfId="31612"/>
    <cellStyle name="Percent 4 2 41 17" xfId="31613"/>
    <cellStyle name="Percent 4 2 41 2" xfId="31614"/>
    <cellStyle name="Percent 4 2 41 3" xfId="31615"/>
    <cellStyle name="Percent 4 2 41 4" xfId="31616"/>
    <cellStyle name="Percent 4 2 41 5" xfId="31617"/>
    <cellStyle name="Percent 4 2 41 6" xfId="31618"/>
    <cellStyle name="Percent 4 2 41 7" xfId="31619"/>
    <cellStyle name="Percent 4 2 41 8" xfId="31620"/>
    <cellStyle name="Percent 4 2 41 9" xfId="31621"/>
    <cellStyle name="Percent 4 2 42" xfId="1437"/>
    <cellStyle name="Percent 4 2 42 10" xfId="31622"/>
    <cellStyle name="Percent 4 2 42 11" xfId="31623"/>
    <cellStyle name="Percent 4 2 42 12" xfId="31624"/>
    <cellStyle name="Percent 4 2 42 13" xfId="31625"/>
    <cellStyle name="Percent 4 2 42 14" xfId="31626"/>
    <cellStyle name="Percent 4 2 42 15" xfId="31627"/>
    <cellStyle name="Percent 4 2 42 16" xfId="31628"/>
    <cellStyle name="Percent 4 2 42 17" xfId="31629"/>
    <cellStyle name="Percent 4 2 42 2" xfId="31630"/>
    <cellStyle name="Percent 4 2 42 3" xfId="31631"/>
    <cellStyle name="Percent 4 2 42 4" xfId="31632"/>
    <cellStyle name="Percent 4 2 42 5" xfId="31633"/>
    <cellStyle name="Percent 4 2 42 6" xfId="31634"/>
    <cellStyle name="Percent 4 2 42 7" xfId="31635"/>
    <cellStyle name="Percent 4 2 42 8" xfId="31636"/>
    <cellStyle name="Percent 4 2 42 9" xfId="31637"/>
    <cellStyle name="Percent 4 2 43" xfId="1438"/>
    <cellStyle name="Percent 4 2 43 10" xfId="31638"/>
    <cellStyle name="Percent 4 2 43 11" xfId="31639"/>
    <cellStyle name="Percent 4 2 43 12" xfId="31640"/>
    <cellStyle name="Percent 4 2 43 13" xfId="31641"/>
    <cellStyle name="Percent 4 2 43 14" xfId="31642"/>
    <cellStyle name="Percent 4 2 43 15" xfId="31643"/>
    <cellStyle name="Percent 4 2 43 16" xfId="31644"/>
    <cellStyle name="Percent 4 2 43 17" xfId="31645"/>
    <cellStyle name="Percent 4 2 43 2" xfId="31646"/>
    <cellStyle name="Percent 4 2 43 3" xfId="31647"/>
    <cellStyle name="Percent 4 2 43 4" xfId="31648"/>
    <cellStyle name="Percent 4 2 43 5" xfId="31649"/>
    <cellStyle name="Percent 4 2 43 6" xfId="31650"/>
    <cellStyle name="Percent 4 2 43 7" xfId="31651"/>
    <cellStyle name="Percent 4 2 43 8" xfId="31652"/>
    <cellStyle name="Percent 4 2 43 9" xfId="31653"/>
    <cellStyle name="Percent 4 2 44" xfId="1439"/>
    <cellStyle name="Percent 4 2 44 10" xfId="31654"/>
    <cellStyle name="Percent 4 2 44 11" xfId="31655"/>
    <cellStyle name="Percent 4 2 44 12" xfId="31656"/>
    <cellStyle name="Percent 4 2 44 13" xfId="31657"/>
    <cellStyle name="Percent 4 2 44 14" xfId="31658"/>
    <cellStyle name="Percent 4 2 44 15" xfId="31659"/>
    <cellStyle name="Percent 4 2 44 16" xfId="31660"/>
    <cellStyle name="Percent 4 2 44 17" xfId="31661"/>
    <cellStyle name="Percent 4 2 44 2" xfId="31662"/>
    <cellStyle name="Percent 4 2 44 3" xfId="31663"/>
    <cellStyle name="Percent 4 2 44 4" xfId="31664"/>
    <cellStyle name="Percent 4 2 44 5" xfId="31665"/>
    <cellStyle name="Percent 4 2 44 6" xfId="31666"/>
    <cellStyle name="Percent 4 2 44 7" xfId="31667"/>
    <cellStyle name="Percent 4 2 44 8" xfId="31668"/>
    <cellStyle name="Percent 4 2 44 9" xfId="31669"/>
    <cellStyle name="Percent 4 2 45" xfId="1440"/>
    <cellStyle name="Percent 4 2 45 10" xfId="31670"/>
    <cellStyle name="Percent 4 2 45 11" xfId="31671"/>
    <cellStyle name="Percent 4 2 45 12" xfId="31672"/>
    <cellStyle name="Percent 4 2 45 13" xfId="31673"/>
    <cellStyle name="Percent 4 2 45 14" xfId="31674"/>
    <cellStyle name="Percent 4 2 45 15" xfId="31675"/>
    <cellStyle name="Percent 4 2 45 16" xfId="31676"/>
    <cellStyle name="Percent 4 2 45 17" xfId="31677"/>
    <cellStyle name="Percent 4 2 45 2" xfId="31678"/>
    <cellStyle name="Percent 4 2 45 3" xfId="31679"/>
    <cellStyle name="Percent 4 2 45 4" xfId="31680"/>
    <cellStyle name="Percent 4 2 45 5" xfId="31681"/>
    <cellStyle name="Percent 4 2 45 6" xfId="31682"/>
    <cellStyle name="Percent 4 2 45 7" xfId="31683"/>
    <cellStyle name="Percent 4 2 45 8" xfId="31684"/>
    <cellStyle name="Percent 4 2 45 9" xfId="31685"/>
    <cellStyle name="Percent 4 2 46" xfId="1441"/>
    <cellStyle name="Percent 4 2 46 10" xfId="31686"/>
    <cellStyle name="Percent 4 2 46 11" xfId="31687"/>
    <cellStyle name="Percent 4 2 46 12" xfId="31688"/>
    <cellStyle name="Percent 4 2 46 13" xfId="31689"/>
    <cellStyle name="Percent 4 2 46 14" xfId="31690"/>
    <cellStyle name="Percent 4 2 46 15" xfId="31691"/>
    <cellStyle name="Percent 4 2 46 16" xfId="31692"/>
    <cellStyle name="Percent 4 2 46 17" xfId="31693"/>
    <cellStyle name="Percent 4 2 46 2" xfId="31694"/>
    <cellStyle name="Percent 4 2 46 3" xfId="31695"/>
    <cellStyle name="Percent 4 2 46 4" xfId="31696"/>
    <cellStyle name="Percent 4 2 46 5" xfId="31697"/>
    <cellStyle name="Percent 4 2 46 6" xfId="31698"/>
    <cellStyle name="Percent 4 2 46 7" xfId="31699"/>
    <cellStyle name="Percent 4 2 46 8" xfId="31700"/>
    <cellStyle name="Percent 4 2 46 9" xfId="31701"/>
    <cellStyle name="Percent 4 2 47" xfId="1442"/>
    <cellStyle name="Percent 4 2 47 10" xfId="31702"/>
    <cellStyle name="Percent 4 2 47 11" xfId="31703"/>
    <cellStyle name="Percent 4 2 47 12" xfId="31704"/>
    <cellStyle name="Percent 4 2 47 13" xfId="31705"/>
    <cellStyle name="Percent 4 2 47 14" xfId="31706"/>
    <cellStyle name="Percent 4 2 47 15" xfId="31707"/>
    <cellStyle name="Percent 4 2 47 16" xfId="31708"/>
    <cellStyle name="Percent 4 2 47 17" xfId="31709"/>
    <cellStyle name="Percent 4 2 47 2" xfId="31710"/>
    <cellStyle name="Percent 4 2 47 3" xfId="31711"/>
    <cellStyle name="Percent 4 2 47 4" xfId="31712"/>
    <cellStyle name="Percent 4 2 47 5" xfId="31713"/>
    <cellStyle name="Percent 4 2 47 6" xfId="31714"/>
    <cellStyle name="Percent 4 2 47 7" xfId="31715"/>
    <cellStyle name="Percent 4 2 47 8" xfId="31716"/>
    <cellStyle name="Percent 4 2 47 9" xfId="31717"/>
    <cellStyle name="Percent 4 2 48" xfId="5456"/>
    <cellStyle name="Percent 4 2 49" xfId="5457"/>
    <cellStyle name="Percent 4 2 5" xfId="103"/>
    <cellStyle name="Percent 4 2 5 10" xfId="31718"/>
    <cellStyle name="Percent 4 2 5 11" xfId="31719"/>
    <cellStyle name="Percent 4 2 5 12" xfId="31720"/>
    <cellStyle name="Percent 4 2 5 13" xfId="31721"/>
    <cellStyle name="Percent 4 2 5 14" xfId="31722"/>
    <cellStyle name="Percent 4 2 5 15" xfId="31723"/>
    <cellStyle name="Percent 4 2 5 16" xfId="31724"/>
    <cellStyle name="Percent 4 2 5 17" xfId="31725"/>
    <cellStyle name="Percent 4 2 5 2" xfId="31726"/>
    <cellStyle name="Percent 4 2 5 3" xfId="31727"/>
    <cellStyle name="Percent 4 2 5 4" xfId="31728"/>
    <cellStyle name="Percent 4 2 5 5" xfId="31729"/>
    <cellStyle name="Percent 4 2 5 6" xfId="31730"/>
    <cellStyle name="Percent 4 2 5 7" xfId="31731"/>
    <cellStyle name="Percent 4 2 5 8" xfId="31732"/>
    <cellStyle name="Percent 4 2 5 9" xfId="31733"/>
    <cellStyle name="Percent 4 2 50" xfId="5458"/>
    <cellStyle name="Percent 4 2 51" xfId="5459"/>
    <cellStyle name="Percent 4 2 52" xfId="5460"/>
    <cellStyle name="Percent 4 2 53" xfId="5461"/>
    <cellStyle name="Percent 4 2 54" xfId="5462"/>
    <cellStyle name="Percent 4 2 55" xfId="5463"/>
    <cellStyle name="Percent 4 2 56" xfId="5464"/>
    <cellStyle name="Percent 4 2 57" xfId="5465"/>
    <cellStyle name="Percent 4 2 58" xfId="5466"/>
    <cellStyle name="Percent 4 2 59" xfId="5467"/>
    <cellStyle name="Percent 4 2 6" xfId="104"/>
    <cellStyle name="Percent 4 2 6 10" xfId="31734"/>
    <cellStyle name="Percent 4 2 6 11" xfId="31735"/>
    <cellStyle name="Percent 4 2 6 12" xfId="31736"/>
    <cellStyle name="Percent 4 2 6 13" xfId="31737"/>
    <cellStyle name="Percent 4 2 6 14" xfId="31738"/>
    <cellStyle name="Percent 4 2 6 15" xfId="31739"/>
    <cellStyle name="Percent 4 2 6 16" xfId="31740"/>
    <cellStyle name="Percent 4 2 6 17" xfId="31741"/>
    <cellStyle name="Percent 4 2 6 2" xfId="31742"/>
    <cellStyle name="Percent 4 2 6 3" xfId="31743"/>
    <cellStyle name="Percent 4 2 6 4" xfId="31744"/>
    <cellStyle name="Percent 4 2 6 5" xfId="31745"/>
    <cellStyle name="Percent 4 2 6 6" xfId="31746"/>
    <cellStyle name="Percent 4 2 6 7" xfId="31747"/>
    <cellStyle name="Percent 4 2 6 8" xfId="31748"/>
    <cellStyle name="Percent 4 2 6 9" xfId="31749"/>
    <cellStyle name="Percent 4 2 60" xfId="5468"/>
    <cellStyle name="Percent 4 2 7" xfId="105"/>
    <cellStyle name="Percent 4 2 7 10" xfId="31750"/>
    <cellStyle name="Percent 4 2 7 11" xfId="31751"/>
    <cellStyle name="Percent 4 2 7 12" xfId="31752"/>
    <cellStyle name="Percent 4 2 7 13" xfId="31753"/>
    <cellStyle name="Percent 4 2 7 14" xfId="31754"/>
    <cellStyle name="Percent 4 2 7 15" xfId="31755"/>
    <cellStyle name="Percent 4 2 7 16" xfId="31756"/>
    <cellStyle name="Percent 4 2 7 17" xfId="31757"/>
    <cellStyle name="Percent 4 2 7 2" xfId="31758"/>
    <cellStyle name="Percent 4 2 7 3" xfId="31759"/>
    <cellStyle name="Percent 4 2 7 4" xfId="31760"/>
    <cellStyle name="Percent 4 2 7 5" xfId="31761"/>
    <cellStyle name="Percent 4 2 7 6" xfId="31762"/>
    <cellStyle name="Percent 4 2 7 7" xfId="31763"/>
    <cellStyle name="Percent 4 2 7 8" xfId="31764"/>
    <cellStyle name="Percent 4 2 7 9" xfId="31765"/>
    <cellStyle name="Percent 4 2 8" xfId="106"/>
    <cellStyle name="Percent 4 2 8 10" xfId="31766"/>
    <cellStyle name="Percent 4 2 8 11" xfId="31767"/>
    <cellStyle name="Percent 4 2 8 12" xfId="31768"/>
    <cellStyle name="Percent 4 2 8 13" xfId="31769"/>
    <cellStyle name="Percent 4 2 8 14" xfId="31770"/>
    <cellStyle name="Percent 4 2 8 15" xfId="31771"/>
    <cellStyle name="Percent 4 2 8 16" xfId="31772"/>
    <cellStyle name="Percent 4 2 8 17" xfId="31773"/>
    <cellStyle name="Percent 4 2 8 2" xfId="31774"/>
    <cellStyle name="Percent 4 2 8 3" xfId="31775"/>
    <cellStyle name="Percent 4 2 8 4" xfId="31776"/>
    <cellStyle name="Percent 4 2 8 5" xfId="31777"/>
    <cellStyle name="Percent 4 2 8 6" xfId="31778"/>
    <cellStyle name="Percent 4 2 8 7" xfId="31779"/>
    <cellStyle name="Percent 4 2 8 8" xfId="31780"/>
    <cellStyle name="Percent 4 2 8 9" xfId="31781"/>
    <cellStyle name="Percent 4 2 9" xfId="107"/>
    <cellStyle name="Percent 4 2 9 10" xfId="31782"/>
    <cellStyle name="Percent 4 2 9 11" xfId="31783"/>
    <cellStyle name="Percent 4 2 9 12" xfId="31784"/>
    <cellStyle name="Percent 4 2 9 13" xfId="31785"/>
    <cellStyle name="Percent 4 2 9 14" xfId="31786"/>
    <cellStyle name="Percent 4 2 9 15" xfId="31787"/>
    <cellStyle name="Percent 4 2 9 16" xfId="31788"/>
    <cellStyle name="Percent 4 2 9 17" xfId="31789"/>
    <cellStyle name="Percent 4 2 9 2" xfId="31790"/>
    <cellStyle name="Percent 4 2 9 3" xfId="31791"/>
    <cellStyle name="Percent 4 2 9 4" xfId="31792"/>
    <cellStyle name="Percent 4 2 9 5" xfId="31793"/>
    <cellStyle name="Percent 4 2 9 6" xfId="31794"/>
    <cellStyle name="Percent 4 2 9 7" xfId="31795"/>
    <cellStyle name="Percent 4 2 9 8" xfId="31796"/>
    <cellStyle name="Percent 4 2 9 9" xfId="31797"/>
    <cellStyle name="Percent 4 20" xfId="108"/>
    <cellStyle name="Percent 4 20 10" xfId="31798"/>
    <cellStyle name="Percent 4 20 11" xfId="31799"/>
    <cellStyle name="Percent 4 20 12" xfId="31800"/>
    <cellStyle name="Percent 4 20 13" xfId="31801"/>
    <cellStyle name="Percent 4 20 14" xfId="31802"/>
    <cellStyle name="Percent 4 20 15" xfId="31803"/>
    <cellStyle name="Percent 4 20 16" xfId="31804"/>
    <cellStyle name="Percent 4 20 17" xfId="31805"/>
    <cellStyle name="Percent 4 20 2" xfId="31806"/>
    <cellStyle name="Percent 4 20 3" xfId="31807"/>
    <cellStyle name="Percent 4 20 4" xfId="31808"/>
    <cellStyle name="Percent 4 20 5" xfId="31809"/>
    <cellStyle name="Percent 4 20 6" xfId="31810"/>
    <cellStyle name="Percent 4 20 7" xfId="31811"/>
    <cellStyle name="Percent 4 20 8" xfId="31812"/>
    <cellStyle name="Percent 4 20 9" xfId="31813"/>
    <cellStyle name="Percent 4 21" xfId="1443"/>
    <cellStyle name="Percent 4 21 10" xfId="31814"/>
    <cellStyle name="Percent 4 21 11" xfId="31815"/>
    <cellStyle name="Percent 4 21 12" xfId="31816"/>
    <cellStyle name="Percent 4 21 13" xfId="31817"/>
    <cellStyle name="Percent 4 21 14" xfId="31818"/>
    <cellStyle name="Percent 4 21 15" xfId="31819"/>
    <cellStyle name="Percent 4 21 16" xfId="31820"/>
    <cellStyle name="Percent 4 21 17" xfId="31821"/>
    <cellStyle name="Percent 4 21 2" xfId="31822"/>
    <cellStyle name="Percent 4 21 3" xfId="31823"/>
    <cellStyle name="Percent 4 21 4" xfId="31824"/>
    <cellStyle name="Percent 4 21 5" xfId="31825"/>
    <cellStyle name="Percent 4 21 6" xfId="31826"/>
    <cellStyle name="Percent 4 21 7" xfId="31827"/>
    <cellStyle name="Percent 4 21 8" xfId="31828"/>
    <cellStyle name="Percent 4 21 9" xfId="31829"/>
    <cellStyle name="Percent 4 22" xfId="1444"/>
    <cellStyle name="Percent 4 22 10" xfId="31830"/>
    <cellStyle name="Percent 4 22 11" xfId="31831"/>
    <cellStyle name="Percent 4 22 12" xfId="31832"/>
    <cellStyle name="Percent 4 22 13" xfId="31833"/>
    <cellStyle name="Percent 4 22 14" xfId="31834"/>
    <cellStyle name="Percent 4 22 15" xfId="31835"/>
    <cellStyle name="Percent 4 22 16" xfId="31836"/>
    <cellStyle name="Percent 4 22 17" xfId="31837"/>
    <cellStyle name="Percent 4 22 2" xfId="31838"/>
    <cellStyle name="Percent 4 22 3" xfId="31839"/>
    <cellStyle name="Percent 4 22 4" xfId="31840"/>
    <cellStyle name="Percent 4 22 5" xfId="31841"/>
    <cellStyle name="Percent 4 22 6" xfId="31842"/>
    <cellStyle name="Percent 4 22 7" xfId="31843"/>
    <cellStyle name="Percent 4 22 8" xfId="31844"/>
    <cellStyle name="Percent 4 22 9" xfId="31845"/>
    <cellStyle name="Percent 4 23" xfId="1445"/>
    <cellStyle name="Percent 4 23 10" xfId="31846"/>
    <cellStyle name="Percent 4 23 11" xfId="31847"/>
    <cellStyle name="Percent 4 23 12" xfId="31848"/>
    <cellStyle name="Percent 4 23 13" xfId="31849"/>
    <cellStyle name="Percent 4 23 14" xfId="31850"/>
    <cellStyle name="Percent 4 23 15" xfId="31851"/>
    <cellStyle name="Percent 4 23 16" xfId="31852"/>
    <cellStyle name="Percent 4 23 17" xfId="31853"/>
    <cellStyle name="Percent 4 23 2" xfId="31854"/>
    <cellStyle name="Percent 4 23 3" xfId="31855"/>
    <cellStyle name="Percent 4 23 4" xfId="31856"/>
    <cellStyle name="Percent 4 23 5" xfId="31857"/>
    <cellStyle name="Percent 4 23 6" xfId="31858"/>
    <cellStyle name="Percent 4 23 7" xfId="31859"/>
    <cellStyle name="Percent 4 23 8" xfId="31860"/>
    <cellStyle name="Percent 4 23 9" xfId="31861"/>
    <cellStyle name="Percent 4 24" xfId="1446"/>
    <cellStyle name="Percent 4 24 10" xfId="31862"/>
    <cellStyle name="Percent 4 24 11" xfId="31863"/>
    <cellStyle name="Percent 4 24 12" xfId="31864"/>
    <cellStyle name="Percent 4 24 13" xfId="31865"/>
    <cellStyle name="Percent 4 24 14" xfId="31866"/>
    <cellStyle name="Percent 4 24 15" xfId="31867"/>
    <cellStyle name="Percent 4 24 16" xfId="31868"/>
    <cellStyle name="Percent 4 24 17" xfId="31869"/>
    <cellStyle name="Percent 4 24 2" xfId="31870"/>
    <cellStyle name="Percent 4 24 3" xfId="31871"/>
    <cellStyle name="Percent 4 24 4" xfId="31872"/>
    <cellStyle name="Percent 4 24 5" xfId="31873"/>
    <cellStyle name="Percent 4 24 6" xfId="31874"/>
    <cellStyle name="Percent 4 24 7" xfId="31875"/>
    <cellStyle name="Percent 4 24 8" xfId="31876"/>
    <cellStyle name="Percent 4 24 9" xfId="31877"/>
    <cellStyle name="Percent 4 25" xfId="1447"/>
    <cellStyle name="Percent 4 25 10" xfId="31878"/>
    <cellStyle name="Percent 4 25 11" xfId="31879"/>
    <cellStyle name="Percent 4 25 12" xfId="31880"/>
    <cellStyle name="Percent 4 25 13" xfId="31881"/>
    <cellStyle name="Percent 4 25 14" xfId="31882"/>
    <cellStyle name="Percent 4 25 15" xfId="31883"/>
    <cellStyle name="Percent 4 25 16" xfId="31884"/>
    <cellStyle name="Percent 4 25 17" xfId="31885"/>
    <cellStyle name="Percent 4 25 2" xfId="31886"/>
    <cellStyle name="Percent 4 25 3" xfId="31887"/>
    <cellStyle name="Percent 4 25 4" xfId="31888"/>
    <cellStyle name="Percent 4 25 5" xfId="31889"/>
    <cellStyle name="Percent 4 25 6" xfId="31890"/>
    <cellStyle name="Percent 4 25 7" xfId="31891"/>
    <cellStyle name="Percent 4 25 8" xfId="31892"/>
    <cellStyle name="Percent 4 25 9" xfId="31893"/>
    <cellStyle name="Percent 4 26" xfId="1448"/>
    <cellStyle name="Percent 4 26 10" xfId="31894"/>
    <cellStyle name="Percent 4 26 11" xfId="31895"/>
    <cellStyle name="Percent 4 26 12" xfId="31896"/>
    <cellStyle name="Percent 4 26 13" xfId="31897"/>
    <cellStyle name="Percent 4 26 14" xfId="31898"/>
    <cellStyle name="Percent 4 26 15" xfId="31899"/>
    <cellStyle name="Percent 4 26 16" xfId="31900"/>
    <cellStyle name="Percent 4 26 17" xfId="31901"/>
    <cellStyle name="Percent 4 26 2" xfId="31902"/>
    <cellStyle name="Percent 4 26 3" xfId="31903"/>
    <cellStyle name="Percent 4 26 4" xfId="31904"/>
    <cellStyle name="Percent 4 26 5" xfId="31905"/>
    <cellStyle name="Percent 4 26 6" xfId="31906"/>
    <cellStyle name="Percent 4 26 7" xfId="31907"/>
    <cellStyle name="Percent 4 26 8" xfId="31908"/>
    <cellStyle name="Percent 4 26 9" xfId="31909"/>
    <cellStyle name="Percent 4 27" xfId="1449"/>
    <cellStyle name="Percent 4 27 10" xfId="31910"/>
    <cellStyle name="Percent 4 27 11" xfId="31911"/>
    <cellStyle name="Percent 4 27 12" xfId="31912"/>
    <cellStyle name="Percent 4 27 13" xfId="31913"/>
    <cellStyle name="Percent 4 27 14" xfId="31914"/>
    <cellStyle name="Percent 4 27 15" xfId="31915"/>
    <cellStyle name="Percent 4 27 16" xfId="31916"/>
    <cellStyle name="Percent 4 27 17" xfId="31917"/>
    <cellStyle name="Percent 4 27 2" xfId="31918"/>
    <cellStyle name="Percent 4 27 3" xfId="31919"/>
    <cellStyle name="Percent 4 27 4" xfId="31920"/>
    <cellStyle name="Percent 4 27 5" xfId="31921"/>
    <cellStyle name="Percent 4 27 6" xfId="31922"/>
    <cellStyle name="Percent 4 27 7" xfId="31923"/>
    <cellStyle name="Percent 4 27 8" xfId="31924"/>
    <cellStyle name="Percent 4 27 9" xfId="31925"/>
    <cellStyle name="Percent 4 28" xfId="1450"/>
    <cellStyle name="Percent 4 28 10" xfId="31926"/>
    <cellStyle name="Percent 4 28 11" xfId="31927"/>
    <cellStyle name="Percent 4 28 12" xfId="31928"/>
    <cellStyle name="Percent 4 28 13" xfId="31929"/>
    <cellStyle name="Percent 4 28 14" xfId="31930"/>
    <cellStyle name="Percent 4 28 15" xfId="31931"/>
    <cellStyle name="Percent 4 28 16" xfId="31932"/>
    <cellStyle name="Percent 4 28 17" xfId="31933"/>
    <cellStyle name="Percent 4 28 2" xfId="31934"/>
    <cellStyle name="Percent 4 28 3" xfId="31935"/>
    <cellStyle name="Percent 4 28 4" xfId="31936"/>
    <cellStyle name="Percent 4 28 5" xfId="31937"/>
    <cellStyle name="Percent 4 28 6" xfId="31938"/>
    <cellStyle name="Percent 4 28 7" xfId="31939"/>
    <cellStyle name="Percent 4 28 8" xfId="31940"/>
    <cellStyle name="Percent 4 28 9" xfId="31941"/>
    <cellStyle name="Percent 4 29" xfId="1451"/>
    <cellStyle name="Percent 4 29 10" xfId="31942"/>
    <cellStyle name="Percent 4 29 11" xfId="31943"/>
    <cellStyle name="Percent 4 29 12" xfId="31944"/>
    <cellStyle name="Percent 4 29 13" xfId="31945"/>
    <cellStyle name="Percent 4 29 14" xfId="31946"/>
    <cellStyle name="Percent 4 29 15" xfId="31947"/>
    <cellStyle name="Percent 4 29 16" xfId="31948"/>
    <cellStyle name="Percent 4 29 17" xfId="31949"/>
    <cellStyle name="Percent 4 29 2" xfId="31950"/>
    <cellStyle name="Percent 4 29 3" xfId="31951"/>
    <cellStyle name="Percent 4 29 4" xfId="31952"/>
    <cellStyle name="Percent 4 29 5" xfId="31953"/>
    <cellStyle name="Percent 4 29 6" xfId="31954"/>
    <cellStyle name="Percent 4 29 7" xfId="31955"/>
    <cellStyle name="Percent 4 29 8" xfId="31956"/>
    <cellStyle name="Percent 4 29 9" xfId="31957"/>
    <cellStyle name="Percent 4 3" xfId="109"/>
    <cellStyle name="Percent 4 3 10" xfId="110"/>
    <cellStyle name="Percent 4 3 2" xfId="111"/>
    <cellStyle name="Percent 4 3 3" xfId="112"/>
    <cellStyle name="Percent 4 3 4" xfId="113"/>
    <cellStyle name="Percent 4 3 5" xfId="114"/>
    <cellStyle name="Percent 4 3 6" xfId="115"/>
    <cellStyle name="Percent 4 3 7" xfId="116"/>
    <cellStyle name="Percent 4 3 8" xfId="117"/>
    <cellStyle name="Percent 4 3 9" xfId="118"/>
    <cellStyle name="Percent 4 30" xfId="1452"/>
    <cellStyle name="Percent 4 30 10" xfId="31958"/>
    <cellStyle name="Percent 4 30 11" xfId="31959"/>
    <cellStyle name="Percent 4 30 12" xfId="31960"/>
    <cellStyle name="Percent 4 30 13" xfId="31961"/>
    <cellStyle name="Percent 4 30 14" xfId="31962"/>
    <cellStyle name="Percent 4 30 15" xfId="31963"/>
    <cellStyle name="Percent 4 30 16" xfId="31964"/>
    <cellStyle name="Percent 4 30 17" xfId="31965"/>
    <cellStyle name="Percent 4 30 2" xfId="31966"/>
    <cellStyle name="Percent 4 30 3" xfId="31967"/>
    <cellStyle name="Percent 4 30 4" xfId="31968"/>
    <cellStyle name="Percent 4 30 5" xfId="31969"/>
    <cellStyle name="Percent 4 30 6" xfId="31970"/>
    <cellStyle name="Percent 4 30 7" xfId="31971"/>
    <cellStyle name="Percent 4 30 8" xfId="31972"/>
    <cellStyle name="Percent 4 30 9" xfId="31973"/>
    <cellStyle name="Percent 4 31" xfId="1453"/>
    <cellStyle name="Percent 4 31 10" xfId="31974"/>
    <cellStyle name="Percent 4 31 11" xfId="31975"/>
    <cellStyle name="Percent 4 31 12" xfId="31976"/>
    <cellStyle name="Percent 4 31 13" xfId="31977"/>
    <cellStyle name="Percent 4 31 14" xfId="31978"/>
    <cellStyle name="Percent 4 31 15" xfId="31979"/>
    <cellStyle name="Percent 4 31 16" xfId="31980"/>
    <cellStyle name="Percent 4 31 17" xfId="31981"/>
    <cellStyle name="Percent 4 31 2" xfId="31982"/>
    <cellStyle name="Percent 4 31 3" xfId="31983"/>
    <cellStyle name="Percent 4 31 4" xfId="31984"/>
    <cellStyle name="Percent 4 31 5" xfId="31985"/>
    <cellStyle name="Percent 4 31 6" xfId="31986"/>
    <cellStyle name="Percent 4 31 7" xfId="31987"/>
    <cellStyle name="Percent 4 31 8" xfId="31988"/>
    <cellStyle name="Percent 4 31 9" xfId="31989"/>
    <cellStyle name="Percent 4 32" xfId="1454"/>
    <cellStyle name="Percent 4 32 10" xfId="31990"/>
    <cellStyle name="Percent 4 32 11" xfId="31991"/>
    <cellStyle name="Percent 4 32 12" xfId="31992"/>
    <cellStyle name="Percent 4 32 13" xfId="31993"/>
    <cellStyle name="Percent 4 32 14" xfId="31994"/>
    <cellStyle name="Percent 4 32 15" xfId="31995"/>
    <cellStyle name="Percent 4 32 16" xfId="31996"/>
    <cellStyle name="Percent 4 32 17" xfId="31997"/>
    <cellStyle name="Percent 4 32 2" xfId="31998"/>
    <cellStyle name="Percent 4 32 3" xfId="31999"/>
    <cellStyle name="Percent 4 32 4" xfId="32000"/>
    <cellStyle name="Percent 4 32 5" xfId="32001"/>
    <cellStyle name="Percent 4 32 6" xfId="32002"/>
    <cellStyle name="Percent 4 32 7" xfId="32003"/>
    <cellStyle name="Percent 4 32 8" xfId="32004"/>
    <cellStyle name="Percent 4 32 9" xfId="32005"/>
    <cellStyle name="Percent 4 33" xfId="1455"/>
    <cellStyle name="Percent 4 33 10" xfId="32006"/>
    <cellStyle name="Percent 4 33 11" xfId="32007"/>
    <cellStyle name="Percent 4 33 12" xfId="32008"/>
    <cellStyle name="Percent 4 33 13" xfId="32009"/>
    <cellStyle name="Percent 4 33 14" xfId="32010"/>
    <cellStyle name="Percent 4 33 15" xfId="32011"/>
    <cellStyle name="Percent 4 33 16" xfId="32012"/>
    <cellStyle name="Percent 4 33 17" xfId="32013"/>
    <cellStyle name="Percent 4 33 2" xfId="32014"/>
    <cellStyle name="Percent 4 33 3" xfId="32015"/>
    <cellStyle name="Percent 4 33 4" xfId="32016"/>
    <cellStyle name="Percent 4 33 5" xfId="32017"/>
    <cellStyle name="Percent 4 33 6" xfId="32018"/>
    <cellStyle name="Percent 4 33 7" xfId="32019"/>
    <cellStyle name="Percent 4 33 8" xfId="32020"/>
    <cellStyle name="Percent 4 33 9" xfId="32021"/>
    <cellStyle name="Percent 4 34" xfId="1456"/>
    <cellStyle name="Percent 4 34 10" xfId="32022"/>
    <cellStyle name="Percent 4 34 11" xfId="32023"/>
    <cellStyle name="Percent 4 34 12" xfId="32024"/>
    <cellStyle name="Percent 4 34 13" xfId="32025"/>
    <cellStyle name="Percent 4 34 14" xfId="32026"/>
    <cellStyle name="Percent 4 34 15" xfId="32027"/>
    <cellStyle name="Percent 4 34 16" xfId="32028"/>
    <cellStyle name="Percent 4 34 17" xfId="32029"/>
    <cellStyle name="Percent 4 34 2" xfId="32030"/>
    <cellStyle name="Percent 4 34 3" xfId="32031"/>
    <cellStyle name="Percent 4 34 4" xfId="32032"/>
    <cellStyle name="Percent 4 34 5" xfId="32033"/>
    <cellStyle name="Percent 4 34 6" xfId="32034"/>
    <cellStyle name="Percent 4 34 7" xfId="32035"/>
    <cellStyle name="Percent 4 34 8" xfId="32036"/>
    <cellStyle name="Percent 4 34 9" xfId="32037"/>
    <cellStyle name="Percent 4 35" xfId="1457"/>
    <cellStyle name="Percent 4 35 10" xfId="32038"/>
    <cellStyle name="Percent 4 35 11" xfId="32039"/>
    <cellStyle name="Percent 4 35 12" xfId="32040"/>
    <cellStyle name="Percent 4 35 13" xfId="32041"/>
    <cellStyle name="Percent 4 35 14" xfId="32042"/>
    <cellStyle name="Percent 4 35 15" xfId="32043"/>
    <cellStyle name="Percent 4 35 16" xfId="32044"/>
    <cellStyle name="Percent 4 35 17" xfId="32045"/>
    <cellStyle name="Percent 4 35 2" xfId="32046"/>
    <cellStyle name="Percent 4 35 3" xfId="32047"/>
    <cellStyle name="Percent 4 35 4" xfId="32048"/>
    <cellStyle name="Percent 4 35 5" xfId="32049"/>
    <cellStyle name="Percent 4 35 6" xfId="32050"/>
    <cellStyle name="Percent 4 35 7" xfId="32051"/>
    <cellStyle name="Percent 4 35 8" xfId="32052"/>
    <cellStyle name="Percent 4 35 9" xfId="32053"/>
    <cellStyle name="Percent 4 36" xfId="1458"/>
    <cellStyle name="Percent 4 36 10" xfId="32054"/>
    <cellStyle name="Percent 4 36 11" xfId="32055"/>
    <cellStyle name="Percent 4 36 12" xfId="32056"/>
    <cellStyle name="Percent 4 36 13" xfId="32057"/>
    <cellStyle name="Percent 4 36 14" xfId="32058"/>
    <cellStyle name="Percent 4 36 15" xfId="32059"/>
    <cellStyle name="Percent 4 36 16" xfId="32060"/>
    <cellStyle name="Percent 4 36 17" xfId="32061"/>
    <cellStyle name="Percent 4 36 2" xfId="32062"/>
    <cellStyle name="Percent 4 36 3" xfId="32063"/>
    <cellStyle name="Percent 4 36 4" xfId="32064"/>
    <cellStyle name="Percent 4 36 5" xfId="32065"/>
    <cellStyle name="Percent 4 36 6" xfId="32066"/>
    <cellStyle name="Percent 4 36 7" xfId="32067"/>
    <cellStyle name="Percent 4 36 8" xfId="32068"/>
    <cellStyle name="Percent 4 36 9" xfId="32069"/>
    <cellStyle name="Percent 4 37" xfId="1459"/>
    <cellStyle name="Percent 4 37 10" xfId="32070"/>
    <cellStyle name="Percent 4 37 11" xfId="32071"/>
    <cellStyle name="Percent 4 37 12" xfId="32072"/>
    <cellStyle name="Percent 4 37 13" xfId="32073"/>
    <cellStyle name="Percent 4 37 14" xfId="32074"/>
    <cellStyle name="Percent 4 37 15" xfId="32075"/>
    <cellStyle name="Percent 4 37 16" xfId="32076"/>
    <cellStyle name="Percent 4 37 17" xfId="32077"/>
    <cellStyle name="Percent 4 37 2" xfId="32078"/>
    <cellStyle name="Percent 4 37 3" xfId="32079"/>
    <cellStyle name="Percent 4 37 4" xfId="32080"/>
    <cellStyle name="Percent 4 37 5" xfId="32081"/>
    <cellStyle name="Percent 4 37 6" xfId="32082"/>
    <cellStyle name="Percent 4 37 7" xfId="32083"/>
    <cellStyle name="Percent 4 37 8" xfId="32084"/>
    <cellStyle name="Percent 4 37 9" xfId="32085"/>
    <cellStyle name="Percent 4 38" xfId="1460"/>
    <cellStyle name="Percent 4 38 10" xfId="32086"/>
    <cellStyle name="Percent 4 38 11" xfId="32087"/>
    <cellStyle name="Percent 4 38 12" xfId="32088"/>
    <cellStyle name="Percent 4 38 13" xfId="32089"/>
    <cellStyle name="Percent 4 38 14" xfId="32090"/>
    <cellStyle name="Percent 4 38 15" xfId="32091"/>
    <cellStyle name="Percent 4 38 16" xfId="32092"/>
    <cellStyle name="Percent 4 38 17" xfId="32093"/>
    <cellStyle name="Percent 4 38 2" xfId="32094"/>
    <cellStyle name="Percent 4 38 3" xfId="32095"/>
    <cellStyle name="Percent 4 38 4" xfId="32096"/>
    <cellStyle name="Percent 4 38 5" xfId="32097"/>
    <cellStyle name="Percent 4 38 6" xfId="32098"/>
    <cellStyle name="Percent 4 38 7" xfId="32099"/>
    <cellStyle name="Percent 4 38 8" xfId="32100"/>
    <cellStyle name="Percent 4 38 9" xfId="32101"/>
    <cellStyle name="Percent 4 39" xfId="1461"/>
    <cellStyle name="Percent 4 39 10" xfId="32102"/>
    <cellStyle name="Percent 4 39 11" xfId="32103"/>
    <cellStyle name="Percent 4 39 12" xfId="32104"/>
    <cellStyle name="Percent 4 39 13" xfId="32105"/>
    <cellStyle name="Percent 4 39 14" xfId="32106"/>
    <cellStyle name="Percent 4 39 15" xfId="32107"/>
    <cellStyle name="Percent 4 39 16" xfId="32108"/>
    <cellStyle name="Percent 4 39 17" xfId="32109"/>
    <cellStyle name="Percent 4 39 2" xfId="32110"/>
    <cellStyle name="Percent 4 39 3" xfId="32111"/>
    <cellStyle name="Percent 4 39 4" xfId="32112"/>
    <cellStyle name="Percent 4 39 5" xfId="32113"/>
    <cellStyle name="Percent 4 39 6" xfId="32114"/>
    <cellStyle name="Percent 4 39 7" xfId="32115"/>
    <cellStyle name="Percent 4 39 8" xfId="32116"/>
    <cellStyle name="Percent 4 39 9" xfId="32117"/>
    <cellStyle name="Percent 4 4" xfId="119"/>
    <cellStyle name="Percent 4 4 10" xfId="120"/>
    <cellStyle name="Percent 4 4 11" xfId="32118"/>
    <cellStyle name="Percent 4 4 12" xfId="32119"/>
    <cellStyle name="Percent 4 4 13" xfId="32120"/>
    <cellStyle name="Percent 4 4 14" xfId="32121"/>
    <cellStyle name="Percent 4 4 15" xfId="32122"/>
    <cellStyle name="Percent 4 4 16" xfId="32123"/>
    <cellStyle name="Percent 4 4 17" xfId="32124"/>
    <cellStyle name="Percent 4 4 2" xfId="121"/>
    <cellStyle name="Percent 4 4 3" xfId="122"/>
    <cellStyle name="Percent 4 4 4" xfId="123"/>
    <cellStyle name="Percent 4 4 5" xfId="124"/>
    <cellStyle name="Percent 4 4 6" xfId="125"/>
    <cellStyle name="Percent 4 4 7" xfId="126"/>
    <cellStyle name="Percent 4 4 8" xfId="127"/>
    <cellStyle name="Percent 4 4 9" xfId="128"/>
    <cellStyle name="Percent 4 40" xfId="1462"/>
    <cellStyle name="Percent 4 40 10" xfId="32125"/>
    <cellStyle name="Percent 4 40 11" xfId="32126"/>
    <cellStyle name="Percent 4 40 12" xfId="32127"/>
    <cellStyle name="Percent 4 40 13" xfId="32128"/>
    <cellStyle name="Percent 4 40 14" xfId="32129"/>
    <cellStyle name="Percent 4 40 15" xfId="32130"/>
    <cellStyle name="Percent 4 40 16" xfId="32131"/>
    <cellStyle name="Percent 4 40 17" xfId="32132"/>
    <cellStyle name="Percent 4 40 2" xfId="32133"/>
    <cellStyle name="Percent 4 40 3" xfId="32134"/>
    <cellStyle name="Percent 4 40 4" xfId="32135"/>
    <cellStyle name="Percent 4 40 5" xfId="32136"/>
    <cellStyle name="Percent 4 40 6" xfId="32137"/>
    <cellStyle name="Percent 4 40 7" xfId="32138"/>
    <cellStyle name="Percent 4 40 8" xfId="32139"/>
    <cellStyle name="Percent 4 40 9" xfId="32140"/>
    <cellStyle name="Percent 4 41" xfId="1463"/>
    <cellStyle name="Percent 4 41 10" xfId="32141"/>
    <cellStyle name="Percent 4 41 11" xfId="32142"/>
    <cellStyle name="Percent 4 41 12" xfId="32143"/>
    <cellStyle name="Percent 4 41 13" xfId="32144"/>
    <cellStyle name="Percent 4 41 14" xfId="32145"/>
    <cellStyle name="Percent 4 41 15" xfId="32146"/>
    <cellStyle name="Percent 4 41 16" xfId="32147"/>
    <cellStyle name="Percent 4 41 17" xfId="32148"/>
    <cellStyle name="Percent 4 41 2" xfId="32149"/>
    <cellStyle name="Percent 4 41 3" xfId="32150"/>
    <cellStyle name="Percent 4 41 4" xfId="32151"/>
    <cellStyle name="Percent 4 41 5" xfId="32152"/>
    <cellStyle name="Percent 4 41 6" xfId="32153"/>
    <cellStyle name="Percent 4 41 7" xfId="32154"/>
    <cellStyle name="Percent 4 41 8" xfId="32155"/>
    <cellStyle name="Percent 4 41 9" xfId="32156"/>
    <cellStyle name="Percent 4 42" xfId="1464"/>
    <cellStyle name="Percent 4 42 10" xfId="32157"/>
    <cellStyle name="Percent 4 42 11" xfId="32158"/>
    <cellStyle name="Percent 4 42 12" xfId="32159"/>
    <cellStyle name="Percent 4 42 13" xfId="32160"/>
    <cellStyle name="Percent 4 42 14" xfId="32161"/>
    <cellStyle name="Percent 4 42 15" xfId="32162"/>
    <cellStyle name="Percent 4 42 16" xfId="32163"/>
    <cellStyle name="Percent 4 42 17" xfId="32164"/>
    <cellStyle name="Percent 4 42 2" xfId="32165"/>
    <cellStyle name="Percent 4 42 3" xfId="32166"/>
    <cellStyle name="Percent 4 42 4" xfId="32167"/>
    <cellStyle name="Percent 4 42 5" xfId="32168"/>
    <cellStyle name="Percent 4 42 6" xfId="32169"/>
    <cellStyle name="Percent 4 42 7" xfId="32170"/>
    <cellStyle name="Percent 4 42 8" xfId="32171"/>
    <cellStyle name="Percent 4 42 9" xfId="32172"/>
    <cellStyle name="Percent 4 43" xfId="1465"/>
    <cellStyle name="Percent 4 43 10" xfId="32173"/>
    <cellStyle name="Percent 4 43 11" xfId="32174"/>
    <cellStyle name="Percent 4 43 12" xfId="32175"/>
    <cellStyle name="Percent 4 43 13" xfId="32176"/>
    <cellStyle name="Percent 4 43 14" xfId="32177"/>
    <cellStyle name="Percent 4 43 15" xfId="32178"/>
    <cellStyle name="Percent 4 43 16" xfId="32179"/>
    <cellStyle name="Percent 4 43 17" xfId="32180"/>
    <cellStyle name="Percent 4 43 2" xfId="32181"/>
    <cellStyle name="Percent 4 43 3" xfId="32182"/>
    <cellStyle name="Percent 4 43 4" xfId="32183"/>
    <cellStyle name="Percent 4 43 5" xfId="32184"/>
    <cellStyle name="Percent 4 43 6" xfId="32185"/>
    <cellStyle name="Percent 4 43 7" xfId="32186"/>
    <cellStyle name="Percent 4 43 8" xfId="32187"/>
    <cellStyle name="Percent 4 43 9" xfId="32188"/>
    <cellStyle name="Percent 4 44" xfId="1466"/>
    <cellStyle name="Percent 4 44 10" xfId="32189"/>
    <cellStyle name="Percent 4 44 11" xfId="32190"/>
    <cellStyle name="Percent 4 44 12" xfId="32191"/>
    <cellStyle name="Percent 4 44 13" xfId="32192"/>
    <cellStyle name="Percent 4 44 14" xfId="32193"/>
    <cellStyle name="Percent 4 44 15" xfId="32194"/>
    <cellStyle name="Percent 4 44 16" xfId="32195"/>
    <cellStyle name="Percent 4 44 17" xfId="32196"/>
    <cellStyle name="Percent 4 44 2" xfId="32197"/>
    <cellStyle name="Percent 4 44 3" xfId="32198"/>
    <cellStyle name="Percent 4 44 4" xfId="32199"/>
    <cellStyle name="Percent 4 44 5" xfId="32200"/>
    <cellStyle name="Percent 4 44 6" xfId="32201"/>
    <cellStyle name="Percent 4 44 7" xfId="32202"/>
    <cellStyle name="Percent 4 44 8" xfId="32203"/>
    <cellStyle name="Percent 4 44 9" xfId="32204"/>
    <cellStyle name="Percent 4 45" xfId="1467"/>
    <cellStyle name="Percent 4 45 10" xfId="32205"/>
    <cellStyle name="Percent 4 45 11" xfId="32206"/>
    <cellStyle name="Percent 4 45 12" xfId="32207"/>
    <cellStyle name="Percent 4 45 13" xfId="32208"/>
    <cellStyle name="Percent 4 45 14" xfId="32209"/>
    <cellStyle name="Percent 4 45 15" xfId="32210"/>
    <cellStyle name="Percent 4 45 16" xfId="32211"/>
    <cellStyle name="Percent 4 45 17" xfId="32212"/>
    <cellStyle name="Percent 4 45 2" xfId="32213"/>
    <cellStyle name="Percent 4 45 3" xfId="32214"/>
    <cellStyle name="Percent 4 45 4" xfId="32215"/>
    <cellStyle name="Percent 4 45 5" xfId="32216"/>
    <cellStyle name="Percent 4 45 6" xfId="32217"/>
    <cellStyle name="Percent 4 45 7" xfId="32218"/>
    <cellStyle name="Percent 4 45 8" xfId="32219"/>
    <cellStyle name="Percent 4 45 9" xfId="32220"/>
    <cellStyle name="Percent 4 46" xfId="1468"/>
    <cellStyle name="Percent 4 46 10" xfId="32221"/>
    <cellStyle name="Percent 4 46 11" xfId="32222"/>
    <cellStyle name="Percent 4 46 12" xfId="32223"/>
    <cellStyle name="Percent 4 46 13" xfId="32224"/>
    <cellStyle name="Percent 4 46 14" xfId="32225"/>
    <cellStyle name="Percent 4 46 15" xfId="32226"/>
    <cellStyle name="Percent 4 46 16" xfId="32227"/>
    <cellStyle name="Percent 4 46 17" xfId="32228"/>
    <cellStyle name="Percent 4 46 2" xfId="32229"/>
    <cellStyle name="Percent 4 46 3" xfId="32230"/>
    <cellStyle name="Percent 4 46 4" xfId="32231"/>
    <cellStyle name="Percent 4 46 5" xfId="32232"/>
    <cellStyle name="Percent 4 46 6" xfId="32233"/>
    <cellStyle name="Percent 4 46 7" xfId="32234"/>
    <cellStyle name="Percent 4 46 8" xfId="32235"/>
    <cellStyle name="Percent 4 46 9" xfId="32236"/>
    <cellStyle name="Percent 4 47" xfId="1469"/>
    <cellStyle name="Percent 4 47 10" xfId="32237"/>
    <cellStyle name="Percent 4 47 11" xfId="32238"/>
    <cellStyle name="Percent 4 47 12" xfId="32239"/>
    <cellStyle name="Percent 4 47 13" xfId="32240"/>
    <cellStyle name="Percent 4 47 14" xfId="32241"/>
    <cellStyle name="Percent 4 47 15" xfId="32242"/>
    <cellStyle name="Percent 4 47 16" xfId="32243"/>
    <cellStyle name="Percent 4 47 17" xfId="32244"/>
    <cellStyle name="Percent 4 47 2" xfId="32245"/>
    <cellStyle name="Percent 4 47 3" xfId="32246"/>
    <cellStyle name="Percent 4 47 4" xfId="32247"/>
    <cellStyle name="Percent 4 47 5" xfId="32248"/>
    <cellStyle name="Percent 4 47 6" xfId="32249"/>
    <cellStyle name="Percent 4 47 7" xfId="32250"/>
    <cellStyle name="Percent 4 47 8" xfId="32251"/>
    <cellStyle name="Percent 4 47 9" xfId="32252"/>
    <cellStyle name="Percent 4 48" xfId="1470"/>
    <cellStyle name="Percent 4 48 10" xfId="32253"/>
    <cellStyle name="Percent 4 48 11" xfId="32254"/>
    <cellStyle name="Percent 4 48 12" xfId="32255"/>
    <cellStyle name="Percent 4 48 13" xfId="32256"/>
    <cellStyle name="Percent 4 48 14" xfId="32257"/>
    <cellStyle name="Percent 4 48 15" xfId="32258"/>
    <cellStyle name="Percent 4 48 16" xfId="32259"/>
    <cellStyle name="Percent 4 48 17" xfId="32260"/>
    <cellStyle name="Percent 4 48 2" xfId="32261"/>
    <cellStyle name="Percent 4 48 3" xfId="32262"/>
    <cellStyle name="Percent 4 48 4" xfId="32263"/>
    <cellStyle name="Percent 4 48 5" xfId="32264"/>
    <cellStyle name="Percent 4 48 6" xfId="32265"/>
    <cellStyle name="Percent 4 48 7" xfId="32266"/>
    <cellStyle name="Percent 4 48 8" xfId="32267"/>
    <cellStyle name="Percent 4 48 9" xfId="32268"/>
    <cellStyle name="Percent 4 49" xfId="5469"/>
    <cellStyle name="Percent 4 5" xfId="129"/>
    <cellStyle name="Percent 4 5 10" xfId="130"/>
    <cellStyle name="Percent 4 5 11" xfId="32269"/>
    <cellStyle name="Percent 4 5 12" xfId="32270"/>
    <cellStyle name="Percent 4 5 13" xfId="32271"/>
    <cellStyle name="Percent 4 5 14" xfId="32272"/>
    <cellStyle name="Percent 4 5 15" xfId="32273"/>
    <cellStyle name="Percent 4 5 16" xfId="32274"/>
    <cellStyle name="Percent 4 5 17" xfId="32275"/>
    <cellStyle name="Percent 4 5 2" xfId="131"/>
    <cellStyle name="Percent 4 5 3" xfId="132"/>
    <cellStyle name="Percent 4 5 4" xfId="133"/>
    <cellStyle name="Percent 4 5 5" xfId="134"/>
    <cellStyle name="Percent 4 5 6" xfId="135"/>
    <cellStyle name="Percent 4 5 7" xfId="136"/>
    <cellStyle name="Percent 4 5 8" xfId="137"/>
    <cellStyle name="Percent 4 5 9" xfId="138"/>
    <cellStyle name="Percent 4 50" xfId="5470"/>
    <cellStyle name="Percent 4 51" xfId="5471"/>
    <cellStyle name="Percent 4 52" xfId="5472"/>
    <cellStyle name="Percent 4 53" xfId="5473"/>
    <cellStyle name="Percent 4 54" xfId="5474"/>
    <cellStyle name="Percent 4 55" xfId="5475"/>
    <cellStyle name="Percent 4 56" xfId="5476"/>
    <cellStyle name="Percent 4 57" xfId="5477"/>
    <cellStyle name="Percent 4 58" xfId="5478"/>
    <cellStyle name="Percent 4 59" xfId="5479"/>
    <cellStyle name="Percent 4 6" xfId="139"/>
    <cellStyle name="Percent 4 6 10" xfId="32276"/>
    <cellStyle name="Percent 4 6 11" xfId="32277"/>
    <cellStyle name="Percent 4 6 12" xfId="32278"/>
    <cellStyle name="Percent 4 6 13" xfId="32279"/>
    <cellStyle name="Percent 4 6 14" xfId="32280"/>
    <cellStyle name="Percent 4 6 15" xfId="32281"/>
    <cellStyle name="Percent 4 6 16" xfId="32282"/>
    <cellStyle name="Percent 4 6 17" xfId="32283"/>
    <cellStyle name="Percent 4 6 2" xfId="32284"/>
    <cellStyle name="Percent 4 6 3" xfId="32285"/>
    <cellStyle name="Percent 4 6 4" xfId="32286"/>
    <cellStyle name="Percent 4 6 5" xfId="32287"/>
    <cellStyle name="Percent 4 6 6" xfId="32288"/>
    <cellStyle name="Percent 4 6 7" xfId="32289"/>
    <cellStyle name="Percent 4 6 8" xfId="32290"/>
    <cellStyle name="Percent 4 6 9" xfId="32291"/>
    <cellStyle name="Percent 4 60" xfId="5480"/>
    <cellStyle name="Percent 4 61" xfId="5481"/>
    <cellStyle name="Percent 4 7" xfId="140"/>
    <cellStyle name="Percent 4 7 10" xfId="32292"/>
    <cellStyle name="Percent 4 7 11" xfId="32293"/>
    <cellStyle name="Percent 4 7 12" xfId="32294"/>
    <cellStyle name="Percent 4 7 13" xfId="32295"/>
    <cellStyle name="Percent 4 7 14" xfId="32296"/>
    <cellStyle name="Percent 4 7 15" xfId="32297"/>
    <cellStyle name="Percent 4 7 16" xfId="32298"/>
    <cellStyle name="Percent 4 7 17" xfId="32299"/>
    <cellStyle name="Percent 4 7 2" xfId="32300"/>
    <cellStyle name="Percent 4 7 3" xfId="32301"/>
    <cellStyle name="Percent 4 7 4" xfId="32302"/>
    <cellStyle name="Percent 4 7 5" xfId="32303"/>
    <cellStyle name="Percent 4 7 6" xfId="32304"/>
    <cellStyle name="Percent 4 7 7" xfId="32305"/>
    <cellStyle name="Percent 4 7 8" xfId="32306"/>
    <cellStyle name="Percent 4 7 9" xfId="32307"/>
    <cellStyle name="Percent 4 8" xfId="141"/>
    <cellStyle name="Percent 4 8 10" xfId="32308"/>
    <cellStyle name="Percent 4 8 11" xfId="32309"/>
    <cellStyle name="Percent 4 8 12" xfId="32310"/>
    <cellStyle name="Percent 4 8 13" xfId="32311"/>
    <cellStyle name="Percent 4 8 14" xfId="32312"/>
    <cellStyle name="Percent 4 8 15" xfId="32313"/>
    <cellStyle name="Percent 4 8 16" xfId="32314"/>
    <cellStyle name="Percent 4 8 17" xfId="32315"/>
    <cellStyle name="Percent 4 8 2" xfId="32316"/>
    <cellStyle name="Percent 4 8 3" xfId="32317"/>
    <cellStyle name="Percent 4 8 4" xfId="32318"/>
    <cellStyle name="Percent 4 8 5" xfId="32319"/>
    <cellStyle name="Percent 4 8 6" xfId="32320"/>
    <cellStyle name="Percent 4 8 7" xfId="32321"/>
    <cellStyle name="Percent 4 8 8" xfId="32322"/>
    <cellStyle name="Percent 4 8 9" xfId="32323"/>
    <cellStyle name="Percent 4 9" xfId="142"/>
    <cellStyle name="Percent 4 9 10" xfId="32324"/>
    <cellStyle name="Percent 4 9 11" xfId="32325"/>
    <cellStyle name="Percent 4 9 12" xfId="32326"/>
    <cellStyle name="Percent 4 9 13" xfId="32327"/>
    <cellStyle name="Percent 4 9 14" xfId="32328"/>
    <cellStyle name="Percent 4 9 15" xfId="32329"/>
    <cellStyle name="Percent 4 9 16" xfId="32330"/>
    <cellStyle name="Percent 4 9 17" xfId="32331"/>
    <cellStyle name="Percent 4 9 2" xfId="32332"/>
    <cellStyle name="Percent 4 9 3" xfId="32333"/>
    <cellStyle name="Percent 4 9 4" xfId="32334"/>
    <cellStyle name="Percent 4 9 5" xfId="32335"/>
    <cellStyle name="Percent 4 9 6" xfId="32336"/>
    <cellStyle name="Percent 4 9 7" xfId="32337"/>
    <cellStyle name="Percent 4 9 8" xfId="32338"/>
    <cellStyle name="Percent 4 9 9" xfId="32339"/>
    <cellStyle name="Percent 5" xfId="250"/>
    <cellStyle name="Percent 6" xfId="251"/>
    <cellStyle name="Percent 6 10" xfId="1471"/>
    <cellStyle name="Percent 6 10 10" xfId="32340"/>
    <cellStyle name="Percent 6 10 11" xfId="32341"/>
    <cellStyle name="Percent 6 10 12" xfId="32342"/>
    <cellStyle name="Percent 6 10 13" xfId="32343"/>
    <cellStyle name="Percent 6 10 14" xfId="32344"/>
    <cellStyle name="Percent 6 10 15" xfId="32345"/>
    <cellStyle name="Percent 6 10 16" xfId="32346"/>
    <cellStyle name="Percent 6 10 17" xfId="32347"/>
    <cellStyle name="Percent 6 10 2" xfId="32348"/>
    <cellStyle name="Percent 6 10 3" xfId="32349"/>
    <cellStyle name="Percent 6 10 4" xfId="32350"/>
    <cellStyle name="Percent 6 10 5" xfId="32351"/>
    <cellStyle name="Percent 6 10 6" xfId="32352"/>
    <cellStyle name="Percent 6 10 7" xfId="32353"/>
    <cellStyle name="Percent 6 10 8" xfId="32354"/>
    <cellStyle name="Percent 6 10 9" xfId="32355"/>
    <cellStyle name="Percent 6 11" xfId="1472"/>
    <cellStyle name="Percent 6 11 10" xfId="32356"/>
    <cellStyle name="Percent 6 11 11" xfId="32357"/>
    <cellStyle name="Percent 6 11 12" xfId="32358"/>
    <cellStyle name="Percent 6 11 13" xfId="32359"/>
    <cellStyle name="Percent 6 11 14" xfId="32360"/>
    <cellStyle name="Percent 6 11 15" xfId="32361"/>
    <cellStyle name="Percent 6 11 16" xfId="32362"/>
    <cellStyle name="Percent 6 11 17" xfId="32363"/>
    <cellStyle name="Percent 6 11 2" xfId="32364"/>
    <cellStyle name="Percent 6 11 3" xfId="32365"/>
    <cellStyle name="Percent 6 11 4" xfId="32366"/>
    <cellStyle name="Percent 6 11 5" xfId="32367"/>
    <cellStyle name="Percent 6 11 6" xfId="32368"/>
    <cellStyle name="Percent 6 11 7" xfId="32369"/>
    <cellStyle name="Percent 6 11 8" xfId="32370"/>
    <cellStyle name="Percent 6 11 9" xfId="32371"/>
    <cellStyle name="Percent 6 12" xfId="1473"/>
    <cellStyle name="Percent 6 12 10" xfId="32372"/>
    <cellStyle name="Percent 6 12 11" xfId="32373"/>
    <cellStyle name="Percent 6 12 12" xfId="32374"/>
    <cellStyle name="Percent 6 12 13" xfId="32375"/>
    <cellStyle name="Percent 6 12 14" xfId="32376"/>
    <cellStyle name="Percent 6 12 15" xfId="32377"/>
    <cellStyle name="Percent 6 12 16" xfId="32378"/>
    <cellStyle name="Percent 6 12 17" xfId="32379"/>
    <cellStyle name="Percent 6 12 2" xfId="32380"/>
    <cellStyle name="Percent 6 12 3" xfId="32381"/>
    <cellStyle name="Percent 6 12 4" xfId="32382"/>
    <cellStyle name="Percent 6 12 5" xfId="32383"/>
    <cellStyle name="Percent 6 12 6" xfId="32384"/>
    <cellStyle name="Percent 6 12 7" xfId="32385"/>
    <cellStyle name="Percent 6 12 8" xfId="32386"/>
    <cellStyle name="Percent 6 12 9" xfId="32387"/>
    <cellStyle name="Percent 6 13" xfId="1474"/>
    <cellStyle name="Percent 6 13 10" xfId="32388"/>
    <cellStyle name="Percent 6 13 11" xfId="32389"/>
    <cellStyle name="Percent 6 13 12" xfId="32390"/>
    <cellStyle name="Percent 6 13 13" xfId="32391"/>
    <cellStyle name="Percent 6 13 14" xfId="32392"/>
    <cellStyle name="Percent 6 13 15" xfId="32393"/>
    <cellStyle name="Percent 6 13 16" xfId="32394"/>
    <cellStyle name="Percent 6 13 17" xfId="32395"/>
    <cellStyle name="Percent 6 13 2" xfId="32396"/>
    <cellStyle name="Percent 6 13 3" xfId="32397"/>
    <cellStyle name="Percent 6 13 4" xfId="32398"/>
    <cellStyle name="Percent 6 13 5" xfId="32399"/>
    <cellStyle name="Percent 6 13 6" xfId="32400"/>
    <cellStyle name="Percent 6 13 7" xfId="32401"/>
    <cellStyle name="Percent 6 13 8" xfId="32402"/>
    <cellStyle name="Percent 6 13 9" xfId="32403"/>
    <cellStyle name="Percent 6 14" xfId="1475"/>
    <cellStyle name="Percent 6 14 10" xfId="32404"/>
    <cellStyle name="Percent 6 14 11" xfId="32405"/>
    <cellStyle name="Percent 6 14 12" xfId="32406"/>
    <cellStyle name="Percent 6 14 13" xfId="32407"/>
    <cellStyle name="Percent 6 14 14" xfId="32408"/>
    <cellStyle name="Percent 6 14 15" xfId="32409"/>
    <cellStyle name="Percent 6 14 16" xfId="32410"/>
    <cellStyle name="Percent 6 14 17" xfId="32411"/>
    <cellStyle name="Percent 6 14 2" xfId="32412"/>
    <cellStyle name="Percent 6 14 3" xfId="32413"/>
    <cellStyle name="Percent 6 14 4" xfId="32414"/>
    <cellStyle name="Percent 6 14 5" xfId="32415"/>
    <cellStyle name="Percent 6 14 6" xfId="32416"/>
    <cellStyle name="Percent 6 14 7" xfId="32417"/>
    <cellStyle name="Percent 6 14 8" xfId="32418"/>
    <cellStyle name="Percent 6 14 9" xfId="32419"/>
    <cellStyle name="Percent 6 15" xfId="1476"/>
    <cellStyle name="Percent 6 15 10" xfId="32420"/>
    <cellStyle name="Percent 6 15 11" xfId="32421"/>
    <cellStyle name="Percent 6 15 12" xfId="32422"/>
    <cellStyle name="Percent 6 15 13" xfId="32423"/>
    <cellStyle name="Percent 6 15 14" xfId="32424"/>
    <cellStyle name="Percent 6 15 15" xfId="32425"/>
    <cellStyle name="Percent 6 15 16" xfId="32426"/>
    <cellStyle name="Percent 6 15 17" xfId="32427"/>
    <cellStyle name="Percent 6 15 2" xfId="32428"/>
    <cellStyle name="Percent 6 15 3" xfId="32429"/>
    <cellStyle name="Percent 6 15 4" xfId="32430"/>
    <cellStyle name="Percent 6 15 5" xfId="32431"/>
    <cellStyle name="Percent 6 15 6" xfId="32432"/>
    <cellStyle name="Percent 6 15 7" xfId="32433"/>
    <cellStyle name="Percent 6 15 8" xfId="32434"/>
    <cellStyle name="Percent 6 15 9" xfId="32435"/>
    <cellStyle name="Percent 6 16" xfId="1477"/>
    <cellStyle name="Percent 6 16 10" xfId="32436"/>
    <cellStyle name="Percent 6 16 11" xfId="32437"/>
    <cellStyle name="Percent 6 16 12" xfId="32438"/>
    <cellStyle name="Percent 6 16 13" xfId="32439"/>
    <cellStyle name="Percent 6 16 14" xfId="32440"/>
    <cellStyle name="Percent 6 16 15" xfId="32441"/>
    <cellStyle name="Percent 6 16 16" xfId="32442"/>
    <cellStyle name="Percent 6 16 17" xfId="32443"/>
    <cellStyle name="Percent 6 16 2" xfId="32444"/>
    <cellStyle name="Percent 6 16 3" xfId="32445"/>
    <cellStyle name="Percent 6 16 4" xfId="32446"/>
    <cellStyle name="Percent 6 16 5" xfId="32447"/>
    <cellStyle name="Percent 6 16 6" xfId="32448"/>
    <cellStyle name="Percent 6 16 7" xfId="32449"/>
    <cellStyle name="Percent 6 16 8" xfId="32450"/>
    <cellStyle name="Percent 6 16 9" xfId="32451"/>
    <cellStyle name="Percent 6 17" xfId="1478"/>
    <cellStyle name="Percent 6 17 10" xfId="32452"/>
    <cellStyle name="Percent 6 17 11" xfId="32453"/>
    <cellStyle name="Percent 6 17 12" xfId="32454"/>
    <cellStyle name="Percent 6 17 13" xfId="32455"/>
    <cellStyle name="Percent 6 17 14" xfId="32456"/>
    <cellStyle name="Percent 6 17 15" xfId="32457"/>
    <cellStyle name="Percent 6 17 16" xfId="32458"/>
    <cellStyle name="Percent 6 17 17" xfId="32459"/>
    <cellStyle name="Percent 6 17 2" xfId="32460"/>
    <cellStyle name="Percent 6 17 3" xfId="32461"/>
    <cellStyle name="Percent 6 17 4" xfId="32462"/>
    <cellStyle name="Percent 6 17 5" xfId="32463"/>
    <cellStyle name="Percent 6 17 6" xfId="32464"/>
    <cellStyle name="Percent 6 17 7" xfId="32465"/>
    <cellStyle name="Percent 6 17 8" xfId="32466"/>
    <cellStyle name="Percent 6 17 9" xfId="32467"/>
    <cellStyle name="Percent 6 18" xfId="1479"/>
    <cellStyle name="Percent 6 18 10" xfId="32468"/>
    <cellStyle name="Percent 6 18 11" xfId="32469"/>
    <cellStyle name="Percent 6 18 12" xfId="32470"/>
    <cellStyle name="Percent 6 18 13" xfId="32471"/>
    <cellStyle name="Percent 6 18 14" xfId="32472"/>
    <cellStyle name="Percent 6 18 15" xfId="32473"/>
    <cellStyle name="Percent 6 18 16" xfId="32474"/>
    <cellStyle name="Percent 6 18 17" xfId="32475"/>
    <cellStyle name="Percent 6 18 2" xfId="32476"/>
    <cellStyle name="Percent 6 18 3" xfId="32477"/>
    <cellStyle name="Percent 6 18 4" xfId="32478"/>
    <cellStyle name="Percent 6 18 5" xfId="32479"/>
    <cellStyle name="Percent 6 18 6" xfId="32480"/>
    <cellStyle name="Percent 6 18 7" xfId="32481"/>
    <cellStyle name="Percent 6 18 8" xfId="32482"/>
    <cellStyle name="Percent 6 18 9" xfId="32483"/>
    <cellStyle name="Percent 6 19" xfId="1480"/>
    <cellStyle name="Percent 6 19 10" xfId="32484"/>
    <cellStyle name="Percent 6 19 11" xfId="32485"/>
    <cellStyle name="Percent 6 19 12" xfId="32486"/>
    <cellStyle name="Percent 6 19 13" xfId="32487"/>
    <cellStyle name="Percent 6 19 14" xfId="32488"/>
    <cellStyle name="Percent 6 19 15" xfId="32489"/>
    <cellStyle name="Percent 6 19 16" xfId="32490"/>
    <cellStyle name="Percent 6 19 17" xfId="32491"/>
    <cellStyle name="Percent 6 19 2" xfId="32492"/>
    <cellStyle name="Percent 6 19 3" xfId="32493"/>
    <cellStyle name="Percent 6 19 4" xfId="32494"/>
    <cellStyle name="Percent 6 19 5" xfId="32495"/>
    <cellStyle name="Percent 6 19 6" xfId="32496"/>
    <cellStyle name="Percent 6 19 7" xfId="32497"/>
    <cellStyle name="Percent 6 19 8" xfId="32498"/>
    <cellStyle name="Percent 6 19 9" xfId="32499"/>
    <cellStyle name="Percent 6 2" xfId="1481"/>
    <cellStyle name="Percent 6 20" xfId="1482"/>
    <cellStyle name="Percent 6 20 10" xfId="32500"/>
    <cellStyle name="Percent 6 20 11" xfId="32501"/>
    <cellStyle name="Percent 6 20 12" xfId="32502"/>
    <cellStyle name="Percent 6 20 13" xfId="32503"/>
    <cellStyle name="Percent 6 20 14" xfId="32504"/>
    <cellStyle name="Percent 6 20 15" xfId="32505"/>
    <cellStyle name="Percent 6 20 16" xfId="32506"/>
    <cellStyle name="Percent 6 20 17" xfId="32507"/>
    <cellStyle name="Percent 6 20 2" xfId="32508"/>
    <cellStyle name="Percent 6 20 3" xfId="32509"/>
    <cellStyle name="Percent 6 20 4" xfId="32510"/>
    <cellStyle name="Percent 6 20 5" xfId="32511"/>
    <cellStyle name="Percent 6 20 6" xfId="32512"/>
    <cellStyle name="Percent 6 20 7" xfId="32513"/>
    <cellStyle name="Percent 6 20 8" xfId="32514"/>
    <cellStyle name="Percent 6 20 9" xfId="32515"/>
    <cellStyle name="Percent 6 21" xfId="1483"/>
    <cellStyle name="Percent 6 21 10" xfId="32516"/>
    <cellStyle name="Percent 6 21 11" xfId="32517"/>
    <cellStyle name="Percent 6 21 12" xfId="32518"/>
    <cellStyle name="Percent 6 21 13" xfId="32519"/>
    <cellStyle name="Percent 6 21 14" xfId="32520"/>
    <cellStyle name="Percent 6 21 15" xfId="32521"/>
    <cellStyle name="Percent 6 21 16" xfId="32522"/>
    <cellStyle name="Percent 6 21 17" xfId="32523"/>
    <cellStyle name="Percent 6 21 2" xfId="32524"/>
    <cellStyle name="Percent 6 21 3" xfId="32525"/>
    <cellStyle name="Percent 6 21 4" xfId="32526"/>
    <cellStyle name="Percent 6 21 5" xfId="32527"/>
    <cellStyle name="Percent 6 21 6" xfId="32528"/>
    <cellStyle name="Percent 6 21 7" xfId="32529"/>
    <cellStyle name="Percent 6 21 8" xfId="32530"/>
    <cellStyle name="Percent 6 21 9" xfId="32531"/>
    <cellStyle name="Percent 6 22" xfId="1484"/>
    <cellStyle name="Percent 6 22 10" xfId="32532"/>
    <cellStyle name="Percent 6 22 11" xfId="32533"/>
    <cellStyle name="Percent 6 22 12" xfId="32534"/>
    <cellStyle name="Percent 6 22 13" xfId="32535"/>
    <cellStyle name="Percent 6 22 14" xfId="32536"/>
    <cellStyle name="Percent 6 22 15" xfId="32537"/>
    <cellStyle name="Percent 6 22 16" xfId="32538"/>
    <cellStyle name="Percent 6 22 17" xfId="32539"/>
    <cellStyle name="Percent 6 22 2" xfId="32540"/>
    <cellStyle name="Percent 6 22 3" xfId="32541"/>
    <cellStyle name="Percent 6 22 4" xfId="32542"/>
    <cellStyle name="Percent 6 22 5" xfId="32543"/>
    <cellStyle name="Percent 6 22 6" xfId="32544"/>
    <cellStyle name="Percent 6 22 7" xfId="32545"/>
    <cellStyle name="Percent 6 22 8" xfId="32546"/>
    <cellStyle name="Percent 6 22 9" xfId="32547"/>
    <cellStyle name="Percent 6 23" xfId="1485"/>
    <cellStyle name="Percent 6 23 10" xfId="32548"/>
    <cellStyle name="Percent 6 23 11" xfId="32549"/>
    <cellStyle name="Percent 6 23 12" xfId="32550"/>
    <cellStyle name="Percent 6 23 13" xfId="32551"/>
    <cellStyle name="Percent 6 23 14" xfId="32552"/>
    <cellStyle name="Percent 6 23 15" xfId="32553"/>
    <cellStyle name="Percent 6 23 16" xfId="32554"/>
    <cellStyle name="Percent 6 23 17" xfId="32555"/>
    <cellStyle name="Percent 6 23 2" xfId="32556"/>
    <cellStyle name="Percent 6 23 3" xfId="32557"/>
    <cellStyle name="Percent 6 23 4" xfId="32558"/>
    <cellStyle name="Percent 6 23 5" xfId="32559"/>
    <cellStyle name="Percent 6 23 6" xfId="32560"/>
    <cellStyle name="Percent 6 23 7" xfId="32561"/>
    <cellStyle name="Percent 6 23 8" xfId="32562"/>
    <cellStyle name="Percent 6 23 9" xfId="32563"/>
    <cellStyle name="Percent 6 24" xfId="1486"/>
    <cellStyle name="Percent 6 24 10" xfId="32564"/>
    <cellStyle name="Percent 6 24 11" xfId="32565"/>
    <cellStyle name="Percent 6 24 12" xfId="32566"/>
    <cellStyle name="Percent 6 24 13" xfId="32567"/>
    <cellStyle name="Percent 6 24 14" xfId="32568"/>
    <cellStyle name="Percent 6 24 15" xfId="32569"/>
    <cellStyle name="Percent 6 24 16" xfId="32570"/>
    <cellStyle name="Percent 6 24 17" xfId="32571"/>
    <cellStyle name="Percent 6 24 2" xfId="32572"/>
    <cellStyle name="Percent 6 24 3" xfId="32573"/>
    <cellStyle name="Percent 6 24 4" xfId="32574"/>
    <cellStyle name="Percent 6 24 5" xfId="32575"/>
    <cellStyle name="Percent 6 24 6" xfId="32576"/>
    <cellStyle name="Percent 6 24 7" xfId="32577"/>
    <cellStyle name="Percent 6 24 8" xfId="32578"/>
    <cellStyle name="Percent 6 24 9" xfId="32579"/>
    <cellStyle name="Percent 6 25" xfId="1487"/>
    <cellStyle name="Percent 6 25 10" xfId="32580"/>
    <cellStyle name="Percent 6 25 11" xfId="32581"/>
    <cellStyle name="Percent 6 25 12" xfId="32582"/>
    <cellStyle name="Percent 6 25 13" xfId="32583"/>
    <cellStyle name="Percent 6 25 14" xfId="32584"/>
    <cellStyle name="Percent 6 25 15" xfId="32585"/>
    <cellStyle name="Percent 6 25 16" xfId="32586"/>
    <cellStyle name="Percent 6 25 17" xfId="32587"/>
    <cellStyle name="Percent 6 25 2" xfId="32588"/>
    <cellStyle name="Percent 6 25 3" xfId="32589"/>
    <cellStyle name="Percent 6 25 4" xfId="32590"/>
    <cellStyle name="Percent 6 25 5" xfId="32591"/>
    <cellStyle name="Percent 6 25 6" xfId="32592"/>
    <cellStyle name="Percent 6 25 7" xfId="32593"/>
    <cellStyle name="Percent 6 25 8" xfId="32594"/>
    <cellStyle name="Percent 6 25 9" xfId="32595"/>
    <cellStyle name="Percent 6 26" xfId="1488"/>
    <cellStyle name="Percent 6 26 10" xfId="32596"/>
    <cellStyle name="Percent 6 26 11" xfId="32597"/>
    <cellStyle name="Percent 6 26 12" xfId="32598"/>
    <cellStyle name="Percent 6 26 13" xfId="32599"/>
    <cellStyle name="Percent 6 26 14" xfId="32600"/>
    <cellStyle name="Percent 6 26 15" xfId="32601"/>
    <cellStyle name="Percent 6 26 16" xfId="32602"/>
    <cellStyle name="Percent 6 26 17" xfId="32603"/>
    <cellStyle name="Percent 6 26 2" xfId="32604"/>
    <cellStyle name="Percent 6 26 3" xfId="32605"/>
    <cellStyle name="Percent 6 26 4" xfId="32606"/>
    <cellStyle name="Percent 6 26 5" xfId="32607"/>
    <cellStyle name="Percent 6 26 6" xfId="32608"/>
    <cellStyle name="Percent 6 26 7" xfId="32609"/>
    <cellStyle name="Percent 6 26 8" xfId="32610"/>
    <cellStyle name="Percent 6 26 9" xfId="32611"/>
    <cellStyle name="Percent 6 27" xfId="1489"/>
    <cellStyle name="Percent 6 27 10" xfId="32612"/>
    <cellStyle name="Percent 6 27 11" xfId="32613"/>
    <cellStyle name="Percent 6 27 12" xfId="32614"/>
    <cellStyle name="Percent 6 27 13" xfId="32615"/>
    <cellStyle name="Percent 6 27 14" xfId="32616"/>
    <cellStyle name="Percent 6 27 15" xfId="32617"/>
    <cellStyle name="Percent 6 27 16" xfId="32618"/>
    <cellStyle name="Percent 6 27 17" xfId="32619"/>
    <cellStyle name="Percent 6 27 2" xfId="32620"/>
    <cellStyle name="Percent 6 27 3" xfId="32621"/>
    <cellStyle name="Percent 6 27 4" xfId="32622"/>
    <cellStyle name="Percent 6 27 5" xfId="32623"/>
    <cellStyle name="Percent 6 27 6" xfId="32624"/>
    <cellStyle name="Percent 6 27 7" xfId="32625"/>
    <cellStyle name="Percent 6 27 8" xfId="32626"/>
    <cellStyle name="Percent 6 27 9" xfId="32627"/>
    <cellStyle name="Percent 6 28" xfId="1490"/>
    <cellStyle name="Percent 6 28 10" xfId="32628"/>
    <cellStyle name="Percent 6 28 11" xfId="32629"/>
    <cellStyle name="Percent 6 28 12" xfId="32630"/>
    <cellStyle name="Percent 6 28 13" xfId="32631"/>
    <cellStyle name="Percent 6 28 14" xfId="32632"/>
    <cellStyle name="Percent 6 28 15" xfId="32633"/>
    <cellStyle name="Percent 6 28 16" xfId="32634"/>
    <cellStyle name="Percent 6 28 17" xfId="32635"/>
    <cellStyle name="Percent 6 28 2" xfId="32636"/>
    <cellStyle name="Percent 6 28 3" xfId="32637"/>
    <cellStyle name="Percent 6 28 4" xfId="32638"/>
    <cellStyle name="Percent 6 28 5" xfId="32639"/>
    <cellStyle name="Percent 6 28 6" xfId="32640"/>
    <cellStyle name="Percent 6 28 7" xfId="32641"/>
    <cellStyle name="Percent 6 28 8" xfId="32642"/>
    <cellStyle name="Percent 6 28 9" xfId="32643"/>
    <cellStyle name="Percent 6 29" xfId="1491"/>
    <cellStyle name="Percent 6 29 10" xfId="32644"/>
    <cellStyle name="Percent 6 29 11" xfId="32645"/>
    <cellStyle name="Percent 6 29 12" xfId="32646"/>
    <cellStyle name="Percent 6 29 13" xfId="32647"/>
    <cellStyle name="Percent 6 29 14" xfId="32648"/>
    <cellStyle name="Percent 6 29 15" xfId="32649"/>
    <cellStyle name="Percent 6 29 16" xfId="32650"/>
    <cellStyle name="Percent 6 29 17" xfId="32651"/>
    <cellStyle name="Percent 6 29 2" xfId="32652"/>
    <cellStyle name="Percent 6 29 3" xfId="32653"/>
    <cellStyle name="Percent 6 29 4" xfId="32654"/>
    <cellStyle name="Percent 6 29 5" xfId="32655"/>
    <cellStyle name="Percent 6 29 6" xfId="32656"/>
    <cellStyle name="Percent 6 29 7" xfId="32657"/>
    <cellStyle name="Percent 6 29 8" xfId="32658"/>
    <cellStyle name="Percent 6 29 9" xfId="32659"/>
    <cellStyle name="Percent 6 3" xfId="1492"/>
    <cellStyle name="Percent 6 3 10" xfId="32660"/>
    <cellStyle name="Percent 6 3 11" xfId="32661"/>
    <cellStyle name="Percent 6 3 12" xfId="32662"/>
    <cellStyle name="Percent 6 3 13" xfId="32663"/>
    <cellStyle name="Percent 6 3 14" xfId="32664"/>
    <cellStyle name="Percent 6 3 15" xfId="32665"/>
    <cellStyle name="Percent 6 3 16" xfId="32666"/>
    <cellStyle name="Percent 6 3 17" xfId="32667"/>
    <cellStyle name="Percent 6 3 2" xfId="32668"/>
    <cellStyle name="Percent 6 3 3" xfId="32669"/>
    <cellStyle name="Percent 6 3 4" xfId="32670"/>
    <cellStyle name="Percent 6 3 5" xfId="32671"/>
    <cellStyle name="Percent 6 3 6" xfId="32672"/>
    <cellStyle name="Percent 6 3 7" xfId="32673"/>
    <cellStyle name="Percent 6 3 8" xfId="32674"/>
    <cellStyle name="Percent 6 3 9" xfId="32675"/>
    <cellStyle name="Percent 6 30" xfId="1493"/>
    <cellStyle name="Percent 6 30 10" xfId="32676"/>
    <cellStyle name="Percent 6 30 11" xfId="32677"/>
    <cellStyle name="Percent 6 30 12" xfId="32678"/>
    <cellStyle name="Percent 6 30 13" xfId="32679"/>
    <cellStyle name="Percent 6 30 14" xfId="32680"/>
    <cellStyle name="Percent 6 30 15" xfId="32681"/>
    <cellStyle name="Percent 6 30 16" xfId="32682"/>
    <cellStyle name="Percent 6 30 17" xfId="32683"/>
    <cellStyle name="Percent 6 30 2" xfId="32684"/>
    <cellStyle name="Percent 6 30 3" xfId="32685"/>
    <cellStyle name="Percent 6 30 4" xfId="32686"/>
    <cellStyle name="Percent 6 30 5" xfId="32687"/>
    <cellStyle name="Percent 6 30 6" xfId="32688"/>
    <cellStyle name="Percent 6 30 7" xfId="32689"/>
    <cellStyle name="Percent 6 30 8" xfId="32690"/>
    <cellStyle name="Percent 6 30 9" xfId="32691"/>
    <cellStyle name="Percent 6 31" xfId="1494"/>
    <cellStyle name="Percent 6 31 10" xfId="32692"/>
    <cellStyle name="Percent 6 31 11" xfId="32693"/>
    <cellStyle name="Percent 6 31 12" xfId="32694"/>
    <cellStyle name="Percent 6 31 13" xfId="32695"/>
    <cellStyle name="Percent 6 31 14" xfId="32696"/>
    <cellStyle name="Percent 6 31 15" xfId="32697"/>
    <cellStyle name="Percent 6 31 16" xfId="32698"/>
    <cellStyle name="Percent 6 31 17" xfId="32699"/>
    <cellStyle name="Percent 6 31 2" xfId="32700"/>
    <cellStyle name="Percent 6 31 3" xfId="32701"/>
    <cellStyle name="Percent 6 31 4" xfId="32702"/>
    <cellStyle name="Percent 6 31 5" xfId="32703"/>
    <cellStyle name="Percent 6 31 6" xfId="32704"/>
    <cellStyle name="Percent 6 31 7" xfId="32705"/>
    <cellStyle name="Percent 6 31 8" xfId="32706"/>
    <cellStyle name="Percent 6 31 9" xfId="32707"/>
    <cellStyle name="Percent 6 32" xfId="1495"/>
    <cellStyle name="Percent 6 32 10" xfId="32708"/>
    <cellStyle name="Percent 6 32 11" xfId="32709"/>
    <cellStyle name="Percent 6 32 12" xfId="32710"/>
    <cellStyle name="Percent 6 32 13" xfId="32711"/>
    <cellStyle name="Percent 6 32 14" xfId="32712"/>
    <cellStyle name="Percent 6 32 15" xfId="32713"/>
    <cellStyle name="Percent 6 32 16" xfId="32714"/>
    <cellStyle name="Percent 6 32 17" xfId="32715"/>
    <cellStyle name="Percent 6 32 2" xfId="32716"/>
    <cellStyle name="Percent 6 32 3" xfId="32717"/>
    <cellStyle name="Percent 6 32 4" xfId="32718"/>
    <cellStyle name="Percent 6 32 5" xfId="32719"/>
    <cellStyle name="Percent 6 32 6" xfId="32720"/>
    <cellStyle name="Percent 6 32 7" xfId="32721"/>
    <cellStyle name="Percent 6 32 8" xfId="32722"/>
    <cellStyle name="Percent 6 32 9" xfId="32723"/>
    <cellStyle name="Percent 6 33" xfId="1496"/>
    <cellStyle name="Percent 6 33 10" xfId="32724"/>
    <cellStyle name="Percent 6 33 11" xfId="32725"/>
    <cellStyle name="Percent 6 33 12" xfId="32726"/>
    <cellStyle name="Percent 6 33 13" xfId="32727"/>
    <cellStyle name="Percent 6 33 14" xfId="32728"/>
    <cellStyle name="Percent 6 33 15" xfId="32729"/>
    <cellStyle name="Percent 6 33 16" xfId="32730"/>
    <cellStyle name="Percent 6 33 17" xfId="32731"/>
    <cellStyle name="Percent 6 33 2" xfId="32732"/>
    <cellStyle name="Percent 6 33 3" xfId="32733"/>
    <cellStyle name="Percent 6 33 4" xfId="32734"/>
    <cellStyle name="Percent 6 33 5" xfId="32735"/>
    <cellStyle name="Percent 6 33 6" xfId="32736"/>
    <cellStyle name="Percent 6 33 7" xfId="32737"/>
    <cellStyle name="Percent 6 33 8" xfId="32738"/>
    <cellStyle name="Percent 6 33 9" xfId="32739"/>
    <cellStyle name="Percent 6 34" xfId="1497"/>
    <cellStyle name="Percent 6 34 10" xfId="32740"/>
    <cellStyle name="Percent 6 34 11" xfId="32741"/>
    <cellStyle name="Percent 6 34 12" xfId="32742"/>
    <cellStyle name="Percent 6 34 13" xfId="32743"/>
    <cellStyle name="Percent 6 34 14" xfId="32744"/>
    <cellStyle name="Percent 6 34 15" xfId="32745"/>
    <cellStyle name="Percent 6 34 16" xfId="32746"/>
    <cellStyle name="Percent 6 34 17" xfId="32747"/>
    <cellStyle name="Percent 6 34 2" xfId="32748"/>
    <cellStyle name="Percent 6 34 3" xfId="32749"/>
    <cellStyle name="Percent 6 34 4" xfId="32750"/>
    <cellStyle name="Percent 6 34 5" xfId="32751"/>
    <cellStyle name="Percent 6 34 6" xfId="32752"/>
    <cellStyle name="Percent 6 34 7" xfId="32753"/>
    <cellStyle name="Percent 6 34 8" xfId="32754"/>
    <cellStyle name="Percent 6 34 9" xfId="32755"/>
    <cellStyle name="Percent 6 35" xfId="1498"/>
    <cellStyle name="Percent 6 35 10" xfId="32756"/>
    <cellStyle name="Percent 6 35 11" xfId="32757"/>
    <cellStyle name="Percent 6 35 12" xfId="32758"/>
    <cellStyle name="Percent 6 35 13" xfId="32759"/>
    <cellStyle name="Percent 6 35 14" xfId="32760"/>
    <cellStyle name="Percent 6 35 15" xfId="32761"/>
    <cellStyle name="Percent 6 35 16" xfId="32762"/>
    <cellStyle name="Percent 6 35 17" xfId="32763"/>
    <cellStyle name="Percent 6 35 2" xfId="32764"/>
    <cellStyle name="Percent 6 35 3" xfId="32765"/>
    <cellStyle name="Percent 6 35 4" xfId="32766"/>
    <cellStyle name="Percent 6 35 5" xfId="32767"/>
    <cellStyle name="Percent 6 35 6" xfId="32768"/>
    <cellStyle name="Percent 6 35 7" xfId="32769"/>
    <cellStyle name="Percent 6 35 8" xfId="32770"/>
    <cellStyle name="Percent 6 35 9" xfId="32771"/>
    <cellStyle name="Percent 6 36" xfId="1499"/>
    <cellStyle name="Percent 6 36 10" xfId="32772"/>
    <cellStyle name="Percent 6 36 11" xfId="32773"/>
    <cellStyle name="Percent 6 36 12" xfId="32774"/>
    <cellStyle name="Percent 6 36 13" xfId="32775"/>
    <cellStyle name="Percent 6 36 14" xfId="32776"/>
    <cellStyle name="Percent 6 36 15" xfId="32777"/>
    <cellStyle name="Percent 6 36 16" xfId="32778"/>
    <cellStyle name="Percent 6 36 17" xfId="32779"/>
    <cellStyle name="Percent 6 36 2" xfId="32780"/>
    <cellStyle name="Percent 6 36 3" xfId="32781"/>
    <cellStyle name="Percent 6 36 4" xfId="32782"/>
    <cellStyle name="Percent 6 36 5" xfId="32783"/>
    <cellStyle name="Percent 6 36 6" xfId="32784"/>
    <cellStyle name="Percent 6 36 7" xfId="32785"/>
    <cellStyle name="Percent 6 36 8" xfId="32786"/>
    <cellStyle name="Percent 6 36 9" xfId="32787"/>
    <cellStyle name="Percent 6 37" xfId="1500"/>
    <cellStyle name="Percent 6 37 10" xfId="32788"/>
    <cellStyle name="Percent 6 37 11" xfId="32789"/>
    <cellStyle name="Percent 6 37 12" xfId="32790"/>
    <cellStyle name="Percent 6 37 13" xfId="32791"/>
    <cellStyle name="Percent 6 37 14" xfId="32792"/>
    <cellStyle name="Percent 6 37 15" xfId="32793"/>
    <cellStyle name="Percent 6 37 16" xfId="32794"/>
    <cellStyle name="Percent 6 37 17" xfId="32795"/>
    <cellStyle name="Percent 6 37 2" xfId="32796"/>
    <cellStyle name="Percent 6 37 3" xfId="32797"/>
    <cellStyle name="Percent 6 37 4" xfId="32798"/>
    <cellStyle name="Percent 6 37 5" xfId="32799"/>
    <cellStyle name="Percent 6 37 6" xfId="32800"/>
    <cellStyle name="Percent 6 37 7" xfId="32801"/>
    <cellStyle name="Percent 6 37 8" xfId="32802"/>
    <cellStyle name="Percent 6 37 9" xfId="32803"/>
    <cellStyle name="Percent 6 38" xfId="1501"/>
    <cellStyle name="Percent 6 38 10" xfId="32804"/>
    <cellStyle name="Percent 6 38 11" xfId="32805"/>
    <cellStyle name="Percent 6 38 12" xfId="32806"/>
    <cellStyle name="Percent 6 38 13" xfId="32807"/>
    <cellStyle name="Percent 6 38 14" xfId="32808"/>
    <cellStyle name="Percent 6 38 15" xfId="32809"/>
    <cellStyle name="Percent 6 38 16" xfId="32810"/>
    <cellStyle name="Percent 6 38 17" xfId="32811"/>
    <cellStyle name="Percent 6 38 2" xfId="32812"/>
    <cellStyle name="Percent 6 38 3" xfId="32813"/>
    <cellStyle name="Percent 6 38 4" xfId="32814"/>
    <cellStyle name="Percent 6 38 5" xfId="32815"/>
    <cellStyle name="Percent 6 38 6" xfId="32816"/>
    <cellStyle name="Percent 6 38 7" xfId="32817"/>
    <cellStyle name="Percent 6 38 8" xfId="32818"/>
    <cellStyle name="Percent 6 38 9" xfId="32819"/>
    <cellStyle name="Percent 6 39" xfId="1502"/>
    <cellStyle name="Percent 6 39 10" xfId="32820"/>
    <cellStyle name="Percent 6 39 11" xfId="32821"/>
    <cellStyle name="Percent 6 39 12" xfId="32822"/>
    <cellStyle name="Percent 6 39 13" xfId="32823"/>
    <cellStyle name="Percent 6 39 14" xfId="32824"/>
    <cellStyle name="Percent 6 39 15" xfId="32825"/>
    <cellStyle name="Percent 6 39 16" xfId="32826"/>
    <cellStyle name="Percent 6 39 17" xfId="32827"/>
    <cellStyle name="Percent 6 39 2" xfId="32828"/>
    <cellStyle name="Percent 6 39 3" xfId="32829"/>
    <cellStyle name="Percent 6 39 4" xfId="32830"/>
    <cellStyle name="Percent 6 39 5" xfId="32831"/>
    <cellStyle name="Percent 6 39 6" xfId="32832"/>
    <cellStyle name="Percent 6 39 7" xfId="32833"/>
    <cellStyle name="Percent 6 39 8" xfId="32834"/>
    <cellStyle name="Percent 6 39 9" xfId="32835"/>
    <cellStyle name="Percent 6 4" xfId="1503"/>
    <cellStyle name="Percent 6 4 10" xfId="32836"/>
    <cellStyle name="Percent 6 4 11" xfId="32837"/>
    <cellStyle name="Percent 6 4 12" xfId="32838"/>
    <cellStyle name="Percent 6 4 13" xfId="32839"/>
    <cellStyle name="Percent 6 4 14" xfId="32840"/>
    <cellStyle name="Percent 6 4 15" xfId="32841"/>
    <cellStyle name="Percent 6 4 16" xfId="32842"/>
    <cellStyle name="Percent 6 4 17" xfId="32843"/>
    <cellStyle name="Percent 6 4 2" xfId="32844"/>
    <cellStyle name="Percent 6 4 3" xfId="32845"/>
    <cellStyle name="Percent 6 4 4" xfId="32846"/>
    <cellStyle name="Percent 6 4 5" xfId="32847"/>
    <cellStyle name="Percent 6 4 6" xfId="32848"/>
    <cellStyle name="Percent 6 4 7" xfId="32849"/>
    <cellStyle name="Percent 6 4 8" xfId="32850"/>
    <cellStyle name="Percent 6 4 9" xfId="32851"/>
    <cellStyle name="Percent 6 40" xfId="1504"/>
    <cellStyle name="Percent 6 40 10" xfId="32852"/>
    <cellStyle name="Percent 6 40 11" xfId="32853"/>
    <cellStyle name="Percent 6 40 12" xfId="32854"/>
    <cellStyle name="Percent 6 40 13" xfId="32855"/>
    <cellStyle name="Percent 6 40 14" xfId="32856"/>
    <cellStyle name="Percent 6 40 15" xfId="32857"/>
    <cellStyle name="Percent 6 40 16" xfId="32858"/>
    <cellStyle name="Percent 6 40 17" xfId="32859"/>
    <cellStyle name="Percent 6 40 2" xfId="32860"/>
    <cellStyle name="Percent 6 40 3" xfId="32861"/>
    <cellStyle name="Percent 6 40 4" xfId="32862"/>
    <cellStyle name="Percent 6 40 5" xfId="32863"/>
    <cellStyle name="Percent 6 40 6" xfId="32864"/>
    <cellStyle name="Percent 6 40 7" xfId="32865"/>
    <cellStyle name="Percent 6 40 8" xfId="32866"/>
    <cellStyle name="Percent 6 40 9" xfId="32867"/>
    <cellStyle name="Percent 6 41" xfId="1505"/>
    <cellStyle name="Percent 6 41 10" xfId="32868"/>
    <cellStyle name="Percent 6 41 11" xfId="32869"/>
    <cellStyle name="Percent 6 41 12" xfId="32870"/>
    <cellStyle name="Percent 6 41 13" xfId="32871"/>
    <cellStyle name="Percent 6 41 14" xfId="32872"/>
    <cellStyle name="Percent 6 41 15" xfId="32873"/>
    <cellStyle name="Percent 6 41 16" xfId="32874"/>
    <cellStyle name="Percent 6 41 17" xfId="32875"/>
    <cellStyle name="Percent 6 41 2" xfId="32876"/>
    <cellStyle name="Percent 6 41 3" xfId="32877"/>
    <cellStyle name="Percent 6 41 4" xfId="32878"/>
    <cellStyle name="Percent 6 41 5" xfId="32879"/>
    <cellStyle name="Percent 6 41 6" xfId="32880"/>
    <cellStyle name="Percent 6 41 7" xfId="32881"/>
    <cellStyle name="Percent 6 41 8" xfId="32882"/>
    <cellStyle name="Percent 6 41 9" xfId="32883"/>
    <cellStyle name="Percent 6 42" xfId="1506"/>
    <cellStyle name="Percent 6 42 10" xfId="32884"/>
    <cellStyle name="Percent 6 42 11" xfId="32885"/>
    <cellStyle name="Percent 6 42 12" xfId="32886"/>
    <cellStyle name="Percent 6 42 13" xfId="32887"/>
    <cellStyle name="Percent 6 42 14" xfId="32888"/>
    <cellStyle name="Percent 6 42 15" xfId="32889"/>
    <cellStyle name="Percent 6 42 16" xfId="32890"/>
    <cellStyle name="Percent 6 42 17" xfId="32891"/>
    <cellStyle name="Percent 6 42 2" xfId="32892"/>
    <cellStyle name="Percent 6 42 3" xfId="32893"/>
    <cellStyle name="Percent 6 42 4" xfId="32894"/>
    <cellStyle name="Percent 6 42 5" xfId="32895"/>
    <cellStyle name="Percent 6 42 6" xfId="32896"/>
    <cellStyle name="Percent 6 42 7" xfId="32897"/>
    <cellStyle name="Percent 6 42 8" xfId="32898"/>
    <cellStyle name="Percent 6 42 9" xfId="32899"/>
    <cellStyle name="Percent 6 43" xfId="1507"/>
    <cellStyle name="Percent 6 43 10" xfId="32900"/>
    <cellStyle name="Percent 6 43 11" xfId="32901"/>
    <cellStyle name="Percent 6 43 12" xfId="32902"/>
    <cellStyle name="Percent 6 43 13" xfId="32903"/>
    <cellStyle name="Percent 6 43 14" xfId="32904"/>
    <cellStyle name="Percent 6 43 15" xfId="32905"/>
    <cellStyle name="Percent 6 43 16" xfId="32906"/>
    <cellStyle name="Percent 6 43 17" xfId="32907"/>
    <cellStyle name="Percent 6 43 2" xfId="32908"/>
    <cellStyle name="Percent 6 43 3" xfId="32909"/>
    <cellStyle name="Percent 6 43 4" xfId="32910"/>
    <cellStyle name="Percent 6 43 5" xfId="32911"/>
    <cellStyle name="Percent 6 43 6" xfId="32912"/>
    <cellStyle name="Percent 6 43 7" xfId="32913"/>
    <cellStyle name="Percent 6 43 8" xfId="32914"/>
    <cellStyle name="Percent 6 43 9" xfId="32915"/>
    <cellStyle name="Percent 6 44" xfId="1508"/>
    <cellStyle name="Percent 6 44 10" xfId="32916"/>
    <cellStyle name="Percent 6 44 11" xfId="32917"/>
    <cellStyle name="Percent 6 44 12" xfId="32918"/>
    <cellStyle name="Percent 6 44 13" xfId="32919"/>
    <cellStyle name="Percent 6 44 14" xfId="32920"/>
    <cellStyle name="Percent 6 44 15" xfId="32921"/>
    <cellStyle name="Percent 6 44 16" xfId="32922"/>
    <cellStyle name="Percent 6 44 17" xfId="32923"/>
    <cellStyle name="Percent 6 44 2" xfId="32924"/>
    <cellStyle name="Percent 6 44 3" xfId="32925"/>
    <cellStyle name="Percent 6 44 4" xfId="32926"/>
    <cellStyle name="Percent 6 44 5" xfId="32927"/>
    <cellStyle name="Percent 6 44 6" xfId="32928"/>
    <cellStyle name="Percent 6 44 7" xfId="32929"/>
    <cellStyle name="Percent 6 44 8" xfId="32930"/>
    <cellStyle name="Percent 6 44 9" xfId="32931"/>
    <cellStyle name="Percent 6 45" xfId="1509"/>
    <cellStyle name="Percent 6 45 10" xfId="32932"/>
    <cellStyle name="Percent 6 45 11" xfId="32933"/>
    <cellStyle name="Percent 6 45 12" xfId="32934"/>
    <cellStyle name="Percent 6 45 13" xfId="32935"/>
    <cellStyle name="Percent 6 45 14" xfId="32936"/>
    <cellStyle name="Percent 6 45 15" xfId="32937"/>
    <cellStyle name="Percent 6 45 16" xfId="32938"/>
    <cellStyle name="Percent 6 45 17" xfId="32939"/>
    <cellStyle name="Percent 6 45 2" xfId="32940"/>
    <cellStyle name="Percent 6 45 3" xfId="32941"/>
    <cellStyle name="Percent 6 45 4" xfId="32942"/>
    <cellStyle name="Percent 6 45 5" xfId="32943"/>
    <cellStyle name="Percent 6 45 6" xfId="32944"/>
    <cellStyle name="Percent 6 45 7" xfId="32945"/>
    <cellStyle name="Percent 6 45 8" xfId="32946"/>
    <cellStyle name="Percent 6 45 9" xfId="32947"/>
    <cellStyle name="Percent 6 46" xfId="1510"/>
    <cellStyle name="Percent 6 46 10" xfId="32948"/>
    <cellStyle name="Percent 6 46 11" xfId="32949"/>
    <cellStyle name="Percent 6 46 12" xfId="32950"/>
    <cellStyle name="Percent 6 46 13" xfId="32951"/>
    <cellStyle name="Percent 6 46 14" xfId="32952"/>
    <cellStyle name="Percent 6 46 15" xfId="32953"/>
    <cellStyle name="Percent 6 46 16" xfId="32954"/>
    <cellStyle name="Percent 6 46 17" xfId="32955"/>
    <cellStyle name="Percent 6 46 2" xfId="32956"/>
    <cellStyle name="Percent 6 46 3" xfId="32957"/>
    <cellStyle name="Percent 6 46 4" xfId="32958"/>
    <cellStyle name="Percent 6 46 5" xfId="32959"/>
    <cellStyle name="Percent 6 46 6" xfId="32960"/>
    <cellStyle name="Percent 6 46 7" xfId="32961"/>
    <cellStyle name="Percent 6 46 8" xfId="32962"/>
    <cellStyle name="Percent 6 46 9" xfId="32963"/>
    <cellStyle name="Percent 6 47" xfId="1511"/>
    <cellStyle name="Percent 6 47 10" xfId="32964"/>
    <cellStyle name="Percent 6 47 11" xfId="32965"/>
    <cellStyle name="Percent 6 47 12" xfId="32966"/>
    <cellStyle name="Percent 6 47 13" xfId="32967"/>
    <cellStyle name="Percent 6 47 14" xfId="32968"/>
    <cellStyle name="Percent 6 47 15" xfId="32969"/>
    <cellStyle name="Percent 6 47 16" xfId="32970"/>
    <cellStyle name="Percent 6 47 17" xfId="32971"/>
    <cellStyle name="Percent 6 47 2" xfId="32972"/>
    <cellStyle name="Percent 6 47 3" xfId="32973"/>
    <cellStyle name="Percent 6 47 4" xfId="32974"/>
    <cellStyle name="Percent 6 47 5" xfId="32975"/>
    <cellStyle name="Percent 6 47 6" xfId="32976"/>
    <cellStyle name="Percent 6 47 7" xfId="32977"/>
    <cellStyle name="Percent 6 47 8" xfId="32978"/>
    <cellStyle name="Percent 6 47 9" xfId="32979"/>
    <cellStyle name="Percent 6 48" xfId="5482"/>
    <cellStyle name="Percent 6 49" xfId="5483"/>
    <cellStyle name="Percent 6 5" xfId="1512"/>
    <cellStyle name="Percent 6 5 10" xfId="32980"/>
    <cellStyle name="Percent 6 5 11" xfId="32981"/>
    <cellStyle name="Percent 6 5 12" xfId="32982"/>
    <cellStyle name="Percent 6 5 13" xfId="32983"/>
    <cellStyle name="Percent 6 5 14" xfId="32984"/>
    <cellStyle name="Percent 6 5 15" xfId="32985"/>
    <cellStyle name="Percent 6 5 16" xfId="32986"/>
    <cellStyle name="Percent 6 5 17" xfId="32987"/>
    <cellStyle name="Percent 6 5 2" xfId="32988"/>
    <cellStyle name="Percent 6 5 3" xfId="32989"/>
    <cellStyle name="Percent 6 5 4" xfId="32990"/>
    <cellStyle name="Percent 6 5 5" xfId="32991"/>
    <cellStyle name="Percent 6 5 6" xfId="32992"/>
    <cellStyle name="Percent 6 5 7" xfId="32993"/>
    <cellStyle name="Percent 6 5 8" xfId="32994"/>
    <cellStyle name="Percent 6 5 9" xfId="32995"/>
    <cellStyle name="Percent 6 50" xfId="5484"/>
    <cellStyle name="Percent 6 51" xfId="5485"/>
    <cellStyle name="Percent 6 52" xfId="5486"/>
    <cellStyle name="Percent 6 53" xfId="5487"/>
    <cellStyle name="Percent 6 54" xfId="5488"/>
    <cellStyle name="Percent 6 55" xfId="5489"/>
    <cellStyle name="Percent 6 56" xfId="5490"/>
    <cellStyle name="Percent 6 57" xfId="5491"/>
    <cellStyle name="Percent 6 58" xfId="5492"/>
    <cellStyle name="Percent 6 59" xfId="5493"/>
    <cellStyle name="Percent 6 6" xfId="1513"/>
    <cellStyle name="Percent 6 6 10" xfId="32996"/>
    <cellStyle name="Percent 6 6 11" xfId="32997"/>
    <cellStyle name="Percent 6 6 12" xfId="32998"/>
    <cellStyle name="Percent 6 6 13" xfId="32999"/>
    <cellStyle name="Percent 6 6 14" xfId="33000"/>
    <cellStyle name="Percent 6 6 15" xfId="33001"/>
    <cellStyle name="Percent 6 6 16" xfId="33002"/>
    <cellStyle name="Percent 6 6 17" xfId="33003"/>
    <cellStyle name="Percent 6 6 2" xfId="33004"/>
    <cellStyle name="Percent 6 6 3" xfId="33005"/>
    <cellStyle name="Percent 6 6 4" xfId="33006"/>
    <cellStyle name="Percent 6 6 5" xfId="33007"/>
    <cellStyle name="Percent 6 6 6" xfId="33008"/>
    <cellStyle name="Percent 6 6 7" xfId="33009"/>
    <cellStyle name="Percent 6 6 8" xfId="33010"/>
    <cellStyle name="Percent 6 6 9" xfId="33011"/>
    <cellStyle name="Percent 6 60" xfId="5494"/>
    <cellStyle name="Percent 6 7" xfId="1514"/>
    <cellStyle name="Percent 6 7 10" xfId="33012"/>
    <cellStyle name="Percent 6 7 11" xfId="33013"/>
    <cellStyle name="Percent 6 7 12" xfId="33014"/>
    <cellStyle name="Percent 6 7 13" xfId="33015"/>
    <cellStyle name="Percent 6 7 14" xfId="33016"/>
    <cellStyle name="Percent 6 7 15" xfId="33017"/>
    <cellStyle name="Percent 6 7 16" xfId="33018"/>
    <cellStyle name="Percent 6 7 17" xfId="33019"/>
    <cellStyle name="Percent 6 7 2" xfId="33020"/>
    <cellStyle name="Percent 6 7 3" xfId="33021"/>
    <cellStyle name="Percent 6 7 4" xfId="33022"/>
    <cellStyle name="Percent 6 7 5" xfId="33023"/>
    <cellStyle name="Percent 6 7 6" xfId="33024"/>
    <cellStyle name="Percent 6 7 7" xfId="33025"/>
    <cellStyle name="Percent 6 7 8" xfId="33026"/>
    <cellStyle name="Percent 6 7 9" xfId="33027"/>
    <cellStyle name="Percent 6 8" xfId="1515"/>
    <cellStyle name="Percent 6 8 10" xfId="33028"/>
    <cellStyle name="Percent 6 8 11" xfId="33029"/>
    <cellStyle name="Percent 6 8 12" xfId="33030"/>
    <cellStyle name="Percent 6 8 13" xfId="33031"/>
    <cellStyle name="Percent 6 8 14" xfId="33032"/>
    <cellStyle name="Percent 6 8 15" xfId="33033"/>
    <cellStyle name="Percent 6 8 16" xfId="33034"/>
    <cellStyle name="Percent 6 8 17" xfId="33035"/>
    <cellStyle name="Percent 6 8 2" xfId="33036"/>
    <cellStyle name="Percent 6 8 3" xfId="33037"/>
    <cellStyle name="Percent 6 8 4" xfId="33038"/>
    <cellStyle name="Percent 6 8 5" xfId="33039"/>
    <cellStyle name="Percent 6 8 6" xfId="33040"/>
    <cellStyle name="Percent 6 8 7" xfId="33041"/>
    <cellStyle name="Percent 6 8 8" xfId="33042"/>
    <cellStyle name="Percent 6 8 9" xfId="33043"/>
    <cellStyle name="Percent 6 9" xfId="1516"/>
    <cellStyle name="Percent 6 9 10" xfId="33044"/>
    <cellStyle name="Percent 6 9 11" xfId="33045"/>
    <cellStyle name="Percent 6 9 12" xfId="33046"/>
    <cellStyle name="Percent 6 9 13" xfId="33047"/>
    <cellStyle name="Percent 6 9 14" xfId="33048"/>
    <cellStyle name="Percent 6 9 15" xfId="33049"/>
    <cellStyle name="Percent 6 9 16" xfId="33050"/>
    <cellStyle name="Percent 6 9 17" xfId="33051"/>
    <cellStyle name="Percent 6 9 2" xfId="33052"/>
    <cellStyle name="Percent 6 9 3" xfId="33053"/>
    <cellStyle name="Percent 6 9 4" xfId="33054"/>
    <cellStyle name="Percent 6 9 5" xfId="33055"/>
    <cellStyle name="Percent 6 9 6" xfId="33056"/>
    <cellStyle name="Percent 6 9 7" xfId="33057"/>
    <cellStyle name="Percent 6 9 8" xfId="33058"/>
    <cellStyle name="Percent 6 9 9" xfId="33059"/>
    <cellStyle name="Percent 7" xfId="252"/>
    <cellStyle name="Percent 7 2" xfId="1517"/>
    <cellStyle name="Percent 7 2 10" xfId="33060"/>
    <cellStyle name="Percent 7 2 11" xfId="33061"/>
    <cellStyle name="Percent 7 2 12" xfId="33062"/>
    <cellStyle name="Percent 7 2 13" xfId="33063"/>
    <cellStyle name="Percent 7 2 14" xfId="33064"/>
    <cellStyle name="Percent 7 2 15" xfId="33065"/>
    <cellStyle name="Percent 7 2 16" xfId="33066"/>
    <cellStyle name="Percent 7 2 17" xfId="33067"/>
    <cellStyle name="Percent 7 2 2" xfId="33068"/>
    <cellStyle name="Percent 7 2 3" xfId="33069"/>
    <cellStyle name="Percent 7 2 4" xfId="33070"/>
    <cellStyle name="Percent 7 2 5" xfId="33071"/>
    <cellStyle name="Percent 7 2 6" xfId="33072"/>
    <cellStyle name="Percent 7 2 7" xfId="33073"/>
    <cellStyle name="Percent 7 2 8" xfId="33074"/>
    <cellStyle name="Percent 7 2 9" xfId="33075"/>
    <cellStyle name="Percent 8" xfId="253"/>
    <cellStyle name="Percent 8 10" xfId="326"/>
    <cellStyle name="Percent 8 10 10" xfId="33076"/>
    <cellStyle name="Percent 8 10 11" xfId="33077"/>
    <cellStyle name="Percent 8 10 12" xfId="33078"/>
    <cellStyle name="Percent 8 10 13" xfId="33079"/>
    <cellStyle name="Percent 8 10 14" xfId="33080"/>
    <cellStyle name="Percent 8 10 15" xfId="33081"/>
    <cellStyle name="Percent 8 10 16" xfId="33082"/>
    <cellStyle name="Percent 8 10 17" xfId="33083"/>
    <cellStyle name="Percent 8 10 2" xfId="33084"/>
    <cellStyle name="Percent 8 10 3" xfId="33085"/>
    <cellStyle name="Percent 8 10 4" xfId="33086"/>
    <cellStyle name="Percent 8 10 5" xfId="33087"/>
    <cellStyle name="Percent 8 10 6" xfId="33088"/>
    <cellStyle name="Percent 8 10 7" xfId="33089"/>
    <cellStyle name="Percent 8 10 8" xfId="33090"/>
    <cellStyle name="Percent 8 10 9" xfId="33091"/>
    <cellStyle name="Percent 8 11" xfId="1518"/>
    <cellStyle name="Percent 8 11 10" xfId="33092"/>
    <cellStyle name="Percent 8 11 11" xfId="33093"/>
    <cellStyle name="Percent 8 11 12" xfId="33094"/>
    <cellStyle name="Percent 8 11 13" xfId="33095"/>
    <cellStyle name="Percent 8 11 14" xfId="33096"/>
    <cellStyle name="Percent 8 11 15" xfId="33097"/>
    <cellStyle name="Percent 8 11 16" xfId="33098"/>
    <cellStyle name="Percent 8 11 17" xfId="33099"/>
    <cellStyle name="Percent 8 11 2" xfId="33100"/>
    <cellStyle name="Percent 8 11 3" xfId="33101"/>
    <cellStyle name="Percent 8 11 4" xfId="33102"/>
    <cellStyle name="Percent 8 11 5" xfId="33103"/>
    <cellStyle name="Percent 8 11 6" xfId="33104"/>
    <cellStyle name="Percent 8 11 7" xfId="33105"/>
    <cellStyle name="Percent 8 11 8" xfId="33106"/>
    <cellStyle name="Percent 8 11 9" xfId="33107"/>
    <cellStyle name="Percent 8 12" xfId="1519"/>
    <cellStyle name="Percent 8 12 10" xfId="33108"/>
    <cellStyle name="Percent 8 12 11" xfId="33109"/>
    <cellStyle name="Percent 8 12 12" xfId="33110"/>
    <cellStyle name="Percent 8 12 13" xfId="33111"/>
    <cellStyle name="Percent 8 12 14" xfId="33112"/>
    <cellStyle name="Percent 8 12 15" xfId="33113"/>
    <cellStyle name="Percent 8 12 16" xfId="33114"/>
    <cellStyle name="Percent 8 12 17" xfId="33115"/>
    <cellStyle name="Percent 8 12 2" xfId="33116"/>
    <cellStyle name="Percent 8 12 3" xfId="33117"/>
    <cellStyle name="Percent 8 12 4" xfId="33118"/>
    <cellStyle name="Percent 8 12 5" xfId="33119"/>
    <cellStyle name="Percent 8 12 6" xfId="33120"/>
    <cellStyle name="Percent 8 12 7" xfId="33121"/>
    <cellStyle name="Percent 8 12 8" xfId="33122"/>
    <cellStyle name="Percent 8 12 9" xfId="33123"/>
    <cellStyle name="Percent 8 13" xfId="1520"/>
    <cellStyle name="Percent 8 13 10" xfId="33124"/>
    <cellStyle name="Percent 8 13 11" xfId="33125"/>
    <cellStyle name="Percent 8 13 12" xfId="33126"/>
    <cellStyle name="Percent 8 13 13" xfId="33127"/>
    <cellStyle name="Percent 8 13 14" xfId="33128"/>
    <cellStyle name="Percent 8 13 15" xfId="33129"/>
    <cellStyle name="Percent 8 13 16" xfId="33130"/>
    <cellStyle name="Percent 8 13 17" xfId="33131"/>
    <cellStyle name="Percent 8 13 2" xfId="33132"/>
    <cellStyle name="Percent 8 13 3" xfId="33133"/>
    <cellStyle name="Percent 8 13 4" xfId="33134"/>
    <cellStyle name="Percent 8 13 5" xfId="33135"/>
    <cellStyle name="Percent 8 13 6" xfId="33136"/>
    <cellStyle name="Percent 8 13 7" xfId="33137"/>
    <cellStyle name="Percent 8 13 8" xfId="33138"/>
    <cellStyle name="Percent 8 13 9" xfId="33139"/>
    <cellStyle name="Percent 8 14" xfId="1521"/>
    <cellStyle name="Percent 8 14 10" xfId="33140"/>
    <cellStyle name="Percent 8 14 11" xfId="33141"/>
    <cellStyle name="Percent 8 14 12" xfId="33142"/>
    <cellStyle name="Percent 8 14 13" xfId="33143"/>
    <cellStyle name="Percent 8 14 14" xfId="33144"/>
    <cellStyle name="Percent 8 14 15" xfId="33145"/>
    <cellStyle name="Percent 8 14 16" xfId="33146"/>
    <cellStyle name="Percent 8 14 17" xfId="33147"/>
    <cellStyle name="Percent 8 14 2" xfId="33148"/>
    <cellStyle name="Percent 8 14 3" xfId="33149"/>
    <cellStyle name="Percent 8 14 4" xfId="33150"/>
    <cellStyle name="Percent 8 14 5" xfId="33151"/>
    <cellStyle name="Percent 8 14 6" xfId="33152"/>
    <cellStyle name="Percent 8 14 7" xfId="33153"/>
    <cellStyle name="Percent 8 14 8" xfId="33154"/>
    <cellStyle name="Percent 8 14 9" xfId="33155"/>
    <cellStyle name="Percent 8 15" xfId="1522"/>
    <cellStyle name="Percent 8 15 10" xfId="33156"/>
    <cellStyle name="Percent 8 15 11" xfId="33157"/>
    <cellStyle name="Percent 8 15 12" xfId="33158"/>
    <cellStyle name="Percent 8 15 13" xfId="33159"/>
    <cellStyle name="Percent 8 15 14" xfId="33160"/>
    <cellStyle name="Percent 8 15 15" xfId="33161"/>
    <cellStyle name="Percent 8 15 16" xfId="33162"/>
    <cellStyle name="Percent 8 15 17" xfId="33163"/>
    <cellStyle name="Percent 8 15 2" xfId="33164"/>
    <cellStyle name="Percent 8 15 3" xfId="33165"/>
    <cellStyle name="Percent 8 15 4" xfId="33166"/>
    <cellStyle name="Percent 8 15 5" xfId="33167"/>
    <cellStyle name="Percent 8 15 6" xfId="33168"/>
    <cellStyle name="Percent 8 15 7" xfId="33169"/>
    <cellStyle name="Percent 8 15 8" xfId="33170"/>
    <cellStyle name="Percent 8 15 9" xfId="33171"/>
    <cellStyle name="Percent 8 16" xfId="1523"/>
    <cellStyle name="Percent 8 16 10" xfId="33172"/>
    <cellStyle name="Percent 8 16 11" xfId="33173"/>
    <cellStyle name="Percent 8 16 12" xfId="33174"/>
    <cellStyle name="Percent 8 16 13" xfId="33175"/>
    <cellStyle name="Percent 8 16 14" xfId="33176"/>
    <cellStyle name="Percent 8 16 15" xfId="33177"/>
    <cellStyle name="Percent 8 16 16" xfId="33178"/>
    <cellStyle name="Percent 8 16 17" xfId="33179"/>
    <cellStyle name="Percent 8 16 2" xfId="33180"/>
    <cellStyle name="Percent 8 16 3" xfId="33181"/>
    <cellStyle name="Percent 8 16 4" xfId="33182"/>
    <cellStyle name="Percent 8 16 5" xfId="33183"/>
    <cellStyle name="Percent 8 16 6" xfId="33184"/>
    <cellStyle name="Percent 8 16 7" xfId="33185"/>
    <cellStyle name="Percent 8 16 8" xfId="33186"/>
    <cellStyle name="Percent 8 16 9" xfId="33187"/>
    <cellStyle name="Percent 8 17" xfId="1524"/>
    <cellStyle name="Percent 8 17 10" xfId="33188"/>
    <cellStyle name="Percent 8 17 11" xfId="33189"/>
    <cellStyle name="Percent 8 17 12" xfId="33190"/>
    <cellStyle name="Percent 8 17 13" xfId="33191"/>
    <cellStyle name="Percent 8 17 14" xfId="33192"/>
    <cellStyle name="Percent 8 17 15" xfId="33193"/>
    <cellStyle name="Percent 8 17 16" xfId="33194"/>
    <cellStyle name="Percent 8 17 17" xfId="33195"/>
    <cellStyle name="Percent 8 17 2" xfId="33196"/>
    <cellStyle name="Percent 8 17 3" xfId="33197"/>
    <cellStyle name="Percent 8 17 4" xfId="33198"/>
    <cellStyle name="Percent 8 17 5" xfId="33199"/>
    <cellStyle name="Percent 8 17 6" xfId="33200"/>
    <cellStyle name="Percent 8 17 7" xfId="33201"/>
    <cellStyle name="Percent 8 17 8" xfId="33202"/>
    <cellStyle name="Percent 8 17 9" xfId="33203"/>
    <cellStyle name="Percent 8 18" xfId="1525"/>
    <cellStyle name="Percent 8 18 10" xfId="33204"/>
    <cellStyle name="Percent 8 18 11" xfId="33205"/>
    <cellStyle name="Percent 8 18 12" xfId="33206"/>
    <cellStyle name="Percent 8 18 13" xfId="33207"/>
    <cellStyle name="Percent 8 18 14" xfId="33208"/>
    <cellStyle name="Percent 8 18 15" xfId="33209"/>
    <cellStyle name="Percent 8 18 16" xfId="33210"/>
    <cellStyle name="Percent 8 18 17" xfId="33211"/>
    <cellStyle name="Percent 8 18 2" xfId="33212"/>
    <cellStyle name="Percent 8 18 3" xfId="33213"/>
    <cellStyle name="Percent 8 18 4" xfId="33214"/>
    <cellStyle name="Percent 8 18 5" xfId="33215"/>
    <cellStyle name="Percent 8 18 6" xfId="33216"/>
    <cellStyle name="Percent 8 18 7" xfId="33217"/>
    <cellStyle name="Percent 8 18 8" xfId="33218"/>
    <cellStyle name="Percent 8 18 9" xfId="33219"/>
    <cellStyle name="Percent 8 19" xfId="1526"/>
    <cellStyle name="Percent 8 19 10" xfId="33220"/>
    <cellStyle name="Percent 8 19 11" xfId="33221"/>
    <cellStyle name="Percent 8 19 12" xfId="33222"/>
    <cellStyle name="Percent 8 19 13" xfId="33223"/>
    <cellStyle name="Percent 8 19 14" xfId="33224"/>
    <cellStyle name="Percent 8 19 15" xfId="33225"/>
    <cellStyle name="Percent 8 19 16" xfId="33226"/>
    <cellStyle name="Percent 8 19 17" xfId="33227"/>
    <cellStyle name="Percent 8 19 2" xfId="33228"/>
    <cellStyle name="Percent 8 19 3" xfId="33229"/>
    <cellStyle name="Percent 8 19 4" xfId="33230"/>
    <cellStyle name="Percent 8 19 5" xfId="33231"/>
    <cellStyle name="Percent 8 19 6" xfId="33232"/>
    <cellStyle name="Percent 8 19 7" xfId="33233"/>
    <cellStyle name="Percent 8 19 8" xfId="33234"/>
    <cellStyle name="Percent 8 19 9" xfId="33235"/>
    <cellStyle name="Percent 8 2" xfId="254"/>
    <cellStyle name="Percent 8 2 2" xfId="1527"/>
    <cellStyle name="Percent 8 2 2 10" xfId="5495"/>
    <cellStyle name="Percent 8 2 2 11" xfId="5496"/>
    <cellStyle name="Percent 8 2 2 12" xfId="5497"/>
    <cellStyle name="Percent 8 2 2 13" xfId="5498"/>
    <cellStyle name="Percent 8 2 2 14" xfId="5499"/>
    <cellStyle name="Percent 8 2 2 15" xfId="5500"/>
    <cellStyle name="Percent 8 2 2 16" xfId="33236"/>
    <cellStyle name="Percent 8 2 2 17" xfId="33237"/>
    <cellStyle name="Percent 8 2 2 18" xfId="33238"/>
    <cellStyle name="Percent 8 2 2 19" xfId="33239"/>
    <cellStyle name="Percent 8 2 2 2" xfId="1528"/>
    <cellStyle name="Percent 8 2 2 2 10" xfId="5501"/>
    <cellStyle name="Percent 8 2 2 2 11" xfId="5502"/>
    <cellStyle name="Percent 8 2 2 2 12" xfId="5503"/>
    <cellStyle name="Percent 8 2 2 2 13" xfId="5504"/>
    <cellStyle name="Percent 8 2 2 2 14" xfId="5505"/>
    <cellStyle name="Percent 8 2 2 2 15" xfId="33240"/>
    <cellStyle name="Percent 8 2 2 2 16" xfId="33241"/>
    <cellStyle name="Percent 8 2 2 2 17" xfId="33242"/>
    <cellStyle name="Percent 8 2 2 2 18" xfId="33243"/>
    <cellStyle name="Percent 8 2 2 2 19" xfId="33244"/>
    <cellStyle name="Percent 8 2 2 2 2" xfId="1529"/>
    <cellStyle name="Percent 8 2 2 2 2 10" xfId="5506"/>
    <cellStyle name="Percent 8 2 2 2 2 11" xfId="5507"/>
    <cellStyle name="Percent 8 2 2 2 2 12" xfId="5508"/>
    <cellStyle name="Percent 8 2 2 2 2 13" xfId="5509"/>
    <cellStyle name="Percent 8 2 2 2 2 2" xfId="5510"/>
    <cellStyle name="Percent 8 2 2 2 2 3" xfId="5511"/>
    <cellStyle name="Percent 8 2 2 2 2 4" xfId="5512"/>
    <cellStyle name="Percent 8 2 2 2 2 5" xfId="5513"/>
    <cellStyle name="Percent 8 2 2 2 2 6" xfId="5514"/>
    <cellStyle name="Percent 8 2 2 2 2 7" xfId="5515"/>
    <cellStyle name="Percent 8 2 2 2 2 8" xfId="5516"/>
    <cellStyle name="Percent 8 2 2 2 2 9" xfId="5517"/>
    <cellStyle name="Percent 8 2 2 2 20" xfId="33245"/>
    <cellStyle name="Percent 8 2 2 2 21" xfId="33246"/>
    <cellStyle name="Percent 8 2 2 2 22" xfId="33247"/>
    <cellStyle name="Percent 8 2 2 2 23" xfId="33248"/>
    <cellStyle name="Percent 8 2 2 2 24" xfId="33249"/>
    <cellStyle name="Percent 8 2 2 2 25" xfId="33250"/>
    <cellStyle name="Percent 8 2 2 2 26" xfId="33251"/>
    <cellStyle name="Percent 8 2 2 2 27" xfId="33252"/>
    <cellStyle name="Percent 8 2 2 2 28" xfId="33253"/>
    <cellStyle name="Percent 8 2 2 2 29" xfId="33254"/>
    <cellStyle name="Percent 8 2 2 2 3" xfId="5518"/>
    <cellStyle name="Percent 8 2 2 2 30" xfId="33255"/>
    <cellStyle name="Percent 8 2 2 2 31" xfId="33256"/>
    <cellStyle name="Percent 8 2 2 2 32" xfId="33257"/>
    <cellStyle name="Percent 8 2 2 2 33" xfId="33258"/>
    <cellStyle name="Percent 8 2 2 2 34" xfId="33259"/>
    <cellStyle name="Percent 8 2 2 2 35" xfId="33260"/>
    <cellStyle name="Percent 8 2 2 2 36" xfId="33261"/>
    <cellStyle name="Percent 8 2 2 2 37" xfId="33262"/>
    <cellStyle name="Percent 8 2 2 2 38" xfId="33263"/>
    <cellStyle name="Percent 8 2 2 2 39" xfId="33264"/>
    <cellStyle name="Percent 8 2 2 2 4" xfId="5519"/>
    <cellStyle name="Percent 8 2 2 2 40" xfId="33265"/>
    <cellStyle name="Percent 8 2 2 2 41" xfId="33266"/>
    <cellStyle name="Percent 8 2 2 2 42" xfId="33267"/>
    <cellStyle name="Percent 8 2 2 2 43" xfId="33268"/>
    <cellStyle name="Percent 8 2 2 2 44" xfId="33269"/>
    <cellStyle name="Percent 8 2 2 2 45" xfId="33270"/>
    <cellStyle name="Percent 8 2 2 2 46" xfId="33271"/>
    <cellStyle name="Percent 8 2 2 2 47" xfId="33272"/>
    <cellStyle name="Percent 8 2 2 2 48" xfId="33273"/>
    <cellStyle name="Percent 8 2 2 2 49" xfId="33274"/>
    <cellStyle name="Percent 8 2 2 2 5" xfId="5520"/>
    <cellStyle name="Percent 8 2 2 2 50" xfId="33275"/>
    <cellStyle name="Percent 8 2 2 2 51" xfId="33276"/>
    <cellStyle name="Percent 8 2 2 2 52" xfId="33277"/>
    <cellStyle name="Percent 8 2 2 2 53" xfId="33278"/>
    <cellStyle name="Percent 8 2 2 2 54" xfId="33279"/>
    <cellStyle name="Percent 8 2 2 2 55" xfId="33280"/>
    <cellStyle name="Percent 8 2 2 2 56" xfId="33281"/>
    <cellStyle name="Percent 8 2 2 2 57" xfId="33282"/>
    <cellStyle name="Percent 8 2 2 2 58" xfId="33283"/>
    <cellStyle name="Percent 8 2 2 2 59" xfId="33284"/>
    <cellStyle name="Percent 8 2 2 2 6" xfId="5521"/>
    <cellStyle name="Percent 8 2 2 2 60" xfId="33285"/>
    <cellStyle name="Percent 8 2 2 2 61" xfId="33286"/>
    <cellStyle name="Percent 8 2 2 2 62" xfId="33287"/>
    <cellStyle name="Percent 8 2 2 2 63" xfId="33288"/>
    <cellStyle name="Percent 8 2 2 2 64" xfId="33289"/>
    <cellStyle name="Percent 8 2 2 2 65" xfId="33290"/>
    <cellStyle name="Percent 8 2 2 2 66" xfId="33291"/>
    <cellStyle name="Percent 8 2 2 2 67" xfId="33292"/>
    <cellStyle name="Percent 8 2 2 2 68" xfId="33293"/>
    <cellStyle name="Percent 8 2 2 2 69" xfId="33294"/>
    <cellStyle name="Percent 8 2 2 2 7" xfId="5522"/>
    <cellStyle name="Percent 8 2 2 2 8" xfId="5523"/>
    <cellStyle name="Percent 8 2 2 2 9" xfId="5524"/>
    <cellStyle name="Percent 8 2 2 20" xfId="33295"/>
    <cellStyle name="Percent 8 2 2 21" xfId="33296"/>
    <cellStyle name="Percent 8 2 2 22" xfId="33297"/>
    <cellStyle name="Percent 8 2 2 23" xfId="33298"/>
    <cellStyle name="Percent 8 2 2 24" xfId="33299"/>
    <cellStyle name="Percent 8 2 2 25" xfId="33300"/>
    <cellStyle name="Percent 8 2 2 26" xfId="33301"/>
    <cellStyle name="Percent 8 2 2 27" xfId="33302"/>
    <cellStyle name="Percent 8 2 2 28" xfId="33303"/>
    <cellStyle name="Percent 8 2 2 29" xfId="33304"/>
    <cellStyle name="Percent 8 2 2 3" xfId="1530"/>
    <cellStyle name="Percent 8 2 2 3 10" xfId="5525"/>
    <cellStyle name="Percent 8 2 2 3 11" xfId="5526"/>
    <cellStyle name="Percent 8 2 2 3 12" xfId="5527"/>
    <cellStyle name="Percent 8 2 2 3 13" xfId="5528"/>
    <cellStyle name="Percent 8 2 2 3 2" xfId="5529"/>
    <cellStyle name="Percent 8 2 2 3 3" xfId="5530"/>
    <cellStyle name="Percent 8 2 2 3 4" xfId="5531"/>
    <cellStyle name="Percent 8 2 2 3 5" xfId="5532"/>
    <cellStyle name="Percent 8 2 2 3 6" xfId="5533"/>
    <cellStyle name="Percent 8 2 2 3 7" xfId="5534"/>
    <cellStyle name="Percent 8 2 2 3 8" xfId="5535"/>
    <cellStyle name="Percent 8 2 2 3 9" xfId="5536"/>
    <cellStyle name="Percent 8 2 2 30" xfId="33305"/>
    <cellStyle name="Percent 8 2 2 31" xfId="33306"/>
    <cellStyle name="Percent 8 2 2 32" xfId="33307"/>
    <cellStyle name="Percent 8 2 2 33" xfId="33308"/>
    <cellStyle name="Percent 8 2 2 34" xfId="33309"/>
    <cellStyle name="Percent 8 2 2 35" xfId="33310"/>
    <cellStyle name="Percent 8 2 2 36" xfId="33311"/>
    <cellStyle name="Percent 8 2 2 37" xfId="33312"/>
    <cellStyle name="Percent 8 2 2 38" xfId="33313"/>
    <cellStyle name="Percent 8 2 2 39" xfId="33314"/>
    <cellStyle name="Percent 8 2 2 4" xfId="5537"/>
    <cellStyle name="Percent 8 2 2 40" xfId="33315"/>
    <cellStyle name="Percent 8 2 2 41" xfId="33316"/>
    <cellStyle name="Percent 8 2 2 42" xfId="33317"/>
    <cellStyle name="Percent 8 2 2 43" xfId="33318"/>
    <cellStyle name="Percent 8 2 2 44" xfId="33319"/>
    <cellStyle name="Percent 8 2 2 45" xfId="33320"/>
    <cellStyle name="Percent 8 2 2 46" xfId="33321"/>
    <cellStyle name="Percent 8 2 2 47" xfId="33322"/>
    <cellStyle name="Percent 8 2 2 48" xfId="33323"/>
    <cellStyle name="Percent 8 2 2 49" xfId="33324"/>
    <cellStyle name="Percent 8 2 2 5" xfId="5538"/>
    <cellStyle name="Percent 8 2 2 50" xfId="33325"/>
    <cellStyle name="Percent 8 2 2 51" xfId="33326"/>
    <cellStyle name="Percent 8 2 2 52" xfId="33327"/>
    <cellStyle name="Percent 8 2 2 53" xfId="33328"/>
    <cellStyle name="Percent 8 2 2 54" xfId="33329"/>
    <cellStyle name="Percent 8 2 2 55" xfId="33330"/>
    <cellStyle name="Percent 8 2 2 56" xfId="33331"/>
    <cellStyle name="Percent 8 2 2 57" xfId="33332"/>
    <cellStyle name="Percent 8 2 2 58" xfId="33333"/>
    <cellStyle name="Percent 8 2 2 59" xfId="33334"/>
    <cellStyle name="Percent 8 2 2 6" xfId="5539"/>
    <cellStyle name="Percent 8 2 2 60" xfId="33335"/>
    <cellStyle name="Percent 8 2 2 61" xfId="33336"/>
    <cellStyle name="Percent 8 2 2 62" xfId="33337"/>
    <cellStyle name="Percent 8 2 2 63" xfId="33338"/>
    <cellStyle name="Percent 8 2 2 64" xfId="33339"/>
    <cellStyle name="Percent 8 2 2 65" xfId="33340"/>
    <cellStyle name="Percent 8 2 2 66" xfId="33341"/>
    <cellStyle name="Percent 8 2 2 67" xfId="33342"/>
    <cellStyle name="Percent 8 2 2 68" xfId="33343"/>
    <cellStyle name="Percent 8 2 2 69" xfId="33344"/>
    <cellStyle name="Percent 8 2 2 7" xfId="5540"/>
    <cellStyle name="Percent 8 2 2 70" xfId="33345"/>
    <cellStyle name="Percent 8 2 2 8" xfId="5541"/>
    <cellStyle name="Percent 8 2 2 9" xfId="5542"/>
    <cellStyle name="Percent 8 2 3" xfId="1531"/>
    <cellStyle name="Percent 8 2 3 10" xfId="5543"/>
    <cellStyle name="Percent 8 2 3 11" xfId="5544"/>
    <cellStyle name="Percent 8 2 3 12" xfId="5545"/>
    <cellStyle name="Percent 8 2 3 13" xfId="5546"/>
    <cellStyle name="Percent 8 2 3 14" xfId="5547"/>
    <cellStyle name="Percent 8 2 3 15" xfId="33346"/>
    <cellStyle name="Percent 8 2 3 16" xfId="33347"/>
    <cellStyle name="Percent 8 2 3 17" xfId="33348"/>
    <cellStyle name="Percent 8 2 3 18" xfId="33349"/>
    <cellStyle name="Percent 8 2 3 19" xfId="33350"/>
    <cellStyle name="Percent 8 2 3 2" xfId="1532"/>
    <cellStyle name="Percent 8 2 3 2 10" xfId="5548"/>
    <cellStyle name="Percent 8 2 3 2 11" xfId="5549"/>
    <cellStyle name="Percent 8 2 3 2 12" xfId="5550"/>
    <cellStyle name="Percent 8 2 3 2 13" xfId="5551"/>
    <cellStyle name="Percent 8 2 3 2 2" xfId="5552"/>
    <cellStyle name="Percent 8 2 3 2 3" xfId="5553"/>
    <cellStyle name="Percent 8 2 3 2 4" xfId="5554"/>
    <cellStyle name="Percent 8 2 3 2 5" xfId="5555"/>
    <cellStyle name="Percent 8 2 3 2 6" xfId="5556"/>
    <cellStyle name="Percent 8 2 3 2 7" xfId="5557"/>
    <cellStyle name="Percent 8 2 3 2 8" xfId="5558"/>
    <cellStyle name="Percent 8 2 3 2 9" xfId="5559"/>
    <cellStyle name="Percent 8 2 3 20" xfId="33351"/>
    <cellStyle name="Percent 8 2 3 21" xfId="33352"/>
    <cellStyle name="Percent 8 2 3 22" xfId="33353"/>
    <cellStyle name="Percent 8 2 3 23" xfId="33354"/>
    <cellStyle name="Percent 8 2 3 24" xfId="33355"/>
    <cellStyle name="Percent 8 2 3 25" xfId="33356"/>
    <cellStyle name="Percent 8 2 3 26" xfId="33357"/>
    <cellStyle name="Percent 8 2 3 27" xfId="33358"/>
    <cellStyle name="Percent 8 2 3 28" xfId="33359"/>
    <cellStyle name="Percent 8 2 3 29" xfId="33360"/>
    <cellStyle name="Percent 8 2 3 3" xfId="5560"/>
    <cellStyle name="Percent 8 2 3 30" xfId="33361"/>
    <cellStyle name="Percent 8 2 3 31" xfId="33362"/>
    <cellStyle name="Percent 8 2 3 32" xfId="33363"/>
    <cellStyle name="Percent 8 2 3 33" xfId="33364"/>
    <cellStyle name="Percent 8 2 3 34" xfId="33365"/>
    <cellStyle name="Percent 8 2 3 35" xfId="33366"/>
    <cellStyle name="Percent 8 2 3 36" xfId="33367"/>
    <cellStyle name="Percent 8 2 3 37" xfId="33368"/>
    <cellStyle name="Percent 8 2 3 38" xfId="33369"/>
    <cellStyle name="Percent 8 2 3 39" xfId="33370"/>
    <cellStyle name="Percent 8 2 3 4" xfId="5561"/>
    <cellStyle name="Percent 8 2 3 40" xfId="33371"/>
    <cellStyle name="Percent 8 2 3 41" xfId="33372"/>
    <cellStyle name="Percent 8 2 3 42" xfId="33373"/>
    <cellStyle name="Percent 8 2 3 43" xfId="33374"/>
    <cellStyle name="Percent 8 2 3 44" xfId="33375"/>
    <cellStyle name="Percent 8 2 3 45" xfId="33376"/>
    <cellStyle name="Percent 8 2 3 46" xfId="33377"/>
    <cellStyle name="Percent 8 2 3 47" xfId="33378"/>
    <cellStyle name="Percent 8 2 3 48" xfId="33379"/>
    <cellStyle name="Percent 8 2 3 49" xfId="33380"/>
    <cellStyle name="Percent 8 2 3 5" xfId="5562"/>
    <cellStyle name="Percent 8 2 3 50" xfId="33381"/>
    <cellStyle name="Percent 8 2 3 51" xfId="33382"/>
    <cellStyle name="Percent 8 2 3 52" xfId="33383"/>
    <cellStyle name="Percent 8 2 3 53" xfId="33384"/>
    <cellStyle name="Percent 8 2 3 54" xfId="33385"/>
    <cellStyle name="Percent 8 2 3 55" xfId="33386"/>
    <cellStyle name="Percent 8 2 3 56" xfId="33387"/>
    <cellStyle name="Percent 8 2 3 57" xfId="33388"/>
    <cellStyle name="Percent 8 2 3 58" xfId="33389"/>
    <cellStyle name="Percent 8 2 3 59" xfId="33390"/>
    <cellStyle name="Percent 8 2 3 6" xfId="5563"/>
    <cellStyle name="Percent 8 2 3 60" xfId="33391"/>
    <cellStyle name="Percent 8 2 3 61" xfId="33392"/>
    <cellStyle name="Percent 8 2 3 62" xfId="33393"/>
    <cellStyle name="Percent 8 2 3 63" xfId="33394"/>
    <cellStyle name="Percent 8 2 3 64" xfId="33395"/>
    <cellStyle name="Percent 8 2 3 65" xfId="33396"/>
    <cellStyle name="Percent 8 2 3 66" xfId="33397"/>
    <cellStyle name="Percent 8 2 3 67" xfId="33398"/>
    <cellStyle name="Percent 8 2 3 68" xfId="33399"/>
    <cellStyle name="Percent 8 2 3 69" xfId="33400"/>
    <cellStyle name="Percent 8 2 3 7" xfId="5564"/>
    <cellStyle name="Percent 8 2 3 8" xfId="5565"/>
    <cellStyle name="Percent 8 2 3 9" xfId="5566"/>
    <cellStyle name="Percent 8 20" xfId="1533"/>
    <cellStyle name="Percent 8 20 10" xfId="33401"/>
    <cellStyle name="Percent 8 20 11" xfId="33402"/>
    <cellStyle name="Percent 8 20 12" xfId="33403"/>
    <cellStyle name="Percent 8 20 13" xfId="33404"/>
    <cellStyle name="Percent 8 20 14" xfId="33405"/>
    <cellStyle name="Percent 8 20 15" xfId="33406"/>
    <cellStyle name="Percent 8 20 16" xfId="33407"/>
    <cellStyle name="Percent 8 20 17" xfId="33408"/>
    <cellStyle name="Percent 8 20 2" xfId="33409"/>
    <cellStyle name="Percent 8 20 3" xfId="33410"/>
    <cellStyle name="Percent 8 20 4" xfId="33411"/>
    <cellStyle name="Percent 8 20 5" xfId="33412"/>
    <cellStyle name="Percent 8 20 6" xfId="33413"/>
    <cellStyle name="Percent 8 20 7" xfId="33414"/>
    <cellStyle name="Percent 8 20 8" xfId="33415"/>
    <cellStyle name="Percent 8 20 9" xfId="33416"/>
    <cellStyle name="Percent 8 21" xfId="1534"/>
    <cellStyle name="Percent 8 21 10" xfId="33417"/>
    <cellStyle name="Percent 8 21 11" xfId="33418"/>
    <cellStyle name="Percent 8 21 12" xfId="33419"/>
    <cellStyle name="Percent 8 21 13" xfId="33420"/>
    <cellStyle name="Percent 8 21 14" xfId="33421"/>
    <cellStyle name="Percent 8 21 15" xfId="33422"/>
    <cellStyle name="Percent 8 21 16" xfId="33423"/>
    <cellStyle name="Percent 8 21 17" xfId="33424"/>
    <cellStyle name="Percent 8 21 2" xfId="33425"/>
    <cellStyle name="Percent 8 21 3" xfId="33426"/>
    <cellStyle name="Percent 8 21 4" xfId="33427"/>
    <cellStyle name="Percent 8 21 5" xfId="33428"/>
    <cellStyle name="Percent 8 21 6" xfId="33429"/>
    <cellStyle name="Percent 8 21 7" xfId="33430"/>
    <cellStyle name="Percent 8 21 8" xfId="33431"/>
    <cellStyle name="Percent 8 21 9" xfId="33432"/>
    <cellStyle name="Percent 8 22" xfId="1535"/>
    <cellStyle name="Percent 8 22 10" xfId="33433"/>
    <cellStyle name="Percent 8 22 11" xfId="33434"/>
    <cellStyle name="Percent 8 22 12" xfId="33435"/>
    <cellStyle name="Percent 8 22 13" xfId="33436"/>
    <cellStyle name="Percent 8 22 14" xfId="33437"/>
    <cellStyle name="Percent 8 22 15" xfId="33438"/>
    <cellStyle name="Percent 8 22 16" xfId="33439"/>
    <cellStyle name="Percent 8 22 17" xfId="33440"/>
    <cellStyle name="Percent 8 22 2" xfId="33441"/>
    <cellStyle name="Percent 8 22 3" xfId="33442"/>
    <cellStyle name="Percent 8 22 4" xfId="33443"/>
    <cellStyle name="Percent 8 22 5" xfId="33444"/>
    <cellStyle name="Percent 8 22 6" xfId="33445"/>
    <cellStyle name="Percent 8 22 7" xfId="33446"/>
    <cellStyle name="Percent 8 22 8" xfId="33447"/>
    <cellStyle name="Percent 8 22 9" xfId="33448"/>
    <cellStyle name="Percent 8 23" xfId="1536"/>
    <cellStyle name="Percent 8 23 10" xfId="33449"/>
    <cellStyle name="Percent 8 23 11" xfId="33450"/>
    <cellStyle name="Percent 8 23 12" xfId="33451"/>
    <cellStyle name="Percent 8 23 13" xfId="33452"/>
    <cellStyle name="Percent 8 23 14" xfId="33453"/>
    <cellStyle name="Percent 8 23 15" xfId="33454"/>
    <cellStyle name="Percent 8 23 16" xfId="33455"/>
    <cellStyle name="Percent 8 23 17" xfId="33456"/>
    <cellStyle name="Percent 8 23 2" xfId="33457"/>
    <cellStyle name="Percent 8 23 3" xfId="33458"/>
    <cellStyle name="Percent 8 23 4" xfId="33459"/>
    <cellStyle name="Percent 8 23 5" xfId="33460"/>
    <cellStyle name="Percent 8 23 6" xfId="33461"/>
    <cellStyle name="Percent 8 23 7" xfId="33462"/>
    <cellStyle name="Percent 8 23 8" xfId="33463"/>
    <cellStyle name="Percent 8 23 9" xfId="33464"/>
    <cellStyle name="Percent 8 24" xfId="1537"/>
    <cellStyle name="Percent 8 24 10" xfId="33465"/>
    <cellStyle name="Percent 8 24 11" xfId="33466"/>
    <cellStyle name="Percent 8 24 12" xfId="33467"/>
    <cellStyle name="Percent 8 24 13" xfId="33468"/>
    <cellStyle name="Percent 8 24 14" xfId="33469"/>
    <cellStyle name="Percent 8 24 15" xfId="33470"/>
    <cellStyle name="Percent 8 24 16" xfId="33471"/>
    <cellStyle name="Percent 8 24 17" xfId="33472"/>
    <cellStyle name="Percent 8 24 2" xfId="33473"/>
    <cellStyle name="Percent 8 24 3" xfId="33474"/>
    <cellStyle name="Percent 8 24 4" xfId="33475"/>
    <cellStyle name="Percent 8 24 5" xfId="33476"/>
    <cellStyle name="Percent 8 24 6" xfId="33477"/>
    <cellStyle name="Percent 8 24 7" xfId="33478"/>
    <cellStyle name="Percent 8 24 8" xfId="33479"/>
    <cellStyle name="Percent 8 24 9" xfId="33480"/>
    <cellStyle name="Percent 8 25" xfId="1538"/>
    <cellStyle name="Percent 8 25 10" xfId="33481"/>
    <cellStyle name="Percent 8 25 11" xfId="33482"/>
    <cellStyle name="Percent 8 25 12" xfId="33483"/>
    <cellStyle name="Percent 8 25 13" xfId="33484"/>
    <cellStyle name="Percent 8 25 14" xfId="33485"/>
    <cellStyle name="Percent 8 25 15" xfId="33486"/>
    <cellStyle name="Percent 8 25 16" xfId="33487"/>
    <cellStyle name="Percent 8 25 17" xfId="33488"/>
    <cellStyle name="Percent 8 25 2" xfId="33489"/>
    <cellStyle name="Percent 8 25 3" xfId="33490"/>
    <cellStyle name="Percent 8 25 4" xfId="33491"/>
    <cellStyle name="Percent 8 25 5" xfId="33492"/>
    <cellStyle name="Percent 8 25 6" xfId="33493"/>
    <cellStyle name="Percent 8 25 7" xfId="33494"/>
    <cellStyle name="Percent 8 25 8" xfId="33495"/>
    <cellStyle name="Percent 8 25 9" xfId="33496"/>
    <cellStyle name="Percent 8 26" xfId="1539"/>
    <cellStyle name="Percent 8 26 10" xfId="33497"/>
    <cellStyle name="Percent 8 26 11" xfId="33498"/>
    <cellStyle name="Percent 8 26 12" xfId="33499"/>
    <cellStyle name="Percent 8 26 13" xfId="33500"/>
    <cellStyle name="Percent 8 26 14" xfId="33501"/>
    <cellStyle name="Percent 8 26 15" xfId="33502"/>
    <cellStyle name="Percent 8 26 16" xfId="33503"/>
    <cellStyle name="Percent 8 26 17" xfId="33504"/>
    <cellStyle name="Percent 8 26 2" xfId="33505"/>
    <cellStyle name="Percent 8 26 3" xfId="33506"/>
    <cellStyle name="Percent 8 26 4" xfId="33507"/>
    <cellStyle name="Percent 8 26 5" xfId="33508"/>
    <cellStyle name="Percent 8 26 6" xfId="33509"/>
    <cellStyle name="Percent 8 26 7" xfId="33510"/>
    <cellStyle name="Percent 8 26 8" xfId="33511"/>
    <cellStyle name="Percent 8 26 9" xfId="33512"/>
    <cellStyle name="Percent 8 27" xfId="1540"/>
    <cellStyle name="Percent 8 27 10" xfId="33513"/>
    <cellStyle name="Percent 8 27 11" xfId="33514"/>
    <cellStyle name="Percent 8 27 12" xfId="33515"/>
    <cellStyle name="Percent 8 27 13" xfId="33516"/>
    <cellStyle name="Percent 8 27 14" xfId="33517"/>
    <cellStyle name="Percent 8 27 15" xfId="33518"/>
    <cellStyle name="Percent 8 27 16" xfId="33519"/>
    <cellStyle name="Percent 8 27 17" xfId="33520"/>
    <cellStyle name="Percent 8 27 2" xfId="33521"/>
    <cellStyle name="Percent 8 27 3" xfId="33522"/>
    <cellStyle name="Percent 8 27 4" xfId="33523"/>
    <cellStyle name="Percent 8 27 5" xfId="33524"/>
    <cellStyle name="Percent 8 27 6" xfId="33525"/>
    <cellStyle name="Percent 8 27 7" xfId="33526"/>
    <cellStyle name="Percent 8 27 8" xfId="33527"/>
    <cellStyle name="Percent 8 27 9" xfId="33528"/>
    <cellStyle name="Percent 8 28" xfId="1541"/>
    <cellStyle name="Percent 8 28 10" xfId="33529"/>
    <cellStyle name="Percent 8 28 11" xfId="33530"/>
    <cellStyle name="Percent 8 28 12" xfId="33531"/>
    <cellStyle name="Percent 8 28 13" xfId="33532"/>
    <cellStyle name="Percent 8 28 14" xfId="33533"/>
    <cellStyle name="Percent 8 28 15" xfId="33534"/>
    <cellStyle name="Percent 8 28 16" xfId="33535"/>
    <cellStyle name="Percent 8 28 17" xfId="33536"/>
    <cellStyle name="Percent 8 28 2" xfId="33537"/>
    <cellStyle name="Percent 8 28 3" xfId="33538"/>
    <cellStyle name="Percent 8 28 4" xfId="33539"/>
    <cellStyle name="Percent 8 28 5" xfId="33540"/>
    <cellStyle name="Percent 8 28 6" xfId="33541"/>
    <cellStyle name="Percent 8 28 7" xfId="33542"/>
    <cellStyle name="Percent 8 28 8" xfId="33543"/>
    <cellStyle name="Percent 8 28 9" xfId="33544"/>
    <cellStyle name="Percent 8 29" xfId="1542"/>
    <cellStyle name="Percent 8 29 10" xfId="33545"/>
    <cellStyle name="Percent 8 29 11" xfId="33546"/>
    <cellStyle name="Percent 8 29 12" xfId="33547"/>
    <cellStyle name="Percent 8 29 13" xfId="33548"/>
    <cellStyle name="Percent 8 29 14" xfId="33549"/>
    <cellStyle name="Percent 8 29 15" xfId="33550"/>
    <cellStyle name="Percent 8 29 16" xfId="33551"/>
    <cellStyle name="Percent 8 29 17" xfId="33552"/>
    <cellStyle name="Percent 8 29 2" xfId="33553"/>
    <cellStyle name="Percent 8 29 3" xfId="33554"/>
    <cellStyle name="Percent 8 29 4" xfId="33555"/>
    <cellStyle name="Percent 8 29 5" xfId="33556"/>
    <cellStyle name="Percent 8 29 6" xfId="33557"/>
    <cellStyle name="Percent 8 29 7" xfId="33558"/>
    <cellStyle name="Percent 8 29 8" xfId="33559"/>
    <cellStyle name="Percent 8 29 9" xfId="33560"/>
    <cellStyle name="Percent 8 3" xfId="1543"/>
    <cellStyle name="Percent 8 3 10" xfId="5567"/>
    <cellStyle name="Percent 8 3 11" xfId="5568"/>
    <cellStyle name="Percent 8 3 12" xfId="5569"/>
    <cellStyle name="Percent 8 3 13" xfId="5570"/>
    <cellStyle name="Percent 8 3 14" xfId="5571"/>
    <cellStyle name="Percent 8 3 15" xfId="5572"/>
    <cellStyle name="Percent 8 3 16" xfId="33561"/>
    <cellStyle name="Percent 8 3 17" xfId="33562"/>
    <cellStyle name="Percent 8 3 18" xfId="33563"/>
    <cellStyle name="Percent 8 3 2" xfId="1544"/>
    <cellStyle name="Percent 8 3 2 10" xfId="5573"/>
    <cellStyle name="Percent 8 3 2 11" xfId="5574"/>
    <cellStyle name="Percent 8 3 2 12" xfId="5575"/>
    <cellStyle name="Percent 8 3 2 13" xfId="5576"/>
    <cellStyle name="Percent 8 3 2 14" xfId="5577"/>
    <cellStyle name="Percent 8 3 2 15" xfId="33564"/>
    <cellStyle name="Percent 8 3 2 16" xfId="33565"/>
    <cellStyle name="Percent 8 3 2 17" xfId="33566"/>
    <cellStyle name="Percent 8 3 2 18" xfId="33567"/>
    <cellStyle name="Percent 8 3 2 19" xfId="33568"/>
    <cellStyle name="Percent 8 3 2 2" xfId="1545"/>
    <cellStyle name="Percent 8 3 2 2 10" xfId="5578"/>
    <cellStyle name="Percent 8 3 2 2 11" xfId="5579"/>
    <cellStyle name="Percent 8 3 2 2 12" xfId="5580"/>
    <cellStyle name="Percent 8 3 2 2 13" xfId="5581"/>
    <cellStyle name="Percent 8 3 2 2 2" xfId="5582"/>
    <cellStyle name="Percent 8 3 2 2 3" xfId="5583"/>
    <cellStyle name="Percent 8 3 2 2 4" xfId="5584"/>
    <cellStyle name="Percent 8 3 2 2 5" xfId="5585"/>
    <cellStyle name="Percent 8 3 2 2 6" xfId="5586"/>
    <cellStyle name="Percent 8 3 2 2 7" xfId="5587"/>
    <cellStyle name="Percent 8 3 2 2 8" xfId="5588"/>
    <cellStyle name="Percent 8 3 2 2 9" xfId="5589"/>
    <cellStyle name="Percent 8 3 2 20" xfId="33569"/>
    <cellStyle name="Percent 8 3 2 21" xfId="33570"/>
    <cellStyle name="Percent 8 3 2 22" xfId="33571"/>
    <cellStyle name="Percent 8 3 2 23" xfId="33572"/>
    <cellStyle name="Percent 8 3 2 24" xfId="33573"/>
    <cellStyle name="Percent 8 3 2 25" xfId="33574"/>
    <cellStyle name="Percent 8 3 2 26" xfId="33575"/>
    <cellStyle name="Percent 8 3 2 27" xfId="33576"/>
    <cellStyle name="Percent 8 3 2 28" xfId="33577"/>
    <cellStyle name="Percent 8 3 2 29" xfId="33578"/>
    <cellStyle name="Percent 8 3 2 3" xfId="5590"/>
    <cellStyle name="Percent 8 3 2 30" xfId="33579"/>
    <cellStyle name="Percent 8 3 2 31" xfId="33580"/>
    <cellStyle name="Percent 8 3 2 32" xfId="33581"/>
    <cellStyle name="Percent 8 3 2 33" xfId="33582"/>
    <cellStyle name="Percent 8 3 2 34" xfId="33583"/>
    <cellStyle name="Percent 8 3 2 35" xfId="33584"/>
    <cellStyle name="Percent 8 3 2 36" xfId="33585"/>
    <cellStyle name="Percent 8 3 2 37" xfId="33586"/>
    <cellStyle name="Percent 8 3 2 38" xfId="33587"/>
    <cellStyle name="Percent 8 3 2 39" xfId="33588"/>
    <cellStyle name="Percent 8 3 2 4" xfId="5591"/>
    <cellStyle name="Percent 8 3 2 40" xfId="33589"/>
    <cellStyle name="Percent 8 3 2 41" xfId="33590"/>
    <cellStyle name="Percent 8 3 2 42" xfId="33591"/>
    <cellStyle name="Percent 8 3 2 43" xfId="33592"/>
    <cellStyle name="Percent 8 3 2 44" xfId="33593"/>
    <cellStyle name="Percent 8 3 2 45" xfId="33594"/>
    <cellStyle name="Percent 8 3 2 46" xfId="33595"/>
    <cellStyle name="Percent 8 3 2 47" xfId="33596"/>
    <cellStyle name="Percent 8 3 2 48" xfId="33597"/>
    <cellStyle name="Percent 8 3 2 49" xfId="33598"/>
    <cellStyle name="Percent 8 3 2 5" xfId="5592"/>
    <cellStyle name="Percent 8 3 2 50" xfId="33599"/>
    <cellStyle name="Percent 8 3 2 51" xfId="33600"/>
    <cellStyle name="Percent 8 3 2 52" xfId="33601"/>
    <cellStyle name="Percent 8 3 2 53" xfId="33602"/>
    <cellStyle name="Percent 8 3 2 54" xfId="33603"/>
    <cellStyle name="Percent 8 3 2 55" xfId="33604"/>
    <cellStyle name="Percent 8 3 2 56" xfId="33605"/>
    <cellStyle name="Percent 8 3 2 57" xfId="33606"/>
    <cellStyle name="Percent 8 3 2 58" xfId="33607"/>
    <cellStyle name="Percent 8 3 2 59" xfId="33608"/>
    <cellStyle name="Percent 8 3 2 6" xfId="5593"/>
    <cellStyle name="Percent 8 3 2 60" xfId="33609"/>
    <cellStyle name="Percent 8 3 2 61" xfId="33610"/>
    <cellStyle name="Percent 8 3 2 62" xfId="33611"/>
    <cellStyle name="Percent 8 3 2 63" xfId="33612"/>
    <cellStyle name="Percent 8 3 2 64" xfId="33613"/>
    <cellStyle name="Percent 8 3 2 65" xfId="33614"/>
    <cellStyle name="Percent 8 3 2 66" xfId="33615"/>
    <cellStyle name="Percent 8 3 2 67" xfId="33616"/>
    <cellStyle name="Percent 8 3 2 68" xfId="33617"/>
    <cellStyle name="Percent 8 3 2 69" xfId="33618"/>
    <cellStyle name="Percent 8 3 2 7" xfId="5594"/>
    <cellStyle name="Percent 8 3 2 8" xfId="5595"/>
    <cellStyle name="Percent 8 3 2 9" xfId="5596"/>
    <cellStyle name="Percent 8 3 3" xfId="1546"/>
    <cellStyle name="Percent 8 3 3 10" xfId="5597"/>
    <cellStyle name="Percent 8 3 3 11" xfId="5598"/>
    <cellStyle name="Percent 8 3 3 12" xfId="5599"/>
    <cellStyle name="Percent 8 3 3 13" xfId="5600"/>
    <cellStyle name="Percent 8 3 3 2" xfId="5601"/>
    <cellStyle name="Percent 8 3 3 3" xfId="5602"/>
    <cellStyle name="Percent 8 3 3 4" xfId="5603"/>
    <cellStyle name="Percent 8 3 3 5" xfId="5604"/>
    <cellStyle name="Percent 8 3 3 6" xfId="5605"/>
    <cellStyle name="Percent 8 3 3 7" xfId="5606"/>
    <cellStyle name="Percent 8 3 3 8" xfId="5607"/>
    <cellStyle name="Percent 8 3 3 9" xfId="5608"/>
    <cellStyle name="Percent 8 3 4" xfId="5609"/>
    <cellStyle name="Percent 8 3 5" xfId="5610"/>
    <cellStyle name="Percent 8 3 6" xfId="5611"/>
    <cellStyle name="Percent 8 3 7" xfId="5612"/>
    <cellStyle name="Percent 8 3 8" xfId="5613"/>
    <cellStyle name="Percent 8 3 9" xfId="5614"/>
    <cellStyle name="Percent 8 30" xfId="1547"/>
    <cellStyle name="Percent 8 30 10" xfId="33619"/>
    <cellStyle name="Percent 8 30 11" xfId="33620"/>
    <cellStyle name="Percent 8 30 12" xfId="33621"/>
    <cellStyle name="Percent 8 30 13" xfId="33622"/>
    <cellStyle name="Percent 8 30 14" xfId="33623"/>
    <cellStyle name="Percent 8 30 15" xfId="33624"/>
    <cellStyle name="Percent 8 30 16" xfId="33625"/>
    <cellStyle name="Percent 8 30 17" xfId="33626"/>
    <cellStyle name="Percent 8 30 2" xfId="33627"/>
    <cellStyle name="Percent 8 30 3" xfId="33628"/>
    <cellStyle name="Percent 8 30 4" xfId="33629"/>
    <cellStyle name="Percent 8 30 5" xfId="33630"/>
    <cellStyle name="Percent 8 30 6" xfId="33631"/>
    <cellStyle name="Percent 8 30 7" xfId="33632"/>
    <cellStyle name="Percent 8 30 8" xfId="33633"/>
    <cellStyle name="Percent 8 30 9" xfId="33634"/>
    <cellStyle name="Percent 8 31" xfId="1548"/>
    <cellStyle name="Percent 8 31 10" xfId="33635"/>
    <cellStyle name="Percent 8 31 11" xfId="33636"/>
    <cellStyle name="Percent 8 31 12" xfId="33637"/>
    <cellStyle name="Percent 8 31 13" xfId="33638"/>
    <cellStyle name="Percent 8 31 14" xfId="33639"/>
    <cellStyle name="Percent 8 31 15" xfId="33640"/>
    <cellStyle name="Percent 8 31 16" xfId="33641"/>
    <cellStyle name="Percent 8 31 17" xfId="33642"/>
    <cellStyle name="Percent 8 31 2" xfId="33643"/>
    <cellStyle name="Percent 8 31 3" xfId="33644"/>
    <cellStyle name="Percent 8 31 4" xfId="33645"/>
    <cellStyle name="Percent 8 31 5" xfId="33646"/>
    <cellStyle name="Percent 8 31 6" xfId="33647"/>
    <cellStyle name="Percent 8 31 7" xfId="33648"/>
    <cellStyle name="Percent 8 31 8" xfId="33649"/>
    <cellStyle name="Percent 8 31 9" xfId="33650"/>
    <cellStyle name="Percent 8 32" xfId="1549"/>
    <cellStyle name="Percent 8 32 10" xfId="33651"/>
    <cellStyle name="Percent 8 32 11" xfId="33652"/>
    <cellStyle name="Percent 8 32 12" xfId="33653"/>
    <cellStyle name="Percent 8 32 13" xfId="33654"/>
    <cellStyle name="Percent 8 32 14" xfId="33655"/>
    <cellStyle name="Percent 8 32 15" xfId="33656"/>
    <cellStyle name="Percent 8 32 16" xfId="33657"/>
    <cellStyle name="Percent 8 32 17" xfId="33658"/>
    <cellStyle name="Percent 8 32 2" xfId="33659"/>
    <cellStyle name="Percent 8 32 3" xfId="33660"/>
    <cellStyle name="Percent 8 32 4" xfId="33661"/>
    <cellStyle name="Percent 8 32 5" xfId="33662"/>
    <cellStyle name="Percent 8 32 6" xfId="33663"/>
    <cellStyle name="Percent 8 32 7" xfId="33664"/>
    <cellStyle name="Percent 8 32 8" xfId="33665"/>
    <cellStyle name="Percent 8 32 9" xfId="33666"/>
    <cellStyle name="Percent 8 33" xfId="1550"/>
    <cellStyle name="Percent 8 33 10" xfId="33667"/>
    <cellStyle name="Percent 8 33 11" xfId="33668"/>
    <cellStyle name="Percent 8 33 12" xfId="33669"/>
    <cellStyle name="Percent 8 33 13" xfId="33670"/>
    <cellStyle name="Percent 8 33 14" xfId="33671"/>
    <cellStyle name="Percent 8 33 15" xfId="33672"/>
    <cellStyle name="Percent 8 33 16" xfId="33673"/>
    <cellStyle name="Percent 8 33 17" xfId="33674"/>
    <cellStyle name="Percent 8 33 2" xfId="33675"/>
    <cellStyle name="Percent 8 33 3" xfId="33676"/>
    <cellStyle name="Percent 8 33 4" xfId="33677"/>
    <cellStyle name="Percent 8 33 5" xfId="33678"/>
    <cellStyle name="Percent 8 33 6" xfId="33679"/>
    <cellStyle name="Percent 8 33 7" xfId="33680"/>
    <cellStyle name="Percent 8 33 8" xfId="33681"/>
    <cellStyle name="Percent 8 33 9" xfId="33682"/>
    <cellStyle name="Percent 8 34" xfId="1551"/>
    <cellStyle name="Percent 8 34 10" xfId="33683"/>
    <cellStyle name="Percent 8 34 11" xfId="33684"/>
    <cellStyle name="Percent 8 34 12" xfId="33685"/>
    <cellStyle name="Percent 8 34 13" xfId="33686"/>
    <cellStyle name="Percent 8 34 14" xfId="33687"/>
    <cellStyle name="Percent 8 34 15" xfId="33688"/>
    <cellStyle name="Percent 8 34 16" xfId="33689"/>
    <cellStyle name="Percent 8 34 17" xfId="33690"/>
    <cellStyle name="Percent 8 34 2" xfId="33691"/>
    <cellStyle name="Percent 8 34 3" xfId="33692"/>
    <cellStyle name="Percent 8 34 4" xfId="33693"/>
    <cellStyle name="Percent 8 34 5" xfId="33694"/>
    <cellStyle name="Percent 8 34 6" xfId="33695"/>
    <cellStyle name="Percent 8 34 7" xfId="33696"/>
    <cellStyle name="Percent 8 34 8" xfId="33697"/>
    <cellStyle name="Percent 8 34 9" xfId="33698"/>
    <cellStyle name="Percent 8 35" xfId="1552"/>
    <cellStyle name="Percent 8 35 10" xfId="33699"/>
    <cellStyle name="Percent 8 35 11" xfId="33700"/>
    <cellStyle name="Percent 8 35 12" xfId="33701"/>
    <cellStyle name="Percent 8 35 13" xfId="33702"/>
    <cellStyle name="Percent 8 35 14" xfId="33703"/>
    <cellStyle name="Percent 8 35 15" xfId="33704"/>
    <cellStyle name="Percent 8 35 16" xfId="33705"/>
    <cellStyle name="Percent 8 35 17" xfId="33706"/>
    <cellStyle name="Percent 8 35 2" xfId="33707"/>
    <cellStyle name="Percent 8 35 3" xfId="33708"/>
    <cellStyle name="Percent 8 35 4" xfId="33709"/>
    <cellStyle name="Percent 8 35 5" xfId="33710"/>
    <cellStyle name="Percent 8 35 6" xfId="33711"/>
    <cellStyle name="Percent 8 35 7" xfId="33712"/>
    <cellStyle name="Percent 8 35 8" xfId="33713"/>
    <cellStyle name="Percent 8 35 9" xfId="33714"/>
    <cellStyle name="Percent 8 36" xfId="1553"/>
    <cellStyle name="Percent 8 36 10" xfId="33715"/>
    <cellStyle name="Percent 8 36 11" xfId="33716"/>
    <cellStyle name="Percent 8 36 12" xfId="33717"/>
    <cellStyle name="Percent 8 36 13" xfId="33718"/>
    <cellStyle name="Percent 8 36 14" xfId="33719"/>
    <cellStyle name="Percent 8 36 15" xfId="33720"/>
    <cellStyle name="Percent 8 36 16" xfId="33721"/>
    <cellStyle name="Percent 8 36 17" xfId="33722"/>
    <cellStyle name="Percent 8 36 2" xfId="33723"/>
    <cellStyle name="Percent 8 36 3" xfId="33724"/>
    <cellStyle name="Percent 8 36 4" xfId="33725"/>
    <cellStyle name="Percent 8 36 5" xfId="33726"/>
    <cellStyle name="Percent 8 36 6" xfId="33727"/>
    <cellStyle name="Percent 8 36 7" xfId="33728"/>
    <cellStyle name="Percent 8 36 8" xfId="33729"/>
    <cellStyle name="Percent 8 36 9" xfId="33730"/>
    <cellStyle name="Percent 8 37" xfId="1554"/>
    <cellStyle name="Percent 8 37 10" xfId="33731"/>
    <cellStyle name="Percent 8 37 11" xfId="33732"/>
    <cellStyle name="Percent 8 37 12" xfId="33733"/>
    <cellStyle name="Percent 8 37 13" xfId="33734"/>
    <cellStyle name="Percent 8 37 14" xfId="33735"/>
    <cellStyle name="Percent 8 37 15" xfId="33736"/>
    <cellStyle name="Percent 8 37 16" xfId="33737"/>
    <cellStyle name="Percent 8 37 17" xfId="33738"/>
    <cellStyle name="Percent 8 37 2" xfId="33739"/>
    <cellStyle name="Percent 8 37 3" xfId="33740"/>
    <cellStyle name="Percent 8 37 4" xfId="33741"/>
    <cellStyle name="Percent 8 37 5" xfId="33742"/>
    <cellStyle name="Percent 8 37 6" xfId="33743"/>
    <cellStyle name="Percent 8 37 7" xfId="33744"/>
    <cellStyle name="Percent 8 37 8" xfId="33745"/>
    <cellStyle name="Percent 8 37 9" xfId="33746"/>
    <cellStyle name="Percent 8 38" xfId="1555"/>
    <cellStyle name="Percent 8 38 10" xfId="33747"/>
    <cellStyle name="Percent 8 38 11" xfId="33748"/>
    <cellStyle name="Percent 8 38 12" xfId="33749"/>
    <cellStyle name="Percent 8 38 13" xfId="33750"/>
    <cellStyle name="Percent 8 38 14" xfId="33751"/>
    <cellStyle name="Percent 8 38 15" xfId="33752"/>
    <cellStyle name="Percent 8 38 16" xfId="33753"/>
    <cellStyle name="Percent 8 38 17" xfId="33754"/>
    <cellStyle name="Percent 8 38 2" xfId="33755"/>
    <cellStyle name="Percent 8 38 3" xfId="33756"/>
    <cellStyle name="Percent 8 38 4" xfId="33757"/>
    <cellStyle name="Percent 8 38 5" xfId="33758"/>
    <cellStyle name="Percent 8 38 6" xfId="33759"/>
    <cellStyle name="Percent 8 38 7" xfId="33760"/>
    <cellStyle name="Percent 8 38 8" xfId="33761"/>
    <cellStyle name="Percent 8 38 9" xfId="33762"/>
    <cellStyle name="Percent 8 39" xfId="1556"/>
    <cellStyle name="Percent 8 39 10" xfId="33763"/>
    <cellStyle name="Percent 8 39 11" xfId="33764"/>
    <cellStyle name="Percent 8 39 12" xfId="33765"/>
    <cellStyle name="Percent 8 39 13" xfId="33766"/>
    <cellStyle name="Percent 8 39 14" xfId="33767"/>
    <cellStyle name="Percent 8 39 15" xfId="33768"/>
    <cellStyle name="Percent 8 39 16" xfId="33769"/>
    <cellStyle name="Percent 8 39 17" xfId="33770"/>
    <cellStyle name="Percent 8 39 2" xfId="33771"/>
    <cellStyle name="Percent 8 39 3" xfId="33772"/>
    <cellStyle name="Percent 8 39 4" xfId="33773"/>
    <cellStyle name="Percent 8 39 5" xfId="33774"/>
    <cellStyle name="Percent 8 39 6" xfId="33775"/>
    <cellStyle name="Percent 8 39 7" xfId="33776"/>
    <cellStyle name="Percent 8 39 8" xfId="33777"/>
    <cellStyle name="Percent 8 39 9" xfId="33778"/>
    <cellStyle name="Percent 8 4" xfId="1557"/>
    <cellStyle name="Percent 8 4 10" xfId="5615"/>
    <cellStyle name="Percent 8 4 11" xfId="5616"/>
    <cellStyle name="Percent 8 4 12" xfId="5617"/>
    <cellStyle name="Percent 8 4 13" xfId="5618"/>
    <cellStyle name="Percent 8 4 14" xfId="5619"/>
    <cellStyle name="Percent 8 4 15" xfId="33779"/>
    <cellStyle name="Percent 8 4 16" xfId="33780"/>
    <cellStyle name="Percent 8 4 17" xfId="33781"/>
    <cellStyle name="Percent 8 4 2" xfId="1558"/>
    <cellStyle name="Percent 8 4 2 10" xfId="5620"/>
    <cellStyle name="Percent 8 4 2 11" xfId="5621"/>
    <cellStyle name="Percent 8 4 2 12" xfId="5622"/>
    <cellStyle name="Percent 8 4 2 13" xfId="5623"/>
    <cellStyle name="Percent 8 4 2 2" xfId="5624"/>
    <cellStyle name="Percent 8 4 2 3" xfId="5625"/>
    <cellStyle name="Percent 8 4 2 4" xfId="5626"/>
    <cellStyle name="Percent 8 4 2 5" xfId="5627"/>
    <cellStyle name="Percent 8 4 2 6" xfId="5628"/>
    <cellStyle name="Percent 8 4 2 7" xfId="5629"/>
    <cellStyle name="Percent 8 4 2 8" xfId="5630"/>
    <cellStyle name="Percent 8 4 2 9" xfId="5631"/>
    <cellStyle name="Percent 8 4 3" xfId="5632"/>
    <cellStyle name="Percent 8 4 4" xfId="5633"/>
    <cellStyle name="Percent 8 4 5" xfId="5634"/>
    <cellStyle name="Percent 8 4 6" xfId="5635"/>
    <cellStyle name="Percent 8 4 7" xfId="5636"/>
    <cellStyle name="Percent 8 4 8" xfId="5637"/>
    <cellStyle name="Percent 8 4 9" xfId="5638"/>
    <cellStyle name="Percent 8 40" xfId="1559"/>
    <cellStyle name="Percent 8 40 10" xfId="33782"/>
    <cellStyle name="Percent 8 40 11" xfId="33783"/>
    <cellStyle name="Percent 8 40 12" xfId="33784"/>
    <cellStyle name="Percent 8 40 13" xfId="33785"/>
    <cellStyle name="Percent 8 40 14" xfId="33786"/>
    <cellStyle name="Percent 8 40 15" xfId="33787"/>
    <cellStyle name="Percent 8 40 16" xfId="33788"/>
    <cellStyle name="Percent 8 40 17" xfId="33789"/>
    <cellStyle name="Percent 8 40 2" xfId="33790"/>
    <cellStyle name="Percent 8 40 3" xfId="33791"/>
    <cellStyle name="Percent 8 40 4" xfId="33792"/>
    <cellStyle name="Percent 8 40 5" xfId="33793"/>
    <cellStyle name="Percent 8 40 6" xfId="33794"/>
    <cellStyle name="Percent 8 40 7" xfId="33795"/>
    <cellStyle name="Percent 8 40 8" xfId="33796"/>
    <cellStyle name="Percent 8 40 9" xfId="33797"/>
    <cellStyle name="Percent 8 41" xfId="1560"/>
    <cellStyle name="Percent 8 41 10" xfId="33798"/>
    <cellStyle name="Percent 8 41 11" xfId="33799"/>
    <cellStyle name="Percent 8 41 12" xfId="33800"/>
    <cellStyle name="Percent 8 41 13" xfId="33801"/>
    <cellStyle name="Percent 8 41 14" xfId="33802"/>
    <cellStyle name="Percent 8 41 15" xfId="33803"/>
    <cellStyle name="Percent 8 41 16" xfId="33804"/>
    <cellStyle name="Percent 8 41 17" xfId="33805"/>
    <cellStyle name="Percent 8 41 2" xfId="33806"/>
    <cellStyle name="Percent 8 41 3" xfId="33807"/>
    <cellStyle name="Percent 8 41 4" xfId="33808"/>
    <cellStyle name="Percent 8 41 5" xfId="33809"/>
    <cellStyle name="Percent 8 41 6" xfId="33810"/>
    <cellStyle name="Percent 8 41 7" xfId="33811"/>
    <cellStyle name="Percent 8 41 8" xfId="33812"/>
    <cellStyle name="Percent 8 41 9" xfId="33813"/>
    <cellStyle name="Percent 8 42" xfId="1561"/>
    <cellStyle name="Percent 8 42 10" xfId="33814"/>
    <cellStyle name="Percent 8 42 11" xfId="33815"/>
    <cellStyle name="Percent 8 42 12" xfId="33816"/>
    <cellStyle name="Percent 8 42 13" xfId="33817"/>
    <cellStyle name="Percent 8 42 14" xfId="33818"/>
    <cellStyle name="Percent 8 42 15" xfId="33819"/>
    <cellStyle name="Percent 8 42 16" xfId="33820"/>
    <cellStyle name="Percent 8 42 17" xfId="33821"/>
    <cellStyle name="Percent 8 42 2" xfId="33822"/>
    <cellStyle name="Percent 8 42 3" xfId="33823"/>
    <cellStyle name="Percent 8 42 4" xfId="33824"/>
    <cellStyle name="Percent 8 42 5" xfId="33825"/>
    <cellStyle name="Percent 8 42 6" xfId="33826"/>
    <cellStyle name="Percent 8 42 7" xfId="33827"/>
    <cellStyle name="Percent 8 42 8" xfId="33828"/>
    <cellStyle name="Percent 8 42 9" xfId="33829"/>
    <cellStyle name="Percent 8 43" xfId="1562"/>
    <cellStyle name="Percent 8 43 10" xfId="33830"/>
    <cellStyle name="Percent 8 43 11" xfId="33831"/>
    <cellStyle name="Percent 8 43 12" xfId="33832"/>
    <cellStyle name="Percent 8 43 13" xfId="33833"/>
    <cellStyle name="Percent 8 43 14" xfId="33834"/>
    <cellStyle name="Percent 8 43 15" xfId="33835"/>
    <cellStyle name="Percent 8 43 16" xfId="33836"/>
    <cellStyle name="Percent 8 43 17" xfId="33837"/>
    <cellStyle name="Percent 8 43 2" xfId="33838"/>
    <cellStyle name="Percent 8 43 3" xfId="33839"/>
    <cellStyle name="Percent 8 43 4" xfId="33840"/>
    <cellStyle name="Percent 8 43 5" xfId="33841"/>
    <cellStyle name="Percent 8 43 6" xfId="33842"/>
    <cellStyle name="Percent 8 43 7" xfId="33843"/>
    <cellStyle name="Percent 8 43 8" xfId="33844"/>
    <cellStyle name="Percent 8 43 9" xfId="33845"/>
    <cellStyle name="Percent 8 44" xfId="1563"/>
    <cellStyle name="Percent 8 44 10" xfId="33846"/>
    <cellStyle name="Percent 8 44 11" xfId="33847"/>
    <cellStyle name="Percent 8 44 12" xfId="33848"/>
    <cellStyle name="Percent 8 44 13" xfId="33849"/>
    <cellStyle name="Percent 8 44 14" xfId="33850"/>
    <cellStyle name="Percent 8 44 15" xfId="33851"/>
    <cellStyle name="Percent 8 44 16" xfId="33852"/>
    <cellStyle name="Percent 8 44 17" xfId="33853"/>
    <cellStyle name="Percent 8 44 2" xfId="33854"/>
    <cellStyle name="Percent 8 44 3" xfId="33855"/>
    <cellStyle name="Percent 8 44 4" xfId="33856"/>
    <cellStyle name="Percent 8 44 5" xfId="33857"/>
    <cellStyle name="Percent 8 44 6" xfId="33858"/>
    <cellStyle name="Percent 8 44 7" xfId="33859"/>
    <cellStyle name="Percent 8 44 8" xfId="33860"/>
    <cellStyle name="Percent 8 44 9" xfId="33861"/>
    <cellStyle name="Percent 8 45" xfId="1564"/>
    <cellStyle name="Percent 8 45 10" xfId="33862"/>
    <cellStyle name="Percent 8 45 11" xfId="33863"/>
    <cellStyle name="Percent 8 45 12" xfId="33864"/>
    <cellStyle name="Percent 8 45 13" xfId="33865"/>
    <cellStyle name="Percent 8 45 14" xfId="33866"/>
    <cellStyle name="Percent 8 45 15" xfId="33867"/>
    <cellStyle name="Percent 8 45 16" xfId="33868"/>
    <cellStyle name="Percent 8 45 17" xfId="33869"/>
    <cellStyle name="Percent 8 45 2" xfId="33870"/>
    <cellStyle name="Percent 8 45 3" xfId="33871"/>
    <cellStyle name="Percent 8 45 4" xfId="33872"/>
    <cellStyle name="Percent 8 45 5" xfId="33873"/>
    <cellStyle name="Percent 8 45 6" xfId="33874"/>
    <cellStyle name="Percent 8 45 7" xfId="33875"/>
    <cellStyle name="Percent 8 45 8" xfId="33876"/>
    <cellStyle name="Percent 8 45 9" xfId="33877"/>
    <cellStyle name="Percent 8 46" xfId="1565"/>
    <cellStyle name="Percent 8 46 10" xfId="33878"/>
    <cellStyle name="Percent 8 46 11" xfId="33879"/>
    <cellStyle name="Percent 8 46 12" xfId="33880"/>
    <cellStyle name="Percent 8 46 13" xfId="33881"/>
    <cellStyle name="Percent 8 46 14" xfId="33882"/>
    <cellStyle name="Percent 8 46 15" xfId="33883"/>
    <cellStyle name="Percent 8 46 16" xfId="33884"/>
    <cellStyle name="Percent 8 46 17" xfId="33885"/>
    <cellStyle name="Percent 8 46 2" xfId="33886"/>
    <cellStyle name="Percent 8 46 3" xfId="33887"/>
    <cellStyle name="Percent 8 46 4" xfId="33888"/>
    <cellStyle name="Percent 8 46 5" xfId="33889"/>
    <cellStyle name="Percent 8 46 6" xfId="33890"/>
    <cellStyle name="Percent 8 46 7" xfId="33891"/>
    <cellStyle name="Percent 8 46 8" xfId="33892"/>
    <cellStyle name="Percent 8 46 9" xfId="33893"/>
    <cellStyle name="Percent 8 47" xfId="1566"/>
    <cellStyle name="Percent 8 47 10" xfId="33894"/>
    <cellStyle name="Percent 8 47 11" xfId="33895"/>
    <cellStyle name="Percent 8 47 12" xfId="33896"/>
    <cellStyle name="Percent 8 47 13" xfId="33897"/>
    <cellStyle name="Percent 8 47 14" xfId="33898"/>
    <cellStyle name="Percent 8 47 15" xfId="33899"/>
    <cellStyle name="Percent 8 47 16" xfId="33900"/>
    <cellStyle name="Percent 8 47 17" xfId="33901"/>
    <cellStyle name="Percent 8 47 2" xfId="33902"/>
    <cellStyle name="Percent 8 47 3" xfId="33903"/>
    <cellStyle name="Percent 8 47 4" xfId="33904"/>
    <cellStyle name="Percent 8 47 5" xfId="33905"/>
    <cellStyle name="Percent 8 47 6" xfId="33906"/>
    <cellStyle name="Percent 8 47 7" xfId="33907"/>
    <cellStyle name="Percent 8 47 8" xfId="33908"/>
    <cellStyle name="Percent 8 47 9" xfId="33909"/>
    <cellStyle name="Percent 8 48" xfId="5639"/>
    <cellStyle name="Percent 8 49" xfId="5640"/>
    <cellStyle name="Percent 8 5" xfId="1567"/>
    <cellStyle name="Percent 8 5 10" xfId="33910"/>
    <cellStyle name="Percent 8 5 11" xfId="33911"/>
    <cellStyle name="Percent 8 5 12" xfId="33912"/>
    <cellStyle name="Percent 8 5 13" xfId="33913"/>
    <cellStyle name="Percent 8 5 14" xfId="33914"/>
    <cellStyle name="Percent 8 5 15" xfId="33915"/>
    <cellStyle name="Percent 8 5 16" xfId="33916"/>
    <cellStyle name="Percent 8 5 17" xfId="33917"/>
    <cellStyle name="Percent 8 5 2" xfId="33918"/>
    <cellStyle name="Percent 8 5 3" xfId="33919"/>
    <cellStyle name="Percent 8 5 4" xfId="33920"/>
    <cellStyle name="Percent 8 5 5" xfId="33921"/>
    <cellStyle name="Percent 8 5 6" xfId="33922"/>
    <cellStyle name="Percent 8 5 7" xfId="33923"/>
    <cellStyle name="Percent 8 5 8" xfId="33924"/>
    <cellStyle name="Percent 8 5 9" xfId="33925"/>
    <cellStyle name="Percent 8 50" xfId="5641"/>
    <cellStyle name="Percent 8 51" xfId="5642"/>
    <cellStyle name="Percent 8 52" xfId="5643"/>
    <cellStyle name="Percent 8 53" xfId="5644"/>
    <cellStyle name="Percent 8 54" xfId="5645"/>
    <cellStyle name="Percent 8 55" xfId="5646"/>
    <cellStyle name="Percent 8 56" xfId="5647"/>
    <cellStyle name="Percent 8 57" xfId="5648"/>
    <cellStyle name="Percent 8 58" xfId="5649"/>
    <cellStyle name="Percent 8 59" xfId="5650"/>
    <cellStyle name="Percent 8 6" xfId="1568"/>
    <cellStyle name="Percent 8 6 10" xfId="33926"/>
    <cellStyle name="Percent 8 6 11" xfId="33927"/>
    <cellStyle name="Percent 8 6 12" xfId="33928"/>
    <cellStyle name="Percent 8 6 13" xfId="33929"/>
    <cellStyle name="Percent 8 6 14" xfId="33930"/>
    <cellStyle name="Percent 8 6 15" xfId="33931"/>
    <cellStyle name="Percent 8 6 16" xfId="33932"/>
    <cellStyle name="Percent 8 6 17" xfId="33933"/>
    <cellStyle name="Percent 8 6 2" xfId="33934"/>
    <cellStyle name="Percent 8 6 3" xfId="33935"/>
    <cellStyle name="Percent 8 6 4" xfId="33936"/>
    <cellStyle name="Percent 8 6 5" xfId="33937"/>
    <cellStyle name="Percent 8 6 6" xfId="33938"/>
    <cellStyle name="Percent 8 6 7" xfId="33939"/>
    <cellStyle name="Percent 8 6 8" xfId="33940"/>
    <cellStyle name="Percent 8 6 9" xfId="33941"/>
    <cellStyle name="Percent 8 60" xfId="5651"/>
    <cellStyle name="Percent 8 7" xfId="1569"/>
    <cellStyle name="Percent 8 7 10" xfId="33942"/>
    <cellStyle name="Percent 8 7 11" xfId="33943"/>
    <cellStyle name="Percent 8 7 12" xfId="33944"/>
    <cellStyle name="Percent 8 7 13" xfId="33945"/>
    <cellStyle name="Percent 8 7 14" xfId="33946"/>
    <cellStyle name="Percent 8 7 15" xfId="33947"/>
    <cellStyle name="Percent 8 7 16" xfId="33948"/>
    <cellStyle name="Percent 8 7 17" xfId="33949"/>
    <cellStyle name="Percent 8 7 2" xfId="33950"/>
    <cellStyle name="Percent 8 7 3" xfId="33951"/>
    <cellStyle name="Percent 8 7 4" xfId="33952"/>
    <cellStyle name="Percent 8 7 5" xfId="33953"/>
    <cellStyle name="Percent 8 7 6" xfId="33954"/>
    <cellStyle name="Percent 8 7 7" xfId="33955"/>
    <cellStyle name="Percent 8 7 8" xfId="33956"/>
    <cellStyle name="Percent 8 7 9" xfId="33957"/>
    <cellStyle name="Percent 8 8" xfId="1570"/>
    <cellStyle name="Percent 8 8 10" xfId="33958"/>
    <cellStyle name="Percent 8 8 11" xfId="33959"/>
    <cellStyle name="Percent 8 8 12" xfId="33960"/>
    <cellStyle name="Percent 8 8 13" xfId="33961"/>
    <cellStyle name="Percent 8 8 14" xfId="33962"/>
    <cellStyle name="Percent 8 8 15" xfId="33963"/>
    <cellStyle name="Percent 8 8 16" xfId="33964"/>
    <cellStyle name="Percent 8 8 17" xfId="33965"/>
    <cellStyle name="Percent 8 8 2" xfId="33966"/>
    <cellStyle name="Percent 8 8 3" xfId="33967"/>
    <cellStyle name="Percent 8 8 4" xfId="33968"/>
    <cellStyle name="Percent 8 8 5" xfId="33969"/>
    <cellStyle name="Percent 8 8 6" xfId="33970"/>
    <cellStyle name="Percent 8 8 7" xfId="33971"/>
    <cellStyle name="Percent 8 8 8" xfId="33972"/>
    <cellStyle name="Percent 8 8 9" xfId="33973"/>
    <cellStyle name="Percent 8 9" xfId="1571"/>
    <cellStyle name="Percent 8 9 10" xfId="33974"/>
    <cellStyle name="Percent 8 9 11" xfId="33975"/>
    <cellStyle name="Percent 8 9 12" xfId="33976"/>
    <cellStyle name="Percent 8 9 13" xfId="33977"/>
    <cellStyle name="Percent 8 9 14" xfId="33978"/>
    <cellStyle name="Percent 8 9 15" xfId="33979"/>
    <cellStyle name="Percent 8 9 16" xfId="33980"/>
    <cellStyle name="Percent 8 9 17" xfId="33981"/>
    <cellStyle name="Percent 8 9 2" xfId="33982"/>
    <cellStyle name="Percent 8 9 3" xfId="33983"/>
    <cellStyle name="Percent 8 9 4" xfId="33984"/>
    <cellStyle name="Percent 8 9 5" xfId="33985"/>
    <cellStyle name="Percent 8 9 6" xfId="33986"/>
    <cellStyle name="Percent 8 9 7" xfId="33987"/>
    <cellStyle name="Percent 8 9 8" xfId="33988"/>
    <cellStyle name="Percent 8 9 9" xfId="33989"/>
    <cellStyle name="Percent 9" xfId="255"/>
    <cellStyle name="Percent 9 10" xfId="5652"/>
    <cellStyle name="Percent 9 11" xfId="5653"/>
    <cellStyle name="Percent 9 12" xfId="5654"/>
    <cellStyle name="Percent 9 13" xfId="5655"/>
    <cellStyle name="Percent 9 14" xfId="5656"/>
    <cellStyle name="Percent 9 15" xfId="5657"/>
    <cellStyle name="Percent 9 16" xfId="5658"/>
    <cellStyle name="Percent 9 17" xfId="5659"/>
    <cellStyle name="Percent 9 18" xfId="5660"/>
    <cellStyle name="Percent 9 2" xfId="1572"/>
    <cellStyle name="Percent 9 2 10" xfId="5661"/>
    <cellStyle name="Percent 9 2 11" xfId="5662"/>
    <cellStyle name="Percent 9 2 12" xfId="5663"/>
    <cellStyle name="Percent 9 2 13" xfId="5664"/>
    <cellStyle name="Percent 9 2 14" xfId="5665"/>
    <cellStyle name="Percent 9 2 15" xfId="5666"/>
    <cellStyle name="Percent 9 2 2" xfId="1573"/>
    <cellStyle name="Percent 9 2 2 10" xfId="5667"/>
    <cellStyle name="Percent 9 2 2 11" xfId="5668"/>
    <cellStyle name="Percent 9 2 2 12" xfId="5669"/>
    <cellStyle name="Percent 9 2 2 13" xfId="5670"/>
    <cellStyle name="Percent 9 2 2 14" xfId="5671"/>
    <cellStyle name="Percent 9 2 2 2" xfId="1574"/>
    <cellStyle name="Percent 9 2 2 2 10" xfId="5672"/>
    <cellStyle name="Percent 9 2 2 2 11" xfId="5673"/>
    <cellStyle name="Percent 9 2 2 2 12" xfId="5674"/>
    <cellStyle name="Percent 9 2 2 2 13" xfId="5675"/>
    <cellStyle name="Percent 9 2 2 2 2" xfId="5676"/>
    <cellStyle name="Percent 9 2 2 2 3" xfId="5677"/>
    <cellStyle name="Percent 9 2 2 2 4" xfId="5678"/>
    <cellStyle name="Percent 9 2 2 2 5" xfId="5679"/>
    <cellStyle name="Percent 9 2 2 2 6" xfId="5680"/>
    <cellStyle name="Percent 9 2 2 2 7" xfId="5681"/>
    <cellStyle name="Percent 9 2 2 2 8" xfId="5682"/>
    <cellStyle name="Percent 9 2 2 2 9" xfId="5683"/>
    <cellStyle name="Percent 9 2 2 3" xfId="5684"/>
    <cellStyle name="Percent 9 2 2 4" xfId="5685"/>
    <cellStyle name="Percent 9 2 2 5" xfId="5686"/>
    <cellStyle name="Percent 9 2 2 6" xfId="5687"/>
    <cellStyle name="Percent 9 2 2 7" xfId="5688"/>
    <cellStyle name="Percent 9 2 2 8" xfId="5689"/>
    <cellStyle name="Percent 9 2 2 9" xfId="5690"/>
    <cellStyle name="Percent 9 2 3" xfId="1575"/>
    <cellStyle name="Percent 9 2 3 10" xfId="5691"/>
    <cellStyle name="Percent 9 2 3 11" xfId="5692"/>
    <cellStyle name="Percent 9 2 3 12" xfId="5693"/>
    <cellStyle name="Percent 9 2 3 13" xfId="5694"/>
    <cellStyle name="Percent 9 2 3 2" xfId="5695"/>
    <cellStyle name="Percent 9 2 3 3" xfId="5696"/>
    <cellStyle name="Percent 9 2 3 4" xfId="5697"/>
    <cellStyle name="Percent 9 2 3 5" xfId="5698"/>
    <cellStyle name="Percent 9 2 3 6" xfId="5699"/>
    <cellStyle name="Percent 9 2 3 7" xfId="5700"/>
    <cellStyle name="Percent 9 2 3 8" xfId="5701"/>
    <cellStyle name="Percent 9 2 3 9" xfId="5702"/>
    <cellStyle name="Percent 9 2 4" xfId="5703"/>
    <cellStyle name="Percent 9 2 5" xfId="5704"/>
    <cellStyle name="Percent 9 2 6" xfId="5705"/>
    <cellStyle name="Percent 9 2 7" xfId="5706"/>
    <cellStyle name="Percent 9 2 8" xfId="5707"/>
    <cellStyle name="Percent 9 2 9" xfId="5708"/>
    <cellStyle name="Percent 9 3" xfId="1576"/>
    <cellStyle name="Percent 9 3 10" xfId="5709"/>
    <cellStyle name="Percent 9 3 11" xfId="5710"/>
    <cellStyle name="Percent 9 3 12" xfId="5711"/>
    <cellStyle name="Percent 9 3 13" xfId="5712"/>
    <cellStyle name="Percent 9 3 14" xfId="5713"/>
    <cellStyle name="Percent 9 3 15" xfId="33990"/>
    <cellStyle name="Percent 9 3 16" xfId="33991"/>
    <cellStyle name="Percent 9 3 17" xfId="33992"/>
    <cellStyle name="Percent 9 3 18" xfId="33993"/>
    <cellStyle name="Percent 9 3 19" xfId="33994"/>
    <cellStyle name="Percent 9 3 2" xfId="1577"/>
    <cellStyle name="Percent 9 3 2 10" xfId="5714"/>
    <cellStyle name="Percent 9 3 2 11" xfId="5715"/>
    <cellStyle name="Percent 9 3 2 12" xfId="5716"/>
    <cellStyle name="Percent 9 3 2 13" xfId="5717"/>
    <cellStyle name="Percent 9 3 2 2" xfId="5718"/>
    <cellStyle name="Percent 9 3 2 3" xfId="5719"/>
    <cellStyle name="Percent 9 3 2 4" xfId="5720"/>
    <cellStyle name="Percent 9 3 2 5" xfId="5721"/>
    <cellStyle name="Percent 9 3 2 6" xfId="5722"/>
    <cellStyle name="Percent 9 3 2 7" xfId="5723"/>
    <cellStyle name="Percent 9 3 2 8" xfId="5724"/>
    <cellStyle name="Percent 9 3 2 9" xfId="5725"/>
    <cellStyle name="Percent 9 3 20" xfId="33995"/>
    <cellStyle name="Percent 9 3 21" xfId="33996"/>
    <cellStyle name="Percent 9 3 22" xfId="33997"/>
    <cellStyle name="Percent 9 3 23" xfId="33998"/>
    <cellStyle name="Percent 9 3 24" xfId="33999"/>
    <cellStyle name="Percent 9 3 25" xfId="34000"/>
    <cellStyle name="Percent 9 3 26" xfId="34001"/>
    <cellStyle name="Percent 9 3 27" xfId="34002"/>
    <cellStyle name="Percent 9 3 28" xfId="34003"/>
    <cellStyle name="Percent 9 3 29" xfId="34004"/>
    <cellStyle name="Percent 9 3 3" xfId="5726"/>
    <cellStyle name="Percent 9 3 30" xfId="34005"/>
    <cellStyle name="Percent 9 3 31" xfId="34006"/>
    <cellStyle name="Percent 9 3 32" xfId="34007"/>
    <cellStyle name="Percent 9 3 33" xfId="34008"/>
    <cellStyle name="Percent 9 3 34" xfId="34009"/>
    <cellStyle name="Percent 9 3 35" xfId="34010"/>
    <cellStyle name="Percent 9 3 36" xfId="34011"/>
    <cellStyle name="Percent 9 3 37" xfId="34012"/>
    <cellStyle name="Percent 9 3 38" xfId="34013"/>
    <cellStyle name="Percent 9 3 39" xfId="34014"/>
    <cellStyle name="Percent 9 3 4" xfId="5727"/>
    <cellStyle name="Percent 9 3 40" xfId="34015"/>
    <cellStyle name="Percent 9 3 41" xfId="34016"/>
    <cellStyle name="Percent 9 3 42" xfId="34017"/>
    <cellStyle name="Percent 9 3 43" xfId="34018"/>
    <cellStyle name="Percent 9 3 44" xfId="34019"/>
    <cellStyle name="Percent 9 3 45" xfId="34020"/>
    <cellStyle name="Percent 9 3 46" xfId="34021"/>
    <cellStyle name="Percent 9 3 47" xfId="34022"/>
    <cellStyle name="Percent 9 3 48" xfId="34023"/>
    <cellStyle name="Percent 9 3 49" xfId="34024"/>
    <cellStyle name="Percent 9 3 5" xfId="5728"/>
    <cellStyle name="Percent 9 3 50" xfId="34025"/>
    <cellStyle name="Percent 9 3 51" xfId="34026"/>
    <cellStyle name="Percent 9 3 52" xfId="34027"/>
    <cellStyle name="Percent 9 3 53" xfId="34028"/>
    <cellStyle name="Percent 9 3 54" xfId="34029"/>
    <cellStyle name="Percent 9 3 55" xfId="34030"/>
    <cellStyle name="Percent 9 3 56" xfId="34031"/>
    <cellStyle name="Percent 9 3 57" xfId="34032"/>
    <cellStyle name="Percent 9 3 58" xfId="34033"/>
    <cellStyle name="Percent 9 3 59" xfId="34034"/>
    <cellStyle name="Percent 9 3 6" xfId="5729"/>
    <cellStyle name="Percent 9 3 60" xfId="34035"/>
    <cellStyle name="Percent 9 3 61" xfId="34036"/>
    <cellStyle name="Percent 9 3 62" xfId="34037"/>
    <cellStyle name="Percent 9 3 63" xfId="34038"/>
    <cellStyle name="Percent 9 3 64" xfId="34039"/>
    <cellStyle name="Percent 9 3 65" xfId="34040"/>
    <cellStyle name="Percent 9 3 66" xfId="34041"/>
    <cellStyle name="Percent 9 3 67" xfId="34042"/>
    <cellStyle name="Percent 9 3 68" xfId="34043"/>
    <cellStyle name="Percent 9 3 69" xfId="34044"/>
    <cellStyle name="Percent 9 3 7" xfId="5730"/>
    <cellStyle name="Percent 9 3 8" xfId="5731"/>
    <cellStyle name="Percent 9 3 9" xfId="5732"/>
    <cellStyle name="Percent 9 4" xfId="1578"/>
    <cellStyle name="Percent 9 4 10" xfId="5733"/>
    <cellStyle name="Percent 9 4 11" xfId="5734"/>
    <cellStyle name="Percent 9 4 12" xfId="5735"/>
    <cellStyle name="Percent 9 4 13" xfId="5736"/>
    <cellStyle name="Percent 9 4 14" xfId="5737"/>
    <cellStyle name="Percent 9 4 2" xfId="1579"/>
    <cellStyle name="Percent 9 4 2 10" xfId="5738"/>
    <cellStyle name="Percent 9 4 2 11" xfId="5739"/>
    <cellStyle name="Percent 9 4 2 12" xfId="5740"/>
    <cellStyle name="Percent 9 4 2 13" xfId="5741"/>
    <cellStyle name="Percent 9 4 2 2" xfId="5742"/>
    <cellStyle name="Percent 9 4 2 3" xfId="5743"/>
    <cellStyle name="Percent 9 4 2 4" xfId="5744"/>
    <cellStyle name="Percent 9 4 2 5" xfId="5745"/>
    <cellStyle name="Percent 9 4 2 6" xfId="5746"/>
    <cellStyle name="Percent 9 4 2 7" xfId="5747"/>
    <cellStyle name="Percent 9 4 2 8" xfId="5748"/>
    <cellStyle name="Percent 9 4 2 9" xfId="5749"/>
    <cellStyle name="Percent 9 4 3" xfId="5750"/>
    <cellStyle name="Percent 9 4 4" xfId="5751"/>
    <cellStyle name="Percent 9 4 5" xfId="5752"/>
    <cellStyle name="Percent 9 4 6" xfId="5753"/>
    <cellStyle name="Percent 9 4 7" xfId="5754"/>
    <cellStyle name="Percent 9 4 8" xfId="5755"/>
    <cellStyle name="Percent 9 4 9" xfId="5756"/>
    <cellStyle name="Percent 9 5" xfId="310"/>
    <cellStyle name="Percent 9 5 10" xfId="5757"/>
    <cellStyle name="Percent 9 5 11" xfId="5758"/>
    <cellStyle name="Percent 9 5 12" xfId="5759"/>
    <cellStyle name="Percent 9 5 13" xfId="5760"/>
    <cellStyle name="Percent 9 5 14" xfId="5761"/>
    <cellStyle name="Percent 9 5 2" xfId="1580"/>
    <cellStyle name="Percent 9 5 2 10" xfId="5762"/>
    <cellStyle name="Percent 9 5 2 11" xfId="5763"/>
    <cellStyle name="Percent 9 5 2 12" xfId="5764"/>
    <cellStyle name="Percent 9 5 2 13" xfId="5765"/>
    <cellStyle name="Percent 9 5 2 2" xfId="5766"/>
    <cellStyle name="Percent 9 5 2 3" xfId="5767"/>
    <cellStyle name="Percent 9 5 2 4" xfId="5768"/>
    <cellStyle name="Percent 9 5 2 5" xfId="5769"/>
    <cellStyle name="Percent 9 5 2 6" xfId="5770"/>
    <cellStyle name="Percent 9 5 2 7" xfId="5771"/>
    <cellStyle name="Percent 9 5 2 8" xfId="5772"/>
    <cellStyle name="Percent 9 5 2 9" xfId="5773"/>
    <cellStyle name="Percent 9 5 3" xfId="5774"/>
    <cellStyle name="Percent 9 5 4" xfId="5775"/>
    <cellStyle name="Percent 9 5 5" xfId="5776"/>
    <cellStyle name="Percent 9 5 6" xfId="5777"/>
    <cellStyle name="Percent 9 5 7" xfId="5778"/>
    <cellStyle name="Percent 9 5 8" xfId="5779"/>
    <cellStyle name="Percent 9 5 9" xfId="5780"/>
    <cellStyle name="Percent 9 6" xfId="1581"/>
    <cellStyle name="Percent 9 6 10" xfId="5781"/>
    <cellStyle name="Percent 9 6 11" xfId="5782"/>
    <cellStyle name="Percent 9 6 12" xfId="5783"/>
    <cellStyle name="Percent 9 6 13" xfId="5784"/>
    <cellStyle name="Percent 9 6 2" xfId="5785"/>
    <cellStyle name="Percent 9 6 3" xfId="5786"/>
    <cellStyle name="Percent 9 6 4" xfId="5787"/>
    <cellStyle name="Percent 9 6 5" xfId="5788"/>
    <cellStyle name="Percent 9 6 6" xfId="5789"/>
    <cellStyle name="Percent 9 6 7" xfId="5790"/>
    <cellStyle name="Percent 9 6 8" xfId="5791"/>
    <cellStyle name="Percent 9 6 9" xfId="5792"/>
    <cellStyle name="Percent 9 7" xfId="5793"/>
    <cellStyle name="Percent 9 8" xfId="5794"/>
    <cellStyle name="Percent 9 9" xfId="5795"/>
    <cellStyle name="Percent Input" xfId="5796"/>
    <cellStyle name="Percent(0)" xfId="5797"/>
    <cellStyle name="Percent(1)" xfId="5798"/>
    <cellStyle name="Percent(2)" xfId="5799"/>
    <cellStyle name="Percent*" xfId="5800"/>
    <cellStyle name="Percent[1]" xfId="5801"/>
    <cellStyle name="Percent[2]" xfId="5802"/>
    <cellStyle name="Percent[2D]" xfId="5803"/>
    <cellStyle name="Percent1" xfId="5804"/>
    <cellStyle name="Percent2" xfId="5805"/>
    <cellStyle name="percentage" xfId="5806"/>
    <cellStyle name="PillarText" xfId="5807"/>
    <cellStyle name="Pre-inputted cells" xfId="256"/>
    <cellStyle name="Pre-inputted cells 10" xfId="1582"/>
    <cellStyle name="Pre-inputted cells 10 10" xfId="5808"/>
    <cellStyle name="Pre-inputted cells 10 11" xfId="5809"/>
    <cellStyle name="Pre-inputted cells 10 12" xfId="5810"/>
    <cellStyle name="Pre-inputted cells 10 13" xfId="5811"/>
    <cellStyle name="Pre-inputted cells 10 14" xfId="5812"/>
    <cellStyle name="Pre-inputted cells 10 15" xfId="34045"/>
    <cellStyle name="Pre-inputted cells 10 16" xfId="34046"/>
    <cellStyle name="Pre-inputted cells 10 17" xfId="34047"/>
    <cellStyle name="Pre-inputted cells 10 18" xfId="34048"/>
    <cellStyle name="Pre-inputted cells 10 19" xfId="34049"/>
    <cellStyle name="Pre-inputted cells 10 2" xfId="1583"/>
    <cellStyle name="Pre-inputted cells 10 2 10" xfId="5813"/>
    <cellStyle name="Pre-inputted cells 10 2 11" xfId="5814"/>
    <cellStyle name="Pre-inputted cells 10 2 12" xfId="5815"/>
    <cellStyle name="Pre-inputted cells 10 2 13" xfId="5816"/>
    <cellStyle name="Pre-inputted cells 10 2 2" xfId="5817"/>
    <cellStyle name="Pre-inputted cells 10 2 3" xfId="5818"/>
    <cellStyle name="Pre-inputted cells 10 2 4" xfId="5819"/>
    <cellStyle name="Pre-inputted cells 10 2 5" xfId="5820"/>
    <cellStyle name="Pre-inputted cells 10 2 6" xfId="5821"/>
    <cellStyle name="Pre-inputted cells 10 2 7" xfId="5822"/>
    <cellStyle name="Pre-inputted cells 10 2 8" xfId="5823"/>
    <cellStyle name="Pre-inputted cells 10 2 9" xfId="5824"/>
    <cellStyle name="Pre-inputted cells 10 20" xfId="34050"/>
    <cellStyle name="Pre-inputted cells 10 21" xfId="34051"/>
    <cellStyle name="Pre-inputted cells 10 22" xfId="34052"/>
    <cellStyle name="Pre-inputted cells 10 23" xfId="34053"/>
    <cellStyle name="Pre-inputted cells 10 24" xfId="34054"/>
    <cellStyle name="Pre-inputted cells 10 25" xfId="34055"/>
    <cellStyle name="Pre-inputted cells 10 26" xfId="34056"/>
    <cellStyle name="Pre-inputted cells 10 27" xfId="34057"/>
    <cellStyle name="Pre-inputted cells 10 28" xfId="34058"/>
    <cellStyle name="Pre-inputted cells 10 29" xfId="34059"/>
    <cellStyle name="Pre-inputted cells 10 3" xfId="5825"/>
    <cellStyle name="Pre-inputted cells 10 30" xfId="34060"/>
    <cellStyle name="Pre-inputted cells 10 31" xfId="34061"/>
    <cellStyle name="Pre-inputted cells 10 32" xfId="34062"/>
    <cellStyle name="Pre-inputted cells 10 33" xfId="34063"/>
    <cellStyle name="Pre-inputted cells 10 34" xfId="34064"/>
    <cellStyle name="Pre-inputted cells 10 4" xfId="5826"/>
    <cellStyle name="Pre-inputted cells 10 5" xfId="5827"/>
    <cellStyle name="Pre-inputted cells 10 6" xfId="5828"/>
    <cellStyle name="Pre-inputted cells 10 7" xfId="5829"/>
    <cellStyle name="Pre-inputted cells 10 8" xfId="5830"/>
    <cellStyle name="Pre-inputted cells 10 9" xfId="5831"/>
    <cellStyle name="Pre-inputted cells 11" xfId="1584"/>
    <cellStyle name="Pre-inputted cells 11 10" xfId="5832"/>
    <cellStyle name="Pre-inputted cells 11 11" xfId="5833"/>
    <cellStyle name="Pre-inputted cells 11 12" xfId="5834"/>
    <cellStyle name="Pre-inputted cells 11 13" xfId="5835"/>
    <cellStyle name="Pre-inputted cells 11 14" xfId="5836"/>
    <cellStyle name="Pre-inputted cells 11 15" xfId="34065"/>
    <cellStyle name="Pre-inputted cells 11 16" xfId="34066"/>
    <cellStyle name="Pre-inputted cells 11 17" xfId="34067"/>
    <cellStyle name="Pre-inputted cells 11 18" xfId="34068"/>
    <cellStyle name="Pre-inputted cells 11 19" xfId="34069"/>
    <cellStyle name="Pre-inputted cells 11 2" xfId="1585"/>
    <cellStyle name="Pre-inputted cells 11 2 10" xfId="5837"/>
    <cellStyle name="Pre-inputted cells 11 2 11" xfId="5838"/>
    <cellStyle name="Pre-inputted cells 11 2 12" xfId="5839"/>
    <cellStyle name="Pre-inputted cells 11 2 13" xfId="5840"/>
    <cellStyle name="Pre-inputted cells 11 2 2" xfId="5841"/>
    <cellStyle name="Pre-inputted cells 11 2 3" xfId="5842"/>
    <cellStyle name="Pre-inputted cells 11 2 4" xfId="5843"/>
    <cellStyle name="Pre-inputted cells 11 2 5" xfId="5844"/>
    <cellStyle name="Pre-inputted cells 11 2 6" xfId="5845"/>
    <cellStyle name="Pre-inputted cells 11 2 7" xfId="5846"/>
    <cellStyle name="Pre-inputted cells 11 2 8" xfId="5847"/>
    <cellStyle name="Pre-inputted cells 11 2 9" xfId="5848"/>
    <cellStyle name="Pre-inputted cells 11 20" xfId="34070"/>
    <cellStyle name="Pre-inputted cells 11 21" xfId="34071"/>
    <cellStyle name="Pre-inputted cells 11 22" xfId="34072"/>
    <cellStyle name="Pre-inputted cells 11 23" xfId="34073"/>
    <cellStyle name="Pre-inputted cells 11 24" xfId="34074"/>
    <cellStyle name="Pre-inputted cells 11 25" xfId="34075"/>
    <cellStyle name="Pre-inputted cells 11 26" xfId="34076"/>
    <cellStyle name="Pre-inputted cells 11 27" xfId="34077"/>
    <cellStyle name="Pre-inputted cells 11 28" xfId="34078"/>
    <cellStyle name="Pre-inputted cells 11 29" xfId="34079"/>
    <cellStyle name="Pre-inputted cells 11 3" xfId="5849"/>
    <cellStyle name="Pre-inputted cells 11 30" xfId="34080"/>
    <cellStyle name="Pre-inputted cells 11 31" xfId="34081"/>
    <cellStyle name="Pre-inputted cells 11 32" xfId="34082"/>
    <cellStyle name="Pre-inputted cells 11 33" xfId="34083"/>
    <cellStyle name="Pre-inputted cells 11 34" xfId="34084"/>
    <cellStyle name="Pre-inputted cells 11 4" xfId="5850"/>
    <cellStyle name="Pre-inputted cells 11 5" xfId="5851"/>
    <cellStyle name="Pre-inputted cells 11 6" xfId="5852"/>
    <cellStyle name="Pre-inputted cells 11 7" xfId="5853"/>
    <cellStyle name="Pre-inputted cells 11 8" xfId="5854"/>
    <cellStyle name="Pre-inputted cells 11 9" xfId="5855"/>
    <cellStyle name="Pre-inputted cells 12" xfId="1586"/>
    <cellStyle name="Pre-inputted cells 12 10" xfId="5856"/>
    <cellStyle name="Pre-inputted cells 12 11" xfId="5857"/>
    <cellStyle name="Pre-inputted cells 12 12" xfId="5858"/>
    <cellStyle name="Pre-inputted cells 12 13" xfId="5859"/>
    <cellStyle name="Pre-inputted cells 12 14" xfId="5860"/>
    <cellStyle name="Pre-inputted cells 12 15" xfId="34085"/>
    <cellStyle name="Pre-inputted cells 12 16" xfId="34086"/>
    <cellStyle name="Pre-inputted cells 12 17" xfId="34087"/>
    <cellStyle name="Pre-inputted cells 12 18" xfId="34088"/>
    <cellStyle name="Pre-inputted cells 12 19" xfId="34089"/>
    <cellStyle name="Pre-inputted cells 12 2" xfId="1587"/>
    <cellStyle name="Pre-inputted cells 12 2 10" xfId="5861"/>
    <cellStyle name="Pre-inputted cells 12 2 11" xfId="5862"/>
    <cellStyle name="Pre-inputted cells 12 2 12" xfId="5863"/>
    <cellStyle name="Pre-inputted cells 12 2 13" xfId="5864"/>
    <cellStyle name="Pre-inputted cells 12 2 2" xfId="5865"/>
    <cellStyle name="Pre-inputted cells 12 2 3" xfId="5866"/>
    <cellStyle name="Pre-inputted cells 12 2 4" xfId="5867"/>
    <cellStyle name="Pre-inputted cells 12 2 5" xfId="5868"/>
    <cellStyle name="Pre-inputted cells 12 2 6" xfId="5869"/>
    <cellStyle name="Pre-inputted cells 12 2 7" xfId="5870"/>
    <cellStyle name="Pre-inputted cells 12 2 8" xfId="5871"/>
    <cellStyle name="Pre-inputted cells 12 2 9" xfId="5872"/>
    <cellStyle name="Pre-inputted cells 12 20" xfId="34090"/>
    <cellStyle name="Pre-inputted cells 12 21" xfId="34091"/>
    <cellStyle name="Pre-inputted cells 12 22" xfId="34092"/>
    <cellStyle name="Pre-inputted cells 12 23" xfId="34093"/>
    <cellStyle name="Pre-inputted cells 12 24" xfId="34094"/>
    <cellStyle name="Pre-inputted cells 12 25" xfId="34095"/>
    <cellStyle name="Pre-inputted cells 12 26" xfId="34096"/>
    <cellStyle name="Pre-inputted cells 12 27" xfId="34097"/>
    <cellStyle name="Pre-inputted cells 12 28" xfId="34098"/>
    <cellStyle name="Pre-inputted cells 12 29" xfId="34099"/>
    <cellStyle name="Pre-inputted cells 12 3" xfId="5873"/>
    <cellStyle name="Pre-inputted cells 12 30" xfId="34100"/>
    <cellStyle name="Pre-inputted cells 12 31" xfId="34101"/>
    <cellStyle name="Pre-inputted cells 12 32" xfId="34102"/>
    <cellStyle name="Pre-inputted cells 12 33" xfId="34103"/>
    <cellStyle name="Pre-inputted cells 12 34" xfId="34104"/>
    <cellStyle name="Pre-inputted cells 12 4" xfId="5874"/>
    <cellStyle name="Pre-inputted cells 12 5" xfId="5875"/>
    <cellStyle name="Pre-inputted cells 12 6" xfId="5876"/>
    <cellStyle name="Pre-inputted cells 12 7" xfId="5877"/>
    <cellStyle name="Pre-inputted cells 12 8" xfId="5878"/>
    <cellStyle name="Pre-inputted cells 12 9" xfId="5879"/>
    <cellStyle name="Pre-inputted cells 13" xfId="1588"/>
    <cellStyle name="Pre-inputted cells 13 10" xfId="5880"/>
    <cellStyle name="Pre-inputted cells 13 11" xfId="5881"/>
    <cellStyle name="Pre-inputted cells 13 12" xfId="5882"/>
    <cellStyle name="Pre-inputted cells 13 13" xfId="5883"/>
    <cellStyle name="Pre-inputted cells 13 2" xfId="5884"/>
    <cellStyle name="Pre-inputted cells 13 3" xfId="5885"/>
    <cellStyle name="Pre-inputted cells 13 4" xfId="5886"/>
    <cellStyle name="Pre-inputted cells 13 5" xfId="5887"/>
    <cellStyle name="Pre-inputted cells 13 6" xfId="5888"/>
    <cellStyle name="Pre-inputted cells 13 7" xfId="5889"/>
    <cellStyle name="Pre-inputted cells 13 8" xfId="5890"/>
    <cellStyle name="Pre-inputted cells 13 9" xfId="5891"/>
    <cellStyle name="Pre-inputted cells 14" xfId="334"/>
    <cellStyle name="Pre-inputted cells 14 2" xfId="15727"/>
    <cellStyle name="Pre-inputted cells 14 2 2" xfId="41867"/>
    <cellStyle name="Pre-inputted cells 14 2 3" xfId="41875"/>
    <cellStyle name="Pre-inputted cells 14 3" xfId="42004"/>
    <cellStyle name="Pre-inputted cells 14 3 2" xfId="42040"/>
    <cellStyle name="Pre-inputted cells 15" xfId="339"/>
    <cellStyle name="Pre-inputted cells 15 2" xfId="15732"/>
    <cellStyle name="Pre-inputted cells 15 2 2" xfId="41871"/>
    <cellStyle name="Pre-inputted cells 16" xfId="5892"/>
    <cellStyle name="Pre-inputted cells 16 2" xfId="15734"/>
    <cellStyle name="Pre-inputted cells 17" xfId="5893"/>
    <cellStyle name="Pre-inputted cells 18" xfId="5894"/>
    <cellStyle name="Pre-inputted cells 19" xfId="5895"/>
    <cellStyle name="Pre-inputted cells 2" xfId="257"/>
    <cellStyle name="Pre-inputted cells 2 10" xfId="5896"/>
    <cellStyle name="Pre-inputted cells 2 11" xfId="5897"/>
    <cellStyle name="Pre-inputted cells 2 12" xfId="5898"/>
    <cellStyle name="Pre-inputted cells 2 13" xfId="5899"/>
    <cellStyle name="Pre-inputted cells 2 14" xfId="5900"/>
    <cellStyle name="Pre-inputted cells 2 15" xfId="5901"/>
    <cellStyle name="Pre-inputted cells 2 16" xfId="5902"/>
    <cellStyle name="Pre-inputted cells 2 17" xfId="5903"/>
    <cellStyle name="Pre-inputted cells 2 18" xfId="5904"/>
    <cellStyle name="Pre-inputted cells 2 19" xfId="5905"/>
    <cellStyle name="Pre-inputted cells 2 2" xfId="258"/>
    <cellStyle name="Pre-inputted cells 2 2 10" xfId="5906"/>
    <cellStyle name="Pre-inputted cells 2 2 11" xfId="5907"/>
    <cellStyle name="Pre-inputted cells 2 2 12" xfId="5908"/>
    <cellStyle name="Pre-inputted cells 2 2 13" xfId="5909"/>
    <cellStyle name="Pre-inputted cells 2 2 14" xfId="5910"/>
    <cellStyle name="Pre-inputted cells 2 2 15" xfId="5911"/>
    <cellStyle name="Pre-inputted cells 2 2 16" xfId="5912"/>
    <cellStyle name="Pre-inputted cells 2 2 17" xfId="5913"/>
    <cellStyle name="Pre-inputted cells 2 2 18" xfId="5914"/>
    <cellStyle name="Pre-inputted cells 2 2 19" xfId="34105"/>
    <cellStyle name="Pre-inputted cells 2 2 2" xfId="1589"/>
    <cellStyle name="Pre-inputted cells 2 2 2 10" xfId="5915"/>
    <cellStyle name="Pre-inputted cells 2 2 2 11" xfId="5916"/>
    <cellStyle name="Pre-inputted cells 2 2 2 12" xfId="5917"/>
    <cellStyle name="Pre-inputted cells 2 2 2 13" xfId="5918"/>
    <cellStyle name="Pre-inputted cells 2 2 2 14" xfId="5919"/>
    <cellStyle name="Pre-inputted cells 2 2 2 15" xfId="5920"/>
    <cellStyle name="Pre-inputted cells 2 2 2 16" xfId="34106"/>
    <cellStyle name="Pre-inputted cells 2 2 2 17" xfId="34107"/>
    <cellStyle name="Pre-inputted cells 2 2 2 18" xfId="34108"/>
    <cellStyle name="Pre-inputted cells 2 2 2 19" xfId="34109"/>
    <cellStyle name="Pre-inputted cells 2 2 2 2" xfId="1590"/>
    <cellStyle name="Pre-inputted cells 2 2 2 2 10" xfId="5921"/>
    <cellStyle name="Pre-inputted cells 2 2 2 2 11" xfId="5922"/>
    <cellStyle name="Pre-inputted cells 2 2 2 2 12" xfId="5923"/>
    <cellStyle name="Pre-inputted cells 2 2 2 2 13" xfId="5924"/>
    <cellStyle name="Pre-inputted cells 2 2 2 2 14" xfId="5925"/>
    <cellStyle name="Pre-inputted cells 2 2 2 2 15" xfId="34110"/>
    <cellStyle name="Pre-inputted cells 2 2 2 2 16" xfId="34111"/>
    <cellStyle name="Pre-inputted cells 2 2 2 2 17" xfId="34112"/>
    <cellStyle name="Pre-inputted cells 2 2 2 2 18" xfId="34113"/>
    <cellStyle name="Pre-inputted cells 2 2 2 2 19" xfId="34114"/>
    <cellStyle name="Pre-inputted cells 2 2 2 2 2" xfId="1591"/>
    <cellStyle name="Pre-inputted cells 2 2 2 2 2 10" xfId="5926"/>
    <cellStyle name="Pre-inputted cells 2 2 2 2 2 11" xfId="5927"/>
    <cellStyle name="Pre-inputted cells 2 2 2 2 2 12" xfId="5928"/>
    <cellStyle name="Pre-inputted cells 2 2 2 2 2 13" xfId="5929"/>
    <cellStyle name="Pre-inputted cells 2 2 2 2 2 2" xfId="5930"/>
    <cellStyle name="Pre-inputted cells 2 2 2 2 2 3" xfId="5931"/>
    <cellStyle name="Pre-inputted cells 2 2 2 2 2 4" xfId="5932"/>
    <cellStyle name="Pre-inputted cells 2 2 2 2 2 5" xfId="5933"/>
    <cellStyle name="Pre-inputted cells 2 2 2 2 2 6" xfId="5934"/>
    <cellStyle name="Pre-inputted cells 2 2 2 2 2 7" xfId="5935"/>
    <cellStyle name="Pre-inputted cells 2 2 2 2 2 8" xfId="5936"/>
    <cellStyle name="Pre-inputted cells 2 2 2 2 2 9" xfId="5937"/>
    <cellStyle name="Pre-inputted cells 2 2 2 2 20" xfId="34115"/>
    <cellStyle name="Pre-inputted cells 2 2 2 2 21" xfId="34116"/>
    <cellStyle name="Pre-inputted cells 2 2 2 2 22" xfId="34117"/>
    <cellStyle name="Pre-inputted cells 2 2 2 2 23" xfId="34118"/>
    <cellStyle name="Pre-inputted cells 2 2 2 2 24" xfId="34119"/>
    <cellStyle name="Pre-inputted cells 2 2 2 2 25" xfId="34120"/>
    <cellStyle name="Pre-inputted cells 2 2 2 2 26" xfId="34121"/>
    <cellStyle name="Pre-inputted cells 2 2 2 2 27" xfId="34122"/>
    <cellStyle name="Pre-inputted cells 2 2 2 2 28" xfId="34123"/>
    <cellStyle name="Pre-inputted cells 2 2 2 2 29" xfId="34124"/>
    <cellStyle name="Pre-inputted cells 2 2 2 2 3" xfId="5938"/>
    <cellStyle name="Pre-inputted cells 2 2 2 2 30" xfId="34125"/>
    <cellStyle name="Pre-inputted cells 2 2 2 2 31" xfId="34126"/>
    <cellStyle name="Pre-inputted cells 2 2 2 2 32" xfId="34127"/>
    <cellStyle name="Pre-inputted cells 2 2 2 2 33" xfId="34128"/>
    <cellStyle name="Pre-inputted cells 2 2 2 2 34" xfId="34129"/>
    <cellStyle name="Pre-inputted cells 2 2 2 2 4" xfId="5939"/>
    <cellStyle name="Pre-inputted cells 2 2 2 2 5" xfId="5940"/>
    <cellStyle name="Pre-inputted cells 2 2 2 2 6" xfId="5941"/>
    <cellStyle name="Pre-inputted cells 2 2 2 2 7" xfId="5942"/>
    <cellStyle name="Pre-inputted cells 2 2 2 2 8" xfId="5943"/>
    <cellStyle name="Pre-inputted cells 2 2 2 2 9" xfId="5944"/>
    <cellStyle name="Pre-inputted cells 2 2 2 20" xfId="34130"/>
    <cellStyle name="Pre-inputted cells 2 2 2 21" xfId="34131"/>
    <cellStyle name="Pre-inputted cells 2 2 2 22" xfId="34132"/>
    <cellStyle name="Pre-inputted cells 2 2 2 23" xfId="34133"/>
    <cellStyle name="Pre-inputted cells 2 2 2 24" xfId="34134"/>
    <cellStyle name="Pre-inputted cells 2 2 2 25" xfId="34135"/>
    <cellStyle name="Pre-inputted cells 2 2 2 26" xfId="34136"/>
    <cellStyle name="Pre-inputted cells 2 2 2 27" xfId="34137"/>
    <cellStyle name="Pre-inputted cells 2 2 2 28" xfId="34138"/>
    <cellStyle name="Pre-inputted cells 2 2 2 29" xfId="34139"/>
    <cellStyle name="Pre-inputted cells 2 2 2 3" xfId="1592"/>
    <cellStyle name="Pre-inputted cells 2 2 2 3 10" xfId="5945"/>
    <cellStyle name="Pre-inputted cells 2 2 2 3 11" xfId="5946"/>
    <cellStyle name="Pre-inputted cells 2 2 2 3 12" xfId="5947"/>
    <cellStyle name="Pre-inputted cells 2 2 2 3 13" xfId="5948"/>
    <cellStyle name="Pre-inputted cells 2 2 2 3 2" xfId="5949"/>
    <cellStyle name="Pre-inputted cells 2 2 2 3 3" xfId="5950"/>
    <cellStyle name="Pre-inputted cells 2 2 2 3 4" xfId="5951"/>
    <cellStyle name="Pre-inputted cells 2 2 2 3 5" xfId="5952"/>
    <cellStyle name="Pre-inputted cells 2 2 2 3 6" xfId="5953"/>
    <cellStyle name="Pre-inputted cells 2 2 2 3 7" xfId="5954"/>
    <cellStyle name="Pre-inputted cells 2 2 2 3 8" xfId="5955"/>
    <cellStyle name="Pre-inputted cells 2 2 2 3 9" xfId="5956"/>
    <cellStyle name="Pre-inputted cells 2 2 2 30" xfId="34140"/>
    <cellStyle name="Pre-inputted cells 2 2 2 31" xfId="34141"/>
    <cellStyle name="Pre-inputted cells 2 2 2 32" xfId="34142"/>
    <cellStyle name="Pre-inputted cells 2 2 2 33" xfId="34143"/>
    <cellStyle name="Pre-inputted cells 2 2 2 34" xfId="34144"/>
    <cellStyle name="Pre-inputted cells 2 2 2 35" xfId="34145"/>
    <cellStyle name="Pre-inputted cells 2 2 2 4" xfId="5957"/>
    <cellStyle name="Pre-inputted cells 2 2 2 5" xfId="5958"/>
    <cellStyle name="Pre-inputted cells 2 2 2 6" xfId="5959"/>
    <cellStyle name="Pre-inputted cells 2 2 2 7" xfId="5960"/>
    <cellStyle name="Pre-inputted cells 2 2 2 8" xfId="5961"/>
    <cellStyle name="Pre-inputted cells 2 2 2 9" xfId="5962"/>
    <cellStyle name="Pre-inputted cells 2 2 2_4 28 1_Asst_Health_Crit_AllTO_RIIO_20110714pm" xfId="15588"/>
    <cellStyle name="Pre-inputted cells 2 2 20" xfId="34146"/>
    <cellStyle name="Pre-inputted cells 2 2 21" xfId="34147"/>
    <cellStyle name="Pre-inputted cells 2 2 22" xfId="34148"/>
    <cellStyle name="Pre-inputted cells 2 2 23" xfId="34149"/>
    <cellStyle name="Pre-inputted cells 2 2 24" xfId="34150"/>
    <cellStyle name="Pre-inputted cells 2 2 25" xfId="34151"/>
    <cellStyle name="Pre-inputted cells 2 2 26" xfId="34152"/>
    <cellStyle name="Pre-inputted cells 2 2 27" xfId="34153"/>
    <cellStyle name="Pre-inputted cells 2 2 28" xfId="34154"/>
    <cellStyle name="Pre-inputted cells 2 2 29" xfId="34155"/>
    <cellStyle name="Pre-inputted cells 2 2 3" xfId="1593"/>
    <cellStyle name="Pre-inputted cells 2 2 3 10" xfId="5963"/>
    <cellStyle name="Pre-inputted cells 2 2 3 11" xfId="5964"/>
    <cellStyle name="Pre-inputted cells 2 2 3 12" xfId="5965"/>
    <cellStyle name="Pre-inputted cells 2 2 3 13" xfId="5966"/>
    <cellStyle name="Pre-inputted cells 2 2 3 14" xfId="5967"/>
    <cellStyle name="Pre-inputted cells 2 2 3 15" xfId="34156"/>
    <cellStyle name="Pre-inputted cells 2 2 3 16" xfId="34157"/>
    <cellStyle name="Pre-inputted cells 2 2 3 17" xfId="34158"/>
    <cellStyle name="Pre-inputted cells 2 2 3 18" xfId="34159"/>
    <cellStyle name="Pre-inputted cells 2 2 3 19" xfId="34160"/>
    <cellStyle name="Pre-inputted cells 2 2 3 2" xfId="1594"/>
    <cellStyle name="Pre-inputted cells 2 2 3 2 10" xfId="5968"/>
    <cellStyle name="Pre-inputted cells 2 2 3 2 11" xfId="5969"/>
    <cellStyle name="Pre-inputted cells 2 2 3 2 12" xfId="5970"/>
    <cellStyle name="Pre-inputted cells 2 2 3 2 13" xfId="5971"/>
    <cellStyle name="Pre-inputted cells 2 2 3 2 2" xfId="5972"/>
    <cellStyle name="Pre-inputted cells 2 2 3 2 3" xfId="5973"/>
    <cellStyle name="Pre-inputted cells 2 2 3 2 4" xfId="5974"/>
    <cellStyle name="Pre-inputted cells 2 2 3 2 5" xfId="5975"/>
    <cellStyle name="Pre-inputted cells 2 2 3 2 6" xfId="5976"/>
    <cellStyle name="Pre-inputted cells 2 2 3 2 7" xfId="5977"/>
    <cellStyle name="Pre-inputted cells 2 2 3 2 8" xfId="5978"/>
    <cellStyle name="Pre-inputted cells 2 2 3 2 9" xfId="5979"/>
    <cellStyle name="Pre-inputted cells 2 2 3 20" xfId="34161"/>
    <cellStyle name="Pre-inputted cells 2 2 3 21" xfId="34162"/>
    <cellStyle name="Pre-inputted cells 2 2 3 22" xfId="34163"/>
    <cellStyle name="Pre-inputted cells 2 2 3 23" xfId="34164"/>
    <cellStyle name="Pre-inputted cells 2 2 3 24" xfId="34165"/>
    <cellStyle name="Pre-inputted cells 2 2 3 25" xfId="34166"/>
    <cellStyle name="Pre-inputted cells 2 2 3 26" xfId="34167"/>
    <cellStyle name="Pre-inputted cells 2 2 3 27" xfId="34168"/>
    <cellStyle name="Pre-inputted cells 2 2 3 28" xfId="34169"/>
    <cellStyle name="Pre-inputted cells 2 2 3 29" xfId="34170"/>
    <cellStyle name="Pre-inputted cells 2 2 3 3" xfId="5980"/>
    <cellStyle name="Pre-inputted cells 2 2 3 30" xfId="34171"/>
    <cellStyle name="Pre-inputted cells 2 2 3 31" xfId="34172"/>
    <cellStyle name="Pre-inputted cells 2 2 3 32" xfId="34173"/>
    <cellStyle name="Pre-inputted cells 2 2 3 33" xfId="34174"/>
    <cellStyle name="Pre-inputted cells 2 2 3 34" xfId="34175"/>
    <cellStyle name="Pre-inputted cells 2 2 3 4" xfId="5981"/>
    <cellStyle name="Pre-inputted cells 2 2 3 5" xfId="5982"/>
    <cellStyle name="Pre-inputted cells 2 2 3 6" xfId="5983"/>
    <cellStyle name="Pre-inputted cells 2 2 3 7" xfId="5984"/>
    <cellStyle name="Pre-inputted cells 2 2 3 8" xfId="5985"/>
    <cellStyle name="Pre-inputted cells 2 2 3 9" xfId="5986"/>
    <cellStyle name="Pre-inputted cells 2 2 30" xfId="34176"/>
    <cellStyle name="Pre-inputted cells 2 2 31" xfId="34177"/>
    <cellStyle name="Pre-inputted cells 2 2 32" xfId="34178"/>
    <cellStyle name="Pre-inputted cells 2 2 33" xfId="34179"/>
    <cellStyle name="Pre-inputted cells 2 2 34" xfId="34180"/>
    <cellStyle name="Pre-inputted cells 2 2 35" xfId="34181"/>
    <cellStyle name="Pre-inputted cells 2 2 36" xfId="34182"/>
    <cellStyle name="Pre-inputted cells 2 2 37" xfId="34183"/>
    <cellStyle name="Pre-inputted cells 2 2 38" xfId="34184"/>
    <cellStyle name="Pre-inputted cells 2 2 4" xfId="1595"/>
    <cellStyle name="Pre-inputted cells 2 2 4 10" xfId="5987"/>
    <cellStyle name="Pre-inputted cells 2 2 4 11" xfId="5988"/>
    <cellStyle name="Pre-inputted cells 2 2 4 12" xfId="5989"/>
    <cellStyle name="Pre-inputted cells 2 2 4 13" xfId="5990"/>
    <cellStyle name="Pre-inputted cells 2 2 4 14" xfId="5991"/>
    <cellStyle name="Pre-inputted cells 2 2 4 15" xfId="34185"/>
    <cellStyle name="Pre-inputted cells 2 2 4 16" xfId="34186"/>
    <cellStyle name="Pre-inputted cells 2 2 4 17" xfId="34187"/>
    <cellStyle name="Pre-inputted cells 2 2 4 18" xfId="34188"/>
    <cellStyle name="Pre-inputted cells 2 2 4 19" xfId="34189"/>
    <cellStyle name="Pre-inputted cells 2 2 4 2" xfId="1596"/>
    <cellStyle name="Pre-inputted cells 2 2 4 2 10" xfId="5992"/>
    <cellStyle name="Pre-inputted cells 2 2 4 2 11" xfId="5993"/>
    <cellStyle name="Pre-inputted cells 2 2 4 2 12" xfId="5994"/>
    <cellStyle name="Pre-inputted cells 2 2 4 2 13" xfId="5995"/>
    <cellStyle name="Pre-inputted cells 2 2 4 2 2" xfId="5996"/>
    <cellStyle name="Pre-inputted cells 2 2 4 2 3" xfId="5997"/>
    <cellStyle name="Pre-inputted cells 2 2 4 2 4" xfId="5998"/>
    <cellStyle name="Pre-inputted cells 2 2 4 2 5" xfId="5999"/>
    <cellStyle name="Pre-inputted cells 2 2 4 2 6" xfId="6000"/>
    <cellStyle name="Pre-inputted cells 2 2 4 2 7" xfId="6001"/>
    <cellStyle name="Pre-inputted cells 2 2 4 2 8" xfId="6002"/>
    <cellStyle name="Pre-inputted cells 2 2 4 2 9" xfId="6003"/>
    <cellStyle name="Pre-inputted cells 2 2 4 20" xfId="34190"/>
    <cellStyle name="Pre-inputted cells 2 2 4 21" xfId="34191"/>
    <cellStyle name="Pre-inputted cells 2 2 4 22" xfId="34192"/>
    <cellStyle name="Pre-inputted cells 2 2 4 23" xfId="34193"/>
    <cellStyle name="Pre-inputted cells 2 2 4 24" xfId="34194"/>
    <cellStyle name="Pre-inputted cells 2 2 4 25" xfId="34195"/>
    <cellStyle name="Pre-inputted cells 2 2 4 26" xfId="34196"/>
    <cellStyle name="Pre-inputted cells 2 2 4 27" xfId="34197"/>
    <cellStyle name="Pre-inputted cells 2 2 4 28" xfId="34198"/>
    <cellStyle name="Pre-inputted cells 2 2 4 29" xfId="34199"/>
    <cellStyle name="Pre-inputted cells 2 2 4 3" xfId="6004"/>
    <cellStyle name="Pre-inputted cells 2 2 4 30" xfId="34200"/>
    <cellStyle name="Pre-inputted cells 2 2 4 31" xfId="34201"/>
    <cellStyle name="Pre-inputted cells 2 2 4 32" xfId="34202"/>
    <cellStyle name="Pre-inputted cells 2 2 4 33" xfId="34203"/>
    <cellStyle name="Pre-inputted cells 2 2 4 34" xfId="34204"/>
    <cellStyle name="Pre-inputted cells 2 2 4 4" xfId="6005"/>
    <cellStyle name="Pre-inputted cells 2 2 4 5" xfId="6006"/>
    <cellStyle name="Pre-inputted cells 2 2 4 6" xfId="6007"/>
    <cellStyle name="Pre-inputted cells 2 2 4 7" xfId="6008"/>
    <cellStyle name="Pre-inputted cells 2 2 4 8" xfId="6009"/>
    <cellStyle name="Pre-inputted cells 2 2 4 9" xfId="6010"/>
    <cellStyle name="Pre-inputted cells 2 2 5" xfId="1597"/>
    <cellStyle name="Pre-inputted cells 2 2 5 10" xfId="6011"/>
    <cellStyle name="Pre-inputted cells 2 2 5 11" xfId="6012"/>
    <cellStyle name="Pre-inputted cells 2 2 5 12" xfId="6013"/>
    <cellStyle name="Pre-inputted cells 2 2 5 13" xfId="6014"/>
    <cellStyle name="Pre-inputted cells 2 2 5 2" xfId="6015"/>
    <cellStyle name="Pre-inputted cells 2 2 5 3" xfId="6016"/>
    <cellStyle name="Pre-inputted cells 2 2 5 4" xfId="6017"/>
    <cellStyle name="Pre-inputted cells 2 2 5 5" xfId="6018"/>
    <cellStyle name="Pre-inputted cells 2 2 5 6" xfId="6019"/>
    <cellStyle name="Pre-inputted cells 2 2 5 7" xfId="6020"/>
    <cellStyle name="Pre-inputted cells 2 2 5 8" xfId="6021"/>
    <cellStyle name="Pre-inputted cells 2 2 5 9" xfId="6022"/>
    <cellStyle name="Pre-inputted cells 2 2 6" xfId="6023"/>
    <cellStyle name="Pre-inputted cells 2 2 7" xfId="6024"/>
    <cellStyle name="Pre-inputted cells 2 2 8" xfId="6025"/>
    <cellStyle name="Pre-inputted cells 2 2 9" xfId="6026"/>
    <cellStyle name="Pre-inputted cells 2 2_4 28 1_Asst_Health_Crit_AllTO_RIIO_20110714pm" xfId="15589"/>
    <cellStyle name="Pre-inputted cells 2 20" xfId="34205"/>
    <cellStyle name="Pre-inputted cells 2 21" xfId="34206"/>
    <cellStyle name="Pre-inputted cells 2 22" xfId="34207"/>
    <cellStyle name="Pre-inputted cells 2 23" xfId="34208"/>
    <cellStyle name="Pre-inputted cells 2 24" xfId="34209"/>
    <cellStyle name="Pre-inputted cells 2 25" xfId="34210"/>
    <cellStyle name="Pre-inputted cells 2 26" xfId="34211"/>
    <cellStyle name="Pre-inputted cells 2 27" xfId="34212"/>
    <cellStyle name="Pre-inputted cells 2 28" xfId="34213"/>
    <cellStyle name="Pre-inputted cells 2 29" xfId="34214"/>
    <cellStyle name="Pre-inputted cells 2 3" xfId="1598"/>
    <cellStyle name="Pre-inputted cells 2 3 10" xfId="6027"/>
    <cellStyle name="Pre-inputted cells 2 3 11" xfId="6028"/>
    <cellStyle name="Pre-inputted cells 2 3 12" xfId="6029"/>
    <cellStyle name="Pre-inputted cells 2 3 13" xfId="6030"/>
    <cellStyle name="Pre-inputted cells 2 3 14" xfId="6031"/>
    <cellStyle name="Pre-inputted cells 2 3 15" xfId="6032"/>
    <cellStyle name="Pre-inputted cells 2 3 16" xfId="34215"/>
    <cellStyle name="Pre-inputted cells 2 3 17" xfId="34216"/>
    <cellStyle name="Pre-inputted cells 2 3 18" xfId="34217"/>
    <cellStyle name="Pre-inputted cells 2 3 19" xfId="34218"/>
    <cellStyle name="Pre-inputted cells 2 3 2" xfId="1599"/>
    <cellStyle name="Pre-inputted cells 2 3 2 10" xfId="6033"/>
    <cellStyle name="Pre-inputted cells 2 3 2 11" xfId="6034"/>
    <cellStyle name="Pre-inputted cells 2 3 2 12" xfId="6035"/>
    <cellStyle name="Pre-inputted cells 2 3 2 13" xfId="6036"/>
    <cellStyle name="Pre-inputted cells 2 3 2 14" xfId="6037"/>
    <cellStyle name="Pre-inputted cells 2 3 2 15" xfId="34219"/>
    <cellStyle name="Pre-inputted cells 2 3 2 16" xfId="34220"/>
    <cellStyle name="Pre-inputted cells 2 3 2 17" xfId="34221"/>
    <cellStyle name="Pre-inputted cells 2 3 2 18" xfId="34222"/>
    <cellStyle name="Pre-inputted cells 2 3 2 19" xfId="34223"/>
    <cellStyle name="Pre-inputted cells 2 3 2 2" xfId="1600"/>
    <cellStyle name="Pre-inputted cells 2 3 2 2 10" xfId="6038"/>
    <cellStyle name="Pre-inputted cells 2 3 2 2 11" xfId="6039"/>
    <cellStyle name="Pre-inputted cells 2 3 2 2 12" xfId="6040"/>
    <cellStyle name="Pre-inputted cells 2 3 2 2 13" xfId="6041"/>
    <cellStyle name="Pre-inputted cells 2 3 2 2 2" xfId="6042"/>
    <cellStyle name="Pre-inputted cells 2 3 2 2 3" xfId="6043"/>
    <cellStyle name="Pre-inputted cells 2 3 2 2 4" xfId="6044"/>
    <cellStyle name="Pre-inputted cells 2 3 2 2 5" xfId="6045"/>
    <cellStyle name="Pre-inputted cells 2 3 2 2 6" xfId="6046"/>
    <cellStyle name="Pre-inputted cells 2 3 2 2 7" xfId="6047"/>
    <cellStyle name="Pre-inputted cells 2 3 2 2 8" xfId="6048"/>
    <cellStyle name="Pre-inputted cells 2 3 2 2 9" xfId="6049"/>
    <cellStyle name="Pre-inputted cells 2 3 2 20" xfId="34224"/>
    <cellStyle name="Pre-inputted cells 2 3 2 21" xfId="34225"/>
    <cellStyle name="Pre-inputted cells 2 3 2 22" xfId="34226"/>
    <cellStyle name="Pre-inputted cells 2 3 2 23" xfId="34227"/>
    <cellStyle name="Pre-inputted cells 2 3 2 24" xfId="34228"/>
    <cellStyle name="Pre-inputted cells 2 3 2 25" xfId="34229"/>
    <cellStyle name="Pre-inputted cells 2 3 2 26" xfId="34230"/>
    <cellStyle name="Pre-inputted cells 2 3 2 27" xfId="34231"/>
    <cellStyle name="Pre-inputted cells 2 3 2 28" xfId="34232"/>
    <cellStyle name="Pre-inputted cells 2 3 2 29" xfId="34233"/>
    <cellStyle name="Pre-inputted cells 2 3 2 3" xfId="6050"/>
    <cellStyle name="Pre-inputted cells 2 3 2 30" xfId="34234"/>
    <cellStyle name="Pre-inputted cells 2 3 2 31" xfId="34235"/>
    <cellStyle name="Pre-inputted cells 2 3 2 32" xfId="34236"/>
    <cellStyle name="Pre-inputted cells 2 3 2 33" xfId="34237"/>
    <cellStyle name="Pre-inputted cells 2 3 2 34" xfId="34238"/>
    <cellStyle name="Pre-inputted cells 2 3 2 4" xfId="6051"/>
    <cellStyle name="Pre-inputted cells 2 3 2 5" xfId="6052"/>
    <cellStyle name="Pre-inputted cells 2 3 2 6" xfId="6053"/>
    <cellStyle name="Pre-inputted cells 2 3 2 7" xfId="6054"/>
    <cellStyle name="Pre-inputted cells 2 3 2 8" xfId="6055"/>
    <cellStyle name="Pre-inputted cells 2 3 2 9" xfId="6056"/>
    <cellStyle name="Pre-inputted cells 2 3 20" xfId="34239"/>
    <cellStyle name="Pre-inputted cells 2 3 21" xfId="34240"/>
    <cellStyle name="Pre-inputted cells 2 3 22" xfId="34241"/>
    <cellStyle name="Pre-inputted cells 2 3 23" xfId="34242"/>
    <cellStyle name="Pre-inputted cells 2 3 24" xfId="34243"/>
    <cellStyle name="Pre-inputted cells 2 3 25" xfId="34244"/>
    <cellStyle name="Pre-inputted cells 2 3 26" xfId="34245"/>
    <cellStyle name="Pre-inputted cells 2 3 27" xfId="34246"/>
    <cellStyle name="Pre-inputted cells 2 3 28" xfId="34247"/>
    <cellStyle name="Pre-inputted cells 2 3 29" xfId="34248"/>
    <cellStyle name="Pre-inputted cells 2 3 3" xfId="1601"/>
    <cellStyle name="Pre-inputted cells 2 3 3 10" xfId="6057"/>
    <cellStyle name="Pre-inputted cells 2 3 3 11" xfId="6058"/>
    <cellStyle name="Pre-inputted cells 2 3 3 12" xfId="6059"/>
    <cellStyle name="Pre-inputted cells 2 3 3 13" xfId="6060"/>
    <cellStyle name="Pre-inputted cells 2 3 3 2" xfId="6061"/>
    <cellStyle name="Pre-inputted cells 2 3 3 3" xfId="6062"/>
    <cellStyle name="Pre-inputted cells 2 3 3 4" xfId="6063"/>
    <cellStyle name="Pre-inputted cells 2 3 3 5" xfId="6064"/>
    <cellStyle name="Pre-inputted cells 2 3 3 6" xfId="6065"/>
    <cellStyle name="Pre-inputted cells 2 3 3 7" xfId="6066"/>
    <cellStyle name="Pre-inputted cells 2 3 3 8" xfId="6067"/>
    <cellStyle name="Pre-inputted cells 2 3 3 9" xfId="6068"/>
    <cellStyle name="Pre-inputted cells 2 3 30" xfId="34249"/>
    <cellStyle name="Pre-inputted cells 2 3 31" xfId="34250"/>
    <cellStyle name="Pre-inputted cells 2 3 32" xfId="34251"/>
    <cellStyle name="Pre-inputted cells 2 3 33" xfId="34252"/>
    <cellStyle name="Pre-inputted cells 2 3 34" xfId="34253"/>
    <cellStyle name="Pre-inputted cells 2 3 35" xfId="34254"/>
    <cellStyle name="Pre-inputted cells 2 3 4" xfId="6069"/>
    <cellStyle name="Pre-inputted cells 2 3 5" xfId="6070"/>
    <cellStyle name="Pre-inputted cells 2 3 6" xfId="6071"/>
    <cellStyle name="Pre-inputted cells 2 3 7" xfId="6072"/>
    <cellStyle name="Pre-inputted cells 2 3 8" xfId="6073"/>
    <cellStyle name="Pre-inputted cells 2 3 9" xfId="6074"/>
    <cellStyle name="Pre-inputted cells 2 3_4 28 1_Asst_Health_Crit_AllTO_RIIO_20110714pm" xfId="15590"/>
    <cellStyle name="Pre-inputted cells 2 30" xfId="34255"/>
    <cellStyle name="Pre-inputted cells 2 31" xfId="34256"/>
    <cellStyle name="Pre-inputted cells 2 32" xfId="34257"/>
    <cellStyle name="Pre-inputted cells 2 33" xfId="34258"/>
    <cellStyle name="Pre-inputted cells 2 34" xfId="34259"/>
    <cellStyle name="Pre-inputted cells 2 35" xfId="34260"/>
    <cellStyle name="Pre-inputted cells 2 36" xfId="34261"/>
    <cellStyle name="Pre-inputted cells 2 37" xfId="34262"/>
    <cellStyle name="Pre-inputted cells 2 38" xfId="34263"/>
    <cellStyle name="Pre-inputted cells 2 39" xfId="34264"/>
    <cellStyle name="Pre-inputted cells 2 4" xfId="1602"/>
    <cellStyle name="Pre-inputted cells 2 4 10" xfId="6075"/>
    <cellStyle name="Pre-inputted cells 2 4 11" xfId="6076"/>
    <cellStyle name="Pre-inputted cells 2 4 12" xfId="6077"/>
    <cellStyle name="Pre-inputted cells 2 4 13" xfId="6078"/>
    <cellStyle name="Pre-inputted cells 2 4 14" xfId="6079"/>
    <cellStyle name="Pre-inputted cells 2 4 15" xfId="34265"/>
    <cellStyle name="Pre-inputted cells 2 4 16" xfId="34266"/>
    <cellStyle name="Pre-inputted cells 2 4 17" xfId="34267"/>
    <cellStyle name="Pre-inputted cells 2 4 18" xfId="34268"/>
    <cellStyle name="Pre-inputted cells 2 4 19" xfId="34269"/>
    <cellStyle name="Pre-inputted cells 2 4 2" xfId="1603"/>
    <cellStyle name="Pre-inputted cells 2 4 2 10" xfId="6080"/>
    <cellStyle name="Pre-inputted cells 2 4 2 11" xfId="6081"/>
    <cellStyle name="Pre-inputted cells 2 4 2 12" xfId="6082"/>
    <cellStyle name="Pre-inputted cells 2 4 2 13" xfId="6083"/>
    <cellStyle name="Pre-inputted cells 2 4 2 2" xfId="6084"/>
    <cellStyle name="Pre-inputted cells 2 4 2 3" xfId="6085"/>
    <cellStyle name="Pre-inputted cells 2 4 2 4" xfId="6086"/>
    <cellStyle name="Pre-inputted cells 2 4 2 5" xfId="6087"/>
    <cellStyle name="Pre-inputted cells 2 4 2 6" xfId="6088"/>
    <cellStyle name="Pre-inputted cells 2 4 2 7" xfId="6089"/>
    <cellStyle name="Pre-inputted cells 2 4 2 8" xfId="6090"/>
    <cellStyle name="Pre-inputted cells 2 4 2 9" xfId="6091"/>
    <cellStyle name="Pre-inputted cells 2 4 20" xfId="34270"/>
    <cellStyle name="Pre-inputted cells 2 4 21" xfId="34271"/>
    <cellStyle name="Pre-inputted cells 2 4 22" xfId="34272"/>
    <cellStyle name="Pre-inputted cells 2 4 23" xfId="34273"/>
    <cellStyle name="Pre-inputted cells 2 4 24" xfId="34274"/>
    <cellStyle name="Pre-inputted cells 2 4 25" xfId="34275"/>
    <cellStyle name="Pre-inputted cells 2 4 26" xfId="34276"/>
    <cellStyle name="Pre-inputted cells 2 4 27" xfId="34277"/>
    <cellStyle name="Pre-inputted cells 2 4 28" xfId="34278"/>
    <cellStyle name="Pre-inputted cells 2 4 29" xfId="34279"/>
    <cellStyle name="Pre-inputted cells 2 4 3" xfId="6092"/>
    <cellStyle name="Pre-inputted cells 2 4 30" xfId="34280"/>
    <cellStyle name="Pre-inputted cells 2 4 31" xfId="34281"/>
    <cellStyle name="Pre-inputted cells 2 4 32" xfId="34282"/>
    <cellStyle name="Pre-inputted cells 2 4 33" xfId="34283"/>
    <cellStyle name="Pre-inputted cells 2 4 34" xfId="34284"/>
    <cellStyle name="Pre-inputted cells 2 4 4" xfId="6093"/>
    <cellStyle name="Pre-inputted cells 2 4 5" xfId="6094"/>
    <cellStyle name="Pre-inputted cells 2 4 6" xfId="6095"/>
    <cellStyle name="Pre-inputted cells 2 4 7" xfId="6096"/>
    <cellStyle name="Pre-inputted cells 2 4 8" xfId="6097"/>
    <cellStyle name="Pre-inputted cells 2 4 9" xfId="6098"/>
    <cellStyle name="Pre-inputted cells 2 5" xfId="316"/>
    <cellStyle name="Pre-inputted cells 2 5 10" xfId="6099"/>
    <cellStyle name="Pre-inputted cells 2 5 11" xfId="6100"/>
    <cellStyle name="Pre-inputted cells 2 5 12" xfId="6101"/>
    <cellStyle name="Pre-inputted cells 2 5 13" xfId="6102"/>
    <cellStyle name="Pre-inputted cells 2 5 14" xfId="6103"/>
    <cellStyle name="Pre-inputted cells 2 5 15" xfId="15716"/>
    <cellStyle name="Pre-inputted cells 2 5 15 2" xfId="17260"/>
    <cellStyle name="Pre-inputted cells 2 5 15 2 2" xfId="41952"/>
    <cellStyle name="Pre-inputted cells 2 5 15 2 3" xfId="41993"/>
    <cellStyle name="Pre-inputted cells 2 5 15 2 3 2" xfId="42032"/>
    <cellStyle name="Pre-inputted cells 2 5 15 2 4" xfId="42007"/>
    <cellStyle name="Pre-inputted cells 2 5 15 2 4 2" xfId="42027"/>
    <cellStyle name="Pre-inputted cells 2 5 16" xfId="34285"/>
    <cellStyle name="Pre-inputted cells 2 5 17" xfId="34286"/>
    <cellStyle name="Pre-inputted cells 2 5 18" xfId="34287"/>
    <cellStyle name="Pre-inputted cells 2 5 19" xfId="34288"/>
    <cellStyle name="Pre-inputted cells 2 5 2" xfId="1604"/>
    <cellStyle name="Pre-inputted cells 2 5 2 10" xfId="6104"/>
    <cellStyle name="Pre-inputted cells 2 5 2 11" xfId="6105"/>
    <cellStyle name="Pre-inputted cells 2 5 2 12" xfId="6106"/>
    <cellStyle name="Pre-inputted cells 2 5 2 13" xfId="6107"/>
    <cellStyle name="Pre-inputted cells 2 5 2 2" xfId="6108"/>
    <cellStyle name="Pre-inputted cells 2 5 2 3" xfId="6109"/>
    <cellStyle name="Pre-inputted cells 2 5 2 4" xfId="6110"/>
    <cellStyle name="Pre-inputted cells 2 5 2 5" xfId="6111"/>
    <cellStyle name="Pre-inputted cells 2 5 2 6" xfId="6112"/>
    <cellStyle name="Pre-inputted cells 2 5 2 7" xfId="6113"/>
    <cellStyle name="Pre-inputted cells 2 5 2 8" xfId="6114"/>
    <cellStyle name="Pre-inputted cells 2 5 2 9" xfId="6115"/>
    <cellStyle name="Pre-inputted cells 2 5 20" xfId="34289"/>
    <cellStyle name="Pre-inputted cells 2 5 21" xfId="34290"/>
    <cellStyle name="Pre-inputted cells 2 5 22" xfId="34291"/>
    <cellStyle name="Pre-inputted cells 2 5 23" xfId="34292"/>
    <cellStyle name="Pre-inputted cells 2 5 24" xfId="34293"/>
    <cellStyle name="Pre-inputted cells 2 5 25" xfId="34294"/>
    <cellStyle name="Pre-inputted cells 2 5 26" xfId="34295"/>
    <cellStyle name="Pre-inputted cells 2 5 27" xfId="34296"/>
    <cellStyle name="Pre-inputted cells 2 5 28" xfId="34297"/>
    <cellStyle name="Pre-inputted cells 2 5 29" xfId="34298"/>
    <cellStyle name="Pre-inputted cells 2 5 3" xfId="6116"/>
    <cellStyle name="Pre-inputted cells 2 5 30" xfId="34299"/>
    <cellStyle name="Pre-inputted cells 2 5 31" xfId="34300"/>
    <cellStyle name="Pre-inputted cells 2 5 32" xfId="34301"/>
    <cellStyle name="Pre-inputted cells 2 5 33" xfId="34302"/>
    <cellStyle name="Pre-inputted cells 2 5 34" xfId="34303"/>
    <cellStyle name="Pre-inputted cells 2 5 4" xfId="6117"/>
    <cellStyle name="Pre-inputted cells 2 5 5" xfId="6118"/>
    <cellStyle name="Pre-inputted cells 2 5 6" xfId="6119"/>
    <cellStyle name="Pre-inputted cells 2 5 7" xfId="6120"/>
    <cellStyle name="Pre-inputted cells 2 5 8" xfId="6121"/>
    <cellStyle name="Pre-inputted cells 2 5 9" xfId="6122"/>
    <cellStyle name="Pre-inputted cells 2 6" xfId="1605"/>
    <cellStyle name="Pre-inputted cells 2 6 10" xfId="6123"/>
    <cellStyle name="Pre-inputted cells 2 6 11" xfId="6124"/>
    <cellStyle name="Pre-inputted cells 2 6 12" xfId="6125"/>
    <cellStyle name="Pre-inputted cells 2 6 13" xfId="6126"/>
    <cellStyle name="Pre-inputted cells 2 6 2" xfId="6127"/>
    <cellStyle name="Pre-inputted cells 2 6 3" xfId="6128"/>
    <cellStyle name="Pre-inputted cells 2 6 4" xfId="6129"/>
    <cellStyle name="Pre-inputted cells 2 6 5" xfId="6130"/>
    <cellStyle name="Pre-inputted cells 2 6 6" xfId="6131"/>
    <cellStyle name="Pre-inputted cells 2 6 7" xfId="6132"/>
    <cellStyle name="Pre-inputted cells 2 6 8" xfId="6133"/>
    <cellStyle name="Pre-inputted cells 2 6 9" xfId="6134"/>
    <cellStyle name="Pre-inputted cells 2 7" xfId="1606"/>
    <cellStyle name="Pre-inputted cells 2 8" xfId="6135"/>
    <cellStyle name="Pre-inputted cells 2 9" xfId="6136"/>
    <cellStyle name="Pre-inputted cells 2_1.3s Accounting C Costs Scots" xfId="1607"/>
    <cellStyle name="Pre-inputted cells 20" xfId="6137"/>
    <cellStyle name="Pre-inputted cells 21" xfId="6138"/>
    <cellStyle name="Pre-inputted cells 22" xfId="6139"/>
    <cellStyle name="Pre-inputted cells 23" xfId="6140"/>
    <cellStyle name="Pre-inputted cells 24" xfId="6141"/>
    <cellStyle name="Pre-inputted cells 25" xfId="6142"/>
    <cellStyle name="Pre-inputted cells 26" xfId="6143"/>
    <cellStyle name="Pre-inputted cells 27" xfId="34304"/>
    <cellStyle name="Pre-inputted cells 28" xfId="34305"/>
    <cellStyle name="Pre-inputted cells 29" xfId="34306"/>
    <cellStyle name="Pre-inputted cells 3" xfId="259"/>
    <cellStyle name="Pre-inputted cells 3 10" xfId="6144"/>
    <cellStyle name="Pre-inputted cells 3 11" xfId="6145"/>
    <cellStyle name="Pre-inputted cells 3 12" xfId="6146"/>
    <cellStyle name="Pre-inputted cells 3 13" xfId="6147"/>
    <cellStyle name="Pre-inputted cells 3 14" xfId="6148"/>
    <cellStyle name="Pre-inputted cells 3 15" xfId="6149"/>
    <cellStyle name="Pre-inputted cells 3 16" xfId="6150"/>
    <cellStyle name="Pre-inputted cells 3 17" xfId="6151"/>
    <cellStyle name="Pre-inputted cells 3 18" xfId="6152"/>
    <cellStyle name="Pre-inputted cells 3 19" xfId="6153"/>
    <cellStyle name="Pre-inputted cells 3 2" xfId="260"/>
    <cellStyle name="Pre-inputted cells 3 2 10" xfId="6154"/>
    <cellStyle name="Pre-inputted cells 3 2 11" xfId="6155"/>
    <cellStyle name="Pre-inputted cells 3 2 12" xfId="6156"/>
    <cellStyle name="Pre-inputted cells 3 2 13" xfId="6157"/>
    <cellStyle name="Pre-inputted cells 3 2 14" xfId="6158"/>
    <cellStyle name="Pre-inputted cells 3 2 15" xfId="6159"/>
    <cellStyle name="Pre-inputted cells 3 2 16" xfId="6160"/>
    <cellStyle name="Pre-inputted cells 3 2 17" xfId="6161"/>
    <cellStyle name="Pre-inputted cells 3 2 18" xfId="6162"/>
    <cellStyle name="Pre-inputted cells 3 2 19" xfId="34307"/>
    <cellStyle name="Pre-inputted cells 3 2 2" xfId="1608"/>
    <cellStyle name="Pre-inputted cells 3 2 2 10" xfId="6163"/>
    <cellStyle name="Pre-inputted cells 3 2 2 11" xfId="6164"/>
    <cellStyle name="Pre-inputted cells 3 2 2 12" xfId="6165"/>
    <cellStyle name="Pre-inputted cells 3 2 2 13" xfId="6166"/>
    <cellStyle name="Pre-inputted cells 3 2 2 14" xfId="6167"/>
    <cellStyle name="Pre-inputted cells 3 2 2 15" xfId="6168"/>
    <cellStyle name="Pre-inputted cells 3 2 2 16" xfId="34308"/>
    <cellStyle name="Pre-inputted cells 3 2 2 17" xfId="34309"/>
    <cellStyle name="Pre-inputted cells 3 2 2 18" xfId="34310"/>
    <cellStyle name="Pre-inputted cells 3 2 2 19" xfId="34311"/>
    <cellStyle name="Pre-inputted cells 3 2 2 2" xfId="1609"/>
    <cellStyle name="Pre-inputted cells 3 2 2 2 10" xfId="6169"/>
    <cellStyle name="Pre-inputted cells 3 2 2 2 11" xfId="6170"/>
    <cellStyle name="Pre-inputted cells 3 2 2 2 12" xfId="6171"/>
    <cellStyle name="Pre-inputted cells 3 2 2 2 13" xfId="6172"/>
    <cellStyle name="Pre-inputted cells 3 2 2 2 14" xfId="6173"/>
    <cellStyle name="Pre-inputted cells 3 2 2 2 15" xfId="34312"/>
    <cellStyle name="Pre-inputted cells 3 2 2 2 16" xfId="34313"/>
    <cellStyle name="Pre-inputted cells 3 2 2 2 17" xfId="34314"/>
    <cellStyle name="Pre-inputted cells 3 2 2 2 18" xfId="34315"/>
    <cellStyle name="Pre-inputted cells 3 2 2 2 19" xfId="34316"/>
    <cellStyle name="Pre-inputted cells 3 2 2 2 2" xfId="1610"/>
    <cellStyle name="Pre-inputted cells 3 2 2 2 2 10" xfId="6174"/>
    <cellStyle name="Pre-inputted cells 3 2 2 2 2 11" xfId="6175"/>
    <cellStyle name="Pre-inputted cells 3 2 2 2 2 12" xfId="6176"/>
    <cellStyle name="Pre-inputted cells 3 2 2 2 2 13" xfId="6177"/>
    <cellStyle name="Pre-inputted cells 3 2 2 2 2 2" xfId="6178"/>
    <cellStyle name="Pre-inputted cells 3 2 2 2 2 3" xfId="6179"/>
    <cellStyle name="Pre-inputted cells 3 2 2 2 2 4" xfId="6180"/>
    <cellStyle name="Pre-inputted cells 3 2 2 2 2 5" xfId="6181"/>
    <cellStyle name="Pre-inputted cells 3 2 2 2 2 6" xfId="6182"/>
    <cellStyle name="Pre-inputted cells 3 2 2 2 2 7" xfId="6183"/>
    <cellStyle name="Pre-inputted cells 3 2 2 2 2 8" xfId="6184"/>
    <cellStyle name="Pre-inputted cells 3 2 2 2 2 9" xfId="6185"/>
    <cellStyle name="Pre-inputted cells 3 2 2 2 20" xfId="34317"/>
    <cellStyle name="Pre-inputted cells 3 2 2 2 21" xfId="34318"/>
    <cellStyle name="Pre-inputted cells 3 2 2 2 22" xfId="34319"/>
    <cellStyle name="Pre-inputted cells 3 2 2 2 23" xfId="34320"/>
    <cellStyle name="Pre-inputted cells 3 2 2 2 24" xfId="34321"/>
    <cellStyle name="Pre-inputted cells 3 2 2 2 25" xfId="34322"/>
    <cellStyle name="Pre-inputted cells 3 2 2 2 26" xfId="34323"/>
    <cellStyle name="Pre-inputted cells 3 2 2 2 27" xfId="34324"/>
    <cellStyle name="Pre-inputted cells 3 2 2 2 28" xfId="34325"/>
    <cellStyle name="Pre-inputted cells 3 2 2 2 29" xfId="34326"/>
    <cellStyle name="Pre-inputted cells 3 2 2 2 3" xfId="6186"/>
    <cellStyle name="Pre-inputted cells 3 2 2 2 30" xfId="34327"/>
    <cellStyle name="Pre-inputted cells 3 2 2 2 31" xfId="34328"/>
    <cellStyle name="Pre-inputted cells 3 2 2 2 32" xfId="34329"/>
    <cellStyle name="Pre-inputted cells 3 2 2 2 33" xfId="34330"/>
    <cellStyle name="Pre-inputted cells 3 2 2 2 34" xfId="34331"/>
    <cellStyle name="Pre-inputted cells 3 2 2 2 4" xfId="6187"/>
    <cellStyle name="Pre-inputted cells 3 2 2 2 5" xfId="6188"/>
    <cellStyle name="Pre-inputted cells 3 2 2 2 6" xfId="6189"/>
    <cellStyle name="Pre-inputted cells 3 2 2 2 7" xfId="6190"/>
    <cellStyle name="Pre-inputted cells 3 2 2 2 8" xfId="6191"/>
    <cellStyle name="Pre-inputted cells 3 2 2 2 9" xfId="6192"/>
    <cellStyle name="Pre-inputted cells 3 2 2 20" xfId="34332"/>
    <cellStyle name="Pre-inputted cells 3 2 2 21" xfId="34333"/>
    <cellStyle name="Pre-inputted cells 3 2 2 22" xfId="34334"/>
    <cellStyle name="Pre-inputted cells 3 2 2 23" xfId="34335"/>
    <cellStyle name="Pre-inputted cells 3 2 2 24" xfId="34336"/>
    <cellStyle name="Pre-inputted cells 3 2 2 25" xfId="34337"/>
    <cellStyle name="Pre-inputted cells 3 2 2 26" xfId="34338"/>
    <cellStyle name="Pre-inputted cells 3 2 2 27" xfId="34339"/>
    <cellStyle name="Pre-inputted cells 3 2 2 28" xfId="34340"/>
    <cellStyle name="Pre-inputted cells 3 2 2 29" xfId="34341"/>
    <cellStyle name="Pre-inputted cells 3 2 2 3" xfId="1611"/>
    <cellStyle name="Pre-inputted cells 3 2 2 3 10" xfId="6193"/>
    <cellStyle name="Pre-inputted cells 3 2 2 3 11" xfId="6194"/>
    <cellStyle name="Pre-inputted cells 3 2 2 3 12" xfId="6195"/>
    <cellStyle name="Pre-inputted cells 3 2 2 3 13" xfId="6196"/>
    <cellStyle name="Pre-inputted cells 3 2 2 3 2" xfId="6197"/>
    <cellStyle name="Pre-inputted cells 3 2 2 3 3" xfId="6198"/>
    <cellStyle name="Pre-inputted cells 3 2 2 3 4" xfId="6199"/>
    <cellStyle name="Pre-inputted cells 3 2 2 3 5" xfId="6200"/>
    <cellStyle name="Pre-inputted cells 3 2 2 3 6" xfId="6201"/>
    <cellStyle name="Pre-inputted cells 3 2 2 3 7" xfId="6202"/>
    <cellStyle name="Pre-inputted cells 3 2 2 3 8" xfId="6203"/>
    <cellStyle name="Pre-inputted cells 3 2 2 3 9" xfId="6204"/>
    <cellStyle name="Pre-inputted cells 3 2 2 30" xfId="34342"/>
    <cellStyle name="Pre-inputted cells 3 2 2 31" xfId="34343"/>
    <cellStyle name="Pre-inputted cells 3 2 2 32" xfId="34344"/>
    <cellStyle name="Pre-inputted cells 3 2 2 33" xfId="34345"/>
    <cellStyle name="Pre-inputted cells 3 2 2 34" xfId="34346"/>
    <cellStyle name="Pre-inputted cells 3 2 2 35" xfId="34347"/>
    <cellStyle name="Pre-inputted cells 3 2 2 4" xfId="6205"/>
    <cellStyle name="Pre-inputted cells 3 2 2 5" xfId="6206"/>
    <cellStyle name="Pre-inputted cells 3 2 2 6" xfId="6207"/>
    <cellStyle name="Pre-inputted cells 3 2 2 7" xfId="6208"/>
    <cellStyle name="Pre-inputted cells 3 2 2 8" xfId="6209"/>
    <cellStyle name="Pre-inputted cells 3 2 2 9" xfId="6210"/>
    <cellStyle name="Pre-inputted cells 3 2 2_4 28 1_Asst_Health_Crit_AllTO_RIIO_20110714pm" xfId="15591"/>
    <cellStyle name="Pre-inputted cells 3 2 20" xfId="34348"/>
    <cellStyle name="Pre-inputted cells 3 2 21" xfId="34349"/>
    <cellStyle name="Pre-inputted cells 3 2 22" xfId="34350"/>
    <cellStyle name="Pre-inputted cells 3 2 23" xfId="34351"/>
    <cellStyle name="Pre-inputted cells 3 2 24" xfId="34352"/>
    <cellStyle name="Pre-inputted cells 3 2 25" xfId="34353"/>
    <cellStyle name="Pre-inputted cells 3 2 26" xfId="34354"/>
    <cellStyle name="Pre-inputted cells 3 2 27" xfId="34355"/>
    <cellStyle name="Pre-inputted cells 3 2 28" xfId="34356"/>
    <cellStyle name="Pre-inputted cells 3 2 29" xfId="34357"/>
    <cellStyle name="Pre-inputted cells 3 2 3" xfId="1612"/>
    <cellStyle name="Pre-inputted cells 3 2 3 10" xfId="6211"/>
    <cellStyle name="Pre-inputted cells 3 2 3 11" xfId="6212"/>
    <cellStyle name="Pre-inputted cells 3 2 3 12" xfId="6213"/>
    <cellStyle name="Pre-inputted cells 3 2 3 13" xfId="6214"/>
    <cellStyle name="Pre-inputted cells 3 2 3 14" xfId="6215"/>
    <cellStyle name="Pre-inputted cells 3 2 3 15" xfId="34358"/>
    <cellStyle name="Pre-inputted cells 3 2 3 16" xfId="34359"/>
    <cellStyle name="Pre-inputted cells 3 2 3 17" xfId="34360"/>
    <cellStyle name="Pre-inputted cells 3 2 3 18" xfId="34361"/>
    <cellStyle name="Pre-inputted cells 3 2 3 19" xfId="34362"/>
    <cellStyle name="Pre-inputted cells 3 2 3 2" xfId="1613"/>
    <cellStyle name="Pre-inputted cells 3 2 3 2 10" xfId="6216"/>
    <cellStyle name="Pre-inputted cells 3 2 3 2 11" xfId="6217"/>
    <cellStyle name="Pre-inputted cells 3 2 3 2 12" xfId="6218"/>
    <cellStyle name="Pre-inputted cells 3 2 3 2 13" xfId="6219"/>
    <cellStyle name="Pre-inputted cells 3 2 3 2 2" xfId="6220"/>
    <cellStyle name="Pre-inputted cells 3 2 3 2 3" xfId="6221"/>
    <cellStyle name="Pre-inputted cells 3 2 3 2 4" xfId="6222"/>
    <cellStyle name="Pre-inputted cells 3 2 3 2 5" xfId="6223"/>
    <cellStyle name="Pre-inputted cells 3 2 3 2 6" xfId="6224"/>
    <cellStyle name="Pre-inputted cells 3 2 3 2 7" xfId="6225"/>
    <cellStyle name="Pre-inputted cells 3 2 3 2 8" xfId="6226"/>
    <cellStyle name="Pre-inputted cells 3 2 3 2 9" xfId="6227"/>
    <cellStyle name="Pre-inputted cells 3 2 3 20" xfId="34363"/>
    <cellStyle name="Pre-inputted cells 3 2 3 21" xfId="34364"/>
    <cellStyle name="Pre-inputted cells 3 2 3 22" xfId="34365"/>
    <cellStyle name="Pre-inputted cells 3 2 3 23" xfId="34366"/>
    <cellStyle name="Pre-inputted cells 3 2 3 24" xfId="34367"/>
    <cellStyle name="Pre-inputted cells 3 2 3 25" xfId="34368"/>
    <cellStyle name="Pre-inputted cells 3 2 3 26" xfId="34369"/>
    <cellStyle name="Pre-inputted cells 3 2 3 27" xfId="34370"/>
    <cellStyle name="Pre-inputted cells 3 2 3 28" xfId="34371"/>
    <cellStyle name="Pre-inputted cells 3 2 3 29" xfId="34372"/>
    <cellStyle name="Pre-inputted cells 3 2 3 3" xfId="6228"/>
    <cellStyle name="Pre-inputted cells 3 2 3 30" xfId="34373"/>
    <cellStyle name="Pre-inputted cells 3 2 3 31" xfId="34374"/>
    <cellStyle name="Pre-inputted cells 3 2 3 32" xfId="34375"/>
    <cellStyle name="Pre-inputted cells 3 2 3 33" xfId="34376"/>
    <cellStyle name="Pre-inputted cells 3 2 3 34" xfId="34377"/>
    <cellStyle name="Pre-inputted cells 3 2 3 4" xfId="6229"/>
    <cellStyle name="Pre-inputted cells 3 2 3 5" xfId="6230"/>
    <cellStyle name="Pre-inputted cells 3 2 3 6" xfId="6231"/>
    <cellStyle name="Pre-inputted cells 3 2 3 7" xfId="6232"/>
    <cellStyle name="Pre-inputted cells 3 2 3 8" xfId="6233"/>
    <cellStyle name="Pre-inputted cells 3 2 3 9" xfId="6234"/>
    <cellStyle name="Pre-inputted cells 3 2 30" xfId="34378"/>
    <cellStyle name="Pre-inputted cells 3 2 31" xfId="34379"/>
    <cellStyle name="Pre-inputted cells 3 2 32" xfId="34380"/>
    <cellStyle name="Pre-inputted cells 3 2 33" xfId="34381"/>
    <cellStyle name="Pre-inputted cells 3 2 34" xfId="34382"/>
    <cellStyle name="Pre-inputted cells 3 2 35" xfId="34383"/>
    <cellStyle name="Pre-inputted cells 3 2 36" xfId="34384"/>
    <cellStyle name="Pre-inputted cells 3 2 37" xfId="34385"/>
    <cellStyle name="Pre-inputted cells 3 2 38" xfId="34386"/>
    <cellStyle name="Pre-inputted cells 3 2 4" xfId="1614"/>
    <cellStyle name="Pre-inputted cells 3 2 4 10" xfId="6235"/>
    <cellStyle name="Pre-inputted cells 3 2 4 11" xfId="6236"/>
    <cellStyle name="Pre-inputted cells 3 2 4 12" xfId="6237"/>
    <cellStyle name="Pre-inputted cells 3 2 4 13" xfId="6238"/>
    <cellStyle name="Pre-inputted cells 3 2 4 14" xfId="6239"/>
    <cellStyle name="Pre-inputted cells 3 2 4 15" xfId="34387"/>
    <cellStyle name="Pre-inputted cells 3 2 4 16" xfId="34388"/>
    <cellStyle name="Pre-inputted cells 3 2 4 17" xfId="34389"/>
    <cellStyle name="Pre-inputted cells 3 2 4 18" xfId="34390"/>
    <cellStyle name="Pre-inputted cells 3 2 4 19" xfId="34391"/>
    <cellStyle name="Pre-inputted cells 3 2 4 2" xfId="1615"/>
    <cellStyle name="Pre-inputted cells 3 2 4 2 10" xfId="6240"/>
    <cellStyle name="Pre-inputted cells 3 2 4 2 11" xfId="6241"/>
    <cellStyle name="Pre-inputted cells 3 2 4 2 12" xfId="6242"/>
    <cellStyle name="Pre-inputted cells 3 2 4 2 13" xfId="6243"/>
    <cellStyle name="Pre-inputted cells 3 2 4 2 2" xfId="6244"/>
    <cellStyle name="Pre-inputted cells 3 2 4 2 3" xfId="6245"/>
    <cellStyle name="Pre-inputted cells 3 2 4 2 4" xfId="6246"/>
    <cellStyle name="Pre-inputted cells 3 2 4 2 5" xfId="6247"/>
    <cellStyle name="Pre-inputted cells 3 2 4 2 6" xfId="6248"/>
    <cellStyle name="Pre-inputted cells 3 2 4 2 7" xfId="6249"/>
    <cellStyle name="Pre-inputted cells 3 2 4 2 8" xfId="6250"/>
    <cellStyle name="Pre-inputted cells 3 2 4 2 9" xfId="6251"/>
    <cellStyle name="Pre-inputted cells 3 2 4 20" xfId="34392"/>
    <cellStyle name="Pre-inputted cells 3 2 4 21" xfId="34393"/>
    <cellStyle name="Pre-inputted cells 3 2 4 22" xfId="34394"/>
    <cellStyle name="Pre-inputted cells 3 2 4 23" xfId="34395"/>
    <cellStyle name="Pre-inputted cells 3 2 4 24" xfId="34396"/>
    <cellStyle name="Pre-inputted cells 3 2 4 25" xfId="34397"/>
    <cellStyle name="Pre-inputted cells 3 2 4 26" xfId="34398"/>
    <cellStyle name="Pre-inputted cells 3 2 4 27" xfId="34399"/>
    <cellStyle name="Pre-inputted cells 3 2 4 28" xfId="34400"/>
    <cellStyle name="Pre-inputted cells 3 2 4 29" xfId="34401"/>
    <cellStyle name="Pre-inputted cells 3 2 4 3" xfId="6252"/>
    <cellStyle name="Pre-inputted cells 3 2 4 30" xfId="34402"/>
    <cellStyle name="Pre-inputted cells 3 2 4 31" xfId="34403"/>
    <cellStyle name="Pre-inputted cells 3 2 4 32" xfId="34404"/>
    <cellStyle name="Pre-inputted cells 3 2 4 33" xfId="34405"/>
    <cellStyle name="Pre-inputted cells 3 2 4 34" xfId="34406"/>
    <cellStyle name="Pre-inputted cells 3 2 4 4" xfId="6253"/>
    <cellStyle name="Pre-inputted cells 3 2 4 5" xfId="6254"/>
    <cellStyle name="Pre-inputted cells 3 2 4 6" xfId="6255"/>
    <cellStyle name="Pre-inputted cells 3 2 4 7" xfId="6256"/>
    <cellStyle name="Pre-inputted cells 3 2 4 8" xfId="6257"/>
    <cellStyle name="Pre-inputted cells 3 2 4 9" xfId="6258"/>
    <cellStyle name="Pre-inputted cells 3 2 5" xfId="1616"/>
    <cellStyle name="Pre-inputted cells 3 2 5 10" xfId="6259"/>
    <cellStyle name="Pre-inputted cells 3 2 5 11" xfId="6260"/>
    <cellStyle name="Pre-inputted cells 3 2 5 12" xfId="6261"/>
    <cellStyle name="Pre-inputted cells 3 2 5 13" xfId="6262"/>
    <cellStyle name="Pre-inputted cells 3 2 5 2" xfId="6263"/>
    <cellStyle name="Pre-inputted cells 3 2 5 3" xfId="6264"/>
    <cellStyle name="Pre-inputted cells 3 2 5 4" xfId="6265"/>
    <cellStyle name="Pre-inputted cells 3 2 5 5" xfId="6266"/>
    <cellStyle name="Pre-inputted cells 3 2 5 6" xfId="6267"/>
    <cellStyle name="Pre-inputted cells 3 2 5 7" xfId="6268"/>
    <cellStyle name="Pre-inputted cells 3 2 5 8" xfId="6269"/>
    <cellStyle name="Pre-inputted cells 3 2 5 9" xfId="6270"/>
    <cellStyle name="Pre-inputted cells 3 2 6" xfId="6271"/>
    <cellStyle name="Pre-inputted cells 3 2 7" xfId="6272"/>
    <cellStyle name="Pre-inputted cells 3 2 8" xfId="6273"/>
    <cellStyle name="Pre-inputted cells 3 2 9" xfId="6274"/>
    <cellStyle name="Pre-inputted cells 3 2_4 28 1_Asst_Health_Crit_AllTO_RIIO_20110714pm" xfId="15592"/>
    <cellStyle name="Pre-inputted cells 3 20" xfId="34407"/>
    <cellStyle name="Pre-inputted cells 3 21" xfId="34408"/>
    <cellStyle name="Pre-inputted cells 3 22" xfId="34409"/>
    <cellStyle name="Pre-inputted cells 3 23" xfId="34410"/>
    <cellStyle name="Pre-inputted cells 3 24" xfId="34411"/>
    <cellStyle name="Pre-inputted cells 3 25" xfId="34412"/>
    <cellStyle name="Pre-inputted cells 3 26" xfId="34413"/>
    <cellStyle name="Pre-inputted cells 3 27" xfId="34414"/>
    <cellStyle name="Pre-inputted cells 3 28" xfId="34415"/>
    <cellStyle name="Pre-inputted cells 3 29" xfId="34416"/>
    <cellStyle name="Pre-inputted cells 3 3" xfId="1617"/>
    <cellStyle name="Pre-inputted cells 3 3 10" xfId="6275"/>
    <cellStyle name="Pre-inputted cells 3 3 11" xfId="6276"/>
    <cellStyle name="Pre-inputted cells 3 3 12" xfId="6277"/>
    <cellStyle name="Pre-inputted cells 3 3 13" xfId="6278"/>
    <cellStyle name="Pre-inputted cells 3 3 14" xfId="6279"/>
    <cellStyle name="Pre-inputted cells 3 3 15" xfId="6280"/>
    <cellStyle name="Pre-inputted cells 3 3 16" xfId="34417"/>
    <cellStyle name="Pre-inputted cells 3 3 17" xfId="34418"/>
    <cellStyle name="Pre-inputted cells 3 3 18" xfId="34419"/>
    <cellStyle name="Pre-inputted cells 3 3 19" xfId="34420"/>
    <cellStyle name="Pre-inputted cells 3 3 2" xfId="1618"/>
    <cellStyle name="Pre-inputted cells 3 3 2 10" xfId="6281"/>
    <cellStyle name="Pre-inputted cells 3 3 2 11" xfId="6282"/>
    <cellStyle name="Pre-inputted cells 3 3 2 12" xfId="6283"/>
    <cellStyle name="Pre-inputted cells 3 3 2 13" xfId="6284"/>
    <cellStyle name="Pre-inputted cells 3 3 2 14" xfId="6285"/>
    <cellStyle name="Pre-inputted cells 3 3 2 15" xfId="34421"/>
    <cellStyle name="Pre-inputted cells 3 3 2 16" xfId="34422"/>
    <cellStyle name="Pre-inputted cells 3 3 2 17" xfId="34423"/>
    <cellStyle name="Pre-inputted cells 3 3 2 18" xfId="34424"/>
    <cellStyle name="Pre-inputted cells 3 3 2 19" xfId="34425"/>
    <cellStyle name="Pre-inputted cells 3 3 2 2" xfId="1619"/>
    <cellStyle name="Pre-inputted cells 3 3 2 2 10" xfId="6286"/>
    <cellStyle name="Pre-inputted cells 3 3 2 2 11" xfId="6287"/>
    <cellStyle name="Pre-inputted cells 3 3 2 2 12" xfId="6288"/>
    <cellStyle name="Pre-inputted cells 3 3 2 2 13" xfId="6289"/>
    <cellStyle name="Pre-inputted cells 3 3 2 2 2" xfId="6290"/>
    <cellStyle name="Pre-inputted cells 3 3 2 2 3" xfId="6291"/>
    <cellStyle name="Pre-inputted cells 3 3 2 2 4" xfId="6292"/>
    <cellStyle name="Pre-inputted cells 3 3 2 2 5" xfId="6293"/>
    <cellStyle name="Pre-inputted cells 3 3 2 2 6" xfId="6294"/>
    <cellStyle name="Pre-inputted cells 3 3 2 2 7" xfId="6295"/>
    <cellStyle name="Pre-inputted cells 3 3 2 2 8" xfId="6296"/>
    <cellStyle name="Pre-inputted cells 3 3 2 2 9" xfId="6297"/>
    <cellStyle name="Pre-inputted cells 3 3 2 20" xfId="34426"/>
    <cellStyle name="Pre-inputted cells 3 3 2 21" xfId="34427"/>
    <cellStyle name="Pre-inputted cells 3 3 2 22" xfId="34428"/>
    <cellStyle name="Pre-inputted cells 3 3 2 23" xfId="34429"/>
    <cellStyle name="Pre-inputted cells 3 3 2 24" xfId="34430"/>
    <cellStyle name="Pre-inputted cells 3 3 2 25" xfId="34431"/>
    <cellStyle name="Pre-inputted cells 3 3 2 26" xfId="34432"/>
    <cellStyle name="Pre-inputted cells 3 3 2 27" xfId="34433"/>
    <cellStyle name="Pre-inputted cells 3 3 2 28" xfId="34434"/>
    <cellStyle name="Pre-inputted cells 3 3 2 29" xfId="34435"/>
    <cellStyle name="Pre-inputted cells 3 3 2 3" xfId="6298"/>
    <cellStyle name="Pre-inputted cells 3 3 2 30" xfId="34436"/>
    <cellStyle name="Pre-inputted cells 3 3 2 31" xfId="34437"/>
    <cellStyle name="Pre-inputted cells 3 3 2 32" xfId="34438"/>
    <cellStyle name="Pre-inputted cells 3 3 2 33" xfId="34439"/>
    <cellStyle name="Pre-inputted cells 3 3 2 34" xfId="34440"/>
    <cellStyle name="Pre-inputted cells 3 3 2 4" xfId="6299"/>
    <cellStyle name="Pre-inputted cells 3 3 2 5" xfId="6300"/>
    <cellStyle name="Pre-inputted cells 3 3 2 6" xfId="6301"/>
    <cellStyle name="Pre-inputted cells 3 3 2 7" xfId="6302"/>
    <cellStyle name="Pre-inputted cells 3 3 2 8" xfId="6303"/>
    <cellStyle name="Pre-inputted cells 3 3 2 9" xfId="6304"/>
    <cellStyle name="Pre-inputted cells 3 3 20" xfId="34441"/>
    <cellStyle name="Pre-inputted cells 3 3 21" xfId="34442"/>
    <cellStyle name="Pre-inputted cells 3 3 22" xfId="34443"/>
    <cellStyle name="Pre-inputted cells 3 3 23" xfId="34444"/>
    <cellStyle name="Pre-inputted cells 3 3 24" xfId="34445"/>
    <cellStyle name="Pre-inputted cells 3 3 25" xfId="34446"/>
    <cellStyle name="Pre-inputted cells 3 3 26" xfId="34447"/>
    <cellStyle name="Pre-inputted cells 3 3 27" xfId="34448"/>
    <cellStyle name="Pre-inputted cells 3 3 28" xfId="34449"/>
    <cellStyle name="Pre-inputted cells 3 3 29" xfId="34450"/>
    <cellStyle name="Pre-inputted cells 3 3 3" xfId="1620"/>
    <cellStyle name="Pre-inputted cells 3 3 3 10" xfId="6305"/>
    <cellStyle name="Pre-inputted cells 3 3 3 11" xfId="6306"/>
    <cellStyle name="Pre-inputted cells 3 3 3 12" xfId="6307"/>
    <cellStyle name="Pre-inputted cells 3 3 3 13" xfId="6308"/>
    <cellStyle name="Pre-inputted cells 3 3 3 2" xfId="6309"/>
    <cellStyle name="Pre-inputted cells 3 3 3 3" xfId="6310"/>
    <cellStyle name="Pre-inputted cells 3 3 3 4" xfId="6311"/>
    <cellStyle name="Pre-inputted cells 3 3 3 5" xfId="6312"/>
    <cellStyle name="Pre-inputted cells 3 3 3 6" xfId="6313"/>
    <cellStyle name="Pre-inputted cells 3 3 3 7" xfId="6314"/>
    <cellStyle name="Pre-inputted cells 3 3 3 8" xfId="6315"/>
    <cellStyle name="Pre-inputted cells 3 3 3 9" xfId="6316"/>
    <cellStyle name="Pre-inputted cells 3 3 30" xfId="34451"/>
    <cellStyle name="Pre-inputted cells 3 3 31" xfId="34452"/>
    <cellStyle name="Pre-inputted cells 3 3 32" xfId="34453"/>
    <cellStyle name="Pre-inputted cells 3 3 33" xfId="34454"/>
    <cellStyle name="Pre-inputted cells 3 3 34" xfId="34455"/>
    <cellStyle name="Pre-inputted cells 3 3 35" xfId="34456"/>
    <cellStyle name="Pre-inputted cells 3 3 4" xfId="6317"/>
    <cellStyle name="Pre-inputted cells 3 3 5" xfId="6318"/>
    <cellStyle name="Pre-inputted cells 3 3 6" xfId="6319"/>
    <cellStyle name="Pre-inputted cells 3 3 7" xfId="6320"/>
    <cellStyle name="Pre-inputted cells 3 3 8" xfId="6321"/>
    <cellStyle name="Pre-inputted cells 3 3 9" xfId="6322"/>
    <cellStyle name="Pre-inputted cells 3 3_4 28 1_Asst_Health_Crit_AllTO_RIIO_20110714pm" xfId="15593"/>
    <cellStyle name="Pre-inputted cells 3 30" xfId="34457"/>
    <cellStyle name="Pre-inputted cells 3 31" xfId="34458"/>
    <cellStyle name="Pre-inputted cells 3 32" xfId="34459"/>
    <cellStyle name="Pre-inputted cells 3 33" xfId="34460"/>
    <cellStyle name="Pre-inputted cells 3 34" xfId="34461"/>
    <cellStyle name="Pre-inputted cells 3 35" xfId="34462"/>
    <cellStyle name="Pre-inputted cells 3 36" xfId="34463"/>
    <cellStyle name="Pre-inputted cells 3 37" xfId="34464"/>
    <cellStyle name="Pre-inputted cells 3 38" xfId="34465"/>
    <cellStyle name="Pre-inputted cells 3 39" xfId="34466"/>
    <cellStyle name="Pre-inputted cells 3 4" xfId="1621"/>
    <cellStyle name="Pre-inputted cells 3 4 10" xfId="6323"/>
    <cellStyle name="Pre-inputted cells 3 4 11" xfId="6324"/>
    <cellStyle name="Pre-inputted cells 3 4 12" xfId="6325"/>
    <cellStyle name="Pre-inputted cells 3 4 13" xfId="6326"/>
    <cellStyle name="Pre-inputted cells 3 4 14" xfId="6327"/>
    <cellStyle name="Pre-inputted cells 3 4 15" xfId="34467"/>
    <cellStyle name="Pre-inputted cells 3 4 16" xfId="34468"/>
    <cellStyle name="Pre-inputted cells 3 4 17" xfId="34469"/>
    <cellStyle name="Pre-inputted cells 3 4 18" xfId="34470"/>
    <cellStyle name="Pre-inputted cells 3 4 19" xfId="34471"/>
    <cellStyle name="Pre-inputted cells 3 4 2" xfId="1622"/>
    <cellStyle name="Pre-inputted cells 3 4 2 10" xfId="6328"/>
    <cellStyle name="Pre-inputted cells 3 4 2 11" xfId="6329"/>
    <cellStyle name="Pre-inputted cells 3 4 2 12" xfId="6330"/>
    <cellStyle name="Pre-inputted cells 3 4 2 13" xfId="6331"/>
    <cellStyle name="Pre-inputted cells 3 4 2 2" xfId="6332"/>
    <cellStyle name="Pre-inputted cells 3 4 2 3" xfId="6333"/>
    <cellStyle name="Pre-inputted cells 3 4 2 4" xfId="6334"/>
    <cellStyle name="Pre-inputted cells 3 4 2 5" xfId="6335"/>
    <cellStyle name="Pre-inputted cells 3 4 2 6" xfId="6336"/>
    <cellStyle name="Pre-inputted cells 3 4 2 7" xfId="6337"/>
    <cellStyle name="Pre-inputted cells 3 4 2 8" xfId="6338"/>
    <cellStyle name="Pre-inputted cells 3 4 2 9" xfId="6339"/>
    <cellStyle name="Pre-inputted cells 3 4 20" xfId="34472"/>
    <cellStyle name="Pre-inputted cells 3 4 21" xfId="34473"/>
    <cellStyle name="Pre-inputted cells 3 4 22" xfId="34474"/>
    <cellStyle name="Pre-inputted cells 3 4 23" xfId="34475"/>
    <cellStyle name="Pre-inputted cells 3 4 24" xfId="34476"/>
    <cellStyle name="Pre-inputted cells 3 4 25" xfId="34477"/>
    <cellStyle name="Pre-inputted cells 3 4 26" xfId="34478"/>
    <cellStyle name="Pre-inputted cells 3 4 27" xfId="34479"/>
    <cellStyle name="Pre-inputted cells 3 4 28" xfId="34480"/>
    <cellStyle name="Pre-inputted cells 3 4 29" xfId="34481"/>
    <cellStyle name="Pre-inputted cells 3 4 3" xfId="6340"/>
    <cellStyle name="Pre-inputted cells 3 4 30" xfId="34482"/>
    <cellStyle name="Pre-inputted cells 3 4 31" xfId="34483"/>
    <cellStyle name="Pre-inputted cells 3 4 32" xfId="34484"/>
    <cellStyle name="Pre-inputted cells 3 4 33" xfId="34485"/>
    <cellStyle name="Pre-inputted cells 3 4 34" xfId="34486"/>
    <cellStyle name="Pre-inputted cells 3 4 4" xfId="6341"/>
    <cellStyle name="Pre-inputted cells 3 4 5" xfId="6342"/>
    <cellStyle name="Pre-inputted cells 3 4 6" xfId="6343"/>
    <cellStyle name="Pre-inputted cells 3 4 7" xfId="6344"/>
    <cellStyle name="Pre-inputted cells 3 4 8" xfId="6345"/>
    <cellStyle name="Pre-inputted cells 3 4 9" xfId="6346"/>
    <cellStyle name="Pre-inputted cells 3 5" xfId="1623"/>
    <cellStyle name="Pre-inputted cells 3 5 10" xfId="6347"/>
    <cellStyle name="Pre-inputted cells 3 5 11" xfId="6348"/>
    <cellStyle name="Pre-inputted cells 3 5 12" xfId="6349"/>
    <cellStyle name="Pre-inputted cells 3 5 13" xfId="6350"/>
    <cellStyle name="Pre-inputted cells 3 5 14" xfId="6351"/>
    <cellStyle name="Pre-inputted cells 3 5 15" xfId="34487"/>
    <cellStyle name="Pre-inputted cells 3 5 16" xfId="34488"/>
    <cellStyle name="Pre-inputted cells 3 5 17" xfId="34489"/>
    <cellStyle name="Pre-inputted cells 3 5 18" xfId="34490"/>
    <cellStyle name="Pre-inputted cells 3 5 19" xfId="34491"/>
    <cellStyle name="Pre-inputted cells 3 5 2" xfId="1624"/>
    <cellStyle name="Pre-inputted cells 3 5 2 10" xfId="6352"/>
    <cellStyle name="Pre-inputted cells 3 5 2 11" xfId="6353"/>
    <cellStyle name="Pre-inputted cells 3 5 2 12" xfId="6354"/>
    <cellStyle name="Pre-inputted cells 3 5 2 13" xfId="6355"/>
    <cellStyle name="Pre-inputted cells 3 5 2 2" xfId="6356"/>
    <cellStyle name="Pre-inputted cells 3 5 2 3" xfId="6357"/>
    <cellStyle name="Pre-inputted cells 3 5 2 4" xfId="6358"/>
    <cellStyle name="Pre-inputted cells 3 5 2 5" xfId="6359"/>
    <cellStyle name="Pre-inputted cells 3 5 2 6" xfId="6360"/>
    <cellStyle name="Pre-inputted cells 3 5 2 7" xfId="6361"/>
    <cellStyle name="Pre-inputted cells 3 5 2 8" xfId="6362"/>
    <cellStyle name="Pre-inputted cells 3 5 2 9" xfId="6363"/>
    <cellStyle name="Pre-inputted cells 3 5 20" xfId="34492"/>
    <cellStyle name="Pre-inputted cells 3 5 21" xfId="34493"/>
    <cellStyle name="Pre-inputted cells 3 5 22" xfId="34494"/>
    <cellStyle name="Pre-inputted cells 3 5 23" xfId="34495"/>
    <cellStyle name="Pre-inputted cells 3 5 24" xfId="34496"/>
    <cellStyle name="Pre-inputted cells 3 5 25" xfId="34497"/>
    <cellStyle name="Pre-inputted cells 3 5 26" xfId="34498"/>
    <cellStyle name="Pre-inputted cells 3 5 27" xfId="34499"/>
    <cellStyle name="Pre-inputted cells 3 5 28" xfId="34500"/>
    <cellStyle name="Pre-inputted cells 3 5 29" xfId="34501"/>
    <cellStyle name="Pre-inputted cells 3 5 3" xfId="6364"/>
    <cellStyle name="Pre-inputted cells 3 5 30" xfId="34502"/>
    <cellStyle name="Pre-inputted cells 3 5 31" xfId="34503"/>
    <cellStyle name="Pre-inputted cells 3 5 32" xfId="34504"/>
    <cellStyle name="Pre-inputted cells 3 5 33" xfId="34505"/>
    <cellStyle name="Pre-inputted cells 3 5 34" xfId="34506"/>
    <cellStyle name="Pre-inputted cells 3 5 4" xfId="6365"/>
    <cellStyle name="Pre-inputted cells 3 5 5" xfId="6366"/>
    <cellStyle name="Pre-inputted cells 3 5 6" xfId="6367"/>
    <cellStyle name="Pre-inputted cells 3 5 7" xfId="6368"/>
    <cellStyle name="Pre-inputted cells 3 5 8" xfId="6369"/>
    <cellStyle name="Pre-inputted cells 3 5 9" xfId="6370"/>
    <cellStyle name="Pre-inputted cells 3 6" xfId="1625"/>
    <cellStyle name="Pre-inputted cells 3 6 10" xfId="6371"/>
    <cellStyle name="Pre-inputted cells 3 6 11" xfId="6372"/>
    <cellStyle name="Pre-inputted cells 3 6 12" xfId="6373"/>
    <cellStyle name="Pre-inputted cells 3 6 13" xfId="6374"/>
    <cellStyle name="Pre-inputted cells 3 6 2" xfId="6375"/>
    <cellStyle name="Pre-inputted cells 3 6 3" xfId="6376"/>
    <cellStyle name="Pre-inputted cells 3 6 4" xfId="6377"/>
    <cellStyle name="Pre-inputted cells 3 6 5" xfId="6378"/>
    <cellStyle name="Pre-inputted cells 3 6 6" xfId="6379"/>
    <cellStyle name="Pre-inputted cells 3 6 7" xfId="6380"/>
    <cellStyle name="Pre-inputted cells 3 6 8" xfId="6381"/>
    <cellStyle name="Pre-inputted cells 3 6 9" xfId="6382"/>
    <cellStyle name="Pre-inputted cells 3 7" xfId="336"/>
    <cellStyle name="Pre-inputted cells 3 7 2" xfId="15729"/>
    <cellStyle name="Pre-inputted cells 3 7 2 2" xfId="41870"/>
    <cellStyle name="Pre-inputted cells 3 8" xfId="6383"/>
    <cellStyle name="Pre-inputted cells 3 9" xfId="6384"/>
    <cellStyle name="Pre-inputted cells 3_1.3s Accounting C Costs Scots" xfId="1626"/>
    <cellStyle name="Pre-inputted cells 30" xfId="34507"/>
    <cellStyle name="Pre-inputted cells 31" xfId="34508"/>
    <cellStyle name="Pre-inputted cells 32" xfId="34509"/>
    <cellStyle name="Pre-inputted cells 33" xfId="34510"/>
    <cellStyle name="Pre-inputted cells 34" xfId="34511"/>
    <cellStyle name="Pre-inputted cells 35" xfId="34512"/>
    <cellStyle name="Pre-inputted cells 36" xfId="34513"/>
    <cellStyle name="Pre-inputted cells 37" xfId="34514"/>
    <cellStyle name="Pre-inputted cells 38" xfId="34515"/>
    <cellStyle name="Pre-inputted cells 39" xfId="34516"/>
    <cellStyle name="Pre-inputted cells 4" xfId="261"/>
    <cellStyle name="Pre-inputted cells 4 10" xfId="6385"/>
    <cellStyle name="Pre-inputted cells 4 11" xfId="6386"/>
    <cellStyle name="Pre-inputted cells 4 12" xfId="6387"/>
    <cellStyle name="Pre-inputted cells 4 13" xfId="6388"/>
    <cellStyle name="Pre-inputted cells 4 14" xfId="6389"/>
    <cellStyle name="Pre-inputted cells 4 15" xfId="6390"/>
    <cellStyle name="Pre-inputted cells 4 16" xfId="6391"/>
    <cellStyle name="Pre-inputted cells 4 17" xfId="6392"/>
    <cellStyle name="Pre-inputted cells 4 18" xfId="6393"/>
    <cellStyle name="Pre-inputted cells 4 19" xfId="6394"/>
    <cellStyle name="Pre-inputted cells 4 2" xfId="262"/>
    <cellStyle name="Pre-inputted cells 4 2 10" xfId="6395"/>
    <cellStyle name="Pre-inputted cells 4 2 11" xfId="6396"/>
    <cellStyle name="Pre-inputted cells 4 2 12" xfId="6397"/>
    <cellStyle name="Pre-inputted cells 4 2 13" xfId="6398"/>
    <cellStyle name="Pre-inputted cells 4 2 14" xfId="6399"/>
    <cellStyle name="Pre-inputted cells 4 2 15" xfId="6400"/>
    <cellStyle name="Pre-inputted cells 4 2 16" xfId="6401"/>
    <cellStyle name="Pre-inputted cells 4 2 17" xfId="6402"/>
    <cellStyle name="Pre-inputted cells 4 2 18" xfId="6403"/>
    <cellStyle name="Pre-inputted cells 4 2 19" xfId="34517"/>
    <cellStyle name="Pre-inputted cells 4 2 2" xfId="1627"/>
    <cellStyle name="Pre-inputted cells 4 2 2 10" xfId="6404"/>
    <cellStyle name="Pre-inputted cells 4 2 2 11" xfId="6405"/>
    <cellStyle name="Pre-inputted cells 4 2 2 12" xfId="6406"/>
    <cellStyle name="Pre-inputted cells 4 2 2 13" xfId="6407"/>
    <cellStyle name="Pre-inputted cells 4 2 2 14" xfId="6408"/>
    <cellStyle name="Pre-inputted cells 4 2 2 15" xfId="6409"/>
    <cellStyle name="Pre-inputted cells 4 2 2 16" xfId="34518"/>
    <cellStyle name="Pre-inputted cells 4 2 2 17" xfId="34519"/>
    <cellStyle name="Pre-inputted cells 4 2 2 18" xfId="34520"/>
    <cellStyle name="Pre-inputted cells 4 2 2 19" xfId="34521"/>
    <cellStyle name="Pre-inputted cells 4 2 2 2" xfId="1628"/>
    <cellStyle name="Pre-inputted cells 4 2 2 2 10" xfId="6410"/>
    <cellStyle name="Pre-inputted cells 4 2 2 2 11" xfId="6411"/>
    <cellStyle name="Pre-inputted cells 4 2 2 2 12" xfId="6412"/>
    <cellStyle name="Pre-inputted cells 4 2 2 2 13" xfId="6413"/>
    <cellStyle name="Pre-inputted cells 4 2 2 2 14" xfId="6414"/>
    <cellStyle name="Pre-inputted cells 4 2 2 2 15" xfId="34522"/>
    <cellStyle name="Pre-inputted cells 4 2 2 2 16" xfId="34523"/>
    <cellStyle name="Pre-inputted cells 4 2 2 2 17" xfId="34524"/>
    <cellStyle name="Pre-inputted cells 4 2 2 2 18" xfId="34525"/>
    <cellStyle name="Pre-inputted cells 4 2 2 2 19" xfId="34526"/>
    <cellStyle name="Pre-inputted cells 4 2 2 2 2" xfId="1629"/>
    <cellStyle name="Pre-inputted cells 4 2 2 2 2 10" xfId="6415"/>
    <cellStyle name="Pre-inputted cells 4 2 2 2 2 11" xfId="6416"/>
    <cellStyle name="Pre-inputted cells 4 2 2 2 2 12" xfId="6417"/>
    <cellStyle name="Pre-inputted cells 4 2 2 2 2 13" xfId="6418"/>
    <cellStyle name="Pre-inputted cells 4 2 2 2 2 2" xfId="6419"/>
    <cellStyle name="Pre-inputted cells 4 2 2 2 2 3" xfId="6420"/>
    <cellStyle name="Pre-inputted cells 4 2 2 2 2 4" xfId="6421"/>
    <cellStyle name="Pre-inputted cells 4 2 2 2 2 5" xfId="6422"/>
    <cellStyle name="Pre-inputted cells 4 2 2 2 2 6" xfId="6423"/>
    <cellStyle name="Pre-inputted cells 4 2 2 2 2 7" xfId="6424"/>
    <cellStyle name="Pre-inputted cells 4 2 2 2 2 8" xfId="6425"/>
    <cellStyle name="Pre-inputted cells 4 2 2 2 2 9" xfId="6426"/>
    <cellStyle name="Pre-inputted cells 4 2 2 2 20" xfId="34527"/>
    <cellStyle name="Pre-inputted cells 4 2 2 2 21" xfId="34528"/>
    <cellStyle name="Pre-inputted cells 4 2 2 2 22" xfId="34529"/>
    <cellStyle name="Pre-inputted cells 4 2 2 2 23" xfId="34530"/>
    <cellStyle name="Pre-inputted cells 4 2 2 2 24" xfId="34531"/>
    <cellStyle name="Pre-inputted cells 4 2 2 2 25" xfId="34532"/>
    <cellStyle name="Pre-inputted cells 4 2 2 2 26" xfId="34533"/>
    <cellStyle name="Pre-inputted cells 4 2 2 2 27" xfId="34534"/>
    <cellStyle name="Pre-inputted cells 4 2 2 2 28" xfId="34535"/>
    <cellStyle name="Pre-inputted cells 4 2 2 2 29" xfId="34536"/>
    <cellStyle name="Pre-inputted cells 4 2 2 2 3" xfId="6427"/>
    <cellStyle name="Pre-inputted cells 4 2 2 2 30" xfId="34537"/>
    <cellStyle name="Pre-inputted cells 4 2 2 2 31" xfId="34538"/>
    <cellStyle name="Pre-inputted cells 4 2 2 2 32" xfId="34539"/>
    <cellStyle name="Pre-inputted cells 4 2 2 2 33" xfId="34540"/>
    <cellStyle name="Pre-inputted cells 4 2 2 2 34" xfId="34541"/>
    <cellStyle name="Pre-inputted cells 4 2 2 2 4" xfId="6428"/>
    <cellStyle name="Pre-inputted cells 4 2 2 2 5" xfId="6429"/>
    <cellStyle name="Pre-inputted cells 4 2 2 2 6" xfId="6430"/>
    <cellStyle name="Pre-inputted cells 4 2 2 2 7" xfId="6431"/>
    <cellStyle name="Pre-inputted cells 4 2 2 2 8" xfId="6432"/>
    <cellStyle name="Pre-inputted cells 4 2 2 2 9" xfId="6433"/>
    <cellStyle name="Pre-inputted cells 4 2 2 20" xfId="34542"/>
    <cellStyle name="Pre-inputted cells 4 2 2 21" xfId="34543"/>
    <cellStyle name="Pre-inputted cells 4 2 2 22" xfId="34544"/>
    <cellStyle name="Pre-inputted cells 4 2 2 23" xfId="34545"/>
    <cellStyle name="Pre-inputted cells 4 2 2 24" xfId="34546"/>
    <cellStyle name="Pre-inputted cells 4 2 2 25" xfId="34547"/>
    <cellStyle name="Pre-inputted cells 4 2 2 26" xfId="34548"/>
    <cellStyle name="Pre-inputted cells 4 2 2 27" xfId="34549"/>
    <cellStyle name="Pre-inputted cells 4 2 2 28" xfId="34550"/>
    <cellStyle name="Pre-inputted cells 4 2 2 29" xfId="34551"/>
    <cellStyle name="Pre-inputted cells 4 2 2 3" xfId="1630"/>
    <cellStyle name="Pre-inputted cells 4 2 2 3 10" xfId="6434"/>
    <cellStyle name="Pre-inputted cells 4 2 2 3 11" xfId="6435"/>
    <cellStyle name="Pre-inputted cells 4 2 2 3 12" xfId="6436"/>
    <cellStyle name="Pre-inputted cells 4 2 2 3 13" xfId="6437"/>
    <cellStyle name="Pre-inputted cells 4 2 2 3 2" xfId="6438"/>
    <cellStyle name="Pre-inputted cells 4 2 2 3 3" xfId="6439"/>
    <cellStyle name="Pre-inputted cells 4 2 2 3 4" xfId="6440"/>
    <cellStyle name="Pre-inputted cells 4 2 2 3 5" xfId="6441"/>
    <cellStyle name="Pre-inputted cells 4 2 2 3 6" xfId="6442"/>
    <cellStyle name="Pre-inputted cells 4 2 2 3 7" xfId="6443"/>
    <cellStyle name="Pre-inputted cells 4 2 2 3 8" xfId="6444"/>
    <cellStyle name="Pre-inputted cells 4 2 2 3 9" xfId="6445"/>
    <cellStyle name="Pre-inputted cells 4 2 2 30" xfId="34552"/>
    <cellStyle name="Pre-inputted cells 4 2 2 31" xfId="34553"/>
    <cellStyle name="Pre-inputted cells 4 2 2 32" xfId="34554"/>
    <cellStyle name="Pre-inputted cells 4 2 2 33" xfId="34555"/>
    <cellStyle name="Pre-inputted cells 4 2 2 34" xfId="34556"/>
    <cellStyle name="Pre-inputted cells 4 2 2 35" xfId="34557"/>
    <cellStyle name="Pre-inputted cells 4 2 2 4" xfId="6446"/>
    <cellStyle name="Pre-inputted cells 4 2 2 5" xfId="6447"/>
    <cellStyle name="Pre-inputted cells 4 2 2 6" xfId="6448"/>
    <cellStyle name="Pre-inputted cells 4 2 2 7" xfId="6449"/>
    <cellStyle name="Pre-inputted cells 4 2 2 8" xfId="6450"/>
    <cellStyle name="Pre-inputted cells 4 2 2 9" xfId="6451"/>
    <cellStyle name="Pre-inputted cells 4 2 2_4 28 1_Asst_Health_Crit_AllTO_RIIO_20110714pm" xfId="15594"/>
    <cellStyle name="Pre-inputted cells 4 2 20" xfId="34558"/>
    <cellStyle name="Pre-inputted cells 4 2 21" xfId="34559"/>
    <cellStyle name="Pre-inputted cells 4 2 22" xfId="34560"/>
    <cellStyle name="Pre-inputted cells 4 2 23" xfId="34561"/>
    <cellStyle name="Pre-inputted cells 4 2 24" xfId="34562"/>
    <cellStyle name="Pre-inputted cells 4 2 25" xfId="34563"/>
    <cellStyle name="Pre-inputted cells 4 2 26" xfId="34564"/>
    <cellStyle name="Pre-inputted cells 4 2 27" xfId="34565"/>
    <cellStyle name="Pre-inputted cells 4 2 28" xfId="34566"/>
    <cellStyle name="Pre-inputted cells 4 2 29" xfId="34567"/>
    <cellStyle name="Pre-inputted cells 4 2 3" xfId="1631"/>
    <cellStyle name="Pre-inputted cells 4 2 3 10" xfId="6452"/>
    <cellStyle name="Pre-inputted cells 4 2 3 11" xfId="6453"/>
    <cellStyle name="Pre-inputted cells 4 2 3 12" xfId="6454"/>
    <cellStyle name="Pre-inputted cells 4 2 3 13" xfId="6455"/>
    <cellStyle name="Pre-inputted cells 4 2 3 14" xfId="6456"/>
    <cellStyle name="Pre-inputted cells 4 2 3 15" xfId="34568"/>
    <cellStyle name="Pre-inputted cells 4 2 3 16" xfId="34569"/>
    <cellStyle name="Pre-inputted cells 4 2 3 17" xfId="34570"/>
    <cellStyle name="Pre-inputted cells 4 2 3 18" xfId="34571"/>
    <cellStyle name="Pre-inputted cells 4 2 3 19" xfId="34572"/>
    <cellStyle name="Pre-inputted cells 4 2 3 2" xfId="1632"/>
    <cellStyle name="Pre-inputted cells 4 2 3 2 10" xfId="6457"/>
    <cellStyle name="Pre-inputted cells 4 2 3 2 11" xfId="6458"/>
    <cellStyle name="Pre-inputted cells 4 2 3 2 12" xfId="6459"/>
    <cellStyle name="Pre-inputted cells 4 2 3 2 13" xfId="6460"/>
    <cellStyle name="Pre-inputted cells 4 2 3 2 2" xfId="6461"/>
    <cellStyle name="Pre-inputted cells 4 2 3 2 3" xfId="6462"/>
    <cellStyle name="Pre-inputted cells 4 2 3 2 4" xfId="6463"/>
    <cellStyle name="Pre-inputted cells 4 2 3 2 5" xfId="6464"/>
    <cellStyle name="Pre-inputted cells 4 2 3 2 6" xfId="6465"/>
    <cellStyle name="Pre-inputted cells 4 2 3 2 7" xfId="6466"/>
    <cellStyle name="Pre-inputted cells 4 2 3 2 8" xfId="6467"/>
    <cellStyle name="Pre-inputted cells 4 2 3 2 9" xfId="6468"/>
    <cellStyle name="Pre-inputted cells 4 2 3 20" xfId="34573"/>
    <cellStyle name="Pre-inputted cells 4 2 3 21" xfId="34574"/>
    <cellStyle name="Pre-inputted cells 4 2 3 22" xfId="34575"/>
    <cellStyle name="Pre-inputted cells 4 2 3 23" xfId="34576"/>
    <cellStyle name="Pre-inputted cells 4 2 3 24" xfId="34577"/>
    <cellStyle name="Pre-inputted cells 4 2 3 25" xfId="34578"/>
    <cellStyle name="Pre-inputted cells 4 2 3 26" xfId="34579"/>
    <cellStyle name="Pre-inputted cells 4 2 3 27" xfId="34580"/>
    <cellStyle name="Pre-inputted cells 4 2 3 28" xfId="34581"/>
    <cellStyle name="Pre-inputted cells 4 2 3 29" xfId="34582"/>
    <cellStyle name="Pre-inputted cells 4 2 3 3" xfId="6469"/>
    <cellStyle name="Pre-inputted cells 4 2 3 30" xfId="34583"/>
    <cellStyle name="Pre-inputted cells 4 2 3 31" xfId="34584"/>
    <cellStyle name="Pre-inputted cells 4 2 3 32" xfId="34585"/>
    <cellStyle name="Pre-inputted cells 4 2 3 33" xfId="34586"/>
    <cellStyle name="Pre-inputted cells 4 2 3 34" xfId="34587"/>
    <cellStyle name="Pre-inputted cells 4 2 3 4" xfId="6470"/>
    <cellStyle name="Pre-inputted cells 4 2 3 5" xfId="6471"/>
    <cellStyle name="Pre-inputted cells 4 2 3 6" xfId="6472"/>
    <cellStyle name="Pre-inputted cells 4 2 3 7" xfId="6473"/>
    <cellStyle name="Pre-inputted cells 4 2 3 8" xfId="6474"/>
    <cellStyle name="Pre-inputted cells 4 2 3 9" xfId="6475"/>
    <cellStyle name="Pre-inputted cells 4 2 30" xfId="34588"/>
    <cellStyle name="Pre-inputted cells 4 2 31" xfId="34589"/>
    <cellStyle name="Pre-inputted cells 4 2 32" xfId="34590"/>
    <cellStyle name="Pre-inputted cells 4 2 33" xfId="34591"/>
    <cellStyle name="Pre-inputted cells 4 2 34" xfId="34592"/>
    <cellStyle name="Pre-inputted cells 4 2 35" xfId="34593"/>
    <cellStyle name="Pre-inputted cells 4 2 36" xfId="34594"/>
    <cellStyle name="Pre-inputted cells 4 2 37" xfId="34595"/>
    <cellStyle name="Pre-inputted cells 4 2 38" xfId="34596"/>
    <cellStyle name="Pre-inputted cells 4 2 4" xfId="1633"/>
    <cellStyle name="Pre-inputted cells 4 2 4 10" xfId="6476"/>
    <cellStyle name="Pre-inputted cells 4 2 4 11" xfId="6477"/>
    <cellStyle name="Pre-inputted cells 4 2 4 12" xfId="6478"/>
    <cellStyle name="Pre-inputted cells 4 2 4 13" xfId="6479"/>
    <cellStyle name="Pre-inputted cells 4 2 4 14" xfId="6480"/>
    <cellStyle name="Pre-inputted cells 4 2 4 15" xfId="34597"/>
    <cellStyle name="Pre-inputted cells 4 2 4 16" xfId="34598"/>
    <cellStyle name="Pre-inputted cells 4 2 4 17" xfId="34599"/>
    <cellStyle name="Pre-inputted cells 4 2 4 18" xfId="34600"/>
    <cellStyle name="Pre-inputted cells 4 2 4 19" xfId="34601"/>
    <cellStyle name="Pre-inputted cells 4 2 4 2" xfId="1634"/>
    <cellStyle name="Pre-inputted cells 4 2 4 2 10" xfId="6481"/>
    <cellStyle name="Pre-inputted cells 4 2 4 2 11" xfId="6482"/>
    <cellStyle name="Pre-inputted cells 4 2 4 2 12" xfId="6483"/>
    <cellStyle name="Pre-inputted cells 4 2 4 2 13" xfId="6484"/>
    <cellStyle name="Pre-inputted cells 4 2 4 2 2" xfId="6485"/>
    <cellStyle name="Pre-inputted cells 4 2 4 2 3" xfId="6486"/>
    <cellStyle name="Pre-inputted cells 4 2 4 2 4" xfId="6487"/>
    <cellStyle name="Pre-inputted cells 4 2 4 2 5" xfId="6488"/>
    <cellStyle name="Pre-inputted cells 4 2 4 2 6" xfId="6489"/>
    <cellStyle name="Pre-inputted cells 4 2 4 2 7" xfId="6490"/>
    <cellStyle name="Pre-inputted cells 4 2 4 2 8" xfId="6491"/>
    <cellStyle name="Pre-inputted cells 4 2 4 2 9" xfId="6492"/>
    <cellStyle name="Pre-inputted cells 4 2 4 20" xfId="34602"/>
    <cellStyle name="Pre-inputted cells 4 2 4 21" xfId="34603"/>
    <cellStyle name="Pre-inputted cells 4 2 4 22" xfId="34604"/>
    <cellStyle name="Pre-inputted cells 4 2 4 23" xfId="34605"/>
    <cellStyle name="Pre-inputted cells 4 2 4 24" xfId="34606"/>
    <cellStyle name="Pre-inputted cells 4 2 4 25" xfId="34607"/>
    <cellStyle name="Pre-inputted cells 4 2 4 26" xfId="34608"/>
    <cellStyle name="Pre-inputted cells 4 2 4 27" xfId="34609"/>
    <cellStyle name="Pre-inputted cells 4 2 4 28" xfId="34610"/>
    <cellStyle name="Pre-inputted cells 4 2 4 29" xfId="34611"/>
    <cellStyle name="Pre-inputted cells 4 2 4 3" xfId="6493"/>
    <cellStyle name="Pre-inputted cells 4 2 4 30" xfId="34612"/>
    <cellStyle name="Pre-inputted cells 4 2 4 31" xfId="34613"/>
    <cellStyle name="Pre-inputted cells 4 2 4 32" xfId="34614"/>
    <cellStyle name="Pre-inputted cells 4 2 4 33" xfId="34615"/>
    <cellStyle name="Pre-inputted cells 4 2 4 34" xfId="34616"/>
    <cellStyle name="Pre-inputted cells 4 2 4 4" xfId="6494"/>
    <cellStyle name="Pre-inputted cells 4 2 4 5" xfId="6495"/>
    <cellStyle name="Pre-inputted cells 4 2 4 6" xfId="6496"/>
    <cellStyle name="Pre-inputted cells 4 2 4 7" xfId="6497"/>
    <cellStyle name="Pre-inputted cells 4 2 4 8" xfId="6498"/>
    <cellStyle name="Pre-inputted cells 4 2 4 9" xfId="6499"/>
    <cellStyle name="Pre-inputted cells 4 2 5" xfId="1635"/>
    <cellStyle name="Pre-inputted cells 4 2 5 10" xfId="6500"/>
    <cellStyle name="Pre-inputted cells 4 2 5 11" xfId="6501"/>
    <cellStyle name="Pre-inputted cells 4 2 5 12" xfId="6502"/>
    <cellStyle name="Pre-inputted cells 4 2 5 13" xfId="6503"/>
    <cellStyle name="Pre-inputted cells 4 2 5 2" xfId="6504"/>
    <cellStyle name="Pre-inputted cells 4 2 5 3" xfId="6505"/>
    <cellStyle name="Pre-inputted cells 4 2 5 4" xfId="6506"/>
    <cellStyle name="Pre-inputted cells 4 2 5 5" xfId="6507"/>
    <cellStyle name="Pre-inputted cells 4 2 5 6" xfId="6508"/>
    <cellStyle name="Pre-inputted cells 4 2 5 7" xfId="6509"/>
    <cellStyle name="Pre-inputted cells 4 2 5 8" xfId="6510"/>
    <cellStyle name="Pre-inputted cells 4 2 5 9" xfId="6511"/>
    <cellStyle name="Pre-inputted cells 4 2 6" xfId="6512"/>
    <cellStyle name="Pre-inputted cells 4 2 7" xfId="6513"/>
    <cellStyle name="Pre-inputted cells 4 2 8" xfId="6514"/>
    <cellStyle name="Pre-inputted cells 4 2 9" xfId="6515"/>
    <cellStyle name="Pre-inputted cells 4 2_4 28 1_Asst_Health_Crit_AllTO_RIIO_20110714pm" xfId="15595"/>
    <cellStyle name="Pre-inputted cells 4 20" xfId="34617"/>
    <cellStyle name="Pre-inputted cells 4 21" xfId="34618"/>
    <cellStyle name="Pre-inputted cells 4 22" xfId="34619"/>
    <cellStyle name="Pre-inputted cells 4 23" xfId="34620"/>
    <cellStyle name="Pre-inputted cells 4 24" xfId="34621"/>
    <cellStyle name="Pre-inputted cells 4 25" xfId="34622"/>
    <cellStyle name="Pre-inputted cells 4 26" xfId="34623"/>
    <cellStyle name="Pre-inputted cells 4 27" xfId="34624"/>
    <cellStyle name="Pre-inputted cells 4 28" xfId="34625"/>
    <cellStyle name="Pre-inputted cells 4 29" xfId="34626"/>
    <cellStyle name="Pre-inputted cells 4 3" xfId="1636"/>
    <cellStyle name="Pre-inputted cells 4 3 10" xfId="6516"/>
    <cellStyle name="Pre-inputted cells 4 3 11" xfId="6517"/>
    <cellStyle name="Pre-inputted cells 4 3 12" xfId="6518"/>
    <cellStyle name="Pre-inputted cells 4 3 13" xfId="6519"/>
    <cellStyle name="Pre-inputted cells 4 3 14" xfId="6520"/>
    <cellStyle name="Pre-inputted cells 4 3 15" xfId="6521"/>
    <cellStyle name="Pre-inputted cells 4 3 16" xfId="34627"/>
    <cellStyle name="Pre-inputted cells 4 3 17" xfId="34628"/>
    <cellStyle name="Pre-inputted cells 4 3 18" xfId="34629"/>
    <cellStyle name="Pre-inputted cells 4 3 19" xfId="34630"/>
    <cellStyle name="Pre-inputted cells 4 3 2" xfId="1637"/>
    <cellStyle name="Pre-inputted cells 4 3 2 10" xfId="6522"/>
    <cellStyle name="Pre-inputted cells 4 3 2 11" xfId="6523"/>
    <cellStyle name="Pre-inputted cells 4 3 2 12" xfId="6524"/>
    <cellStyle name="Pre-inputted cells 4 3 2 13" xfId="6525"/>
    <cellStyle name="Pre-inputted cells 4 3 2 14" xfId="6526"/>
    <cellStyle name="Pre-inputted cells 4 3 2 15" xfId="34631"/>
    <cellStyle name="Pre-inputted cells 4 3 2 16" xfId="34632"/>
    <cellStyle name="Pre-inputted cells 4 3 2 17" xfId="34633"/>
    <cellStyle name="Pre-inputted cells 4 3 2 18" xfId="34634"/>
    <cellStyle name="Pre-inputted cells 4 3 2 19" xfId="34635"/>
    <cellStyle name="Pre-inputted cells 4 3 2 2" xfId="1638"/>
    <cellStyle name="Pre-inputted cells 4 3 2 2 10" xfId="6527"/>
    <cellStyle name="Pre-inputted cells 4 3 2 2 11" xfId="6528"/>
    <cellStyle name="Pre-inputted cells 4 3 2 2 12" xfId="6529"/>
    <cellStyle name="Pre-inputted cells 4 3 2 2 13" xfId="6530"/>
    <cellStyle name="Pre-inputted cells 4 3 2 2 2" xfId="6531"/>
    <cellStyle name="Pre-inputted cells 4 3 2 2 3" xfId="6532"/>
    <cellStyle name="Pre-inputted cells 4 3 2 2 4" xfId="6533"/>
    <cellStyle name="Pre-inputted cells 4 3 2 2 5" xfId="6534"/>
    <cellStyle name="Pre-inputted cells 4 3 2 2 6" xfId="6535"/>
    <cellStyle name="Pre-inputted cells 4 3 2 2 7" xfId="6536"/>
    <cellStyle name="Pre-inputted cells 4 3 2 2 8" xfId="6537"/>
    <cellStyle name="Pre-inputted cells 4 3 2 2 9" xfId="6538"/>
    <cellStyle name="Pre-inputted cells 4 3 2 20" xfId="34636"/>
    <cellStyle name="Pre-inputted cells 4 3 2 21" xfId="34637"/>
    <cellStyle name="Pre-inputted cells 4 3 2 22" xfId="34638"/>
    <cellStyle name="Pre-inputted cells 4 3 2 23" xfId="34639"/>
    <cellStyle name="Pre-inputted cells 4 3 2 24" xfId="34640"/>
    <cellStyle name="Pre-inputted cells 4 3 2 25" xfId="34641"/>
    <cellStyle name="Pre-inputted cells 4 3 2 26" xfId="34642"/>
    <cellStyle name="Pre-inputted cells 4 3 2 27" xfId="34643"/>
    <cellStyle name="Pre-inputted cells 4 3 2 28" xfId="34644"/>
    <cellStyle name="Pre-inputted cells 4 3 2 29" xfId="34645"/>
    <cellStyle name="Pre-inputted cells 4 3 2 3" xfId="6539"/>
    <cellStyle name="Pre-inputted cells 4 3 2 30" xfId="34646"/>
    <cellStyle name="Pre-inputted cells 4 3 2 31" xfId="34647"/>
    <cellStyle name="Pre-inputted cells 4 3 2 32" xfId="34648"/>
    <cellStyle name="Pre-inputted cells 4 3 2 33" xfId="34649"/>
    <cellStyle name="Pre-inputted cells 4 3 2 34" xfId="34650"/>
    <cellStyle name="Pre-inputted cells 4 3 2 4" xfId="6540"/>
    <cellStyle name="Pre-inputted cells 4 3 2 5" xfId="6541"/>
    <cellStyle name="Pre-inputted cells 4 3 2 6" xfId="6542"/>
    <cellStyle name="Pre-inputted cells 4 3 2 7" xfId="6543"/>
    <cellStyle name="Pre-inputted cells 4 3 2 8" xfId="6544"/>
    <cellStyle name="Pre-inputted cells 4 3 2 9" xfId="6545"/>
    <cellStyle name="Pre-inputted cells 4 3 20" xfId="34651"/>
    <cellStyle name="Pre-inputted cells 4 3 21" xfId="34652"/>
    <cellStyle name="Pre-inputted cells 4 3 22" xfId="34653"/>
    <cellStyle name="Pre-inputted cells 4 3 23" xfId="34654"/>
    <cellStyle name="Pre-inputted cells 4 3 24" xfId="34655"/>
    <cellStyle name="Pre-inputted cells 4 3 25" xfId="34656"/>
    <cellStyle name="Pre-inputted cells 4 3 26" xfId="34657"/>
    <cellStyle name="Pre-inputted cells 4 3 27" xfId="34658"/>
    <cellStyle name="Pre-inputted cells 4 3 28" xfId="34659"/>
    <cellStyle name="Pre-inputted cells 4 3 29" xfId="34660"/>
    <cellStyle name="Pre-inputted cells 4 3 3" xfId="1639"/>
    <cellStyle name="Pre-inputted cells 4 3 3 10" xfId="6546"/>
    <cellStyle name="Pre-inputted cells 4 3 3 11" xfId="6547"/>
    <cellStyle name="Pre-inputted cells 4 3 3 12" xfId="6548"/>
    <cellStyle name="Pre-inputted cells 4 3 3 13" xfId="6549"/>
    <cellStyle name="Pre-inputted cells 4 3 3 2" xfId="6550"/>
    <cellStyle name="Pre-inputted cells 4 3 3 3" xfId="6551"/>
    <cellStyle name="Pre-inputted cells 4 3 3 4" xfId="6552"/>
    <cellStyle name="Pre-inputted cells 4 3 3 5" xfId="6553"/>
    <cellStyle name="Pre-inputted cells 4 3 3 6" xfId="6554"/>
    <cellStyle name="Pre-inputted cells 4 3 3 7" xfId="6555"/>
    <cellStyle name="Pre-inputted cells 4 3 3 8" xfId="6556"/>
    <cellStyle name="Pre-inputted cells 4 3 3 9" xfId="6557"/>
    <cellStyle name="Pre-inputted cells 4 3 30" xfId="34661"/>
    <cellStyle name="Pre-inputted cells 4 3 31" xfId="34662"/>
    <cellStyle name="Pre-inputted cells 4 3 32" xfId="34663"/>
    <cellStyle name="Pre-inputted cells 4 3 33" xfId="34664"/>
    <cellStyle name="Pre-inputted cells 4 3 34" xfId="34665"/>
    <cellStyle name="Pre-inputted cells 4 3 35" xfId="34666"/>
    <cellStyle name="Pre-inputted cells 4 3 4" xfId="6558"/>
    <cellStyle name="Pre-inputted cells 4 3 5" xfId="6559"/>
    <cellStyle name="Pre-inputted cells 4 3 6" xfId="6560"/>
    <cellStyle name="Pre-inputted cells 4 3 7" xfId="6561"/>
    <cellStyle name="Pre-inputted cells 4 3 8" xfId="6562"/>
    <cellStyle name="Pre-inputted cells 4 3 9" xfId="6563"/>
    <cellStyle name="Pre-inputted cells 4 3_4 28 1_Asst_Health_Crit_AllTO_RIIO_20110714pm" xfId="15596"/>
    <cellStyle name="Pre-inputted cells 4 30" xfId="34667"/>
    <cellStyle name="Pre-inputted cells 4 31" xfId="34668"/>
    <cellStyle name="Pre-inputted cells 4 32" xfId="34669"/>
    <cellStyle name="Pre-inputted cells 4 33" xfId="34670"/>
    <cellStyle name="Pre-inputted cells 4 34" xfId="34671"/>
    <cellStyle name="Pre-inputted cells 4 35" xfId="34672"/>
    <cellStyle name="Pre-inputted cells 4 36" xfId="34673"/>
    <cellStyle name="Pre-inputted cells 4 37" xfId="34674"/>
    <cellStyle name="Pre-inputted cells 4 38" xfId="34675"/>
    <cellStyle name="Pre-inputted cells 4 39" xfId="34676"/>
    <cellStyle name="Pre-inputted cells 4 4" xfId="1640"/>
    <cellStyle name="Pre-inputted cells 4 4 10" xfId="6564"/>
    <cellStyle name="Pre-inputted cells 4 4 11" xfId="6565"/>
    <cellStyle name="Pre-inputted cells 4 4 12" xfId="6566"/>
    <cellStyle name="Pre-inputted cells 4 4 13" xfId="6567"/>
    <cellStyle name="Pre-inputted cells 4 4 14" xfId="6568"/>
    <cellStyle name="Pre-inputted cells 4 4 15" xfId="34677"/>
    <cellStyle name="Pre-inputted cells 4 4 16" xfId="34678"/>
    <cellStyle name="Pre-inputted cells 4 4 17" xfId="34679"/>
    <cellStyle name="Pre-inputted cells 4 4 18" xfId="34680"/>
    <cellStyle name="Pre-inputted cells 4 4 19" xfId="34681"/>
    <cellStyle name="Pre-inputted cells 4 4 2" xfId="1641"/>
    <cellStyle name="Pre-inputted cells 4 4 2 10" xfId="6569"/>
    <cellStyle name="Pre-inputted cells 4 4 2 11" xfId="6570"/>
    <cellStyle name="Pre-inputted cells 4 4 2 12" xfId="6571"/>
    <cellStyle name="Pre-inputted cells 4 4 2 13" xfId="6572"/>
    <cellStyle name="Pre-inputted cells 4 4 2 2" xfId="6573"/>
    <cellStyle name="Pre-inputted cells 4 4 2 3" xfId="6574"/>
    <cellStyle name="Pre-inputted cells 4 4 2 4" xfId="6575"/>
    <cellStyle name="Pre-inputted cells 4 4 2 5" xfId="6576"/>
    <cellStyle name="Pre-inputted cells 4 4 2 6" xfId="6577"/>
    <cellStyle name="Pre-inputted cells 4 4 2 7" xfId="6578"/>
    <cellStyle name="Pre-inputted cells 4 4 2 8" xfId="6579"/>
    <cellStyle name="Pre-inputted cells 4 4 2 9" xfId="6580"/>
    <cellStyle name="Pre-inputted cells 4 4 20" xfId="34682"/>
    <cellStyle name="Pre-inputted cells 4 4 21" xfId="34683"/>
    <cellStyle name="Pre-inputted cells 4 4 22" xfId="34684"/>
    <cellStyle name="Pre-inputted cells 4 4 23" xfId="34685"/>
    <cellStyle name="Pre-inputted cells 4 4 24" xfId="34686"/>
    <cellStyle name="Pre-inputted cells 4 4 25" xfId="34687"/>
    <cellStyle name="Pre-inputted cells 4 4 26" xfId="34688"/>
    <cellStyle name="Pre-inputted cells 4 4 27" xfId="34689"/>
    <cellStyle name="Pre-inputted cells 4 4 28" xfId="34690"/>
    <cellStyle name="Pre-inputted cells 4 4 29" xfId="34691"/>
    <cellStyle name="Pre-inputted cells 4 4 3" xfId="6581"/>
    <cellStyle name="Pre-inputted cells 4 4 30" xfId="34692"/>
    <cellStyle name="Pre-inputted cells 4 4 31" xfId="34693"/>
    <cellStyle name="Pre-inputted cells 4 4 32" xfId="34694"/>
    <cellStyle name="Pre-inputted cells 4 4 33" xfId="34695"/>
    <cellStyle name="Pre-inputted cells 4 4 34" xfId="34696"/>
    <cellStyle name="Pre-inputted cells 4 4 4" xfId="6582"/>
    <cellStyle name="Pre-inputted cells 4 4 5" xfId="6583"/>
    <cellStyle name="Pre-inputted cells 4 4 6" xfId="6584"/>
    <cellStyle name="Pre-inputted cells 4 4 7" xfId="6585"/>
    <cellStyle name="Pre-inputted cells 4 4 8" xfId="6586"/>
    <cellStyle name="Pre-inputted cells 4 4 9" xfId="6587"/>
    <cellStyle name="Pre-inputted cells 4 5" xfId="1642"/>
    <cellStyle name="Pre-inputted cells 4 5 10" xfId="6588"/>
    <cellStyle name="Pre-inputted cells 4 5 11" xfId="6589"/>
    <cellStyle name="Pre-inputted cells 4 5 12" xfId="6590"/>
    <cellStyle name="Pre-inputted cells 4 5 13" xfId="6591"/>
    <cellStyle name="Pre-inputted cells 4 5 14" xfId="6592"/>
    <cellStyle name="Pre-inputted cells 4 5 15" xfId="34697"/>
    <cellStyle name="Pre-inputted cells 4 5 16" xfId="34698"/>
    <cellStyle name="Pre-inputted cells 4 5 17" xfId="34699"/>
    <cellStyle name="Pre-inputted cells 4 5 18" xfId="34700"/>
    <cellStyle name="Pre-inputted cells 4 5 19" xfId="34701"/>
    <cellStyle name="Pre-inputted cells 4 5 2" xfId="1643"/>
    <cellStyle name="Pre-inputted cells 4 5 2 10" xfId="6593"/>
    <cellStyle name="Pre-inputted cells 4 5 2 11" xfId="6594"/>
    <cellStyle name="Pre-inputted cells 4 5 2 12" xfId="6595"/>
    <cellStyle name="Pre-inputted cells 4 5 2 13" xfId="6596"/>
    <cellStyle name="Pre-inputted cells 4 5 2 2" xfId="6597"/>
    <cellStyle name="Pre-inputted cells 4 5 2 3" xfId="6598"/>
    <cellStyle name="Pre-inputted cells 4 5 2 4" xfId="6599"/>
    <cellStyle name="Pre-inputted cells 4 5 2 5" xfId="6600"/>
    <cellStyle name="Pre-inputted cells 4 5 2 6" xfId="6601"/>
    <cellStyle name="Pre-inputted cells 4 5 2 7" xfId="6602"/>
    <cellStyle name="Pre-inputted cells 4 5 2 8" xfId="6603"/>
    <cellStyle name="Pre-inputted cells 4 5 2 9" xfId="6604"/>
    <cellStyle name="Pre-inputted cells 4 5 20" xfId="34702"/>
    <cellStyle name="Pre-inputted cells 4 5 21" xfId="34703"/>
    <cellStyle name="Pre-inputted cells 4 5 22" xfId="34704"/>
    <cellStyle name="Pre-inputted cells 4 5 23" xfId="34705"/>
    <cellStyle name="Pre-inputted cells 4 5 24" xfId="34706"/>
    <cellStyle name="Pre-inputted cells 4 5 25" xfId="34707"/>
    <cellStyle name="Pre-inputted cells 4 5 26" xfId="34708"/>
    <cellStyle name="Pre-inputted cells 4 5 27" xfId="34709"/>
    <cellStyle name="Pre-inputted cells 4 5 28" xfId="34710"/>
    <cellStyle name="Pre-inputted cells 4 5 29" xfId="34711"/>
    <cellStyle name="Pre-inputted cells 4 5 3" xfId="6605"/>
    <cellStyle name="Pre-inputted cells 4 5 30" xfId="34712"/>
    <cellStyle name="Pre-inputted cells 4 5 31" xfId="34713"/>
    <cellStyle name="Pre-inputted cells 4 5 32" xfId="34714"/>
    <cellStyle name="Pre-inputted cells 4 5 33" xfId="34715"/>
    <cellStyle name="Pre-inputted cells 4 5 34" xfId="34716"/>
    <cellStyle name="Pre-inputted cells 4 5 4" xfId="6606"/>
    <cellStyle name="Pre-inputted cells 4 5 5" xfId="6607"/>
    <cellStyle name="Pre-inputted cells 4 5 6" xfId="6608"/>
    <cellStyle name="Pre-inputted cells 4 5 7" xfId="6609"/>
    <cellStyle name="Pre-inputted cells 4 5 8" xfId="6610"/>
    <cellStyle name="Pre-inputted cells 4 5 9" xfId="6611"/>
    <cellStyle name="Pre-inputted cells 4 6" xfId="1644"/>
    <cellStyle name="Pre-inputted cells 4 6 10" xfId="6612"/>
    <cellStyle name="Pre-inputted cells 4 6 11" xfId="6613"/>
    <cellStyle name="Pre-inputted cells 4 6 12" xfId="6614"/>
    <cellStyle name="Pre-inputted cells 4 6 13" xfId="6615"/>
    <cellStyle name="Pre-inputted cells 4 6 2" xfId="6616"/>
    <cellStyle name="Pre-inputted cells 4 6 3" xfId="6617"/>
    <cellStyle name="Pre-inputted cells 4 6 4" xfId="6618"/>
    <cellStyle name="Pre-inputted cells 4 6 5" xfId="6619"/>
    <cellStyle name="Pre-inputted cells 4 6 6" xfId="6620"/>
    <cellStyle name="Pre-inputted cells 4 6 7" xfId="6621"/>
    <cellStyle name="Pre-inputted cells 4 6 8" xfId="6622"/>
    <cellStyle name="Pre-inputted cells 4 6 9" xfId="6623"/>
    <cellStyle name="Pre-inputted cells 4 7" xfId="337"/>
    <cellStyle name="Pre-inputted cells 4 7 2" xfId="15730"/>
    <cellStyle name="Pre-inputted cells 4 7 2 2" xfId="41869"/>
    <cellStyle name="Pre-inputted cells 4 8" xfId="6624"/>
    <cellStyle name="Pre-inputted cells 4 9" xfId="6625"/>
    <cellStyle name="Pre-inputted cells 4_1.3s Accounting C Costs Scots" xfId="1645"/>
    <cellStyle name="Pre-inputted cells 40" xfId="34717"/>
    <cellStyle name="Pre-inputted cells 41" xfId="34718"/>
    <cellStyle name="Pre-inputted cells 42" xfId="34719"/>
    <cellStyle name="Pre-inputted cells 43" xfId="34720"/>
    <cellStyle name="Pre-inputted cells 44" xfId="34721"/>
    <cellStyle name="Pre-inputted cells 45" xfId="34722"/>
    <cellStyle name="Pre-inputted cells 46" xfId="34723"/>
    <cellStyle name="Pre-inputted cells 5" xfId="263"/>
    <cellStyle name="Pre-inputted cells 5 10" xfId="6626"/>
    <cellStyle name="Pre-inputted cells 5 11" xfId="6627"/>
    <cellStyle name="Pre-inputted cells 5 12" xfId="6628"/>
    <cellStyle name="Pre-inputted cells 5 13" xfId="6629"/>
    <cellStyle name="Pre-inputted cells 5 14" xfId="6630"/>
    <cellStyle name="Pre-inputted cells 5 15" xfId="6631"/>
    <cellStyle name="Pre-inputted cells 5 16" xfId="6632"/>
    <cellStyle name="Pre-inputted cells 5 17" xfId="6633"/>
    <cellStyle name="Pre-inputted cells 5 18" xfId="6634"/>
    <cellStyle name="Pre-inputted cells 5 19" xfId="6635"/>
    <cellStyle name="Pre-inputted cells 5 2" xfId="264"/>
    <cellStyle name="Pre-inputted cells 5 2 10" xfId="6636"/>
    <cellStyle name="Pre-inputted cells 5 2 11" xfId="6637"/>
    <cellStyle name="Pre-inputted cells 5 2 12" xfId="6638"/>
    <cellStyle name="Pre-inputted cells 5 2 13" xfId="6639"/>
    <cellStyle name="Pre-inputted cells 5 2 14" xfId="6640"/>
    <cellStyle name="Pre-inputted cells 5 2 15" xfId="6641"/>
    <cellStyle name="Pre-inputted cells 5 2 16" xfId="6642"/>
    <cellStyle name="Pre-inputted cells 5 2 17" xfId="6643"/>
    <cellStyle name="Pre-inputted cells 5 2 18" xfId="6644"/>
    <cellStyle name="Pre-inputted cells 5 2 19" xfId="6645"/>
    <cellStyle name="Pre-inputted cells 5 2 2" xfId="265"/>
    <cellStyle name="Pre-inputted cells 5 2 2 10" xfId="6646"/>
    <cellStyle name="Pre-inputted cells 5 2 2 11" xfId="6647"/>
    <cellStyle name="Pre-inputted cells 5 2 2 12" xfId="6648"/>
    <cellStyle name="Pre-inputted cells 5 2 2 13" xfId="6649"/>
    <cellStyle name="Pre-inputted cells 5 2 2 14" xfId="6650"/>
    <cellStyle name="Pre-inputted cells 5 2 2 15" xfId="6651"/>
    <cellStyle name="Pre-inputted cells 5 2 2 16" xfId="6652"/>
    <cellStyle name="Pre-inputted cells 5 2 2 17" xfId="6653"/>
    <cellStyle name="Pre-inputted cells 5 2 2 18" xfId="6654"/>
    <cellStyle name="Pre-inputted cells 5 2 2 19" xfId="34724"/>
    <cellStyle name="Pre-inputted cells 5 2 2 2" xfId="1646"/>
    <cellStyle name="Pre-inputted cells 5 2 2 2 10" xfId="6655"/>
    <cellStyle name="Pre-inputted cells 5 2 2 2 11" xfId="6656"/>
    <cellStyle name="Pre-inputted cells 5 2 2 2 12" xfId="6657"/>
    <cellStyle name="Pre-inputted cells 5 2 2 2 13" xfId="6658"/>
    <cellStyle name="Pre-inputted cells 5 2 2 2 14" xfId="6659"/>
    <cellStyle name="Pre-inputted cells 5 2 2 2 15" xfId="6660"/>
    <cellStyle name="Pre-inputted cells 5 2 2 2 16" xfId="34725"/>
    <cellStyle name="Pre-inputted cells 5 2 2 2 17" xfId="34726"/>
    <cellStyle name="Pre-inputted cells 5 2 2 2 18" xfId="34727"/>
    <cellStyle name="Pre-inputted cells 5 2 2 2 19" xfId="34728"/>
    <cellStyle name="Pre-inputted cells 5 2 2 2 2" xfId="1647"/>
    <cellStyle name="Pre-inputted cells 5 2 2 2 2 10" xfId="6661"/>
    <cellStyle name="Pre-inputted cells 5 2 2 2 2 11" xfId="6662"/>
    <cellStyle name="Pre-inputted cells 5 2 2 2 2 12" xfId="6663"/>
    <cellStyle name="Pre-inputted cells 5 2 2 2 2 13" xfId="6664"/>
    <cellStyle name="Pre-inputted cells 5 2 2 2 2 14" xfId="6665"/>
    <cellStyle name="Pre-inputted cells 5 2 2 2 2 15" xfId="34729"/>
    <cellStyle name="Pre-inputted cells 5 2 2 2 2 16" xfId="34730"/>
    <cellStyle name="Pre-inputted cells 5 2 2 2 2 17" xfId="34731"/>
    <cellStyle name="Pre-inputted cells 5 2 2 2 2 18" xfId="34732"/>
    <cellStyle name="Pre-inputted cells 5 2 2 2 2 19" xfId="34733"/>
    <cellStyle name="Pre-inputted cells 5 2 2 2 2 2" xfId="1648"/>
    <cellStyle name="Pre-inputted cells 5 2 2 2 2 2 10" xfId="6666"/>
    <cellStyle name="Pre-inputted cells 5 2 2 2 2 2 11" xfId="6667"/>
    <cellStyle name="Pre-inputted cells 5 2 2 2 2 2 12" xfId="6668"/>
    <cellStyle name="Pre-inputted cells 5 2 2 2 2 2 13" xfId="6669"/>
    <cellStyle name="Pre-inputted cells 5 2 2 2 2 2 2" xfId="6670"/>
    <cellStyle name="Pre-inputted cells 5 2 2 2 2 2 3" xfId="6671"/>
    <cellStyle name="Pre-inputted cells 5 2 2 2 2 2 4" xfId="6672"/>
    <cellStyle name="Pre-inputted cells 5 2 2 2 2 2 5" xfId="6673"/>
    <cellStyle name="Pre-inputted cells 5 2 2 2 2 2 6" xfId="6674"/>
    <cellStyle name="Pre-inputted cells 5 2 2 2 2 2 7" xfId="6675"/>
    <cellStyle name="Pre-inputted cells 5 2 2 2 2 2 8" xfId="6676"/>
    <cellStyle name="Pre-inputted cells 5 2 2 2 2 2 9" xfId="6677"/>
    <cellStyle name="Pre-inputted cells 5 2 2 2 2 20" xfId="34734"/>
    <cellStyle name="Pre-inputted cells 5 2 2 2 2 21" xfId="34735"/>
    <cellStyle name="Pre-inputted cells 5 2 2 2 2 22" xfId="34736"/>
    <cellStyle name="Pre-inputted cells 5 2 2 2 2 23" xfId="34737"/>
    <cellStyle name="Pre-inputted cells 5 2 2 2 2 24" xfId="34738"/>
    <cellStyle name="Pre-inputted cells 5 2 2 2 2 25" xfId="34739"/>
    <cellStyle name="Pre-inputted cells 5 2 2 2 2 26" xfId="34740"/>
    <cellStyle name="Pre-inputted cells 5 2 2 2 2 27" xfId="34741"/>
    <cellStyle name="Pre-inputted cells 5 2 2 2 2 28" xfId="34742"/>
    <cellStyle name="Pre-inputted cells 5 2 2 2 2 29" xfId="34743"/>
    <cellStyle name="Pre-inputted cells 5 2 2 2 2 3" xfId="6678"/>
    <cellStyle name="Pre-inputted cells 5 2 2 2 2 30" xfId="34744"/>
    <cellStyle name="Pre-inputted cells 5 2 2 2 2 31" xfId="34745"/>
    <cellStyle name="Pre-inputted cells 5 2 2 2 2 32" xfId="34746"/>
    <cellStyle name="Pre-inputted cells 5 2 2 2 2 33" xfId="34747"/>
    <cellStyle name="Pre-inputted cells 5 2 2 2 2 34" xfId="34748"/>
    <cellStyle name="Pre-inputted cells 5 2 2 2 2 4" xfId="6679"/>
    <cellStyle name="Pre-inputted cells 5 2 2 2 2 5" xfId="6680"/>
    <cellStyle name="Pre-inputted cells 5 2 2 2 2 6" xfId="6681"/>
    <cellStyle name="Pre-inputted cells 5 2 2 2 2 7" xfId="6682"/>
    <cellStyle name="Pre-inputted cells 5 2 2 2 2 8" xfId="6683"/>
    <cellStyle name="Pre-inputted cells 5 2 2 2 2 9" xfId="6684"/>
    <cellStyle name="Pre-inputted cells 5 2 2 2 20" xfId="34749"/>
    <cellStyle name="Pre-inputted cells 5 2 2 2 21" xfId="34750"/>
    <cellStyle name="Pre-inputted cells 5 2 2 2 22" xfId="34751"/>
    <cellStyle name="Pre-inputted cells 5 2 2 2 23" xfId="34752"/>
    <cellStyle name="Pre-inputted cells 5 2 2 2 24" xfId="34753"/>
    <cellStyle name="Pre-inputted cells 5 2 2 2 25" xfId="34754"/>
    <cellStyle name="Pre-inputted cells 5 2 2 2 26" xfId="34755"/>
    <cellStyle name="Pre-inputted cells 5 2 2 2 27" xfId="34756"/>
    <cellStyle name="Pre-inputted cells 5 2 2 2 28" xfId="34757"/>
    <cellStyle name="Pre-inputted cells 5 2 2 2 29" xfId="34758"/>
    <cellStyle name="Pre-inputted cells 5 2 2 2 3" xfId="1649"/>
    <cellStyle name="Pre-inputted cells 5 2 2 2 3 10" xfId="6685"/>
    <cellStyle name="Pre-inputted cells 5 2 2 2 3 11" xfId="6686"/>
    <cellStyle name="Pre-inputted cells 5 2 2 2 3 12" xfId="6687"/>
    <cellStyle name="Pre-inputted cells 5 2 2 2 3 13" xfId="6688"/>
    <cellStyle name="Pre-inputted cells 5 2 2 2 3 2" xfId="6689"/>
    <cellStyle name="Pre-inputted cells 5 2 2 2 3 3" xfId="6690"/>
    <cellStyle name="Pre-inputted cells 5 2 2 2 3 4" xfId="6691"/>
    <cellStyle name="Pre-inputted cells 5 2 2 2 3 5" xfId="6692"/>
    <cellStyle name="Pre-inputted cells 5 2 2 2 3 6" xfId="6693"/>
    <cellStyle name="Pre-inputted cells 5 2 2 2 3 7" xfId="6694"/>
    <cellStyle name="Pre-inputted cells 5 2 2 2 3 8" xfId="6695"/>
    <cellStyle name="Pre-inputted cells 5 2 2 2 3 9" xfId="6696"/>
    <cellStyle name="Pre-inputted cells 5 2 2 2 30" xfId="34759"/>
    <cellStyle name="Pre-inputted cells 5 2 2 2 31" xfId="34760"/>
    <cellStyle name="Pre-inputted cells 5 2 2 2 4" xfId="6697"/>
    <cellStyle name="Pre-inputted cells 5 2 2 2 5" xfId="6698"/>
    <cellStyle name="Pre-inputted cells 5 2 2 2 6" xfId="6699"/>
    <cellStyle name="Pre-inputted cells 5 2 2 2 7" xfId="6700"/>
    <cellStyle name="Pre-inputted cells 5 2 2 2 8" xfId="6701"/>
    <cellStyle name="Pre-inputted cells 5 2 2 2 9" xfId="6702"/>
    <cellStyle name="Pre-inputted cells 5 2 2 2_4 28 1_Asst_Health_Crit_AllTO_RIIO_20110714pm" xfId="15597"/>
    <cellStyle name="Pre-inputted cells 5 2 2 20" xfId="34761"/>
    <cellStyle name="Pre-inputted cells 5 2 2 21" xfId="34762"/>
    <cellStyle name="Pre-inputted cells 5 2 2 22" xfId="34763"/>
    <cellStyle name="Pre-inputted cells 5 2 2 23" xfId="34764"/>
    <cellStyle name="Pre-inputted cells 5 2 2 24" xfId="34765"/>
    <cellStyle name="Pre-inputted cells 5 2 2 25" xfId="34766"/>
    <cellStyle name="Pre-inputted cells 5 2 2 26" xfId="34767"/>
    <cellStyle name="Pre-inputted cells 5 2 2 27" xfId="34768"/>
    <cellStyle name="Pre-inputted cells 5 2 2 28" xfId="34769"/>
    <cellStyle name="Pre-inputted cells 5 2 2 29" xfId="34770"/>
    <cellStyle name="Pre-inputted cells 5 2 2 3" xfId="1650"/>
    <cellStyle name="Pre-inputted cells 5 2 2 3 10" xfId="6703"/>
    <cellStyle name="Pre-inputted cells 5 2 2 3 11" xfId="6704"/>
    <cellStyle name="Pre-inputted cells 5 2 2 3 12" xfId="6705"/>
    <cellStyle name="Pre-inputted cells 5 2 2 3 13" xfId="6706"/>
    <cellStyle name="Pre-inputted cells 5 2 2 3 14" xfId="6707"/>
    <cellStyle name="Pre-inputted cells 5 2 2 3 15" xfId="34771"/>
    <cellStyle name="Pre-inputted cells 5 2 2 3 16" xfId="34772"/>
    <cellStyle name="Pre-inputted cells 5 2 2 3 17" xfId="34773"/>
    <cellStyle name="Pre-inputted cells 5 2 2 3 18" xfId="34774"/>
    <cellStyle name="Pre-inputted cells 5 2 2 3 19" xfId="34775"/>
    <cellStyle name="Pre-inputted cells 5 2 2 3 2" xfId="1651"/>
    <cellStyle name="Pre-inputted cells 5 2 2 3 2 10" xfId="6708"/>
    <cellStyle name="Pre-inputted cells 5 2 2 3 2 11" xfId="6709"/>
    <cellStyle name="Pre-inputted cells 5 2 2 3 2 12" xfId="6710"/>
    <cellStyle name="Pre-inputted cells 5 2 2 3 2 13" xfId="6711"/>
    <cellStyle name="Pre-inputted cells 5 2 2 3 2 2" xfId="6712"/>
    <cellStyle name="Pre-inputted cells 5 2 2 3 2 3" xfId="6713"/>
    <cellStyle name="Pre-inputted cells 5 2 2 3 2 4" xfId="6714"/>
    <cellStyle name="Pre-inputted cells 5 2 2 3 2 5" xfId="6715"/>
    <cellStyle name="Pre-inputted cells 5 2 2 3 2 6" xfId="6716"/>
    <cellStyle name="Pre-inputted cells 5 2 2 3 2 7" xfId="6717"/>
    <cellStyle name="Pre-inputted cells 5 2 2 3 2 8" xfId="6718"/>
    <cellStyle name="Pre-inputted cells 5 2 2 3 2 9" xfId="6719"/>
    <cellStyle name="Pre-inputted cells 5 2 2 3 20" xfId="34776"/>
    <cellStyle name="Pre-inputted cells 5 2 2 3 21" xfId="34777"/>
    <cellStyle name="Pre-inputted cells 5 2 2 3 22" xfId="34778"/>
    <cellStyle name="Pre-inputted cells 5 2 2 3 23" xfId="34779"/>
    <cellStyle name="Pre-inputted cells 5 2 2 3 24" xfId="34780"/>
    <cellStyle name="Pre-inputted cells 5 2 2 3 25" xfId="34781"/>
    <cellStyle name="Pre-inputted cells 5 2 2 3 26" xfId="34782"/>
    <cellStyle name="Pre-inputted cells 5 2 2 3 27" xfId="34783"/>
    <cellStyle name="Pre-inputted cells 5 2 2 3 28" xfId="34784"/>
    <cellStyle name="Pre-inputted cells 5 2 2 3 29" xfId="34785"/>
    <cellStyle name="Pre-inputted cells 5 2 2 3 3" xfId="6720"/>
    <cellStyle name="Pre-inputted cells 5 2 2 3 30" xfId="34786"/>
    <cellStyle name="Pre-inputted cells 5 2 2 3 4" xfId="6721"/>
    <cellStyle name="Pre-inputted cells 5 2 2 3 5" xfId="6722"/>
    <cellStyle name="Pre-inputted cells 5 2 2 3 6" xfId="6723"/>
    <cellStyle name="Pre-inputted cells 5 2 2 3 7" xfId="6724"/>
    <cellStyle name="Pre-inputted cells 5 2 2 3 8" xfId="6725"/>
    <cellStyle name="Pre-inputted cells 5 2 2 3 9" xfId="6726"/>
    <cellStyle name="Pre-inputted cells 5 2 2 30" xfId="34787"/>
    <cellStyle name="Pre-inputted cells 5 2 2 31" xfId="34788"/>
    <cellStyle name="Pre-inputted cells 5 2 2 32" xfId="34789"/>
    <cellStyle name="Pre-inputted cells 5 2 2 33" xfId="34790"/>
    <cellStyle name="Pre-inputted cells 5 2 2 4" xfId="1652"/>
    <cellStyle name="Pre-inputted cells 5 2 2 4 10" xfId="6727"/>
    <cellStyle name="Pre-inputted cells 5 2 2 4 11" xfId="6728"/>
    <cellStyle name="Pre-inputted cells 5 2 2 4 12" xfId="6729"/>
    <cellStyle name="Pre-inputted cells 5 2 2 4 13" xfId="6730"/>
    <cellStyle name="Pre-inputted cells 5 2 2 4 14" xfId="6731"/>
    <cellStyle name="Pre-inputted cells 5 2 2 4 15" xfId="34791"/>
    <cellStyle name="Pre-inputted cells 5 2 2 4 16" xfId="34792"/>
    <cellStyle name="Pre-inputted cells 5 2 2 4 17" xfId="34793"/>
    <cellStyle name="Pre-inputted cells 5 2 2 4 18" xfId="34794"/>
    <cellStyle name="Pre-inputted cells 5 2 2 4 19" xfId="34795"/>
    <cellStyle name="Pre-inputted cells 5 2 2 4 2" xfId="1653"/>
    <cellStyle name="Pre-inputted cells 5 2 2 4 2 10" xfId="6732"/>
    <cellStyle name="Pre-inputted cells 5 2 2 4 2 11" xfId="6733"/>
    <cellStyle name="Pre-inputted cells 5 2 2 4 2 12" xfId="6734"/>
    <cellStyle name="Pre-inputted cells 5 2 2 4 2 13" xfId="6735"/>
    <cellStyle name="Pre-inputted cells 5 2 2 4 2 2" xfId="6736"/>
    <cellStyle name="Pre-inputted cells 5 2 2 4 2 3" xfId="6737"/>
    <cellStyle name="Pre-inputted cells 5 2 2 4 2 4" xfId="6738"/>
    <cellStyle name="Pre-inputted cells 5 2 2 4 2 5" xfId="6739"/>
    <cellStyle name="Pre-inputted cells 5 2 2 4 2 6" xfId="6740"/>
    <cellStyle name="Pre-inputted cells 5 2 2 4 2 7" xfId="6741"/>
    <cellStyle name="Pre-inputted cells 5 2 2 4 2 8" xfId="6742"/>
    <cellStyle name="Pre-inputted cells 5 2 2 4 2 9" xfId="6743"/>
    <cellStyle name="Pre-inputted cells 5 2 2 4 20" xfId="34796"/>
    <cellStyle name="Pre-inputted cells 5 2 2 4 21" xfId="34797"/>
    <cellStyle name="Pre-inputted cells 5 2 2 4 22" xfId="34798"/>
    <cellStyle name="Pre-inputted cells 5 2 2 4 23" xfId="34799"/>
    <cellStyle name="Pre-inputted cells 5 2 2 4 24" xfId="34800"/>
    <cellStyle name="Pre-inputted cells 5 2 2 4 25" xfId="34801"/>
    <cellStyle name="Pre-inputted cells 5 2 2 4 26" xfId="34802"/>
    <cellStyle name="Pre-inputted cells 5 2 2 4 27" xfId="34803"/>
    <cellStyle name="Pre-inputted cells 5 2 2 4 28" xfId="34804"/>
    <cellStyle name="Pre-inputted cells 5 2 2 4 29" xfId="34805"/>
    <cellStyle name="Pre-inputted cells 5 2 2 4 3" xfId="6744"/>
    <cellStyle name="Pre-inputted cells 5 2 2 4 30" xfId="34806"/>
    <cellStyle name="Pre-inputted cells 5 2 2 4 4" xfId="6745"/>
    <cellStyle name="Pre-inputted cells 5 2 2 4 5" xfId="6746"/>
    <cellStyle name="Pre-inputted cells 5 2 2 4 6" xfId="6747"/>
    <cellStyle name="Pre-inputted cells 5 2 2 4 7" xfId="6748"/>
    <cellStyle name="Pre-inputted cells 5 2 2 4 8" xfId="6749"/>
    <cellStyle name="Pre-inputted cells 5 2 2 4 9" xfId="6750"/>
    <cellStyle name="Pre-inputted cells 5 2 2 5" xfId="1654"/>
    <cellStyle name="Pre-inputted cells 5 2 2 5 10" xfId="6751"/>
    <cellStyle name="Pre-inputted cells 5 2 2 5 11" xfId="6752"/>
    <cellStyle name="Pre-inputted cells 5 2 2 5 12" xfId="6753"/>
    <cellStyle name="Pre-inputted cells 5 2 2 5 13" xfId="6754"/>
    <cellStyle name="Pre-inputted cells 5 2 2 5 2" xfId="6755"/>
    <cellStyle name="Pre-inputted cells 5 2 2 5 3" xfId="6756"/>
    <cellStyle name="Pre-inputted cells 5 2 2 5 4" xfId="6757"/>
    <cellStyle name="Pre-inputted cells 5 2 2 5 5" xfId="6758"/>
    <cellStyle name="Pre-inputted cells 5 2 2 5 6" xfId="6759"/>
    <cellStyle name="Pre-inputted cells 5 2 2 5 7" xfId="6760"/>
    <cellStyle name="Pre-inputted cells 5 2 2 5 8" xfId="6761"/>
    <cellStyle name="Pre-inputted cells 5 2 2 5 9" xfId="6762"/>
    <cellStyle name="Pre-inputted cells 5 2 2 6" xfId="6763"/>
    <cellStyle name="Pre-inputted cells 5 2 2 7" xfId="6764"/>
    <cellStyle name="Pre-inputted cells 5 2 2 8" xfId="6765"/>
    <cellStyle name="Pre-inputted cells 5 2 2 9" xfId="6766"/>
    <cellStyle name="Pre-inputted cells 5 2 2_4 28 1_Asst_Health_Crit_AllTO_RIIO_20110714pm" xfId="15598"/>
    <cellStyle name="Pre-inputted cells 5 2 20" xfId="34807"/>
    <cellStyle name="Pre-inputted cells 5 2 21" xfId="34808"/>
    <cellStyle name="Pre-inputted cells 5 2 22" xfId="34809"/>
    <cellStyle name="Pre-inputted cells 5 2 23" xfId="34810"/>
    <cellStyle name="Pre-inputted cells 5 2 24" xfId="34811"/>
    <cellStyle name="Pre-inputted cells 5 2 25" xfId="34812"/>
    <cellStyle name="Pre-inputted cells 5 2 26" xfId="34813"/>
    <cellStyle name="Pre-inputted cells 5 2 27" xfId="34814"/>
    <cellStyle name="Pre-inputted cells 5 2 28" xfId="34815"/>
    <cellStyle name="Pre-inputted cells 5 2 29" xfId="34816"/>
    <cellStyle name="Pre-inputted cells 5 2 3" xfId="1655"/>
    <cellStyle name="Pre-inputted cells 5 2 3 10" xfId="6767"/>
    <cellStyle name="Pre-inputted cells 5 2 3 11" xfId="6768"/>
    <cellStyle name="Pre-inputted cells 5 2 3 12" xfId="6769"/>
    <cellStyle name="Pre-inputted cells 5 2 3 13" xfId="6770"/>
    <cellStyle name="Pre-inputted cells 5 2 3 14" xfId="6771"/>
    <cellStyle name="Pre-inputted cells 5 2 3 15" xfId="6772"/>
    <cellStyle name="Pre-inputted cells 5 2 3 16" xfId="34817"/>
    <cellStyle name="Pre-inputted cells 5 2 3 17" xfId="34818"/>
    <cellStyle name="Pre-inputted cells 5 2 3 18" xfId="34819"/>
    <cellStyle name="Pre-inputted cells 5 2 3 19" xfId="34820"/>
    <cellStyle name="Pre-inputted cells 5 2 3 2" xfId="1656"/>
    <cellStyle name="Pre-inputted cells 5 2 3 2 10" xfId="6773"/>
    <cellStyle name="Pre-inputted cells 5 2 3 2 11" xfId="6774"/>
    <cellStyle name="Pre-inputted cells 5 2 3 2 12" xfId="6775"/>
    <cellStyle name="Pre-inputted cells 5 2 3 2 13" xfId="6776"/>
    <cellStyle name="Pre-inputted cells 5 2 3 2 14" xfId="6777"/>
    <cellStyle name="Pre-inputted cells 5 2 3 2 15" xfId="34821"/>
    <cellStyle name="Pre-inputted cells 5 2 3 2 16" xfId="34822"/>
    <cellStyle name="Pre-inputted cells 5 2 3 2 17" xfId="34823"/>
    <cellStyle name="Pre-inputted cells 5 2 3 2 18" xfId="34824"/>
    <cellStyle name="Pre-inputted cells 5 2 3 2 19" xfId="34825"/>
    <cellStyle name="Pre-inputted cells 5 2 3 2 2" xfId="1657"/>
    <cellStyle name="Pre-inputted cells 5 2 3 2 2 10" xfId="6778"/>
    <cellStyle name="Pre-inputted cells 5 2 3 2 2 11" xfId="6779"/>
    <cellStyle name="Pre-inputted cells 5 2 3 2 2 12" xfId="6780"/>
    <cellStyle name="Pre-inputted cells 5 2 3 2 2 13" xfId="6781"/>
    <cellStyle name="Pre-inputted cells 5 2 3 2 2 2" xfId="6782"/>
    <cellStyle name="Pre-inputted cells 5 2 3 2 2 3" xfId="6783"/>
    <cellStyle name="Pre-inputted cells 5 2 3 2 2 4" xfId="6784"/>
    <cellStyle name="Pre-inputted cells 5 2 3 2 2 5" xfId="6785"/>
    <cellStyle name="Pre-inputted cells 5 2 3 2 2 6" xfId="6786"/>
    <cellStyle name="Pre-inputted cells 5 2 3 2 2 7" xfId="6787"/>
    <cellStyle name="Pre-inputted cells 5 2 3 2 2 8" xfId="6788"/>
    <cellStyle name="Pre-inputted cells 5 2 3 2 2 9" xfId="6789"/>
    <cellStyle name="Pre-inputted cells 5 2 3 2 20" xfId="34826"/>
    <cellStyle name="Pre-inputted cells 5 2 3 2 21" xfId="34827"/>
    <cellStyle name="Pre-inputted cells 5 2 3 2 22" xfId="34828"/>
    <cellStyle name="Pre-inputted cells 5 2 3 2 23" xfId="34829"/>
    <cellStyle name="Pre-inputted cells 5 2 3 2 24" xfId="34830"/>
    <cellStyle name="Pre-inputted cells 5 2 3 2 25" xfId="34831"/>
    <cellStyle name="Pre-inputted cells 5 2 3 2 26" xfId="34832"/>
    <cellStyle name="Pre-inputted cells 5 2 3 2 27" xfId="34833"/>
    <cellStyle name="Pre-inputted cells 5 2 3 2 28" xfId="34834"/>
    <cellStyle name="Pre-inputted cells 5 2 3 2 29" xfId="34835"/>
    <cellStyle name="Pre-inputted cells 5 2 3 2 3" xfId="6790"/>
    <cellStyle name="Pre-inputted cells 5 2 3 2 30" xfId="34836"/>
    <cellStyle name="Pre-inputted cells 5 2 3 2 31" xfId="34837"/>
    <cellStyle name="Pre-inputted cells 5 2 3 2 32" xfId="34838"/>
    <cellStyle name="Pre-inputted cells 5 2 3 2 33" xfId="34839"/>
    <cellStyle name="Pre-inputted cells 5 2 3 2 34" xfId="34840"/>
    <cellStyle name="Pre-inputted cells 5 2 3 2 4" xfId="6791"/>
    <cellStyle name="Pre-inputted cells 5 2 3 2 5" xfId="6792"/>
    <cellStyle name="Pre-inputted cells 5 2 3 2 6" xfId="6793"/>
    <cellStyle name="Pre-inputted cells 5 2 3 2 7" xfId="6794"/>
    <cellStyle name="Pre-inputted cells 5 2 3 2 8" xfId="6795"/>
    <cellStyle name="Pre-inputted cells 5 2 3 2 9" xfId="6796"/>
    <cellStyle name="Pre-inputted cells 5 2 3 20" xfId="34841"/>
    <cellStyle name="Pre-inputted cells 5 2 3 21" xfId="34842"/>
    <cellStyle name="Pre-inputted cells 5 2 3 22" xfId="34843"/>
    <cellStyle name="Pre-inputted cells 5 2 3 23" xfId="34844"/>
    <cellStyle name="Pre-inputted cells 5 2 3 24" xfId="34845"/>
    <cellStyle name="Pre-inputted cells 5 2 3 25" xfId="34846"/>
    <cellStyle name="Pre-inputted cells 5 2 3 26" xfId="34847"/>
    <cellStyle name="Pre-inputted cells 5 2 3 27" xfId="34848"/>
    <cellStyle name="Pre-inputted cells 5 2 3 28" xfId="34849"/>
    <cellStyle name="Pre-inputted cells 5 2 3 29" xfId="34850"/>
    <cellStyle name="Pre-inputted cells 5 2 3 3" xfId="1658"/>
    <cellStyle name="Pre-inputted cells 5 2 3 3 10" xfId="6797"/>
    <cellStyle name="Pre-inputted cells 5 2 3 3 11" xfId="6798"/>
    <cellStyle name="Pre-inputted cells 5 2 3 3 12" xfId="6799"/>
    <cellStyle name="Pre-inputted cells 5 2 3 3 13" xfId="6800"/>
    <cellStyle name="Pre-inputted cells 5 2 3 3 2" xfId="6801"/>
    <cellStyle name="Pre-inputted cells 5 2 3 3 3" xfId="6802"/>
    <cellStyle name="Pre-inputted cells 5 2 3 3 4" xfId="6803"/>
    <cellStyle name="Pre-inputted cells 5 2 3 3 5" xfId="6804"/>
    <cellStyle name="Pre-inputted cells 5 2 3 3 6" xfId="6805"/>
    <cellStyle name="Pre-inputted cells 5 2 3 3 7" xfId="6806"/>
    <cellStyle name="Pre-inputted cells 5 2 3 3 8" xfId="6807"/>
    <cellStyle name="Pre-inputted cells 5 2 3 3 9" xfId="6808"/>
    <cellStyle name="Pre-inputted cells 5 2 3 30" xfId="34851"/>
    <cellStyle name="Pre-inputted cells 5 2 3 31" xfId="34852"/>
    <cellStyle name="Pre-inputted cells 5 2 3 32" xfId="34853"/>
    <cellStyle name="Pre-inputted cells 5 2 3 33" xfId="34854"/>
    <cellStyle name="Pre-inputted cells 5 2 3 34" xfId="34855"/>
    <cellStyle name="Pre-inputted cells 5 2 3 35" xfId="34856"/>
    <cellStyle name="Pre-inputted cells 5 2 3 4" xfId="6809"/>
    <cellStyle name="Pre-inputted cells 5 2 3 5" xfId="6810"/>
    <cellStyle name="Pre-inputted cells 5 2 3 6" xfId="6811"/>
    <cellStyle name="Pre-inputted cells 5 2 3 7" xfId="6812"/>
    <cellStyle name="Pre-inputted cells 5 2 3 8" xfId="6813"/>
    <cellStyle name="Pre-inputted cells 5 2 3 9" xfId="6814"/>
    <cellStyle name="Pre-inputted cells 5 2 3_4 28 1_Asst_Health_Crit_AllTO_RIIO_20110714pm" xfId="15599"/>
    <cellStyle name="Pre-inputted cells 5 2 30" xfId="34857"/>
    <cellStyle name="Pre-inputted cells 5 2 31" xfId="34858"/>
    <cellStyle name="Pre-inputted cells 5 2 32" xfId="34859"/>
    <cellStyle name="Pre-inputted cells 5 2 33" xfId="34860"/>
    <cellStyle name="Pre-inputted cells 5 2 34" xfId="34861"/>
    <cellStyle name="Pre-inputted cells 5 2 35" xfId="34862"/>
    <cellStyle name="Pre-inputted cells 5 2 36" xfId="34863"/>
    <cellStyle name="Pre-inputted cells 5 2 37" xfId="34864"/>
    <cellStyle name="Pre-inputted cells 5 2 38" xfId="34865"/>
    <cellStyle name="Pre-inputted cells 5 2 39" xfId="34866"/>
    <cellStyle name="Pre-inputted cells 5 2 4" xfId="1659"/>
    <cellStyle name="Pre-inputted cells 5 2 4 10" xfId="6815"/>
    <cellStyle name="Pre-inputted cells 5 2 4 11" xfId="6816"/>
    <cellStyle name="Pre-inputted cells 5 2 4 12" xfId="6817"/>
    <cellStyle name="Pre-inputted cells 5 2 4 13" xfId="6818"/>
    <cellStyle name="Pre-inputted cells 5 2 4 14" xfId="6819"/>
    <cellStyle name="Pre-inputted cells 5 2 4 15" xfId="34867"/>
    <cellStyle name="Pre-inputted cells 5 2 4 16" xfId="34868"/>
    <cellStyle name="Pre-inputted cells 5 2 4 17" xfId="34869"/>
    <cellStyle name="Pre-inputted cells 5 2 4 18" xfId="34870"/>
    <cellStyle name="Pre-inputted cells 5 2 4 19" xfId="34871"/>
    <cellStyle name="Pre-inputted cells 5 2 4 2" xfId="1660"/>
    <cellStyle name="Pre-inputted cells 5 2 4 2 10" xfId="6820"/>
    <cellStyle name="Pre-inputted cells 5 2 4 2 11" xfId="6821"/>
    <cellStyle name="Pre-inputted cells 5 2 4 2 12" xfId="6822"/>
    <cellStyle name="Pre-inputted cells 5 2 4 2 13" xfId="6823"/>
    <cellStyle name="Pre-inputted cells 5 2 4 2 2" xfId="6824"/>
    <cellStyle name="Pre-inputted cells 5 2 4 2 3" xfId="6825"/>
    <cellStyle name="Pre-inputted cells 5 2 4 2 4" xfId="6826"/>
    <cellStyle name="Pre-inputted cells 5 2 4 2 5" xfId="6827"/>
    <cellStyle name="Pre-inputted cells 5 2 4 2 6" xfId="6828"/>
    <cellStyle name="Pre-inputted cells 5 2 4 2 7" xfId="6829"/>
    <cellStyle name="Pre-inputted cells 5 2 4 2 8" xfId="6830"/>
    <cellStyle name="Pre-inputted cells 5 2 4 2 9" xfId="6831"/>
    <cellStyle name="Pre-inputted cells 5 2 4 20" xfId="34872"/>
    <cellStyle name="Pre-inputted cells 5 2 4 21" xfId="34873"/>
    <cellStyle name="Pre-inputted cells 5 2 4 22" xfId="34874"/>
    <cellStyle name="Pre-inputted cells 5 2 4 23" xfId="34875"/>
    <cellStyle name="Pre-inputted cells 5 2 4 24" xfId="34876"/>
    <cellStyle name="Pre-inputted cells 5 2 4 25" xfId="34877"/>
    <cellStyle name="Pre-inputted cells 5 2 4 26" xfId="34878"/>
    <cellStyle name="Pre-inputted cells 5 2 4 27" xfId="34879"/>
    <cellStyle name="Pre-inputted cells 5 2 4 28" xfId="34880"/>
    <cellStyle name="Pre-inputted cells 5 2 4 29" xfId="34881"/>
    <cellStyle name="Pre-inputted cells 5 2 4 3" xfId="6832"/>
    <cellStyle name="Pre-inputted cells 5 2 4 30" xfId="34882"/>
    <cellStyle name="Pre-inputted cells 5 2 4 31" xfId="34883"/>
    <cellStyle name="Pre-inputted cells 5 2 4 32" xfId="34884"/>
    <cellStyle name="Pre-inputted cells 5 2 4 33" xfId="34885"/>
    <cellStyle name="Pre-inputted cells 5 2 4 34" xfId="34886"/>
    <cellStyle name="Pre-inputted cells 5 2 4 4" xfId="6833"/>
    <cellStyle name="Pre-inputted cells 5 2 4 5" xfId="6834"/>
    <cellStyle name="Pre-inputted cells 5 2 4 6" xfId="6835"/>
    <cellStyle name="Pre-inputted cells 5 2 4 7" xfId="6836"/>
    <cellStyle name="Pre-inputted cells 5 2 4 8" xfId="6837"/>
    <cellStyle name="Pre-inputted cells 5 2 4 9" xfId="6838"/>
    <cellStyle name="Pre-inputted cells 5 2 5" xfId="1661"/>
    <cellStyle name="Pre-inputted cells 5 2 5 10" xfId="6839"/>
    <cellStyle name="Pre-inputted cells 5 2 5 11" xfId="6840"/>
    <cellStyle name="Pre-inputted cells 5 2 5 12" xfId="6841"/>
    <cellStyle name="Pre-inputted cells 5 2 5 13" xfId="6842"/>
    <cellStyle name="Pre-inputted cells 5 2 5 14" xfId="6843"/>
    <cellStyle name="Pre-inputted cells 5 2 5 15" xfId="34887"/>
    <cellStyle name="Pre-inputted cells 5 2 5 16" xfId="34888"/>
    <cellStyle name="Pre-inputted cells 5 2 5 17" xfId="34889"/>
    <cellStyle name="Pre-inputted cells 5 2 5 18" xfId="34890"/>
    <cellStyle name="Pre-inputted cells 5 2 5 19" xfId="34891"/>
    <cellStyle name="Pre-inputted cells 5 2 5 2" xfId="1662"/>
    <cellStyle name="Pre-inputted cells 5 2 5 2 10" xfId="6844"/>
    <cellStyle name="Pre-inputted cells 5 2 5 2 11" xfId="6845"/>
    <cellStyle name="Pre-inputted cells 5 2 5 2 12" xfId="6846"/>
    <cellStyle name="Pre-inputted cells 5 2 5 2 13" xfId="6847"/>
    <cellStyle name="Pre-inputted cells 5 2 5 2 2" xfId="6848"/>
    <cellStyle name="Pre-inputted cells 5 2 5 2 3" xfId="6849"/>
    <cellStyle name="Pre-inputted cells 5 2 5 2 4" xfId="6850"/>
    <cellStyle name="Pre-inputted cells 5 2 5 2 5" xfId="6851"/>
    <cellStyle name="Pre-inputted cells 5 2 5 2 6" xfId="6852"/>
    <cellStyle name="Pre-inputted cells 5 2 5 2 7" xfId="6853"/>
    <cellStyle name="Pre-inputted cells 5 2 5 2 8" xfId="6854"/>
    <cellStyle name="Pre-inputted cells 5 2 5 2 9" xfId="6855"/>
    <cellStyle name="Pre-inputted cells 5 2 5 20" xfId="34892"/>
    <cellStyle name="Pre-inputted cells 5 2 5 21" xfId="34893"/>
    <cellStyle name="Pre-inputted cells 5 2 5 22" xfId="34894"/>
    <cellStyle name="Pre-inputted cells 5 2 5 23" xfId="34895"/>
    <cellStyle name="Pre-inputted cells 5 2 5 24" xfId="34896"/>
    <cellStyle name="Pre-inputted cells 5 2 5 25" xfId="34897"/>
    <cellStyle name="Pre-inputted cells 5 2 5 26" xfId="34898"/>
    <cellStyle name="Pre-inputted cells 5 2 5 27" xfId="34899"/>
    <cellStyle name="Pre-inputted cells 5 2 5 28" xfId="34900"/>
    <cellStyle name="Pre-inputted cells 5 2 5 29" xfId="34901"/>
    <cellStyle name="Pre-inputted cells 5 2 5 3" xfId="6856"/>
    <cellStyle name="Pre-inputted cells 5 2 5 30" xfId="34902"/>
    <cellStyle name="Pre-inputted cells 5 2 5 31" xfId="34903"/>
    <cellStyle name="Pre-inputted cells 5 2 5 32" xfId="34904"/>
    <cellStyle name="Pre-inputted cells 5 2 5 33" xfId="34905"/>
    <cellStyle name="Pre-inputted cells 5 2 5 34" xfId="34906"/>
    <cellStyle name="Pre-inputted cells 5 2 5 4" xfId="6857"/>
    <cellStyle name="Pre-inputted cells 5 2 5 5" xfId="6858"/>
    <cellStyle name="Pre-inputted cells 5 2 5 6" xfId="6859"/>
    <cellStyle name="Pre-inputted cells 5 2 5 7" xfId="6860"/>
    <cellStyle name="Pre-inputted cells 5 2 5 8" xfId="6861"/>
    <cellStyle name="Pre-inputted cells 5 2 5 9" xfId="6862"/>
    <cellStyle name="Pre-inputted cells 5 2 6" xfId="1663"/>
    <cellStyle name="Pre-inputted cells 5 2 6 10" xfId="6863"/>
    <cellStyle name="Pre-inputted cells 5 2 6 11" xfId="6864"/>
    <cellStyle name="Pre-inputted cells 5 2 6 12" xfId="6865"/>
    <cellStyle name="Pre-inputted cells 5 2 6 13" xfId="6866"/>
    <cellStyle name="Pre-inputted cells 5 2 6 2" xfId="6867"/>
    <cellStyle name="Pre-inputted cells 5 2 6 3" xfId="6868"/>
    <cellStyle name="Pre-inputted cells 5 2 6 4" xfId="6869"/>
    <cellStyle name="Pre-inputted cells 5 2 6 5" xfId="6870"/>
    <cellStyle name="Pre-inputted cells 5 2 6 6" xfId="6871"/>
    <cellStyle name="Pre-inputted cells 5 2 6 7" xfId="6872"/>
    <cellStyle name="Pre-inputted cells 5 2 6 8" xfId="6873"/>
    <cellStyle name="Pre-inputted cells 5 2 6 9" xfId="6874"/>
    <cellStyle name="Pre-inputted cells 5 2 7" xfId="6875"/>
    <cellStyle name="Pre-inputted cells 5 2 8" xfId="6876"/>
    <cellStyle name="Pre-inputted cells 5 2 9" xfId="6877"/>
    <cellStyle name="Pre-inputted cells 5 2_4 28 1_Asst_Health_Crit_AllTO_RIIO_20110714pm" xfId="15600"/>
    <cellStyle name="Pre-inputted cells 5 20" xfId="34907"/>
    <cellStyle name="Pre-inputted cells 5 21" xfId="34908"/>
    <cellStyle name="Pre-inputted cells 5 22" xfId="34909"/>
    <cellStyle name="Pre-inputted cells 5 23" xfId="34910"/>
    <cellStyle name="Pre-inputted cells 5 24" xfId="34911"/>
    <cellStyle name="Pre-inputted cells 5 25" xfId="34912"/>
    <cellStyle name="Pre-inputted cells 5 26" xfId="34913"/>
    <cellStyle name="Pre-inputted cells 5 27" xfId="34914"/>
    <cellStyle name="Pre-inputted cells 5 28" xfId="34915"/>
    <cellStyle name="Pre-inputted cells 5 29" xfId="34916"/>
    <cellStyle name="Pre-inputted cells 5 3" xfId="1664"/>
    <cellStyle name="Pre-inputted cells 5 3 10" xfId="6878"/>
    <cellStyle name="Pre-inputted cells 5 3 11" xfId="6879"/>
    <cellStyle name="Pre-inputted cells 5 3 12" xfId="6880"/>
    <cellStyle name="Pre-inputted cells 5 3 13" xfId="6881"/>
    <cellStyle name="Pre-inputted cells 5 3 14" xfId="6882"/>
    <cellStyle name="Pre-inputted cells 5 3 15" xfId="6883"/>
    <cellStyle name="Pre-inputted cells 5 3 16" xfId="34917"/>
    <cellStyle name="Pre-inputted cells 5 3 17" xfId="34918"/>
    <cellStyle name="Pre-inputted cells 5 3 18" xfId="34919"/>
    <cellStyle name="Pre-inputted cells 5 3 19" xfId="34920"/>
    <cellStyle name="Pre-inputted cells 5 3 2" xfId="1665"/>
    <cellStyle name="Pre-inputted cells 5 3 2 10" xfId="6884"/>
    <cellStyle name="Pre-inputted cells 5 3 2 11" xfId="6885"/>
    <cellStyle name="Pre-inputted cells 5 3 2 12" xfId="6886"/>
    <cellStyle name="Pre-inputted cells 5 3 2 13" xfId="6887"/>
    <cellStyle name="Pre-inputted cells 5 3 2 14" xfId="6888"/>
    <cellStyle name="Pre-inputted cells 5 3 2 15" xfId="34921"/>
    <cellStyle name="Pre-inputted cells 5 3 2 16" xfId="34922"/>
    <cellStyle name="Pre-inputted cells 5 3 2 17" xfId="34923"/>
    <cellStyle name="Pre-inputted cells 5 3 2 18" xfId="34924"/>
    <cellStyle name="Pre-inputted cells 5 3 2 19" xfId="34925"/>
    <cellStyle name="Pre-inputted cells 5 3 2 2" xfId="1666"/>
    <cellStyle name="Pre-inputted cells 5 3 2 2 10" xfId="6889"/>
    <cellStyle name="Pre-inputted cells 5 3 2 2 11" xfId="6890"/>
    <cellStyle name="Pre-inputted cells 5 3 2 2 12" xfId="6891"/>
    <cellStyle name="Pre-inputted cells 5 3 2 2 13" xfId="6892"/>
    <cellStyle name="Pre-inputted cells 5 3 2 2 2" xfId="6893"/>
    <cellStyle name="Pre-inputted cells 5 3 2 2 3" xfId="6894"/>
    <cellStyle name="Pre-inputted cells 5 3 2 2 4" xfId="6895"/>
    <cellStyle name="Pre-inputted cells 5 3 2 2 5" xfId="6896"/>
    <cellStyle name="Pre-inputted cells 5 3 2 2 6" xfId="6897"/>
    <cellStyle name="Pre-inputted cells 5 3 2 2 7" xfId="6898"/>
    <cellStyle name="Pre-inputted cells 5 3 2 2 8" xfId="6899"/>
    <cellStyle name="Pre-inputted cells 5 3 2 2 9" xfId="6900"/>
    <cellStyle name="Pre-inputted cells 5 3 2 20" xfId="34926"/>
    <cellStyle name="Pre-inputted cells 5 3 2 21" xfId="34927"/>
    <cellStyle name="Pre-inputted cells 5 3 2 22" xfId="34928"/>
    <cellStyle name="Pre-inputted cells 5 3 2 23" xfId="34929"/>
    <cellStyle name="Pre-inputted cells 5 3 2 24" xfId="34930"/>
    <cellStyle name="Pre-inputted cells 5 3 2 25" xfId="34931"/>
    <cellStyle name="Pre-inputted cells 5 3 2 26" xfId="34932"/>
    <cellStyle name="Pre-inputted cells 5 3 2 27" xfId="34933"/>
    <cellStyle name="Pre-inputted cells 5 3 2 28" xfId="34934"/>
    <cellStyle name="Pre-inputted cells 5 3 2 29" xfId="34935"/>
    <cellStyle name="Pre-inputted cells 5 3 2 3" xfId="6901"/>
    <cellStyle name="Pre-inputted cells 5 3 2 30" xfId="34936"/>
    <cellStyle name="Pre-inputted cells 5 3 2 31" xfId="34937"/>
    <cellStyle name="Pre-inputted cells 5 3 2 32" xfId="34938"/>
    <cellStyle name="Pre-inputted cells 5 3 2 33" xfId="34939"/>
    <cellStyle name="Pre-inputted cells 5 3 2 34" xfId="34940"/>
    <cellStyle name="Pre-inputted cells 5 3 2 4" xfId="6902"/>
    <cellStyle name="Pre-inputted cells 5 3 2 5" xfId="6903"/>
    <cellStyle name="Pre-inputted cells 5 3 2 6" xfId="6904"/>
    <cellStyle name="Pre-inputted cells 5 3 2 7" xfId="6905"/>
    <cellStyle name="Pre-inputted cells 5 3 2 8" xfId="6906"/>
    <cellStyle name="Pre-inputted cells 5 3 2 9" xfId="6907"/>
    <cellStyle name="Pre-inputted cells 5 3 20" xfId="34941"/>
    <cellStyle name="Pre-inputted cells 5 3 21" xfId="34942"/>
    <cellStyle name="Pre-inputted cells 5 3 22" xfId="34943"/>
    <cellStyle name="Pre-inputted cells 5 3 23" xfId="34944"/>
    <cellStyle name="Pre-inputted cells 5 3 24" xfId="34945"/>
    <cellStyle name="Pre-inputted cells 5 3 25" xfId="34946"/>
    <cellStyle name="Pre-inputted cells 5 3 26" xfId="34947"/>
    <cellStyle name="Pre-inputted cells 5 3 27" xfId="34948"/>
    <cellStyle name="Pre-inputted cells 5 3 28" xfId="34949"/>
    <cellStyle name="Pre-inputted cells 5 3 29" xfId="34950"/>
    <cellStyle name="Pre-inputted cells 5 3 3" xfId="1667"/>
    <cellStyle name="Pre-inputted cells 5 3 3 10" xfId="6908"/>
    <cellStyle name="Pre-inputted cells 5 3 3 11" xfId="6909"/>
    <cellStyle name="Pre-inputted cells 5 3 3 12" xfId="6910"/>
    <cellStyle name="Pre-inputted cells 5 3 3 13" xfId="6911"/>
    <cellStyle name="Pre-inputted cells 5 3 3 2" xfId="6912"/>
    <cellStyle name="Pre-inputted cells 5 3 3 3" xfId="6913"/>
    <cellStyle name="Pre-inputted cells 5 3 3 4" xfId="6914"/>
    <cellStyle name="Pre-inputted cells 5 3 3 5" xfId="6915"/>
    <cellStyle name="Pre-inputted cells 5 3 3 6" xfId="6916"/>
    <cellStyle name="Pre-inputted cells 5 3 3 7" xfId="6917"/>
    <cellStyle name="Pre-inputted cells 5 3 3 8" xfId="6918"/>
    <cellStyle name="Pre-inputted cells 5 3 3 9" xfId="6919"/>
    <cellStyle name="Pre-inputted cells 5 3 30" xfId="34951"/>
    <cellStyle name="Pre-inputted cells 5 3 31" xfId="34952"/>
    <cellStyle name="Pre-inputted cells 5 3 32" xfId="34953"/>
    <cellStyle name="Pre-inputted cells 5 3 33" xfId="34954"/>
    <cellStyle name="Pre-inputted cells 5 3 34" xfId="34955"/>
    <cellStyle name="Pre-inputted cells 5 3 35" xfId="34956"/>
    <cellStyle name="Pre-inputted cells 5 3 4" xfId="6920"/>
    <cellStyle name="Pre-inputted cells 5 3 5" xfId="6921"/>
    <cellStyle name="Pre-inputted cells 5 3 6" xfId="6922"/>
    <cellStyle name="Pre-inputted cells 5 3 7" xfId="6923"/>
    <cellStyle name="Pre-inputted cells 5 3 8" xfId="6924"/>
    <cellStyle name="Pre-inputted cells 5 3 9" xfId="6925"/>
    <cellStyle name="Pre-inputted cells 5 3_4 28 1_Asst_Health_Crit_AllTO_RIIO_20110714pm" xfId="15601"/>
    <cellStyle name="Pre-inputted cells 5 30" xfId="34957"/>
    <cellStyle name="Pre-inputted cells 5 31" xfId="34958"/>
    <cellStyle name="Pre-inputted cells 5 32" xfId="34959"/>
    <cellStyle name="Pre-inputted cells 5 33" xfId="34960"/>
    <cellStyle name="Pre-inputted cells 5 34" xfId="34961"/>
    <cellStyle name="Pre-inputted cells 5 35" xfId="34962"/>
    <cellStyle name="Pre-inputted cells 5 36" xfId="34963"/>
    <cellStyle name="Pre-inputted cells 5 37" xfId="34964"/>
    <cellStyle name="Pre-inputted cells 5 38" xfId="34965"/>
    <cellStyle name="Pre-inputted cells 5 39" xfId="34966"/>
    <cellStyle name="Pre-inputted cells 5 4" xfId="1668"/>
    <cellStyle name="Pre-inputted cells 5 4 10" xfId="6926"/>
    <cellStyle name="Pre-inputted cells 5 4 11" xfId="6927"/>
    <cellStyle name="Pre-inputted cells 5 4 12" xfId="6928"/>
    <cellStyle name="Pre-inputted cells 5 4 13" xfId="6929"/>
    <cellStyle name="Pre-inputted cells 5 4 14" xfId="6930"/>
    <cellStyle name="Pre-inputted cells 5 4 15" xfId="34967"/>
    <cellStyle name="Pre-inputted cells 5 4 16" xfId="34968"/>
    <cellStyle name="Pre-inputted cells 5 4 17" xfId="34969"/>
    <cellStyle name="Pre-inputted cells 5 4 18" xfId="34970"/>
    <cellStyle name="Pre-inputted cells 5 4 19" xfId="34971"/>
    <cellStyle name="Pre-inputted cells 5 4 2" xfId="1669"/>
    <cellStyle name="Pre-inputted cells 5 4 2 10" xfId="6931"/>
    <cellStyle name="Pre-inputted cells 5 4 2 11" xfId="6932"/>
    <cellStyle name="Pre-inputted cells 5 4 2 12" xfId="6933"/>
    <cellStyle name="Pre-inputted cells 5 4 2 13" xfId="6934"/>
    <cellStyle name="Pre-inputted cells 5 4 2 2" xfId="6935"/>
    <cellStyle name="Pre-inputted cells 5 4 2 3" xfId="6936"/>
    <cellStyle name="Pre-inputted cells 5 4 2 4" xfId="6937"/>
    <cellStyle name="Pre-inputted cells 5 4 2 5" xfId="6938"/>
    <cellStyle name="Pre-inputted cells 5 4 2 6" xfId="6939"/>
    <cellStyle name="Pre-inputted cells 5 4 2 7" xfId="6940"/>
    <cellStyle name="Pre-inputted cells 5 4 2 8" xfId="6941"/>
    <cellStyle name="Pre-inputted cells 5 4 2 9" xfId="6942"/>
    <cellStyle name="Pre-inputted cells 5 4 20" xfId="34972"/>
    <cellStyle name="Pre-inputted cells 5 4 21" xfId="34973"/>
    <cellStyle name="Pre-inputted cells 5 4 22" xfId="34974"/>
    <cellStyle name="Pre-inputted cells 5 4 23" xfId="34975"/>
    <cellStyle name="Pre-inputted cells 5 4 24" xfId="34976"/>
    <cellStyle name="Pre-inputted cells 5 4 25" xfId="34977"/>
    <cellStyle name="Pre-inputted cells 5 4 26" xfId="34978"/>
    <cellStyle name="Pre-inputted cells 5 4 27" xfId="34979"/>
    <cellStyle name="Pre-inputted cells 5 4 28" xfId="34980"/>
    <cellStyle name="Pre-inputted cells 5 4 29" xfId="34981"/>
    <cellStyle name="Pre-inputted cells 5 4 3" xfId="6943"/>
    <cellStyle name="Pre-inputted cells 5 4 30" xfId="34982"/>
    <cellStyle name="Pre-inputted cells 5 4 31" xfId="34983"/>
    <cellStyle name="Pre-inputted cells 5 4 32" xfId="34984"/>
    <cellStyle name="Pre-inputted cells 5 4 33" xfId="34985"/>
    <cellStyle name="Pre-inputted cells 5 4 34" xfId="34986"/>
    <cellStyle name="Pre-inputted cells 5 4 4" xfId="6944"/>
    <cellStyle name="Pre-inputted cells 5 4 5" xfId="6945"/>
    <cellStyle name="Pre-inputted cells 5 4 6" xfId="6946"/>
    <cellStyle name="Pre-inputted cells 5 4 7" xfId="6947"/>
    <cellStyle name="Pre-inputted cells 5 4 8" xfId="6948"/>
    <cellStyle name="Pre-inputted cells 5 4 9" xfId="6949"/>
    <cellStyle name="Pre-inputted cells 5 5" xfId="1670"/>
    <cellStyle name="Pre-inputted cells 5 5 10" xfId="6950"/>
    <cellStyle name="Pre-inputted cells 5 5 11" xfId="6951"/>
    <cellStyle name="Pre-inputted cells 5 5 12" xfId="6952"/>
    <cellStyle name="Pre-inputted cells 5 5 13" xfId="6953"/>
    <cellStyle name="Pre-inputted cells 5 5 14" xfId="6954"/>
    <cellStyle name="Pre-inputted cells 5 5 15" xfId="34987"/>
    <cellStyle name="Pre-inputted cells 5 5 16" xfId="34988"/>
    <cellStyle name="Pre-inputted cells 5 5 17" xfId="34989"/>
    <cellStyle name="Pre-inputted cells 5 5 18" xfId="34990"/>
    <cellStyle name="Pre-inputted cells 5 5 19" xfId="34991"/>
    <cellStyle name="Pre-inputted cells 5 5 2" xfId="1671"/>
    <cellStyle name="Pre-inputted cells 5 5 2 10" xfId="6955"/>
    <cellStyle name="Pre-inputted cells 5 5 2 11" xfId="6956"/>
    <cellStyle name="Pre-inputted cells 5 5 2 12" xfId="6957"/>
    <cellStyle name="Pre-inputted cells 5 5 2 13" xfId="6958"/>
    <cellStyle name="Pre-inputted cells 5 5 2 2" xfId="6959"/>
    <cellStyle name="Pre-inputted cells 5 5 2 3" xfId="6960"/>
    <cellStyle name="Pre-inputted cells 5 5 2 4" xfId="6961"/>
    <cellStyle name="Pre-inputted cells 5 5 2 5" xfId="6962"/>
    <cellStyle name="Pre-inputted cells 5 5 2 6" xfId="6963"/>
    <cellStyle name="Pre-inputted cells 5 5 2 7" xfId="6964"/>
    <cellStyle name="Pre-inputted cells 5 5 2 8" xfId="6965"/>
    <cellStyle name="Pre-inputted cells 5 5 2 9" xfId="6966"/>
    <cellStyle name="Pre-inputted cells 5 5 20" xfId="34992"/>
    <cellStyle name="Pre-inputted cells 5 5 21" xfId="34993"/>
    <cellStyle name="Pre-inputted cells 5 5 22" xfId="34994"/>
    <cellStyle name="Pre-inputted cells 5 5 23" xfId="34995"/>
    <cellStyle name="Pre-inputted cells 5 5 24" xfId="34996"/>
    <cellStyle name="Pre-inputted cells 5 5 25" xfId="34997"/>
    <cellStyle name="Pre-inputted cells 5 5 26" xfId="34998"/>
    <cellStyle name="Pre-inputted cells 5 5 27" xfId="34999"/>
    <cellStyle name="Pre-inputted cells 5 5 28" xfId="35000"/>
    <cellStyle name="Pre-inputted cells 5 5 29" xfId="35001"/>
    <cellStyle name="Pre-inputted cells 5 5 3" xfId="6967"/>
    <cellStyle name="Pre-inputted cells 5 5 30" xfId="35002"/>
    <cellStyle name="Pre-inputted cells 5 5 31" xfId="35003"/>
    <cellStyle name="Pre-inputted cells 5 5 32" xfId="35004"/>
    <cellStyle name="Pre-inputted cells 5 5 33" xfId="35005"/>
    <cellStyle name="Pre-inputted cells 5 5 34" xfId="35006"/>
    <cellStyle name="Pre-inputted cells 5 5 4" xfId="6968"/>
    <cellStyle name="Pre-inputted cells 5 5 5" xfId="6969"/>
    <cellStyle name="Pre-inputted cells 5 5 6" xfId="6970"/>
    <cellStyle name="Pre-inputted cells 5 5 7" xfId="6971"/>
    <cellStyle name="Pre-inputted cells 5 5 8" xfId="6972"/>
    <cellStyle name="Pre-inputted cells 5 5 9" xfId="6973"/>
    <cellStyle name="Pre-inputted cells 5 6" xfId="1672"/>
    <cellStyle name="Pre-inputted cells 5 6 10" xfId="6974"/>
    <cellStyle name="Pre-inputted cells 5 6 11" xfId="6975"/>
    <cellStyle name="Pre-inputted cells 5 6 12" xfId="6976"/>
    <cellStyle name="Pre-inputted cells 5 6 13" xfId="6977"/>
    <cellStyle name="Pre-inputted cells 5 6 2" xfId="6978"/>
    <cellStyle name="Pre-inputted cells 5 6 3" xfId="6979"/>
    <cellStyle name="Pre-inputted cells 5 6 4" xfId="6980"/>
    <cellStyle name="Pre-inputted cells 5 6 5" xfId="6981"/>
    <cellStyle name="Pre-inputted cells 5 6 6" xfId="6982"/>
    <cellStyle name="Pre-inputted cells 5 6 7" xfId="6983"/>
    <cellStyle name="Pre-inputted cells 5 6 8" xfId="6984"/>
    <cellStyle name="Pre-inputted cells 5 6 9" xfId="6985"/>
    <cellStyle name="Pre-inputted cells 5 7" xfId="6986"/>
    <cellStyle name="Pre-inputted cells 5 8" xfId="6987"/>
    <cellStyle name="Pre-inputted cells 5 9" xfId="6988"/>
    <cellStyle name="Pre-inputted cells 5_1.3s Accounting C Costs Scots" xfId="1673"/>
    <cellStyle name="Pre-inputted cells 6" xfId="266"/>
    <cellStyle name="Pre-inputted cells 6 10" xfId="6989"/>
    <cellStyle name="Pre-inputted cells 6 11" xfId="6990"/>
    <cellStyle name="Pre-inputted cells 6 12" xfId="6991"/>
    <cellStyle name="Pre-inputted cells 6 13" xfId="6992"/>
    <cellStyle name="Pre-inputted cells 6 14" xfId="6993"/>
    <cellStyle name="Pre-inputted cells 6 15" xfId="6994"/>
    <cellStyle name="Pre-inputted cells 6 16" xfId="6995"/>
    <cellStyle name="Pre-inputted cells 6 17" xfId="6996"/>
    <cellStyle name="Pre-inputted cells 6 18" xfId="6997"/>
    <cellStyle name="Pre-inputted cells 6 19" xfId="6998"/>
    <cellStyle name="Pre-inputted cells 6 2" xfId="267"/>
    <cellStyle name="Pre-inputted cells 6 2 10" xfId="6999"/>
    <cellStyle name="Pre-inputted cells 6 2 11" xfId="7000"/>
    <cellStyle name="Pre-inputted cells 6 2 12" xfId="7001"/>
    <cellStyle name="Pre-inputted cells 6 2 13" xfId="7002"/>
    <cellStyle name="Pre-inputted cells 6 2 14" xfId="7003"/>
    <cellStyle name="Pre-inputted cells 6 2 15" xfId="7004"/>
    <cellStyle name="Pre-inputted cells 6 2 16" xfId="7005"/>
    <cellStyle name="Pre-inputted cells 6 2 17" xfId="7006"/>
    <cellStyle name="Pre-inputted cells 6 2 18" xfId="7007"/>
    <cellStyle name="Pre-inputted cells 6 2 19" xfId="35007"/>
    <cellStyle name="Pre-inputted cells 6 2 2" xfId="1674"/>
    <cellStyle name="Pre-inputted cells 6 2 2 10" xfId="7008"/>
    <cellStyle name="Pre-inputted cells 6 2 2 11" xfId="7009"/>
    <cellStyle name="Pre-inputted cells 6 2 2 12" xfId="7010"/>
    <cellStyle name="Pre-inputted cells 6 2 2 13" xfId="7011"/>
    <cellStyle name="Pre-inputted cells 6 2 2 14" xfId="7012"/>
    <cellStyle name="Pre-inputted cells 6 2 2 15" xfId="7013"/>
    <cellStyle name="Pre-inputted cells 6 2 2 16" xfId="35008"/>
    <cellStyle name="Pre-inputted cells 6 2 2 17" xfId="35009"/>
    <cellStyle name="Pre-inputted cells 6 2 2 18" xfId="35010"/>
    <cellStyle name="Pre-inputted cells 6 2 2 19" xfId="35011"/>
    <cellStyle name="Pre-inputted cells 6 2 2 2" xfId="1675"/>
    <cellStyle name="Pre-inputted cells 6 2 2 2 10" xfId="7014"/>
    <cellStyle name="Pre-inputted cells 6 2 2 2 11" xfId="7015"/>
    <cellStyle name="Pre-inputted cells 6 2 2 2 12" xfId="7016"/>
    <cellStyle name="Pre-inputted cells 6 2 2 2 13" xfId="7017"/>
    <cellStyle name="Pre-inputted cells 6 2 2 2 14" xfId="7018"/>
    <cellStyle name="Pre-inputted cells 6 2 2 2 15" xfId="35012"/>
    <cellStyle name="Pre-inputted cells 6 2 2 2 16" xfId="35013"/>
    <cellStyle name="Pre-inputted cells 6 2 2 2 17" xfId="35014"/>
    <cellStyle name="Pre-inputted cells 6 2 2 2 18" xfId="35015"/>
    <cellStyle name="Pre-inputted cells 6 2 2 2 19" xfId="35016"/>
    <cellStyle name="Pre-inputted cells 6 2 2 2 2" xfId="1676"/>
    <cellStyle name="Pre-inputted cells 6 2 2 2 2 10" xfId="7019"/>
    <cellStyle name="Pre-inputted cells 6 2 2 2 2 11" xfId="7020"/>
    <cellStyle name="Pre-inputted cells 6 2 2 2 2 12" xfId="7021"/>
    <cellStyle name="Pre-inputted cells 6 2 2 2 2 13" xfId="7022"/>
    <cellStyle name="Pre-inputted cells 6 2 2 2 2 2" xfId="7023"/>
    <cellStyle name="Pre-inputted cells 6 2 2 2 2 3" xfId="7024"/>
    <cellStyle name="Pre-inputted cells 6 2 2 2 2 4" xfId="7025"/>
    <cellStyle name="Pre-inputted cells 6 2 2 2 2 5" xfId="7026"/>
    <cellStyle name="Pre-inputted cells 6 2 2 2 2 6" xfId="7027"/>
    <cellStyle name="Pre-inputted cells 6 2 2 2 2 7" xfId="7028"/>
    <cellStyle name="Pre-inputted cells 6 2 2 2 2 8" xfId="7029"/>
    <cellStyle name="Pre-inputted cells 6 2 2 2 2 9" xfId="7030"/>
    <cellStyle name="Pre-inputted cells 6 2 2 2 20" xfId="35017"/>
    <cellStyle name="Pre-inputted cells 6 2 2 2 21" xfId="35018"/>
    <cellStyle name="Pre-inputted cells 6 2 2 2 22" xfId="35019"/>
    <cellStyle name="Pre-inputted cells 6 2 2 2 23" xfId="35020"/>
    <cellStyle name="Pre-inputted cells 6 2 2 2 24" xfId="35021"/>
    <cellStyle name="Pre-inputted cells 6 2 2 2 25" xfId="35022"/>
    <cellStyle name="Pre-inputted cells 6 2 2 2 26" xfId="35023"/>
    <cellStyle name="Pre-inputted cells 6 2 2 2 27" xfId="35024"/>
    <cellStyle name="Pre-inputted cells 6 2 2 2 28" xfId="35025"/>
    <cellStyle name="Pre-inputted cells 6 2 2 2 29" xfId="35026"/>
    <cellStyle name="Pre-inputted cells 6 2 2 2 3" xfId="7031"/>
    <cellStyle name="Pre-inputted cells 6 2 2 2 30" xfId="35027"/>
    <cellStyle name="Pre-inputted cells 6 2 2 2 31" xfId="35028"/>
    <cellStyle name="Pre-inputted cells 6 2 2 2 32" xfId="35029"/>
    <cellStyle name="Pre-inputted cells 6 2 2 2 33" xfId="35030"/>
    <cellStyle name="Pre-inputted cells 6 2 2 2 34" xfId="35031"/>
    <cellStyle name="Pre-inputted cells 6 2 2 2 4" xfId="7032"/>
    <cellStyle name="Pre-inputted cells 6 2 2 2 5" xfId="7033"/>
    <cellStyle name="Pre-inputted cells 6 2 2 2 6" xfId="7034"/>
    <cellStyle name="Pre-inputted cells 6 2 2 2 7" xfId="7035"/>
    <cellStyle name="Pre-inputted cells 6 2 2 2 8" xfId="7036"/>
    <cellStyle name="Pre-inputted cells 6 2 2 2 9" xfId="7037"/>
    <cellStyle name="Pre-inputted cells 6 2 2 20" xfId="35032"/>
    <cellStyle name="Pre-inputted cells 6 2 2 21" xfId="35033"/>
    <cellStyle name="Pre-inputted cells 6 2 2 22" xfId="35034"/>
    <cellStyle name="Pre-inputted cells 6 2 2 23" xfId="35035"/>
    <cellStyle name="Pre-inputted cells 6 2 2 24" xfId="35036"/>
    <cellStyle name="Pre-inputted cells 6 2 2 25" xfId="35037"/>
    <cellStyle name="Pre-inputted cells 6 2 2 26" xfId="35038"/>
    <cellStyle name="Pre-inputted cells 6 2 2 27" xfId="35039"/>
    <cellStyle name="Pre-inputted cells 6 2 2 28" xfId="35040"/>
    <cellStyle name="Pre-inputted cells 6 2 2 29" xfId="35041"/>
    <cellStyle name="Pre-inputted cells 6 2 2 3" xfId="1677"/>
    <cellStyle name="Pre-inputted cells 6 2 2 3 10" xfId="7038"/>
    <cellStyle name="Pre-inputted cells 6 2 2 3 11" xfId="7039"/>
    <cellStyle name="Pre-inputted cells 6 2 2 3 12" xfId="7040"/>
    <cellStyle name="Pre-inputted cells 6 2 2 3 13" xfId="7041"/>
    <cellStyle name="Pre-inputted cells 6 2 2 3 2" xfId="7042"/>
    <cellStyle name="Pre-inputted cells 6 2 2 3 3" xfId="7043"/>
    <cellStyle name="Pre-inputted cells 6 2 2 3 4" xfId="7044"/>
    <cellStyle name="Pre-inputted cells 6 2 2 3 5" xfId="7045"/>
    <cellStyle name="Pre-inputted cells 6 2 2 3 6" xfId="7046"/>
    <cellStyle name="Pre-inputted cells 6 2 2 3 7" xfId="7047"/>
    <cellStyle name="Pre-inputted cells 6 2 2 3 8" xfId="7048"/>
    <cellStyle name="Pre-inputted cells 6 2 2 3 9" xfId="7049"/>
    <cellStyle name="Pre-inputted cells 6 2 2 30" xfId="35042"/>
    <cellStyle name="Pre-inputted cells 6 2 2 31" xfId="35043"/>
    <cellStyle name="Pre-inputted cells 6 2 2 4" xfId="7050"/>
    <cellStyle name="Pre-inputted cells 6 2 2 5" xfId="7051"/>
    <cellStyle name="Pre-inputted cells 6 2 2 6" xfId="7052"/>
    <cellStyle name="Pre-inputted cells 6 2 2 7" xfId="7053"/>
    <cellStyle name="Pre-inputted cells 6 2 2 8" xfId="7054"/>
    <cellStyle name="Pre-inputted cells 6 2 2 9" xfId="7055"/>
    <cellStyle name="Pre-inputted cells 6 2 2_4 28 1_Asst_Health_Crit_AllTO_RIIO_20110714pm" xfId="15602"/>
    <cellStyle name="Pre-inputted cells 6 2 20" xfId="35044"/>
    <cellStyle name="Pre-inputted cells 6 2 21" xfId="35045"/>
    <cellStyle name="Pre-inputted cells 6 2 22" xfId="35046"/>
    <cellStyle name="Pre-inputted cells 6 2 23" xfId="35047"/>
    <cellStyle name="Pre-inputted cells 6 2 24" xfId="35048"/>
    <cellStyle name="Pre-inputted cells 6 2 25" xfId="35049"/>
    <cellStyle name="Pre-inputted cells 6 2 26" xfId="35050"/>
    <cellStyle name="Pre-inputted cells 6 2 27" xfId="35051"/>
    <cellStyle name="Pre-inputted cells 6 2 28" xfId="35052"/>
    <cellStyle name="Pre-inputted cells 6 2 29" xfId="35053"/>
    <cellStyle name="Pre-inputted cells 6 2 3" xfId="1678"/>
    <cellStyle name="Pre-inputted cells 6 2 3 10" xfId="7056"/>
    <cellStyle name="Pre-inputted cells 6 2 3 11" xfId="7057"/>
    <cellStyle name="Pre-inputted cells 6 2 3 12" xfId="7058"/>
    <cellStyle name="Pre-inputted cells 6 2 3 13" xfId="7059"/>
    <cellStyle name="Pre-inputted cells 6 2 3 14" xfId="7060"/>
    <cellStyle name="Pre-inputted cells 6 2 3 15" xfId="35054"/>
    <cellStyle name="Pre-inputted cells 6 2 3 16" xfId="35055"/>
    <cellStyle name="Pre-inputted cells 6 2 3 17" xfId="35056"/>
    <cellStyle name="Pre-inputted cells 6 2 3 18" xfId="35057"/>
    <cellStyle name="Pre-inputted cells 6 2 3 19" xfId="35058"/>
    <cellStyle name="Pre-inputted cells 6 2 3 2" xfId="1679"/>
    <cellStyle name="Pre-inputted cells 6 2 3 2 10" xfId="7061"/>
    <cellStyle name="Pre-inputted cells 6 2 3 2 11" xfId="7062"/>
    <cellStyle name="Pre-inputted cells 6 2 3 2 12" xfId="7063"/>
    <cellStyle name="Pre-inputted cells 6 2 3 2 13" xfId="7064"/>
    <cellStyle name="Pre-inputted cells 6 2 3 2 2" xfId="7065"/>
    <cellStyle name="Pre-inputted cells 6 2 3 2 3" xfId="7066"/>
    <cellStyle name="Pre-inputted cells 6 2 3 2 4" xfId="7067"/>
    <cellStyle name="Pre-inputted cells 6 2 3 2 5" xfId="7068"/>
    <cellStyle name="Pre-inputted cells 6 2 3 2 6" xfId="7069"/>
    <cellStyle name="Pre-inputted cells 6 2 3 2 7" xfId="7070"/>
    <cellStyle name="Pre-inputted cells 6 2 3 2 8" xfId="7071"/>
    <cellStyle name="Pre-inputted cells 6 2 3 2 9" xfId="7072"/>
    <cellStyle name="Pre-inputted cells 6 2 3 20" xfId="35059"/>
    <cellStyle name="Pre-inputted cells 6 2 3 21" xfId="35060"/>
    <cellStyle name="Pre-inputted cells 6 2 3 22" xfId="35061"/>
    <cellStyle name="Pre-inputted cells 6 2 3 23" xfId="35062"/>
    <cellStyle name="Pre-inputted cells 6 2 3 24" xfId="35063"/>
    <cellStyle name="Pre-inputted cells 6 2 3 25" xfId="35064"/>
    <cellStyle name="Pre-inputted cells 6 2 3 26" xfId="35065"/>
    <cellStyle name="Pre-inputted cells 6 2 3 27" xfId="35066"/>
    <cellStyle name="Pre-inputted cells 6 2 3 28" xfId="35067"/>
    <cellStyle name="Pre-inputted cells 6 2 3 29" xfId="35068"/>
    <cellStyle name="Pre-inputted cells 6 2 3 3" xfId="7073"/>
    <cellStyle name="Pre-inputted cells 6 2 3 30" xfId="35069"/>
    <cellStyle name="Pre-inputted cells 6 2 3 4" xfId="7074"/>
    <cellStyle name="Pre-inputted cells 6 2 3 5" xfId="7075"/>
    <cellStyle name="Pre-inputted cells 6 2 3 6" xfId="7076"/>
    <cellStyle name="Pre-inputted cells 6 2 3 7" xfId="7077"/>
    <cellStyle name="Pre-inputted cells 6 2 3 8" xfId="7078"/>
    <cellStyle name="Pre-inputted cells 6 2 3 9" xfId="7079"/>
    <cellStyle name="Pre-inputted cells 6 2 30" xfId="35070"/>
    <cellStyle name="Pre-inputted cells 6 2 31" xfId="35071"/>
    <cellStyle name="Pre-inputted cells 6 2 32" xfId="35072"/>
    <cellStyle name="Pre-inputted cells 6 2 33" xfId="35073"/>
    <cellStyle name="Pre-inputted cells 6 2 4" xfId="1680"/>
    <cellStyle name="Pre-inputted cells 6 2 4 10" xfId="7080"/>
    <cellStyle name="Pre-inputted cells 6 2 4 11" xfId="7081"/>
    <cellStyle name="Pre-inputted cells 6 2 4 12" xfId="7082"/>
    <cellStyle name="Pre-inputted cells 6 2 4 13" xfId="7083"/>
    <cellStyle name="Pre-inputted cells 6 2 4 14" xfId="7084"/>
    <cellStyle name="Pre-inputted cells 6 2 4 15" xfId="35074"/>
    <cellStyle name="Pre-inputted cells 6 2 4 16" xfId="35075"/>
    <cellStyle name="Pre-inputted cells 6 2 4 17" xfId="35076"/>
    <cellStyle name="Pre-inputted cells 6 2 4 18" xfId="35077"/>
    <cellStyle name="Pre-inputted cells 6 2 4 19" xfId="35078"/>
    <cellStyle name="Pre-inputted cells 6 2 4 2" xfId="1681"/>
    <cellStyle name="Pre-inputted cells 6 2 4 2 10" xfId="7085"/>
    <cellStyle name="Pre-inputted cells 6 2 4 2 11" xfId="7086"/>
    <cellStyle name="Pre-inputted cells 6 2 4 2 12" xfId="7087"/>
    <cellStyle name="Pre-inputted cells 6 2 4 2 13" xfId="7088"/>
    <cellStyle name="Pre-inputted cells 6 2 4 2 2" xfId="7089"/>
    <cellStyle name="Pre-inputted cells 6 2 4 2 3" xfId="7090"/>
    <cellStyle name="Pre-inputted cells 6 2 4 2 4" xfId="7091"/>
    <cellStyle name="Pre-inputted cells 6 2 4 2 5" xfId="7092"/>
    <cellStyle name="Pre-inputted cells 6 2 4 2 6" xfId="7093"/>
    <cellStyle name="Pre-inputted cells 6 2 4 2 7" xfId="7094"/>
    <cellStyle name="Pre-inputted cells 6 2 4 2 8" xfId="7095"/>
    <cellStyle name="Pre-inputted cells 6 2 4 2 9" xfId="7096"/>
    <cellStyle name="Pre-inputted cells 6 2 4 20" xfId="35079"/>
    <cellStyle name="Pre-inputted cells 6 2 4 21" xfId="35080"/>
    <cellStyle name="Pre-inputted cells 6 2 4 22" xfId="35081"/>
    <cellStyle name="Pre-inputted cells 6 2 4 23" xfId="35082"/>
    <cellStyle name="Pre-inputted cells 6 2 4 24" xfId="35083"/>
    <cellStyle name="Pre-inputted cells 6 2 4 25" xfId="35084"/>
    <cellStyle name="Pre-inputted cells 6 2 4 26" xfId="35085"/>
    <cellStyle name="Pre-inputted cells 6 2 4 27" xfId="35086"/>
    <cellStyle name="Pre-inputted cells 6 2 4 28" xfId="35087"/>
    <cellStyle name="Pre-inputted cells 6 2 4 29" xfId="35088"/>
    <cellStyle name="Pre-inputted cells 6 2 4 3" xfId="7097"/>
    <cellStyle name="Pre-inputted cells 6 2 4 30" xfId="35089"/>
    <cellStyle name="Pre-inputted cells 6 2 4 4" xfId="7098"/>
    <cellStyle name="Pre-inputted cells 6 2 4 5" xfId="7099"/>
    <cellStyle name="Pre-inputted cells 6 2 4 6" xfId="7100"/>
    <cellStyle name="Pre-inputted cells 6 2 4 7" xfId="7101"/>
    <cellStyle name="Pre-inputted cells 6 2 4 8" xfId="7102"/>
    <cellStyle name="Pre-inputted cells 6 2 4 9" xfId="7103"/>
    <cellStyle name="Pre-inputted cells 6 2 5" xfId="1682"/>
    <cellStyle name="Pre-inputted cells 6 2 5 10" xfId="7104"/>
    <cellStyle name="Pre-inputted cells 6 2 5 11" xfId="7105"/>
    <cellStyle name="Pre-inputted cells 6 2 5 12" xfId="7106"/>
    <cellStyle name="Pre-inputted cells 6 2 5 13" xfId="7107"/>
    <cellStyle name="Pre-inputted cells 6 2 5 2" xfId="7108"/>
    <cellStyle name="Pre-inputted cells 6 2 5 3" xfId="7109"/>
    <cellStyle name="Pre-inputted cells 6 2 5 4" xfId="7110"/>
    <cellStyle name="Pre-inputted cells 6 2 5 5" xfId="7111"/>
    <cellStyle name="Pre-inputted cells 6 2 5 6" xfId="7112"/>
    <cellStyle name="Pre-inputted cells 6 2 5 7" xfId="7113"/>
    <cellStyle name="Pre-inputted cells 6 2 5 8" xfId="7114"/>
    <cellStyle name="Pre-inputted cells 6 2 5 9" xfId="7115"/>
    <cellStyle name="Pre-inputted cells 6 2 6" xfId="7116"/>
    <cellStyle name="Pre-inputted cells 6 2 7" xfId="7117"/>
    <cellStyle name="Pre-inputted cells 6 2 8" xfId="7118"/>
    <cellStyle name="Pre-inputted cells 6 2 9" xfId="7119"/>
    <cellStyle name="Pre-inputted cells 6 2_4 28 1_Asst_Health_Crit_AllTO_RIIO_20110714pm" xfId="15603"/>
    <cellStyle name="Pre-inputted cells 6 20" xfId="17267"/>
    <cellStyle name="Pre-inputted cells 6 21" xfId="35090"/>
    <cellStyle name="Pre-inputted cells 6 22" xfId="35091"/>
    <cellStyle name="Pre-inputted cells 6 23" xfId="35092"/>
    <cellStyle name="Pre-inputted cells 6 24" xfId="35093"/>
    <cellStyle name="Pre-inputted cells 6 25" xfId="35094"/>
    <cellStyle name="Pre-inputted cells 6 26" xfId="35095"/>
    <cellStyle name="Pre-inputted cells 6 27" xfId="35096"/>
    <cellStyle name="Pre-inputted cells 6 28" xfId="35097"/>
    <cellStyle name="Pre-inputted cells 6 29" xfId="35098"/>
    <cellStyle name="Pre-inputted cells 6 3" xfId="1683"/>
    <cellStyle name="Pre-inputted cells 6 3 10" xfId="7120"/>
    <cellStyle name="Pre-inputted cells 6 3 11" xfId="7121"/>
    <cellStyle name="Pre-inputted cells 6 3 12" xfId="7122"/>
    <cellStyle name="Pre-inputted cells 6 3 13" xfId="7123"/>
    <cellStyle name="Pre-inputted cells 6 3 14" xfId="7124"/>
    <cellStyle name="Pre-inputted cells 6 3 15" xfId="7125"/>
    <cellStyle name="Pre-inputted cells 6 3 16" xfId="35099"/>
    <cellStyle name="Pre-inputted cells 6 3 17" xfId="35100"/>
    <cellStyle name="Pre-inputted cells 6 3 18" xfId="35101"/>
    <cellStyle name="Pre-inputted cells 6 3 19" xfId="35102"/>
    <cellStyle name="Pre-inputted cells 6 3 2" xfId="1684"/>
    <cellStyle name="Pre-inputted cells 6 3 2 10" xfId="7126"/>
    <cellStyle name="Pre-inputted cells 6 3 2 11" xfId="7127"/>
    <cellStyle name="Pre-inputted cells 6 3 2 12" xfId="7128"/>
    <cellStyle name="Pre-inputted cells 6 3 2 13" xfId="7129"/>
    <cellStyle name="Pre-inputted cells 6 3 2 14" xfId="7130"/>
    <cellStyle name="Pre-inputted cells 6 3 2 15" xfId="35103"/>
    <cellStyle name="Pre-inputted cells 6 3 2 16" xfId="35104"/>
    <cellStyle name="Pre-inputted cells 6 3 2 17" xfId="35105"/>
    <cellStyle name="Pre-inputted cells 6 3 2 18" xfId="35106"/>
    <cellStyle name="Pre-inputted cells 6 3 2 19" xfId="35107"/>
    <cellStyle name="Pre-inputted cells 6 3 2 2" xfId="1685"/>
    <cellStyle name="Pre-inputted cells 6 3 2 2 10" xfId="7131"/>
    <cellStyle name="Pre-inputted cells 6 3 2 2 11" xfId="7132"/>
    <cellStyle name="Pre-inputted cells 6 3 2 2 12" xfId="7133"/>
    <cellStyle name="Pre-inputted cells 6 3 2 2 13" xfId="7134"/>
    <cellStyle name="Pre-inputted cells 6 3 2 2 2" xfId="7135"/>
    <cellStyle name="Pre-inputted cells 6 3 2 2 3" xfId="7136"/>
    <cellStyle name="Pre-inputted cells 6 3 2 2 4" xfId="7137"/>
    <cellStyle name="Pre-inputted cells 6 3 2 2 5" xfId="7138"/>
    <cellStyle name="Pre-inputted cells 6 3 2 2 6" xfId="7139"/>
    <cellStyle name="Pre-inputted cells 6 3 2 2 7" xfId="7140"/>
    <cellStyle name="Pre-inputted cells 6 3 2 2 8" xfId="7141"/>
    <cellStyle name="Pre-inputted cells 6 3 2 2 9" xfId="7142"/>
    <cellStyle name="Pre-inputted cells 6 3 2 20" xfId="35108"/>
    <cellStyle name="Pre-inputted cells 6 3 2 21" xfId="35109"/>
    <cellStyle name="Pre-inputted cells 6 3 2 22" xfId="35110"/>
    <cellStyle name="Pre-inputted cells 6 3 2 23" xfId="35111"/>
    <cellStyle name="Pre-inputted cells 6 3 2 24" xfId="35112"/>
    <cellStyle name="Pre-inputted cells 6 3 2 25" xfId="35113"/>
    <cellStyle name="Pre-inputted cells 6 3 2 26" xfId="35114"/>
    <cellStyle name="Pre-inputted cells 6 3 2 27" xfId="35115"/>
    <cellStyle name="Pre-inputted cells 6 3 2 28" xfId="35116"/>
    <cellStyle name="Pre-inputted cells 6 3 2 29" xfId="35117"/>
    <cellStyle name="Pre-inputted cells 6 3 2 3" xfId="7143"/>
    <cellStyle name="Pre-inputted cells 6 3 2 30" xfId="35118"/>
    <cellStyle name="Pre-inputted cells 6 3 2 31" xfId="35119"/>
    <cellStyle name="Pre-inputted cells 6 3 2 32" xfId="35120"/>
    <cellStyle name="Pre-inputted cells 6 3 2 33" xfId="35121"/>
    <cellStyle name="Pre-inputted cells 6 3 2 34" xfId="35122"/>
    <cellStyle name="Pre-inputted cells 6 3 2 4" xfId="7144"/>
    <cellStyle name="Pre-inputted cells 6 3 2 5" xfId="7145"/>
    <cellStyle name="Pre-inputted cells 6 3 2 6" xfId="7146"/>
    <cellStyle name="Pre-inputted cells 6 3 2 7" xfId="7147"/>
    <cellStyle name="Pre-inputted cells 6 3 2 8" xfId="7148"/>
    <cellStyle name="Pre-inputted cells 6 3 2 9" xfId="7149"/>
    <cellStyle name="Pre-inputted cells 6 3 20" xfId="35123"/>
    <cellStyle name="Pre-inputted cells 6 3 21" xfId="35124"/>
    <cellStyle name="Pre-inputted cells 6 3 22" xfId="35125"/>
    <cellStyle name="Pre-inputted cells 6 3 23" xfId="35126"/>
    <cellStyle name="Pre-inputted cells 6 3 24" xfId="35127"/>
    <cellStyle name="Pre-inputted cells 6 3 25" xfId="35128"/>
    <cellStyle name="Pre-inputted cells 6 3 26" xfId="35129"/>
    <cellStyle name="Pre-inputted cells 6 3 27" xfId="35130"/>
    <cellStyle name="Pre-inputted cells 6 3 28" xfId="35131"/>
    <cellStyle name="Pre-inputted cells 6 3 29" xfId="35132"/>
    <cellStyle name="Pre-inputted cells 6 3 3" xfId="1686"/>
    <cellStyle name="Pre-inputted cells 6 3 3 10" xfId="7150"/>
    <cellStyle name="Pre-inputted cells 6 3 3 11" xfId="7151"/>
    <cellStyle name="Pre-inputted cells 6 3 3 12" xfId="7152"/>
    <cellStyle name="Pre-inputted cells 6 3 3 13" xfId="7153"/>
    <cellStyle name="Pre-inputted cells 6 3 3 2" xfId="7154"/>
    <cellStyle name="Pre-inputted cells 6 3 3 3" xfId="7155"/>
    <cellStyle name="Pre-inputted cells 6 3 3 4" xfId="7156"/>
    <cellStyle name="Pre-inputted cells 6 3 3 5" xfId="7157"/>
    <cellStyle name="Pre-inputted cells 6 3 3 6" xfId="7158"/>
    <cellStyle name="Pre-inputted cells 6 3 3 7" xfId="7159"/>
    <cellStyle name="Pre-inputted cells 6 3 3 8" xfId="7160"/>
    <cellStyle name="Pre-inputted cells 6 3 3 9" xfId="7161"/>
    <cellStyle name="Pre-inputted cells 6 3 30" xfId="35133"/>
    <cellStyle name="Pre-inputted cells 6 3 31" xfId="35134"/>
    <cellStyle name="Pre-inputted cells 6 3 32" xfId="35135"/>
    <cellStyle name="Pre-inputted cells 6 3 33" xfId="35136"/>
    <cellStyle name="Pre-inputted cells 6 3 34" xfId="35137"/>
    <cellStyle name="Pre-inputted cells 6 3 35" xfId="35138"/>
    <cellStyle name="Pre-inputted cells 6 3 4" xfId="7162"/>
    <cellStyle name="Pre-inputted cells 6 3 5" xfId="7163"/>
    <cellStyle name="Pre-inputted cells 6 3 6" xfId="7164"/>
    <cellStyle name="Pre-inputted cells 6 3 7" xfId="7165"/>
    <cellStyle name="Pre-inputted cells 6 3 8" xfId="7166"/>
    <cellStyle name="Pre-inputted cells 6 3 9" xfId="7167"/>
    <cellStyle name="Pre-inputted cells 6 3_4 28 1_Asst_Health_Crit_AllTO_RIIO_20110714pm" xfId="15604"/>
    <cellStyle name="Pre-inputted cells 6 30" xfId="35139"/>
    <cellStyle name="Pre-inputted cells 6 31" xfId="35140"/>
    <cellStyle name="Pre-inputted cells 6 32" xfId="35141"/>
    <cellStyle name="Pre-inputted cells 6 33" xfId="35142"/>
    <cellStyle name="Pre-inputted cells 6 34" xfId="35143"/>
    <cellStyle name="Pre-inputted cells 6 35" xfId="35144"/>
    <cellStyle name="Pre-inputted cells 6 36" xfId="35145"/>
    <cellStyle name="Pre-inputted cells 6 37" xfId="35146"/>
    <cellStyle name="Pre-inputted cells 6 38" xfId="35147"/>
    <cellStyle name="Pre-inputted cells 6 39" xfId="35148"/>
    <cellStyle name="Pre-inputted cells 6 4" xfId="1687"/>
    <cellStyle name="Pre-inputted cells 6 4 10" xfId="7168"/>
    <cellStyle name="Pre-inputted cells 6 4 11" xfId="7169"/>
    <cellStyle name="Pre-inputted cells 6 4 12" xfId="7170"/>
    <cellStyle name="Pre-inputted cells 6 4 13" xfId="7171"/>
    <cellStyle name="Pre-inputted cells 6 4 14" xfId="7172"/>
    <cellStyle name="Pre-inputted cells 6 4 15" xfId="35149"/>
    <cellStyle name="Pre-inputted cells 6 4 16" xfId="35150"/>
    <cellStyle name="Pre-inputted cells 6 4 17" xfId="35151"/>
    <cellStyle name="Pre-inputted cells 6 4 18" xfId="35152"/>
    <cellStyle name="Pre-inputted cells 6 4 19" xfId="35153"/>
    <cellStyle name="Pre-inputted cells 6 4 2" xfId="1688"/>
    <cellStyle name="Pre-inputted cells 6 4 2 10" xfId="7173"/>
    <cellStyle name="Pre-inputted cells 6 4 2 11" xfId="7174"/>
    <cellStyle name="Pre-inputted cells 6 4 2 12" xfId="7175"/>
    <cellStyle name="Pre-inputted cells 6 4 2 13" xfId="7176"/>
    <cellStyle name="Pre-inputted cells 6 4 2 2" xfId="7177"/>
    <cellStyle name="Pre-inputted cells 6 4 2 3" xfId="7178"/>
    <cellStyle name="Pre-inputted cells 6 4 2 4" xfId="7179"/>
    <cellStyle name="Pre-inputted cells 6 4 2 5" xfId="7180"/>
    <cellStyle name="Pre-inputted cells 6 4 2 6" xfId="7181"/>
    <cellStyle name="Pre-inputted cells 6 4 2 7" xfId="7182"/>
    <cellStyle name="Pre-inputted cells 6 4 2 8" xfId="7183"/>
    <cellStyle name="Pre-inputted cells 6 4 2 9" xfId="7184"/>
    <cellStyle name="Pre-inputted cells 6 4 20" xfId="35154"/>
    <cellStyle name="Pre-inputted cells 6 4 21" xfId="35155"/>
    <cellStyle name="Pre-inputted cells 6 4 22" xfId="35156"/>
    <cellStyle name="Pre-inputted cells 6 4 23" xfId="35157"/>
    <cellStyle name="Pre-inputted cells 6 4 24" xfId="35158"/>
    <cellStyle name="Pre-inputted cells 6 4 25" xfId="35159"/>
    <cellStyle name="Pre-inputted cells 6 4 26" xfId="35160"/>
    <cellStyle name="Pre-inputted cells 6 4 27" xfId="35161"/>
    <cellStyle name="Pre-inputted cells 6 4 28" xfId="35162"/>
    <cellStyle name="Pre-inputted cells 6 4 29" xfId="35163"/>
    <cellStyle name="Pre-inputted cells 6 4 3" xfId="7185"/>
    <cellStyle name="Pre-inputted cells 6 4 30" xfId="35164"/>
    <cellStyle name="Pre-inputted cells 6 4 31" xfId="35165"/>
    <cellStyle name="Pre-inputted cells 6 4 32" xfId="35166"/>
    <cellStyle name="Pre-inputted cells 6 4 33" xfId="35167"/>
    <cellStyle name="Pre-inputted cells 6 4 34" xfId="35168"/>
    <cellStyle name="Pre-inputted cells 6 4 4" xfId="7186"/>
    <cellStyle name="Pre-inputted cells 6 4 5" xfId="7187"/>
    <cellStyle name="Pre-inputted cells 6 4 6" xfId="7188"/>
    <cellStyle name="Pre-inputted cells 6 4 7" xfId="7189"/>
    <cellStyle name="Pre-inputted cells 6 4 8" xfId="7190"/>
    <cellStyle name="Pre-inputted cells 6 4 9" xfId="7191"/>
    <cellStyle name="Pre-inputted cells 6 5" xfId="1689"/>
    <cellStyle name="Pre-inputted cells 6 5 10" xfId="7192"/>
    <cellStyle name="Pre-inputted cells 6 5 11" xfId="7193"/>
    <cellStyle name="Pre-inputted cells 6 5 12" xfId="7194"/>
    <cellStyle name="Pre-inputted cells 6 5 13" xfId="7195"/>
    <cellStyle name="Pre-inputted cells 6 5 14" xfId="7196"/>
    <cellStyle name="Pre-inputted cells 6 5 15" xfId="35169"/>
    <cellStyle name="Pre-inputted cells 6 5 16" xfId="35170"/>
    <cellStyle name="Pre-inputted cells 6 5 17" xfId="35171"/>
    <cellStyle name="Pre-inputted cells 6 5 18" xfId="35172"/>
    <cellStyle name="Pre-inputted cells 6 5 19" xfId="35173"/>
    <cellStyle name="Pre-inputted cells 6 5 2" xfId="1690"/>
    <cellStyle name="Pre-inputted cells 6 5 2 10" xfId="7197"/>
    <cellStyle name="Pre-inputted cells 6 5 2 11" xfId="7198"/>
    <cellStyle name="Pre-inputted cells 6 5 2 12" xfId="7199"/>
    <cellStyle name="Pre-inputted cells 6 5 2 13" xfId="7200"/>
    <cellStyle name="Pre-inputted cells 6 5 2 2" xfId="7201"/>
    <cellStyle name="Pre-inputted cells 6 5 2 3" xfId="7202"/>
    <cellStyle name="Pre-inputted cells 6 5 2 4" xfId="7203"/>
    <cellStyle name="Pre-inputted cells 6 5 2 5" xfId="7204"/>
    <cellStyle name="Pre-inputted cells 6 5 2 6" xfId="7205"/>
    <cellStyle name="Pre-inputted cells 6 5 2 7" xfId="7206"/>
    <cellStyle name="Pre-inputted cells 6 5 2 8" xfId="7207"/>
    <cellStyle name="Pre-inputted cells 6 5 2 9" xfId="7208"/>
    <cellStyle name="Pre-inputted cells 6 5 20" xfId="35174"/>
    <cellStyle name="Pre-inputted cells 6 5 21" xfId="35175"/>
    <cellStyle name="Pre-inputted cells 6 5 22" xfId="35176"/>
    <cellStyle name="Pre-inputted cells 6 5 23" xfId="35177"/>
    <cellStyle name="Pre-inputted cells 6 5 24" xfId="35178"/>
    <cellStyle name="Pre-inputted cells 6 5 25" xfId="35179"/>
    <cellStyle name="Pre-inputted cells 6 5 26" xfId="35180"/>
    <cellStyle name="Pre-inputted cells 6 5 27" xfId="35181"/>
    <cellStyle name="Pre-inputted cells 6 5 28" xfId="35182"/>
    <cellStyle name="Pre-inputted cells 6 5 29" xfId="35183"/>
    <cellStyle name="Pre-inputted cells 6 5 3" xfId="7209"/>
    <cellStyle name="Pre-inputted cells 6 5 30" xfId="35184"/>
    <cellStyle name="Pre-inputted cells 6 5 31" xfId="35185"/>
    <cellStyle name="Pre-inputted cells 6 5 32" xfId="35186"/>
    <cellStyle name="Pre-inputted cells 6 5 33" xfId="35187"/>
    <cellStyle name="Pre-inputted cells 6 5 34" xfId="35188"/>
    <cellStyle name="Pre-inputted cells 6 5 4" xfId="7210"/>
    <cellStyle name="Pre-inputted cells 6 5 5" xfId="7211"/>
    <cellStyle name="Pre-inputted cells 6 5 6" xfId="7212"/>
    <cellStyle name="Pre-inputted cells 6 5 7" xfId="7213"/>
    <cellStyle name="Pre-inputted cells 6 5 8" xfId="7214"/>
    <cellStyle name="Pre-inputted cells 6 5 9" xfId="7215"/>
    <cellStyle name="Pre-inputted cells 6 6" xfId="1691"/>
    <cellStyle name="Pre-inputted cells 6 6 10" xfId="7216"/>
    <cellStyle name="Pre-inputted cells 6 6 11" xfId="7217"/>
    <cellStyle name="Pre-inputted cells 6 6 12" xfId="7218"/>
    <cellStyle name="Pre-inputted cells 6 6 13" xfId="7219"/>
    <cellStyle name="Pre-inputted cells 6 6 2" xfId="7220"/>
    <cellStyle name="Pre-inputted cells 6 6 3" xfId="7221"/>
    <cellStyle name="Pre-inputted cells 6 6 4" xfId="7222"/>
    <cellStyle name="Pre-inputted cells 6 6 5" xfId="7223"/>
    <cellStyle name="Pre-inputted cells 6 6 6" xfId="7224"/>
    <cellStyle name="Pre-inputted cells 6 6 7" xfId="7225"/>
    <cellStyle name="Pre-inputted cells 6 6 8" xfId="7226"/>
    <cellStyle name="Pre-inputted cells 6 6 9" xfId="7227"/>
    <cellStyle name="Pre-inputted cells 6 7" xfId="1692"/>
    <cellStyle name="Pre-inputted cells 6 8" xfId="7228"/>
    <cellStyle name="Pre-inputted cells 6 9" xfId="7229"/>
    <cellStyle name="Pre-inputted cells 6_4 28 1_Asst_Health_Crit_AllTO_RIIO_20110714pm" xfId="15605"/>
    <cellStyle name="Pre-inputted cells 7" xfId="268"/>
    <cellStyle name="Pre-inputted cells 7 10" xfId="7230"/>
    <cellStyle name="Pre-inputted cells 7 11" xfId="7231"/>
    <cellStyle name="Pre-inputted cells 7 12" xfId="7232"/>
    <cellStyle name="Pre-inputted cells 7 13" xfId="7233"/>
    <cellStyle name="Pre-inputted cells 7 14" xfId="7234"/>
    <cellStyle name="Pre-inputted cells 7 15" xfId="7235"/>
    <cellStyle name="Pre-inputted cells 7 16" xfId="7236"/>
    <cellStyle name="Pre-inputted cells 7 17" xfId="7237"/>
    <cellStyle name="Pre-inputted cells 7 18" xfId="7238"/>
    <cellStyle name="Pre-inputted cells 7 19" xfId="7239"/>
    <cellStyle name="Pre-inputted cells 7 2" xfId="269"/>
    <cellStyle name="Pre-inputted cells 7 2 10" xfId="7240"/>
    <cellStyle name="Pre-inputted cells 7 2 11" xfId="7241"/>
    <cellStyle name="Pre-inputted cells 7 2 12" xfId="7242"/>
    <cellStyle name="Pre-inputted cells 7 2 13" xfId="7243"/>
    <cellStyle name="Pre-inputted cells 7 2 14" xfId="7244"/>
    <cellStyle name="Pre-inputted cells 7 2 15" xfId="7245"/>
    <cellStyle name="Pre-inputted cells 7 2 16" xfId="7246"/>
    <cellStyle name="Pre-inputted cells 7 2 17" xfId="7247"/>
    <cellStyle name="Pre-inputted cells 7 2 18" xfId="7248"/>
    <cellStyle name="Pre-inputted cells 7 2 19" xfId="35189"/>
    <cellStyle name="Pre-inputted cells 7 2 2" xfId="1693"/>
    <cellStyle name="Pre-inputted cells 7 2 2 10" xfId="7249"/>
    <cellStyle name="Pre-inputted cells 7 2 2 11" xfId="7250"/>
    <cellStyle name="Pre-inputted cells 7 2 2 12" xfId="7251"/>
    <cellStyle name="Pre-inputted cells 7 2 2 13" xfId="7252"/>
    <cellStyle name="Pre-inputted cells 7 2 2 14" xfId="7253"/>
    <cellStyle name="Pre-inputted cells 7 2 2 15" xfId="7254"/>
    <cellStyle name="Pre-inputted cells 7 2 2 16" xfId="35190"/>
    <cellStyle name="Pre-inputted cells 7 2 2 17" xfId="35191"/>
    <cellStyle name="Pre-inputted cells 7 2 2 18" xfId="35192"/>
    <cellStyle name="Pre-inputted cells 7 2 2 19" xfId="35193"/>
    <cellStyle name="Pre-inputted cells 7 2 2 2" xfId="1694"/>
    <cellStyle name="Pre-inputted cells 7 2 2 2 10" xfId="7255"/>
    <cellStyle name="Pre-inputted cells 7 2 2 2 11" xfId="7256"/>
    <cellStyle name="Pre-inputted cells 7 2 2 2 12" xfId="7257"/>
    <cellStyle name="Pre-inputted cells 7 2 2 2 13" xfId="7258"/>
    <cellStyle name="Pre-inputted cells 7 2 2 2 14" xfId="7259"/>
    <cellStyle name="Pre-inputted cells 7 2 2 2 15" xfId="35194"/>
    <cellStyle name="Pre-inputted cells 7 2 2 2 16" xfId="35195"/>
    <cellStyle name="Pre-inputted cells 7 2 2 2 17" xfId="35196"/>
    <cellStyle name="Pre-inputted cells 7 2 2 2 18" xfId="35197"/>
    <cellStyle name="Pre-inputted cells 7 2 2 2 19" xfId="35198"/>
    <cellStyle name="Pre-inputted cells 7 2 2 2 2" xfId="1695"/>
    <cellStyle name="Pre-inputted cells 7 2 2 2 2 10" xfId="7260"/>
    <cellStyle name="Pre-inputted cells 7 2 2 2 2 11" xfId="7261"/>
    <cellStyle name="Pre-inputted cells 7 2 2 2 2 12" xfId="7262"/>
    <cellStyle name="Pre-inputted cells 7 2 2 2 2 13" xfId="7263"/>
    <cellStyle name="Pre-inputted cells 7 2 2 2 2 2" xfId="7264"/>
    <cellStyle name="Pre-inputted cells 7 2 2 2 2 3" xfId="7265"/>
    <cellStyle name="Pre-inputted cells 7 2 2 2 2 4" xfId="7266"/>
    <cellStyle name="Pre-inputted cells 7 2 2 2 2 5" xfId="7267"/>
    <cellStyle name="Pre-inputted cells 7 2 2 2 2 6" xfId="7268"/>
    <cellStyle name="Pre-inputted cells 7 2 2 2 2 7" xfId="7269"/>
    <cellStyle name="Pre-inputted cells 7 2 2 2 2 8" xfId="7270"/>
    <cellStyle name="Pre-inputted cells 7 2 2 2 2 9" xfId="7271"/>
    <cellStyle name="Pre-inputted cells 7 2 2 2 20" xfId="35199"/>
    <cellStyle name="Pre-inputted cells 7 2 2 2 21" xfId="35200"/>
    <cellStyle name="Pre-inputted cells 7 2 2 2 22" xfId="35201"/>
    <cellStyle name="Pre-inputted cells 7 2 2 2 23" xfId="35202"/>
    <cellStyle name="Pre-inputted cells 7 2 2 2 24" xfId="35203"/>
    <cellStyle name="Pre-inputted cells 7 2 2 2 25" xfId="35204"/>
    <cellStyle name="Pre-inputted cells 7 2 2 2 26" xfId="35205"/>
    <cellStyle name="Pre-inputted cells 7 2 2 2 27" xfId="35206"/>
    <cellStyle name="Pre-inputted cells 7 2 2 2 28" xfId="35207"/>
    <cellStyle name="Pre-inputted cells 7 2 2 2 29" xfId="35208"/>
    <cellStyle name="Pre-inputted cells 7 2 2 2 3" xfId="7272"/>
    <cellStyle name="Pre-inputted cells 7 2 2 2 30" xfId="35209"/>
    <cellStyle name="Pre-inputted cells 7 2 2 2 31" xfId="35210"/>
    <cellStyle name="Pre-inputted cells 7 2 2 2 32" xfId="35211"/>
    <cellStyle name="Pre-inputted cells 7 2 2 2 33" xfId="35212"/>
    <cellStyle name="Pre-inputted cells 7 2 2 2 34" xfId="35213"/>
    <cellStyle name="Pre-inputted cells 7 2 2 2 4" xfId="7273"/>
    <cellStyle name="Pre-inputted cells 7 2 2 2 5" xfId="7274"/>
    <cellStyle name="Pre-inputted cells 7 2 2 2 6" xfId="7275"/>
    <cellStyle name="Pre-inputted cells 7 2 2 2 7" xfId="7276"/>
    <cellStyle name="Pre-inputted cells 7 2 2 2 8" xfId="7277"/>
    <cellStyle name="Pre-inputted cells 7 2 2 2 9" xfId="7278"/>
    <cellStyle name="Pre-inputted cells 7 2 2 20" xfId="35214"/>
    <cellStyle name="Pre-inputted cells 7 2 2 21" xfId="35215"/>
    <cellStyle name="Pre-inputted cells 7 2 2 22" xfId="35216"/>
    <cellStyle name="Pre-inputted cells 7 2 2 23" xfId="35217"/>
    <cellStyle name="Pre-inputted cells 7 2 2 24" xfId="35218"/>
    <cellStyle name="Pre-inputted cells 7 2 2 25" xfId="35219"/>
    <cellStyle name="Pre-inputted cells 7 2 2 26" xfId="35220"/>
    <cellStyle name="Pre-inputted cells 7 2 2 27" xfId="35221"/>
    <cellStyle name="Pre-inputted cells 7 2 2 28" xfId="35222"/>
    <cellStyle name="Pre-inputted cells 7 2 2 29" xfId="35223"/>
    <cellStyle name="Pre-inputted cells 7 2 2 3" xfId="1696"/>
    <cellStyle name="Pre-inputted cells 7 2 2 3 10" xfId="7279"/>
    <cellStyle name="Pre-inputted cells 7 2 2 3 11" xfId="7280"/>
    <cellStyle name="Pre-inputted cells 7 2 2 3 12" xfId="7281"/>
    <cellStyle name="Pre-inputted cells 7 2 2 3 13" xfId="7282"/>
    <cellStyle name="Pre-inputted cells 7 2 2 3 2" xfId="7283"/>
    <cellStyle name="Pre-inputted cells 7 2 2 3 3" xfId="7284"/>
    <cellStyle name="Pre-inputted cells 7 2 2 3 4" xfId="7285"/>
    <cellStyle name="Pre-inputted cells 7 2 2 3 5" xfId="7286"/>
    <cellStyle name="Pre-inputted cells 7 2 2 3 6" xfId="7287"/>
    <cellStyle name="Pre-inputted cells 7 2 2 3 7" xfId="7288"/>
    <cellStyle name="Pre-inputted cells 7 2 2 3 8" xfId="7289"/>
    <cellStyle name="Pre-inputted cells 7 2 2 3 9" xfId="7290"/>
    <cellStyle name="Pre-inputted cells 7 2 2 30" xfId="35224"/>
    <cellStyle name="Pre-inputted cells 7 2 2 31" xfId="35225"/>
    <cellStyle name="Pre-inputted cells 7 2 2 4" xfId="7291"/>
    <cellStyle name="Pre-inputted cells 7 2 2 5" xfId="7292"/>
    <cellStyle name="Pre-inputted cells 7 2 2 6" xfId="7293"/>
    <cellStyle name="Pre-inputted cells 7 2 2 7" xfId="7294"/>
    <cellStyle name="Pre-inputted cells 7 2 2 8" xfId="7295"/>
    <cellStyle name="Pre-inputted cells 7 2 2 9" xfId="7296"/>
    <cellStyle name="Pre-inputted cells 7 2 2_4 28 1_Asst_Health_Crit_AllTO_RIIO_20110714pm" xfId="15606"/>
    <cellStyle name="Pre-inputted cells 7 2 20" xfId="35226"/>
    <cellStyle name="Pre-inputted cells 7 2 21" xfId="35227"/>
    <cellStyle name="Pre-inputted cells 7 2 22" xfId="35228"/>
    <cellStyle name="Pre-inputted cells 7 2 23" xfId="35229"/>
    <cellStyle name="Pre-inputted cells 7 2 24" xfId="35230"/>
    <cellStyle name="Pre-inputted cells 7 2 25" xfId="35231"/>
    <cellStyle name="Pre-inputted cells 7 2 26" xfId="35232"/>
    <cellStyle name="Pre-inputted cells 7 2 27" xfId="35233"/>
    <cellStyle name="Pre-inputted cells 7 2 28" xfId="35234"/>
    <cellStyle name="Pre-inputted cells 7 2 29" xfId="35235"/>
    <cellStyle name="Pre-inputted cells 7 2 3" xfId="1697"/>
    <cellStyle name="Pre-inputted cells 7 2 3 10" xfId="7297"/>
    <cellStyle name="Pre-inputted cells 7 2 3 11" xfId="7298"/>
    <cellStyle name="Pre-inputted cells 7 2 3 12" xfId="7299"/>
    <cellStyle name="Pre-inputted cells 7 2 3 13" xfId="7300"/>
    <cellStyle name="Pre-inputted cells 7 2 3 14" xfId="7301"/>
    <cellStyle name="Pre-inputted cells 7 2 3 15" xfId="35236"/>
    <cellStyle name="Pre-inputted cells 7 2 3 16" xfId="35237"/>
    <cellStyle name="Pre-inputted cells 7 2 3 17" xfId="35238"/>
    <cellStyle name="Pre-inputted cells 7 2 3 18" xfId="35239"/>
    <cellStyle name="Pre-inputted cells 7 2 3 19" xfId="35240"/>
    <cellStyle name="Pre-inputted cells 7 2 3 2" xfId="1698"/>
    <cellStyle name="Pre-inputted cells 7 2 3 2 10" xfId="7302"/>
    <cellStyle name="Pre-inputted cells 7 2 3 2 11" xfId="7303"/>
    <cellStyle name="Pre-inputted cells 7 2 3 2 12" xfId="7304"/>
    <cellStyle name="Pre-inputted cells 7 2 3 2 13" xfId="7305"/>
    <cellStyle name="Pre-inputted cells 7 2 3 2 2" xfId="7306"/>
    <cellStyle name="Pre-inputted cells 7 2 3 2 3" xfId="7307"/>
    <cellStyle name="Pre-inputted cells 7 2 3 2 4" xfId="7308"/>
    <cellStyle name="Pre-inputted cells 7 2 3 2 5" xfId="7309"/>
    <cellStyle name="Pre-inputted cells 7 2 3 2 6" xfId="7310"/>
    <cellStyle name="Pre-inputted cells 7 2 3 2 7" xfId="7311"/>
    <cellStyle name="Pre-inputted cells 7 2 3 2 8" xfId="7312"/>
    <cellStyle name="Pre-inputted cells 7 2 3 2 9" xfId="7313"/>
    <cellStyle name="Pre-inputted cells 7 2 3 20" xfId="35241"/>
    <cellStyle name="Pre-inputted cells 7 2 3 21" xfId="35242"/>
    <cellStyle name="Pre-inputted cells 7 2 3 22" xfId="35243"/>
    <cellStyle name="Pre-inputted cells 7 2 3 23" xfId="35244"/>
    <cellStyle name="Pre-inputted cells 7 2 3 24" xfId="35245"/>
    <cellStyle name="Pre-inputted cells 7 2 3 25" xfId="35246"/>
    <cellStyle name="Pre-inputted cells 7 2 3 26" xfId="35247"/>
    <cellStyle name="Pre-inputted cells 7 2 3 27" xfId="35248"/>
    <cellStyle name="Pre-inputted cells 7 2 3 28" xfId="35249"/>
    <cellStyle name="Pre-inputted cells 7 2 3 29" xfId="35250"/>
    <cellStyle name="Pre-inputted cells 7 2 3 3" xfId="7314"/>
    <cellStyle name="Pre-inputted cells 7 2 3 30" xfId="35251"/>
    <cellStyle name="Pre-inputted cells 7 2 3 4" xfId="7315"/>
    <cellStyle name="Pre-inputted cells 7 2 3 5" xfId="7316"/>
    <cellStyle name="Pre-inputted cells 7 2 3 6" xfId="7317"/>
    <cellStyle name="Pre-inputted cells 7 2 3 7" xfId="7318"/>
    <cellStyle name="Pre-inputted cells 7 2 3 8" xfId="7319"/>
    <cellStyle name="Pre-inputted cells 7 2 3 9" xfId="7320"/>
    <cellStyle name="Pre-inputted cells 7 2 30" xfId="35252"/>
    <cellStyle name="Pre-inputted cells 7 2 31" xfId="35253"/>
    <cellStyle name="Pre-inputted cells 7 2 32" xfId="35254"/>
    <cellStyle name="Pre-inputted cells 7 2 33" xfId="35255"/>
    <cellStyle name="Pre-inputted cells 7 2 4" xfId="1699"/>
    <cellStyle name="Pre-inputted cells 7 2 4 10" xfId="7321"/>
    <cellStyle name="Pre-inputted cells 7 2 4 11" xfId="7322"/>
    <cellStyle name="Pre-inputted cells 7 2 4 12" xfId="7323"/>
    <cellStyle name="Pre-inputted cells 7 2 4 13" xfId="7324"/>
    <cellStyle name="Pre-inputted cells 7 2 4 14" xfId="7325"/>
    <cellStyle name="Pre-inputted cells 7 2 4 15" xfId="35256"/>
    <cellStyle name="Pre-inputted cells 7 2 4 16" xfId="35257"/>
    <cellStyle name="Pre-inputted cells 7 2 4 17" xfId="35258"/>
    <cellStyle name="Pre-inputted cells 7 2 4 18" xfId="35259"/>
    <cellStyle name="Pre-inputted cells 7 2 4 19" xfId="35260"/>
    <cellStyle name="Pre-inputted cells 7 2 4 2" xfId="1700"/>
    <cellStyle name="Pre-inputted cells 7 2 4 2 10" xfId="7326"/>
    <cellStyle name="Pre-inputted cells 7 2 4 2 11" xfId="7327"/>
    <cellStyle name="Pre-inputted cells 7 2 4 2 12" xfId="7328"/>
    <cellStyle name="Pre-inputted cells 7 2 4 2 13" xfId="7329"/>
    <cellStyle name="Pre-inputted cells 7 2 4 2 2" xfId="7330"/>
    <cellStyle name="Pre-inputted cells 7 2 4 2 3" xfId="7331"/>
    <cellStyle name="Pre-inputted cells 7 2 4 2 4" xfId="7332"/>
    <cellStyle name="Pre-inputted cells 7 2 4 2 5" xfId="7333"/>
    <cellStyle name="Pre-inputted cells 7 2 4 2 6" xfId="7334"/>
    <cellStyle name="Pre-inputted cells 7 2 4 2 7" xfId="7335"/>
    <cellStyle name="Pre-inputted cells 7 2 4 2 8" xfId="7336"/>
    <cellStyle name="Pre-inputted cells 7 2 4 2 9" xfId="7337"/>
    <cellStyle name="Pre-inputted cells 7 2 4 20" xfId="35261"/>
    <cellStyle name="Pre-inputted cells 7 2 4 21" xfId="35262"/>
    <cellStyle name="Pre-inputted cells 7 2 4 22" xfId="35263"/>
    <cellStyle name="Pre-inputted cells 7 2 4 23" xfId="35264"/>
    <cellStyle name="Pre-inputted cells 7 2 4 24" xfId="35265"/>
    <cellStyle name="Pre-inputted cells 7 2 4 25" xfId="35266"/>
    <cellStyle name="Pre-inputted cells 7 2 4 26" xfId="35267"/>
    <cellStyle name="Pre-inputted cells 7 2 4 27" xfId="35268"/>
    <cellStyle name="Pre-inputted cells 7 2 4 28" xfId="35269"/>
    <cellStyle name="Pre-inputted cells 7 2 4 29" xfId="35270"/>
    <cellStyle name="Pre-inputted cells 7 2 4 3" xfId="7338"/>
    <cellStyle name="Pre-inputted cells 7 2 4 30" xfId="35271"/>
    <cellStyle name="Pre-inputted cells 7 2 4 4" xfId="7339"/>
    <cellStyle name="Pre-inputted cells 7 2 4 5" xfId="7340"/>
    <cellStyle name="Pre-inputted cells 7 2 4 6" xfId="7341"/>
    <cellStyle name="Pre-inputted cells 7 2 4 7" xfId="7342"/>
    <cellStyle name="Pre-inputted cells 7 2 4 8" xfId="7343"/>
    <cellStyle name="Pre-inputted cells 7 2 4 9" xfId="7344"/>
    <cellStyle name="Pre-inputted cells 7 2 5" xfId="1701"/>
    <cellStyle name="Pre-inputted cells 7 2 5 10" xfId="7345"/>
    <cellStyle name="Pre-inputted cells 7 2 5 11" xfId="7346"/>
    <cellStyle name="Pre-inputted cells 7 2 5 12" xfId="7347"/>
    <cellStyle name="Pre-inputted cells 7 2 5 13" xfId="7348"/>
    <cellStyle name="Pre-inputted cells 7 2 5 2" xfId="7349"/>
    <cellStyle name="Pre-inputted cells 7 2 5 3" xfId="7350"/>
    <cellStyle name="Pre-inputted cells 7 2 5 4" xfId="7351"/>
    <cellStyle name="Pre-inputted cells 7 2 5 5" xfId="7352"/>
    <cellStyle name="Pre-inputted cells 7 2 5 6" xfId="7353"/>
    <cellStyle name="Pre-inputted cells 7 2 5 7" xfId="7354"/>
    <cellStyle name="Pre-inputted cells 7 2 5 8" xfId="7355"/>
    <cellStyle name="Pre-inputted cells 7 2 5 9" xfId="7356"/>
    <cellStyle name="Pre-inputted cells 7 2 6" xfId="7357"/>
    <cellStyle name="Pre-inputted cells 7 2 7" xfId="7358"/>
    <cellStyle name="Pre-inputted cells 7 2 8" xfId="7359"/>
    <cellStyle name="Pre-inputted cells 7 2 9" xfId="7360"/>
    <cellStyle name="Pre-inputted cells 7 2_4 28 1_Asst_Health_Crit_AllTO_RIIO_20110714pm" xfId="15607"/>
    <cellStyle name="Pre-inputted cells 7 20" xfId="35272"/>
    <cellStyle name="Pre-inputted cells 7 21" xfId="35273"/>
    <cellStyle name="Pre-inputted cells 7 22" xfId="35274"/>
    <cellStyle name="Pre-inputted cells 7 23" xfId="35275"/>
    <cellStyle name="Pre-inputted cells 7 24" xfId="35276"/>
    <cellStyle name="Pre-inputted cells 7 25" xfId="35277"/>
    <cellStyle name="Pre-inputted cells 7 26" xfId="35278"/>
    <cellStyle name="Pre-inputted cells 7 27" xfId="35279"/>
    <cellStyle name="Pre-inputted cells 7 28" xfId="35280"/>
    <cellStyle name="Pre-inputted cells 7 29" xfId="35281"/>
    <cellStyle name="Pre-inputted cells 7 3" xfId="1702"/>
    <cellStyle name="Pre-inputted cells 7 3 10" xfId="7361"/>
    <cellStyle name="Pre-inputted cells 7 3 11" xfId="7362"/>
    <cellStyle name="Pre-inputted cells 7 3 12" xfId="7363"/>
    <cellStyle name="Pre-inputted cells 7 3 13" xfId="7364"/>
    <cellStyle name="Pre-inputted cells 7 3 14" xfId="7365"/>
    <cellStyle name="Pre-inputted cells 7 3 15" xfId="7366"/>
    <cellStyle name="Pre-inputted cells 7 3 16" xfId="35282"/>
    <cellStyle name="Pre-inputted cells 7 3 17" xfId="35283"/>
    <cellStyle name="Pre-inputted cells 7 3 18" xfId="35284"/>
    <cellStyle name="Pre-inputted cells 7 3 19" xfId="35285"/>
    <cellStyle name="Pre-inputted cells 7 3 2" xfId="1703"/>
    <cellStyle name="Pre-inputted cells 7 3 2 10" xfId="7367"/>
    <cellStyle name="Pre-inputted cells 7 3 2 11" xfId="7368"/>
    <cellStyle name="Pre-inputted cells 7 3 2 12" xfId="7369"/>
    <cellStyle name="Pre-inputted cells 7 3 2 13" xfId="7370"/>
    <cellStyle name="Pre-inputted cells 7 3 2 14" xfId="7371"/>
    <cellStyle name="Pre-inputted cells 7 3 2 15" xfId="35286"/>
    <cellStyle name="Pre-inputted cells 7 3 2 16" xfId="35287"/>
    <cellStyle name="Pre-inputted cells 7 3 2 17" xfId="35288"/>
    <cellStyle name="Pre-inputted cells 7 3 2 18" xfId="35289"/>
    <cellStyle name="Pre-inputted cells 7 3 2 19" xfId="35290"/>
    <cellStyle name="Pre-inputted cells 7 3 2 2" xfId="1704"/>
    <cellStyle name="Pre-inputted cells 7 3 2 2 10" xfId="7372"/>
    <cellStyle name="Pre-inputted cells 7 3 2 2 11" xfId="7373"/>
    <cellStyle name="Pre-inputted cells 7 3 2 2 12" xfId="7374"/>
    <cellStyle name="Pre-inputted cells 7 3 2 2 13" xfId="7375"/>
    <cellStyle name="Pre-inputted cells 7 3 2 2 2" xfId="7376"/>
    <cellStyle name="Pre-inputted cells 7 3 2 2 3" xfId="7377"/>
    <cellStyle name="Pre-inputted cells 7 3 2 2 4" xfId="7378"/>
    <cellStyle name="Pre-inputted cells 7 3 2 2 5" xfId="7379"/>
    <cellStyle name="Pre-inputted cells 7 3 2 2 6" xfId="7380"/>
    <cellStyle name="Pre-inputted cells 7 3 2 2 7" xfId="7381"/>
    <cellStyle name="Pre-inputted cells 7 3 2 2 8" xfId="7382"/>
    <cellStyle name="Pre-inputted cells 7 3 2 2 9" xfId="7383"/>
    <cellStyle name="Pre-inputted cells 7 3 2 20" xfId="35291"/>
    <cellStyle name="Pre-inputted cells 7 3 2 21" xfId="35292"/>
    <cellStyle name="Pre-inputted cells 7 3 2 22" xfId="35293"/>
    <cellStyle name="Pre-inputted cells 7 3 2 23" xfId="35294"/>
    <cellStyle name="Pre-inputted cells 7 3 2 24" xfId="35295"/>
    <cellStyle name="Pre-inputted cells 7 3 2 25" xfId="35296"/>
    <cellStyle name="Pre-inputted cells 7 3 2 26" xfId="35297"/>
    <cellStyle name="Pre-inputted cells 7 3 2 27" xfId="35298"/>
    <cellStyle name="Pre-inputted cells 7 3 2 28" xfId="35299"/>
    <cellStyle name="Pre-inputted cells 7 3 2 29" xfId="35300"/>
    <cellStyle name="Pre-inputted cells 7 3 2 3" xfId="7384"/>
    <cellStyle name="Pre-inputted cells 7 3 2 30" xfId="35301"/>
    <cellStyle name="Pre-inputted cells 7 3 2 31" xfId="35302"/>
    <cellStyle name="Pre-inputted cells 7 3 2 32" xfId="35303"/>
    <cellStyle name="Pre-inputted cells 7 3 2 33" xfId="35304"/>
    <cellStyle name="Pre-inputted cells 7 3 2 34" xfId="35305"/>
    <cellStyle name="Pre-inputted cells 7 3 2 4" xfId="7385"/>
    <cellStyle name="Pre-inputted cells 7 3 2 5" xfId="7386"/>
    <cellStyle name="Pre-inputted cells 7 3 2 6" xfId="7387"/>
    <cellStyle name="Pre-inputted cells 7 3 2 7" xfId="7388"/>
    <cellStyle name="Pre-inputted cells 7 3 2 8" xfId="7389"/>
    <cellStyle name="Pre-inputted cells 7 3 2 9" xfId="7390"/>
    <cellStyle name="Pre-inputted cells 7 3 20" xfId="35306"/>
    <cellStyle name="Pre-inputted cells 7 3 21" xfId="35307"/>
    <cellStyle name="Pre-inputted cells 7 3 22" xfId="35308"/>
    <cellStyle name="Pre-inputted cells 7 3 23" xfId="35309"/>
    <cellStyle name="Pre-inputted cells 7 3 24" xfId="35310"/>
    <cellStyle name="Pre-inputted cells 7 3 25" xfId="35311"/>
    <cellStyle name="Pre-inputted cells 7 3 26" xfId="35312"/>
    <cellStyle name="Pre-inputted cells 7 3 27" xfId="35313"/>
    <cellStyle name="Pre-inputted cells 7 3 28" xfId="35314"/>
    <cellStyle name="Pre-inputted cells 7 3 29" xfId="35315"/>
    <cellStyle name="Pre-inputted cells 7 3 3" xfId="1705"/>
    <cellStyle name="Pre-inputted cells 7 3 3 10" xfId="7391"/>
    <cellStyle name="Pre-inputted cells 7 3 3 11" xfId="7392"/>
    <cellStyle name="Pre-inputted cells 7 3 3 12" xfId="7393"/>
    <cellStyle name="Pre-inputted cells 7 3 3 13" xfId="7394"/>
    <cellStyle name="Pre-inputted cells 7 3 3 2" xfId="7395"/>
    <cellStyle name="Pre-inputted cells 7 3 3 3" xfId="7396"/>
    <cellStyle name="Pre-inputted cells 7 3 3 4" xfId="7397"/>
    <cellStyle name="Pre-inputted cells 7 3 3 5" xfId="7398"/>
    <cellStyle name="Pre-inputted cells 7 3 3 6" xfId="7399"/>
    <cellStyle name="Pre-inputted cells 7 3 3 7" xfId="7400"/>
    <cellStyle name="Pre-inputted cells 7 3 3 8" xfId="7401"/>
    <cellStyle name="Pre-inputted cells 7 3 3 9" xfId="7402"/>
    <cellStyle name="Pre-inputted cells 7 3 30" xfId="35316"/>
    <cellStyle name="Pre-inputted cells 7 3 31" xfId="35317"/>
    <cellStyle name="Pre-inputted cells 7 3 32" xfId="35318"/>
    <cellStyle name="Pre-inputted cells 7 3 33" xfId="35319"/>
    <cellStyle name="Pre-inputted cells 7 3 34" xfId="35320"/>
    <cellStyle name="Pre-inputted cells 7 3 35" xfId="35321"/>
    <cellStyle name="Pre-inputted cells 7 3 4" xfId="7403"/>
    <cellStyle name="Pre-inputted cells 7 3 5" xfId="7404"/>
    <cellStyle name="Pre-inputted cells 7 3 6" xfId="7405"/>
    <cellStyle name="Pre-inputted cells 7 3 7" xfId="7406"/>
    <cellStyle name="Pre-inputted cells 7 3 8" xfId="7407"/>
    <cellStyle name="Pre-inputted cells 7 3 9" xfId="7408"/>
    <cellStyle name="Pre-inputted cells 7 3_4 28 1_Asst_Health_Crit_AllTO_RIIO_20110714pm" xfId="15608"/>
    <cellStyle name="Pre-inputted cells 7 30" xfId="35322"/>
    <cellStyle name="Pre-inputted cells 7 31" xfId="35323"/>
    <cellStyle name="Pre-inputted cells 7 32" xfId="35324"/>
    <cellStyle name="Pre-inputted cells 7 33" xfId="35325"/>
    <cellStyle name="Pre-inputted cells 7 34" xfId="35326"/>
    <cellStyle name="Pre-inputted cells 7 35" xfId="35327"/>
    <cellStyle name="Pre-inputted cells 7 36" xfId="35328"/>
    <cellStyle name="Pre-inputted cells 7 37" xfId="35329"/>
    <cellStyle name="Pre-inputted cells 7 38" xfId="35330"/>
    <cellStyle name="Pre-inputted cells 7 39" xfId="35331"/>
    <cellStyle name="Pre-inputted cells 7 4" xfId="1706"/>
    <cellStyle name="Pre-inputted cells 7 4 10" xfId="7409"/>
    <cellStyle name="Pre-inputted cells 7 4 11" xfId="7410"/>
    <cellStyle name="Pre-inputted cells 7 4 12" xfId="7411"/>
    <cellStyle name="Pre-inputted cells 7 4 13" xfId="7412"/>
    <cellStyle name="Pre-inputted cells 7 4 14" xfId="7413"/>
    <cellStyle name="Pre-inputted cells 7 4 15" xfId="35332"/>
    <cellStyle name="Pre-inputted cells 7 4 16" xfId="35333"/>
    <cellStyle name="Pre-inputted cells 7 4 17" xfId="35334"/>
    <cellStyle name="Pre-inputted cells 7 4 18" xfId="35335"/>
    <cellStyle name="Pre-inputted cells 7 4 19" xfId="35336"/>
    <cellStyle name="Pre-inputted cells 7 4 2" xfId="1707"/>
    <cellStyle name="Pre-inputted cells 7 4 2 10" xfId="7414"/>
    <cellStyle name="Pre-inputted cells 7 4 2 11" xfId="7415"/>
    <cellStyle name="Pre-inputted cells 7 4 2 12" xfId="7416"/>
    <cellStyle name="Pre-inputted cells 7 4 2 13" xfId="7417"/>
    <cellStyle name="Pre-inputted cells 7 4 2 2" xfId="7418"/>
    <cellStyle name="Pre-inputted cells 7 4 2 3" xfId="7419"/>
    <cellStyle name="Pre-inputted cells 7 4 2 4" xfId="7420"/>
    <cellStyle name="Pre-inputted cells 7 4 2 5" xfId="7421"/>
    <cellStyle name="Pre-inputted cells 7 4 2 6" xfId="7422"/>
    <cellStyle name="Pre-inputted cells 7 4 2 7" xfId="7423"/>
    <cellStyle name="Pre-inputted cells 7 4 2 8" xfId="7424"/>
    <cellStyle name="Pre-inputted cells 7 4 2 9" xfId="7425"/>
    <cellStyle name="Pre-inputted cells 7 4 20" xfId="35337"/>
    <cellStyle name="Pre-inputted cells 7 4 21" xfId="35338"/>
    <cellStyle name="Pre-inputted cells 7 4 22" xfId="35339"/>
    <cellStyle name="Pre-inputted cells 7 4 23" xfId="35340"/>
    <cellStyle name="Pre-inputted cells 7 4 24" xfId="35341"/>
    <cellStyle name="Pre-inputted cells 7 4 25" xfId="35342"/>
    <cellStyle name="Pre-inputted cells 7 4 26" xfId="35343"/>
    <cellStyle name="Pre-inputted cells 7 4 27" xfId="35344"/>
    <cellStyle name="Pre-inputted cells 7 4 28" xfId="35345"/>
    <cellStyle name="Pre-inputted cells 7 4 29" xfId="35346"/>
    <cellStyle name="Pre-inputted cells 7 4 3" xfId="7426"/>
    <cellStyle name="Pre-inputted cells 7 4 30" xfId="35347"/>
    <cellStyle name="Pre-inputted cells 7 4 31" xfId="35348"/>
    <cellStyle name="Pre-inputted cells 7 4 32" xfId="35349"/>
    <cellStyle name="Pre-inputted cells 7 4 33" xfId="35350"/>
    <cellStyle name="Pre-inputted cells 7 4 34" xfId="35351"/>
    <cellStyle name="Pre-inputted cells 7 4 4" xfId="7427"/>
    <cellStyle name="Pre-inputted cells 7 4 5" xfId="7428"/>
    <cellStyle name="Pre-inputted cells 7 4 6" xfId="7429"/>
    <cellStyle name="Pre-inputted cells 7 4 7" xfId="7430"/>
    <cellStyle name="Pre-inputted cells 7 4 8" xfId="7431"/>
    <cellStyle name="Pre-inputted cells 7 4 9" xfId="7432"/>
    <cellStyle name="Pre-inputted cells 7 5" xfId="1708"/>
    <cellStyle name="Pre-inputted cells 7 5 10" xfId="7433"/>
    <cellStyle name="Pre-inputted cells 7 5 11" xfId="7434"/>
    <cellStyle name="Pre-inputted cells 7 5 12" xfId="7435"/>
    <cellStyle name="Pre-inputted cells 7 5 13" xfId="7436"/>
    <cellStyle name="Pre-inputted cells 7 5 14" xfId="7437"/>
    <cellStyle name="Pre-inputted cells 7 5 15" xfId="35352"/>
    <cellStyle name="Pre-inputted cells 7 5 16" xfId="35353"/>
    <cellStyle name="Pre-inputted cells 7 5 17" xfId="35354"/>
    <cellStyle name="Pre-inputted cells 7 5 18" xfId="35355"/>
    <cellStyle name="Pre-inputted cells 7 5 19" xfId="35356"/>
    <cellStyle name="Pre-inputted cells 7 5 2" xfId="1709"/>
    <cellStyle name="Pre-inputted cells 7 5 2 10" xfId="7438"/>
    <cellStyle name="Pre-inputted cells 7 5 2 11" xfId="7439"/>
    <cellStyle name="Pre-inputted cells 7 5 2 12" xfId="7440"/>
    <cellStyle name="Pre-inputted cells 7 5 2 13" xfId="7441"/>
    <cellStyle name="Pre-inputted cells 7 5 2 2" xfId="7442"/>
    <cellStyle name="Pre-inputted cells 7 5 2 3" xfId="7443"/>
    <cellStyle name="Pre-inputted cells 7 5 2 4" xfId="7444"/>
    <cellStyle name="Pre-inputted cells 7 5 2 5" xfId="7445"/>
    <cellStyle name="Pre-inputted cells 7 5 2 6" xfId="7446"/>
    <cellStyle name="Pre-inputted cells 7 5 2 7" xfId="7447"/>
    <cellStyle name="Pre-inputted cells 7 5 2 8" xfId="7448"/>
    <cellStyle name="Pre-inputted cells 7 5 2 9" xfId="7449"/>
    <cellStyle name="Pre-inputted cells 7 5 20" xfId="35357"/>
    <cellStyle name="Pre-inputted cells 7 5 21" xfId="35358"/>
    <cellStyle name="Pre-inputted cells 7 5 22" xfId="35359"/>
    <cellStyle name="Pre-inputted cells 7 5 23" xfId="35360"/>
    <cellStyle name="Pre-inputted cells 7 5 24" xfId="35361"/>
    <cellStyle name="Pre-inputted cells 7 5 25" xfId="35362"/>
    <cellStyle name="Pre-inputted cells 7 5 26" xfId="35363"/>
    <cellStyle name="Pre-inputted cells 7 5 27" xfId="35364"/>
    <cellStyle name="Pre-inputted cells 7 5 28" xfId="35365"/>
    <cellStyle name="Pre-inputted cells 7 5 29" xfId="35366"/>
    <cellStyle name="Pre-inputted cells 7 5 3" xfId="7450"/>
    <cellStyle name="Pre-inputted cells 7 5 30" xfId="35367"/>
    <cellStyle name="Pre-inputted cells 7 5 31" xfId="35368"/>
    <cellStyle name="Pre-inputted cells 7 5 32" xfId="35369"/>
    <cellStyle name="Pre-inputted cells 7 5 33" xfId="35370"/>
    <cellStyle name="Pre-inputted cells 7 5 34" xfId="35371"/>
    <cellStyle name="Pre-inputted cells 7 5 4" xfId="7451"/>
    <cellStyle name="Pre-inputted cells 7 5 5" xfId="7452"/>
    <cellStyle name="Pre-inputted cells 7 5 6" xfId="7453"/>
    <cellStyle name="Pre-inputted cells 7 5 7" xfId="7454"/>
    <cellStyle name="Pre-inputted cells 7 5 8" xfId="7455"/>
    <cellStyle name="Pre-inputted cells 7 5 9" xfId="7456"/>
    <cellStyle name="Pre-inputted cells 7 6" xfId="1710"/>
    <cellStyle name="Pre-inputted cells 7 6 10" xfId="7457"/>
    <cellStyle name="Pre-inputted cells 7 6 11" xfId="7458"/>
    <cellStyle name="Pre-inputted cells 7 6 12" xfId="7459"/>
    <cellStyle name="Pre-inputted cells 7 6 13" xfId="7460"/>
    <cellStyle name="Pre-inputted cells 7 6 2" xfId="7461"/>
    <cellStyle name="Pre-inputted cells 7 6 3" xfId="7462"/>
    <cellStyle name="Pre-inputted cells 7 6 4" xfId="7463"/>
    <cellStyle name="Pre-inputted cells 7 6 5" xfId="7464"/>
    <cellStyle name="Pre-inputted cells 7 6 6" xfId="7465"/>
    <cellStyle name="Pre-inputted cells 7 6 7" xfId="7466"/>
    <cellStyle name="Pre-inputted cells 7 6 8" xfId="7467"/>
    <cellStyle name="Pre-inputted cells 7 6 9" xfId="7468"/>
    <cellStyle name="Pre-inputted cells 7 7" xfId="7469"/>
    <cellStyle name="Pre-inputted cells 7 8" xfId="7470"/>
    <cellStyle name="Pre-inputted cells 7 9" xfId="7471"/>
    <cellStyle name="Pre-inputted cells 7_4 28 1_Asst_Health_Crit_AllTO_RIIO_20110714pm" xfId="15609"/>
    <cellStyle name="Pre-inputted cells 8" xfId="1711"/>
    <cellStyle name="Pre-inputted cells 8 10" xfId="7472"/>
    <cellStyle name="Pre-inputted cells 8 11" xfId="7473"/>
    <cellStyle name="Pre-inputted cells 8 12" xfId="7474"/>
    <cellStyle name="Pre-inputted cells 8 13" xfId="7475"/>
    <cellStyle name="Pre-inputted cells 8 14" xfId="7476"/>
    <cellStyle name="Pre-inputted cells 8 15" xfId="7477"/>
    <cellStyle name="Pre-inputted cells 8 16" xfId="35372"/>
    <cellStyle name="Pre-inputted cells 8 17" xfId="35373"/>
    <cellStyle name="Pre-inputted cells 8 18" xfId="35374"/>
    <cellStyle name="Pre-inputted cells 8 19" xfId="35375"/>
    <cellStyle name="Pre-inputted cells 8 2" xfId="1712"/>
    <cellStyle name="Pre-inputted cells 8 2 10" xfId="7478"/>
    <cellStyle name="Pre-inputted cells 8 2 11" xfId="7479"/>
    <cellStyle name="Pre-inputted cells 8 2 12" xfId="7480"/>
    <cellStyle name="Pre-inputted cells 8 2 13" xfId="7481"/>
    <cellStyle name="Pre-inputted cells 8 2 14" xfId="7482"/>
    <cellStyle name="Pre-inputted cells 8 2 15" xfId="35376"/>
    <cellStyle name="Pre-inputted cells 8 2 16" xfId="35377"/>
    <cellStyle name="Pre-inputted cells 8 2 17" xfId="35378"/>
    <cellStyle name="Pre-inputted cells 8 2 18" xfId="35379"/>
    <cellStyle name="Pre-inputted cells 8 2 19" xfId="35380"/>
    <cellStyle name="Pre-inputted cells 8 2 2" xfId="1713"/>
    <cellStyle name="Pre-inputted cells 8 2 2 10" xfId="7483"/>
    <cellStyle name="Pre-inputted cells 8 2 2 11" xfId="7484"/>
    <cellStyle name="Pre-inputted cells 8 2 2 12" xfId="7485"/>
    <cellStyle name="Pre-inputted cells 8 2 2 13" xfId="7486"/>
    <cellStyle name="Pre-inputted cells 8 2 2 2" xfId="7487"/>
    <cellStyle name="Pre-inputted cells 8 2 2 3" xfId="7488"/>
    <cellStyle name="Pre-inputted cells 8 2 2 4" xfId="7489"/>
    <cellStyle name="Pre-inputted cells 8 2 2 5" xfId="7490"/>
    <cellStyle name="Pre-inputted cells 8 2 2 6" xfId="7491"/>
    <cellStyle name="Pre-inputted cells 8 2 2 7" xfId="7492"/>
    <cellStyle name="Pre-inputted cells 8 2 2 8" xfId="7493"/>
    <cellStyle name="Pre-inputted cells 8 2 2 9" xfId="7494"/>
    <cellStyle name="Pre-inputted cells 8 2 20" xfId="35381"/>
    <cellStyle name="Pre-inputted cells 8 2 21" xfId="35382"/>
    <cellStyle name="Pre-inputted cells 8 2 22" xfId="35383"/>
    <cellStyle name="Pre-inputted cells 8 2 23" xfId="35384"/>
    <cellStyle name="Pre-inputted cells 8 2 24" xfId="35385"/>
    <cellStyle name="Pre-inputted cells 8 2 25" xfId="35386"/>
    <cellStyle name="Pre-inputted cells 8 2 26" xfId="35387"/>
    <cellStyle name="Pre-inputted cells 8 2 27" xfId="35388"/>
    <cellStyle name="Pre-inputted cells 8 2 28" xfId="35389"/>
    <cellStyle name="Pre-inputted cells 8 2 29" xfId="35390"/>
    <cellStyle name="Pre-inputted cells 8 2 3" xfId="7495"/>
    <cellStyle name="Pre-inputted cells 8 2 30" xfId="35391"/>
    <cellStyle name="Pre-inputted cells 8 2 31" xfId="35392"/>
    <cellStyle name="Pre-inputted cells 8 2 32" xfId="35393"/>
    <cellStyle name="Pre-inputted cells 8 2 33" xfId="35394"/>
    <cellStyle name="Pre-inputted cells 8 2 34" xfId="35395"/>
    <cellStyle name="Pre-inputted cells 8 2 4" xfId="7496"/>
    <cellStyle name="Pre-inputted cells 8 2 5" xfId="7497"/>
    <cellStyle name="Pre-inputted cells 8 2 6" xfId="7498"/>
    <cellStyle name="Pre-inputted cells 8 2 7" xfId="7499"/>
    <cellStyle name="Pre-inputted cells 8 2 8" xfId="7500"/>
    <cellStyle name="Pre-inputted cells 8 2 9" xfId="7501"/>
    <cellStyle name="Pre-inputted cells 8 20" xfId="35396"/>
    <cellStyle name="Pre-inputted cells 8 21" xfId="35397"/>
    <cellStyle name="Pre-inputted cells 8 22" xfId="35398"/>
    <cellStyle name="Pre-inputted cells 8 23" xfId="35399"/>
    <cellStyle name="Pre-inputted cells 8 24" xfId="35400"/>
    <cellStyle name="Pre-inputted cells 8 25" xfId="35401"/>
    <cellStyle name="Pre-inputted cells 8 26" xfId="35402"/>
    <cellStyle name="Pre-inputted cells 8 27" xfId="35403"/>
    <cellStyle name="Pre-inputted cells 8 28" xfId="35404"/>
    <cellStyle name="Pre-inputted cells 8 29" xfId="35405"/>
    <cellStyle name="Pre-inputted cells 8 3" xfId="1714"/>
    <cellStyle name="Pre-inputted cells 8 3 10" xfId="7502"/>
    <cellStyle name="Pre-inputted cells 8 3 11" xfId="7503"/>
    <cellStyle name="Pre-inputted cells 8 3 12" xfId="7504"/>
    <cellStyle name="Pre-inputted cells 8 3 13" xfId="7505"/>
    <cellStyle name="Pre-inputted cells 8 3 2" xfId="7506"/>
    <cellStyle name="Pre-inputted cells 8 3 3" xfId="7507"/>
    <cellStyle name="Pre-inputted cells 8 3 4" xfId="7508"/>
    <cellStyle name="Pre-inputted cells 8 3 5" xfId="7509"/>
    <cellStyle name="Pre-inputted cells 8 3 6" xfId="7510"/>
    <cellStyle name="Pre-inputted cells 8 3 7" xfId="7511"/>
    <cellStyle name="Pre-inputted cells 8 3 8" xfId="7512"/>
    <cellStyle name="Pre-inputted cells 8 3 9" xfId="7513"/>
    <cellStyle name="Pre-inputted cells 8 30" xfId="35406"/>
    <cellStyle name="Pre-inputted cells 8 31" xfId="35407"/>
    <cellStyle name="Pre-inputted cells 8 32" xfId="35408"/>
    <cellStyle name="Pre-inputted cells 8 33" xfId="35409"/>
    <cellStyle name="Pre-inputted cells 8 34" xfId="35410"/>
    <cellStyle name="Pre-inputted cells 8 35" xfId="35411"/>
    <cellStyle name="Pre-inputted cells 8 4" xfId="7514"/>
    <cellStyle name="Pre-inputted cells 8 5" xfId="7515"/>
    <cellStyle name="Pre-inputted cells 8 6" xfId="7516"/>
    <cellStyle name="Pre-inputted cells 8 7" xfId="7517"/>
    <cellStyle name="Pre-inputted cells 8 8" xfId="7518"/>
    <cellStyle name="Pre-inputted cells 8 9" xfId="7519"/>
    <cellStyle name="Pre-inputted cells 8_4 28 1_Asst_Health_Crit_AllTO_RIIO_20110714pm" xfId="15610"/>
    <cellStyle name="Pre-inputted cells 9" xfId="1715"/>
    <cellStyle name="Pre-inputted cells 9 10" xfId="7520"/>
    <cellStyle name="Pre-inputted cells 9 11" xfId="7521"/>
    <cellStyle name="Pre-inputted cells 9 12" xfId="7522"/>
    <cellStyle name="Pre-inputted cells 9 13" xfId="7523"/>
    <cellStyle name="Pre-inputted cells 9 14" xfId="7524"/>
    <cellStyle name="Pre-inputted cells 9 15" xfId="35412"/>
    <cellStyle name="Pre-inputted cells 9 16" xfId="35413"/>
    <cellStyle name="Pre-inputted cells 9 17" xfId="35414"/>
    <cellStyle name="Pre-inputted cells 9 18" xfId="35415"/>
    <cellStyle name="Pre-inputted cells 9 19" xfId="35416"/>
    <cellStyle name="Pre-inputted cells 9 2" xfId="1716"/>
    <cellStyle name="Pre-inputted cells 9 2 10" xfId="7525"/>
    <cellStyle name="Pre-inputted cells 9 2 11" xfId="7526"/>
    <cellStyle name="Pre-inputted cells 9 2 12" xfId="7527"/>
    <cellStyle name="Pre-inputted cells 9 2 13" xfId="7528"/>
    <cellStyle name="Pre-inputted cells 9 2 2" xfId="7529"/>
    <cellStyle name="Pre-inputted cells 9 2 3" xfId="7530"/>
    <cellStyle name="Pre-inputted cells 9 2 4" xfId="7531"/>
    <cellStyle name="Pre-inputted cells 9 2 5" xfId="7532"/>
    <cellStyle name="Pre-inputted cells 9 2 6" xfId="7533"/>
    <cellStyle name="Pre-inputted cells 9 2 7" xfId="7534"/>
    <cellStyle name="Pre-inputted cells 9 2 8" xfId="7535"/>
    <cellStyle name="Pre-inputted cells 9 2 9" xfId="7536"/>
    <cellStyle name="Pre-inputted cells 9 20" xfId="35417"/>
    <cellStyle name="Pre-inputted cells 9 21" xfId="35418"/>
    <cellStyle name="Pre-inputted cells 9 22" xfId="35419"/>
    <cellStyle name="Pre-inputted cells 9 23" xfId="35420"/>
    <cellStyle name="Pre-inputted cells 9 24" xfId="35421"/>
    <cellStyle name="Pre-inputted cells 9 25" xfId="35422"/>
    <cellStyle name="Pre-inputted cells 9 26" xfId="35423"/>
    <cellStyle name="Pre-inputted cells 9 27" xfId="35424"/>
    <cellStyle name="Pre-inputted cells 9 28" xfId="35425"/>
    <cellStyle name="Pre-inputted cells 9 29" xfId="35426"/>
    <cellStyle name="Pre-inputted cells 9 3" xfId="7537"/>
    <cellStyle name="Pre-inputted cells 9 30" xfId="35427"/>
    <cellStyle name="Pre-inputted cells 9 31" xfId="35428"/>
    <cellStyle name="Pre-inputted cells 9 32" xfId="35429"/>
    <cellStyle name="Pre-inputted cells 9 33" xfId="35430"/>
    <cellStyle name="Pre-inputted cells 9 34" xfId="35431"/>
    <cellStyle name="Pre-inputted cells 9 4" xfId="7538"/>
    <cellStyle name="Pre-inputted cells 9 5" xfId="7539"/>
    <cellStyle name="Pre-inputted cells 9 6" xfId="7540"/>
    <cellStyle name="Pre-inputted cells 9 7" xfId="7541"/>
    <cellStyle name="Pre-inputted cells 9 8" xfId="7542"/>
    <cellStyle name="Pre-inputted cells 9 9" xfId="7543"/>
    <cellStyle name="Pre-inputted cells_1.3s Accounting C Costs Scots" xfId="1717"/>
    <cellStyle name="price" xfId="7544"/>
    <cellStyle name="PROTECTED" xfId="7545"/>
    <cellStyle name="ProtectedDates" xfId="7546"/>
    <cellStyle name="PSChar" xfId="7547"/>
    <cellStyle name="PSDate" xfId="7548"/>
    <cellStyle name="PSDec" xfId="7549"/>
    <cellStyle name="PSHeading" xfId="7550"/>
    <cellStyle name="PSInt" xfId="7551"/>
    <cellStyle name="PSSpacer" xfId="7552"/>
    <cellStyle name="pwp" xfId="15777"/>
    <cellStyle name="q" xfId="7553"/>
    <cellStyle name="R00A" xfId="7554"/>
    <cellStyle name="R00B" xfId="7555"/>
    <cellStyle name="R00L" xfId="7556"/>
    <cellStyle name="R01A" xfId="7557"/>
    <cellStyle name="R01B" xfId="7558"/>
    <cellStyle name="R01H" xfId="7559"/>
    <cellStyle name="R01L" xfId="7560"/>
    <cellStyle name="R02A" xfId="7561"/>
    <cellStyle name="R02B" xfId="7562"/>
    <cellStyle name="R02H" xfId="7563"/>
    <cellStyle name="R02L" xfId="7564"/>
    <cellStyle name="R03A" xfId="7565"/>
    <cellStyle name="R03B" xfId="7566"/>
    <cellStyle name="R03H" xfId="7567"/>
    <cellStyle name="R03L" xfId="7568"/>
    <cellStyle name="R04A" xfId="7569"/>
    <cellStyle name="R04B" xfId="7570"/>
    <cellStyle name="R04H" xfId="7571"/>
    <cellStyle name="R04L" xfId="7572"/>
    <cellStyle name="R05A" xfId="7573"/>
    <cellStyle name="R05B" xfId="7574"/>
    <cellStyle name="R05H" xfId="7575"/>
    <cellStyle name="R05L" xfId="7576"/>
    <cellStyle name="R06A" xfId="7577"/>
    <cellStyle name="R06B" xfId="7578"/>
    <cellStyle name="R06H" xfId="7579"/>
    <cellStyle name="R06L" xfId="7580"/>
    <cellStyle name="R07A" xfId="7581"/>
    <cellStyle name="R07B" xfId="7582"/>
    <cellStyle name="R07L" xfId="7583"/>
    <cellStyle name="range" xfId="7584"/>
    <cellStyle name="RangeName" xfId="1718"/>
    <cellStyle name="RevList" xfId="7585"/>
    <cellStyle name="RIGs" xfId="270"/>
    <cellStyle name="RIGs 10" xfId="7586"/>
    <cellStyle name="RIGs 11" xfId="7587"/>
    <cellStyle name="RIGs 12" xfId="7588"/>
    <cellStyle name="RIGs 13" xfId="7589"/>
    <cellStyle name="RIGs 14" xfId="7590"/>
    <cellStyle name="RIGs 15" xfId="7591"/>
    <cellStyle name="RIGs 16" xfId="7592"/>
    <cellStyle name="RIGs 17" xfId="7593"/>
    <cellStyle name="RIGs 18" xfId="7594"/>
    <cellStyle name="RIGs 19" xfId="35432"/>
    <cellStyle name="RIGs 2" xfId="271"/>
    <cellStyle name="RIGs 2 10" xfId="7595"/>
    <cellStyle name="RIGs 2 11" xfId="7596"/>
    <cellStyle name="RIGs 2 12" xfId="7597"/>
    <cellStyle name="RIGs 2 13" xfId="7598"/>
    <cellStyle name="RIGs 2 14" xfId="7599"/>
    <cellStyle name="RIGs 2 15" xfId="7600"/>
    <cellStyle name="RIGs 2 16" xfId="7601"/>
    <cellStyle name="RIGs 2 17" xfId="7602"/>
    <cellStyle name="RIGs 2 18" xfId="35433"/>
    <cellStyle name="RIGs 2 19" xfId="35434"/>
    <cellStyle name="RIGs 2 2" xfId="1719"/>
    <cellStyle name="RIGs 2 2 10" xfId="7603"/>
    <cellStyle name="RIGs 2 2 11" xfId="7604"/>
    <cellStyle name="RIGs 2 2 12" xfId="7605"/>
    <cellStyle name="RIGs 2 2 13" xfId="7606"/>
    <cellStyle name="RIGs 2 2 14" xfId="7607"/>
    <cellStyle name="RIGs 2 2 15" xfId="7608"/>
    <cellStyle name="RIGs 2 2 16" xfId="35435"/>
    <cellStyle name="RIGs 2 2 17" xfId="35436"/>
    <cellStyle name="RIGs 2 2 18" xfId="35437"/>
    <cellStyle name="RIGs 2 2 19" xfId="35438"/>
    <cellStyle name="RIGs 2 2 2" xfId="1720"/>
    <cellStyle name="RIGs 2 2 2 10" xfId="7609"/>
    <cellStyle name="RIGs 2 2 2 11" xfId="7610"/>
    <cellStyle name="RIGs 2 2 2 12" xfId="7611"/>
    <cellStyle name="RIGs 2 2 2 13" xfId="7612"/>
    <cellStyle name="RIGs 2 2 2 14" xfId="7613"/>
    <cellStyle name="RIGs 2 2 2 15" xfId="35439"/>
    <cellStyle name="RIGs 2 2 2 16" xfId="35440"/>
    <cellStyle name="RIGs 2 2 2 17" xfId="35441"/>
    <cellStyle name="RIGs 2 2 2 18" xfId="35442"/>
    <cellStyle name="RIGs 2 2 2 19" xfId="35443"/>
    <cellStyle name="RIGs 2 2 2 2" xfId="1721"/>
    <cellStyle name="RIGs 2 2 2 2 10" xfId="7614"/>
    <cellStyle name="RIGs 2 2 2 2 11" xfId="7615"/>
    <cellStyle name="RIGs 2 2 2 2 12" xfId="7616"/>
    <cellStyle name="RIGs 2 2 2 2 13" xfId="7617"/>
    <cellStyle name="RIGs 2 2 2 2 2" xfId="7618"/>
    <cellStyle name="RIGs 2 2 2 2 3" xfId="7619"/>
    <cellStyle name="RIGs 2 2 2 2 4" xfId="7620"/>
    <cellStyle name="RIGs 2 2 2 2 5" xfId="7621"/>
    <cellStyle name="RIGs 2 2 2 2 6" xfId="7622"/>
    <cellStyle name="RIGs 2 2 2 2 7" xfId="7623"/>
    <cellStyle name="RIGs 2 2 2 2 8" xfId="7624"/>
    <cellStyle name="RIGs 2 2 2 2 9" xfId="7625"/>
    <cellStyle name="RIGs 2 2 2 20" xfId="35444"/>
    <cellStyle name="RIGs 2 2 2 21" xfId="35445"/>
    <cellStyle name="RIGs 2 2 2 3" xfId="7626"/>
    <cellStyle name="RIGs 2 2 2 4" xfId="7627"/>
    <cellStyle name="RIGs 2 2 2 5" xfId="7628"/>
    <cellStyle name="RIGs 2 2 2 6" xfId="7629"/>
    <cellStyle name="RIGs 2 2 2 7" xfId="7630"/>
    <cellStyle name="RIGs 2 2 2 8" xfId="7631"/>
    <cellStyle name="RIGs 2 2 2 9" xfId="7632"/>
    <cellStyle name="RIGs 2 2 20" xfId="35446"/>
    <cellStyle name="RIGs 2 2 21" xfId="35447"/>
    <cellStyle name="RIGs 2 2 22" xfId="35448"/>
    <cellStyle name="RIGs 2 2 3" xfId="1722"/>
    <cellStyle name="RIGs 2 2 3 10" xfId="7633"/>
    <cellStyle name="RIGs 2 2 3 11" xfId="7634"/>
    <cellStyle name="RIGs 2 2 3 12" xfId="7635"/>
    <cellStyle name="RIGs 2 2 3 13" xfId="7636"/>
    <cellStyle name="RIGs 2 2 3 2" xfId="7637"/>
    <cellStyle name="RIGs 2 2 3 3" xfId="7638"/>
    <cellStyle name="RIGs 2 2 3 4" xfId="7639"/>
    <cellStyle name="RIGs 2 2 3 5" xfId="7640"/>
    <cellStyle name="RIGs 2 2 3 6" xfId="7641"/>
    <cellStyle name="RIGs 2 2 3 7" xfId="7642"/>
    <cellStyle name="RIGs 2 2 3 8" xfId="7643"/>
    <cellStyle name="RIGs 2 2 3 9" xfId="7644"/>
    <cellStyle name="RIGs 2 2 4" xfId="7645"/>
    <cellStyle name="RIGs 2 2 5" xfId="7646"/>
    <cellStyle name="RIGs 2 2 6" xfId="7647"/>
    <cellStyle name="RIGs 2 2 7" xfId="7648"/>
    <cellStyle name="RIGs 2 2 8" xfId="7649"/>
    <cellStyle name="RIGs 2 2 9" xfId="7650"/>
    <cellStyle name="RIGs 2 2_4 28 1_Asst_Health_Crit_AllTO_RIIO_20110714pm" xfId="15611"/>
    <cellStyle name="RIGs 2 20" xfId="35449"/>
    <cellStyle name="RIGs 2 21" xfId="35450"/>
    <cellStyle name="RIGs 2 22" xfId="35451"/>
    <cellStyle name="RIGs 2 23" xfId="35452"/>
    <cellStyle name="RIGs 2 24" xfId="35453"/>
    <cellStyle name="RIGs 2 3" xfId="1723"/>
    <cellStyle name="RIGs 2 3 10" xfId="7651"/>
    <cellStyle name="RIGs 2 3 11" xfId="7652"/>
    <cellStyle name="RIGs 2 3 12" xfId="7653"/>
    <cellStyle name="RIGs 2 3 13" xfId="7654"/>
    <cellStyle name="RIGs 2 3 14" xfId="7655"/>
    <cellStyle name="RIGs 2 3 15" xfId="35454"/>
    <cellStyle name="RIGs 2 3 16" xfId="35455"/>
    <cellStyle name="RIGs 2 3 17" xfId="35456"/>
    <cellStyle name="RIGs 2 3 18" xfId="35457"/>
    <cellStyle name="RIGs 2 3 19" xfId="35458"/>
    <cellStyle name="RIGs 2 3 2" xfId="1724"/>
    <cellStyle name="RIGs 2 3 2 10" xfId="7656"/>
    <cellStyle name="RIGs 2 3 2 11" xfId="7657"/>
    <cellStyle name="RIGs 2 3 2 12" xfId="7658"/>
    <cellStyle name="RIGs 2 3 2 13" xfId="7659"/>
    <cellStyle name="RIGs 2 3 2 2" xfId="7660"/>
    <cellStyle name="RIGs 2 3 2 3" xfId="7661"/>
    <cellStyle name="RIGs 2 3 2 4" xfId="7662"/>
    <cellStyle name="RIGs 2 3 2 5" xfId="7663"/>
    <cellStyle name="RIGs 2 3 2 6" xfId="7664"/>
    <cellStyle name="RIGs 2 3 2 7" xfId="7665"/>
    <cellStyle name="RIGs 2 3 2 8" xfId="7666"/>
    <cellStyle name="RIGs 2 3 2 9" xfId="7667"/>
    <cellStyle name="RIGs 2 3 20" xfId="35459"/>
    <cellStyle name="RIGs 2 3 21" xfId="35460"/>
    <cellStyle name="RIGs 2 3 3" xfId="7668"/>
    <cellStyle name="RIGs 2 3 4" xfId="7669"/>
    <cellStyle name="RIGs 2 3 5" xfId="7670"/>
    <cellStyle name="RIGs 2 3 6" xfId="7671"/>
    <cellStyle name="RIGs 2 3 7" xfId="7672"/>
    <cellStyle name="RIGs 2 3 8" xfId="7673"/>
    <cellStyle name="RIGs 2 3 9" xfId="7674"/>
    <cellStyle name="RIGs 2 4" xfId="1725"/>
    <cellStyle name="RIGs 2 4 10" xfId="7675"/>
    <cellStyle name="RIGs 2 4 11" xfId="7676"/>
    <cellStyle name="RIGs 2 4 12" xfId="7677"/>
    <cellStyle name="RIGs 2 4 13" xfId="7678"/>
    <cellStyle name="RIGs 2 4 2" xfId="7679"/>
    <cellStyle name="RIGs 2 4 3" xfId="7680"/>
    <cellStyle name="RIGs 2 4 4" xfId="7681"/>
    <cellStyle name="RIGs 2 4 5" xfId="7682"/>
    <cellStyle name="RIGs 2 4 6" xfId="7683"/>
    <cellStyle name="RIGs 2 4 7" xfId="7684"/>
    <cellStyle name="RIGs 2 4 8" xfId="7685"/>
    <cellStyle name="RIGs 2 4 9" xfId="7686"/>
    <cellStyle name="RIGs 2 5" xfId="7687"/>
    <cellStyle name="RIGs 2 6" xfId="7688"/>
    <cellStyle name="RIGs 2 7" xfId="7689"/>
    <cellStyle name="RIGs 2 8" xfId="7690"/>
    <cellStyle name="RIGs 2 9" xfId="7691"/>
    <cellStyle name="RIGs 2_4 28 1_Asst_Health_Crit_AllTO_RIIO_20110714pm" xfId="15612"/>
    <cellStyle name="RIGs 20" xfId="35461"/>
    <cellStyle name="RIGs 21" xfId="35462"/>
    <cellStyle name="RIGs 22" xfId="35463"/>
    <cellStyle name="RIGs 23" xfId="35464"/>
    <cellStyle name="RIGs 24" xfId="35465"/>
    <cellStyle name="RIGs 25" xfId="35466"/>
    <cellStyle name="RIGs 3" xfId="1726"/>
    <cellStyle name="RIGs 3 10" xfId="7692"/>
    <cellStyle name="RIGs 3 11" xfId="7693"/>
    <cellStyle name="RIGs 3 12" xfId="7694"/>
    <cellStyle name="RIGs 3 13" xfId="7695"/>
    <cellStyle name="RIGs 3 14" xfId="7696"/>
    <cellStyle name="RIGs 3 15" xfId="7697"/>
    <cellStyle name="RIGs 3 16" xfId="35467"/>
    <cellStyle name="RIGs 3 17" xfId="35468"/>
    <cellStyle name="RIGs 3 18" xfId="35469"/>
    <cellStyle name="RIGs 3 19" xfId="35470"/>
    <cellStyle name="RIGs 3 2" xfId="1727"/>
    <cellStyle name="RIGs 3 2 10" xfId="7698"/>
    <cellStyle name="RIGs 3 2 11" xfId="7699"/>
    <cellStyle name="RIGs 3 2 12" xfId="7700"/>
    <cellStyle name="RIGs 3 2 13" xfId="7701"/>
    <cellStyle name="RIGs 3 2 14" xfId="7702"/>
    <cellStyle name="RIGs 3 2 15" xfId="35471"/>
    <cellStyle name="RIGs 3 2 16" xfId="35472"/>
    <cellStyle name="RIGs 3 2 17" xfId="35473"/>
    <cellStyle name="RIGs 3 2 18" xfId="35474"/>
    <cellStyle name="RIGs 3 2 19" xfId="35475"/>
    <cellStyle name="RIGs 3 2 2" xfId="1728"/>
    <cellStyle name="RIGs 3 2 2 10" xfId="7703"/>
    <cellStyle name="RIGs 3 2 2 11" xfId="7704"/>
    <cellStyle name="RIGs 3 2 2 12" xfId="7705"/>
    <cellStyle name="RIGs 3 2 2 13" xfId="7706"/>
    <cellStyle name="RIGs 3 2 2 2" xfId="7707"/>
    <cellStyle name="RIGs 3 2 2 3" xfId="7708"/>
    <cellStyle name="RIGs 3 2 2 4" xfId="7709"/>
    <cellStyle name="RIGs 3 2 2 5" xfId="7710"/>
    <cellStyle name="RIGs 3 2 2 6" xfId="7711"/>
    <cellStyle name="RIGs 3 2 2 7" xfId="7712"/>
    <cellStyle name="RIGs 3 2 2 8" xfId="7713"/>
    <cellStyle name="RIGs 3 2 2 9" xfId="7714"/>
    <cellStyle name="RIGs 3 2 20" xfId="35476"/>
    <cellStyle name="RIGs 3 2 21" xfId="35477"/>
    <cellStyle name="RIGs 3 2 3" xfId="7715"/>
    <cellStyle name="RIGs 3 2 4" xfId="7716"/>
    <cellStyle name="RIGs 3 2 5" xfId="7717"/>
    <cellStyle name="RIGs 3 2 6" xfId="7718"/>
    <cellStyle name="RIGs 3 2 7" xfId="7719"/>
    <cellStyle name="RIGs 3 2 8" xfId="7720"/>
    <cellStyle name="RIGs 3 2 9" xfId="7721"/>
    <cellStyle name="RIGs 3 20" xfId="35478"/>
    <cellStyle name="RIGs 3 21" xfId="35479"/>
    <cellStyle name="RIGs 3 22" xfId="35480"/>
    <cellStyle name="RIGs 3 3" xfId="1729"/>
    <cellStyle name="RIGs 3 3 10" xfId="7722"/>
    <cellStyle name="RIGs 3 3 11" xfId="7723"/>
    <cellStyle name="RIGs 3 3 12" xfId="7724"/>
    <cellStyle name="RIGs 3 3 13" xfId="7725"/>
    <cellStyle name="RIGs 3 3 2" xfId="7726"/>
    <cellStyle name="RIGs 3 3 3" xfId="7727"/>
    <cellStyle name="RIGs 3 3 4" xfId="7728"/>
    <cellStyle name="RIGs 3 3 5" xfId="7729"/>
    <cellStyle name="RIGs 3 3 6" xfId="7730"/>
    <cellStyle name="RIGs 3 3 7" xfId="7731"/>
    <cellStyle name="RIGs 3 3 8" xfId="7732"/>
    <cellStyle name="RIGs 3 3 9" xfId="7733"/>
    <cellStyle name="RIGs 3 4" xfId="7734"/>
    <cellStyle name="RIGs 3 5" xfId="7735"/>
    <cellStyle name="RIGs 3 6" xfId="7736"/>
    <cellStyle name="RIGs 3 7" xfId="7737"/>
    <cellStyle name="RIGs 3 8" xfId="7738"/>
    <cellStyle name="RIGs 3 9" xfId="7739"/>
    <cellStyle name="RIGs 3_4 28 1_Asst_Health_Crit_AllTO_RIIO_20110714pm" xfId="15613"/>
    <cellStyle name="RIGs 4" xfId="1730"/>
    <cellStyle name="RIGs 4 10" xfId="7740"/>
    <cellStyle name="RIGs 4 11" xfId="7741"/>
    <cellStyle name="RIGs 4 12" xfId="7742"/>
    <cellStyle name="RIGs 4 13" xfId="7743"/>
    <cellStyle name="RIGs 4 14" xfId="7744"/>
    <cellStyle name="RIGs 4 15" xfId="35481"/>
    <cellStyle name="RIGs 4 16" xfId="35482"/>
    <cellStyle name="RIGs 4 17" xfId="35483"/>
    <cellStyle name="RIGs 4 18" xfId="35484"/>
    <cellStyle name="RIGs 4 19" xfId="35485"/>
    <cellStyle name="RIGs 4 2" xfId="1731"/>
    <cellStyle name="RIGs 4 2 10" xfId="7745"/>
    <cellStyle name="RIGs 4 2 11" xfId="7746"/>
    <cellStyle name="RIGs 4 2 12" xfId="7747"/>
    <cellStyle name="RIGs 4 2 13" xfId="7748"/>
    <cellStyle name="RIGs 4 2 2" xfId="7749"/>
    <cellStyle name="RIGs 4 2 3" xfId="7750"/>
    <cellStyle name="RIGs 4 2 4" xfId="7751"/>
    <cellStyle name="RIGs 4 2 5" xfId="7752"/>
    <cellStyle name="RIGs 4 2 6" xfId="7753"/>
    <cellStyle name="RIGs 4 2 7" xfId="7754"/>
    <cellStyle name="RIGs 4 2 8" xfId="7755"/>
    <cellStyle name="RIGs 4 2 9" xfId="7756"/>
    <cellStyle name="RIGs 4 20" xfId="35486"/>
    <cellStyle name="RIGs 4 21" xfId="35487"/>
    <cellStyle name="RIGs 4 3" xfId="7757"/>
    <cellStyle name="RIGs 4 4" xfId="7758"/>
    <cellStyle name="RIGs 4 5" xfId="7759"/>
    <cellStyle name="RIGs 4 6" xfId="7760"/>
    <cellStyle name="RIGs 4 7" xfId="7761"/>
    <cellStyle name="RIGs 4 8" xfId="7762"/>
    <cellStyle name="RIGs 4 9" xfId="7763"/>
    <cellStyle name="RIGs 5" xfId="1732"/>
    <cellStyle name="RIGs 5 10" xfId="7764"/>
    <cellStyle name="RIGs 5 11" xfId="7765"/>
    <cellStyle name="RIGs 5 12" xfId="7766"/>
    <cellStyle name="RIGs 5 13" xfId="7767"/>
    <cellStyle name="RIGs 5 2" xfId="7768"/>
    <cellStyle name="RIGs 5 3" xfId="7769"/>
    <cellStyle name="RIGs 5 4" xfId="7770"/>
    <cellStyle name="RIGs 5 5" xfId="7771"/>
    <cellStyle name="RIGs 5 6" xfId="7772"/>
    <cellStyle name="RIGs 5 7" xfId="7773"/>
    <cellStyle name="RIGs 5 8" xfId="7774"/>
    <cellStyle name="RIGs 5 9" xfId="7775"/>
    <cellStyle name="RIGs 6" xfId="7776"/>
    <cellStyle name="RIGs 7" xfId="7777"/>
    <cellStyle name="RIGs 8" xfId="7778"/>
    <cellStyle name="RIGs 9" xfId="7779"/>
    <cellStyle name="RIGs input cells" xfId="143"/>
    <cellStyle name="RIGs input cells 10" xfId="144"/>
    <cellStyle name="RIGs input cells 10 10" xfId="7780"/>
    <cellStyle name="RIGs input cells 10 11" xfId="7781"/>
    <cellStyle name="RIGs input cells 10 12" xfId="7782"/>
    <cellStyle name="RIGs input cells 10 13" xfId="7783"/>
    <cellStyle name="RIGs input cells 10 14" xfId="7784"/>
    <cellStyle name="RIGs input cells 10 15" xfId="35488"/>
    <cellStyle name="RIGs input cells 10 16" xfId="35489"/>
    <cellStyle name="RIGs input cells 10 17" xfId="35490"/>
    <cellStyle name="RIGs input cells 10 18" xfId="35491"/>
    <cellStyle name="RIGs input cells 10 19" xfId="35492"/>
    <cellStyle name="RIGs input cells 10 2" xfId="1733"/>
    <cellStyle name="RIGs input cells 10 2 10" xfId="7785"/>
    <cellStyle name="RIGs input cells 10 2 11" xfId="7786"/>
    <cellStyle name="RIGs input cells 10 2 12" xfId="7787"/>
    <cellStyle name="RIGs input cells 10 2 13" xfId="7788"/>
    <cellStyle name="RIGs input cells 10 2 2" xfId="7789"/>
    <cellStyle name="RIGs input cells 10 2 3" xfId="7790"/>
    <cellStyle name="RIGs input cells 10 2 4" xfId="7791"/>
    <cellStyle name="RIGs input cells 10 2 5" xfId="7792"/>
    <cellStyle name="RIGs input cells 10 2 6" xfId="7793"/>
    <cellStyle name="RIGs input cells 10 2 7" xfId="7794"/>
    <cellStyle name="RIGs input cells 10 2 8" xfId="7795"/>
    <cellStyle name="RIGs input cells 10 2 9" xfId="7796"/>
    <cellStyle name="RIGs input cells 10 20" xfId="35493"/>
    <cellStyle name="RIGs input cells 10 21" xfId="35494"/>
    <cellStyle name="RIGs input cells 10 22" xfId="35495"/>
    <cellStyle name="RIGs input cells 10 23" xfId="35496"/>
    <cellStyle name="RIGs input cells 10 24" xfId="35497"/>
    <cellStyle name="RIGs input cells 10 25" xfId="35498"/>
    <cellStyle name="RIGs input cells 10 26" xfId="35499"/>
    <cellStyle name="RIGs input cells 10 27" xfId="35500"/>
    <cellStyle name="RIGs input cells 10 28" xfId="35501"/>
    <cellStyle name="RIGs input cells 10 29" xfId="35502"/>
    <cellStyle name="RIGs input cells 10 3" xfId="7797"/>
    <cellStyle name="RIGs input cells 10 3 2" xfId="15724"/>
    <cellStyle name="RIGs input cells 10 3 2 2" xfId="17269"/>
    <cellStyle name="RIGs input cells 10 3 2 2 2" xfId="41947"/>
    <cellStyle name="RIGs input cells 10 3 2 2 3" xfId="42002"/>
    <cellStyle name="RIGs input cells 10 3 2 2 3 2" xfId="42038"/>
    <cellStyle name="RIGs input cells 10 30" xfId="35503"/>
    <cellStyle name="RIGs input cells 10 31" xfId="35504"/>
    <cellStyle name="RIGs input cells 10 32" xfId="35505"/>
    <cellStyle name="RIGs input cells 10 33" xfId="35506"/>
    <cellStyle name="RIGs input cells 10 34" xfId="35507"/>
    <cellStyle name="RIGs input cells 10 35" xfId="41877"/>
    <cellStyle name="RIGs input cells 10 4" xfId="7798"/>
    <cellStyle name="RIGs input cells 10 5" xfId="7799"/>
    <cellStyle name="RIGs input cells 10 6" xfId="7800"/>
    <cellStyle name="RIGs input cells 10 7" xfId="7801"/>
    <cellStyle name="RIGs input cells 10 8" xfId="7802"/>
    <cellStyle name="RIGs input cells 10 9" xfId="7803"/>
    <cellStyle name="RIGs input cells 11" xfId="1734"/>
    <cellStyle name="RIGs input cells 11 10" xfId="7804"/>
    <cellStyle name="RIGs input cells 11 10 2" xfId="17263"/>
    <cellStyle name="RIGs input cells 11 10 2 2" xfId="41950"/>
    <cellStyle name="RIGs input cells 11 10 2 3" xfId="41996"/>
    <cellStyle name="RIGs input cells 11 10 2 3 2" xfId="42031"/>
    <cellStyle name="RIGs input cells 11 11" xfId="7805"/>
    <cellStyle name="RIGs input cells 11 12" xfId="7806"/>
    <cellStyle name="RIGs input cells 11 13" xfId="7807"/>
    <cellStyle name="RIGs input cells 11 14" xfId="7808"/>
    <cellStyle name="RIGs input cells 11 15" xfId="35508"/>
    <cellStyle name="RIGs input cells 11 16" xfId="35509"/>
    <cellStyle name="RIGs input cells 11 17" xfId="35510"/>
    <cellStyle name="RIGs input cells 11 18" xfId="35511"/>
    <cellStyle name="RIGs input cells 11 19" xfId="35512"/>
    <cellStyle name="RIGs input cells 11 2" xfId="1735"/>
    <cellStyle name="RIGs input cells 11 2 10" xfId="7809"/>
    <cellStyle name="RIGs input cells 11 2 11" xfId="7810"/>
    <cellStyle name="RIGs input cells 11 2 12" xfId="7811"/>
    <cellStyle name="RIGs input cells 11 2 13" xfId="7812"/>
    <cellStyle name="RIGs input cells 11 2 2" xfId="7813"/>
    <cellStyle name="RIGs input cells 11 2 3" xfId="7814"/>
    <cellStyle name="RIGs input cells 11 2 4" xfId="7815"/>
    <cellStyle name="RIGs input cells 11 2 5" xfId="7816"/>
    <cellStyle name="RIGs input cells 11 2 6" xfId="7817"/>
    <cellStyle name="RIGs input cells 11 2 7" xfId="7818"/>
    <cellStyle name="RIGs input cells 11 2 8" xfId="7819"/>
    <cellStyle name="RIGs input cells 11 2 9" xfId="7820"/>
    <cellStyle name="RIGs input cells 11 20" xfId="35513"/>
    <cellStyle name="RIGs input cells 11 21" xfId="35514"/>
    <cellStyle name="RIGs input cells 11 22" xfId="35515"/>
    <cellStyle name="RIGs input cells 11 23" xfId="35516"/>
    <cellStyle name="RIGs input cells 11 24" xfId="35517"/>
    <cellStyle name="RIGs input cells 11 25" xfId="35518"/>
    <cellStyle name="RIGs input cells 11 26" xfId="35519"/>
    <cellStyle name="RIGs input cells 11 27" xfId="35520"/>
    <cellStyle name="RIGs input cells 11 28" xfId="35521"/>
    <cellStyle name="RIGs input cells 11 29" xfId="35522"/>
    <cellStyle name="RIGs input cells 11 3" xfId="7821"/>
    <cellStyle name="RIGs input cells 11 30" xfId="35523"/>
    <cellStyle name="RIGs input cells 11 31" xfId="35524"/>
    <cellStyle name="RIGs input cells 11 32" xfId="35525"/>
    <cellStyle name="RIGs input cells 11 33" xfId="35526"/>
    <cellStyle name="RIGs input cells 11 34" xfId="35527"/>
    <cellStyle name="RIGs input cells 11 4" xfId="7822"/>
    <cellStyle name="RIGs input cells 11 5" xfId="7823"/>
    <cellStyle name="RIGs input cells 11 6" xfId="7824"/>
    <cellStyle name="RIGs input cells 11 7" xfId="7825"/>
    <cellStyle name="RIGs input cells 11 8" xfId="7826"/>
    <cellStyle name="RIGs input cells 11 9" xfId="7827"/>
    <cellStyle name="RIGs input cells 12" xfId="1736"/>
    <cellStyle name="RIGs input cells 12 10" xfId="7828"/>
    <cellStyle name="RIGs input cells 12 11" xfId="7829"/>
    <cellStyle name="RIGs input cells 12 12" xfId="7830"/>
    <cellStyle name="RIGs input cells 12 13" xfId="7831"/>
    <cellStyle name="RIGs input cells 12 14" xfId="7832"/>
    <cellStyle name="RIGs input cells 12 15" xfId="35528"/>
    <cellStyle name="RIGs input cells 12 16" xfId="35529"/>
    <cellStyle name="RIGs input cells 12 17" xfId="35530"/>
    <cellStyle name="RIGs input cells 12 18" xfId="35531"/>
    <cellStyle name="RIGs input cells 12 19" xfId="35532"/>
    <cellStyle name="RIGs input cells 12 2" xfId="1737"/>
    <cellStyle name="RIGs input cells 12 2 10" xfId="7833"/>
    <cellStyle name="RIGs input cells 12 2 11" xfId="7834"/>
    <cellStyle name="RIGs input cells 12 2 12" xfId="7835"/>
    <cellStyle name="RIGs input cells 12 2 13" xfId="7836"/>
    <cellStyle name="RIGs input cells 12 2 2" xfId="7837"/>
    <cellStyle name="RIGs input cells 12 2 3" xfId="7838"/>
    <cellStyle name="RIGs input cells 12 2 4" xfId="7839"/>
    <cellStyle name="RIGs input cells 12 2 5" xfId="7840"/>
    <cellStyle name="RIGs input cells 12 2 6" xfId="7841"/>
    <cellStyle name="RIGs input cells 12 2 7" xfId="7842"/>
    <cellStyle name="RIGs input cells 12 2 8" xfId="7843"/>
    <cellStyle name="RIGs input cells 12 2 9" xfId="7844"/>
    <cellStyle name="RIGs input cells 12 20" xfId="35533"/>
    <cellStyle name="RIGs input cells 12 21" xfId="35534"/>
    <cellStyle name="RIGs input cells 12 22" xfId="35535"/>
    <cellStyle name="RIGs input cells 12 23" xfId="35536"/>
    <cellStyle name="RIGs input cells 12 24" xfId="35537"/>
    <cellStyle name="RIGs input cells 12 25" xfId="35538"/>
    <cellStyle name="RIGs input cells 12 26" xfId="35539"/>
    <cellStyle name="RIGs input cells 12 27" xfId="35540"/>
    <cellStyle name="RIGs input cells 12 28" xfId="35541"/>
    <cellStyle name="RIGs input cells 12 29" xfId="35542"/>
    <cellStyle name="RIGs input cells 12 3" xfId="7845"/>
    <cellStyle name="RIGs input cells 12 30" xfId="35543"/>
    <cellStyle name="RIGs input cells 12 31" xfId="35544"/>
    <cellStyle name="RIGs input cells 12 32" xfId="35545"/>
    <cellStyle name="RIGs input cells 12 33" xfId="35546"/>
    <cellStyle name="RIGs input cells 12 34" xfId="35547"/>
    <cellStyle name="RIGs input cells 12 4" xfId="7846"/>
    <cellStyle name="RIGs input cells 12 5" xfId="7847"/>
    <cellStyle name="RIGs input cells 12 6" xfId="7848"/>
    <cellStyle name="RIGs input cells 12 7" xfId="7849"/>
    <cellStyle name="RIGs input cells 12 8" xfId="7850"/>
    <cellStyle name="RIGs input cells 12 9" xfId="7851"/>
    <cellStyle name="RIGs input cells 13" xfId="1738"/>
    <cellStyle name="RIGs input cells 13 10" xfId="7852"/>
    <cellStyle name="RIGs input cells 13 11" xfId="7853"/>
    <cellStyle name="RIGs input cells 13 12" xfId="7854"/>
    <cellStyle name="RIGs input cells 13 13" xfId="7855"/>
    <cellStyle name="RIGs input cells 13 2" xfId="7856"/>
    <cellStyle name="RIGs input cells 13 3" xfId="7857"/>
    <cellStyle name="RIGs input cells 13 4" xfId="7858"/>
    <cellStyle name="RIGs input cells 13 5" xfId="7859"/>
    <cellStyle name="RIGs input cells 13 6" xfId="7860"/>
    <cellStyle name="RIGs input cells 13 7" xfId="7861"/>
    <cellStyle name="RIGs input cells 13 8" xfId="7862"/>
    <cellStyle name="RIGs input cells 13 9" xfId="7863"/>
    <cellStyle name="RIGs input cells 14" xfId="322"/>
    <cellStyle name="RIGs input cells 15" xfId="328"/>
    <cellStyle name="RIGs input cells 15 2" xfId="15722"/>
    <cellStyle name="RIGs input cells 16" xfId="338"/>
    <cellStyle name="RIGs input cells 16 2" xfId="15731"/>
    <cellStyle name="RIGs input cells 16 2 2" xfId="41872"/>
    <cellStyle name="RIGs input cells 17" xfId="7864"/>
    <cellStyle name="RIGs input cells 18" xfId="7865"/>
    <cellStyle name="RIGs input cells 19" xfId="7866"/>
    <cellStyle name="RIGs input cells 2" xfId="145"/>
    <cellStyle name="RIGs input cells 2 10" xfId="1739"/>
    <cellStyle name="RIGs input cells 2 10 10" xfId="7867"/>
    <cellStyle name="RIGs input cells 2 10 11" xfId="7868"/>
    <cellStyle name="RIGs input cells 2 10 12" xfId="7869"/>
    <cellStyle name="RIGs input cells 2 10 13" xfId="7870"/>
    <cellStyle name="RIGs input cells 2 10 14" xfId="7871"/>
    <cellStyle name="RIGs input cells 2 10 15" xfId="35548"/>
    <cellStyle name="RIGs input cells 2 10 16" xfId="35549"/>
    <cellStyle name="RIGs input cells 2 10 17" xfId="35550"/>
    <cellStyle name="RIGs input cells 2 10 18" xfId="35551"/>
    <cellStyle name="RIGs input cells 2 10 19" xfId="35552"/>
    <cellStyle name="RIGs input cells 2 10 2" xfId="1740"/>
    <cellStyle name="RIGs input cells 2 10 2 10" xfId="7872"/>
    <cellStyle name="RIGs input cells 2 10 2 11" xfId="7873"/>
    <cellStyle name="RIGs input cells 2 10 2 12" xfId="7874"/>
    <cellStyle name="RIGs input cells 2 10 2 13" xfId="7875"/>
    <cellStyle name="RIGs input cells 2 10 2 2" xfId="7876"/>
    <cellStyle name="RIGs input cells 2 10 2 3" xfId="7877"/>
    <cellStyle name="RIGs input cells 2 10 2 4" xfId="7878"/>
    <cellStyle name="RIGs input cells 2 10 2 5" xfId="7879"/>
    <cellStyle name="RIGs input cells 2 10 2 6" xfId="7880"/>
    <cellStyle name="RIGs input cells 2 10 2 7" xfId="7881"/>
    <cellStyle name="RIGs input cells 2 10 2 8" xfId="7882"/>
    <cellStyle name="RIGs input cells 2 10 2 9" xfId="7883"/>
    <cellStyle name="RIGs input cells 2 10 20" xfId="35553"/>
    <cellStyle name="RIGs input cells 2 10 21" xfId="35554"/>
    <cellStyle name="RIGs input cells 2 10 22" xfId="35555"/>
    <cellStyle name="RIGs input cells 2 10 23" xfId="35556"/>
    <cellStyle name="RIGs input cells 2 10 24" xfId="35557"/>
    <cellStyle name="RIGs input cells 2 10 25" xfId="35558"/>
    <cellStyle name="RIGs input cells 2 10 26" xfId="35559"/>
    <cellStyle name="RIGs input cells 2 10 27" xfId="35560"/>
    <cellStyle name="RIGs input cells 2 10 28" xfId="35561"/>
    <cellStyle name="RIGs input cells 2 10 29" xfId="35562"/>
    <cellStyle name="RIGs input cells 2 10 3" xfId="7884"/>
    <cellStyle name="RIGs input cells 2 10 30" xfId="35563"/>
    <cellStyle name="RIGs input cells 2 10 31" xfId="35564"/>
    <cellStyle name="RIGs input cells 2 10 32" xfId="35565"/>
    <cellStyle name="RIGs input cells 2 10 33" xfId="35566"/>
    <cellStyle name="RIGs input cells 2 10 34" xfId="35567"/>
    <cellStyle name="RIGs input cells 2 10 4" xfId="7885"/>
    <cellStyle name="RIGs input cells 2 10 5" xfId="7886"/>
    <cellStyle name="RIGs input cells 2 10 6" xfId="7887"/>
    <cellStyle name="RIGs input cells 2 10 7" xfId="7888"/>
    <cellStyle name="RIGs input cells 2 10 8" xfId="7889"/>
    <cellStyle name="RIGs input cells 2 10 9" xfId="7890"/>
    <cellStyle name="RIGs input cells 2 11" xfId="1741"/>
    <cellStyle name="RIGs input cells 2 11 10" xfId="7891"/>
    <cellStyle name="RIGs input cells 2 11 11" xfId="7892"/>
    <cellStyle name="RIGs input cells 2 11 12" xfId="7893"/>
    <cellStyle name="RIGs input cells 2 11 13" xfId="7894"/>
    <cellStyle name="RIGs input cells 2 11 14" xfId="7895"/>
    <cellStyle name="RIGs input cells 2 11 15" xfId="35568"/>
    <cellStyle name="RIGs input cells 2 11 16" xfId="35569"/>
    <cellStyle name="RIGs input cells 2 11 17" xfId="35570"/>
    <cellStyle name="RIGs input cells 2 11 18" xfId="35571"/>
    <cellStyle name="RIGs input cells 2 11 19" xfId="35572"/>
    <cellStyle name="RIGs input cells 2 11 2" xfId="1742"/>
    <cellStyle name="RIGs input cells 2 11 2 10" xfId="7896"/>
    <cellStyle name="RIGs input cells 2 11 2 11" xfId="7897"/>
    <cellStyle name="RIGs input cells 2 11 2 12" xfId="7898"/>
    <cellStyle name="RIGs input cells 2 11 2 13" xfId="7899"/>
    <cellStyle name="RIGs input cells 2 11 2 2" xfId="7900"/>
    <cellStyle name="RIGs input cells 2 11 2 3" xfId="7901"/>
    <cellStyle name="RIGs input cells 2 11 2 4" xfId="7902"/>
    <cellStyle name="RIGs input cells 2 11 2 5" xfId="7903"/>
    <cellStyle name="RIGs input cells 2 11 2 6" xfId="7904"/>
    <cellStyle name="RIGs input cells 2 11 2 7" xfId="7905"/>
    <cellStyle name="RIGs input cells 2 11 2 8" xfId="7906"/>
    <cellStyle name="RIGs input cells 2 11 2 9" xfId="7907"/>
    <cellStyle name="RIGs input cells 2 11 20" xfId="35573"/>
    <cellStyle name="RIGs input cells 2 11 21" xfId="35574"/>
    <cellStyle name="RIGs input cells 2 11 22" xfId="35575"/>
    <cellStyle name="RIGs input cells 2 11 23" xfId="35576"/>
    <cellStyle name="RIGs input cells 2 11 24" xfId="35577"/>
    <cellStyle name="RIGs input cells 2 11 25" xfId="35578"/>
    <cellStyle name="RIGs input cells 2 11 26" xfId="35579"/>
    <cellStyle name="RIGs input cells 2 11 27" xfId="35580"/>
    <cellStyle name="RIGs input cells 2 11 28" xfId="35581"/>
    <cellStyle name="RIGs input cells 2 11 29" xfId="35582"/>
    <cellStyle name="RIGs input cells 2 11 3" xfId="7908"/>
    <cellStyle name="RIGs input cells 2 11 30" xfId="35583"/>
    <cellStyle name="RIGs input cells 2 11 31" xfId="35584"/>
    <cellStyle name="RIGs input cells 2 11 32" xfId="35585"/>
    <cellStyle name="RIGs input cells 2 11 33" xfId="35586"/>
    <cellStyle name="RIGs input cells 2 11 34" xfId="35587"/>
    <cellStyle name="RIGs input cells 2 11 4" xfId="7909"/>
    <cellStyle name="RIGs input cells 2 11 5" xfId="7910"/>
    <cellStyle name="RIGs input cells 2 11 6" xfId="7911"/>
    <cellStyle name="RIGs input cells 2 11 7" xfId="7912"/>
    <cellStyle name="RIGs input cells 2 11 8" xfId="7913"/>
    <cellStyle name="RIGs input cells 2 11 9" xfId="7914"/>
    <cellStyle name="RIGs input cells 2 12" xfId="1743"/>
    <cellStyle name="RIGs input cells 2 12 10" xfId="7915"/>
    <cellStyle name="RIGs input cells 2 12 11" xfId="7916"/>
    <cellStyle name="RIGs input cells 2 12 12" xfId="7917"/>
    <cellStyle name="RIGs input cells 2 12 13" xfId="7918"/>
    <cellStyle name="RIGs input cells 2 12 2" xfId="7919"/>
    <cellStyle name="RIGs input cells 2 12 3" xfId="7920"/>
    <cellStyle name="RIGs input cells 2 12 4" xfId="7921"/>
    <cellStyle name="RIGs input cells 2 12 5" xfId="7922"/>
    <cellStyle name="RIGs input cells 2 12 6" xfId="7923"/>
    <cellStyle name="RIGs input cells 2 12 7" xfId="7924"/>
    <cellStyle name="RIGs input cells 2 12 8" xfId="7925"/>
    <cellStyle name="RIGs input cells 2 12 9" xfId="7926"/>
    <cellStyle name="RIGs input cells 2 13" xfId="7927"/>
    <cellStyle name="RIGs input cells 2 14" xfId="7928"/>
    <cellStyle name="RIGs input cells 2 15" xfId="7929"/>
    <cellStyle name="RIGs input cells 2 16" xfId="7930"/>
    <cellStyle name="RIGs input cells 2 17" xfId="7931"/>
    <cellStyle name="RIGs input cells 2 18" xfId="7932"/>
    <cellStyle name="RIGs input cells 2 19" xfId="7933"/>
    <cellStyle name="RIGs input cells 2 2" xfId="272"/>
    <cellStyle name="RIGs input cells 2 2 10" xfId="7934"/>
    <cellStyle name="RIGs input cells 2 2 11" xfId="7935"/>
    <cellStyle name="RIGs input cells 2 2 12" xfId="7936"/>
    <cellStyle name="RIGs input cells 2 2 13" xfId="7937"/>
    <cellStyle name="RIGs input cells 2 2 14" xfId="7938"/>
    <cellStyle name="RIGs input cells 2 2 15" xfId="7939"/>
    <cellStyle name="RIGs input cells 2 2 16" xfId="7940"/>
    <cellStyle name="RIGs input cells 2 2 17" xfId="7941"/>
    <cellStyle name="RIGs input cells 2 2 18" xfId="7942"/>
    <cellStyle name="RIGs input cells 2 2 19" xfId="7943"/>
    <cellStyle name="RIGs input cells 2 2 2" xfId="273"/>
    <cellStyle name="RIGs input cells 2 2 2 10" xfId="7944"/>
    <cellStyle name="RIGs input cells 2 2 2 11" xfId="7945"/>
    <cellStyle name="RIGs input cells 2 2 2 12" xfId="7946"/>
    <cellStyle name="RIGs input cells 2 2 2 13" xfId="7947"/>
    <cellStyle name="RIGs input cells 2 2 2 14" xfId="7948"/>
    <cellStyle name="RIGs input cells 2 2 2 15" xfId="7949"/>
    <cellStyle name="RIGs input cells 2 2 2 16" xfId="7950"/>
    <cellStyle name="RIGs input cells 2 2 2 17" xfId="7951"/>
    <cellStyle name="RIGs input cells 2 2 2 18" xfId="7952"/>
    <cellStyle name="RIGs input cells 2 2 2 19" xfId="35588"/>
    <cellStyle name="RIGs input cells 2 2 2 2" xfId="1744"/>
    <cellStyle name="RIGs input cells 2 2 2 2 10" xfId="7953"/>
    <cellStyle name="RIGs input cells 2 2 2 2 11" xfId="7954"/>
    <cellStyle name="RIGs input cells 2 2 2 2 12" xfId="7955"/>
    <cellStyle name="RIGs input cells 2 2 2 2 13" xfId="7956"/>
    <cellStyle name="RIGs input cells 2 2 2 2 14" xfId="7957"/>
    <cellStyle name="RIGs input cells 2 2 2 2 15" xfId="7958"/>
    <cellStyle name="RIGs input cells 2 2 2 2 16" xfId="35589"/>
    <cellStyle name="RIGs input cells 2 2 2 2 17" xfId="35590"/>
    <cellStyle name="RIGs input cells 2 2 2 2 18" xfId="35591"/>
    <cellStyle name="RIGs input cells 2 2 2 2 19" xfId="35592"/>
    <cellStyle name="RIGs input cells 2 2 2 2 2" xfId="1745"/>
    <cellStyle name="RIGs input cells 2 2 2 2 2 10" xfId="7959"/>
    <cellStyle name="RIGs input cells 2 2 2 2 2 11" xfId="7960"/>
    <cellStyle name="RIGs input cells 2 2 2 2 2 12" xfId="7961"/>
    <cellStyle name="RIGs input cells 2 2 2 2 2 13" xfId="7962"/>
    <cellStyle name="RIGs input cells 2 2 2 2 2 14" xfId="7963"/>
    <cellStyle name="RIGs input cells 2 2 2 2 2 15" xfId="35593"/>
    <cellStyle name="RIGs input cells 2 2 2 2 2 16" xfId="35594"/>
    <cellStyle name="RIGs input cells 2 2 2 2 2 17" xfId="35595"/>
    <cellStyle name="RIGs input cells 2 2 2 2 2 18" xfId="35596"/>
    <cellStyle name="RIGs input cells 2 2 2 2 2 19" xfId="35597"/>
    <cellStyle name="RIGs input cells 2 2 2 2 2 2" xfId="1746"/>
    <cellStyle name="RIGs input cells 2 2 2 2 2 2 10" xfId="7964"/>
    <cellStyle name="RIGs input cells 2 2 2 2 2 2 11" xfId="7965"/>
    <cellStyle name="RIGs input cells 2 2 2 2 2 2 12" xfId="7966"/>
    <cellStyle name="RIGs input cells 2 2 2 2 2 2 13" xfId="7967"/>
    <cellStyle name="RIGs input cells 2 2 2 2 2 2 2" xfId="7968"/>
    <cellStyle name="RIGs input cells 2 2 2 2 2 2 3" xfId="7969"/>
    <cellStyle name="RIGs input cells 2 2 2 2 2 2 4" xfId="7970"/>
    <cellStyle name="RIGs input cells 2 2 2 2 2 2 5" xfId="7971"/>
    <cellStyle name="RIGs input cells 2 2 2 2 2 2 6" xfId="7972"/>
    <cellStyle name="RIGs input cells 2 2 2 2 2 2 7" xfId="7973"/>
    <cellStyle name="RIGs input cells 2 2 2 2 2 2 8" xfId="7974"/>
    <cellStyle name="RIGs input cells 2 2 2 2 2 2 9" xfId="7975"/>
    <cellStyle name="RIGs input cells 2 2 2 2 2 20" xfId="35598"/>
    <cellStyle name="RIGs input cells 2 2 2 2 2 21" xfId="35599"/>
    <cellStyle name="RIGs input cells 2 2 2 2 2 22" xfId="35600"/>
    <cellStyle name="RIGs input cells 2 2 2 2 2 23" xfId="35601"/>
    <cellStyle name="RIGs input cells 2 2 2 2 2 24" xfId="35602"/>
    <cellStyle name="RIGs input cells 2 2 2 2 2 25" xfId="35603"/>
    <cellStyle name="RIGs input cells 2 2 2 2 2 26" xfId="35604"/>
    <cellStyle name="RIGs input cells 2 2 2 2 2 27" xfId="35605"/>
    <cellStyle name="RIGs input cells 2 2 2 2 2 28" xfId="35606"/>
    <cellStyle name="RIGs input cells 2 2 2 2 2 29" xfId="35607"/>
    <cellStyle name="RIGs input cells 2 2 2 2 2 3" xfId="7976"/>
    <cellStyle name="RIGs input cells 2 2 2 2 2 30" xfId="35608"/>
    <cellStyle name="RIGs input cells 2 2 2 2 2 31" xfId="35609"/>
    <cellStyle name="RIGs input cells 2 2 2 2 2 32" xfId="35610"/>
    <cellStyle name="RIGs input cells 2 2 2 2 2 33" xfId="35611"/>
    <cellStyle name="RIGs input cells 2 2 2 2 2 34" xfId="35612"/>
    <cellStyle name="RIGs input cells 2 2 2 2 2 4" xfId="7977"/>
    <cellStyle name="RIGs input cells 2 2 2 2 2 5" xfId="7978"/>
    <cellStyle name="RIGs input cells 2 2 2 2 2 6" xfId="7979"/>
    <cellStyle name="RIGs input cells 2 2 2 2 2 7" xfId="7980"/>
    <cellStyle name="RIGs input cells 2 2 2 2 2 8" xfId="7981"/>
    <cellStyle name="RIGs input cells 2 2 2 2 2 9" xfId="7982"/>
    <cellStyle name="RIGs input cells 2 2 2 2 20" xfId="35613"/>
    <cellStyle name="RIGs input cells 2 2 2 2 21" xfId="35614"/>
    <cellStyle name="RIGs input cells 2 2 2 2 22" xfId="35615"/>
    <cellStyle name="RIGs input cells 2 2 2 2 23" xfId="35616"/>
    <cellStyle name="RIGs input cells 2 2 2 2 24" xfId="35617"/>
    <cellStyle name="RIGs input cells 2 2 2 2 25" xfId="35618"/>
    <cellStyle name="RIGs input cells 2 2 2 2 26" xfId="35619"/>
    <cellStyle name="RIGs input cells 2 2 2 2 27" xfId="35620"/>
    <cellStyle name="RIGs input cells 2 2 2 2 28" xfId="35621"/>
    <cellStyle name="RIGs input cells 2 2 2 2 29" xfId="35622"/>
    <cellStyle name="RIGs input cells 2 2 2 2 3" xfId="1747"/>
    <cellStyle name="RIGs input cells 2 2 2 2 3 10" xfId="7983"/>
    <cellStyle name="RIGs input cells 2 2 2 2 3 11" xfId="7984"/>
    <cellStyle name="RIGs input cells 2 2 2 2 3 12" xfId="7985"/>
    <cellStyle name="RIGs input cells 2 2 2 2 3 13" xfId="7986"/>
    <cellStyle name="RIGs input cells 2 2 2 2 3 2" xfId="7987"/>
    <cellStyle name="RIGs input cells 2 2 2 2 3 3" xfId="7988"/>
    <cellStyle name="RIGs input cells 2 2 2 2 3 4" xfId="7989"/>
    <cellStyle name="RIGs input cells 2 2 2 2 3 5" xfId="7990"/>
    <cellStyle name="RIGs input cells 2 2 2 2 3 6" xfId="7991"/>
    <cellStyle name="RIGs input cells 2 2 2 2 3 7" xfId="7992"/>
    <cellStyle name="RIGs input cells 2 2 2 2 3 8" xfId="7993"/>
    <cellStyle name="RIGs input cells 2 2 2 2 3 9" xfId="7994"/>
    <cellStyle name="RIGs input cells 2 2 2 2 30" xfId="35623"/>
    <cellStyle name="RIGs input cells 2 2 2 2 31" xfId="35624"/>
    <cellStyle name="RIGs input cells 2 2 2 2 32" xfId="35625"/>
    <cellStyle name="RIGs input cells 2 2 2 2 33" xfId="35626"/>
    <cellStyle name="RIGs input cells 2 2 2 2 34" xfId="35627"/>
    <cellStyle name="RIGs input cells 2 2 2 2 35" xfId="35628"/>
    <cellStyle name="RIGs input cells 2 2 2 2 4" xfId="7995"/>
    <cellStyle name="RIGs input cells 2 2 2 2 5" xfId="7996"/>
    <cellStyle name="RIGs input cells 2 2 2 2 6" xfId="7997"/>
    <cellStyle name="RIGs input cells 2 2 2 2 7" xfId="7998"/>
    <cellStyle name="RIGs input cells 2 2 2 2 8" xfId="7999"/>
    <cellStyle name="RIGs input cells 2 2 2 2 9" xfId="8000"/>
    <cellStyle name="RIGs input cells 2 2 2 2_4 28 1_Asst_Health_Crit_AllTO_RIIO_20110714pm" xfId="15614"/>
    <cellStyle name="RIGs input cells 2 2 2 20" xfId="35629"/>
    <cellStyle name="RIGs input cells 2 2 2 21" xfId="35630"/>
    <cellStyle name="RIGs input cells 2 2 2 22" xfId="35631"/>
    <cellStyle name="RIGs input cells 2 2 2 23" xfId="35632"/>
    <cellStyle name="RIGs input cells 2 2 2 24" xfId="35633"/>
    <cellStyle name="RIGs input cells 2 2 2 25" xfId="35634"/>
    <cellStyle name="RIGs input cells 2 2 2 26" xfId="35635"/>
    <cellStyle name="RIGs input cells 2 2 2 27" xfId="35636"/>
    <cellStyle name="RIGs input cells 2 2 2 28" xfId="35637"/>
    <cellStyle name="RIGs input cells 2 2 2 29" xfId="35638"/>
    <cellStyle name="RIGs input cells 2 2 2 3" xfId="1748"/>
    <cellStyle name="RIGs input cells 2 2 2 3 10" xfId="8001"/>
    <cellStyle name="RIGs input cells 2 2 2 3 11" xfId="8002"/>
    <cellStyle name="RIGs input cells 2 2 2 3 12" xfId="8003"/>
    <cellStyle name="RIGs input cells 2 2 2 3 13" xfId="8004"/>
    <cellStyle name="RIGs input cells 2 2 2 3 14" xfId="8005"/>
    <cellStyle name="RIGs input cells 2 2 2 3 15" xfId="35639"/>
    <cellStyle name="RIGs input cells 2 2 2 3 16" xfId="35640"/>
    <cellStyle name="RIGs input cells 2 2 2 3 17" xfId="35641"/>
    <cellStyle name="RIGs input cells 2 2 2 3 18" xfId="35642"/>
    <cellStyle name="RIGs input cells 2 2 2 3 19" xfId="35643"/>
    <cellStyle name="RIGs input cells 2 2 2 3 2" xfId="1749"/>
    <cellStyle name="RIGs input cells 2 2 2 3 2 10" xfId="8006"/>
    <cellStyle name="RIGs input cells 2 2 2 3 2 11" xfId="8007"/>
    <cellStyle name="RIGs input cells 2 2 2 3 2 12" xfId="8008"/>
    <cellStyle name="RIGs input cells 2 2 2 3 2 13" xfId="8009"/>
    <cellStyle name="RIGs input cells 2 2 2 3 2 2" xfId="8010"/>
    <cellStyle name="RIGs input cells 2 2 2 3 2 3" xfId="8011"/>
    <cellStyle name="RIGs input cells 2 2 2 3 2 4" xfId="8012"/>
    <cellStyle name="RIGs input cells 2 2 2 3 2 5" xfId="8013"/>
    <cellStyle name="RIGs input cells 2 2 2 3 2 6" xfId="8014"/>
    <cellStyle name="RIGs input cells 2 2 2 3 2 7" xfId="8015"/>
    <cellStyle name="RIGs input cells 2 2 2 3 2 8" xfId="8016"/>
    <cellStyle name="RIGs input cells 2 2 2 3 2 9" xfId="8017"/>
    <cellStyle name="RIGs input cells 2 2 2 3 20" xfId="35644"/>
    <cellStyle name="RIGs input cells 2 2 2 3 21" xfId="35645"/>
    <cellStyle name="RIGs input cells 2 2 2 3 22" xfId="35646"/>
    <cellStyle name="RIGs input cells 2 2 2 3 23" xfId="35647"/>
    <cellStyle name="RIGs input cells 2 2 2 3 24" xfId="35648"/>
    <cellStyle name="RIGs input cells 2 2 2 3 25" xfId="35649"/>
    <cellStyle name="RIGs input cells 2 2 2 3 26" xfId="35650"/>
    <cellStyle name="RIGs input cells 2 2 2 3 27" xfId="35651"/>
    <cellStyle name="RIGs input cells 2 2 2 3 28" xfId="35652"/>
    <cellStyle name="RIGs input cells 2 2 2 3 29" xfId="35653"/>
    <cellStyle name="RIGs input cells 2 2 2 3 3" xfId="8018"/>
    <cellStyle name="RIGs input cells 2 2 2 3 30" xfId="35654"/>
    <cellStyle name="RIGs input cells 2 2 2 3 31" xfId="35655"/>
    <cellStyle name="RIGs input cells 2 2 2 3 32" xfId="35656"/>
    <cellStyle name="RIGs input cells 2 2 2 3 33" xfId="35657"/>
    <cellStyle name="RIGs input cells 2 2 2 3 34" xfId="35658"/>
    <cellStyle name="RIGs input cells 2 2 2 3 4" xfId="8019"/>
    <cellStyle name="RIGs input cells 2 2 2 3 5" xfId="8020"/>
    <cellStyle name="RIGs input cells 2 2 2 3 6" xfId="8021"/>
    <cellStyle name="RIGs input cells 2 2 2 3 7" xfId="8022"/>
    <cellStyle name="RIGs input cells 2 2 2 3 8" xfId="8023"/>
    <cellStyle name="RIGs input cells 2 2 2 3 9" xfId="8024"/>
    <cellStyle name="RIGs input cells 2 2 2 30" xfId="35659"/>
    <cellStyle name="RIGs input cells 2 2 2 31" xfId="35660"/>
    <cellStyle name="RIGs input cells 2 2 2 32" xfId="35661"/>
    <cellStyle name="RIGs input cells 2 2 2 33" xfId="35662"/>
    <cellStyle name="RIGs input cells 2 2 2 34" xfId="35663"/>
    <cellStyle name="RIGs input cells 2 2 2 35" xfId="35664"/>
    <cellStyle name="RIGs input cells 2 2 2 36" xfId="35665"/>
    <cellStyle name="RIGs input cells 2 2 2 37" xfId="35666"/>
    <cellStyle name="RIGs input cells 2 2 2 38" xfId="35667"/>
    <cellStyle name="RIGs input cells 2 2 2 4" xfId="1750"/>
    <cellStyle name="RIGs input cells 2 2 2 4 10" xfId="8025"/>
    <cellStyle name="RIGs input cells 2 2 2 4 11" xfId="8026"/>
    <cellStyle name="RIGs input cells 2 2 2 4 12" xfId="8027"/>
    <cellStyle name="RIGs input cells 2 2 2 4 13" xfId="8028"/>
    <cellStyle name="RIGs input cells 2 2 2 4 14" xfId="8029"/>
    <cellStyle name="RIGs input cells 2 2 2 4 15" xfId="35668"/>
    <cellStyle name="RIGs input cells 2 2 2 4 16" xfId="35669"/>
    <cellStyle name="RIGs input cells 2 2 2 4 17" xfId="35670"/>
    <cellStyle name="RIGs input cells 2 2 2 4 18" xfId="35671"/>
    <cellStyle name="RIGs input cells 2 2 2 4 19" xfId="35672"/>
    <cellStyle name="RIGs input cells 2 2 2 4 2" xfId="1751"/>
    <cellStyle name="RIGs input cells 2 2 2 4 2 10" xfId="8030"/>
    <cellStyle name="RIGs input cells 2 2 2 4 2 11" xfId="8031"/>
    <cellStyle name="RIGs input cells 2 2 2 4 2 12" xfId="8032"/>
    <cellStyle name="RIGs input cells 2 2 2 4 2 13" xfId="8033"/>
    <cellStyle name="RIGs input cells 2 2 2 4 2 2" xfId="8034"/>
    <cellStyle name="RIGs input cells 2 2 2 4 2 3" xfId="8035"/>
    <cellStyle name="RIGs input cells 2 2 2 4 2 4" xfId="8036"/>
    <cellStyle name="RIGs input cells 2 2 2 4 2 5" xfId="8037"/>
    <cellStyle name="RIGs input cells 2 2 2 4 2 6" xfId="8038"/>
    <cellStyle name="RIGs input cells 2 2 2 4 2 7" xfId="8039"/>
    <cellStyle name="RIGs input cells 2 2 2 4 2 8" xfId="8040"/>
    <cellStyle name="RIGs input cells 2 2 2 4 2 9" xfId="8041"/>
    <cellStyle name="RIGs input cells 2 2 2 4 20" xfId="35673"/>
    <cellStyle name="RIGs input cells 2 2 2 4 21" xfId="35674"/>
    <cellStyle name="RIGs input cells 2 2 2 4 22" xfId="35675"/>
    <cellStyle name="RIGs input cells 2 2 2 4 23" xfId="35676"/>
    <cellStyle name="RIGs input cells 2 2 2 4 24" xfId="35677"/>
    <cellStyle name="RIGs input cells 2 2 2 4 25" xfId="35678"/>
    <cellStyle name="RIGs input cells 2 2 2 4 26" xfId="35679"/>
    <cellStyle name="RIGs input cells 2 2 2 4 27" xfId="35680"/>
    <cellStyle name="RIGs input cells 2 2 2 4 28" xfId="35681"/>
    <cellStyle name="RIGs input cells 2 2 2 4 29" xfId="35682"/>
    <cellStyle name="RIGs input cells 2 2 2 4 3" xfId="8042"/>
    <cellStyle name="RIGs input cells 2 2 2 4 30" xfId="35683"/>
    <cellStyle name="RIGs input cells 2 2 2 4 31" xfId="35684"/>
    <cellStyle name="RIGs input cells 2 2 2 4 32" xfId="35685"/>
    <cellStyle name="RIGs input cells 2 2 2 4 33" xfId="35686"/>
    <cellStyle name="RIGs input cells 2 2 2 4 34" xfId="35687"/>
    <cellStyle name="RIGs input cells 2 2 2 4 4" xfId="8043"/>
    <cellStyle name="RIGs input cells 2 2 2 4 5" xfId="8044"/>
    <cellStyle name="RIGs input cells 2 2 2 4 6" xfId="8045"/>
    <cellStyle name="RIGs input cells 2 2 2 4 7" xfId="8046"/>
    <cellStyle name="RIGs input cells 2 2 2 4 8" xfId="8047"/>
    <cellStyle name="RIGs input cells 2 2 2 4 9" xfId="8048"/>
    <cellStyle name="RIGs input cells 2 2 2 5" xfId="1752"/>
    <cellStyle name="RIGs input cells 2 2 2 5 10" xfId="8049"/>
    <cellStyle name="RIGs input cells 2 2 2 5 11" xfId="8050"/>
    <cellStyle name="RIGs input cells 2 2 2 5 12" xfId="8051"/>
    <cellStyle name="RIGs input cells 2 2 2 5 13" xfId="8052"/>
    <cellStyle name="RIGs input cells 2 2 2 5 2" xfId="8053"/>
    <cellStyle name="RIGs input cells 2 2 2 5 3" xfId="8054"/>
    <cellStyle name="RIGs input cells 2 2 2 5 4" xfId="8055"/>
    <cellStyle name="RIGs input cells 2 2 2 5 5" xfId="8056"/>
    <cellStyle name="RIGs input cells 2 2 2 5 6" xfId="8057"/>
    <cellStyle name="RIGs input cells 2 2 2 5 7" xfId="8058"/>
    <cellStyle name="RIGs input cells 2 2 2 5 8" xfId="8059"/>
    <cellStyle name="RIGs input cells 2 2 2 5 9" xfId="8060"/>
    <cellStyle name="RIGs input cells 2 2 2 6" xfId="8061"/>
    <cellStyle name="RIGs input cells 2 2 2 7" xfId="8062"/>
    <cellStyle name="RIGs input cells 2 2 2 8" xfId="8063"/>
    <cellStyle name="RIGs input cells 2 2 2 9" xfId="8064"/>
    <cellStyle name="RIGs input cells 2 2 2_4 28 1_Asst_Health_Crit_AllTO_RIIO_20110714pm" xfId="15615"/>
    <cellStyle name="RIGs input cells 2 2 20" xfId="35688"/>
    <cellStyle name="RIGs input cells 2 2 21" xfId="35689"/>
    <cellStyle name="RIGs input cells 2 2 22" xfId="35690"/>
    <cellStyle name="RIGs input cells 2 2 23" xfId="35691"/>
    <cellStyle name="RIGs input cells 2 2 24" xfId="35692"/>
    <cellStyle name="RIGs input cells 2 2 25" xfId="35693"/>
    <cellStyle name="RIGs input cells 2 2 26" xfId="35694"/>
    <cellStyle name="RIGs input cells 2 2 27" xfId="35695"/>
    <cellStyle name="RIGs input cells 2 2 28" xfId="35696"/>
    <cellStyle name="RIGs input cells 2 2 29" xfId="35697"/>
    <cellStyle name="RIGs input cells 2 2 3" xfId="1753"/>
    <cellStyle name="RIGs input cells 2 2 3 10" xfId="8065"/>
    <cellStyle name="RIGs input cells 2 2 3 11" xfId="8066"/>
    <cellStyle name="RIGs input cells 2 2 3 12" xfId="8067"/>
    <cellStyle name="RIGs input cells 2 2 3 13" xfId="8068"/>
    <cellStyle name="RIGs input cells 2 2 3 14" xfId="8069"/>
    <cellStyle name="RIGs input cells 2 2 3 15" xfId="8070"/>
    <cellStyle name="RIGs input cells 2 2 3 16" xfId="35698"/>
    <cellStyle name="RIGs input cells 2 2 3 17" xfId="35699"/>
    <cellStyle name="RIGs input cells 2 2 3 18" xfId="35700"/>
    <cellStyle name="RIGs input cells 2 2 3 19" xfId="35701"/>
    <cellStyle name="RIGs input cells 2 2 3 2" xfId="1754"/>
    <cellStyle name="RIGs input cells 2 2 3 2 10" xfId="8071"/>
    <cellStyle name="RIGs input cells 2 2 3 2 11" xfId="8072"/>
    <cellStyle name="RIGs input cells 2 2 3 2 12" xfId="8073"/>
    <cellStyle name="RIGs input cells 2 2 3 2 13" xfId="8074"/>
    <cellStyle name="RIGs input cells 2 2 3 2 14" xfId="8075"/>
    <cellStyle name="RIGs input cells 2 2 3 2 15" xfId="35702"/>
    <cellStyle name="RIGs input cells 2 2 3 2 16" xfId="35703"/>
    <cellStyle name="RIGs input cells 2 2 3 2 17" xfId="35704"/>
    <cellStyle name="RIGs input cells 2 2 3 2 18" xfId="35705"/>
    <cellStyle name="RIGs input cells 2 2 3 2 19" xfId="35706"/>
    <cellStyle name="RIGs input cells 2 2 3 2 2" xfId="1755"/>
    <cellStyle name="RIGs input cells 2 2 3 2 2 10" xfId="8076"/>
    <cellStyle name="RIGs input cells 2 2 3 2 2 11" xfId="8077"/>
    <cellStyle name="RIGs input cells 2 2 3 2 2 12" xfId="8078"/>
    <cellStyle name="RIGs input cells 2 2 3 2 2 13" xfId="8079"/>
    <cellStyle name="RIGs input cells 2 2 3 2 2 2" xfId="8080"/>
    <cellStyle name="RIGs input cells 2 2 3 2 2 3" xfId="8081"/>
    <cellStyle name="RIGs input cells 2 2 3 2 2 4" xfId="8082"/>
    <cellStyle name="RIGs input cells 2 2 3 2 2 5" xfId="8083"/>
    <cellStyle name="RIGs input cells 2 2 3 2 2 6" xfId="8084"/>
    <cellStyle name="RIGs input cells 2 2 3 2 2 7" xfId="8085"/>
    <cellStyle name="RIGs input cells 2 2 3 2 2 8" xfId="8086"/>
    <cellStyle name="RIGs input cells 2 2 3 2 2 9" xfId="8087"/>
    <cellStyle name="RIGs input cells 2 2 3 2 20" xfId="35707"/>
    <cellStyle name="RIGs input cells 2 2 3 2 21" xfId="35708"/>
    <cellStyle name="RIGs input cells 2 2 3 2 22" xfId="35709"/>
    <cellStyle name="RIGs input cells 2 2 3 2 23" xfId="35710"/>
    <cellStyle name="RIGs input cells 2 2 3 2 24" xfId="35711"/>
    <cellStyle name="RIGs input cells 2 2 3 2 25" xfId="35712"/>
    <cellStyle name="RIGs input cells 2 2 3 2 26" xfId="35713"/>
    <cellStyle name="RIGs input cells 2 2 3 2 27" xfId="35714"/>
    <cellStyle name="RIGs input cells 2 2 3 2 28" xfId="35715"/>
    <cellStyle name="RIGs input cells 2 2 3 2 29" xfId="35716"/>
    <cellStyle name="RIGs input cells 2 2 3 2 3" xfId="8088"/>
    <cellStyle name="RIGs input cells 2 2 3 2 30" xfId="35717"/>
    <cellStyle name="RIGs input cells 2 2 3 2 31" xfId="35718"/>
    <cellStyle name="RIGs input cells 2 2 3 2 32" xfId="35719"/>
    <cellStyle name="RIGs input cells 2 2 3 2 33" xfId="35720"/>
    <cellStyle name="RIGs input cells 2 2 3 2 34" xfId="35721"/>
    <cellStyle name="RIGs input cells 2 2 3 2 4" xfId="8089"/>
    <cellStyle name="RIGs input cells 2 2 3 2 5" xfId="8090"/>
    <cellStyle name="RIGs input cells 2 2 3 2 6" xfId="8091"/>
    <cellStyle name="RIGs input cells 2 2 3 2 7" xfId="8092"/>
    <cellStyle name="RIGs input cells 2 2 3 2 8" xfId="8093"/>
    <cellStyle name="RIGs input cells 2 2 3 2 9" xfId="8094"/>
    <cellStyle name="RIGs input cells 2 2 3 20" xfId="35722"/>
    <cellStyle name="RIGs input cells 2 2 3 21" xfId="35723"/>
    <cellStyle name="RIGs input cells 2 2 3 22" xfId="35724"/>
    <cellStyle name="RIGs input cells 2 2 3 23" xfId="35725"/>
    <cellStyle name="RIGs input cells 2 2 3 24" xfId="35726"/>
    <cellStyle name="RIGs input cells 2 2 3 25" xfId="35727"/>
    <cellStyle name="RIGs input cells 2 2 3 26" xfId="35728"/>
    <cellStyle name="RIGs input cells 2 2 3 27" xfId="35729"/>
    <cellStyle name="RIGs input cells 2 2 3 28" xfId="35730"/>
    <cellStyle name="RIGs input cells 2 2 3 29" xfId="35731"/>
    <cellStyle name="RIGs input cells 2 2 3 3" xfId="1756"/>
    <cellStyle name="RIGs input cells 2 2 3 3 10" xfId="8095"/>
    <cellStyle name="RIGs input cells 2 2 3 3 11" xfId="8096"/>
    <cellStyle name="RIGs input cells 2 2 3 3 12" xfId="8097"/>
    <cellStyle name="RIGs input cells 2 2 3 3 13" xfId="8098"/>
    <cellStyle name="RIGs input cells 2 2 3 3 2" xfId="8099"/>
    <cellStyle name="RIGs input cells 2 2 3 3 3" xfId="8100"/>
    <cellStyle name="RIGs input cells 2 2 3 3 4" xfId="8101"/>
    <cellStyle name="RIGs input cells 2 2 3 3 5" xfId="8102"/>
    <cellStyle name="RIGs input cells 2 2 3 3 6" xfId="8103"/>
    <cellStyle name="RIGs input cells 2 2 3 3 7" xfId="8104"/>
    <cellStyle name="RIGs input cells 2 2 3 3 8" xfId="8105"/>
    <cellStyle name="RIGs input cells 2 2 3 3 9" xfId="8106"/>
    <cellStyle name="RIGs input cells 2 2 3 30" xfId="35732"/>
    <cellStyle name="RIGs input cells 2 2 3 31" xfId="35733"/>
    <cellStyle name="RIGs input cells 2 2 3 32" xfId="35734"/>
    <cellStyle name="RIGs input cells 2 2 3 33" xfId="35735"/>
    <cellStyle name="RIGs input cells 2 2 3 34" xfId="35736"/>
    <cellStyle name="RIGs input cells 2 2 3 35" xfId="35737"/>
    <cellStyle name="RIGs input cells 2 2 3 4" xfId="8107"/>
    <cellStyle name="RIGs input cells 2 2 3 5" xfId="8108"/>
    <cellStyle name="RIGs input cells 2 2 3 6" xfId="8109"/>
    <cellStyle name="RIGs input cells 2 2 3 7" xfId="8110"/>
    <cellStyle name="RIGs input cells 2 2 3 8" xfId="8111"/>
    <cellStyle name="RIGs input cells 2 2 3 9" xfId="8112"/>
    <cellStyle name="RIGs input cells 2 2 3_4 28 1_Asst_Health_Crit_AllTO_RIIO_20110714pm" xfId="15616"/>
    <cellStyle name="RIGs input cells 2 2 30" xfId="35738"/>
    <cellStyle name="RIGs input cells 2 2 31" xfId="35739"/>
    <cellStyle name="RIGs input cells 2 2 32" xfId="35740"/>
    <cellStyle name="RIGs input cells 2 2 33" xfId="35741"/>
    <cellStyle name="RIGs input cells 2 2 34" xfId="35742"/>
    <cellStyle name="RIGs input cells 2 2 35" xfId="35743"/>
    <cellStyle name="RIGs input cells 2 2 36" xfId="35744"/>
    <cellStyle name="RIGs input cells 2 2 37" xfId="35745"/>
    <cellStyle name="RIGs input cells 2 2 38" xfId="35746"/>
    <cellStyle name="RIGs input cells 2 2 39" xfId="35747"/>
    <cellStyle name="RIGs input cells 2 2 4" xfId="1757"/>
    <cellStyle name="RIGs input cells 2 2 4 10" xfId="8113"/>
    <cellStyle name="RIGs input cells 2 2 4 11" xfId="8114"/>
    <cellStyle name="RIGs input cells 2 2 4 12" xfId="8115"/>
    <cellStyle name="RIGs input cells 2 2 4 13" xfId="8116"/>
    <cellStyle name="RIGs input cells 2 2 4 14" xfId="8117"/>
    <cellStyle name="RIGs input cells 2 2 4 15" xfId="35748"/>
    <cellStyle name="RIGs input cells 2 2 4 16" xfId="35749"/>
    <cellStyle name="RIGs input cells 2 2 4 17" xfId="35750"/>
    <cellStyle name="RIGs input cells 2 2 4 18" xfId="35751"/>
    <cellStyle name="RIGs input cells 2 2 4 19" xfId="35752"/>
    <cellStyle name="RIGs input cells 2 2 4 2" xfId="1758"/>
    <cellStyle name="RIGs input cells 2 2 4 2 10" xfId="8118"/>
    <cellStyle name="RIGs input cells 2 2 4 2 11" xfId="8119"/>
    <cellStyle name="RIGs input cells 2 2 4 2 12" xfId="8120"/>
    <cellStyle name="RIGs input cells 2 2 4 2 13" xfId="8121"/>
    <cellStyle name="RIGs input cells 2 2 4 2 2" xfId="8122"/>
    <cellStyle name="RIGs input cells 2 2 4 2 3" xfId="8123"/>
    <cellStyle name="RIGs input cells 2 2 4 2 4" xfId="8124"/>
    <cellStyle name="RIGs input cells 2 2 4 2 5" xfId="8125"/>
    <cellStyle name="RIGs input cells 2 2 4 2 6" xfId="8126"/>
    <cellStyle name="RIGs input cells 2 2 4 2 7" xfId="8127"/>
    <cellStyle name="RIGs input cells 2 2 4 2 8" xfId="8128"/>
    <cellStyle name="RIGs input cells 2 2 4 2 9" xfId="8129"/>
    <cellStyle name="RIGs input cells 2 2 4 20" xfId="35753"/>
    <cellStyle name="RIGs input cells 2 2 4 21" xfId="35754"/>
    <cellStyle name="RIGs input cells 2 2 4 22" xfId="35755"/>
    <cellStyle name="RIGs input cells 2 2 4 23" xfId="35756"/>
    <cellStyle name="RIGs input cells 2 2 4 24" xfId="35757"/>
    <cellStyle name="RIGs input cells 2 2 4 25" xfId="35758"/>
    <cellStyle name="RIGs input cells 2 2 4 26" xfId="35759"/>
    <cellStyle name="RIGs input cells 2 2 4 27" xfId="35760"/>
    <cellStyle name="RIGs input cells 2 2 4 28" xfId="35761"/>
    <cellStyle name="RIGs input cells 2 2 4 29" xfId="35762"/>
    <cellStyle name="RIGs input cells 2 2 4 3" xfId="8130"/>
    <cellStyle name="RIGs input cells 2 2 4 30" xfId="35763"/>
    <cellStyle name="RIGs input cells 2 2 4 31" xfId="35764"/>
    <cellStyle name="RIGs input cells 2 2 4 32" xfId="35765"/>
    <cellStyle name="RIGs input cells 2 2 4 33" xfId="35766"/>
    <cellStyle name="RIGs input cells 2 2 4 34" xfId="35767"/>
    <cellStyle name="RIGs input cells 2 2 4 4" xfId="8131"/>
    <cellStyle name="RIGs input cells 2 2 4 5" xfId="8132"/>
    <cellStyle name="RIGs input cells 2 2 4 6" xfId="8133"/>
    <cellStyle name="RIGs input cells 2 2 4 7" xfId="8134"/>
    <cellStyle name="RIGs input cells 2 2 4 8" xfId="8135"/>
    <cellStyle name="RIGs input cells 2 2 4 9" xfId="8136"/>
    <cellStyle name="RIGs input cells 2 2 5" xfId="1759"/>
    <cellStyle name="RIGs input cells 2 2 5 10" xfId="8137"/>
    <cellStyle name="RIGs input cells 2 2 5 11" xfId="8138"/>
    <cellStyle name="RIGs input cells 2 2 5 12" xfId="8139"/>
    <cellStyle name="RIGs input cells 2 2 5 13" xfId="8140"/>
    <cellStyle name="RIGs input cells 2 2 5 14" xfId="8141"/>
    <cellStyle name="RIGs input cells 2 2 5 15" xfId="35768"/>
    <cellStyle name="RIGs input cells 2 2 5 16" xfId="35769"/>
    <cellStyle name="RIGs input cells 2 2 5 17" xfId="35770"/>
    <cellStyle name="RIGs input cells 2 2 5 18" xfId="35771"/>
    <cellStyle name="RIGs input cells 2 2 5 19" xfId="35772"/>
    <cellStyle name="RIGs input cells 2 2 5 2" xfId="1760"/>
    <cellStyle name="RIGs input cells 2 2 5 2 10" xfId="8142"/>
    <cellStyle name="RIGs input cells 2 2 5 2 11" xfId="8143"/>
    <cellStyle name="RIGs input cells 2 2 5 2 12" xfId="8144"/>
    <cellStyle name="RIGs input cells 2 2 5 2 13" xfId="8145"/>
    <cellStyle name="RIGs input cells 2 2 5 2 2" xfId="8146"/>
    <cellStyle name="RIGs input cells 2 2 5 2 3" xfId="8147"/>
    <cellStyle name="RIGs input cells 2 2 5 2 4" xfId="8148"/>
    <cellStyle name="RIGs input cells 2 2 5 2 5" xfId="8149"/>
    <cellStyle name="RIGs input cells 2 2 5 2 6" xfId="8150"/>
    <cellStyle name="RIGs input cells 2 2 5 2 7" xfId="8151"/>
    <cellStyle name="RIGs input cells 2 2 5 2 8" xfId="8152"/>
    <cellStyle name="RIGs input cells 2 2 5 2 9" xfId="8153"/>
    <cellStyle name="RIGs input cells 2 2 5 20" xfId="35773"/>
    <cellStyle name="RIGs input cells 2 2 5 21" xfId="35774"/>
    <cellStyle name="RIGs input cells 2 2 5 22" xfId="35775"/>
    <cellStyle name="RIGs input cells 2 2 5 23" xfId="35776"/>
    <cellStyle name="RIGs input cells 2 2 5 24" xfId="35777"/>
    <cellStyle name="RIGs input cells 2 2 5 25" xfId="35778"/>
    <cellStyle name="RIGs input cells 2 2 5 26" xfId="35779"/>
    <cellStyle name="RIGs input cells 2 2 5 27" xfId="35780"/>
    <cellStyle name="RIGs input cells 2 2 5 28" xfId="35781"/>
    <cellStyle name="RIGs input cells 2 2 5 29" xfId="35782"/>
    <cellStyle name="RIGs input cells 2 2 5 3" xfId="8154"/>
    <cellStyle name="RIGs input cells 2 2 5 30" xfId="35783"/>
    <cellStyle name="RIGs input cells 2 2 5 31" xfId="35784"/>
    <cellStyle name="RIGs input cells 2 2 5 32" xfId="35785"/>
    <cellStyle name="RIGs input cells 2 2 5 33" xfId="35786"/>
    <cellStyle name="RIGs input cells 2 2 5 34" xfId="35787"/>
    <cellStyle name="RIGs input cells 2 2 5 4" xfId="8155"/>
    <cellStyle name="RIGs input cells 2 2 5 5" xfId="8156"/>
    <cellStyle name="RIGs input cells 2 2 5 6" xfId="8157"/>
    <cellStyle name="RIGs input cells 2 2 5 7" xfId="8158"/>
    <cellStyle name="RIGs input cells 2 2 5 8" xfId="8159"/>
    <cellStyle name="RIGs input cells 2 2 5 9" xfId="8160"/>
    <cellStyle name="RIGs input cells 2 2 6" xfId="1761"/>
    <cellStyle name="RIGs input cells 2 2 6 10" xfId="8161"/>
    <cellStyle name="RIGs input cells 2 2 6 11" xfId="8162"/>
    <cellStyle name="RIGs input cells 2 2 6 12" xfId="8163"/>
    <cellStyle name="RIGs input cells 2 2 6 13" xfId="8164"/>
    <cellStyle name="RIGs input cells 2 2 6 2" xfId="8165"/>
    <cellStyle name="RIGs input cells 2 2 6 3" xfId="8166"/>
    <cellStyle name="RIGs input cells 2 2 6 4" xfId="8167"/>
    <cellStyle name="RIGs input cells 2 2 6 5" xfId="8168"/>
    <cellStyle name="RIGs input cells 2 2 6 6" xfId="8169"/>
    <cellStyle name="RIGs input cells 2 2 6 7" xfId="8170"/>
    <cellStyle name="RIGs input cells 2 2 6 8" xfId="8171"/>
    <cellStyle name="RIGs input cells 2 2 6 9" xfId="8172"/>
    <cellStyle name="RIGs input cells 2 2 7" xfId="8173"/>
    <cellStyle name="RIGs input cells 2 2 8" xfId="8174"/>
    <cellStyle name="RIGs input cells 2 2 9" xfId="8175"/>
    <cellStyle name="RIGs input cells 2 2_1.3s Accounting C Costs Scots" xfId="1762"/>
    <cellStyle name="RIGs input cells 2 20" xfId="8176"/>
    <cellStyle name="RIGs input cells 2 21" xfId="8177"/>
    <cellStyle name="RIGs input cells 2 22" xfId="8178"/>
    <cellStyle name="RIGs input cells 2 23" xfId="8179"/>
    <cellStyle name="RIGs input cells 2 24" xfId="8180"/>
    <cellStyle name="RIGs input cells 2 25" xfId="8181"/>
    <cellStyle name="RIGs input cells 2 26" xfId="35788"/>
    <cellStyle name="RIGs input cells 2 27" xfId="35789"/>
    <cellStyle name="RIGs input cells 2 28" xfId="35790"/>
    <cellStyle name="RIGs input cells 2 29" xfId="35791"/>
    <cellStyle name="RIGs input cells 2 3" xfId="274"/>
    <cellStyle name="RIGs input cells 2 3 10" xfId="8182"/>
    <cellStyle name="RIGs input cells 2 3 11" xfId="8183"/>
    <cellStyle name="RIGs input cells 2 3 12" xfId="8184"/>
    <cellStyle name="RIGs input cells 2 3 13" xfId="8185"/>
    <cellStyle name="RIGs input cells 2 3 14" xfId="8186"/>
    <cellStyle name="RIGs input cells 2 3 15" xfId="8187"/>
    <cellStyle name="RIGs input cells 2 3 16" xfId="8188"/>
    <cellStyle name="RIGs input cells 2 3 17" xfId="8189"/>
    <cellStyle name="RIGs input cells 2 3 18" xfId="8190"/>
    <cellStyle name="RIGs input cells 2 3 19" xfId="35792"/>
    <cellStyle name="RIGs input cells 2 3 2" xfId="1763"/>
    <cellStyle name="RIGs input cells 2 3 2 10" xfId="8191"/>
    <cellStyle name="RIGs input cells 2 3 2 11" xfId="8192"/>
    <cellStyle name="RIGs input cells 2 3 2 12" xfId="8193"/>
    <cellStyle name="RIGs input cells 2 3 2 13" xfId="8194"/>
    <cellStyle name="RIGs input cells 2 3 2 14" xfId="8195"/>
    <cellStyle name="RIGs input cells 2 3 2 15" xfId="8196"/>
    <cellStyle name="RIGs input cells 2 3 2 16" xfId="35793"/>
    <cellStyle name="RIGs input cells 2 3 2 17" xfId="35794"/>
    <cellStyle name="RIGs input cells 2 3 2 18" xfId="35795"/>
    <cellStyle name="RIGs input cells 2 3 2 19" xfId="35796"/>
    <cellStyle name="RIGs input cells 2 3 2 2" xfId="1764"/>
    <cellStyle name="RIGs input cells 2 3 2 2 10" xfId="8197"/>
    <cellStyle name="RIGs input cells 2 3 2 2 11" xfId="8198"/>
    <cellStyle name="RIGs input cells 2 3 2 2 12" xfId="8199"/>
    <cellStyle name="RIGs input cells 2 3 2 2 13" xfId="8200"/>
    <cellStyle name="RIGs input cells 2 3 2 2 14" xfId="8201"/>
    <cellStyle name="RIGs input cells 2 3 2 2 15" xfId="35797"/>
    <cellStyle name="RIGs input cells 2 3 2 2 16" xfId="35798"/>
    <cellStyle name="RIGs input cells 2 3 2 2 17" xfId="35799"/>
    <cellStyle name="RIGs input cells 2 3 2 2 18" xfId="35800"/>
    <cellStyle name="RIGs input cells 2 3 2 2 19" xfId="35801"/>
    <cellStyle name="RIGs input cells 2 3 2 2 2" xfId="1765"/>
    <cellStyle name="RIGs input cells 2 3 2 2 2 10" xfId="8202"/>
    <cellStyle name="RIGs input cells 2 3 2 2 2 11" xfId="8203"/>
    <cellStyle name="RIGs input cells 2 3 2 2 2 12" xfId="8204"/>
    <cellStyle name="RIGs input cells 2 3 2 2 2 13" xfId="8205"/>
    <cellStyle name="RIGs input cells 2 3 2 2 2 2" xfId="8206"/>
    <cellStyle name="RIGs input cells 2 3 2 2 2 3" xfId="8207"/>
    <cellStyle name="RIGs input cells 2 3 2 2 2 4" xfId="8208"/>
    <cellStyle name="RIGs input cells 2 3 2 2 2 5" xfId="8209"/>
    <cellStyle name="RIGs input cells 2 3 2 2 2 6" xfId="8210"/>
    <cellStyle name="RIGs input cells 2 3 2 2 2 7" xfId="8211"/>
    <cellStyle name="RIGs input cells 2 3 2 2 2 8" xfId="8212"/>
    <cellStyle name="RIGs input cells 2 3 2 2 2 9" xfId="8213"/>
    <cellStyle name="RIGs input cells 2 3 2 2 20" xfId="35802"/>
    <cellStyle name="RIGs input cells 2 3 2 2 21" xfId="35803"/>
    <cellStyle name="RIGs input cells 2 3 2 2 22" xfId="35804"/>
    <cellStyle name="RIGs input cells 2 3 2 2 23" xfId="35805"/>
    <cellStyle name="RIGs input cells 2 3 2 2 24" xfId="35806"/>
    <cellStyle name="RIGs input cells 2 3 2 2 25" xfId="35807"/>
    <cellStyle name="RIGs input cells 2 3 2 2 26" xfId="35808"/>
    <cellStyle name="RIGs input cells 2 3 2 2 27" xfId="35809"/>
    <cellStyle name="RIGs input cells 2 3 2 2 28" xfId="35810"/>
    <cellStyle name="RIGs input cells 2 3 2 2 29" xfId="35811"/>
    <cellStyle name="RIGs input cells 2 3 2 2 3" xfId="8214"/>
    <cellStyle name="RIGs input cells 2 3 2 2 30" xfId="35812"/>
    <cellStyle name="RIGs input cells 2 3 2 2 31" xfId="35813"/>
    <cellStyle name="RIGs input cells 2 3 2 2 32" xfId="35814"/>
    <cellStyle name="RIGs input cells 2 3 2 2 33" xfId="35815"/>
    <cellStyle name="RIGs input cells 2 3 2 2 34" xfId="35816"/>
    <cellStyle name="RIGs input cells 2 3 2 2 4" xfId="8215"/>
    <cellStyle name="RIGs input cells 2 3 2 2 5" xfId="8216"/>
    <cellStyle name="RIGs input cells 2 3 2 2 6" xfId="8217"/>
    <cellStyle name="RIGs input cells 2 3 2 2 7" xfId="8218"/>
    <cellStyle name="RIGs input cells 2 3 2 2 8" xfId="8219"/>
    <cellStyle name="RIGs input cells 2 3 2 2 9" xfId="8220"/>
    <cellStyle name="RIGs input cells 2 3 2 20" xfId="35817"/>
    <cellStyle name="RIGs input cells 2 3 2 21" xfId="35818"/>
    <cellStyle name="RIGs input cells 2 3 2 22" xfId="35819"/>
    <cellStyle name="RIGs input cells 2 3 2 23" xfId="35820"/>
    <cellStyle name="RIGs input cells 2 3 2 24" xfId="35821"/>
    <cellStyle name="RIGs input cells 2 3 2 25" xfId="35822"/>
    <cellStyle name="RIGs input cells 2 3 2 26" xfId="35823"/>
    <cellStyle name="RIGs input cells 2 3 2 27" xfId="35824"/>
    <cellStyle name="RIGs input cells 2 3 2 28" xfId="35825"/>
    <cellStyle name="RIGs input cells 2 3 2 29" xfId="35826"/>
    <cellStyle name="RIGs input cells 2 3 2 3" xfId="1766"/>
    <cellStyle name="RIGs input cells 2 3 2 3 10" xfId="8221"/>
    <cellStyle name="RIGs input cells 2 3 2 3 11" xfId="8222"/>
    <cellStyle name="RIGs input cells 2 3 2 3 12" xfId="8223"/>
    <cellStyle name="RIGs input cells 2 3 2 3 13" xfId="8224"/>
    <cellStyle name="RIGs input cells 2 3 2 3 2" xfId="8225"/>
    <cellStyle name="RIGs input cells 2 3 2 3 3" xfId="8226"/>
    <cellStyle name="RIGs input cells 2 3 2 3 4" xfId="8227"/>
    <cellStyle name="RIGs input cells 2 3 2 3 5" xfId="8228"/>
    <cellStyle name="RIGs input cells 2 3 2 3 6" xfId="8229"/>
    <cellStyle name="RIGs input cells 2 3 2 3 7" xfId="8230"/>
    <cellStyle name="RIGs input cells 2 3 2 3 8" xfId="8231"/>
    <cellStyle name="RIGs input cells 2 3 2 3 9" xfId="8232"/>
    <cellStyle name="RIGs input cells 2 3 2 30" xfId="35827"/>
    <cellStyle name="RIGs input cells 2 3 2 31" xfId="35828"/>
    <cellStyle name="RIGs input cells 2 3 2 32" xfId="35829"/>
    <cellStyle name="RIGs input cells 2 3 2 33" xfId="35830"/>
    <cellStyle name="RIGs input cells 2 3 2 34" xfId="35831"/>
    <cellStyle name="RIGs input cells 2 3 2 35" xfId="35832"/>
    <cellStyle name="RIGs input cells 2 3 2 4" xfId="8233"/>
    <cellStyle name="RIGs input cells 2 3 2 5" xfId="8234"/>
    <cellStyle name="RIGs input cells 2 3 2 6" xfId="8235"/>
    <cellStyle name="RIGs input cells 2 3 2 7" xfId="8236"/>
    <cellStyle name="RIGs input cells 2 3 2 8" xfId="8237"/>
    <cellStyle name="RIGs input cells 2 3 2 9" xfId="8238"/>
    <cellStyle name="RIGs input cells 2 3 2_4 28 1_Asst_Health_Crit_AllTO_RIIO_20110714pm" xfId="15617"/>
    <cellStyle name="RIGs input cells 2 3 20" xfId="35833"/>
    <cellStyle name="RIGs input cells 2 3 21" xfId="35834"/>
    <cellStyle name="RIGs input cells 2 3 22" xfId="35835"/>
    <cellStyle name="RIGs input cells 2 3 23" xfId="35836"/>
    <cellStyle name="RIGs input cells 2 3 24" xfId="35837"/>
    <cellStyle name="RIGs input cells 2 3 25" xfId="35838"/>
    <cellStyle name="RIGs input cells 2 3 26" xfId="35839"/>
    <cellStyle name="RIGs input cells 2 3 27" xfId="35840"/>
    <cellStyle name="RIGs input cells 2 3 28" xfId="35841"/>
    <cellStyle name="RIGs input cells 2 3 29" xfId="35842"/>
    <cellStyle name="RIGs input cells 2 3 3" xfId="1767"/>
    <cellStyle name="RIGs input cells 2 3 3 10" xfId="8239"/>
    <cellStyle name="RIGs input cells 2 3 3 11" xfId="8240"/>
    <cellStyle name="RIGs input cells 2 3 3 12" xfId="8241"/>
    <cellStyle name="RIGs input cells 2 3 3 13" xfId="8242"/>
    <cellStyle name="RIGs input cells 2 3 3 14" xfId="8243"/>
    <cellStyle name="RIGs input cells 2 3 3 15" xfId="35843"/>
    <cellStyle name="RIGs input cells 2 3 3 16" xfId="35844"/>
    <cellStyle name="RIGs input cells 2 3 3 17" xfId="35845"/>
    <cellStyle name="RIGs input cells 2 3 3 18" xfId="35846"/>
    <cellStyle name="RIGs input cells 2 3 3 19" xfId="35847"/>
    <cellStyle name="RIGs input cells 2 3 3 2" xfId="1768"/>
    <cellStyle name="RIGs input cells 2 3 3 2 10" xfId="8244"/>
    <cellStyle name="RIGs input cells 2 3 3 2 11" xfId="8245"/>
    <cellStyle name="RIGs input cells 2 3 3 2 12" xfId="8246"/>
    <cellStyle name="RIGs input cells 2 3 3 2 13" xfId="8247"/>
    <cellStyle name="RIGs input cells 2 3 3 2 2" xfId="8248"/>
    <cellStyle name="RIGs input cells 2 3 3 2 3" xfId="8249"/>
    <cellStyle name="RIGs input cells 2 3 3 2 4" xfId="8250"/>
    <cellStyle name="RIGs input cells 2 3 3 2 5" xfId="8251"/>
    <cellStyle name="RIGs input cells 2 3 3 2 6" xfId="8252"/>
    <cellStyle name="RIGs input cells 2 3 3 2 7" xfId="8253"/>
    <cellStyle name="RIGs input cells 2 3 3 2 8" xfId="8254"/>
    <cellStyle name="RIGs input cells 2 3 3 2 9" xfId="8255"/>
    <cellStyle name="RIGs input cells 2 3 3 20" xfId="35848"/>
    <cellStyle name="RIGs input cells 2 3 3 21" xfId="35849"/>
    <cellStyle name="RIGs input cells 2 3 3 22" xfId="35850"/>
    <cellStyle name="RIGs input cells 2 3 3 23" xfId="35851"/>
    <cellStyle name="RIGs input cells 2 3 3 24" xfId="35852"/>
    <cellStyle name="RIGs input cells 2 3 3 25" xfId="35853"/>
    <cellStyle name="RIGs input cells 2 3 3 26" xfId="35854"/>
    <cellStyle name="RIGs input cells 2 3 3 27" xfId="35855"/>
    <cellStyle name="RIGs input cells 2 3 3 28" xfId="35856"/>
    <cellStyle name="RIGs input cells 2 3 3 29" xfId="35857"/>
    <cellStyle name="RIGs input cells 2 3 3 3" xfId="8256"/>
    <cellStyle name="RIGs input cells 2 3 3 30" xfId="35858"/>
    <cellStyle name="RIGs input cells 2 3 3 31" xfId="35859"/>
    <cellStyle name="RIGs input cells 2 3 3 32" xfId="35860"/>
    <cellStyle name="RIGs input cells 2 3 3 33" xfId="35861"/>
    <cellStyle name="RIGs input cells 2 3 3 34" xfId="35862"/>
    <cellStyle name="RIGs input cells 2 3 3 4" xfId="8257"/>
    <cellStyle name="RIGs input cells 2 3 3 5" xfId="8258"/>
    <cellStyle name="RIGs input cells 2 3 3 6" xfId="8259"/>
    <cellStyle name="RIGs input cells 2 3 3 7" xfId="8260"/>
    <cellStyle name="RIGs input cells 2 3 3 8" xfId="8261"/>
    <cellStyle name="RIGs input cells 2 3 3 9" xfId="8262"/>
    <cellStyle name="RIGs input cells 2 3 30" xfId="35863"/>
    <cellStyle name="RIGs input cells 2 3 31" xfId="35864"/>
    <cellStyle name="RIGs input cells 2 3 32" xfId="35865"/>
    <cellStyle name="RIGs input cells 2 3 33" xfId="35866"/>
    <cellStyle name="RIGs input cells 2 3 34" xfId="35867"/>
    <cellStyle name="RIGs input cells 2 3 35" xfId="35868"/>
    <cellStyle name="RIGs input cells 2 3 36" xfId="35869"/>
    <cellStyle name="RIGs input cells 2 3 37" xfId="35870"/>
    <cellStyle name="RIGs input cells 2 3 38" xfId="35871"/>
    <cellStyle name="RIGs input cells 2 3 4" xfId="1769"/>
    <cellStyle name="RIGs input cells 2 3 4 10" xfId="8263"/>
    <cellStyle name="RIGs input cells 2 3 4 11" xfId="8264"/>
    <cellStyle name="RIGs input cells 2 3 4 12" xfId="8265"/>
    <cellStyle name="RIGs input cells 2 3 4 13" xfId="8266"/>
    <cellStyle name="RIGs input cells 2 3 4 14" xfId="8267"/>
    <cellStyle name="RIGs input cells 2 3 4 15" xfId="35872"/>
    <cellStyle name="RIGs input cells 2 3 4 16" xfId="35873"/>
    <cellStyle name="RIGs input cells 2 3 4 17" xfId="35874"/>
    <cellStyle name="RIGs input cells 2 3 4 18" xfId="35875"/>
    <cellStyle name="RIGs input cells 2 3 4 19" xfId="35876"/>
    <cellStyle name="RIGs input cells 2 3 4 2" xfId="1770"/>
    <cellStyle name="RIGs input cells 2 3 4 2 10" xfId="8268"/>
    <cellStyle name="RIGs input cells 2 3 4 2 11" xfId="8269"/>
    <cellStyle name="RIGs input cells 2 3 4 2 12" xfId="8270"/>
    <cellStyle name="RIGs input cells 2 3 4 2 13" xfId="8271"/>
    <cellStyle name="RIGs input cells 2 3 4 2 2" xfId="8272"/>
    <cellStyle name="RIGs input cells 2 3 4 2 3" xfId="8273"/>
    <cellStyle name="RIGs input cells 2 3 4 2 4" xfId="8274"/>
    <cellStyle name="RIGs input cells 2 3 4 2 5" xfId="8275"/>
    <cellStyle name="RIGs input cells 2 3 4 2 6" xfId="8276"/>
    <cellStyle name="RIGs input cells 2 3 4 2 7" xfId="8277"/>
    <cellStyle name="RIGs input cells 2 3 4 2 8" xfId="8278"/>
    <cellStyle name="RIGs input cells 2 3 4 2 9" xfId="8279"/>
    <cellStyle name="RIGs input cells 2 3 4 20" xfId="35877"/>
    <cellStyle name="RIGs input cells 2 3 4 21" xfId="35878"/>
    <cellStyle name="RIGs input cells 2 3 4 22" xfId="35879"/>
    <cellStyle name="RIGs input cells 2 3 4 23" xfId="35880"/>
    <cellStyle name="RIGs input cells 2 3 4 24" xfId="35881"/>
    <cellStyle name="RIGs input cells 2 3 4 25" xfId="35882"/>
    <cellStyle name="RIGs input cells 2 3 4 26" xfId="35883"/>
    <cellStyle name="RIGs input cells 2 3 4 27" xfId="35884"/>
    <cellStyle name="RIGs input cells 2 3 4 28" xfId="35885"/>
    <cellStyle name="RIGs input cells 2 3 4 29" xfId="35886"/>
    <cellStyle name="RIGs input cells 2 3 4 3" xfId="8280"/>
    <cellStyle name="RIGs input cells 2 3 4 30" xfId="35887"/>
    <cellStyle name="RIGs input cells 2 3 4 31" xfId="35888"/>
    <cellStyle name="RIGs input cells 2 3 4 32" xfId="35889"/>
    <cellStyle name="RIGs input cells 2 3 4 33" xfId="35890"/>
    <cellStyle name="RIGs input cells 2 3 4 34" xfId="35891"/>
    <cellStyle name="RIGs input cells 2 3 4 4" xfId="8281"/>
    <cellStyle name="RIGs input cells 2 3 4 5" xfId="8282"/>
    <cellStyle name="RIGs input cells 2 3 4 6" xfId="8283"/>
    <cellStyle name="RIGs input cells 2 3 4 7" xfId="8284"/>
    <cellStyle name="RIGs input cells 2 3 4 8" xfId="8285"/>
    <cellStyle name="RIGs input cells 2 3 4 9" xfId="8286"/>
    <cellStyle name="RIGs input cells 2 3 5" xfId="1771"/>
    <cellStyle name="RIGs input cells 2 3 5 10" xfId="8287"/>
    <cellStyle name="RIGs input cells 2 3 5 11" xfId="8288"/>
    <cellStyle name="RIGs input cells 2 3 5 12" xfId="8289"/>
    <cellStyle name="RIGs input cells 2 3 5 13" xfId="8290"/>
    <cellStyle name="RIGs input cells 2 3 5 2" xfId="8291"/>
    <cellStyle name="RIGs input cells 2 3 5 3" xfId="8292"/>
    <cellStyle name="RIGs input cells 2 3 5 4" xfId="8293"/>
    <cellStyle name="RIGs input cells 2 3 5 5" xfId="8294"/>
    <cellStyle name="RIGs input cells 2 3 5 6" xfId="8295"/>
    <cellStyle name="RIGs input cells 2 3 5 7" xfId="8296"/>
    <cellStyle name="RIGs input cells 2 3 5 8" xfId="8297"/>
    <cellStyle name="RIGs input cells 2 3 5 9" xfId="8298"/>
    <cellStyle name="RIGs input cells 2 3 6" xfId="8299"/>
    <cellStyle name="RIGs input cells 2 3 7" xfId="8300"/>
    <cellStyle name="RIGs input cells 2 3 8" xfId="8301"/>
    <cellStyle name="RIGs input cells 2 3 9" xfId="8302"/>
    <cellStyle name="RIGs input cells 2 3_4 28 1_Asst_Health_Crit_AllTO_RIIO_20110714pm" xfId="15618"/>
    <cellStyle name="RIGs input cells 2 30" xfId="35892"/>
    <cellStyle name="RIGs input cells 2 31" xfId="35893"/>
    <cellStyle name="RIGs input cells 2 32" xfId="35894"/>
    <cellStyle name="RIGs input cells 2 33" xfId="35895"/>
    <cellStyle name="RIGs input cells 2 34" xfId="35896"/>
    <cellStyle name="RIGs input cells 2 35" xfId="35897"/>
    <cellStyle name="RIGs input cells 2 36" xfId="35898"/>
    <cellStyle name="RIGs input cells 2 37" xfId="35899"/>
    <cellStyle name="RIGs input cells 2 38" xfId="35900"/>
    <cellStyle name="RIGs input cells 2 39" xfId="35901"/>
    <cellStyle name="RIGs input cells 2 4" xfId="1772"/>
    <cellStyle name="RIGs input cells 2 4 10" xfId="8303"/>
    <cellStyle name="RIGs input cells 2 4 11" xfId="8304"/>
    <cellStyle name="RIGs input cells 2 4 12" xfId="8305"/>
    <cellStyle name="RIGs input cells 2 4 13" xfId="8306"/>
    <cellStyle name="RIGs input cells 2 4 14" xfId="8307"/>
    <cellStyle name="RIGs input cells 2 4 15" xfId="8308"/>
    <cellStyle name="RIGs input cells 2 4 16" xfId="35902"/>
    <cellStyle name="RIGs input cells 2 4 17" xfId="35903"/>
    <cellStyle name="RIGs input cells 2 4 18" xfId="35904"/>
    <cellStyle name="RIGs input cells 2 4 19" xfId="35905"/>
    <cellStyle name="RIGs input cells 2 4 2" xfId="1773"/>
    <cellStyle name="RIGs input cells 2 4 2 10" xfId="8309"/>
    <cellStyle name="RIGs input cells 2 4 2 11" xfId="8310"/>
    <cellStyle name="RIGs input cells 2 4 2 12" xfId="8311"/>
    <cellStyle name="RIGs input cells 2 4 2 13" xfId="8312"/>
    <cellStyle name="RIGs input cells 2 4 2 14" xfId="8313"/>
    <cellStyle name="RIGs input cells 2 4 2 15" xfId="35906"/>
    <cellStyle name="RIGs input cells 2 4 2 16" xfId="35907"/>
    <cellStyle name="RIGs input cells 2 4 2 17" xfId="35908"/>
    <cellStyle name="RIGs input cells 2 4 2 18" xfId="35909"/>
    <cellStyle name="RIGs input cells 2 4 2 19" xfId="35910"/>
    <cellStyle name="RIGs input cells 2 4 2 2" xfId="1774"/>
    <cellStyle name="RIGs input cells 2 4 2 2 10" xfId="8314"/>
    <cellStyle name="RIGs input cells 2 4 2 2 11" xfId="8315"/>
    <cellStyle name="RIGs input cells 2 4 2 2 12" xfId="8316"/>
    <cellStyle name="RIGs input cells 2 4 2 2 13" xfId="8317"/>
    <cellStyle name="RIGs input cells 2 4 2 2 2" xfId="8318"/>
    <cellStyle name="RIGs input cells 2 4 2 2 3" xfId="8319"/>
    <cellStyle name="RIGs input cells 2 4 2 2 4" xfId="8320"/>
    <cellStyle name="RIGs input cells 2 4 2 2 5" xfId="8321"/>
    <cellStyle name="RIGs input cells 2 4 2 2 6" xfId="8322"/>
    <cellStyle name="RIGs input cells 2 4 2 2 7" xfId="8323"/>
    <cellStyle name="RIGs input cells 2 4 2 2 8" xfId="8324"/>
    <cellStyle name="RIGs input cells 2 4 2 2 9" xfId="8325"/>
    <cellStyle name="RIGs input cells 2 4 2 20" xfId="35911"/>
    <cellStyle name="RIGs input cells 2 4 2 21" xfId="35912"/>
    <cellStyle name="RIGs input cells 2 4 2 22" xfId="35913"/>
    <cellStyle name="RIGs input cells 2 4 2 23" xfId="35914"/>
    <cellStyle name="RIGs input cells 2 4 2 24" xfId="35915"/>
    <cellStyle name="RIGs input cells 2 4 2 25" xfId="35916"/>
    <cellStyle name="RIGs input cells 2 4 2 26" xfId="35917"/>
    <cellStyle name="RIGs input cells 2 4 2 27" xfId="35918"/>
    <cellStyle name="RIGs input cells 2 4 2 28" xfId="35919"/>
    <cellStyle name="RIGs input cells 2 4 2 29" xfId="35920"/>
    <cellStyle name="RIGs input cells 2 4 2 3" xfId="8326"/>
    <cellStyle name="RIGs input cells 2 4 2 30" xfId="35921"/>
    <cellStyle name="RIGs input cells 2 4 2 31" xfId="35922"/>
    <cellStyle name="RIGs input cells 2 4 2 32" xfId="35923"/>
    <cellStyle name="RIGs input cells 2 4 2 33" xfId="35924"/>
    <cellStyle name="RIGs input cells 2 4 2 34" xfId="35925"/>
    <cellStyle name="RIGs input cells 2 4 2 4" xfId="8327"/>
    <cellStyle name="RIGs input cells 2 4 2 5" xfId="8328"/>
    <cellStyle name="RIGs input cells 2 4 2 6" xfId="8329"/>
    <cellStyle name="RIGs input cells 2 4 2 7" xfId="8330"/>
    <cellStyle name="RIGs input cells 2 4 2 8" xfId="8331"/>
    <cellStyle name="RIGs input cells 2 4 2 9" xfId="8332"/>
    <cellStyle name="RIGs input cells 2 4 20" xfId="35926"/>
    <cellStyle name="RIGs input cells 2 4 21" xfId="35927"/>
    <cellStyle name="RIGs input cells 2 4 22" xfId="35928"/>
    <cellStyle name="RIGs input cells 2 4 23" xfId="35929"/>
    <cellStyle name="RIGs input cells 2 4 24" xfId="35930"/>
    <cellStyle name="RIGs input cells 2 4 25" xfId="35931"/>
    <cellStyle name="RIGs input cells 2 4 26" xfId="35932"/>
    <cellStyle name="RIGs input cells 2 4 27" xfId="35933"/>
    <cellStyle name="RIGs input cells 2 4 28" xfId="35934"/>
    <cellStyle name="RIGs input cells 2 4 29" xfId="35935"/>
    <cellStyle name="RIGs input cells 2 4 3" xfId="1775"/>
    <cellStyle name="RIGs input cells 2 4 3 10" xfId="8333"/>
    <cellStyle name="RIGs input cells 2 4 3 11" xfId="8334"/>
    <cellStyle name="RIGs input cells 2 4 3 12" xfId="8335"/>
    <cellStyle name="RIGs input cells 2 4 3 13" xfId="8336"/>
    <cellStyle name="RIGs input cells 2 4 3 2" xfId="8337"/>
    <cellStyle name="RIGs input cells 2 4 3 3" xfId="8338"/>
    <cellStyle name="RIGs input cells 2 4 3 4" xfId="8339"/>
    <cellStyle name="RIGs input cells 2 4 3 5" xfId="8340"/>
    <cellStyle name="RIGs input cells 2 4 3 6" xfId="8341"/>
    <cellStyle name="RIGs input cells 2 4 3 7" xfId="8342"/>
    <cellStyle name="RIGs input cells 2 4 3 8" xfId="8343"/>
    <cellStyle name="RIGs input cells 2 4 3 9" xfId="8344"/>
    <cellStyle name="RIGs input cells 2 4 30" xfId="35936"/>
    <cellStyle name="RIGs input cells 2 4 31" xfId="35937"/>
    <cellStyle name="RIGs input cells 2 4 32" xfId="35938"/>
    <cellStyle name="RIGs input cells 2 4 33" xfId="35939"/>
    <cellStyle name="RIGs input cells 2 4 34" xfId="35940"/>
    <cellStyle name="RIGs input cells 2 4 35" xfId="35941"/>
    <cellStyle name="RIGs input cells 2 4 4" xfId="8345"/>
    <cellStyle name="RIGs input cells 2 4 5" xfId="8346"/>
    <cellStyle name="RIGs input cells 2 4 6" xfId="8347"/>
    <cellStyle name="RIGs input cells 2 4 7" xfId="8348"/>
    <cellStyle name="RIGs input cells 2 4 8" xfId="8349"/>
    <cellStyle name="RIGs input cells 2 4 9" xfId="8350"/>
    <cellStyle name="RIGs input cells 2 4_4 28 1_Asst_Health_Crit_AllTO_RIIO_20110714pm" xfId="15619"/>
    <cellStyle name="RIGs input cells 2 40" xfId="35942"/>
    <cellStyle name="RIGs input cells 2 41" xfId="35943"/>
    <cellStyle name="RIGs input cells 2 42" xfId="35944"/>
    <cellStyle name="RIGs input cells 2 43" xfId="35945"/>
    <cellStyle name="RIGs input cells 2 44" xfId="35946"/>
    <cellStyle name="RIGs input cells 2 45" xfId="35947"/>
    <cellStyle name="RIGs input cells 2 5" xfId="1776"/>
    <cellStyle name="RIGs input cells 2 5 10" xfId="8351"/>
    <cellStyle name="RIGs input cells 2 5 11" xfId="8352"/>
    <cellStyle name="RIGs input cells 2 5 12" xfId="8353"/>
    <cellStyle name="RIGs input cells 2 5 13" xfId="8354"/>
    <cellStyle name="RIGs input cells 2 5 14" xfId="8355"/>
    <cellStyle name="RIGs input cells 2 5 15" xfId="35948"/>
    <cellStyle name="RIGs input cells 2 5 16" xfId="35949"/>
    <cellStyle name="RIGs input cells 2 5 17" xfId="35950"/>
    <cellStyle name="RIGs input cells 2 5 18" xfId="35951"/>
    <cellStyle name="RIGs input cells 2 5 19" xfId="35952"/>
    <cellStyle name="RIGs input cells 2 5 2" xfId="1777"/>
    <cellStyle name="RIGs input cells 2 5 2 10" xfId="8356"/>
    <cellStyle name="RIGs input cells 2 5 2 11" xfId="8357"/>
    <cellStyle name="RIGs input cells 2 5 2 12" xfId="8358"/>
    <cellStyle name="RIGs input cells 2 5 2 13" xfId="8359"/>
    <cellStyle name="RIGs input cells 2 5 2 2" xfId="8360"/>
    <cellStyle name="RIGs input cells 2 5 2 3" xfId="8361"/>
    <cellStyle name="RIGs input cells 2 5 2 4" xfId="8362"/>
    <cellStyle name="RIGs input cells 2 5 2 5" xfId="8363"/>
    <cellStyle name="RIGs input cells 2 5 2 6" xfId="8364"/>
    <cellStyle name="RIGs input cells 2 5 2 7" xfId="8365"/>
    <cellStyle name="RIGs input cells 2 5 2 8" xfId="8366"/>
    <cellStyle name="RIGs input cells 2 5 2 9" xfId="8367"/>
    <cellStyle name="RIGs input cells 2 5 20" xfId="35953"/>
    <cellStyle name="RIGs input cells 2 5 21" xfId="35954"/>
    <cellStyle name="RIGs input cells 2 5 22" xfId="35955"/>
    <cellStyle name="RIGs input cells 2 5 23" xfId="35956"/>
    <cellStyle name="RIGs input cells 2 5 24" xfId="35957"/>
    <cellStyle name="RIGs input cells 2 5 25" xfId="35958"/>
    <cellStyle name="RIGs input cells 2 5 26" xfId="35959"/>
    <cellStyle name="RIGs input cells 2 5 27" xfId="35960"/>
    <cellStyle name="RIGs input cells 2 5 28" xfId="35961"/>
    <cellStyle name="RIGs input cells 2 5 29" xfId="35962"/>
    <cellStyle name="RIGs input cells 2 5 3" xfId="8368"/>
    <cellStyle name="RIGs input cells 2 5 30" xfId="35963"/>
    <cellStyle name="RIGs input cells 2 5 31" xfId="35964"/>
    <cellStyle name="RIGs input cells 2 5 32" xfId="35965"/>
    <cellStyle name="RIGs input cells 2 5 33" xfId="35966"/>
    <cellStyle name="RIGs input cells 2 5 34" xfId="35967"/>
    <cellStyle name="RIGs input cells 2 5 4" xfId="8369"/>
    <cellStyle name="RIGs input cells 2 5 5" xfId="8370"/>
    <cellStyle name="RIGs input cells 2 5 6" xfId="8371"/>
    <cellStyle name="RIGs input cells 2 5 7" xfId="8372"/>
    <cellStyle name="RIGs input cells 2 5 8" xfId="8373"/>
    <cellStyle name="RIGs input cells 2 5 9" xfId="8374"/>
    <cellStyle name="RIGs input cells 2 6" xfId="1778"/>
    <cellStyle name="RIGs input cells 2 6 10" xfId="8375"/>
    <cellStyle name="RIGs input cells 2 6 11" xfId="8376"/>
    <cellStyle name="RIGs input cells 2 6 12" xfId="8377"/>
    <cellStyle name="RIGs input cells 2 6 13" xfId="8378"/>
    <cellStyle name="RIGs input cells 2 6 14" xfId="8379"/>
    <cellStyle name="RIGs input cells 2 6 15" xfId="35968"/>
    <cellStyle name="RIGs input cells 2 6 16" xfId="35969"/>
    <cellStyle name="RIGs input cells 2 6 17" xfId="35970"/>
    <cellStyle name="RIGs input cells 2 6 18" xfId="35971"/>
    <cellStyle name="RIGs input cells 2 6 19" xfId="35972"/>
    <cellStyle name="RIGs input cells 2 6 2" xfId="1779"/>
    <cellStyle name="RIGs input cells 2 6 2 10" xfId="8380"/>
    <cellStyle name="RIGs input cells 2 6 2 11" xfId="8381"/>
    <cellStyle name="RIGs input cells 2 6 2 12" xfId="8382"/>
    <cellStyle name="RIGs input cells 2 6 2 13" xfId="8383"/>
    <cellStyle name="RIGs input cells 2 6 2 2" xfId="8384"/>
    <cellStyle name="RIGs input cells 2 6 2 3" xfId="8385"/>
    <cellStyle name="RIGs input cells 2 6 2 4" xfId="8386"/>
    <cellStyle name="RIGs input cells 2 6 2 5" xfId="8387"/>
    <cellStyle name="RIGs input cells 2 6 2 6" xfId="8388"/>
    <cellStyle name="RIGs input cells 2 6 2 7" xfId="8389"/>
    <cellStyle name="RIGs input cells 2 6 2 8" xfId="8390"/>
    <cellStyle name="RIGs input cells 2 6 2 9" xfId="8391"/>
    <cellStyle name="RIGs input cells 2 6 20" xfId="35973"/>
    <cellStyle name="RIGs input cells 2 6 21" xfId="35974"/>
    <cellStyle name="RIGs input cells 2 6 22" xfId="35975"/>
    <cellStyle name="RIGs input cells 2 6 23" xfId="35976"/>
    <cellStyle name="RIGs input cells 2 6 24" xfId="35977"/>
    <cellStyle name="RIGs input cells 2 6 25" xfId="35978"/>
    <cellStyle name="RIGs input cells 2 6 26" xfId="35979"/>
    <cellStyle name="RIGs input cells 2 6 27" xfId="35980"/>
    <cellStyle name="RIGs input cells 2 6 28" xfId="35981"/>
    <cellStyle name="RIGs input cells 2 6 29" xfId="35982"/>
    <cellStyle name="RIGs input cells 2 6 3" xfId="8392"/>
    <cellStyle name="RIGs input cells 2 6 30" xfId="35983"/>
    <cellStyle name="RIGs input cells 2 6 31" xfId="35984"/>
    <cellStyle name="RIGs input cells 2 6 32" xfId="35985"/>
    <cellStyle name="RIGs input cells 2 6 33" xfId="35986"/>
    <cellStyle name="RIGs input cells 2 6 34" xfId="35987"/>
    <cellStyle name="RIGs input cells 2 6 4" xfId="8393"/>
    <cellStyle name="RIGs input cells 2 6 5" xfId="8394"/>
    <cellStyle name="RIGs input cells 2 6 6" xfId="8395"/>
    <cellStyle name="RIGs input cells 2 6 7" xfId="8396"/>
    <cellStyle name="RIGs input cells 2 6 8" xfId="8397"/>
    <cellStyle name="RIGs input cells 2 6 9" xfId="8398"/>
    <cellStyle name="RIGs input cells 2 7" xfId="1780"/>
    <cellStyle name="RIGs input cells 2 7 10" xfId="8399"/>
    <cellStyle name="RIGs input cells 2 7 11" xfId="8400"/>
    <cellStyle name="RIGs input cells 2 7 12" xfId="8401"/>
    <cellStyle name="RIGs input cells 2 7 13" xfId="8402"/>
    <cellStyle name="RIGs input cells 2 7 14" xfId="8403"/>
    <cellStyle name="RIGs input cells 2 7 15" xfId="35988"/>
    <cellStyle name="RIGs input cells 2 7 16" xfId="35989"/>
    <cellStyle name="RIGs input cells 2 7 17" xfId="35990"/>
    <cellStyle name="RIGs input cells 2 7 18" xfId="35991"/>
    <cellStyle name="RIGs input cells 2 7 19" xfId="35992"/>
    <cellStyle name="RIGs input cells 2 7 2" xfId="1781"/>
    <cellStyle name="RIGs input cells 2 7 2 10" xfId="8404"/>
    <cellStyle name="RIGs input cells 2 7 2 11" xfId="8405"/>
    <cellStyle name="RIGs input cells 2 7 2 12" xfId="8406"/>
    <cellStyle name="RIGs input cells 2 7 2 13" xfId="8407"/>
    <cellStyle name="RIGs input cells 2 7 2 2" xfId="8408"/>
    <cellStyle name="RIGs input cells 2 7 2 3" xfId="8409"/>
    <cellStyle name="RIGs input cells 2 7 2 4" xfId="8410"/>
    <cellStyle name="RIGs input cells 2 7 2 5" xfId="8411"/>
    <cellStyle name="RIGs input cells 2 7 2 6" xfId="8412"/>
    <cellStyle name="RIGs input cells 2 7 2 7" xfId="8413"/>
    <cellStyle name="RIGs input cells 2 7 2 8" xfId="8414"/>
    <cellStyle name="RIGs input cells 2 7 2 9" xfId="8415"/>
    <cellStyle name="RIGs input cells 2 7 20" xfId="35993"/>
    <cellStyle name="RIGs input cells 2 7 21" xfId="35994"/>
    <cellStyle name="RIGs input cells 2 7 22" xfId="35995"/>
    <cellStyle name="RIGs input cells 2 7 23" xfId="35996"/>
    <cellStyle name="RIGs input cells 2 7 24" xfId="35997"/>
    <cellStyle name="RIGs input cells 2 7 25" xfId="35998"/>
    <cellStyle name="RIGs input cells 2 7 26" xfId="35999"/>
    <cellStyle name="RIGs input cells 2 7 27" xfId="36000"/>
    <cellStyle name="RIGs input cells 2 7 28" xfId="36001"/>
    <cellStyle name="RIGs input cells 2 7 29" xfId="36002"/>
    <cellStyle name="RIGs input cells 2 7 3" xfId="8416"/>
    <cellStyle name="RIGs input cells 2 7 30" xfId="36003"/>
    <cellStyle name="RIGs input cells 2 7 31" xfId="36004"/>
    <cellStyle name="RIGs input cells 2 7 32" xfId="36005"/>
    <cellStyle name="RIGs input cells 2 7 33" xfId="36006"/>
    <cellStyle name="RIGs input cells 2 7 34" xfId="36007"/>
    <cellStyle name="RIGs input cells 2 7 4" xfId="8417"/>
    <cellStyle name="RIGs input cells 2 7 5" xfId="8418"/>
    <cellStyle name="RIGs input cells 2 7 6" xfId="8419"/>
    <cellStyle name="RIGs input cells 2 7 7" xfId="8420"/>
    <cellStyle name="RIGs input cells 2 7 8" xfId="8421"/>
    <cellStyle name="RIGs input cells 2 7 9" xfId="8422"/>
    <cellStyle name="RIGs input cells 2 8" xfId="1782"/>
    <cellStyle name="RIGs input cells 2 8 10" xfId="8423"/>
    <cellStyle name="RIGs input cells 2 8 11" xfId="8424"/>
    <cellStyle name="RIGs input cells 2 8 12" xfId="8425"/>
    <cellStyle name="RIGs input cells 2 8 13" xfId="8426"/>
    <cellStyle name="RIGs input cells 2 8 14" xfId="8427"/>
    <cellStyle name="RIGs input cells 2 8 15" xfId="36008"/>
    <cellStyle name="RIGs input cells 2 8 16" xfId="36009"/>
    <cellStyle name="RIGs input cells 2 8 17" xfId="36010"/>
    <cellStyle name="RIGs input cells 2 8 18" xfId="36011"/>
    <cellStyle name="RIGs input cells 2 8 19" xfId="36012"/>
    <cellStyle name="RIGs input cells 2 8 2" xfId="1783"/>
    <cellStyle name="RIGs input cells 2 8 2 10" xfId="8428"/>
    <cellStyle name="RIGs input cells 2 8 2 11" xfId="8429"/>
    <cellStyle name="RIGs input cells 2 8 2 12" xfId="8430"/>
    <cellStyle name="RIGs input cells 2 8 2 13" xfId="8431"/>
    <cellStyle name="RIGs input cells 2 8 2 2" xfId="8432"/>
    <cellStyle name="RIGs input cells 2 8 2 3" xfId="8433"/>
    <cellStyle name="RIGs input cells 2 8 2 4" xfId="8434"/>
    <cellStyle name="RIGs input cells 2 8 2 5" xfId="8435"/>
    <cellStyle name="RIGs input cells 2 8 2 6" xfId="8436"/>
    <cellStyle name="RIGs input cells 2 8 2 7" xfId="8437"/>
    <cellStyle name="RIGs input cells 2 8 2 8" xfId="8438"/>
    <cellStyle name="RIGs input cells 2 8 2 9" xfId="8439"/>
    <cellStyle name="RIGs input cells 2 8 20" xfId="36013"/>
    <cellStyle name="RIGs input cells 2 8 21" xfId="36014"/>
    <cellStyle name="RIGs input cells 2 8 22" xfId="36015"/>
    <cellStyle name="RIGs input cells 2 8 23" xfId="36016"/>
    <cellStyle name="RIGs input cells 2 8 24" xfId="36017"/>
    <cellStyle name="RIGs input cells 2 8 25" xfId="36018"/>
    <cellStyle name="RIGs input cells 2 8 26" xfId="36019"/>
    <cellStyle name="RIGs input cells 2 8 27" xfId="36020"/>
    <cellStyle name="RIGs input cells 2 8 28" xfId="36021"/>
    <cellStyle name="RIGs input cells 2 8 29" xfId="36022"/>
    <cellStyle name="RIGs input cells 2 8 3" xfId="8440"/>
    <cellStyle name="RIGs input cells 2 8 30" xfId="36023"/>
    <cellStyle name="RIGs input cells 2 8 31" xfId="36024"/>
    <cellStyle name="RIGs input cells 2 8 32" xfId="36025"/>
    <cellStyle name="RIGs input cells 2 8 33" xfId="36026"/>
    <cellStyle name="RIGs input cells 2 8 34" xfId="36027"/>
    <cellStyle name="RIGs input cells 2 8 4" xfId="8441"/>
    <cellStyle name="RIGs input cells 2 8 5" xfId="8442"/>
    <cellStyle name="RIGs input cells 2 8 6" xfId="8443"/>
    <cellStyle name="RIGs input cells 2 8 7" xfId="8444"/>
    <cellStyle name="RIGs input cells 2 8 8" xfId="8445"/>
    <cellStyle name="RIGs input cells 2 8 9" xfId="8446"/>
    <cellStyle name="RIGs input cells 2 9" xfId="1784"/>
    <cellStyle name="RIGs input cells 2 9 10" xfId="8447"/>
    <cellStyle name="RIGs input cells 2 9 11" xfId="8448"/>
    <cellStyle name="RIGs input cells 2 9 12" xfId="8449"/>
    <cellStyle name="RIGs input cells 2 9 13" xfId="8450"/>
    <cellStyle name="RIGs input cells 2 9 14" xfId="8451"/>
    <cellStyle name="RIGs input cells 2 9 15" xfId="36028"/>
    <cellStyle name="RIGs input cells 2 9 16" xfId="36029"/>
    <cellStyle name="RIGs input cells 2 9 17" xfId="36030"/>
    <cellStyle name="RIGs input cells 2 9 18" xfId="36031"/>
    <cellStyle name="RIGs input cells 2 9 19" xfId="36032"/>
    <cellStyle name="RIGs input cells 2 9 2" xfId="1785"/>
    <cellStyle name="RIGs input cells 2 9 2 10" xfId="8452"/>
    <cellStyle name="RIGs input cells 2 9 2 11" xfId="8453"/>
    <cellStyle name="RIGs input cells 2 9 2 12" xfId="8454"/>
    <cellStyle name="RIGs input cells 2 9 2 13" xfId="8455"/>
    <cellStyle name="RIGs input cells 2 9 2 2" xfId="8456"/>
    <cellStyle name="RIGs input cells 2 9 2 3" xfId="8457"/>
    <cellStyle name="RIGs input cells 2 9 2 4" xfId="8458"/>
    <cellStyle name="RIGs input cells 2 9 2 5" xfId="8459"/>
    <cellStyle name="RIGs input cells 2 9 2 6" xfId="8460"/>
    <cellStyle name="RIGs input cells 2 9 2 7" xfId="8461"/>
    <cellStyle name="RIGs input cells 2 9 2 8" xfId="8462"/>
    <cellStyle name="RIGs input cells 2 9 2 9" xfId="8463"/>
    <cellStyle name="RIGs input cells 2 9 20" xfId="36033"/>
    <cellStyle name="RIGs input cells 2 9 21" xfId="36034"/>
    <cellStyle name="RIGs input cells 2 9 22" xfId="36035"/>
    <cellStyle name="RIGs input cells 2 9 23" xfId="36036"/>
    <cellStyle name="RIGs input cells 2 9 24" xfId="36037"/>
    <cellStyle name="RIGs input cells 2 9 25" xfId="36038"/>
    <cellStyle name="RIGs input cells 2 9 26" xfId="36039"/>
    <cellStyle name="RIGs input cells 2 9 27" xfId="36040"/>
    <cellStyle name="RIGs input cells 2 9 28" xfId="36041"/>
    <cellStyle name="RIGs input cells 2 9 29" xfId="36042"/>
    <cellStyle name="RIGs input cells 2 9 3" xfId="8464"/>
    <cellStyle name="RIGs input cells 2 9 30" xfId="36043"/>
    <cellStyle name="RIGs input cells 2 9 31" xfId="36044"/>
    <cellStyle name="RIGs input cells 2 9 32" xfId="36045"/>
    <cellStyle name="RIGs input cells 2 9 33" xfId="36046"/>
    <cellStyle name="RIGs input cells 2 9 34" xfId="36047"/>
    <cellStyle name="RIGs input cells 2 9 4" xfId="8465"/>
    <cellStyle name="RIGs input cells 2 9 5" xfId="8466"/>
    <cellStyle name="RIGs input cells 2 9 6" xfId="8467"/>
    <cellStyle name="RIGs input cells 2 9 7" xfId="8468"/>
    <cellStyle name="RIGs input cells 2 9 8" xfId="8469"/>
    <cellStyle name="RIGs input cells 2 9 9" xfId="8470"/>
    <cellStyle name="RIGs input cells 2_1.3s Accounting C Costs Scots" xfId="1786"/>
    <cellStyle name="RIGs input cells 20" xfId="8471"/>
    <cellStyle name="RIGs input cells 21" xfId="8472"/>
    <cellStyle name="RIGs input cells 22" xfId="8473"/>
    <cellStyle name="RIGs input cells 23" xfId="8474"/>
    <cellStyle name="RIGs input cells 24" xfId="8475"/>
    <cellStyle name="RIGs input cells 25" xfId="8476"/>
    <cellStyle name="RIGs input cells 26" xfId="8477"/>
    <cellStyle name="RIGs input cells 27" xfId="17262"/>
    <cellStyle name="RIGs input cells 27 2" xfId="41951"/>
    <cellStyle name="RIGs input cells 27 3" xfId="41995"/>
    <cellStyle name="RIGs input cells 27 3 2" xfId="42030"/>
    <cellStyle name="RIGs input cells 28" xfId="36048"/>
    <cellStyle name="RIGs input cells 29" xfId="36049"/>
    <cellStyle name="RIGs input cells 3" xfId="146"/>
    <cellStyle name="RIGs input cells 3 10" xfId="1787"/>
    <cellStyle name="RIGs input cells 3 10 10" xfId="8478"/>
    <cellStyle name="RIGs input cells 3 10 11" xfId="8479"/>
    <cellStyle name="RIGs input cells 3 10 12" xfId="8480"/>
    <cellStyle name="RIGs input cells 3 10 13" xfId="8481"/>
    <cellStyle name="RIGs input cells 3 10 14" xfId="8482"/>
    <cellStyle name="RIGs input cells 3 10 15" xfId="36050"/>
    <cellStyle name="RIGs input cells 3 10 16" xfId="36051"/>
    <cellStyle name="RIGs input cells 3 10 17" xfId="36052"/>
    <cellStyle name="RIGs input cells 3 10 18" xfId="36053"/>
    <cellStyle name="RIGs input cells 3 10 19" xfId="36054"/>
    <cellStyle name="RIGs input cells 3 10 2" xfId="1788"/>
    <cellStyle name="RIGs input cells 3 10 2 10" xfId="8483"/>
    <cellStyle name="RIGs input cells 3 10 2 11" xfId="8484"/>
    <cellStyle name="RIGs input cells 3 10 2 12" xfId="8485"/>
    <cellStyle name="RIGs input cells 3 10 2 13" xfId="8486"/>
    <cellStyle name="RIGs input cells 3 10 2 2" xfId="8487"/>
    <cellStyle name="RIGs input cells 3 10 2 3" xfId="8488"/>
    <cellStyle name="RIGs input cells 3 10 2 4" xfId="8489"/>
    <cellStyle name="RIGs input cells 3 10 2 5" xfId="8490"/>
    <cellStyle name="RIGs input cells 3 10 2 6" xfId="8491"/>
    <cellStyle name="RIGs input cells 3 10 2 7" xfId="8492"/>
    <cellStyle name="RIGs input cells 3 10 2 8" xfId="8493"/>
    <cellStyle name="RIGs input cells 3 10 2 9" xfId="8494"/>
    <cellStyle name="RIGs input cells 3 10 20" xfId="36055"/>
    <cellStyle name="RIGs input cells 3 10 21" xfId="36056"/>
    <cellStyle name="RIGs input cells 3 10 22" xfId="36057"/>
    <cellStyle name="RIGs input cells 3 10 23" xfId="36058"/>
    <cellStyle name="RIGs input cells 3 10 24" xfId="36059"/>
    <cellStyle name="RIGs input cells 3 10 25" xfId="36060"/>
    <cellStyle name="RIGs input cells 3 10 26" xfId="36061"/>
    <cellStyle name="RIGs input cells 3 10 27" xfId="36062"/>
    <cellStyle name="RIGs input cells 3 10 28" xfId="36063"/>
    <cellStyle name="RIGs input cells 3 10 29" xfId="36064"/>
    <cellStyle name="RIGs input cells 3 10 3" xfId="8495"/>
    <cellStyle name="RIGs input cells 3 10 30" xfId="36065"/>
    <cellStyle name="RIGs input cells 3 10 31" xfId="36066"/>
    <cellStyle name="RIGs input cells 3 10 32" xfId="36067"/>
    <cellStyle name="RIGs input cells 3 10 33" xfId="36068"/>
    <cellStyle name="RIGs input cells 3 10 34" xfId="36069"/>
    <cellStyle name="RIGs input cells 3 10 4" xfId="8496"/>
    <cellStyle name="RIGs input cells 3 10 5" xfId="8497"/>
    <cellStyle name="RIGs input cells 3 10 6" xfId="8498"/>
    <cellStyle name="RIGs input cells 3 10 7" xfId="8499"/>
    <cellStyle name="RIGs input cells 3 10 8" xfId="8500"/>
    <cellStyle name="RIGs input cells 3 10 9" xfId="8501"/>
    <cellStyle name="RIGs input cells 3 11" xfId="1789"/>
    <cellStyle name="RIGs input cells 3 11 10" xfId="8502"/>
    <cellStyle name="RIGs input cells 3 11 11" xfId="8503"/>
    <cellStyle name="RIGs input cells 3 11 12" xfId="8504"/>
    <cellStyle name="RIGs input cells 3 11 13" xfId="8505"/>
    <cellStyle name="RIGs input cells 3 11 14" xfId="8506"/>
    <cellStyle name="RIGs input cells 3 11 15" xfId="36070"/>
    <cellStyle name="RIGs input cells 3 11 16" xfId="36071"/>
    <cellStyle name="RIGs input cells 3 11 17" xfId="36072"/>
    <cellStyle name="RIGs input cells 3 11 18" xfId="36073"/>
    <cellStyle name="RIGs input cells 3 11 19" xfId="36074"/>
    <cellStyle name="RIGs input cells 3 11 2" xfId="1790"/>
    <cellStyle name="RIGs input cells 3 11 2 10" xfId="8507"/>
    <cellStyle name="RIGs input cells 3 11 2 11" xfId="8508"/>
    <cellStyle name="RIGs input cells 3 11 2 12" xfId="8509"/>
    <cellStyle name="RIGs input cells 3 11 2 13" xfId="8510"/>
    <cellStyle name="RIGs input cells 3 11 2 2" xfId="8511"/>
    <cellStyle name="RIGs input cells 3 11 2 3" xfId="8512"/>
    <cellStyle name="RIGs input cells 3 11 2 4" xfId="8513"/>
    <cellStyle name="RIGs input cells 3 11 2 5" xfId="8514"/>
    <cellStyle name="RIGs input cells 3 11 2 6" xfId="8515"/>
    <cellStyle name="RIGs input cells 3 11 2 7" xfId="8516"/>
    <cellStyle name="RIGs input cells 3 11 2 8" xfId="8517"/>
    <cellStyle name="RIGs input cells 3 11 2 9" xfId="8518"/>
    <cellStyle name="RIGs input cells 3 11 20" xfId="36075"/>
    <cellStyle name="RIGs input cells 3 11 21" xfId="36076"/>
    <cellStyle name="RIGs input cells 3 11 22" xfId="36077"/>
    <cellStyle name="RIGs input cells 3 11 23" xfId="36078"/>
    <cellStyle name="RIGs input cells 3 11 24" xfId="36079"/>
    <cellStyle name="RIGs input cells 3 11 25" xfId="36080"/>
    <cellStyle name="RIGs input cells 3 11 26" xfId="36081"/>
    <cellStyle name="RIGs input cells 3 11 27" xfId="36082"/>
    <cellStyle name="RIGs input cells 3 11 28" xfId="36083"/>
    <cellStyle name="RIGs input cells 3 11 29" xfId="36084"/>
    <cellStyle name="RIGs input cells 3 11 3" xfId="8519"/>
    <cellStyle name="RIGs input cells 3 11 30" xfId="36085"/>
    <cellStyle name="RIGs input cells 3 11 31" xfId="36086"/>
    <cellStyle name="RIGs input cells 3 11 32" xfId="36087"/>
    <cellStyle name="RIGs input cells 3 11 33" xfId="36088"/>
    <cellStyle name="RIGs input cells 3 11 34" xfId="36089"/>
    <cellStyle name="RIGs input cells 3 11 4" xfId="8520"/>
    <cellStyle name="RIGs input cells 3 11 5" xfId="8521"/>
    <cellStyle name="RIGs input cells 3 11 6" xfId="8522"/>
    <cellStyle name="RIGs input cells 3 11 7" xfId="8523"/>
    <cellStyle name="RIGs input cells 3 11 8" xfId="8524"/>
    <cellStyle name="RIGs input cells 3 11 9" xfId="8525"/>
    <cellStyle name="RIGs input cells 3 12" xfId="1791"/>
    <cellStyle name="RIGs input cells 3 12 10" xfId="8526"/>
    <cellStyle name="RIGs input cells 3 12 11" xfId="8527"/>
    <cellStyle name="RIGs input cells 3 12 12" xfId="8528"/>
    <cellStyle name="RIGs input cells 3 12 13" xfId="8529"/>
    <cellStyle name="RIGs input cells 3 12 2" xfId="8530"/>
    <cellStyle name="RIGs input cells 3 12 3" xfId="8531"/>
    <cellStyle name="RIGs input cells 3 12 4" xfId="8532"/>
    <cellStyle name="RIGs input cells 3 12 5" xfId="8533"/>
    <cellStyle name="RIGs input cells 3 12 6" xfId="8534"/>
    <cellStyle name="RIGs input cells 3 12 7" xfId="8535"/>
    <cellStyle name="RIGs input cells 3 12 8" xfId="8536"/>
    <cellStyle name="RIGs input cells 3 12 9" xfId="8537"/>
    <cellStyle name="RIGs input cells 3 13" xfId="8538"/>
    <cellStyle name="RIGs input cells 3 14" xfId="8539"/>
    <cellStyle name="RIGs input cells 3 15" xfId="8540"/>
    <cellStyle name="RIGs input cells 3 16" xfId="8541"/>
    <cellStyle name="RIGs input cells 3 17" xfId="8542"/>
    <cellStyle name="RIGs input cells 3 18" xfId="8543"/>
    <cellStyle name="RIGs input cells 3 19" xfId="8544"/>
    <cellStyle name="RIGs input cells 3 2" xfId="275"/>
    <cellStyle name="RIGs input cells 3 2 10" xfId="8545"/>
    <cellStyle name="RIGs input cells 3 2 11" xfId="8546"/>
    <cellStyle name="RIGs input cells 3 2 12" xfId="8547"/>
    <cellStyle name="RIGs input cells 3 2 13" xfId="8548"/>
    <cellStyle name="RIGs input cells 3 2 14" xfId="8549"/>
    <cellStyle name="RIGs input cells 3 2 15" xfId="8550"/>
    <cellStyle name="RIGs input cells 3 2 16" xfId="8551"/>
    <cellStyle name="RIGs input cells 3 2 17" xfId="8552"/>
    <cellStyle name="RIGs input cells 3 2 18" xfId="8553"/>
    <cellStyle name="RIGs input cells 3 2 19" xfId="8554"/>
    <cellStyle name="RIGs input cells 3 2 2" xfId="276"/>
    <cellStyle name="RIGs input cells 3 2 2 10" xfId="8555"/>
    <cellStyle name="RIGs input cells 3 2 2 11" xfId="8556"/>
    <cellStyle name="RIGs input cells 3 2 2 12" xfId="8557"/>
    <cellStyle name="RIGs input cells 3 2 2 13" xfId="8558"/>
    <cellStyle name="RIGs input cells 3 2 2 14" xfId="8559"/>
    <cellStyle name="RIGs input cells 3 2 2 15" xfId="8560"/>
    <cellStyle name="RIGs input cells 3 2 2 16" xfId="8561"/>
    <cellStyle name="RIGs input cells 3 2 2 17" xfId="8562"/>
    <cellStyle name="RIGs input cells 3 2 2 18" xfId="8563"/>
    <cellStyle name="RIGs input cells 3 2 2 19" xfId="36090"/>
    <cellStyle name="RIGs input cells 3 2 2 2" xfId="1792"/>
    <cellStyle name="RIGs input cells 3 2 2 2 10" xfId="8564"/>
    <cellStyle name="RIGs input cells 3 2 2 2 11" xfId="8565"/>
    <cellStyle name="RIGs input cells 3 2 2 2 12" xfId="8566"/>
    <cellStyle name="RIGs input cells 3 2 2 2 13" xfId="8567"/>
    <cellStyle name="RIGs input cells 3 2 2 2 14" xfId="8568"/>
    <cellStyle name="RIGs input cells 3 2 2 2 15" xfId="8569"/>
    <cellStyle name="RIGs input cells 3 2 2 2 16" xfId="36091"/>
    <cellStyle name="RIGs input cells 3 2 2 2 17" xfId="36092"/>
    <cellStyle name="RIGs input cells 3 2 2 2 18" xfId="36093"/>
    <cellStyle name="RIGs input cells 3 2 2 2 19" xfId="36094"/>
    <cellStyle name="RIGs input cells 3 2 2 2 2" xfId="1793"/>
    <cellStyle name="RIGs input cells 3 2 2 2 2 10" xfId="8570"/>
    <cellStyle name="RIGs input cells 3 2 2 2 2 11" xfId="8571"/>
    <cellStyle name="RIGs input cells 3 2 2 2 2 12" xfId="8572"/>
    <cellStyle name="RIGs input cells 3 2 2 2 2 13" xfId="8573"/>
    <cellStyle name="RIGs input cells 3 2 2 2 2 14" xfId="8574"/>
    <cellStyle name="RIGs input cells 3 2 2 2 2 15" xfId="36095"/>
    <cellStyle name="RIGs input cells 3 2 2 2 2 16" xfId="36096"/>
    <cellStyle name="RIGs input cells 3 2 2 2 2 17" xfId="36097"/>
    <cellStyle name="RIGs input cells 3 2 2 2 2 18" xfId="36098"/>
    <cellStyle name="RIGs input cells 3 2 2 2 2 19" xfId="36099"/>
    <cellStyle name="RIGs input cells 3 2 2 2 2 2" xfId="1794"/>
    <cellStyle name="RIGs input cells 3 2 2 2 2 2 10" xfId="8575"/>
    <cellStyle name="RIGs input cells 3 2 2 2 2 2 11" xfId="8576"/>
    <cellStyle name="RIGs input cells 3 2 2 2 2 2 12" xfId="8577"/>
    <cellStyle name="RIGs input cells 3 2 2 2 2 2 13" xfId="8578"/>
    <cellStyle name="RIGs input cells 3 2 2 2 2 2 2" xfId="8579"/>
    <cellStyle name="RIGs input cells 3 2 2 2 2 2 3" xfId="8580"/>
    <cellStyle name="RIGs input cells 3 2 2 2 2 2 4" xfId="8581"/>
    <cellStyle name="RIGs input cells 3 2 2 2 2 2 5" xfId="8582"/>
    <cellStyle name="RIGs input cells 3 2 2 2 2 2 6" xfId="8583"/>
    <cellStyle name="RIGs input cells 3 2 2 2 2 2 7" xfId="8584"/>
    <cellStyle name="RIGs input cells 3 2 2 2 2 2 8" xfId="8585"/>
    <cellStyle name="RIGs input cells 3 2 2 2 2 2 9" xfId="8586"/>
    <cellStyle name="RIGs input cells 3 2 2 2 2 20" xfId="36100"/>
    <cellStyle name="RIGs input cells 3 2 2 2 2 21" xfId="36101"/>
    <cellStyle name="RIGs input cells 3 2 2 2 2 22" xfId="36102"/>
    <cellStyle name="RIGs input cells 3 2 2 2 2 23" xfId="36103"/>
    <cellStyle name="RIGs input cells 3 2 2 2 2 24" xfId="36104"/>
    <cellStyle name="RIGs input cells 3 2 2 2 2 25" xfId="36105"/>
    <cellStyle name="RIGs input cells 3 2 2 2 2 26" xfId="36106"/>
    <cellStyle name="RIGs input cells 3 2 2 2 2 27" xfId="36107"/>
    <cellStyle name="RIGs input cells 3 2 2 2 2 28" xfId="36108"/>
    <cellStyle name="RIGs input cells 3 2 2 2 2 29" xfId="36109"/>
    <cellStyle name="RIGs input cells 3 2 2 2 2 3" xfId="8587"/>
    <cellStyle name="RIGs input cells 3 2 2 2 2 30" xfId="36110"/>
    <cellStyle name="RIGs input cells 3 2 2 2 2 31" xfId="36111"/>
    <cellStyle name="RIGs input cells 3 2 2 2 2 32" xfId="36112"/>
    <cellStyle name="RIGs input cells 3 2 2 2 2 33" xfId="36113"/>
    <cellStyle name="RIGs input cells 3 2 2 2 2 34" xfId="36114"/>
    <cellStyle name="RIGs input cells 3 2 2 2 2 4" xfId="8588"/>
    <cellStyle name="RIGs input cells 3 2 2 2 2 5" xfId="8589"/>
    <cellStyle name="RIGs input cells 3 2 2 2 2 6" xfId="8590"/>
    <cellStyle name="RIGs input cells 3 2 2 2 2 7" xfId="8591"/>
    <cellStyle name="RIGs input cells 3 2 2 2 2 8" xfId="8592"/>
    <cellStyle name="RIGs input cells 3 2 2 2 2 9" xfId="8593"/>
    <cellStyle name="RIGs input cells 3 2 2 2 20" xfId="36115"/>
    <cellStyle name="RIGs input cells 3 2 2 2 21" xfId="36116"/>
    <cellStyle name="RIGs input cells 3 2 2 2 22" xfId="36117"/>
    <cellStyle name="RIGs input cells 3 2 2 2 23" xfId="36118"/>
    <cellStyle name="RIGs input cells 3 2 2 2 24" xfId="36119"/>
    <cellStyle name="RIGs input cells 3 2 2 2 25" xfId="36120"/>
    <cellStyle name="RIGs input cells 3 2 2 2 26" xfId="36121"/>
    <cellStyle name="RIGs input cells 3 2 2 2 27" xfId="36122"/>
    <cellStyle name="RIGs input cells 3 2 2 2 28" xfId="36123"/>
    <cellStyle name="RIGs input cells 3 2 2 2 29" xfId="36124"/>
    <cellStyle name="RIGs input cells 3 2 2 2 3" xfId="1795"/>
    <cellStyle name="RIGs input cells 3 2 2 2 3 10" xfId="8594"/>
    <cellStyle name="RIGs input cells 3 2 2 2 3 11" xfId="8595"/>
    <cellStyle name="RIGs input cells 3 2 2 2 3 12" xfId="8596"/>
    <cellStyle name="RIGs input cells 3 2 2 2 3 13" xfId="8597"/>
    <cellStyle name="RIGs input cells 3 2 2 2 3 2" xfId="8598"/>
    <cellStyle name="RIGs input cells 3 2 2 2 3 3" xfId="8599"/>
    <cellStyle name="RIGs input cells 3 2 2 2 3 4" xfId="8600"/>
    <cellStyle name="RIGs input cells 3 2 2 2 3 5" xfId="8601"/>
    <cellStyle name="RIGs input cells 3 2 2 2 3 6" xfId="8602"/>
    <cellStyle name="RIGs input cells 3 2 2 2 3 7" xfId="8603"/>
    <cellStyle name="RIGs input cells 3 2 2 2 3 8" xfId="8604"/>
    <cellStyle name="RIGs input cells 3 2 2 2 3 9" xfId="8605"/>
    <cellStyle name="RIGs input cells 3 2 2 2 30" xfId="36125"/>
    <cellStyle name="RIGs input cells 3 2 2 2 31" xfId="36126"/>
    <cellStyle name="RIGs input cells 3 2 2 2 32" xfId="36127"/>
    <cellStyle name="RIGs input cells 3 2 2 2 33" xfId="36128"/>
    <cellStyle name="RIGs input cells 3 2 2 2 34" xfId="36129"/>
    <cellStyle name="RIGs input cells 3 2 2 2 35" xfId="36130"/>
    <cellStyle name="RIGs input cells 3 2 2 2 4" xfId="8606"/>
    <cellStyle name="RIGs input cells 3 2 2 2 5" xfId="8607"/>
    <cellStyle name="RIGs input cells 3 2 2 2 6" xfId="8608"/>
    <cellStyle name="RIGs input cells 3 2 2 2 7" xfId="8609"/>
    <cellStyle name="RIGs input cells 3 2 2 2 8" xfId="8610"/>
    <cellStyle name="RIGs input cells 3 2 2 2 9" xfId="8611"/>
    <cellStyle name="RIGs input cells 3 2 2 2_4 28 1_Asst_Health_Crit_AllTO_RIIO_20110714pm" xfId="15620"/>
    <cellStyle name="RIGs input cells 3 2 2 20" xfId="36131"/>
    <cellStyle name="RIGs input cells 3 2 2 21" xfId="36132"/>
    <cellStyle name="RIGs input cells 3 2 2 22" xfId="36133"/>
    <cellStyle name="RIGs input cells 3 2 2 23" xfId="36134"/>
    <cellStyle name="RIGs input cells 3 2 2 24" xfId="36135"/>
    <cellStyle name="RIGs input cells 3 2 2 25" xfId="36136"/>
    <cellStyle name="RIGs input cells 3 2 2 26" xfId="36137"/>
    <cellStyle name="RIGs input cells 3 2 2 27" xfId="36138"/>
    <cellStyle name="RIGs input cells 3 2 2 28" xfId="36139"/>
    <cellStyle name="RIGs input cells 3 2 2 29" xfId="36140"/>
    <cellStyle name="RIGs input cells 3 2 2 3" xfId="1796"/>
    <cellStyle name="RIGs input cells 3 2 2 3 10" xfId="8612"/>
    <cellStyle name="RIGs input cells 3 2 2 3 11" xfId="8613"/>
    <cellStyle name="RIGs input cells 3 2 2 3 12" xfId="8614"/>
    <cellStyle name="RIGs input cells 3 2 2 3 13" xfId="8615"/>
    <cellStyle name="RIGs input cells 3 2 2 3 14" xfId="8616"/>
    <cellStyle name="RIGs input cells 3 2 2 3 15" xfId="36141"/>
    <cellStyle name="RIGs input cells 3 2 2 3 16" xfId="36142"/>
    <cellStyle name="RIGs input cells 3 2 2 3 17" xfId="36143"/>
    <cellStyle name="RIGs input cells 3 2 2 3 18" xfId="36144"/>
    <cellStyle name="RIGs input cells 3 2 2 3 19" xfId="36145"/>
    <cellStyle name="RIGs input cells 3 2 2 3 2" xfId="1797"/>
    <cellStyle name="RIGs input cells 3 2 2 3 2 10" xfId="8617"/>
    <cellStyle name="RIGs input cells 3 2 2 3 2 11" xfId="8618"/>
    <cellStyle name="RIGs input cells 3 2 2 3 2 12" xfId="8619"/>
    <cellStyle name="RIGs input cells 3 2 2 3 2 13" xfId="8620"/>
    <cellStyle name="RIGs input cells 3 2 2 3 2 2" xfId="8621"/>
    <cellStyle name="RIGs input cells 3 2 2 3 2 3" xfId="8622"/>
    <cellStyle name="RIGs input cells 3 2 2 3 2 4" xfId="8623"/>
    <cellStyle name="RIGs input cells 3 2 2 3 2 5" xfId="8624"/>
    <cellStyle name="RIGs input cells 3 2 2 3 2 6" xfId="8625"/>
    <cellStyle name="RIGs input cells 3 2 2 3 2 7" xfId="8626"/>
    <cellStyle name="RIGs input cells 3 2 2 3 2 8" xfId="8627"/>
    <cellStyle name="RIGs input cells 3 2 2 3 2 9" xfId="8628"/>
    <cellStyle name="RIGs input cells 3 2 2 3 20" xfId="36146"/>
    <cellStyle name="RIGs input cells 3 2 2 3 21" xfId="36147"/>
    <cellStyle name="RIGs input cells 3 2 2 3 22" xfId="36148"/>
    <cellStyle name="RIGs input cells 3 2 2 3 23" xfId="36149"/>
    <cellStyle name="RIGs input cells 3 2 2 3 24" xfId="36150"/>
    <cellStyle name="RIGs input cells 3 2 2 3 25" xfId="36151"/>
    <cellStyle name="RIGs input cells 3 2 2 3 26" xfId="36152"/>
    <cellStyle name="RIGs input cells 3 2 2 3 27" xfId="36153"/>
    <cellStyle name="RIGs input cells 3 2 2 3 28" xfId="36154"/>
    <cellStyle name="RIGs input cells 3 2 2 3 29" xfId="36155"/>
    <cellStyle name="RIGs input cells 3 2 2 3 3" xfId="8629"/>
    <cellStyle name="RIGs input cells 3 2 2 3 30" xfId="36156"/>
    <cellStyle name="RIGs input cells 3 2 2 3 31" xfId="36157"/>
    <cellStyle name="RIGs input cells 3 2 2 3 32" xfId="36158"/>
    <cellStyle name="RIGs input cells 3 2 2 3 33" xfId="36159"/>
    <cellStyle name="RIGs input cells 3 2 2 3 34" xfId="36160"/>
    <cellStyle name="RIGs input cells 3 2 2 3 4" xfId="8630"/>
    <cellStyle name="RIGs input cells 3 2 2 3 5" xfId="8631"/>
    <cellStyle name="RIGs input cells 3 2 2 3 6" xfId="8632"/>
    <cellStyle name="RIGs input cells 3 2 2 3 7" xfId="8633"/>
    <cellStyle name="RIGs input cells 3 2 2 3 8" xfId="8634"/>
    <cellStyle name="RIGs input cells 3 2 2 3 9" xfId="8635"/>
    <cellStyle name="RIGs input cells 3 2 2 30" xfId="36161"/>
    <cellStyle name="RIGs input cells 3 2 2 31" xfId="36162"/>
    <cellStyle name="RIGs input cells 3 2 2 32" xfId="36163"/>
    <cellStyle name="RIGs input cells 3 2 2 33" xfId="36164"/>
    <cellStyle name="RIGs input cells 3 2 2 34" xfId="36165"/>
    <cellStyle name="RIGs input cells 3 2 2 35" xfId="36166"/>
    <cellStyle name="RIGs input cells 3 2 2 36" xfId="36167"/>
    <cellStyle name="RIGs input cells 3 2 2 37" xfId="36168"/>
    <cellStyle name="RIGs input cells 3 2 2 38" xfId="36169"/>
    <cellStyle name="RIGs input cells 3 2 2 4" xfId="1798"/>
    <cellStyle name="RIGs input cells 3 2 2 4 10" xfId="8636"/>
    <cellStyle name="RIGs input cells 3 2 2 4 11" xfId="8637"/>
    <cellStyle name="RIGs input cells 3 2 2 4 12" xfId="8638"/>
    <cellStyle name="RIGs input cells 3 2 2 4 13" xfId="8639"/>
    <cellStyle name="RIGs input cells 3 2 2 4 14" xfId="8640"/>
    <cellStyle name="RIGs input cells 3 2 2 4 15" xfId="36170"/>
    <cellStyle name="RIGs input cells 3 2 2 4 16" xfId="36171"/>
    <cellStyle name="RIGs input cells 3 2 2 4 17" xfId="36172"/>
    <cellStyle name="RIGs input cells 3 2 2 4 18" xfId="36173"/>
    <cellStyle name="RIGs input cells 3 2 2 4 19" xfId="36174"/>
    <cellStyle name="RIGs input cells 3 2 2 4 2" xfId="1799"/>
    <cellStyle name="RIGs input cells 3 2 2 4 2 10" xfId="8641"/>
    <cellStyle name="RIGs input cells 3 2 2 4 2 11" xfId="8642"/>
    <cellStyle name="RIGs input cells 3 2 2 4 2 12" xfId="8643"/>
    <cellStyle name="RIGs input cells 3 2 2 4 2 13" xfId="8644"/>
    <cellStyle name="RIGs input cells 3 2 2 4 2 2" xfId="8645"/>
    <cellStyle name="RIGs input cells 3 2 2 4 2 3" xfId="8646"/>
    <cellStyle name="RIGs input cells 3 2 2 4 2 4" xfId="8647"/>
    <cellStyle name="RIGs input cells 3 2 2 4 2 5" xfId="8648"/>
    <cellStyle name="RIGs input cells 3 2 2 4 2 6" xfId="8649"/>
    <cellStyle name="RIGs input cells 3 2 2 4 2 7" xfId="8650"/>
    <cellStyle name="RIGs input cells 3 2 2 4 2 8" xfId="8651"/>
    <cellStyle name="RIGs input cells 3 2 2 4 2 9" xfId="8652"/>
    <cellStyle name="RIGs input cells 3 2 2 4 20" xfId="36175"/>
    <cellStyle name="RIGs input cells 3 2 2 4 21" xfId="36176"/>
    <cellStyle name="RIGs input cells 3 2 2 4 22" xfId="36177"/>
    <cellStyle name="RIGs input cells 3 2 2 4 23" xfId="36178"/>
    <cellStyle name="RIGs input cells 3 2 2 4 24" xfId="36179"/>
    <cellStyle name="RIGs input cells 3 2 2 4 25" xfId="36180"/>
    <cellStyle name="RIGs input cells 3 2 2 4 26" xfId="36181"/>
    <cellStyle name="RIGs input cells 3 2 2 4 27" xfId="36182"/>
    <cellStyle name="RIGs input cells 3 2 2 4 28" xfId="36183"/>
    <cellStyle name="RIGs input cells 3 2 2 4 29" xfId="36184"/>
    <cellStyle name="RIGs input cells 3 2 2 4 3" xfId="8653"/>
    <cellStyle name="RIGs input cells 3 2 2 4 30" xfId="36185"/>
    <cellStyle name="RIGs input cells 3 2 2 4 31" xfId="36186"/>
    <cellStyle name="RIGs input cells 3 2 2 4 32" xfId="36187"/>
    <cellStyle name="RIGs input cells 3 2 2 4 33" xfId="36188"/>
    <cellStyle name="RIGs input cells 3 2 2 4 34" xfId="36189"/>
    <cellStyle name="RIGs input cells 3 2 2 4 4" xfId="8654"/>
    <cellStyle name="RIGs input cells 3 2 2 4 5" xfId="8655"/>
    <cellStyle name="RIGs input cells 3 2 2 4 6" xfId="8656"/>
    <cellStyle name="RIGs input cells 3 2 2 4 7" xfId="8657"/>
    <cellStyle name="RIGs input cells 3 2 2 4 8" xfId="8658"/>
    <cellStyle name="RIGs input cells 3 2 2 4 9" xfId="8659"/>
    <cellStyle name="RIGs input cells 3 2 2 5" xfId="1800"/>
    <cellStyle name="RIGs input cells 3 2 2 5 10" xfId="8660"/>
    <cellStyle name="RIGs input cells 3 2 2 5 11" xfId="8661"/>
    <cellStyle name="RIGs input cells 3 2 2 5 12" xfId="8662"/>
    <cellStyle name="RIGs input cells 3 2 2 5 13" xfId="8663"/>
    <cellStyle name="RIGs input cells 3 2 2 5 2" xfId="8664"/>
    <cellStyle name="RIGs input cells 3 2 2 5 3" xfId="8665"/>
    <cellStyle name="RIGs input cells 3 2 2 5 4" xfId="8666"/>
    <cellStyle name="RIGs input cells 3 2 2 5 5" xfId="8667"/>
    <cellStyle name="RIGs input cells 3 2 2 5 6" xfId="8668"/>
    <cellStyle name="RIGs input cells 3 2 2 5 7" xfId="8669"/>
    <cellStyle name="RIGs input cells 3 2 2 5 8" xfId="8670"/>
    <cellStyle name="RIGs input cells 3 2 2 5 9" xfId="8671"/>
    <cellStyle name="RIGs input cells 3 2 2 6" xfId="8672"/>
    <cellStyle name="RIGs input cells 3 2 2 7" xfId="8673"/>
    <cellStyle name="RIGs input cells 3 2 2 8" xfId="8674"/>
    <cellStyle name="RIGs input cells 3 2 2 9" xfId="8675"/>
    <cellStyle name="RIGs input cells 3 2 2_4 28 1_Asst_Health_Crit_AllTO_RIIO_20110714pm" xfId="15621"/>
    <cellStyle name="RIGs input cells 3 2 20" xfId="36190"/>
    <cellStyle name="RIGs input cells 3 2 21" xfId="36191"/>
    <cellStyle name="RIGs input cells 3 2 22" xfId="36192"/>
    <cellStyle name="RIGs input cells 3 2 23" xfId="36193"/>
    <cellStyle name="RIGs input cells 3 2 24" xfId="36194"/>
    <cellStyle name="RIGs input cells 3 2 25" xfId="36195"/>
    <cellStyle name="RIGs input cells 3 2 26" xfId="36196"/>
    <cellStyle name="RIGs input cells 3 2 27" xfId="36197"/>
    <cellStyle name="RIGs input cells 3 2 28" xfId="36198"/>
    <cellStyle name="RIGs input cells 3 2 29" xfId="36199"/>
    <cellStyle name="RIGs input cells 3 2 3" xfId="1801"/>
    <cellStyle name="RIGs input cells 3 2 3 10" xfId="8676"/>
    <cellStyle name="RIGs input cells 3 2 3 11" xfId="8677"/>
    <cellStyle name="RIGs input cells 3 2 3 12" xfId="8678"/>
    <cellStyle name="RIGs input cells 3 2 3 13" xfId="8679"/>
    <cellStyle name="RIGs input cells 3 2 3 14" xfId="8680"/>
    <cellStyle name="RIGs input cells 3 2 3 15" xfId="8681"/>
    <cellStyle name="RIGs input cells 3 2 3 16" xfId="36200"/>
    <cellStyle name="RIGs input cells 3 2 3 17" xfId="36201"/>
    <cellStyle name="RIGs input cells 3 2 3 18" xfId="36202"/>
    <cellStyle name="RIGs input cells 3 2 3 19" xfId="36203"/>
    <cellStyle name="RIGs input cells 3 2 3 2" xfId="1802"/>
    <cellStyle name="RIGs input cells 3 2 3 2 10" xfId="8682"/>
    <cellStyle name="RIGs input cells 3 2 3 2 11" xfId="8683"/>
    <cellStyle name="RIGs input cells 3 2 3 2 12" xfId="8684"/>
    <cellStyle name="RIGs input cells 3 2 3 2 13" xfId="8685"/>
    <cellStyle name="RIGs input cells 3 2 3 2 14" xfId="8686"/>
    <cellStyle name="RIGs input cells 3 2 3 2 15" xfId="36204"/>
    <cellStyle name="RIGs input cells 3 2 3 2 16" xfId="36205"/>
    <cellStyle name="RIGs input cells 3 2 3 2 17" xfId="36206"/>
    <cellStyle name="RIGs input cells 3 2 3 2 18" xfId="36207"/>
    <cellStyle name="RIGs input cells 3 2 3 2 19" xfId="36208"/>
    <cellStyle name="RIGs input cells 3 2 3 2 2" xfId="1803"/>
    <cellStyle name="RIGs input cells 3 2 3 2 2 10" xfId="8687"/>
    <cellStyle name="RIGs input cells 3 2 3 2 2 11" xfId="8688"/>
    <cellStyle name="RIGs input cells 3 2 3 2 2 12" xfId="8689"/>
    <cellStyle name="RIGs input cells 3 2 3 2 2 13" xfId="8690"/>
    <cellStyle name="RIGs input cells 3 2 3 2 2 2" xfId="8691"/>
    <cellStyle name="RIGs input cells 3 2 3 2 2 3" xfId="8692"/>
    <cellStyle name="RIGs input cells 3 2 3 2 2 4" xfId="8693"/>
    <cellStyle name="RIGs input cells 3 2 3 2 2 5" xfId="8694"/>
    <cellStyle name="RIGs input cells 3 2 3 2 2 6" xfId="8695"/>
    <cellStyle name="RIGs input cells 3 2 3 2 2 7" xfId="8696"/>
    <cellStyle name="RIGs input cells 3 2 3 2 2 8" xfId="8697"/>
    <cellStyle name="RIGs input cells 3 2 3 2 2 9" xfId="8698"/>
    <cellStyle name="RIGs input cells 3 2 3 2 20" xfId="36209"/>
    <cellStyle name="RIGs input cells 3 2 3 2 21" xfId="36210"/>
    <cellStyle name="RIGs input cells 3 2 3 2 22" xfId="36211"/>
    <cellStyle name="RIGs input cells 3 2 3 2 23" xfId="36212"/>
    <cellStyle name="RIGs input cells 3 2 3 2 24" xfId="36213"/>
    <cellStyle name="RIGs input cells 3 2 3 2 25" xfId="36214"/>
    <cellStyle name="RIGs input cells 3 2 3 2 26" xfId="36215"/>
    <cellStyle name="RIGs input cells 3 2 3 2 27" xfId="36216"/>
    <cellStyle name="RIGs input cells 3 2 3 2 28" xfId="36217"/>
    <cellStyle name="RIGs input cells 3 2 3 2 29" xfId="36218"/>
    <cellStyle name="RIGs input cells 3 2 3 2 3" xfId="8699"/>
    <cellStyle name="RIGs input cells 3 2 3 2 30" xfId="36219"/>
    <cellStyle name="RIGs input cells 3 2 3 2 31" xfId="36220"/>
    <cellStyle name="RIGs input cells 3 2 3 2 32" xfId="36221"/>
    <cellStyle name="RIGs input cells 3 2 3 2 33" xfId="36222"/>
    <cellStyle name="RIGs input cells 3 2 3 2 34" xfId="36223"/>
    <cellStyle name="RIGs input cells 3 2 3 2 4" xfId="8700"/>
    <cellStyle name="RIGs input cells 3 2 3 2 5" xfId="8701"/>
    <cellStyle name="RIGs input cells 3 2 3 2 6" xfId="8702"/>
    <cellStyle name="RIGs input cells 3 2 3 2 7" xfId="8703"/>
    <cellStyle name="RIGs input cells 3 2 3 2 8" xfId="8704"/>
    <cellStyle name="RIGs input cells 3 2 3 2 9" xfId="8705"/>
    <cellStyle name="RIGs input cells 3 2 3 20" xfId="36224"/>
    <cellStyle name="RIGs input cells 3 2 3 21" xfId="36225"/>
    <cellStyle name="RIGs input cells 3 2 3 22" xfId="36226"/>
    <cellStyle name="RIGs input cells 3 2 3 23" xfId="36227"/>
    <cellStyle name="RIGs input cells 3 2 3 24" xfId="36228"/>
    <cellStyle name="RIGs input cells 3 2 3 25" xfId="36229"/>
    <cellStyle name="RIGs input cells 3 2 3 26" xfId="36230"/>
    <cellStyle name="RIGs input cells 3 2 3 27" xfId="36231"/>
    <cellStyle name="RIGs input cells 3 2 3 28" xfId="36232"/>
    <cellStyle name="RIGs input cells 3 2 3 29" xfId="36233"/>
    <cellStyle name="RIGs input cells 3 2 3 3" xfId="1804"/>
    <cellStyle name="RIGs input cells 3 2 3 3 10" xfId="8706"/>
    <cellStyle name="RIGs input cells 3 2 3 3 11" xfId="8707"/>
    <cellStyle name="RIGs input cells 3 2 3 3 12" xfId="8708"/>
    <cellStyle name="RIGs input cells 3 2 3 3 13" xfId="8709"/>
    <cellStyle name="RIGs input cells 3 2 3 3 2" xfId="8710"/>
    <cellStyle name="RIGs input cells 3 2 3 3 3" xfId="8711"/>
    <cellStyle name="RIGs input cells 3 2 3 3 4" xfId="8712"/>
    <cellStyle name="RIGs input cells 3 2 3 3 5" xfId="8713"/>
    <cellStyle name="RIGs input cells 3 2 3 3 6" xfId="8714"/>
    <cellStyle name="RIGs input cells 3 2 3 3 7" xfId="8715"/>
    <cellStyle name="RIGs input cells 3 2 3 3 8" xfId="8716"/>
    <cellStyle name="RIGs input cells 3 2 3 3 9" xfId="8717"/>
    <cellStyle name="RIGs input cells 3 2 3 30" xfId="36234"/>
    <cellStyle name="RIGs input cells 3 2 3 31" xfId="36235"/>
    <cellStyle name="RIGs input cells 3 2 3 32" xfId="36236"/>
    <cellStyle name="RIGs input cells 3 2 3 33" xfId="36237"/>
    <cellStyle name="RIGs input cells 3 2 3 34" xfId="36238"/>
    <cellStyle name="RIGs input cells 3 2 3 35" xfId="36239"/>
    <cellStyle name="RIGs input cells 3 2 3 4" xfId="8718"/>
    <cellStyle name="RIGs input cells 3 2 3 5" xfId="8719"/>
    <cellStyle name="RIGs input cells 3 2 3 6" xfId="8720"/>
    <cellStyle name="RIGs input cells 3 2 3 7" xfId="8721"/>
    <cellStyle name="RIGs input cells 3 2 3 8" xfId="8722"/>
    <cellStyle name="RIGs input cells 3 2 3 9" xfId="8723"/>
    <cellStyle name="RIGs input cells 3 2 3_4 28 1_Asst_Health_Crit_AllTO_RIIO_20110714pm" xfId="15622"/>
    <cellStyle name="RIGs input cells 3 2 30" xfId="36240"/>
    <cellStyle name="RIGs input cells 3 2 31" xfId="36241"/>
    <cellStyle name="RIGs input cells 3 2 32" xfId="36242"/>
    <cellStyle name="RIGs input cells 3 2 33" xfId="36243"/>
    <cellStyle name="RIGs input cells 3 2 34" xfId="36244"/>
    <cellStyle name="RIGs input cells 3 2 35" xfId="36245"/>
    <cellStyle name="RIGs input cells 3 2 36" xfId="36246"/>
    <cellStyle name="RIGs input cells 3 2 37" xfId="36247"/>
    <cellStyle name="RIGs input cells 3 2 38" xfId="36248"/>
    <cellStyle name="RIGs input cells 3 2 39" xfId="36249"/>
    <cellStyle name="RIGs input cells 3 2 4" xfId="1805"/>
    <cellStyle name="RIGs input cells 3 2 4 10" xfId="8724"/>
    <cellStyle name="RIGs input cells 3 2 4 11" xfId="8725"/>
    <cellStyle name="RIGs input cells 3 2 4 12" xfId="8726"/>
    <cellStyle name="RIGs input cells 3 2 4 13" xfId="8727"/>
    <cellStyle name="RIGs input cells 3 2 4 14" xfId="8728"/>
    <cellStyle name="RIGs input cells 3 2 4 15" xfId="36250"/>
    <cellStyle name="RIGs input cells 3 2 4 16" xfId="36251"/>
    <cellStyle name="RIGs input cells 3 2 4 17" xfId="36252"/>
    <cellStyle name="RIGs input cells 3 2 4 18" xfId="36253"/>
    <cellStyle name="RIGs input cells 3 2 4 19" xfId="36254"/>
    <cellStyle name="RIGs input cells 3 2 4 2" xfId="1806"/>
    <cellStyle name="RIGs input cells 3 2 4 2 10" xfId="8729"/>
    <cellStyle name="RIGs input cells 3 2 4 2 11" xfId="8730"/>
    <cellStyle name="RIGs input cells 3 2 4 2 12" xfId="8731"/>
    <cellStyle name="RIGs input cells 3 2 4 2 13" xfId="8732"/>
    <cellStyle name="RIGs input cells 3 2 4 2 2" xfId="8733"/>
    <cellStyle name="RIGs input cells 3 2 4 2 3" xfId="8734"/>
    <cellStyle name="RIGs input cells 3 2 4 2 4" xfId="8735"/>
    <cellStyle name="RIGs input cells 3 2 4 2 5" xfId="8736"/>
    <cellStyle name="RIGs input cells 3 2 4 2 6" xfId="8737"/>
    <cellStyle name="RIGs input cells 3 2 4 2 7" xfId="8738"/>
    <cellStyle name="RIGs input cells 3 2 4 2 8" xfId="8739"/>
    <cellStyle name="RIGs input cells 3 2 4 2 9" xfId="8740"/>
    <cellStyle name="RIGs input cells 3 2 4 20" xfId="36255"/>
    <cellStyle name="RIGs input cells 3 2 4 21" xfId="36256"/>
    <cellStyle name="RIGs input cells 3 2 4 22" xfId="36257"/>
    <cellStyle name="RIGs input cells 3 2 4 23" xfId="36258"/>
    <cellStyle name="RIGs input cells 3 2 4 24" xfId="36259"/>
    <cellStyle name="RIGs input cells 3 2 4 25" xfId="36260"/>
    <cellStyle name="RIGs input cells 3 2 4 26" xfId="36261"/>
    <cellStyle name="RIGs input cells 3 2 4 27" xfId="36262"/>
    <cellStyle name="RIGs input cells 3 2 4 28" xfId="36263"/>
    <cellStyle name="RIGs input cells 3 2 4 29" xfId="36264"/>
    <cellStyle name="RIGs input cells 3 2 4 3" xfId="8741"/>
    <cellStyle name="RIGs input cells 3 2 4 30" xfId="36265"/>
    <cellStyle name="RIGs input cells 3 2 4 31" xfId="36266"/>
    <cellStyle name="RIGs input cells 3 2 4 32" xfId="36267"/>
    <cellStyle name="RIGs input cells 3 2 4 33" xfId="36268"/>
    <cellStyle name="RIGs input cells 3 2 4 34" xfId="36269"/>
    <cellStyle name="RIGs input cells 3 2 4 4" xfId="8742"/>
    <cellStyle name="RIGs input cells 3 2 4 5" xfId="8743"/>
    <cellStyle name="RIGs input cells 3 2 4 6" xfId="8744"/>
    <cellStyle name="RIGs input cells 3 2 4 7" xfId="8745"/>
    <cellStyle name="RIGs input cells 3 2 4 8" xfId="8746"/>
    <cellStyle name="RIGs input cells 3 2 4 9" xfId="8747"/>
    <cellStyle name="RIGs input cells 3 2 5" xfId="1807"/>
    <cellStyle name="RIGs input cells 3 2 5 10" xfId="8748"/>
    <cellStyle name="RIGs input cells 3 2 5 11" xfId="8749"/>
    <cellStyle name="RIGs input cells 3 2 5 12" xfId="8750"/>
    <cellStyle name="RIGs input cells 3 2 5 13" xfId="8751"/>
    <cellStyle name="RIGs input cells 3 2 5 14" xfId="8752"/>
    <cellStyle name="RIGs input cells 3 2 5 15" xfId="36270"/>
    <cellStyle name="RIGs input cells 3 2 5 16" xfId="36271"/>
    <cellStyle name="RIGs input cells 3 2 5 17" xfId="36272"/>
    <cellStyle name="RIGs input cells 3 2 5 18" xfId="36273"/>
    <cellStyle name="RIGs input cells 3 2 5 19" xfId="36274"/>
    <cellStyle name="RIGs input cells 3 2 5 2" xfId="1808"/>
    <cellStyle name="RIGs input cells 3 2 5 2 10" xfId="8753"/>
    <cellStyle name="RIGs input cells 3 2 5 2 11" xfId="8754"/>
    <cellStyle name="RIGs input cells 3 2 5 2 12" xfId="8755"/>
    <cellStyle name="RIGs input cells 3 2 5 2 13" xfId="8756"/>
    <cellStyle name="RIGs input cells 3 2 5 2 2" xfId="8757"/>
    <cellStyle name="RIGs input cells 3 2 5 2 3" xfId="8758"/>
    <cellStyle name="RIGs input cells 3 2 5 2 4" xfId="8759"/>
    <cellStyle name="RIGs input cells 3 2 5 2 5" xfId="8760"/>
    <cellStyle name="RIGs input cells 3 2 5 2 6" xfId="8761"/>
    <cellStyle name="RIGs input cells 3 2 5 2 7" xfId="8762"/>
    <cellStyle name="RIGs input cells 3 2 5 2 8" xfId="8763"/>
    <cellStyle name="RIGs input cells 3 2 5 2 9" xfId="8764"/>
    <cellStyle name="RIGs input cells 3 2 5 20" xfId="36275"/>
    <cellStyle name="RIGs input cells 3 2 5 21" xfId="36276"/>
    <cellStyle name="RIGs input cells 3 2 5 22" xfId="36277"/>
    <cellStyle name="RIGs input cells 3 2 5 23" xfId="36278"/>
    <cellStyle name="RIGs input cells 3 2 5 24" xfId="36279"/>
    <cellStyle name="RIGs input cells 3 2 5 25" xfId="36280"/>
    <cellStyle name="RIGs input cells 3 2 5 26" xfId="36281"/>
    <cellStyle name="RIGs input cells 3 2 5 27" xfId="36282"/>
    <cellStyle name="RIGs input cells 3 2 5 28" xfId="36283"/>
    <cellStyle name="RIGs input cells 3 2 5 29" xfId="36284"/>
    <cellStyle name="RIGs input cells 3 2 5 3" xfId="8765"/>
    <cellStyle name="RIGs input cells 3 2 5 30" xfId="36285"/>
    <cellStyle name="RIGs input cells 3 2 5 31" xfId="36286"/>
    <cellStyle name="RIGs input cells 3 2 5 32" xfId="36287"/>
    <cellStyle name="RIGs input cells 3 2 5 33" xfId="36288"/>
    <cellStyle name="RIGs input cells 3 2 5 34" xfId="36289"/>
    <cellStyle name="RIGs input cells 3 2 5 4" xfId="8766"/>
    <cellStyle name="RIGs input cells 3 2 5 5" xfId="8767"/>
    <cellStyle name="RIGs input cells 3 2 5 6" xfId="8768"/>
    <cellStyle name="RIGs input cells 3 2 5 7" xfId="8769"/>
    <cellStyle name="RIGs input cells 3 2 5 8" xfId="8770"/>
    <cellStyle name="RIGs input cells 3 2 5 9" xfId="8771"/>
    <cellStyle name="RIGs input cells 3 2 6" xfId="1809"/>
    <cellStyle name="RIGs input cells 3 2 6 10" xfId="8772"/>
    <cellStyle name="RIGs input cells 3 2 6 11" xfId="8773"/>
    <cellStyle name="RIGs input cells 3 2 6 12" xfId="8774"/>
    <cellStyle name="RIGs input cells 3 2 6 13" xfId="8775"/>
    <cellStyle name="RIGs input cells 3 2 6 2" xfId="8776"/>
    <cellStyle name="RIGs input cells 3 2 6 3" xfId="8777"/>
    <cellStyle name="RIGs input cells 3 2 6 4" xfId="8778"/>
    <cellStyle name="RIGs input cells 3 2 6 5" xfId="8779"/>
    <cellStyle name="RIGs input cells 3 2 6 6" xfId="8780"/>
    <cellStyle name="RIGs input cells 3 2 6 7" xfId="8781"/>
    <cellStyle name="RIGs input cells 3 2 6 8" xfId="8782"/>
    <cellStyle name="RIGs input cells 3 2 6 9" xfId="8783"/>
    <cellStyle name="RIGs input cells 3 2 7" xfId="8784"/>
    <cellStyle name="RIGs input cells 3 2 8" xfId="8785"/>
    <cellStyle name="RIGs input cells 3 2 9" xfId="8786"/>
    <cellStyle name="RIGs input cells 3 2_1.3s Accounting C Costs Scots" xfId="1810"/>
    <cellStyle name="RIGs input cells 3 20" xfId="8787"/>
    <cellStyle name="RIGs input cells 3 21" xfId="8788"/>
    <cellStyle name="RIGs input cells 3 22" xfId="8789"/>
    <cellStyle name="RIGs input cells 3 23" xfId="8790"/>
    <cellStyle name="RIGs input cells 3 24" xfId="8791"/>
    <cellStyle name="RIGs input cells 3 25" xfId="8792"/>
    <cellStyle name="RIGs input cells 3 26" xfId="36290"/>
    <cellStyle name="RIGs input cells 3 27" xfId="36291"/>
    <cellStyle name="RIGs input cells 3 28" xfId="36292"/>
    <cellStyle name="RIGs input cells 3 29" xfId="36293"/>
    <cellStyle name="RIGs input cells 3 3" xfId="277"/>
    <cellStyle name="RIGs input cells 3 3 10" xfId="8793"/>
    <cellStyle name="RIGs input cells 3 3 11" xfId="8794"/>
    <cellStyle name="RIGs input cells 3 3 12" xfId="8795"/>
    <cellStyle name="RIGs input cells 3 3 13" xfId="8796"/>
    <cellStyle name="RIGs input cells 3 3 14" xfId="8797"/>
    <cellStyle name="RIGs input cells 3 3 15" xfId="8798"/>
    <cellStyle name="RIGs input cells 3 3 16" xfId="8799"/>
    <cellStyle name="RIGs input cells 3 3 17" xfId="8800"/>
    <cellStyle name="RIGs input cells 3 3 18" xfId="8801"/>
    <cellStyle name="RIGs input cells 3 3 19" xfId="36294"/>
    <cellStyle name="RIGs input cells 3 3 2" xfId="1811"/>
    <cellStyle name="RIGs input cells 3 3 2 10" xfId="8802"/>
    <cellStyle name="RIGs input cells 3 3 2 11" xfId="8803"/>
    <cellStyle name="RIGs input cells 3 3 2 12" xfId="8804"/>
    <cellStyle name="RIGs input cells 3 3 2 13" xfId="8805"/>
    <cellStyle name="RIGs input cells 3 3 2 14" xfId="8806"/>
    <cellStyle name="RIGs input cells 3 3 2 15" xfId="8807"/>
    <cellStyle name="RIGs input cells 3 3 2 16" xfId="36295"/>
    <cellStyle name="RIGs input cells 3 3 2 17" xfId="36296"/>
    <cellStyle name="RIGs input cells 3 3 2 18" xfId="36297"/>
    <cellStyle name="RIGs input cells 3 3 2 19" xfId="36298"/>
    <cellStyle name="RIGs input cells 3 3 2 2" xfId="1812"/>
    <cellStyle name="RIGs input cells 3 3 2 2 10" xfId="8808"/>
    <cellStyle name="RIGs input cells 3 3 2 2 11" xfId="8809"/>
    <cellStyle name="RIGs input cells 3 3 2 2 12" xfId="8810"/>
    <cellStyle name="RIGs input cells 3 3 2 2 13" xfId="8811"/>
    <cellStyle name="RIGs input cells 3 3 2 2 14" xfId="8812"/>
    <cellStyle name="RIGs input cells 3 3 2 2 15" xfId="36299"/>
    <cellStyle name="RIGs input cells 3 3 2 2 16" xfId="36300"/>
    <cellStyle name="RIGs input cells 3 3 2 2 17" xfId="36301"/>
    <cellStyle name="RIGs input cells 3 3 2 2 18" xfId="36302"/>
    <cellStyle name="RIGs input cells 3 3 2 2 19" xfId="36303"/>
    <cellStyle name="RIGs input cells 3 3 2 2 2" xfId="1813"/>
    <cellStyle name="RIGs input cells 3 3 2 2 2 10" xfId="8813"/>
    <cellStyle name="RIGs input cells 3 3 2 2 2 11" xfId="8814"/>
    <cellStyle name="RIGs input cells 3 3 2 2 2 12" xfId="8815"/>
    <cellStyle name="RIGs input cells 3 3 2 2 2 13" xfId="8816"/>
    <cellStyle name="RIGs input cells 3 3 2 2 2 2" xfId="8817"/>
    <cellStyle name="RIGs input cells 3 3 2 2 2 3" xfId="8818"/>
    <cellStyle name="RIGs input cells 3 3 2 2 2 4" xfId="8819"/>
    <cellStyle name="RIGs input cells 3 3 2 2 2 5" xfId="8820"/>
    <cellStyle name="RIGs input cells 3 3 2 2 2 6" xfId="8821"/>
    <cellStyle name="RIGs input cells 3 3 2 2 2 7" xfId="8822"/>
    <cellStyle name="RIGs input cells 3 3 2 2 2 8" xfId="8823"/>
    <cellStyle name="RIGs input cells 3 3 2 2 2 9" xfId="8824"/>
    <cellStyle name="RIGs input cells 3 3 2 2 20" xfId="36304"/>
    <cellStyle name="RIGs input cells 3 3 2 2 21" xfId="36305"/>
    <cellStyle name="RIGs input cells 3 3 2 2 22" xfId="36306"/>
    <cellStyle name="RIGs input cells 3 3 2 2 23" xfId="36307"/>
    <cellStyle name="RIGs input cells 3 3 2 2 24" xfId="36308"/>
    <cellStyle name="RIGs input cells 3 3 2 2 25" xfId="36309"/>
    <cellStyle name="RIGs input cells 3 3 2 2 26" xfId="36310"/>
    <cellStyle name="RIGs input cells 3 3 2 2 27" xfId="36311"/>
    <cellStyle name="RIGs input cells 3 3 2 2 28" xfId="36312"/>
    <cellStyle name="RIGs input cells 3 3 2 2 29" xfId="36313"/>
    <cellStyle name="RIGs input cells 3 3 2 2 3" xfId="8825"/>
    <cellStyle name="RIGs input cells 3 3 2 2 30" xfId="36314"/>
    <cellStyle name="RIGs input cells 3 3 2 2 31" xfId="36315"/>
    <cellStyle name="RIGs input cells 3 3 2 2 32" xfId="36316"/>
    <cellStyle name="RIGs input cells 3 3 2 2 33" xfId="36317"/>
    <cellStyle name="RIGs input cells 3 3 2 2 34" xfId="36318"/>
    <cellStyle name="RIGs input cells 3 3 2 2 4" xfId="8826"/>
    <cellStyle name="RIGs input cells 3 3 2 2 5" xfId="8827"/>
    <cellStyle name="RIGs input cells 3 3 2 2 6" xfId="8828"/>
    <cellStyle name="RIGs input cells 3 3 2 2 7" xfId="8829"/>
    <cellStyle name="RIGs input cells 3 3 2 2 8" xfId="8830"/>
    <cellStyle name="RIGs input cells 3 3 2 2 9" xfId="8831"/>
    <cellStyle name="RIGs input cells 3 3 2 20" xfId="36319"/>
    <cellStyle name="RIGs input cells 3 3 2 21" xfId="36320"/>
    <cellStyle name="RIGs input cells 3 3 2 22" xfId="36321"/>
    <cellStyle name="RIGs input cells 3 3 2 23" xfId="36322"/>
    <cellStyle name="RIGs input cells 3 3 2 24" xfId="36323"/>
    <cellStyle name="RIGs input cells 3 3 2 25" xfId="36324"/>
    <cellStyle name="RIGs input cells 3 3 2 26" xfId="36325"/>
    <cellStyle name="RIGs input cells 3 3 2 27" xfId="36326"/>
    <cellStyle name="RIGs input cells 3 3 2 28" xfId="36327"/>
    <cellStyle name="RIGs input cells 3 3 2 29" xfId="36328"/>
    <cellStyle name="RIGs input cells 3 3 2 3" xfId="1814"/>
    <cellStyle name="RIGs input cells 3 3 2 3 10" xfId="8832"/>
    <cellStyle name="RIGs input cells 3 3 2 3 11" xfId="8833"/>
    <cellStyle name="RIGs input cells 3 3 2 3 12" xfId="8834"/>
    <cellStyle name="RIGs input cells 3 3 2 3 13" xfId="8835"/>
    <cellStyle name="RIGs input cells 3 3 2 3 2" xfId="8836"/>
    <cellStyle name="RIGs input cells 3 3 2 3 3" xfId="8837"/>
    <cellStyle name="RIGs input cells 3 3 2 3 4" xfId="8838"/>
    <cellStyle name="RIGs input cells 3 3 2 3 5" xfId="8839"/>
    <cellStyle name="RIGs input cells 3 3 2 3 6" xfId="8840"/>
    <cellStyle name="RIGs input cells 3 3 2 3 7" xfId="8841"/>
    <cellStyle name="RIGs input cells 3 3 2 3 8" xfId="8842"/>
    <cellStyle name="RIGs input cells 3 3 2 3 9" xfId="8843"/>
    <cellStyle name="RIGs input cells 3 3 2 30" xfId="36329"/>
    <cellStyle name="RIGs input cells 3 3 2 31" xfId="36330"/>
    <cellStyle name="RIGs input cells 3 3 2 32" xfId="36331"/>
    <cellStyle name="RIGs input cells 3 3 2 33" xfId="36332"/>
    <cellStyle name="RIGs input cells 3 3 2 34" xfId="36333"/>
    <cellStyle name="RIGs input cells 3 3 2 35" xfId="36334"/>
    <cellStyle name="RIGs input cells 3 3 2 4" xfId="8844"/>
    <cellStyle name="RIGs input cells 3 3 2 5" xfId="8845"/>
    <cellStyle name="RIGs input cells 3 3 2 6" xfId="8846"/>
    <cellStyle name="RIGs input cells 3 3 2 7" xfId="8847"/>
    <cellStyle name="RIGs input cells 3 3 2 8" xfId="8848"/>
    <cellStyle name="RIGs input cells 3 3 2 9" xfId="8849"/>
    <cellStyle name="RIGs input cells 3 3 2_4 28 1_Asst_Health_Crit_AllTO_RIIO_20110714pm" xfId="15623"/>
    <cellStyle name="RIGs input cells 3 3 20" xfId="36335"/>
    <cellStyle name="RIGs input cells 3 3 21" xfId="36336"/>
    <cellStyle name="RIGs input cells 3 3 22" xfId="36337"/>
    <cellStyle name="RIGs input cells 3 3 23" xfId="36338"/>
    <cellStyle name="RIGs input cells 3 3 24" xfId="36339"/>
    <cellStyle name="RIGs input cells 3 3 25" xfId="36340"/>
    <cellStyle name="RIGs input cells 3 3 26" xfId="36341"/>
    <cellStyle name="RIGs input cells 3 3 27" xfId="36342"/>
    <cellStyle name="RIGs input cells 3 3 28" xfId="36343"/>
    <cellStyle name="RIGs input cells 3 3 29" xfId="36344"/>
    <cellStyle name="RIGs input cells 3 3 3" xfId="1815"/>
    <cellStyle name="RIGs input cells 3 3 3 10" xfId="8850"/>
    <cellStyle name="RIGs input cells 3 3 3 11" xfId="8851"/>
    <cellStyle name="RIGs input cells 3 3 3 12" xfId="8852"/>
    <cellStyle name="RIGs input cells 3 3 3 13" xfId="8853"/>
    <cellStyle name="RIGs input cells 3 3 3 14" xfId="8854"/>
    <cellStyle name="RIGs input cells 3 3 3 15" xfId="36345"/>
    <cellStyle name="RIGs input cells 3 3 3 16" xfId="36346"/>
    <cellStyle name="RIGs input cells 3 3 3 17" xfId="36347"/>
    <cellStyle name="RIGs input cells 3 3 3 18" xfId="36348"/>
    <cellStyle name="RIGs input cells 3 3 3 19" xfId="36349"/>
    <cellStyle name="RIGs input cells 3 3 3 2" xfId="1816"/>
    <cellStyle name="RIGs input cells 3 3 3 2 10" xfId="8855"/>
    <cellStyle name="RIGs input cells 3 3 3 2 11" xfId="8856"/>
    <cellStyle name="RIGs input cells 3 3 3 2 12" xfId="8857"/>
    <cellStyle name="RIGs input cells 3 3 3 2 13" xfId="8858"/>
    <cellStyle name="RIGs input cells 3 3 3 2 2" xfId="8859"/>
    <cellStyle name="RIGs input cells 3 3 3 2 3" xfId="8860"/>
    <cellStyle name="RIGs input cells 3 3 3 2 4" xfId="8861"/>
    <cellStyle name="RIGs input cells 3 3 3 2 5" xfId="8862"/>
    <cellStyle name="RIGs input cells 3 3 3 2 6" xfId="8863"/>
    <cellStyle name="RIGs input cells 3 3 3 2 7" xfId="8864"/>
    <cellStyle name="RIGs input cells 3 3 3 2 8" xfId="8865"/>
    <cellStyle name="RIGs input cells 3 3 3 2 9" xfId="8866"/>
    <cellStyle name="RIGs input cells 3 3 3 20" xfId="36350"/>
    <cellStyle name="RIGs input cells 3 3 3 21" xfId="36351"/>
    <cellStyle name="RIGs input cells 3 3 3 22" xfId="36352"/>
    <cellStyle name="RIGs input cells 3 3 3 23" xfId="36353"/>
    <cellStyle name="RIGs input cells 3 3 3 24" xfId="36354"/>
    <cellStyle name="RIGs input cells 3 3 3 25" xfId="36355"/>
    <cellStyle name="RIGs input cells 3 3 3 26" xfId="36356"/>
    <cellStyle name="RIGs input cells 3 3 3 27" xfId="36357"/>
    <cellStyle name="RIGs input cells 3 3 3 28" xfId="36358"/>
    <cellStyle name="RIGs input cells 3 3 3 29" xfId="36359"/>
    <cellStyle name="RIGs input cells 3 3 3 3" xfId="8867"/>
    <cellStyle name="RIGs input cells 3 3 3 30" xfId="36360"/>
    <cellStyle name="RIGs input cells 3 3 3 31" xfId="36361"/>
    <cellStyle name="RIGs input cells 3 3 3 32" xfId="36362"/>
    <cellStyle name="RIGs input cells 3 3 3 33" xfId="36363"/>
    <cellStyle name="RIGs input cells 3 3 3 34" xfId="36364"/>
    <cellStyle name="RIGs input cells 3 3 3 4" xfId="8868"/>
    <cellStyle name="RIGs input cells 3 3 3 5" xfId="8869"/>
    <cellStyle name="RIGs input cells 3 3 3 6" xfId="8870"/>
    <cellStyle name="RIGs input cells 3 3 3 7" xfId="8871"/>
    <cellStyle name="RIGs input cells 3 3 3 8" xfId="8872"/>
    <cellStyle name="RIGs input cells 3 3 3 9" xfId="8873"/>
    <cellStyle name="RIGs input cells 3 3 30" xfId="36365"/>
    <cellStyle name="RIGs input cells 3 3 31" xfId="36366"/>
    <cellStyle name="RIGs input cells 3 3 32" xfId="36367"/>
    <cellStyle name="RIGs input cells 3 3 33" xfId="36368"/>
    <cellStyle name="RIGs input cells 3 3 34" xfId="36369"/>
    <cellStyle name="RIGs input cells 3 3 35" xfId="36370"/>
    <cellStyle name="RIGs input cells 3 3 36" xfId="36371"/>
    <cellStyle name="RIGs input cells 3 3 37" xfId="36372"/>
    <cellStyle name="RIGs input cells 3 3 38" xfId="36373"/>
    <cellStyle name="RIGs input cells 3 3 4" xfId="1817"/>
    <cellStyle name="RIGs input cells 3 3 4 10" xfId="8874"/>
    <cellStyle name="RIGs input cells 3 3 4 11" xfId="8875"/>
    <cellStyle name="RIGs input cells 3 3 4 12" xfId="8876"/>
    <cellStyle name="RIGs input cells 3 3 4 13" xfId="8877"/>
    <cellStyle name="RIGs input cells 3 3 4 14" xfId="8878"/>
    <cellStyle name="RIGs input cells 3 3 4 15" xfId="36374"/>
    <cellStyle name="RIGs input cells 3 3 4 16" xfId="36375"/>
    <cellStyle name="RIGs input cells 3 3 4 17" xfId="36376"/>
    <cellStyle name="RIGs input cells 3 3 4 18" xfId="36377"/>
    <cellStyle name="RIGs input cells 3 3 4 19" xfId="36378"/>
    <cellStyle name="RIGs input cells 3 3 4 2" xfId="1818"/>
    <cellStyle name="RIGs input cells 3 3 4 2 10" xfId="8879"/>
    <cellStyle name="RIGs input cells 3 3 4 2 11" xfId="8880"/>
    <cellStyle name="RIGs input cells 3 3 4 2 12" xfId="8881"/>
    <cellStyle name="RIGs input cells 3 3 4 2 13" xfId="8882"/>
    <cellStyle name="RIGs input cells 3 3 4 2 2" xfId="8883"/>
    <cellStyle name="RIGs input cells 3 3 4 2 3" xfId="8884"/>
    <cellStyle name="RIGs input cells 3 3 4 2 4" xfId="8885"/>
    <cellStyle name="RIGs input cells 3 3 4 2 5" xfId="8886"/>
    <cellStyle name="RIGs input cells 3 3 4 2 6" xfId="8887"/>
    <cellStyle name="RIGs input cells 3 3 4 2 7" xfId="8888"/>
    <cellStyle name="RIGs input cells 3 3 4 2 8" xfId="8889"/>
    <cellStyle name="RIGs input cells 3 3 4 2 9" xfId="8890"/>
    <cellStyle name="RIGs input cells 3 3 4 20" xfId="36379"/>
    <cellStyle name="RIGs input cells 3 3 4 21" xfId="36380"/>
    <cellStyle name="RIGs input cells 3 3 4 22" xfId="36381"/>
    <cellStyle name="RIGs input cells 3 3 4 23" xfId="36382"/>
    <cellStyle name="RIGs input cells 3 3 4 24" xfId="36383"/>
    <cellStyle name="RIGs input cells 3 3 4 25" xfId="36384"/>
    <cellStyle name="RIGs input cells 3 3 4 26" xfId="36385"/>
    <cellStyle name="RIGs input cells 3 3 4 27" xfId="36386"/>
    <cellStyle name="RIGs input cells 3 3 4 28" xfId="36387"/>
    <cellStyle name="RIGs input cells 3 3 4 29" xfId="36388"/>
    <cellStyle name="RIGs input cells 3 3 4 3" xfId="8891"/>
    <cellStyle name="RIGs input cells 3 3 4 30" xfId="36389"/>
    <cellStyle name="RIGs input cells 3 3 4 31" xfId="36390"/>
    <cellStyle name="RIGs input cells 3 3 4 32" xfId="36391"/>
    <cellStyle name="RIGs input cells 3 3 4 33" xfId="36392"/>
    <cellStyle name="RIGs input cells 3 3 4 34" xfId="36393"/>
    <cellStyle name="RIGs input cells 3 3 4 4" xfId="8892"/>
    <cellStyle name="RIGs input cells 3 3 4 5" xfId="8893"/>
    <cellStyle name="RIGs input cells 3 3 4 6" xfId="8894"/>
    <cellStyle name="RIGs input cells 3 3 4 7" xfId="8895"/>
    <cellStyle name="RIGs input cells 3 3 4 8" xfId="8896"/>
    <cellStyle name="RIGs input cells 3 3 4 9" xfId="8897"/>
    <cellStyle name="RIGs input cells 3 3 5" xfId="1819"/>
    <cellStyle name="RIGs input cells 3 3 5 10" xfId="8898"/>
    <cellStyle name="RIGs input cells 3 3 5 11" xfId="8899"/>
    <cellStyle name="RIGs input cells 3 3 5 12" xfId="8900"/>
    <cellStyle name="RIGs input cells 3 3 5 13" xfId="8901"/>
    <cellStyle name="RIGs input cells 3 3 5 2" xfId="8902"/>
    <cellStyle name="RIGs input cells 3 3 5 3" xfId="8903"/>
    <cellStyle name="RIGs input cells 3 3 5 4" xfId="8904"/>
    <cellStyle name="RIGs input cells 3 3 5 5" xfId="8905"/>
    <cellStyle name="RIGs input cells 3 3 5 6" xfId="8906"/>
    <cellStyle name="RIGs input cells 3 3 5 7" xfId="8907"/>
    <cellStyle name="RIGs input cells 3 3 5 8" xfId="8908"/>
    <cellStyle name="RIGs input cells 3 3 5 9" xfId="8909"/>
    <cellStyle name="RIGs input cells 3 3 6" xfId="8910"/>
    <cellStyle name="RIGs input cells 3 3 7" xfId="8911"/>
    <cellStyle name="RIGs input cells 3 3 8" xfId="8912"/>
    <cellStyle name="RIGs input cells 3 3 9" xfId="8913"/>
    <cellStyle name="RIGs input cells 3 3_4 28 1_Asst_Health_Crit_AllTO_RIIO_20110714pm" xfId="15624"/>
    <cellStyle name="RIGs input cells 3 30" xfId="36394"/>
    <cellStyle name="RIGs input cells 3 31" xfId="36395"/>
    <cellStyle name="RIGs input cells 3 32" xfId="36396"/>
    <cellStyle name="RIGs input cells 3 33" xfId="36397"/>
    <cellStyle name="RIGs input cells 3 34" xfId="36398"/>
    <cellStyle name="RIGs input cells 3 35" xfId="36399"/>
    <cellStyle name="RIGs input cells 3 36" xfId="36400"/>
    <cellStyle name="RIGs input cells 3 37" xfId="36401"/>
    <cellStyle name="RIGs input cells 3 38" xfId="36402"/>
    <cellStyle name="RIGs input cells 3 39" xfId="36403"/>
    <cellStyle name="RIGs input cells 3 4" xfId="1820"/>
    <cellStyle name="RIGs input cells 3 4 10" xfId="8914"/>
    <cellStyle name="RIGs input cells 3 4 11" xfId="8915"/>
    <cellStyle name="RIGs input cells 3 4 12" xfId="8916"/>
    <cellStyle name="RIGs input cells 3 4 13" xfId="8917"/>
    <cellStyle name="RIGs input cells 3 4 14" xfId="8918"/>
    <cellStyle name="RIGs input cells 3 4 15" xfId="8919"/>
    <cellStyle name="RIGs input cells 3 4 16" xfId="36404"/>
    <cellStyle name="RIGs input cells 3 4 17" xfId="36405"/>
    <cellStyle name="RIGs input cells 3 4 18" xfId="36406"/>
    <cellStyle name="RIGs input cells 3 4 19" xfId="36407"/>
    <cellStyle name="RIGs input cells 3 4 2" xfId="1821"/>
    <cellStyle name="RIGs input cells 3 4 2 10" xfId="8920"/>
    <cellStyle name="RIGs input cells 3 4 2 11" xfId="8921"/>
    <cellStyle name="RIGs input cells 3 4 2 12" xfId="8922"/>
    <cellStyle name="RIGs input cells 3 4 2 13" xfId="8923"/>
    <cellStyle name="RIGs input cells 3 4 2 14" xfId="8924"/>
    <cellStyle name="RIGs input cells 3 4 2 15" xfId="36408"/>
    <cellStyle name="RIGs input cells 3 4 2 16" xfId="36409"/>
    <cellStyle name="RIGs input cells 3 4 2 17" xfId="36410"/>
    <cellStyle name="RIGs input cells 3 4 2 18" xfId="36411"/>
    <cellStyle name="RIGs input cells 3 4 2 19" xfId="36412"/>
    <cellStyle name="RIGs input cells 3 4 2 2" xfId="1822"/>
    <cellStyle name="RIGs input cells 3 4 2 2 10" xfId="8925"/>
    <cellStyle name="RIGs input cells 3 4 2 2 11" xfId="8926"/>
    <cellStyle name="RIGs input cells 3 4 2 2 12" xfId="8927"/>
    <cellStyle name="RIGs input cells 3 4 2 2 13" xfId="8928"/>
    <cellStyle name="RIGs input cells 3 4 2 2 2" xfId="8929"/>
    <cellStyle name="RIGs input cells 3 4 2 2 3" xfId="8930"/>
    <cellStyle name="RIGs input cells 3 4 2 2 4" xfId="8931"/>
    <cellStyle name="RIGs input cells 3 4 2 2 5" xfId="8932"/>
    <cellStyle name="RIGs input cells 3 4 2 2 6" xfId="8933"/>
    <cellStyle name="RIGs input cells 3 4 2 2 7" xfId="8934"/>
    <cellStyle name="RIGs input cells 3 4 2 2 8" xfId="8935"/>
    <cellStyle name="RIGs input cells 3 4 2 2 9" xfId="8936"/>
    <cellStyle name="RIGs input cells 3 4 2 20" xfId="36413"/>
    <cellStyle name="RIGs input cells 3 4 2 21" xfId="36414"/>
    <cellStyle name="RIGs input cells 3 4 2 22" xfId="36415"/>
    <cellStyle name="RIGs input cells 3 4 2 23" xfId="36416"/>
    <cellStyle name="RIGs input cells 3 4 2 24" xfId="36417"/>
    <cellStyle name="RIGs input cells 3 4 2 25" xfId="36418"/>
    <cellStyle name="RIGs input cells 3 4 2 26" xfId="36419"/>
    <cellStyle name="RIGs input cells 3 4 2 27" xfId="36420"/>
    <cellStyle name="RIGs input cells 3 4 2 28" xfId="36421"/>
    <cellStyle name="RIGs input cells 3 4 2 29" xfId="36422"/>
    <cellStyle name="RIGs input cells 3 4 2 3" xfId="8937"/>
    <cellStyle name="RIGs input cells 3 4 2 30" xfId="36423"/>
    <cellStyle name="RIGs input cells 3 4 2 31" xfId="36424"/>
    <cellStyle name="RIGs input cells 3 4 2 32" xfId="36425"/>
    <cellStyle name="RIGs input cells 3 4 2 33" xfId="36426"/>
    <cellStyle name="RIGs input cells 3 4 2 34" xfId="36427"/>
    <cellStyle name="RIGs input cells 3 4 2 4" xfId="8938"/>
    <cellStyle name="RIGs input cells 3 4 2 5" xfId="8939"/>
    <cellStyle name="RIGs input cells 3 4 2 6" xfId="8940"/>
    <cellStyle name="RIGs input cells 3 4 2 7" xfId="8941"/>
    <cellStyle name="RIGs input cells 3 4 2 8" xfId="8942"/>
    <cellStyle name="RIGs input cells 3 4 2 9" xfId="8943"/>
    <cellStyle name="RIGs input cells 3 4 20" xfId="36428"/>
    <cellStyle name="RIGs input cells 3 4 21" xfId="36429"/>
    <cellStyle name="RIGs input cells 3 4 22" xfId="36430"/>
    <cellStyle name="RIGs input cells 3 4 23" xfId="36431"/>
    <cellStyle name="RIGs input cells 3 4 24" xfId="36432"/>
    <cellStyle name="RIGs input cells 3 4 25" xfId="36433"/>
    <cellStyle name="RIGs input cells 3 4 26" xfId="36434"/>
    <cellStyle name="RIGs input cells 3 4 27" xfId="36435"/>
    <cellStyle name="RIGs input cells 3 4 28" xfId="36436"/>
    <cellStyle name="RIGs input cells 3 4 29" xfId="36437"/>
    <cellStyle name="RIGs input cells 3 4 3" xfId="1823"/>
    <cellStyle name="RIGs input cells 3 4 3 10" xfId="8944"/>
    <cellStyle name="RIGs input cells 3 4 3 11" xfId="8945"/>
    <cellStyle name="RIGs input cells 3 4 3 12" xfId="8946"/>
    <cellStyle name="RIGs input cells 3 4 3 13" xfId="8947"/>
    <cellStyle name="RIGs input cells 3 4 3 2" xfId="8948"/>
    <cellStyle name="RIGs input cells 3 4 3 3" xfId="8949"/>
    <cellStyle name="RIGs input cells 3 4 3 4" xfId="8950"/>
    <cellStyle name="RIGs input cells 3 4 3 5" xfId="8951"/>
    <cellStyle name="RIGs input cells 3 4 3 6" xfId="8952"/>
    <cellStyle name="RIGs input cells 3 4 3 7" xfId="8953"/>
    <cellStyle name="RIGs input cells 3 4 3 8" xfId="8954"/>
    <cellStyle name="RIGs input cells 3 4 3 9" xfId="8955"/>
    <cellStyle name="RIGs input cells 3 4 30" xfId="36438"/>
    <cellStyle name="RIGs input cells 3 4 31" xfId="36439"/>
    <cellStyle name="RIGs input cells 3 4 32" xfId="36440"/>
    <cellStyle name="RIGs input cells 3 4 33" xfId="36441"/>
    <cellStyle name="RIGs input cells 3 4 34" xfId="36442"/>
    <cellStyle name="RIGs input cells 3 4 35" xfId="36443"/>
    <cellStyle name="RIGs input cells 3 4 4" xfId="8956"/>
    <cellStyle name="RIGs input cells 3 4 5" xfId="8957"/>
    <cellStyle name="RIGs input cells 3 4 6" xfId="8958"/>
    <cellStyle name="RIGs input cells 3 4 7" xfId="8959"/>
    <cellStyle name="RIGs input cells 3 4 8" xfId="8960"/>
    <cellStyle name="RIGs input cells 3 4 9" xfId="8961"/>
    <cellStyle name="RIGs input cells 3 4_4 28 1_Asst_Health_Crit_AllTO_RIIO_20110714pm" xfId="15625"/>
    <cellStyle name="RIGs input cells 3 40" xfId="36444"/>
    <cellStyle name="RIGs input cells 3 41" xfId="36445"/>
    <cellStyle name="RIGs input cells 3 42" xfId="36446"/>
    <cellStyle name="RIGs input cells 3 43" xfId="36447"/>
    <cellStyle name="RIGs input cells 3 44" xfId="36448"/>
    <cellStyle name="RIGs input cells 3 45" xfId="36449"/>
    <cellStyle name="RIGs input cells 3 5" xfId="1824"/>
    <cellStyle name="RIGs input cells 3 5 10" xfId="8962"/>
    <cellStyle name="RIGs input cells 3 5 11" xfId="8963"/>
    <cellStyle name="RIGs input cells 3 5 12" xfId="8964"/>
    <cellStyle name="RIGs input cells 3 5 13" xfId="8965"/>
    <cellStyle name="RIGs input cells 3 5 14" xfId="8966"/>
    <cellStyle name="RIGs input cells 3 5 15" xfId="36450"/>
    <cellStyle name="RIGs input cells 3 5 16" xfId="36451"/>
    <cellStyle name="RIGs input cells 3 5 17" xfId="36452"/>
    <cellStyle name="RIGs input cells 3 5 18" xfId="36453"/>
    <cellStyle name="RIGs input cells 3 5 19" xfId="36454"/>
    <cellStyle name="RIGs input cells 3 5 2" xfId="1825"/>
    <cellStyle name="RIGs input cells 3 5 2 10" xfId="8967"/>
    <cellStyle name="RIGs input cells 3 5 2 11" xfId="8968"/>
    <cellStyle name="RIGs input cells 3 5 2 12" xfId="8969"/>
    <cellStyle name="RIGs input cells 3 5 2 13" xfId="8970"/>
    <cellStyle name="RIGs input cells 3 5 2 2" xfId="8971"/>
    <cellStyle name="RIGs input cells 3 5 2 3" xfId="8972"/>
    <cellStyle name="RIGs input cells 3 5 2 4" xfId="8973"/>
    <cellStyle name="RIGs input cells 3 5 2 5" xfId="8974"/>
    <cellStyle name="RIGs input cells 3 5 2 6" xfId="8975"/>
    <cellStyle name="RIGs input cells 3 5 2 7" xfId="8976"/>
    <cellStyle name="RIGs input cells 3 5 2 8" xfId="8977"/>
    <cellStyle name="RIGs input cells 3 5 2 9" xfId="8978"/>
    <cellStyle name="RIGs input cells 3 5 20" xfId="36455"/>
    <cellStyle name="RIGs input cells 3 5 21" xfId="36456"/>
    <cellStyle name="RIGs input cells 3 5 22" xfId="36457"/>
    <cellStyle name="RIGs input cells 3 5 23" xfId="36458"/>
    <cellStyle name="RIGs input cells 3 5 24" xfId="36459"/>
    <cellStyle name="RIGs input cells 3 5 25" xfId="36460"/>
    <cellStyle name="RIGs input cells 3 5 26" xfId="36461"/>
    <cellStyle name="RIGs input cells 3 5 27" xfId="36462"/>
    <cellStyle name="RIGs input cells 3 5 28" xfId="36463"/>
    <cellStyle name="RIGs input cells 3 5 29" xfId="36464"/>
    <cellStyle name="RIGs input cells 3 5 3" xfId="8979"/>
    <cellStyle name="RIGs input cells 3 5 30" xfId="36465"/>
    <cellStyle name="RIGs input cells 3 5 31" xfId="36466"/>
    <cellStyle name="RIGs input cells 3 5 32" xfId="36467"/>
    <cellStyle name="RIGs input cells 3 5 33" xfId="36468"/>
    <cellStyle name="RIGs input cells 3 5 34" xfId="36469"/>
    <cellStyle name="RIGs input cells 3 5 4" xfId="8980"/>
    <cellStyle name="RIGs input cells 3 5 5" xfId="8981"/>
    <cellStyle name="RIGs input cells 3 5 6" xfId="8982"/>
    <cellStyle name="RIGs input cells 3 5 7" xfId="8983"/>
    <cellStyle name="RIGs input cells 3 5 8" xfId="8984"/>
    <cellStyle name="RIGs input cells 3 5 9" xfId="8985"/>
    <cellStyle name="RIGs input cells 3 6" xfId="1826"/>
    <cellStyle name="RIGs input cells 3 6 10" xfId="8986"/>
    <cellStyle name="RIGs input cells 3 6 11" xfId="8987"/>
    <cellStyle name="RIGs input cells 3 6 12" xfId="8988"/>
    <cellStyle name="RIGs input cells 3 6 13" xfId="8989"/>
    <cellStyle name="RIGs input cells 3 6 14" xfId="8990"/>
    <cellStyle name="RIGs input cells 3 6 15" xfId="36470"/>
    <cellStyle name="RIGs input cells 3 6 16" xfId="36471"/>
    <cellStyle name="RIGs input cells 3 6 17" xfId="36472"/>
    <cellStyle name="RIGs input cells 3 6 18" xfId="36473"/>
    <cellStyle name="RIGs input cells 3 6 19" xfId="36474"/>
    <cellStyle name="RIGs input cells 3 6 2" xfId="1827"/>
    <cellStyle name="RIGs input cells 3 6 2 10" xfId="8991"/>
    <cellStyle name="RIGs input cells 3 6 2 11" xfId="8992"/>
    <cellStyle name="RIGs input cells 3 6 2 12" xfId="8993"/>
    <cellStyle name="RIGs input cells 3 6 2 13" xfId="8994"/>
    <cellStyle name="RIGs input cells 3 6 2 2" xfId="8995"/>
    <cellStyle name="RIGs input cells 3 6 2 3" xfId="8996"/>
    <cellStyle name="RIGs input cells 3 6 2 4" xfId="8997"/>
    <cellStyle name="RIGs input cells 3 6 2 5" xfId="8998"/>
    <cellStyle name="RIGs input cells 3 6 2 6" xfId="8999"/>
    <cellStyle name="RIGs input cells 3 6 2 7" xfId="9000"/>
    <cellStyle name="RIGs input cells 3 6 2 8" xfId="9001"/>
    <cellStyle name="RIGs input cells 3 6 2 9" xfId="9002"/>
    <cellStyle name="RIGs input cells 3 6 20" xfId="36475"/>
    <cellStyle name="RIGs input cells 3 6 21" xfId="36476"/>
    <cellStyle name="RIGs input cells 3 6 22" xfId="36477"/>
    <cellStyle name="RIGs input cells 3 6 23" xfId="36478"/>
    <cellStyle name="RIGs input cells 3 6 24" xfId="36479"/>
    <cellStyle name="RIGs input cells 3 6 25" xfId="36480"/>
    <cellStyle name="RIGs input cells 3 6 26" xfId="36481"/>
    <cellStyle name="RIGs input cells 3 6 27" xfId="36482"/>
    <cellStyle name="RIGs input cells 3 6 28" xfId="36483"/>
    <cellStyle name="RIGs input cells 3 6 29" xfId="36484"/>
    <cellStyle name="RIGs input cells 3 6 3" xfId="9003"/>
    <cellStyle name="RIGs input cells 3 6 30" xfId="36485"/>
    <cellStyle name="RIGs input cells 3 6 31" xfId="36486"/>
    <cellStyle name="RIGs input cells 3 6 32" xfId="36487"/>
    <cellStyle name="RIGs input cells 3 6 33" xfId="36488"/>
    <cellStyle name="RIGs input cells 3 6 34" xfId="36489"/>
    <cellStyle name="RIGs input cells 3 6 4" xfId="9004"/>
    <cellStyle name="RIGs input cells 3 6 5" xfId="9005"/>
    <cellStyle name="RIGs input cells 3 6 6" xfId="9006"/>
    <cellStyle name="RIGs input cells 3 6 7" xfId="9007"/>
    <cellStyle name="RIGs input cells 3 6 8" xfId="9008"/>
    <cellStyle name="RIGs input cells 3 6 9" xfId="9009"/>
    <cellStyle name="RIGs input cells 3 7" xfId="1828"/>
    <cellStyle name="RIGs input cells 3 7 10" xfId="9010"/>
    <cellStyle name="RIGs input cells 3 7 11" xfId="9011"/>
    <cellStyle name="RIGs input cells 3 7 12" xfId="9012"/>
    <cellStyle name="RIGs input cells 3 7 13" xfId="9013"/>
    <cellStyle name="RIGs input cells 3 7 14" xfId="9014"/>
    <cellStyle name="RIGs input cells 3 7 15" xfId="36490"/>
    <cellStyle name="RIGs input cells 3 7 16" xfId="36491"/>
    <cellStyle name="RIGs input cells 3 7 17" xfId="36492"/>
    <cellStyle name="RIGs input cells 3 7 18" xfId="36493"/>
    <cellStyle name="RIGs input cells 3 7 19" xfId="36494"/>
    <cellStyle name="RIGs input cells 3 7 2" xfId="1829"/>
    <cellStyle name="RIGs input cells 3 7 2 10" xfId="9015"/>
    <cellStyle name="RIGs input cells 3 7 2 11" xfId="9016"/>
    <cellStyle name="RIGs input cells 3 7 2 12" xfId="9017"/>
    <cellStyle name="RIGs input cells 3 7 2 13" xfId="9018"/>
    <cellStyle name="RIGs input cells 3 7 2 2" xfId="9019"/>
    <cellStyle name="RIGs input cells 3 7 2 3" xfId="9020"/>
    <cellStyle name="RIGs input cells 3 7 2 4" xfId="9021"/>
    <cellStyle name="RIGs input cells 3 7 2 5" xfId="9022"/>
    <cellStyle name="RIGs input cells 3 7 2 6" xfId="9023"/>
    <cellStyle name="RIGs input cells 3 7 2 7" xfId="9024"/>
    <cellStyle name="RIGs input cells 3 7 2 8" xfId="9025"/>
    <cellStyle name="RIGs input cells 3 7 2 9" xfId="9026"/>
    <cellStyle name="RIGs input cells 3 7 20" xfId="36495"/>
    <cellStyle name="RIGs input cells 3 7 21" xfId="36496"/>
    <cellStyle name="RIGs input cells 3 7 22" xfId="36497"/>
    <cellStyle name="RIGs input cells 3 7 23" xfId="36498"/>
    <cellStyle name="RIGs input cells 3 7 24" xfId="36499"/>
    <cellStyle name="RIGs input cells 3 7 25" xfId="36500"/>
    <cellStyle name="RIGs input cells 3 7 26" xfId="36501"/>
    <cellStyle name="RIGs input cells 3 7 27" xfId="36502"/>
    <cellStyle name="RIGs input cells 3 7 28" xfId="36503"/>
    <cellStyle name="RIGs input cells 3 7 29" xfId="36504"/>
    <cellStyle name="RIGs input cells 3 7 3" xfId="9027"/>
    <cellStyle name="RIGs input cells 3 7 30" xfId="36505"/>
    <cellStyle name="RIGs input cells 3 7 31" xfId="36506"/>
    <cellStyle name="RIGs input cells 3 7 32" xfId="36507"/>
    <cellStyle name="RIGs input cells 3 7 33" xfId="36508"/>
    <cellStyle name="RIGs input cells 3 7 34" xfId="36509"/>
    <cellStyle name="RIGs input cells 3 7 4" xfId="9028"/>
    <cellStyle name="RIGs input cells 3 7 5" xfId="9029"/>
    <cellStyle name="RIGs input cells 3 7 6" xfId="9030"/>
    <cellStyle name="RIGs input cells 3 7 7" xfId="9031"/>
    <cellStyle name="RIGs input cells 3 7 8" xfId="9032"/>
    <cellStyle name="RIGs input cells 3 7 9" xfId="9033"/>
    <cellStyle name="RIGs input cells 3 8" xfId="1830"/>
    <cellStyle name="RIGs input cells 3 8 10" xfId="9034"/>
    <cellStyle name="RIGs input cells 3 8 11" xfId="9035"/>
    <cellStyle name="RIGs input cells 3 8 12" xfId="9036"/>
    <cellStyle name="RIGs input cells 3 8 13" xfId="9037"/>
    <cellStyle name="RIGs input cells 3 8 14" xfId="9038"/>
    <cellStyle name="RIGs input cells 3 8 15" xfId="36510"/>
    <cellStyle name="RIGs input cells 3 8 16" xfId="36511"/>
    <cellStyle name="RIGs input cells 3 8 17" xfId="36512"/>
    <cellStyle name="RIGs input cells 3 8 18" xfId="36513"/>
    <cellStyle name="RIGs input cells 3 8 19" xfId="36514"/>
    <cellStyle name="RIGs input cells 3 8 2" xfId="1831"/>
    <cellStyle name="RIGs input cells 3 8 2 10" xfId="9039"/>
    <cellStyle name="RIGs input cells 3 8 2 11" xfId="9040"/>
    <cellStyle name="RIGs input cells 3 8 2 12" xfId="9041"/>
    <cellStyle name="RIGs input cells 3 8 2 13" xfId="9042"/>
    <cellStyle name="RIGs input cells 3 8 2 2" xfId="9043"/>
    <cellStyle name="RIGs input cells 3 8 2 3" xfId="9044"/>
    <cellStyle name="RIGs input cells 3 8 2 4" xfId="9045"/>
    <cellStyle name="RIGs input cells 3 8 2 5" xfId="9046"/>
    <cellStyle name="RIGs input cells 3 8 2 6" xfId="9047"/>
    <cellStyle name="RIGs input cells 3 8 2 7" xfId="9048"/>
    <cellStyle name="RIGs input cells 3 8 2 8" xfId="9049"/>
    <cellStyle name="RIGs input cells 3 8 2 9" xfId="9050"/>
    <cellStyle name="RIGs input cells 3 8 20" xfId="36515"/>
    <cellStyle name="RIGs input cells 3 8 21" xfId="36516"/>
    <cellStyle name="RIGs input cells 3 8 22" xfId="36517"/>
    <cellStyle name="RIGs input cells 3 8 23" xfId="36518"/>
    <cellStyle name="RIGs input cells 3 8 24" xfId="36519"/>
    <cellStyle name="RIGs input cells 3 8 25" xfId="36520"/>
    <cellStyle name="RIGs input cells 3 8 26" xfId="36521"/>
    <cellStyle name="RIGs input cells 3 8 27" xfId="36522"/>
    <cellStyle name="RIGs input cells 3 8 28" xfId="36523"/>
    <cellStyle name="RIGs input cells 3 8 29" xfId="36524"/>
    <cellStyle name="RIGs input cells 3 8 3" xfId="9051"/>
    <cellStyle name="RIGs input cells 3 8 30" xfId="36525"/>
    <cellStyle name="RIGs input cells 3 8 31" xfId="36526"/>
    <cellStyle name="RIGs input cells 3 8 32" xfId="36527"/>
    <cellStyle name="RIGs input cells 3 8 33" xfId="36528"/>
    <cellStyle name="RIGs input cells 3 8 34" xfId="36529"/>
    <cellStyle name="RIGs input cells 3 8 4" xfId="9052"/>
    <cellStyle name="RIGs input cells 3 8 5" xfId="9053"/>
    <cellStyle name="RIGs input cells 3 8 6" xfId="9054"/>
    <cellStyle name="RIGs input cells 3 8 7" xfId="9055"/>
    <cellStyle name="RIGs input cells 3 8 8" xfId="9056"/>
    <cellStyle name="RIGs input cells 3 8 9" xfId="9057"/>
    <cellStyle name="RIGs input cells 3 9" xfId="1832"/>
    <cellStyle name="RIGs input cells 3 9 10" xfId="9058"/>
    <cellStyle name="RIGs input cells 3 9 11" xfId="9059"/>
    <cellStyle name="RIGs input cells 3 9 12" xfId="9060"/>
    <cellStyle name="RIGs input cells 3 9 13" xfId="9061"/>
    <cellStyle name="RIGs input cells 3 9 14" xfId="9062"/>
    <cellStyle name="RIGs input cells 3 9 15" xfId="36530"/>
    <cellStyle name="RIGs input cells 3 9 16" xfId="36531"/>
    <cellStyle name="RIGs input cells 3 9 17" xfId="36532"/>
    <cellStyle name="RIGs input cells 3 9 18" xfId="36533"/>
    <cellStyle name="RIGs input cells 3 9 19" xfId="36534"/>
    <cellStyle name="RIGs input cells 3 9 2" xfId="1833"/>
    <cellStyle name="RIGs input cells 3 9 2 10" xfId="9063"/>
    <cellStyle name="RIGs input cells 3 9 2 11" xfId="9064"/>
    <cellStyle name="RIGs input cells 3 9 2 12" xfId="9065"/>
    <cellStyle name="RIGs input cells 3 9 2 13" xfId="9066"/>
    <cellStyle name="RIGs input cells 3 9 2 2" xfId="9067"/>
    <cellStyle name="RIGs input cells 3 9 2 3" xfId="9068"/>
    <cellStyle name="RIGs input cells 3 9 2 4" xfId="9069"/>
    <cellStyle name="RIGs input cells 3 9 2 5" xfId="9070"/>
    <cellStyle name="RIGs input cells 3 9 2 6" xfId="9071"/>
    <cellStyle name="RIGs input cells 3 9 2 7" xfId="9072"/>
    <cellStyle name="RIGs input cells 3 9 2 8" xfId="9073"/>
    <cellStyle name="RIGs input cells 3 9 2 9" xfId="9074"/>
    <cellStyle name="RIGs input cells 3 9 20" xfId="36535"/>
    <cellStyle name="RIGs input cells 3 9 21" xfId="36536"/>
    <cellStyle name="RIGs input cells 3 9 22" xfId="36537"/>
    <cellStyle name="RIGs input cells 3 9 23" xfId="36538"/>
    <cellStyle name="RIGs input cells 3 9 24" xfId="36539"/>
    <cellStyle name="RIGs input cells 3 9 25" xfId="36540"/>
    <cellStyle name="RIGs input cells 3 9 26" xfId="36541"/>
    <cellStyle name="RIGs input cells 3 9 27" xfId="36542"/>
    <cellStyle name="RIGs input cells 3 9 28" xfId="36543"/>
    <cellStyle name="RIGs input cells 3 9 29" xfId="36544"/>
    <cellStyle name="RIGs input cells 3 9 3" xfId="9075"/>
    <cellStyle name="RIGs input cells 3 9 30" xfId="36545"/>
    <cellStyle name="RIGs input cells 3 9 31" xfId="36546"/>
    <cellStyle name="RIGs input cells 3 9 32" xfId="36547"/>
    <cellStyle name="RIGs input cells 3 9 33" xfId="36548"/>
    <cellStyle name="RIGs input cells 3 9 34" xfId="36549"/>
    <cellStyle name="RIGs input cells 3 9 4" xfId="9076"/>
    <cellStyle name="RIGs input cells 3 9 5" xfId="9077"/>
    <cellStyle name="RIGs input cells 3 9 6" xfId="9078"/>
    <cellStyle name="RIGs input cells 3 9 7" xfId="9079"/>
    <cellStyle name="RIGs input cells 3 9 8" xfId="9080"/>
    <cellStyle name="RIGs input cells 3 9 9" xfId="9081"/>
    <cellStyle name="RIGs input cells 3_1.3s Accounting C Costs Scots" xfId="1834"/>
    <cellStyle name="RIGs input cells 30" xfId="36550"/>
    <cellStyle name="RIGs input cells 31" xfId="36551"/>
    <cellStyle name="RIGs input cells 32" xfId="36552"/>
    <cellStyle name="RIGs input cells 33" xfId="36553"/>
    <cellStyle name="RIGs input cells 34" xfId="36554"/>
    <cellStyle name="RIGs input cells 35" xfId="36555"/>
    <cellStyle name="RIGs input cells 36" xfId="36556"/>
    <cellStyle name="RIGs input cells 37" xfId="36557"/>
    <cellStyle name="RIGs input cells 38" xfId="36558"/>
    <cellStyle name="RIGs input cells 39" xfId="36559"/>
    <cellStyle name="RIGs input cells 4" xfId="147"/>
    <cellStyle name="RIGs input cells 4 10" xfId="9082"/>
    <cellStyle name="RIGs input cells 4 11" xfId="9083"/>
    <cellStyle name="RIGs input cells 4 12" xfId="9084"/>
    <cellStyle name="RIGs input cells 4 13" xfId="9085"/>
    <cellStyle name="RIGs input cells 4 14" xfId="9086"/>
    <cellStyle name="RIGs input cells 4 15" xfId="9087"/>
    <cellStyle name="RIGs input cells 4 16" xfId="9088"/>
    <cellStyle name="RIGs input cells 4 17" xfId="9089"/>
    <cellStyle name="RIGs input cells 4 18" xfId="9090"/>
    <cellStyle name="RIGs input cells 4 19" xfId="9091"/>
    <cellStyle name="RIGs input cells 4 2" xfId="278"/>
    <cellStyle name="RIGs input cells 4 2 10" xfId="9092"/>
    <cellStyle name="RIGs input cells 4 2 11" xfId="9093"/>
    <cellStyle name="RIGs input cells 4 2 12" xfId="9094"/>
    <cellStyle name="RIGs input cells 4 2 13" xfId="9095"/>
    <cellStyle name="RIGs input cells 4 2 14" xfId="9096"/>
    <cellStyle name="RIGs input cells 4 2 15" xfId="9097"/>
    <cellStyle name="RIGs input cells 4 2 16" xfId="9098"/>
    <cellStyle name="RIGs input cells 4 2 17" xfId="9099"/>
    <cellStyle name="RIGs input cells 4 2 18" xfId="9100"/>
    <cellStyle name="RIGs input cells 4 2 19" xfId="9101"/>
    <cellStyle name="RIGs input cells 4 2 2" xfId="279"/>
    <cellStyle name="RIGs input cells 4 2 2 10" xfId="9102"/>
    <cellStyle name="RIGs input cells 4 2 2 11" xfId="9103"/>
    <cellStyle name="RIGs input cells 4 2 2 12" xfId="9104"/>
    <cellStyle name="RIGs input cells 4 2 2 13" xfId="9105"/>
    <cellStyle name="RIGs input cells 4 2 2 14" xfId="9106"/>
    <cellStyle name="RIGs input cells 4 2 2 15" xfId="9107"/>
    <cellStyle name="RIGs input cells 4 2 2 16" xfId="9108"/>
    <cellStyle name="RIGs input cells 4 2 2 17" xfId="9109"/>
    <cellStyle name="RIGs input cells 4 2 2 18" xfId="9110"/>
    <cellStyle name="RIGs input cells 4 2 2 19" xfId="36560"/>
    <cellStyle name="RIGs input cells 4 2 2 2" xfId="1835"/>
    <cellStyle name="RIGs input cells 4 2 2 2 10" xfId="9111"/>
    <cellStyle name="RIGs input cells 4 2 2 2 11" xfId="9112"/>
    <cellStyle name="RIGs input cells 4 2 2 2 12" xfId="9113"/>
    <cellStyle name="RIGs input cells 4 2 2 2 13" xfId="9114"/>
    <cellStyle name="RIGs input cells 4 2 2 2 14" xfId="9115"/>
    <cellStyle name="RIGs input cells 4 2 2 2 15" xfId="9116"/>
    <cellStyle name="RIGs input cells 4 2 2 2 16" xfId="36561"/>
    <cellStyle name="RIGs input cells 4 2 2 2 17" xfId="36562"/>
    <cellStyle name="RIGs input cells 4 2 2 2 18" xfId="36563"/>
    <cellStyle name="RIGs input cells 4 2 2 2 19" xfId="36564"/>
    <cellStyle name="RIGs input cells 4 2 2 2 2" xfId="1836"/>
    <cellStyle name="RIGs input cells 4 2 2 2 2 10" xfId="9117"/>
    <cellStyle name="RIGs input cells 4 2 2 2 2 11" xfId="9118"/>
    <cellStyle name="RIGs input cells 4 2 2 2 2 12" xfId="9119"/>
    <cellStyle name="RIGs input cells 4 2 2 2 2 13" xfId="9120"/>
    <cellStyle name="RIGs input cells 4 2 2 2 2 14" xfId="9121"/>
    <cellStyle name="RIGs input cells 4 2 2 2 2 15" xfId="36565"/>
    <cellStyle name="RIGs input cells 4 2 2 2 2 16" xfId="36566"/>
    <cellStyle name="RIGs input cells 4 2 2 2 2 17" xfId="36567"/>
    <cellStyle name="RIGs input cells 4 2 2 2 2 18" xfId="36568"/>
    <cellStyle name="RIGs input cells 4 2 2 2 2 19" xfId="36569"/>
    <cellStyle name="RIGs input cells 4 2 2 2 2 2" xfId="1837"/>
    <cellStyle name="RIGs input cells 4 2 2 2 2 2 10" xfId="9122"/>
    <cellStyle name="RIGs input cells 4 2 2 2 2 2 11" xfId="9123"/>
    <cellStyle name="RIGs input cells 4 2 2 2 2 2 12" xfId="9124"/>
    <cellStyle name="RIGs input cells 4 2 2 2 2 2 13" xfId="9125"/>
    <cellStyle name="RIGs input cells 4 2 2 2 2 2 2" xfId="9126"/>
    <cellStyle name="RIGs input cells 4 2 2 2 2 2 3" xfId="9127"/>
    <cellStyle name="RIGs input cells 4 2 2 2 2 2 4" xfId="9128"/>
    <cellStyle name="RIGs input cells 4 2 2 2 2 2 5" xfId="9129"/>
    <cellStyle name="RIGs input cells 4 2 2 2 2 2 6" xfId="9130"/>
    <cellStyle name="RIGs input cells 4 2 2 2 2 2 7" xfId="9131"/>
    <cellStyle name="RIGs input cells 4 2 2 2 2 2 8" xfId="9132"/>
    <cellStyle name="RIGs input cells 4 2 2 2 2 2 9" xfId="9133"/>
    <cellStyle name="RIGs input cells 4 2 2 2 2 20" xfId="36570"/>
    <cellStyle name="RIGs input cells 4 2 2 2 2 21" xfId="36571"/>
    <cellStyle name="RIGs input cells 4 2 2 2 2 22" xfId="36572"/>
    <cellStyle name="RIGs input cells 4 2 2 2 2 23" xfId="36573"/>
    <cellStyle name="RIGs input cells 4 2 2 2 2 24" xfId="36574"/>
    <cellStyle name="RIGs input cells 4 2 2 2 2 25" xfId="36575"/>
    <cellStyle name="RIGs input cells 4 2 2 2 2 26" xfId="36576"/>
    <cellStyle name="RIGs input cells 4 2 2 2 2 27" xfId="36577"/>
    <cellStyle name="RIGs input cells 4 2 2 2 2 28" xfId="36578"/>
    <cellStyle name="RIGs input cells 4 2 2 2 2 29" xfId="36579"/>
    <cellStyle name="RIGs input cells 4 2 2 2 2 3" xfId="9134"/>
    <cellStyle name="RIGs input cells 4 2 2 2 2 30" xfId="36580"/>
    <cellStyle name="RIGs input cells 4 2 2 2 2 31" xfId="36581"/>
    <cellStyle name="RIGs input cells 4 2 2 2 2 32" xfId="36582"/>
    <cellStyle name="RIGs input cells 4 2 2 2 2 33" xfId="36583"/>
    <cellStyle name="RIGs input cells 4 2 2 2 2 34" xfId="36584"/>
    <cellStyle name="RIGs input cells 4 2 2 2 2 4" xfId="9135"/>
    <cellStyle name="RIGs input cells 4 2 2 2 2 5" xfId="9136"/>
    <cellStyle name="RIGs input cells 4 2 2 2 2 6" xfId="9137"/>
    <cellStyle name="RIGs input cells 4 2 2 2 2 7" xfId="9138"/>
    <cellStyle name="RIGs input cells 4 2 2 2 2 8" xfId="9139"/>
    <cellStyle name="RIGs input cells 4 2 2 2 2 9" xfId="9140"/>
    <cellStyle name="RIGs input cells 4 2 2 2 20" xfId="36585"/>
    <cellStyle name="RIGs input cells 4 2 2 2 21" xfId="36586"/>
    <cellStyle name="RIGs input cells 4 2 2 2 22" xfId="36587"/>
    <cellStyle name="RIGs input cells 4 2 2 2 23" xfId="36588"/>
    <cellStyle name="RIGs input cells 4 2 2 2 24" xfId="36589"/>
    <cellStyle name="RIGs input cells 4 2 2 2 25" xfId="36590"/>
    <cellStyle name="RIGs input cells 4 2 2 2 26" xfId="36591"/>
    <cellStyle name="RIGs input cells 4 2 2 2 27" xfId="36592"/>
    <cellStyle name="RIGs input cells 4 2 2 2 28" xfId="36593"/>
    <cellStyle name="RIGs input cells 4 2 2 2 29" xfId="36594"/>
    <cellStyle name="RIGs input cells 4 2 2 2 3" xfId="1838"/>
    <cellStyle name="RIGs input cells 4 2 2 2 3 10" xfId="9141"/>
    <cellStyle name="RIGs input cells 4 2 2 2 3 11" xfId="9142"/>
    <cellStyle name="RIGs input cells 4 2 2 2 3 12" xfId="9143"/>
    <cellStyle name="RIGs input cells 4 2 2 2 3 13" xfId="9144"/>
    <cellStyle name="RIGs input cells 4 2 2 2 3 2" xfId="9145"/>
    <cellStyle name="RIGs input cells 4 2 2 2 3 3" xfId="9146"/>
    <cellStyle name="RIGs input cells 4 2 2 2 3 4" xfId="9147"/>
    <cellStyle name="RIGs input cells 4 2 2 2 3 5" xfId="9148"/>
    <cellStyle name="RIGs input cells 4 2 2 2 3 6" xfId="9149"/>
    <cellStyle name="RIGs input cells 4 2 2 2 3 7" xfId="9150"/>
    <cellStyle name="RIGs input cells 4 2 2 2 3 8" xfId="9151"/>
    <cellStyle name="RIGs input cells 4 2 2 2 3 9" xfId="9152"/>
    <cellStyle name="RIGs input cells 4 2 2 2 30" xfId="36595"/>
    <cellStyle name="RIGs input cells 4 2 2 2 31" xfId="36596"/>
    <cellStyle name="RIGs input cells 4 2 2 2 4" xfId="9153"/>
    <cellStyle name="RIGs input cells 4 2 2 2 5" xfId="9154"/>
    <cellStyle name="RIGs input cells 4 2 2 2 6" xfId="9155"/>
    <cellStyle name="RIGs input cells 4 2 2 2 7" xfId="9156"/>
    <cellStyle name="RIGs input cells 4 2 2 2 8" xfId="9157"/>
    <cellStyle name="RIGs input cells 4 2 2 2 9" xfId="9158"/>
    <cellStyle name="RIGs input cells 4 2 2 2_4 28 1_Asst_Health_Crit_AllTO_RIIO_20110714pm" xfId="15626"/>
    <cellStyle name="RIGs input cells 4 2 2 20" xfId="36597"/>
    <cellStyle name="RIGs input cells 4 2 2 21" xfId="36598"/>
    <cellStyle name="RIGs input cells 4 2 2 22" xfId="36599"/>
    <cellStyle name="RIGs input cells 4 2 2 23" xfId="36600"/>
    <cellStyle name="RIGs input cells 4 2 2 24" xfId="36601"/>
    <cellStyle name="RIGs input cells 4 2 2 25" xfId="36602"/>
    <cellStyle name="RIGs input cells 4 2 2 26" xfId="36603"/>
    <cellStyle name="RIGs input cells 4 2 2 27" xfId="36604"/>
    <cellStyle name="RIGs input cells 4 2 2 28" xfId="36605"/>
    <cellStyle name="RIGs input cells 4 2 2 29" xfId="36606"/>
    <cellStyle name="RIGs input cells 4 2 2 3" xfId="1839"/>
    <cellStyle name="RIGs input cells 4 2 2 3 10" xfId="9159"/>
    <cellStyle name="RIGs input cells 4 2 2 3 11" xfId="9160"/>
    <cellStyle name="RIGs input cells 4 2 2 3 12" xfId="9161"/>
    <cellStyle name="RIGs input cells 4 2 2 3 13" xfId="9162"/>
    <cellStyle name="RIGs input cells 4 2 2 3 14" xfId="9163"/>
    <cellStyle name="RIGs input cells 4 2 2 3 15" xfId="36607"/>
    <cellStyle name="RIGs input cells 4 2 2 3 16" xfId="36608"/>
    <cellStyle name="RIGs input cells 4 2 2 3 17" xfId="36609"/>
    <cellStyle name="RIGs input cells 4 2 2 3 18" xfId="36610"/>
    <cellStyle name="RIGs input cells 4 2 2 3 19" xfId="36611"/>
    <cellStyle name="RIGs input cells 4 2 2 3 2" xfId="1840"/>
    <cellStyle name="RIGs input cells 4 2 2 3 2 10" xfId="9164"/>
    <cellStyle name="RIGs input cells 4 2 2 3 2 11" xfId="9165"/>
    <cellStyle name="RIGs input cells 4 2 2 3 2 12" xfId="9166"/>
    <cellStyle name="RIGs input cells 4 2 2 3 2 13" xfId="9167"/>
    <cellStyle name="RIGs input cells 4 2 2 3 2 2" xfId="9168"/>
    <cellStyle name="RIGs input cells 4 2 2 3 2 3" xfId="9169"/>
    <cellStyle name="RIGs input cells 4 2 2 3 2 4" xfId="9170"/>
    <cellStyle name="RIGs input cells 4 2 2 3 2 5" xfId="9171"/>
    <cellStyle name="RIGs input cells 4 2 2 3 2 6" xfId="9172"/>
    <cellStyle name="RIGs input cells 4 2 2 3 2 7" xfId="9173"/>
    <cellStyle name="RIGs input cells 4 2 2 3 2 8" xfId="9174"/>
    <cellStyle name="RIGs input cells 4 2 2 3 2 9" xfId="9175"/>
    <cellStyle name="RIGs input cells 4 2 2 3 20" xfId="36612"/>
    <cellStyle name="RIGs input cells 4 2 2 3 21" xfId="36613"/>
    <cellStyle name="RIGs input cells 4 2 2 3 22" xfId="36614"/>
    <cellStyle name="RIGs input cells 4 2 2 3 23" xfId="36615"/>
    <cellStyle name="RIGs input cells 4 2 2 3 24" xfId="36616"/>
    <cellStyle name="RIGs input cells 4 2 2 3 25" xfId="36617"/>
    <cellStyle name="RIGs input cells 4 2 2 3 26" xfId="36618"/>
    <cellStyle name="RIGs input cells 4 2 2 3 27" xfId="36619"/>
    <cellStyle name="RIGs input cells 4 2 2 3 28" xfId="36620"/>
    <cellStyle name="RIGs input cells 4 2 2 3 29" xfId="36621"/>
    <cellStyle name="RIGs input cells 4 2 2 3 3" xfId="9176"/>
    <cellStyle name="RIGs input cells 4 2 2 3 30" xfId="36622"/>
    <cellStyle name="RIGs input cells 4 2 2 3 4" xfId="9177"/>
    <cellStyle name="RIGs input cells 4 2 2 3 5" xfId="9178"/>
    <cellStyle name="RIGs input cells 4 2 2 3 6" xfId="9179"/>
    <cellStyle name="RIGs input cells 4 2 2 3 7" xfId="9180"/>
    <cellStyle name="RIGs input cells 4 2 2 3 8" xfId="9181"/>
    <cellStyle name="RIGs input cells 4 2 2 3 9" xfId="9182"/>
    <cellStyle name="RIGs input cells 4 2 2 30" xfId="36623"/>
    <cellStyle name="RIGs input cells 4 2 2 31" xfId="36624"/>
    <cellStyle name="RIGs input cells 4 2 2 32" xfId="36625"/>
    <cellStyle name="RIGs input cells 4 2 2 33" xfId="36626"/>
    <cellStyle name="RIGs input cells 4 2 2 4" xfId="1841"/>
    <cellStyle name="RIGs input cells 4 2 2 4 10" xfId="9183"/>
    <cellStyle name="RIGs input cells 4 2 2 4 11" xfId="9184"/>
    <cellStyle name="RIGs input cells 4 2 2 4 12" xfId="9185"/>
    <cellStyle name="RIGs input cells 4 2 2 4 13" xfId="9186"/>
    <cellStyle name="RIGs input cells 4 2 2 4 14" xfId="9187"/>
    <cellStyle name="RIGs input cells 4 2 2 4 15" xfId="36627"/>
    <cellStyle name="RIGs input cells 4 2 2 4 16" xfId="36628"/>
    <cellStyle name="RIGs input cells 4 2 2 4 17" xfId="36629"/>
    <cellStyle name="RIGs input cells 4 2 2 4 18" xfId="36630"/>
    <cellStyle name="RIGs input cells 4 2 2 4 19" xfId="36631"/>
    <cellStyle name="RIGs input cells 4 2 2 4 2" xfId="1842"/>
    <cellStyle name="RIGs input cells 4 2 2 4 2 10" xfId="9188"/>
    <cellStyle name="RIGs input cells 4 2 2 4 2 11" xfId="9189"/>
    <cellStyle name="RIGs input cells 4 2 2 4 2 12" xfId="9190"/>
    <cellStyle name="RIGs input cells 4 2 2 4 2 13" xfId="9191"/>
    <cellStyle name="RIGs input cells 4 2 2 4 2 2" xfId="9192"/>
    <cellStyle name="RIGs input cells 4 2 2 4 2 3" xfId="9193"/>
    <cellStyle name="RIGs input cells 4 2 2 4 2 4" xfId="9194"/>
    <cellStyle name="RIGs input cells 4 2 2 4 2 5" xfId="9195"/>
    <cellStyle name="RIGs input cells 4 2 2 4 2 6" xfId="9196"/>
    <cellStyle name="RIGs input cells 4 2 2 4 2 7" xfId="9197"/>
    <cellStyle name="RIGs input cells 4 2 2 4 2 8" xfId="9198"/>
    <cellStyle name="RIGs input cells 4 2 2 4 2 9" xfId="9199"/>
    <cellStyle name="RIGs input cells 4 2 2 4 20" xfId="36632"/>
    <cellStyle name="RIGs input cells 4 2 2 4 21" xfId="36633"/>
    <cellStyle name="RIGs input cells 4 2 2 4 22" xfId="36634"/>
    <cellStyle name="RIGs input cells 4 2 2 4 23" xfId="36635"/>
    <cellStyle name="RIGs input cells 4 2 2 4 24" xfId="36636"/>
    <cellStyle name="RIGs input cells 4 2 2 4 25" xfId="36637"/>
    <cellStyle name="RIGs input cells 4 2 2 4 26" xfId="36638"/>
    <cellStyle name="RIGs input cells 4 2 2 4 27" xfId="36639"/>
    <cellStyle name="RIGs input cells 4 2 2 4 28" xfId="36640"/>
    <cellStyle name="RIGs input cells 4 2 2 4 29" xfId="36641"/>
    <cellStyle name="RIGs input cells 4 2 2 4 3" xfId="9200"/>
    <cellStyle name="RIGs input cells 4 2 2 4 30" xfId="36642"/>
    <cellStyle name="RIGs input cells 4 2 2 4 4" xfId="9201"/>
    <cellStyle name="RIGs input cells 4 2 2 4 5" xfId="9202"/>
    <cellStyle name="RIGs input cells 4 2 2 4 6" xfId="9203"/>
    <cellStyle name="RIGs input cells 4 2 2 4 7" xfId="9204"/>
    <cellStyle name="RIGs input cells 4 2 2 4 8" xfId="9205"/>
    <cellStyle name="RIGs input cells 4 2 2 4 9" xfId="9206"/>
    <cellStyle name="RIGs input cells 4 2 2 5" xfId="1843"/>
    <cellStyle name="RIGs input cells 4 2 2 5 10" xfId="9207"/>
    <cellStyle name="RIGs input cells 4 2 2 5 11" xfId="9208"/>
    <cellStyle name="RIGs input cells 4 2 2 5 12" xfId="9209"/>
    <cellStyle name="RIGs input cells 4 2 2 5 13" xfId="9210"/>
    <cellStyle name="RIGs input cells 4 2 2 5 2" xfId="9211"/>
    <cellStyle name="RIGs input cells 4 2 2 5 3" xfId="9212"/>
    <cellStyle name="RIGs input cells 4 2 2 5 4" xfId="9213"/>
    <cellStyle name="RIGs input cells 4 2 2 5 5" xfId="9214"/>
    <cellStyle name="RIGs input cells 4 2 2 5 6" xfId="9215"/>
    <cellStyle name="RIGs input cells 4 2 2 5 7" xfId="9216"/>
    <cellStyle name="RIGs input cells 4 2 2 5 8" xfId="9217"/>
    <cellStyle name="RIGs input cells 4 2 2 5 9" xfId="9218"/>
    <cellStyle name="RIGs input cells 4 2 2 6" xfId="9219"/>
    <cellStyle name="RIGs input cells 4 2 2 7" xfId="9220"/>
    <cellStyle name="RIGs input cells 4 2 2 8" xfId="9221"/>
    <cellStyle name="RIGs input cells 4 2 2 9" xfId="9222"/>
    <cellStyle name="RIGs input cells 4 2 2_4 28 1_Asst_Health_Crit_AllTO_RIIO_20110714pm" xfId="15627"/>
    <cellStyle name="RIGs input cells 4 2 20" xfId="36643"/>
    <cellStyle name="RIGs input cells 4 2 21" xfId="36644"/>
    <cellStyle name="RIGs input cells 4 2 22" xfId="36645"/>
    <cellStyle name="RIGs input cells 4 2 23" xfId="36646"/>
    <cellStyle name="RIGs input cells 4 2 24" xfId="36647"/>
    <cellStyle name="RIGs input cells 4 2 25" xfId="36648"/>
    <cellStyle name="RIGs input cells 4 2 26" xfId="36649"/>
    <cellStyle name="RIGs input cells 4 2 27" xfId="36650"/>
    <cellStyle name="RIGs input cells 4 2 28" xfId="36651"/>
    <cellStyle name="RIGs input cells 4 2 29" xfId="36652"/>
    <cellStyle name="RIGs input cells 4 2 3" xfId="1844"/>
    <cellStyle name="RIGs input cells 4 2 3 10" xfId="9223"/>
    <cellStyle name="RIGs input cells 4 2 3 11" xfId="9224"/>
    <cellStyle name="RIGs input cells 4 2 3 12" xfId="9225"/>
    <cellStyle name="RIGs input cells 4 2 3 13" xfId="9226"/>
    <cellStyle name="RIGs input cells 4 2 3 14" xfId="9227"/>
    <cellStyle name="RIGs input cells 4 2 3 15" xfId="9228"/>
    <cellStyle name="RIGs input cells 4 2 3 16" xfId="36653"/>
    <cellStyle name="RIGs input cells 4 2 3 17" xfId="36654"/>
    <cellStyle name="RIGs input cells 4 2 3 18" xfId="36655"/>
    <cellStyle name="RIGs input cells 4 2 3 19" xfId="36656"/>
    <cellStyle name="RIGs input cells 4 2 3 2" xfId="1845"/>
    <cellStyle name="RIGs input cells 4 2 3 2 10" xfId="9229"/>
    <cellStyle name="RIGs input cells 4 2 3 2 11" xfId="9230"/>
    <cellStyle name="RIGs input cells 4 2 3 2 12" xfId="9231"/>
    <cellStyle name="RIGs input cells 4 2 3 2 13" xfId="9232"/>
    <cellStyle name="RIGs input cells 4 2 3 2 14" xfId="9233"/>
    <cellStyle name="RIGs input cells 4 2 3 2 15" xfId="36657"/>
    <cellStyle name="RIGs input cells 4 2 3 2 16" xfId="36658"/>
    <cellStyle name="RIGs input cells 4 2 3 2 17" xfId="36659"/>
    <cellStyle name="RIGs input cells 4 2 3 2 18" xfId="36660"/>
    <cellStyle name="RIGs input cells 4 2 3 2 19" xfId="36661"/>
    <cellStyle name="RIGs input cells 4 2 3 2 2" xfId="1846"/>
    <cellStyle name="RIGs input cells 4 2 3 2 2 10" xfId="9234"/>
    <cellStyle name="RIGs input cells 4 2 3 2 2 11" xfId="9235"/>
    <cellStyle name="RIGs input cells 4 2 3 2 2 12" xfId="9236"/>
    <cellStyle name="RIGs input cells 4 2 3 2 2 13" xfId="9237"/>
    <cellStyle name="RIGs input cells 4 2 3 2 2 2" xfId="9238"/>
    <cellStyle name="RIGs input cells 4 2 3 2 2 3" xfId="9239"/>
    <cellStyle name="RIGs input cells 4 2 3 2 2 4" xfId="9240"/>
    <cellStyle name="RIGs input cells 4 2 3 2 2 5" xfId="9241"/>
    <cellStyle name="RIGs input cells 4 2 3 2 2 6" xfId="9242"/>
    <cellStyle name="RIGs input cells 4 2 3 2 2 7" xfId="9243"/>
    <cellStyle name="RIGs input cells 4 2 3 2 2 8" xfId="9244"/>
    <cellStyle name="RIGs input cells 4 2 3 2 2 9" xfId="9245"/>
    <cellStyle name="RIGs input cells 4 2 3 2 20" xfId="36662"/>
    <cellStyle name="RIGs input cells 4 2 3 2 21" xfId="36663"/>
    <cellStyle name="RIGs input cells 4 2 3 2 22" xfId="36664"/>
    <cellStyle name="RIGs input cells 4 2 3 2 23" xfId="36665"/>
    <cellStyle name="RIGs input cells 4 2 3 2 24" xfId="36666"/>
    <cellStyle name="RIGs input cells 4 2 3 2 25" xfId="36667"/>
    <cellStyle name="RIGs input cells 4 2 3 2 26" xfId="36668"/>
    <cellStyle name="RIGs input cells 4 2 3 2 27" xfId="36669"/>
    <cellStyle name="RIGs input cells 4 2 3 2 28" xfId="36670"/>
    <cellStyle name="RIGs input cells 4 2 3 2 29" xfId="36671"/>
    <cellStyle name="RIGs input cells 4 2 3 2 3" xfId="9246"/>
    <cellStyle name="RIGs input cells 4 2 3 2 30" xfId="36672"/>
    <cellStyle name="RIGs input cells 4 2 3 2 31" xfId="36673"/>
    <cellStyle name="RIGs input cells 4 2 3 2 32" xfId="36674"/>
    <cellStyle name="RIGs input cells 4 2 3 2 33" xfId="36675"/>
    <cellStyle name="RIGs input cells 4 2 3 2 34" xfId="36676"/>
    <cellStyle name="RIGs input cells 4 2 3 2 4" xfId="9247"/>
    <cellStyle name="RIGs input cells 4 2 3 2 5" xfId="9248"/>
    <cellStyle name="RIGs input cells 4 2 3 2 6" xfId="9249"/>
    <cellStyle name="RIGs input cells 4 2 3 2 7" xfId="9250"/>
    <cellStyle name="RIGs input cells 4 2 3 2 8" xfId="9251"/>
    <cellStyle name="RIGs input cells 4 2 3 2 9" xfId="9252"/>
    <cellStyle name="RIGs input cells 4 2 3 20" xfId="36677"/>
    <cellStyle name="RIGs input cells 4 2 3 21" xfId="36678"/>
    <cellStyle name="RIGs input cells 4 2 3 22" xfId="36679"/>
    <cellStyle name="RIGs input cells 4 2 3 23" xfId="36680"/>
    <cellStyle name="RIGs input cells 4 2 3 24" xfId="36681"/>
    <cellStyle name="RIGs input cells 4 2 3 25" xfId="36682"/>
    <cellStyle name="RIGs input cells 4 2 3 26" xfId="36683"/>
    <cellStyle name="RIGs input cells 4 2 3 27" xfId="36684"/>
    <cellStyle name="RIGs input cells 4 2 3 28" xfId="36685"/>
    <cellStyle name="RIGs input cells 4 2 3 29" xfId="36686"/>
    <cellStyle name="RIGs input cells 4 2 3 3" xfId="1847"/>
    <cellStyle name="RIGs input cells 4 2 3 3 10" xfId="9253"/>
    <cellStyle name="RIGs input cells 4 2 3 3 11" xfId="9254"/>
    <cellStyle name="RIGs input cells 4 2 3 3 12" xfId="9255"/>
    <cellStyle name="RIGs input cells 4 2 3 3 13" xfId="9256"/>
    <cellStyle name="RIGs input cells 4 2 3 3 2" xfId="9257"/>
    <cellStyle name="RIGs input cells 4 2 3 3 3" xfId="9258"/>
    <cellStyle name="RIGs input cells 4 2 3 3 4" xfId="9259"/>
    <cellStyle name="RIGs input cells 4 2 3 3 5" xfId="9260"/>
    <cellStyle name="RIGs input cells 4 2 3 3 6" xfId="9261"/>
    <cellStyle name="RIGs input cells 4 2 3 3 7" xfId="9262"/>
    <cellStyle name="RIGs input cells 4 2 3 3 8" xfId="9263"/>
    <cellStyle name="RIGs input cells 4 2 3 3 9" xfId="9264"/>
    <cellStyle name="RIGs input cells 4 2 3 30" xfId="36687"/>
    <cellStyle name="RIGs input cells 4 2 3 31" xfId="36688"/>
    <cellStyle name="RIGs input cells 4 2 3 32" xfId="36689"/>
    <cellStyle name="RIGs input cells 4 2 3 33" xfId="36690"/>
    <cellStyle name="RIGs input cells 4 2 3 34" xfId="36691"/>
    <cellStyle name="RIGs input cells 4 2 3 35" xfId="36692"/>
    <cellStyle name="RIGs input cells 4 2 3 4" xfId="9265"/>
    <cellStyle name="RIGs input cells 4 2 3 5" xfId="9266"/>
    <cellStyle name="RIGs input cells 4 2 3 6" xfId="9267"/>
    <cellStyle name="RIGs input cells 4 2 3 7" xfId="9268"/>
    <cellStyle name="RIGs input cells 4 2 3 8" xfId="9269"/>
    <cellStyle name="RIGs input cells 4 2 3 9" xfId="9270"/>
    <cellStyle name="RIGs input cells 4 2 3_4 28 1_Asst_Health_Crit_AllTO_RIIO_20110714pm" xfId="15628"/>
    <cellStyle name="RIGs input cells 4 2 30" xfId="36693"/>
    <cellStyle name="RIGs input cells 4 2 31" xfId="36694"/>
    <cellStyle name="RIGs input cells 4 2 32" xfId="36695"/>
    <cellStyle name="RIGs input cells 4 2 33" xfId="36696"/>
    <cellStyle name="RIGs input cells 4 2 34" xfId="36697"/>
    <cellStyle name="RIGs input cells 4 2 35" xfId="36698"/>
    <cellStyle name="RIGs input cells 4 2 36" xfId="36699"/>
    <cellStyle name="RIGs input cells 4 2 37" xfId="36700"/>
    <cellStyle name="RIGs input cells 4 2 38" xfId="36701"/>
    <cellStyle name="RIGs input cells 4 2 39" xfId="36702"/>
    <cellStyle name="RIGs input cells 4 2 4" xfId="1848"/>
    <cellStyle name="RIGs input cells 4 2 4 10" xfId="9271"/>
    <cellStyle name="RIGs input cells 4 2 4 11" xfId="9272"/>
    <cellStyle name="RIGs input cells 4 2 4 12" xfId="9273"/>
    <cellStyle name="RIGs input cells 4 2 4 13" xfId="9274"/>
    <cellStyle name="RIGs input cells 4 2 4 14" xfId="9275"/>
    <cellStyle name="RIGs input cells 4 2 4 15" xfId="36703"/>
    <cellStyle name="RIGs input cells 4 2 4 16" xfId="36704"/>
    <cellStyle name="RIGs input cells 4 2 4 17" xfId="36705"/>
    <cellStyle name="RIGs input cells 4 2 4 18" xfId="36706"/>
    <cellStyle name="RIGs input cells 4 2 4 19" xfId="36707"/>
    <cellStyle name="RIGs input cells 4 2 4 2" xfId="1849"/>
    <cellStyle name="RIGs input cells 4 2 4 2 10" xfId="9276"/>
    <cellStyle name="RIGs input cells 4 2 4 2 11" xfId="9277"/>
    <cellStyle name="RIGs input cells 4 2 4 2 12" xfId="9278"/>
    <cellStyle name="RIGs input cells 4 2 4 2 13" xfId="9279"/>
    <cellStyle name="RIGs input cells 4 2 4 2 2" xfId="9280"/>
    <cellStyle name="RIGs input cells 4 2 4 2 3" xfId="9281"/>
    <cellStyle name="RIGs input cells 4 2 4 2 4" xfId="9282"/>
    <cellStyle name="RIGs input cells 4 2 4 2 5" xfId="9283"/>
    <cellStyle name="RIGs input cells 4 2 4 2 6" xfId="9284"/>
    <cellStyle name="RIGs input cells 4 2 4 2 7" xfId="9285"/>
    <cellStyle name="RIGs input cells 4 2 4 2 8" xfId="9286"/>
    <cellStyle name="RIGs input cells 4 2 4 2 9" xfId="9287"/>
    <cellStyle name="RIGs input cells 4 2 4 20" xfId="36708"/>
    <cellStyle name="RIGs input cells 4 2 4 21" xfId="36709"/>
    <cellStyle name="RIGs input cells 4 2 4 22" xfId="36710"/>
    <cellStyle name="RIGs input cells 4 2 4 23" xfId="36711"/>
    <cellStyle name="RIGs input cells 4 2 4 24" xfId="36712"/>
    <cellStyle name="RIGs input cells 4 2 4 25" xfId="36713"/>
    <cellStyle name="RIGs input cells 4 2 4 26" xfId="36714"/>
    <cellStyle name="RIGs input cells 4 2 4 27" xfId="36715"/>
    <cellStyle name="RIGs input cells 4 2 4 28" xfId="36716"/>
    <cellStyle name="RIGs input cells 4 2 4 29" xfId="36717"/>
    <cellStyle name="RIGs input cells 4 2 4 3" xfId="9288"/>
    <cellStyle name="RIGs input cells 4 2 4 30" xfId="36718"/>
    <cellStyle name="RIGs input cells 4 2 4 31" xfId="36719"/>
    <cellStyle name="RIGs input cells 4 2 4 32" xfId="36720"/>
    <cellStyle name="RIGs input cells 4 2 4 33" xfId="36721"/>
    <cellStyle name="RIGs input cells 4 2 4 34" xfId="36722"/>
    <cellStyle name="RIGs input cells 4 2 4 4" xfId="9289"/>
    <cellStyle name="RIGs input cells 4 2 4 5" xfId="9290"/>
    <cellStyle name="RIGs input cells 4 2 4 6" xfId="9291"/>
    <cellStyle name="RIGs input cells 4 2 4 7" xfId="9292"/>
    <cellStyle name="RIGs input cells 4 2 4 8" xfId="9293"/>
    <cellStyle name="RIGs input cells 4 2 4 9" xfId="9294"/>
    <cellStyle name="RIGs input cells 4 2 5" xfId="1850"/>
    <cellStyle name="RIGs input cells 4 2 5 10" xfId="9295"/>
    <cellStyle name="RIGs input cells 4 2 5 11" xfId="9296"/>
    <cellStyle name="RIGs input cells 4 2 5 12" xfId="9297"/>
    <cellStyle name="RIGs input cells 4 2 5 13" xfId="9298"/>
    <cellStyle name="RIGs input cells 4 2 5 14" xfId="9299"/>
    <cellStyle name="RIGs input cells 4 2 5 15" xfId="36723"/>
    <cellStyle name="RIGs input cells 4 2 5 16" xfId="36724"/>
    <cellStyle name="RIGs input cells 4 2 5 17" xfId="36725"/>
    <cellStyle name="RIGs input cells 4 2 5 18" xfId="36726"/>
    <cellStyle name="RIGs input cells 4 2 5 19" xfId="36727"/>
    <cellStyle name="RIGs input cells 4 2 5 2" xfId="1851"/>
    <cellStyle name="RIGs input cells 4 2 5 2 10" xfId="9300"/>
    <cellStyle name="RIGs input cells 4 2 5 2 11" xfId="9301"/>
    <cellStyle name="RIGs input cells 4 2 5 2 12" xfId="9302"/>
    <cellStyle name="RIGs input cells 4 2 5 2 13" xfId="9303"/>
    <cellStyle name="RIGs input cells 4 2 5 2 2" xfId="9304"/>
    <cellStyle name="RIGs input cells 4 2 5 2 3" xfId="9305"/>
    <cellStyle name="RIGs input cells 4 2 5 2 4" xfId="9306"/>
    <cellStyle name="RIGs input cells 4 2 5 2 5" xfId="9307"/>
    <cellStyle name="RIGs input cells 4 2 5 2 6" xfId="9308"/>
    <cellStyle name="RIGs input cells 4 2 5 2 7" xfId="9309"/>
    <cellStyle name="RIGs input cells 4 2 5 2 8" xfId="9310"/>
    <cellStyle name="RIGs input cells 4 2 5 2 9" xfId="9311"/>
    <cellStyle name="RIGs input cells 4 2 5 20" xfId="36728"/>
    <cellStyle name="RIGs input cells 4 2 5 21" xfId="36729"/>
    <cellStyle name="RIGs input cells 4 2 5 22" xfId="36730"/>
    <cellStyle name="RIGs input cells 4 2 5 23" xfId="36731"/>
    <cellStyle name="RIGs input cells 4 2 5 24" xfId="36732"/>
    <cellStyle name="RIGs input cells 4 2 5 25" xfId="36733"/>
    <cellStyle name="RIGs input cells 4 2 5 26" xfId="36734"/>
    <cellStyle name="RIGs input cells 4 2 5 27" xfId="36735"/>
    <cellStyle name="RIGs input cells 4 2 5 28" xfId="36736"/>
    <cellStyle name="RIGs input cells 4 2 5 29" xfId="36737"/>
    <cellStyle name="RIGs input cells 4 2 5 3" xfId="9312"/>
    <cellStyle name="RIGs input cells 4 2 5 30" xfId="36738"/>
    <cellStyle name="RIGs input cells 4 2 5 31" xfId="36739"/>
    <cellStyle name="RIGs input cells 4 2 5 32" xfId="36740"/>
    <cellStyle name="RIGs input cells 4 2 5 33" xfId="36741"/>
    <cellStyle name="RIGs input cells 4 2 5 34" xfId="36742"/>
    <cellStyle name="RIGs input cells 4 2 5 4" xfId="9313"/>
    <cellStyle name="RIGs input cells 4 2 5 5" xfId="9314"/>
    <cellStyle name="RIGs input cells 4 2 5 6" xfId="9315"/>
    <cellStyle name="RIGs input cells 4 2 5 7" xfId="9316"/>
    <cellStyle name="RIGs input cells 4 2 5 8" xfId="9317"/>
    <cellStyle name="RIGs input cells 4 2 5 9" xfId="9318"/>
    <cellStyle name="RIGs input cells 4 2 6" xfId="1852"/>
    <cellStyle name="RIGs input cells 4 2 6 10" xfId="9319"/>
    <cellStyle name="RIGs input cells 4 2 6 11" xfId="9320"/>
    <cellStyle name="RIGs input cells 4 2 6 12" xfId="9321"/>
    <cellStyle name="RIGs input cells 4 2 6 13" xfId="9322"/>
    <cellStyle name="RIGs input cells 4 2 6 2" xfId="9323"/>
    <cellStyle name="RIGs input cells 4 2 6 3" xfId="9324"/>
    <cellStyle name="RIGs input cells 4 2 6 4" xfId="9325"/>
    <cellStyle name="RIGs input cells 4 2 6 5" xfId="9326"/>
    <cellStyle name="RIGs input cells 4 2 6 6" xfId="9327"/>
    <cellStyle name="RIGs input cells 4 2 6 7" xfId="9328"/>
    <cellStyle name="RIGs input cells 4 2 6 8" xfId="9329"/>
    <cellStyle name="RIGs input cells 4 2 6 9" xfId="9330"/>
    <cellStyle name="RIGs input cells 4 2 7" xfId="9331"/>
    <cellStyle name="RIGs input cells 4 2 8" xfId="9332"/>
    <cellStyle name="RIGs input cells 4 2 9" xfId="9333"/>
    <cellStyle name="RIGs input cells 4 2_4 28 1_Asst_Health_Crit_AllTO_RIIO_20110714pm" xfId="15629"/>
    <cellStyle name="RIGs input cells 4 20" xfId="36743"/>
    <cellStyle name="RIGs input cells 4 21" xfId="36744"/>
    <cellStyle name="RIGs input cells 4 22" xfId="36745"/>
    <cellStyle name="RIGs input cells 4 23" xfId="36746"/>
    <cellStyle name="RIGs input cells 4 24" xfId="36747"/>
    <cellStyle name="RIGs input cells 4 25" xfId="36748"/>
    <cellStyle name="RIGs input cells 4 26" xfId="36749"/>
    <cellStyle name="RIGs input cells 4 27" xfId="36750"/>
    <cellStyle name="RIGs input cells 4 28" xfId="36751"/>
    <cellStyle name="RIGs input cells 4 29" xfId="36752"/>
    <cellStyle name="RIGs input cells 4 3" xfId="1853"/>
    <cellStyle name="RIGs input cells 4 3 10" xfId="9334"/>
    <cellStyle name="RIGs input cells 4 3 11" xfId="9335"/>
    <cellStyle name="RIGs input cells 4 3 12" xfId="9336"/>
    <cellStyle name="RIGs input cells 4 3 13" xfId="9337"/>
    <cellStyle name="RIGs input cells 4 3 14" xfId="9338"/>
    <cellStyle name="RIGs input cells 4 3 15" xfId="9339"/>
    <cellStyle name="RIGs input cells 4 3 16" xfId="36753"/>
    <cellStyle name="RIGs input cells 4 3 17" xfId="36754"/>
    <cellStyle name="RIGs input cells 4 3 18" xfId="36755"/>
    <cellStyle name="RIGs input cells 4 3 19" xfId="36756"/>
    <cellStyle name="RIGs input cells 4 3 2" xfId="1854"/>
    <cellStyle name="RIGs input cells 4 3 2 10" xfId="9340"/>
    <cellStyle name="RIGs input cells 4 3 2 11" xfId="9341"/>
    <cellStyle name="RIGs input cells 4 3 2 12" xfId="9342"/>
    <cellStyle name="RIGs input cells 4 3 2 13" xfId="9343"/>
    <cellStyle name="RIGs input cells 4 3 2 14" xfId="9344"/>
    <cellStyle name="RIGs input cells 4 3 2 15" xfId="36757"/>
    <cellStyle name="RIGs input cells 4 3 2 16" xfId="36758"/>
    <cellStyle name="RIGs input cells 4 3 2 17" xfId="36759"/>
    <cellStyle name="RIGs input cells 4 3 2 18" xfId="36760"/>
    <cellStyle name="RIGs input cells 4 3 2 19" xfId="36761"/>
    <cellStyle name="RIGs input cells 4 3 2 2" xfId="1855"/>
    <cellStyle name="RIGs input cells 4 3 2 2 10" xfId="9345"/>
    <cellStyle name="RIGs input cells 4 3 2 2 11" xfId="9346"/>
    <cellStyle name="RIGs input cells 4 3 2 2 12" xfId="9347"/>
    <cellStyle name="RIGs input cells 4 3 2 2 13" xfId="9348"/>
    <cellStyle name="RIGs input cells 4 3 2 2 2" xfId="9349"/>
    <cellStyle name="RIGs input cells 4 3 2 2 3" xfId="9350"/>
    <cellStyle name="RIGs input cells 4 3 2 2 4" xfId="9351"/>
    <cellStyle name="RIGs input cells 4 3 2 2 5" xfId="9352"/>
    <cellStyle name="RIGs input cells 4 3 2 2 6" xfId="9353"/>
    <cellStyle name="RIGs input cells 4 3 2 2 7" xfId="9354"/>
    <cellStyle name="RIGs input cells 4 3 2 2 8" xfId="9355"/>
    <cellStyle name="RIGs input cells 4 3 2 2 9" xfId="9356"/>
    <cellStyle name="RIGs input cells 4 3 2 20" xfId="36762"/>
    <cellStyle name="RIGs input cells 4 3 2 21" xfId="36763"/>
    <cellStyle name="RIGs input cells 4 3 2 22" xfId="36764"/>
    <cellStyle name="RIGs input cells 4 3 2 23" xfId="36765"/>
    <cellStyle name="RIGs input cells 4 3 2 24" xfId="36766"/>
    <cellStyle name="RIGs input cells 4 3 2 25" xfId="36767"/>
    <cellStyle name="RIGs input cells 4 3 2 26" xfId="36768"/>
    <cellStyle name="RIGs input cells 4 3 2 27" xfId="36769"/>
    <cellStyle name="RIGs input cells 4 3 2 28" xfId="36770"/>
    <cellStyle name="RIGs input cells 4 3 2 29" xfId="36771"/>
    <cellStyle name="RIGs input cells 4 3 2 3" xfId="9357"/>
    <cellStyle name="RIGs input cells 4 3 2 30" xfId="36772"/>
    <cellStyle name="RIGs input cells 4 3 2 31" xfId="36773"/>
    <cellStyle name="RIGs input cells 4 3 2 32" xfId="36774"/>
    <cellStyle name="RIGs input cells 4 3 2 33" xfId="36775"/>
    <cellStyle name="RIGs input cells 4 3 2 34" xfId="36776"/>
    <cellStyle name="RIGs input cells 4 3 2 4" xfId="9358"/>
    <cellStyle name="RIGs input cells 4 3 2 5" xfId="9359"/>
    <cellStyle name="RIGs input cells 4 3 2 6" xfId="9360"/>
    <cellStyle name="RIGs input cells 4 3 2 7" xfId="9361"/>
    <cellStyle name="RIGs input cells 4 3 2 8" xfId="9362"/>
    <cellStyle name="RIGs input cells 4 3 2 9" xfId="9363"/>
    <cellStyle name="RIGs input cells 4 3 20" xfId="36777"/>
    <cellStyle name="RIGs input cells 4 3 21" xfId="36778"/>
    <cellStyle name="RIGs input cells 4 3 22" xfId="36779"/>
    <cellStyle name="RIGs input cells 4 3 23" xfId="36780"/>
    <cellStyle name="RIGs input cells 4 3 24" xfId="36781"/>
    <cellStyle name="RIGs input cells 4 3 25" xfId="36782"/>
    <cellStyle name="RIGs input cells 4 3 26" xfId="36783"/>
    <cellStyle name="RIGs input cells 4 3 27" xfId="36784"/>
    <cellStyle name="RIGs input cells 4 3 28" xfId="36785"/>
    <cellStyle name="RIGs input cells 4 3 29" xfId="36786"/>
    <cellStyle name="RIGs input cells 4 3 3" xfId="1856"/>
    <cellStyle name="RIGs input cells 4 3 3 10" xfId="9364"/>
    <cellStyle name="RIGs input cells 4 3 3 11" xfId="9365"/>
    <cellStyle name="RIGs input cells 4 3 3 12" xfId="9366"/>
    <cellStyle name="RIGs input cells 4 3 3 13" xfId="9367"/>
    <cellStyle name="RIGs input cells 4 3 3 2" xfId="9368"/>
    <cellStyle name="RIGs input cells 4 3 3 3" xfId="9369"/>
    <cellStyle name="RIGs input cells 4 3 3 4" xfId="9370"/>
    <cellStyle name="RIGs input cells 4 3 3 5" xfId="9371"/>
    <cellStyle name="RIGs input cells 4 3 3 6" xfId="9372"/>
    <cellStyle name="RIGs input cells 4 3 3 7" xfId="9373"/>
    <cellStyle name="RIGs input cells 4 3 3 8" xfId="9374"/>
    <cellStyle name="RIGs input cells 4 3 3 9" xfId="9375"/>
    <cellStyle name="RIGs input cells 4 3 30" xfId="36787"/>
    <cellStyle name="RIGs input cells 4 3 31" xfId="36788"/>
    <cellStyle name="RIGs input cells 4 3 32" xfId="36789"/>
    <cellStyle name="RIGs input cells 4 3 33" xfId="36790"/>
    <cellStyle name="RIGs input cells 4 3 34" xfId="36791"/>
    <cellStyle name="RIGs input cells 4 3 35" xfId="36792"/>
    <cellStyle name="RIGs input cells 4 3 4" xfId="9376"/>
    <cellStyle name="RIGs input cells 4 3 5" xfId="9377"/>
    <cellStyle name="RIGs input cells 4 3 6" xfId="9378"/>
    <cellStyle name="RIGs input cells 4 3 7" xfId="9379"/>
    <cellStyle name="RIGs input cells 4 3 8" xfId="9380"/>
    <cellStyle name="RIGs input cells 4 3 9" xfId="9381"/>
    <cellStyle name="RIGs input cells 4 3_4 28 1_Asst_Health_Crit_AllTO_RIIO_20110714pm" xfId="15630"/>
    <cellStyle name="RIGs input cells 4 30" xfId="36793"/>
    <cellStyle name="RIGs input cells 4 31" xfId="36794"/>
    <cellStyle name="RIGs input cells 4 32" xfId="36795"/>
    <cellStyle name="RIGs input cells 4 33" xfId="36796"/>
    <cellStyle name="RIGs input cells 4 34" xfId="36797"/>
    <cellStyle name="RIGs input cells 4 35" xfId="36798"/>
    <cellStyle name="RIGs input cells 4 36" xfId="36799"/>
    <cellStyle name="RIGs input cells 4 37" xfId="36800"/>
    <cellStyle name="RIGs input cells 4 38" xfId="36801"/>
    <cellStyle name="RIGs input cells 4 39" xfId="36802"/>
    <cellStyle name="RIGs input cells 4 4" xfId="1857"/>
    <cellStyle name="RIGs input cells 4 4 10" xfId="9382"/>
    <cellStyle name="RIGs input cells 4 4 11" xfId="9383"/>
    <cellStyle name="RIGs input cells 4 4 12" xfId="9384"/>
    <cellStyle name="RIGs input cells 4 4 13" xfId="9385"/>
    <cellStyle name="RIGs input cells 4 4 14" xfId="9386"/>
    <cellStyle name="RIGs input cells 4 4 15" xfId="36803"/>
    <cellStyle name="RIGs input cells 4 4 16" xfId="36804"/>
    <cellStyle name="RIGs input cells 4 4 17" xfId="36805"/>
    <cellStyle name="RIGs input cells 4 4 18" xfId="36806"/>
    <cellStyle name="RIGs input cells 4 4 19" xfId="36807"/>
    <cellStyle name="RIGs input cells 4 4 2" xfId="1858"/>
    <cellStyle name="RIGs input cells 4 4 2 10" xfId="9387"/>
    <cellStyle name="RIGs input cells 4 4 2 11" xfId="9388"/>
    <cellStyle name="RIGs input cells 4 4 2 12" xfId="9389"/>
    <cellStyle name="RIGs input cells 4 4 2 13" xfId="9390"/>
    <cellStyle name="RIGs input cells 4 4 2 2" xfId="9391"/>
    <cellStyle name="RIGs input cells 4 4 2 3" xfId="9392"/>
    <cellStyle name="RIGs input cells 4 4 2 4" xfId="9393"/>
    <cellStyle name="RIGs input cells 4 4 2 5" xfId="9394"/>
    <cellStyle name="RIGs input cells 4 4 2 6" xfId="9395"/>
    <cellStyle name="RIGs input cells 4 4 2 7" xfId="9396"/>
    <cellStyle name="RIGs input cells 4 4 2 8" xfId="9397"/>
    <cellStyle name="RIGs input cells 4 4 2 9" xfId="9398"/>
    <cellStyle name="RIGs input cells 4 4 20" xfId="36808"/>
    <cellStyle name="RIGs input cells 4 4 21" xfId="36809"/>
    <cellStyle name="RIGs input cells 4 4 22" xfId="36810"/>
    <cellStyle name="RIGs input cells 4 4 23" xfId="36811"/>
    <cellStyle name="RIGs input cells 4 4 24" xfId="36812"/>
    <cellStyle name="RIGs input cells 4 4 25" xfId="36813"/>
    <cellStyle name="RIGs input cells 4 4 26" xfId="36814"/>
    <cellStyle name="RIGs input cells 4 4 27" xfId="36815"/>
    <cellStyle name="RIGs input cells 4 4 28" xfId="36816"/>
    <cellStyle name="RIGs input cells 4 4 29" xfId="36817"/>
    <cellStyle name="RIGs input cells 4 4 3" xfId="9399"/>
    <cellStyle name="RIGs input cells 4 4 30" xfId="36818"/>
    <cellStyle name="RIGs input cells 4 4 31" xfId="36819"/>
    <cellStyle name="RIGs input cells 4 4 32" xfId="36820"/>
    <cellStyle name="RIGs input cells 4 4 33" xfId="36821"/>
    <cellStyle name="RIGs input cells 4 4 34" xfId="36822"/>
    <cellStyle name="RIGs input cells 4 4 4" xfId="9400"/>
    <cellStyle name="RIGs input cells 4 4 5" xfId="9401"/>
    <cellStyle name="RIGs input cells 4 4 6" xfId="9402"/>
    <cellStyle name="RIGs input cells 4 4 7" xfId="9403"/>
    <cellStyle name="RIGs input cells 4 4 8" xfId="9404"/>
    <cellStyle name="RIGs input cells 4 4 9" xfId="9405"/>
    <cellStyle name="RIGs input cells 4 5" xfId="1859"/>
    <cellStyle name="RIGs input cells 4 5 10" xfId="9406"/>
    <cellStyle name="RIGs input cells 4 5 11" xfId="9407"/>
    <cellStyle name="RIGs input cells 4 5 12" xfId="9408"/>
    <cellStyle name="RIGs input cells 4 5 13" xfId="9409"/>
    <cellStyle name="RIGs input cells 4 5 14" xfId="9410"/>
    <cellStyle name="RIGs input cells 4 5 15" xfId="36823"/>
    <cellStyle name="RIGs input cells 4 5 16" xfId="36824"/>
    <cellStyle name="RIGs input cells 4 5 17" xfId="36825"/>
    <cellStyle name="RIGs input cells 4 5 18" xfId="36826"/>
    <cellStyle name="RIGs input cells 4 5 19" xfId="36827"/>
    <cellStyle name="RIGs input cells 4 5 2" xfId="1860"/>
    <cellStyle name="RIGs input cells 4 5 2 10" xfId="9411"/>
    <cellStyle name="RIGs input cells 4 5 2 11" xfId="9412"/>
    <cellStyle name="RIGs input cells 4 5 2 12" xfId="9413"/>
    <cellStyle name="RIGs input cells 4 5 2 13" xfId="9414"/>
    <cellStyle name="RIGs input cells 4 5 2 2" xfId="9415"/>
    <cellStyle name="RIGs input cells 4 5 2 3" xfId="9416"/>
    <cellStyle name="RIGs input cells 4 5 2 4" xfId="9417"/>
    <cellStyle name="RIGs input cells 4 5 2 5" xfId="9418"/>
    <cellStyle name="RIGs input cells 4 5 2 6" xfId="9419"/>
    <cellStyle name="RIGs input cells 4 5 2 7" xfId="9420"/>
    <cellStyle name="RIGs input cells 4 5 2 8" xfId="9421"/>
    <cellStyle name="RIGs input cells 4 5 2 9" xfId="9422"/>
    <cellStyle name="RIGs input cells 4 5 20" xfId="36828"/>
    <cellStyle name="RIGs input cells 4 5 21" xfId="36829"/>
    <cellStyle name="RIGs input cells 4 5 22" xfId="36830"/>
    <cellStyle name="RIGs input cells 4 5 23" xfId="36831"/>
    <cellStyle name="RIGs input cells 4 5 24" xfId="36832"/>
    <cellStyle name="RIGs input cells 4 5 25" xfId="36833"/>
    <cellStyle name="RIGs input cells 4 5 26" xfId="36834"/>
    <cellStyle name="RIGs input cells 4 5 27" xfId="36835"/>
    <cellStyle name="RIGs input cells 4 5 28" xfId="36836"/>
    <cellStyle name="RIGs input cells 4 5 29" xfId="36837"/>
    <cellStyle name="RIGs input cells 4 5 3" xfId="9423"/>
    <cellStyle name="RIGs input cells 4 5 30" xfId="36838"/>
    <cellStyle name="RIGs input cells 4 5 31" xfId="36839"/>
    <cellStyle name="RIGs input cells 4 5 32" xfId="36840"/>
    <cellStyle name="RIGs input cells 4 5 33" xfId="36841"/>
    <cellStyle name="RIGs input cells 4 5 34" xfId="36842"/>
    <cellStyle name="RIGs input cells 4 5 4" xfId="9424"/>
    <cellStyle name="RIGs input cells 4 5 5" xfId="9425"/>
    <cellStyle name="RIGs input cells 4 5 6" xfId="9426"/>
    <cellStyle name="RIGs input cells 4 5 7" xfId="9427"/>
    <cellStyle name="RIGs input cells 4 5 8" xfId="9428"/>
    <cellStyle name="RIGs input cells 4 5 9" xfId="9429"/>
    <cellStyle name="RIGs input cells 4 6" xfId="1861"/>
    <cellStyle name="RIGs input cells 4 6 10" xfId="9430"/>
    <cellStyle name="RIGs input cells 4 6 11" xfId="9431"/>
    <cellStyle name="RIGs input cells 4 6 12" xfId="9432"/>
    <cellStyle name="RIGs input cells 4 6 13" xfId="9433"/>
    <cellStyle name="RIGs input cells 4 6 2" xfId="9434"/>
    <cellStyle name="RIGs input cells 4 6 3" xfId="9435"/>
    <cellStyle name="RIGs input cells 4 6 4" xfId="9436"/>
    <cellStyle name="RIGs input cells 4 6 5" xfId="9437"/>
    <cellStyle name="RIGs input cells 4 6 6" xfId="9438"/>
    <cellStyle name="RIGs input cells 4 6 7" xfId="9439"/>
    <cellStyle name="RIGs input cells 4 6 8" xfId="9440"/>
    <cellStyle name="RIGs input cells 4 6 9" xfId="9441"/>
    <cellStyle name="RIGs input cells 4 7" xfId="9442"/>
    <cellStyle name="RIGs input cells 4 8" xfId="9443"/>
    <cellStyle name="RIGs input cells 4 9" xfId="9444"/>
    <cellStyle name="RIGs input cells 4_1.3s Accounting C Costs Scots" xfId="1862"/>
    <cellStyle name="RIGs input cells 40" xfId="36843"/>
    <cellStyle name="RIGs input cells 41" xfId="36844"/>
    <cellStyle name="RIGs input cells 42" xfId="36845"/>
    <cellStyle name="RIGs input cells 43" xfId="36846"/>
    <cellStyle name="RIGs input cells 44" xfId="36847"/>
    <cellStyle name="RIGs input cells 45" xfId="36848"/>
    <cellStyle name="RIGs input cells 46" xfId="36849"/>
    <cellStyle name="RIGs input cells 47" xfId="41940"/>
    <cellStyle name="RIGs input cells 5" xfId="148"/>
    <cellStyle name="RIGs input cells 5 10" xfId="9445"/>
    <cellStyle name="RIGs input cells 5 11" xfId="9446"/>
    <cellStyle name="RIGs input cells 5 12" xfId="9447"/>
    <cellStyle name="RIGs input cells 5 13" xfId="9448"/>
    <cellStyle name="RIGs input cells 5 14" xfId="9449"/>
    <cellStyle name="RIGs input cells 5 15" xfId="9450"/>
    <cellStyle name="RIGs input cells 5 16" xfId="9451"/>
    <cellStyle name="RIGs input cells 5 17" xfId="9452"/>
    <cellStyle name="RIGs input cells 5 18" xfId="9453"/>
    <cellStyle name="RIGs input cells 5 19" xfId="9454"/>
    <cellStyle name="RIGs input cells 5 2" xfId="280"/>
    <cellStyle name="RIGs input cells 5 2 10" xfId="9455"/>
    <cellStyle name="RIGs input cells 5 2 11" xfId="9456"/>
    <cellStyle name="RIGs input cells 5 2 12" xfId="9457"/>
    <cellStyle name="RIGs input cells 5 2 13" xfId="9458"/>
    <cellStyle name="RIGs input cells 5 2 14" xfId="9459"/>
    <cellStyle name="RIGs input cells 5 2 15" xfId="9460"/>
    <cellStyle name="RIGs input cells 5 2 16" xfId="9461"/>
    <cellStyle name="RIGs input cells 5 2 17" xfId="9462"/>
    <cellStyle name="RIGs input cells 5 2 18" xfId="9463"/>
    <cellStyle name="RIGs input cells 5 2 19" xfId="36850"/>
    <cellStyle name="RIGs input cells 5 2 2" xfId="1863"/>
    <cellStyle name="RIGs input cells 5 2 2 10" xfId="9464"/>
    <cellStyle name="RIGs input cells 5 2 2 11" xfId="9465"/>
    <cellStyle name="RIGs input cells 5 2 2 12" xfId="9466"/>
    <cellStyle name="RIGs input cells 5 2 2 13" xfId="9467"/>
    <cellStyle name="RIGs input cells 5 2 2 14" xfId="9468"/>
    <cellStyle name="RIGs input cells 5 2 2 15" xfId="9469"/>
    <cellStyle name="RIGs input cells 5 2 2 16" xfId="36851"/>
    <cellStyle name="RIGs input cells 5 2 2 17" xfId="36852"/>
    <cellStyle name="RIGs input cells 5 2 2 18" xfId="36853"/>
    <cellStyle name="RIGs input cells 5 2 2 19" xfId="36854"/>
    <cellStyle name="RIGs input cells 5 2 2 2" xfId="1864"/>
    <cellStyle name="RIGs input cells 5 2 2 2 10" xfId="9470"/>
    <cellStyle name="RIGs input cells 5 2 2 2 11" xfId="9471"/>
    <cellStyle name="RIGs input cells 5 2 2 2 12" xfId="9472"/>
    <cellStyle name="RIGs input cells 5 2 2 2 13" xfId="9473"/>
    <cellStyle name="RIGs input cells 5 2 2 2 14" xfId="9474"/>
    <cellStyle name="RIGs input cells 5 2 2 2 15" xfId="36855"/>
    <cellStyle name="RIGs input cells 5 2 2 2 16" xfId="36856"/>
    <cellStyle name="RIGs input cells 5 2 2 2 17" xfId="36857"/>
    <cellStyle name="RIGs input cells 5 2 2 2 18" xfId="36858"/>
    <cellStyle name="RIGs input cells 5 2 2 2 19" xfId="36859"/>
    <cellStyle name="RIGs input cells 5 2 2 2 2" xfId="1865"/>
    <cellStyle name="RIGs input cells 5 2 2 2 2 10" xfId="9475"/>
    <cellStyle name="RIGs input cells 5 2 2 2 2 11" xfId="9476"/>
    <cellStyle name="RIGs input cells 5 2 2 2 2 12" xfId="9477"/>
    <cellStyle name="RIGs input cells 5 2 2 2 2 13" xfId="9478"/>
    <cellStyle name="RIGs input cells 5 2 2 2 2 2" xfId="9479"/>
    <cellStyle name="RIGs input cells 5 2 2 2 2 3" xfId="9480"/>
    <cellStyle name="RIGs input cells 5 2 2 2 2 4" xfId="9481"/>
    <cellStyle name="RIGs input cells 5 2 2 2 2 5" xfId="9482"/>
    <cellStyle name="RIGs input cells 5 2 2 2 2 6" xfId="9483"/>
    <cellStyle name="RIGs input cells 5 2 2 2 2 7" xfId="9484"/>
    <cellStyle name="RIGs input cells 5 2 2 2 2 8" xfId="9485"/>
    <cellStyle name="RIGs input cells 5 2 2 2 2 9" xfId="9486"/>
    <cellStyle name="RIGs input cells 5 2 2 2 20" xfId="36860"/>
    <cellStyle name="RIGs input cells 5 2 2 2 21" xfId="36861"/>
    <cellStyle name="RIGs input cells 5 2 2 2 22" xfId="36862"/>
    <cellStyle name="RIGs input cells 5 2 2 2 23" xfId="36863"/>
    <cellStyle name="RIGs input cells 5 2 2 2 24" xfId="36864"/>
    <cellStyle name="RIGs input cells 5 2 2 2 25" xfId="36865"/>
    <cellStyle name="RIGs input cells 5 2 2 2 26" xfId="36866"/>
    <cellStyle name="RIGs input cells 5 2 2 2 27" xfId="36867"/>
    <cellStyle name="RIGs input cells 5 2 2 2 28" xfId="36868"/>
    <cellStyle name="RIGs input cells 5 2 2 2 29" xfId="36869"/>
    <cellStyle name="RIGs input cells 5 2 2 2 3" xfId="9487"/>
    <cellStyle name="RIGs input cells 5 2 2 2 30" xfId="36870"/>
    <cellStyle name="RIGs input cells 5 2 2 2 31" xfId="36871"/>
    <cellStyle name="RIGs input cells 5 2 2 2 32" xfId="36872"/>
    <cellStyle name="RIGs input cells 5 2 2 2 33" xfId="36873"/>
    <cellStyle name="RIGs input cells 5 2 2 2 34" xfId="36874"/>
    <cellStyle name="RIGs input cells 5 2 2 2 4" xfId="9488"/>
    <cellStyle name="RIGs input cells 5 2 2 2 5" xfId="9489"/>
    <cellStyle name="RIGs input cells 5 2 2 2 6" xfId="9490"/>
    <cellStyle name="RIGs input cells 5 2 2 2 7" xfId="9491"/>
    <cellStyle name="RIGs input cells 5 2 2 2 8" xfId="9492"/>
    <cellStyle name="RIGs input cells 5 2 2 2 9" xfId="9493"/>
    <cellStyle name="RIGs input cells 5 2 2 20" xfId="36875"/>
    <cellStyle name="RIGs input cells 5 2 2 21" xfId="36876"/>
    <cellStyle name="RIGs input cells 5 2 2 22" xfId="36877"/>
    <cellStyle name="RIGs input cells 5 2 2 23" xfId="36878"/>
    <cellStyle name="RIGs input cells 5 2 2 24" xfId="36879"/>
    <cellStyle name="RIGs input cells 5 2 2 25" xfId="36880"/>
    <cellStyle name="RIGs input cells 5 2 2 26" xfId="36881"/>
    <cellStyle name="RIGs input cells 5 2 2 27" xfId="36882"/>
    <cellStyle name="RIGs input cells 5 2 2 28" xfId="36883"/>
    <cellStyle name="RIGs input cells 5 2 2 29" xfId="36884"/>
    <cellStyle name="RIGs input cells 5 2 2 3" xfId="1866"/>
    <cellStyle name="RIGs input cells 5 2 2 3 10" xfId="9494"/>
    <cellStyle name="RIGs input cells 5 2 2 3 11" xfId="9495"/>
    <cellStyle name="RIGs input cells 5 2 2 3 12" xfId="9496"/>
    <cellStyle name="RIGs input cells 5 2 2 3 13" xfId="9497"/>
    <cellStyle name="RIGs input cells 5 2 2 3 2" xfId="9498"/>
    <cellStyle name="RIGs input cells 5 2 2 3 3" xfId="9499"/>
    <cellStyle name="RIGs input cells 5 2 2 3 4" xfId="9500"/>
    <cellStyle name="RIGs input cells 5 2 2 3 5" xfId="9501"/>
    <cellStyle name="RIGs input cells 5 2 2 3 6" xfId="9502"/>
    <cellStyle name="RIGs input cells 5 2 2 3 7" xfId="9503"/>
    <cellStyle name="RIGs input cells 5 2 2 3 8" xfId="9504"/>
    <cellStyle name="RIGs input cells 5 2 2 3 9" xfId="9505"/>
    <cellStyle name="RIGs input cells 5 2 2 30" xfId="36885"/>
    <cellStyle name="RIGs input cells 5 2 2 31" xfId="36886"/>
    <cellStyle name="RIGs input cells 5 2 2 32" xfId="36887"/>
    <cellStyle name="RIGs input cells 5 2 2 33" xfId="36888"/>
    <cellStyle name="RIGs input cells 5 2 2 34" xfId="36889"/>
    <cellStyle name="RIGs input cells 5 2 2 35" xfId="36890"/>
    <cellStyle name="RIGs input cells 5 2 2 4" xfId="9506"/>
    <cellStyle name="RIGs input cells 5 2 2 5" xfId="9507"/>
    <cellStyle name="RIGs input cells 5 2 2 6" xfId="9508"/>
    <cellStyle name="RIGs input cells 5 2 2 7" xfId="9509"/>
    <cellStyle name="RIGs input cells 5 2 2 8" xfId="9510"/>
    <cellStyle name="RIGs input cells 5 2 2 9" xfId="9511"/>
    <cellStyle name="RIGs input cells 5 2 2_4 28 1_Asst_Health_Crit_AllTO_RIIO_20110714pm" xfId="15631"/>
    <cellStyle name="RIGs input cells 5 2 20" xfId="36891"/>
    <cellStyle name="RIGs input cells 5 2 21" xfId="36892"/>
    <cellStyle name="RIGs input cells 5 2 22" xfId="36893"/>
    <cellStyle name="RIGs input cells 5 2 23" xfId="36894"/>
    <cellStyle name="RIGs input cells 5 2 24" xfId="36895"/>
    <cellStyle name="RIGs input cells 5 2 25" xfId="36896"/>
    <cellStyle name="RIGs input cells 5 2 26" xfId="36897"/>
    <cellStyle name="RIGs input cells 5 2 27" xfId="36898"/>
    <cellStyle name="RIGs input cells 5 2 28" xfId="36899"/>
    <cellStyle name="RIGs input cells 5 2 29" xfId="36900"/>
    <cellStyle name="RIGs input cells 5 2 3" xfId="1867"/>
    <cellStyle name="RIGs input cells 5 2 3 10" xfId="9512"/>
    <cellStyle name="RIGs input cells 5 2 3 11" xfId="9513"/>
    <cellStyle name="RIGs input cells 5 2 3 12" xfId="9514"/>
    <cellStyle name="RIGs input cells 5 2 3 13" xfId="9515"/>
    <cellStyle name="RIGs input cells 5 2 3 14" xfId="9516"/>
    <cellStyle name="RIGs input cells 5 2 3 15" xfId="36901"/>
    <cellStyle name="RIGs input cells 5 2 3 16" xfId="36902"/>
    <cellStyle name="RIGs input cells 5 2 3 17" xfId="36903"/>
    <cellStyle name="RIGs input cells 5 2 3 18" xfId="36904"/>
    <cellStyle name="RIGs input cells 5 2 3 19" xfId="36905"/>
    <cellStyle name="RIGs input cells 5 2 3 2" xfId="1868"/>
    <cellStyle name="RIGs input cells 5 2 3 2 10" xfId="9517"/>
    <cellStyle name="RIGs input cells 5 2 3 2 11" xfId="9518"/>
    <cellStyle name="RIGs input cells 5 2 3 2 12" xfId="9519"/>
    <cellStyle name="RIGs input cells 5 2 3 2 13" xfId="9520"/>
    <cellStyle name="RIGs input cells 5 2 3 2 2" xfId="9521"/>
    <cellStyle name="RIGs input cells 5 2 3 2 3" xfId="9522"/>
    <cellStyle name="RIGs input cells 5 2 3 2 4" xfId="9523"/>
    <cellStyle name="RIGs input cells 5 2 3 2 5" xfId="9524"/>
    <cellStyle name="RIGs input cells 5 2 3 2 6" xfId="9525"/>
    <cellStyle name="RIGs input cells 5 2 3 2 7" xfId="9526"/>
    <cellStyle name="RIGs input cells 5 2 3 2 8" xfId="9527"/>
    <cellStyle name="RIGs input cells 5 2 3 2 9" xfId="9528"/>
    <cellStyle name="RIGs input cells 5 2 3 20" xfId="36906"/>
    <cellStyle name="RIGs input cells 5 2 3 21" xfId="36907"/>
    <cellStyle name="RIGs input cells 5 2 3 22" xfId="36908"/>
    <cellStyle name="RIGs input cells 5 2 3 23" xfId="36909"/>
    <cellStyle name="RIGs input cells 5 2 3 24" xfId="36910"/>
    <cellStyle name="RIGs input cells 5 2 3 25" xfId="36911"/>
    <cellStyle name="RIGs input cells 5 2 3 26" xfId="36912"/>
    <cellStyle name="RIGs input cells 5 2 3 27" xfId="36913"/>
    <cellStyle name="RIGs input cells 5 2 3 28" xfId="36914"/>
    <cellStyle name="RIGs input cells 5 2 3 29" xfId="36915"/>
    <cellStyle name="RIGs input cells 5 2 3 3" xfId="9529"/>
    <cellStyle name="RIGs input cells 5 2 3 30" xfId="36916"/>
    <cellStyle name="RIGs input cells 5 2 3 31" xfId="36917"/>
    <cellStyle name="RIGs input cells 5 2 3 32" xfId="36918"/>
    <cellStyle name="RIGs input cells 5 2 3 33" xfId="36919"/>
    <cellStyle name="RIGs input cells 5 2 3 34" xfId="36920"/>
    <cellStyle name="RIGs input cells 5 2 3 4" xfId="9530"/>
    <cellStyle name="RIGs input cells 5 2 3 5" xfId="9531"/>
    <cellStyle name="RIGs input cells 5 2 3 6" xfId="9532"/>
    <cellStyle name="RIGs input cells 5 2 3 7" xfId="9533"/>
    <cellStyle name="RIGs input cells 5 2 3 8" xfId="9534"/>
    <cellStyle name="RIGs input cells 5 2 3 9" xfId="9535"/>
    <cellStyle name="RIGs input cells 5 2 30" xfId="36921"/>
    <cellStyle name="RIGs input cells 5 2 31" xfId="36922"/>
    <cellStyle name="RIGs input cells 5 2 32" xfId="36923"/>
    <cellStyle name="RIGs input cells 5 2 33" xfId="36924"/>
    <cellStyle name="RIGs input cells 5 2 34" xfId="36925"/>
    <cellStyle name="RIGs input cells 5 2 35" xfId="36926"/>
    <cellStyle name="RIGs input cells 5 2 36" xfId="36927"/>
    <cellStyle name="RIGs input cells 5 2 37" xfId="36928"/>
    <cellStyle name="RIGs input cells 5 2 38" xfId="36929"/>
    <cellStyle name="RIGs input cells 5 2 4" xfId="1869"/>
    <cellStyle name="RIGs input cells 5 2 4 10" xfId="9536"/>
    <cellStyle name="RIGs input cells 5 2 4 11" xfId="9537"/>
    <cellStyle name="RIGs input cells 5 2 4 12" xfId="9538"/>
    <cellStyle name="RIGs input cells 5 2 4 13" xfId="9539"/>
    <cellStyle name="RIGs input cells 5 2 4 14" xfId="9540"/>
    <cellStyle name="RIGs input cells 5 2 4 15" xfId="36930"/>
    <cellStyle name="RIGs input cells 5 2 4 16" xfId="36931"/>
    <cellStyle name="RIGs input cells 5 2 4 17" xfId="36932"/>
    <cellStyle name="RIGs input cells 5 2 4 18" xfId="36933"/>
    <cellStyle name="RIGs input cells 5 2 4 19" xfId="36934"/>
    <cellStyle name="RIGs input cells 5 2 4 2" xfId="1870"/>
    <cellStyle name="RIGs input cells 5 2 4 2 10" xfId="9541"/>
    <cellStyle name="RIGs input cells 5 2 4 2 11" xfId="9542"/>
    <cellStyle name="RIGs input cells 5 2 4 2 12" xfId="9543"/>
    <cellStyle name="RIGs input cells 5 2 4 2 13" xfId="9544"/>
    <cellStyle name="RIGs input cells 5 2 4 2 2" xfId="9545"/>
    <cellStyle name="RIGs input cells 5 2 4 2 3" xfId="9546"/>
    <cellStyle name="RIGs input cells 5 2 4 2 4" xfId="9547"/>
    <cellStyle name="RIGs input cells 5 2 4 2 5" xfId="9548"/>
    <cellStyle name="RIGs input cells 5 2 4 2 6" xfId="9549"/>
    <cellStyle name="RIGs input cells 5 2 4 2 7" xfId="9550"/>
    <cellStyle name="RIGs input cells 5 2 4 2 8" xfId="9551"/>
    <cellStyle name="RIGs input cells 5 2 4 2 9" xfId="9552"/>
    <cellStyle name="RIGs input cells 5 2 4 20" xfId="36935"/>
    <cellStyle name="RIGs input cells 5 2 4 21" xfId="36936"/>
    <cellStyle name="RIGs input cells 5 2 4 22" xfId="36937"/>
    <cellStyle name="RIGs input cells 5 2 4 23" xfId="36938"/>
    <cellStyle name="RIGs input cells 5 2 4 24" xfId="36939"/>
    <cellStyle name="RIGs input cells 5 2 4 25" xfId="36940"/>
    <cellStyle name="RIGs input cells 5 2 4 26" xfId="36941"/>
    <cellStyle name="RIGs input cells 5 2 4 27" xfId="36942"/>
    <cellStyle name="RIGs input cells 5 2 4 28" xfId="36943"/>
    <cellStyle name="RIGs input cells 5 2 4 29" xfId="36944"/>
    <cellStyle name="RIGs input cells 5 2 4 3" xfId="9553"/>
    <cellStyle name="RIGs input cells 5 2 4 30" xfId="36945"/>
    <cellStyle name="RIGs input cells 5 2 4 31" xfId="36946"/>
    <cellStyle name="RIGs input cells 5 2 4 32" xfId="36947"/>
    <cellStyle name="RIGs input cells 5 2 4 33" xfId="36948"/>
    <cellStyle name="RIGs input cells 5 2 4 34" xfId="36949"/>
    <cellStyle name="RIGs input cells 5 2 4 4" xfId="9554"/>
    <cellStyle name="RIGs input cells 5 2 4 5" xfId="9555"/>
    <cellStyle name="RIGs input cells 5 2 4 6" xfId="9556"/>
    <cellStyle name="RIGs input cells 5 2 4 7" xfId="9557"/>
    <cellStyle name="RIGs input cells 5 2 4 8" xfId="9558"/>
    <cellStyle name="RIGs input cells 5 2 4 9" xfId="9559"/>
    <cellStyle name="RIGs input cells 5 2 5" xfId="1871"/>
    <cellStyle name="RIGs input cells 5 2 5 10" xfId="9560"/>
    <cellStyle name="RIGs input cells 5 2 5 11" xfId="9561"/>
    <cellStyle name="RIGs input cells 5 2 5 12" xfId="9562"/>
    <cellStyle name="RIGs input cells 5 2 5 13" xfId="9563"/>
    <cellStyle name="RIGs input cells 5 2 5 2" xfId="9564"/>
    <cellStyle name="RIGs input cells 5 2 5 3" xfId="9565"/>
    <cellStyle name="RIGs input cells 5 2 5 4" xfId="9566"/>
    <cellStyle name="RIGs input cells 5 2 5 5" xfId="9567"/>
    <cellStyle name="RIGs input cells 5 2 5 6" xfId="9568"/>
    <cellStyle name="RIGs input cells 5 2 5 7" xfId="9569"/>
    <cellStyle name="RIGs input cells 5 2 5 8" xfId="9570"/>
    <cellStyle name="RIGs input cells 5 2 5 9" xfId="9571"/>
    <cellStyle name="RIGs input cells 5 2 6" xfId="9572"/>
    <cellStyle name="RIGs input cells 5 2 7" xfId="9573"/>
    <cellStyle name="RIGs input cells 5 2 8" xfId="9574"/>
    <cellStyle name="RIGs input cells 5 2 9" xfId="9575"/>
    <cellStyle name="RIGs input cells 5 2_4 28 1_Asst_Health_Crit_AllTO_RIIO_20110714pm" xfId="15632"/>
    <cellStyle name="RIGs input cells 5 20" xfId="36950"/>
    <cellStyle name="RIGs input cells 5 21" xfId="36951"/>
    <cellStyle name="RIGs input cells 5 22" xfId="36952"/>
    <cellStyle name="RIGs input cells 5 23" xfId="36953"/>
    <cellStyle name="RIGs input cells 5 24" xfId="36954"/>
    <cellStyle name="RIGs input cells 5 25" xfId="36955"/>
    <cellStyle name="RIGs input cells 5 26" xfId="36956"/>
    <cellStyle name="RIGs input cells 5 27" xfId="36957"/>
    <cellStyle name="RIGs input cells 5 28" xfId="36958"/>
    <cellStyle name="RIGs input cells 5 29" xfId="36959"/>
    <cellStyle name="RIGs input cells 5 3" xfId="1872"/>
    <cellStyle name="RIGs input cells 5 3 10" xfId="9576"/>
    <cellStyle name="RIGs input cells 5 3 11" xfId="9577"/>
    <cellStyle name="RIGs input cells 5 3 12" xfId="9578"/>
    <cellStyle name="RIGs input cells 5 3 13" xfId="9579"/>
    <cellStyle name="RIGs input cells 5 3 14" xfId="9580"/>
    <cellStyle name="RIGs input cells 5 3 15" xfId="9581"/>
    <cellStyle name="RIGs input cells 5 3 16" xfId="36960"/>
    <cellStyle name="RIGs input cells 5 3 17" xfId="36961"/>
    <cellStyle name="RIGs input cells 5 3 18" xfId="36962"/>
    <cellStyle name="RIGs input cells 5 3 19" xfId="36963"/>
    <cellStyle name="RIGs input cells 5 3 2" xfId="1873"/>
    <cellStyle name="RIGs input cells 5 3 2 10" xfId="9582"/>
    <cellStyle name="RIGs input cells 5 3 2 11" xfId="9583"/>
    <cellStyle name="RIGs input cells 5 3 2 12" xfId="9584"/>
    <cellStyle name="RIGs input cells 5 3 2 13" xfId="9585"/>
    <cellStyle name="RIGs input cells 5 3 2 14" xfId="9586"/>
    <cellStyle name="RIGs input cells 5 3 2 15" xfId="36964"/>
    <cellStyle name="RIGs input cells 5 3 2 16" xfId="36965"/>
    <cellStyle name="RIGs input cells 5 3 2 17" xfId="36966"/>
    <cellStyle name="RIGs input cells 5 3 2 18" xfId="36967"/>
    <cellStyle name="RIGs input cells 5 3 2 19" xfId="36968"/>
    <cellStyle name="RIGs input cells 5 3 2 2" xfId="1874"/>
    <cellStyle name="RIGs input cells 5 3 2 2 10" xfId="9587"/>
    <cellStyle name="RIGs input cells 5 3 2 2 11" xfId="9588"/>
    <cellStyle name="RIGs input cells 5 3 2 2 12" xfId="9589"/>
    <cellStyle name="RIGs input cells 5 3 2 2 13" xfId="9590"/>
    <cellStyle name="RIGs input cells 5 3 2 2 2" xfId="9591"/>
    <cellStyle name="RIGs input cells 5 3 2 2 3" xfId="9592"/>
    <cellStyle name="RIGs input cells 5 3 2 2 4" xfId="9593"/>
    <cellStyle name="RIGs input cells 5 3 2 2 5" xfId="9594"/>
    <cellStyle name="RIGs input cells 5 3 2 2 6" xfId="9595"/>
    <cellStyle name="RIGs input cells 5 3 2 2 7" xfId="9596"/>
    <cellStyle name="RIGs input cells 5 3 2 2 8" xfId="9597"/>
    <cellStyle name="RIGs input cells 5 3 2 2 9" xfId="9598"/>
    <cellStyle name="RIGs input cells 5 3 2 20" xfId="36969"/>
    <cellStyle name="RIGs input cells 5 3 2 21" xfId="36970"/>
    <cellStyle name="RIGs input cells 5 3 2 22" xfId="36971"/>
    <cellStyle name="RIGs input cells 5 3 2 23" xfId="36972"/>
    <cellStyle name="RIGs input cells 5 3 2 24" xfId="36973"/>
    <cellStyle name="RIGs input cells 5 3 2 25" xfId="36974"/>
    <cellStyle name="RIGs input cells 5 3 2 26" xfId="36975"/>
    <cellStyle name="RIGs input cells 5 3 2 27" xfId="36976"/>
    <cellStyle name="RIGs input cells 5 3 2 28" xfId="36977"/>
    <cellStyle name="RIGs input cells 5 3 2 29" xfId="36978"/>
    <cellStyle name="RIGs input cells 5 3 2 3" xfId="9599"/>
    <cellStyle name="RIGs input cells 5 3 2 30" xfId="36979"/>
    <cellStyle name="RIGs input cells 5 3 2 31" xfId="36980"/>
    <cellStyle name="RIGs input cells 5 3 2 32" xfId="36981"/>
    <cellStyle name="RIGs input cells 5 3 2 33" xfId="36982"/>
    <cellStyle name="RIGs input cells 5 3 2 34" xfId="36983"/>
    <cellStyle name="RIGs input cells 5 3 2 4" xfId="9600"/>
    <cellStyle name="RIGs input cells 5 3 2 5" xfId="9601"/>
    <cellStyle name="RIGs input cells 5 3 2 6" xfId="9602"/>
    <cellStyle name="RIGs input cells 5 3 2 7" xfId="9603"/>
    <cellStyle name="RIGs input cells 5 3 2 8" xfId="9604"/>
    <cellStyle name="RIGs input cells 5 3 2 9" xfId="9605"/>
    <cellStyle name="RIGs input cells 5 3 20" xfId="36984"/>
    <cellStyle name="RIGs input cells 5 3 21" xfId="36985"/>
    <cellStyle name="RIGs input cells 5 3 22" xfId="36986"/>
    <cellStyle name="RIGs input cells 5 3 23" xfId="36987"/>
    <cellStyle name="RIGs input cells 5 3 24" xfId="36988"/>
    <cellStyle name="RIGs input cells 5 3 25" xfId="36989"/>
    <cellStyle name="RIGs input cells 5 3 26" xfId="36990"/>
    <cellStyle name="RIGs input cells 5 3 27" xfId="36991"/>
    <cellStyle name="RIGs input cells 5 3 28" xfId="36992"/>
    <cellStyle name="RIGs input cells 5 3 29" xfId="36993"/>
    <cellStyle name="RIGs input cells 5 3 3" xfId="1875"/>
    <cellStyle name="RIGs input cells 5 3 3 10" xfId="9606"/>
    <cellStyle name="RIGs input cells 5 3 3 11" xfId="9607"/>
    <cellStyle name="RIGs input cells 5 3 3 12" xfId="9608"/>
    <cellStyle name="RIGs input cells 5 3 3 13" xfId="9609"/>
    <cellStyle name="RIGs input cells 5 3 3 2" xfId="9610"/>
    <cellStyle name="RIGs input cells 5 3 3 3" xfId="9611"/>
    <cellStyle name="RIGs input cells 5 3 3 4" xfId="9612"/>
    <cellStyle name="RIGs input cells 5 3 3 5" xfId="9613"/>
    <cellStyle name="RIGs input cells 5 3 3 6" xfId="9614"/>
    <cellStyle name="RIGs input cells 5 3 3 7" xfId="9615"/>
    <cellStyle name="RIGs input cells 5 3 3 8" xfId="9616"/>
    <cellStyle name="RIGs input cells 5 3 3 9" xfId="9617"/>
    <cellStyle name="RIGs input cells 5 3 30" xfId="36994"/>
    <cellStyle name="RIGs input cells 5 3 31" xfId="36995"/>
    <cellStyle name="RIGs input cells 5 3 32" xfId="36996"/>
    <cellStyle name="RIGs input cells 5 3 33" xfId="36997"/>
    <cellStyle name="RIGs input cells 5 3 34" xfId="36998"/>
    <cellStyle name="RIGs input cells 5 3 35" xfId="36999"/>
    <cellStyle name="RIGs input cells 5 3 4" xfId="9618"/>
    <cellStyle name="RIGs input cells 5 3 5" xfId="9619"/>
    <cellStyle name="RIGs input cells 5 3 6" xfId="9620"/>
    <cellStyle name="RIGs input cells 5 3 7" xfId="9621"/>
    <cellStyle name="RIGs input cells 5 3 8" xfId="9622"/>
    <cellStyle name="RIGs input cells 5 3 9" xfId="9623"/>
    <cellStyle name="RIGs input cells 5 3_4 28 1_Asst_Health_Crit_AllTO_RIIO_20110714pm" xfId="15633"/>
    <cellStyle name="RIGs input cells 5 30" xfId="37000"/>
    <cellStyle name="RIGs input cells 5 31" xfId="37001"/>
    <cellStyle name="RIGs input cells 5 32" xfId="37002"/>
    <cellStyle name="RIGs input cells 5 33" xfId="37003"/>
    <cellStyle name="RIGs input cells 5 34" xfId="37004"/>
    <cellStyle name="RIGs input cells 5 35" xfId="37005"/>
    <cellStyle name="RIGs input cells 5 36" xfId="37006"/>
    <cellStyle name="RIGs input cells 5 37" xfId="37007"/>
    <cellStyle name="RIGs input cells 5 38" xfId="37008"/>
    <cellStyle name="RIGs input cells 5 39" xfId="37009"/>
    <cellStyle name="RIGs input cells 5 4" xfId="1876"/>
    <cellStyle name="RIGs input cells 5 4 10" xfId="9624"/>
    <cellStyle name="RIGs input cells 5 4 11" xfId="9625"/>
    <cellStyle name="RIGs input cells 5 4 12" xfId="9626"/>
    <cellStyle name="RIGs input cells 5 4 13" xfId="9627"/>
    <cellStyle name="RIGs input cells 5 4 14" xfId="9628"/>
    <cellStyle name="RIGs input cells 5 4 15" xfId="37010"/>
    <cellStyle name="RIGs input cells 5 4 16" xfId="37011"/>
    <cellStyle name="RIGs input cells 5 4 17" xfId="37012"/>
    <cellStyle name="RIGs input cells 5 4 18" xfId="37013"/>
    <cellStyle name="RIGs input cells 5 4 19" xfId="37014"/>
    <cellStyle name="RIGs input cells 5 4 2" xfId="1877"/>
    <cellStyle name="RIGs input cells 5 4 2 10" xfId="9629"/>
    <cellStyle name="RIGs input cells 5 4 2 11" xfId="9630"/>
    <cellStyle name="RIGs input cells 5 4 2 12" xfId="9631"/>
    <cellStyle name="RIGs input cells 5 4 2 13" xfId="9632"/>
    <cellStyle name="RIGs input cells 5 4 2 2" xfId="9633"/>
    <cellStyle name="RIGs input cells 5 4 2 3" xfId="9634"/>
    <cellStyle name="RIGs input cells 5 4 2 4" xfId="9635"/>
    <cellStyle name="RIGs input cells 5 4 2 5" xfId="9636"/>
    <cellStyle name="RIGs input cells 5 4 2 6" xfId="9637"/>
    <cellStyle name="RIGs input cells 5 4 2 7" xfId="9638"/>
    <cellStyle name="RIGs input cells 5 4 2 8" xfId="9639"/>
    <cellStyle name="RIGs input cells 5 4 2 9" xfId="9640"/>
    <cellStyle name="RIGs input cells 5 4 20" xfId="37015"/>
    <cellStyle name="RIGs input cells 5 4 21" xfId="37016"/>
    <cellStyle name="RIGs input cells 5 4 22" xfId="37017"/>
    <cellStyle name="RIGs input cells 5 4 23" xfId="37018"/>
    <cellStyle name="RIGs input cells 5 4 24" xfId="37019"/>
    <cellStyle name="RIGs input cells 5 4 25" xfId="37020"/>
    <cellStyle name="RIGs input cells 5 4 26" xfId="37021"/>
    <cellStyle name="RIGs input cells 5 4 27" xfId="37022"/>
    <cellStyle name="RIGs input cells 5 4 28" xfId="37023"/>
    <cellStyle name="RIGs input cells 5 4 29" xfId="37024"/>
    <cellStyle name="RIGs input cells 5 4 3" xfId="9641"/>
    <cellStyle name="RIGs input cells 5 4 30" xfId="37025"/>
    <cellStyle name="RIGs input cells 5 4 31" xfId="37026"/>
    <cellStyle name="RIGs input cells 5 4 32" xfId="37027"/>
    <cellStyle name="RIGs input cells 5 4 33" xfId="37028"/>
    <cellStyle name="RIGs input cells 5 4 34" xfId="37029"/>
    <cellStyle name="RIGs input cells 5 4 4" xfId="9642"/>
    <cellStyle name="RIGs input cells 5 4 5" xfId="9643"/>
    <cellStyle name="RIGs input cells 5 4 6" xfId="9644"/>
    <cellStyle name="RIGs input cells 5 4 7" xfId="9645"/>
    <cellStyle name="RIGs input cells 5 4 8" xfId="9646"/>
    <cellStyle name="RIGs input cells 5 4 9" xfId="9647"/>
    <cellStyle name="RIGs input cells 5 40" xfId="41876"/>
    <cellStyle name="RIGs input cells 5 5" xfId="1878"/>
    <cellStyle name="RIGs input cells 5 5 10" xfId="9648"/>
    <cellStyle name="RIGs input cells 5 5 11" xfId="9649"/>
    <cellStyle name="RIGs input cells 5 5 12" xfId="9650"/>
    <cellStyle name="RIGs input cells 5 5 13" xfId="9651"/>
    <cellStyle name="RIGs input cells 5 5 14" xfId="9652"/>
    <cellStyle name="RIGs input cells 5 5 15" xfId="37030"/>
    <cellStyle name="RIGs input cells 5 5 16" xfId="37031"/>
    <cellStyle name="RIGs input cells 5 5 17" xfId="37032"/>
    <cellStyle name="RIGs input cells 5 5 18" xfId="37033"/>
    <cellStyle name="RIGs input cells 5 5 19" xfId="37034"/>
    <cellStyle name="RIGs input cells 5 5 2" xfId="1879"/>
    <cellStyle name="RIGs input cells 5 5 2 10" xfId="9653"/>
    <cellStyle name="RIGs input cells 5 5 2 11" xfId="9654"/>
    <cellStyle name="RIGs input cells 5 5 2 12" xfId="9655"/>
    <cellStyle name="RIGs input cells 5 5 2 13" xfId="9656"/>
    <cellStyle name="RIGs input cells 5 5 2 2" xfId="9657"/>
    <cellStyle name="RIGs input cells 5 5 2 3" xfId="9658"/>
    <cellStyle name="RIGs input cells 5 5 2 4" xfId="9659"/>
    <cellStyle name="RIGs input cells 5 5 2 5" xfId="9660"/>
    <cellStyle name="RIGs input cells 5 5 2 6" xfId="9661"/>
    <cellStyle name="RIGs input cells 5 5 2 7" xfId="9662"/>
    <cellStyle name="RIGs input cells 5 5 2 8" xfId="9663"/>
    <cellStyle name="RIGs input cells 5 5 2 9" xfId="9664"/>
    <cellStyle name="RIGs input cells 5 5 20" xfId="37035"/>
    <cellStyle name="RIGs input cells 5 5 21" xfId="37036"/>
    <cellStyle name="RIGs input cells 5 5 22" xfId="37037"/>
    <cellStyle name="RIGs input cells 5 5 23" xfId="37038"/>
    <cellStyle name="RIGs input cells 5 5 24" xfId="37039"/>
    <cellStyle name="RIGs input cells 5 5 25" xfId="37040"/>
    <cellStyle name="RIGs input cells 5 5 26" xfId="37041"/>
    <cellStyle name="RIGs input cells 5 5 27" xfId="37042"/>
    <cellStyle name="RIGs input cells 5 5 28" xfId="37043"/>
    <cellStyle name="RIGs input cells 5 5 29" xfId="37044"/>
    <cellStyle name="RIGs input cells 5 5 3" xfId="9665"/>
    <cellStyle name="RIGs input cells 5 5 30" xfId="37045"/>
    <cellStyle name="RIGs input cells 5 5 31" xfId="37046"/>
    <cellStyle name="RIGs input cells 5 5 32" xfId="37047"/>
    <cellStyle name="RIGs input cells 5 5 33" xfId="37048"/>
    <cellStyle name="RIGs input cells 5 5 34" xfId="37049"/>
    <cellStyle name="RIGs input cells 5 5 4" xfId="9666"/>
    <cellStyle name="RIGs input cells 5 5 5" xfId="9667"/>
    <cellStyle name="RIGs input cells 5 5 6" xfId="9668"/>
    <cellStyle name="RIGs input cells 5 5 7" xfId="9669"/>
    <cellStyle name="RIGs input cells 5 5 8" xfId="9670"/>
    <cellStyle name="RIGs input cells 5 5 9" xfId="9671"/>
    <cellStyle name="RIGs input cells 5 6" xfId="1880"/>
    <cellStyle name="RIGs input cells 5 6 10" xfId="9672"/>
    <cellStyle name="RIGs input cells 5 6 11" xfId="9673"/>
    <cellStyle name="RIGs input cells 5 6 12" xfId="9674"/>
    <cellStyle name="RIGs input cells 5 6 13" xfId="9675"/>
    <cellStyle name="RIGs input cells 5 6 2" xfId="9676"/>
    <cellStyle name="RIGs input cells 5 6 3" xfId="9677"/>
    <cellStyle name="RIGs input cells 5 6 4" xfId="9678"/>
    <cellStyle name="RIGs input cells 5 6 5" xfId="9679"/>
    <cellStyle name="RIGs input cells 5 6 6" xfId="9680"/>
    <cellStyle name="RIGs input cells 5 6 7" xfId="9681"/>
    <cellStyle name="RIGs input cells 5 6 8" xfId="9682"/>
    <cellStyle name="RIGs input cells 5 6 9" xfId="9683"/>
    <cellStyle name="RIGs input cells 5 7" xfId="9684"/>
    <cellStyle name="RIGs input cells 5 7 2" xfId="15735"/>
    <cellStyle name="RIGs input cells 5 8" xfId="9685"/>
    <cellStyle name="RIGs input cells 5 9" xfId="9686"/>
    <cellStyle name="RIGs input cells 5_1.3s Accounting C Costs Scots" xfId="1881"/>
    <cellStyle name="RIGs input cells 6" xfId="149"/>
    <cellStyle name="RIGs input cells 6 10" xfId="9687"/>
    <cellStyle name="RIGs input cells 6 11" xfId="9688"/>
    <cellStyle name="RIGs input cells 6 12" xfId="9689"/>
    <cellStyle name="RIGs input cells 6 13" xfId="9690"/>
    <cellStyle name="RIGs input cells 6 14" xfId="9691"/>
    <cellStyle name="RIGs input cells 6 15" xfId="9692"/>
    <cellStyle name="RIGs input cells 6 16" xfId="9693"/>
    <cellStyle name="RIGs input cells 6 17" xfId="9694"/>
    <cellStyle name="RIGs input cells 6 18" xfId="9695"/>
    <cellStyle name="RIGs input cells 6 19" xfId="9696"/>
    <cellStyle name="RIGs input cells 6 2" xfId="281"/>
    <cellStyle name="RIGs input cells 6 2 10" xfId="9697"/>
    <cellStyle name="RIGs input cells 6 2 11" xfId="9698"/>
    <cellStyle name="RIGs input cells 6 2 12" xfId="9699"/>
    <cellStyle name="RIGs input cells 6 2 13" xfId="9700"/>
    <cellStyle name="RIGs input cells 6 2 14" xfId="9701"/>
    <cellStyle name="RIGs input cells 6 2 15" xfId="9702"/>
    <cellStyle name="RIGs input cells 6 2 16" xfId="9703"/>
    <cellStyle name="RIGs input cells 6 2 17" xfId="9704"/>
    <cellStyle name="RIGs input cells 6 2 18" xfId="9705"/>
    <cellStyle name="RIGs input cells 6 2 19" xfId="37050"/>
    <cellStyle name="RIGs input cells 6 2 2" xfId="1882"/>
    <cellStyle name="RIGs input cells 6 2 2 10" xfId="9706"/>
    <cellStyle name="RIGs input cells 6 2 2 11" xfId="9707"/>
    <cellStyle name="RIGs input cells 6 2 2 12" xfId="9708"/>
    <cellStyle name="RIGs input cells 6 2 2 13" xfId="9709"/>
    <cellStyle name="RIGs input cells 6 2 2 14" xfId="9710"/>
    <cellStyle name="RIGs input cells 6 2 2 15" xfId="9711"/>
    <cellStyle name="RIGs input cells 6 2 2 16" xfId="37051"/>
    <cellStyle name="RIGs input cells 6 2 2 17" xfId="37052"/>
    <cellStyle name="RIGs input cells 6 2 2 18" xfId="37053"/>
    <cellStyle name="RIGs input cells 6 2 2 19" xfId="37054"/>
    <cellStyle name="RIGs input cells 6 2 2 2" xfId="1883"/>
    <cellStyle name="RIGs input cells 6 2 2 2 10" xfId="9712"/>
    <cellStyle name="RIGs input cells 6 2 2 2 11" xfId="9713"/>
    <cellStyle name="RIGs input cells 6 2 2 2 12" xfId="9714"/>
    <cellStyle name="RIGs input cells 6 2 2 2 13" xfId="9715"/>
    <cellStyle name="RIGs input cells 6 2 2 2 14" xfId="9716"/>
    <cellStyle name="RIGs input cells 6 2 2 2 15" xfId="37055"/>
    <cellStyle name="RIGs input cells 6 2 2 2 16" xfId="37056"/>
    <cellStyle name="RIGs input cells 6 2 2 2 17" xfId="37057"/>
    <cellStyle name="RIGs input cells 6 2 2 2 18" xfId="37058"/>
    <cellStyle name="RIGs input cells 6 2 2 2 19" xfId="37059"/>
    <cellStyle name="RIGs input cells 6 2 2 2 2" xfId="1884"/>
    <cellStyle name="RIGs input cells 6 2 2 2 2 10" xfId="9717"/>
    <cellStyle name="RIGs input cells 6 2 2 2 2 11" xfId="9718"/>
    <cellStyle name="RIGs input cells 6 2 2 2 2 12" xfId="9719"/>
    <cellStyle name="RIGs input cells 6 2 2 2 2 13" xfId="9720"/>
    <cellStyle name="RIGs input cells 6 2 2 2 2 2" xfId="9721"/>
    <cellStyle name="RIGs input cells 6 2 2 2 2 3" xfId="9722"/>
    <cellStyle name="RIGs input cells 6 2 2 2 2 4" xfId="9723"/>
    <cellStyle name="RIGs input cells 6 2 2 2 2 5" xfId="9724"/>
    <cellStyle name="RIGs input cells 6 2 2 2 2 6" xfId="9725"/>
    <cellStyle name="RIGs input cells 6 2 2 2 2 7" xfId="9726"/>
    <cellStyle name="RIGs input cells 6 2 2 2 2 8" xfId="9727"/>
    <cellStyle name="RIGs input cells 6 2 2 2 2 9" xfId="9728"/>
    <cellStyle name="RIGs input cells 6 2 2 2 20" xfId="37060"/>
    <cellStyle name="RIGs input cells 6 2 2 2 21" xfId="37061"/>
    <cellStyle name="RIGs input cells 6 2 2 2 22" xfId="37062"/>
    <cellStyle name="RIGs input cells 6 2 2 2 23" xfId="37063"/>
    <cellStyle name="RIGs input cells 6 2 2 2 24" xfId="37064"/>
    <cellStyle name="RIGs input cells 6 2 2 2 25" xfId="37065"/>
    <cellStyle name="RIGs input cells 6 2 2 2 26" xfId="37066"/>
    <cellStyle name="RIGs input cells 6 2 2 2 27" xfId="37067"/>
    <cellStyle name="RIGs input cells 6 2 2 2 28" xfId="37068"/>
    <cellStyle name="RIGs input cells 6 2 2 2 29" xfId="37069"/>
    <cellStyle name="RIGs input cells 6 2 2 2 3" xfId="9729"/>
    <cellStyle name="RIGs input cells 6 2 2 2 30" xfId="37070"/>
    <cellStyle name="RIGs input cells 6 2 2 2 31" xfId="37071"/>
    <cellStyle name="RIGs input cells 6 2 2 2 32" xfId="37072"/>
    <cellStyle name="RIGs input cells 6 2 2 2 33" xfId="37073"/>
    <cellStyle name="RIGs input cells 6 2 2 2 34" xfId="37074"/>
    <cellStyle name="RIGs input cells 6 2 2 2 4" xfId="9730"/>
    <cellStyle name="RIGs input cells 6 2 2 2 5" xfId="9731"/>
    <cellStyle name="RIGs input cells 6 2 2 2 6" xfId="9732"/>
    <cellStyle name="RIGs input cells 6 2 2 2 7" xfId="9733"/>
    <cellStyle name="RIGs input cells 6 2 2 2 8" xfId="9734"/>
    <cellStyle name="RIGs input cells 6 2 2 2 9" xfId="9735"/>
    <cellStyle name="RIGs input cells 6 2 2 20" xfId="37075"/>
    <cellStyle name="RIGs input cells 6 2 2 21" xfId="37076"/>
    <cellStyle name="RIGs input cells 6 2 2 22" xfId="37077"/>
    <cellStyle name="RIGs input cells 6 2 2 23" xfId="37078"/>
    <cellStyle name="RIGs input cells 6 2 2 24" xfId="37079"/>
    <cellStyle name="RIGs input cells 6 2 2 25" xfId="37080"/>
    <cellStyle name="RIGs input cells 6 2 2 26" xfId="37081"/>
    <cellStyle name="RIGs input cells 6 2 2 27" xfId="37082"/>
    <cellStyle name="RIGs input cells 6 2 2 28" xfId="37083"/>
    <cellStyle name="RIGs input cells 6 2 2 29" xfId="37084"/>
    <cellStyle name="RIGs input cells 6 2 2 3" xfId="1885"/>
    <cellStyle name="RIGs input cells 6 2 2 3 10" xfId="9736"/>
    <cellStyle name="RIGs input cells 6 2 2 3 11" xfId="9737"/>
    <cellStyle name="RIGs input cells 6 2 2 3 12" xfId="9738"/>
    <cellStyle name="RIGs input cells 6 2 2 3 13" xfId="9739"/>
    <cellStyle name="RIGs input cells 6 2 2 3 2" xfId="9740"/>
    <cellStyle name="RIGs input cells 6 2 2 3 3" xfId="9741"/>
    <cellStyle name="RIGs input cells 6 2 2 3 4" xfId="9742"/>
    <cellStyle name="RIGs input cells 6 2 2 3 5" xfId="9743"/>
    <cellStyle name="RIGs input cells 6 2 2 3 6" xfId="9744"/>
    <cellStyle name="RIGs input cells 6 2 2 3 7" xfId="9745"/>
    <cellStyle name="RIGs input cells 6 2 2 3 8" xfId="9746"/>
    <cellStyle name="RIGs input cells 6 2 2 3 9" xfId="9747"/>
    <cellStyle name="RIGs input cells 6 2 2 30" xfId="37085"/>
    <cellStyle name="RIGs input cells 6 2 2 31" xfId="37086"/>
    <cellStyle name="RIGs input cells 6 2 2 32" xfId="37087"/>
    <cellStyle name="RIGs input cells 6 2 2 33" xfId="37088"/>
    <cellStyle name="RIGs input cells 6 2 2 34" xfId="37089"/>
    <cellStyle name="RIGs input cells 6 2 2 35" xfId="37090"/>
    <cellStyle name="RIGs input cells 6 2 2 4" xfId="9748"/>
    <cellStyle name="RIGs input cells 6 2 2 5" xfId="9749"/>
    <cellStyle name="RIGs input cells 6 2 2 6" xfId="9750"/>
    <cellStyle name="RIGs input cells 6 2 2 7" xfId="9751"/>
    <cellStyle name="RIGs input cells 6 2 2 8" xfId="9752"/>
    <cellStyle name="RIGs input cells 6 2 2 9" xfId="9753"/>
    <cellStyle name="RIGs input cells 6 2 2_4 28 1_Asst_Health_Crit_AllTO_RIIO_20110714pm" xfId="15634"/>
    <cellStyle name="RIGs input cells 6 2 20" xfId="37091"/>
    <cellStyle name="RIGs input cells 6 2 21" xfId="37092"/>
    <cellStyle name="RIGs input cells 6 2 22" xfId="37093"/>
    <cellStyle name="RIGs input cells 6 2 23" xfId="37094"/>
    <cellStyle name="RIGs input cells 6 2 24" xfId="37095"/>
    <cellStyle name="RIGs input cells 6 2 25" xfId="37096"/>
    <cellStyle name="RIGs input cells 6 2 26" xfId="37097"/>
    <cellStyle name="RIGs input cells 6 2 27" xfId="37098"/>
    <cellStyle name="RIGs input cells 6 2 28" xfId="37099"/>
    <cellStyle name="RIGs input cells 6 2 29" xfId="37100"/>
    <cellStyle name="RIGs input cells 6 2 3" xfId="1886"/>
    <cellStyle name="RIGs input cells 6 2 3 10" xfId="9754"/>
    <cellStyle name="RIGs input cells 6 2 3 11" xfId="9755"/>
    <cellStyle name="RIGs input cells 6 2 3 12" xfId="9756"/>
    <cellStyle name="RIGs input cells 6 2 3 13" xfId="9757"/>
    <cellStyle name="RIGs input cells 6 2 3 14" xfId="9758"/>
    <cellStyle name="RIGs input cells 6 2 3 15" xfId="37101"/>
    <cellStyle name="RIGs input cells 6 2 3 16" xfId="37102"/>
    <cellStyle name="RIGs input cells 6 2 3 17" xfId="37103"/>
    <cellStyle name="RIGs input cells 6 2 3 18" xfId="37104"/>
    <cellStyle name="RIGs input cells 6 2 3 19" xfId="37105"/>
    <cellStyle name="RIGs input cells 6 2 3 2" xfId="1887"/>
    <cellStyle name="RIGs input cells 6 2 3 2 10" xfId="9759"/>
    <cellStyle name="RIGs input cells 6 2 3 2 11" xfId="9760"/>
    <cellStyle name="RIGs input cells 6 2 3 2 12" xfId="9761"/>
    <cellStyle name="RIGs input cells 6 2 3 2 13" xfId="9762"/>
    <cellStyle name="RIGs input cells 6 2 3 2 2" xfId="9763"/>
    <cellStyle name="RIGs input cells 6 2 3 2 3" xfId="9764"/>
    <cellStyle name="RIGs input cells 6 2 3 2 4" xfId="9765"/>
    <cellStyle name="RIGs input cells 6 2 3 2 5" xfId="9766"/>
    <cellStyle name="RIGs input cells 6 2 3 2 6" xfId="9767"/>
    <cellStyle name="RIGs input cells 6 2 3 2 7" xfId="9768"/>
    <cellStyle name="RIGs input cells 6 2 3 2 8" xfId="9769"/>
    <cellStyle name="RIGs input cells 6 2 3 2 9" xfId="9770"/>
    <cellStyle name="RIGs input cells 6 2 3 20" xfId="37106"/>
    <cellStyle name="RIGs input cells 6 2 3 21" xfId="37107"/>
    <cellStyle name="RIGs input cells 6 2 3 22" xfId="37108"/>
    <cellStyle name="RIGs input cells 6 2 3 23" xfId="37109"/>
    <cellStyle name="RIGs input cells 6 2 3 24" xfId="37110"/>
    <cellStyle name="RIGs input cells 6 2 3 25" xfId="37111"/>
    <cellStyle name="RIGs input cells 6 2 3 26" xfId="37112"/>
    <cellStyle name="RIGs input cells 6 2 3 27" xfId="37113"/>
    <cellStyle name="RIGs input cells 6 2 3 28" xfId="37114"/>
    <cellStyle name="RIGs input cells 6 2 3 29" xfId="37115"/>
    <cellStyle name="RIGs input cells 6 2 3 3" xfId="9771"/>
    <cellStyle name="RIGs input cells 6 2 3 30" xfId="37116"/>
    <cellStyle name="RIGs input cells 6 2 3 31" xfId="37117"/>
    <cellStyle name="RIGs input cells 6 2 3 32" xfId="37118"/>
    <cellStyle name="RIGs input cells 6 2 3 33" xfId="37119"/>
    <cellStyle name="RIGs input cells 6 2 3 34" xfId="37120"/>
    <cellStyle name="RIGs input cells 6 2 3 4" xfId="9772"/>
    <cellStyle name="RIGs input cells 6 2 3 5" xfId="9773"/>
    <cellStyle name="RIGs input cells 6 2 3 6" xfId="9774"/>
    <cellStyle name="RIGs input cells 6 2 3 7" xfId="9775"/>
    <cellStyle name="RIGs input cells 6 2 3 8" xfId="9776"/>
    <cellStyle name="RIGs input cells 6 2 3 9" xfId="9777"/>
    <cellStyle name="RIGs input cells 6 2 30" xfId="37121"/>
    <cellStyle name="RIGs input cells 6 2 31" xfId="37122"/>
    <cellStyle name="RIGs input cells 6 2 32" xfId="37123"/>
    <cellStyle name="RIGs input cells 6 2 33" xfId="37124"/>
    <cellStyle name="RIGs input cells 6 2 34" xfId="37125"/>
    <cellStyle name="RIGs input cells 6 2 35" xfId="37126"/>
    <cellStyle name="RIGs input cells 6 2 36" xfId="37127"/>
    <cellStyle name="RIGs input cells 6 2 37" xfId="37128"/>
    <cellStyle name="RIGs input cells 6 2 38" xfId="37129"/>
    <cellStyle name="RIGs input cells 6 2 4" xfId="1888"/>
    <cellStyle name="RIGs input cells 6 2 4 10" xfId="9778"/>
    <cellStyle name="RIGs input cells 6 2 4 11" xfId="9779"/>
    <cellStyle name="RIGs input cells 6 2 4 12" xfId="9780"/>
    <cellStyle name="RIGs input cells 6 2 4 13" xfId="9781"/>
    <cellStyle name="RIGs input cells 6 2 4 14" xfId="9782"/>
    <cellStyle name="RIGs input cells 6 2 4 15" xfId="37130"/>
    <cellStyle name="RIGs input cells 6 2 4 16" xfId="37131"/>
    <cellStyle name="RIGs input cells 6 2 4 17" xfId="37132"/>
    <cellStyle name="RIGs input cells 6 2 4 18" xfId="37133"/>
    <cellStyle name="RIGs input cells 6 2 4 19" xfId="37134"/>
    <cellStyle name="RIGs input cells 6 2 4 2" xfId="1889"/>
    <cellStyle name="RIGs input cells 6 2 4 2 10" xfId="9783"/>
    <cellStyle name="RIGs input cells 6 2 4 2 11" xfId="9784"/>
    <cellStyle name="RIGs input cells 6 2 4 2 12" xfId="9785"/>
    <cellStyle name="RIGs input cells 6 2 4 2 13" xfId="9786"/>
    <cellStyle name="RIGs input cells 6 2 4 2 2" xfId="9787"/>
    <cellStyle name="RIGs input cells 6 2 4 2 3" xfId="9788"/>
    <cellStyle name="RIGs input cells 6 2 4 2 4" xfId="9789"/>
    <cellStyle name="RIGs input cells 6 2 4 2 5" xfId="9790"/>
    <cellStyle name="RIGs input cells 6 2 4 2 6" xfId="9791"/>
    <cellStyle name="RIGs input cells 6 2 4 2 7" xfId="9792"/>
    <cellStyle name="RIGs input cells 6 2 4 2 8" xfId="9793"/>
    <cellStyle name="RIGs input cells 6 2 4 2 9" xfId="9794"/>
    <cellStyle name="RIGs input cells 6 2 4 20" xfId="37135"/>
    <cellStyle name="RIGs input cells 6 2 4 21" xfId="37136"/>
    <cellStyle name="RIGs input cells 6 2 4 22" xfId="37137"/>
    <cellStyle name="RIGs input cells 6 2 4 23" xfId="37138"/>
    <cellStyle name="RIGs input cells 6 2 4 24" xfId="37139"/>
    <cellStyle name="RIGs input cells 6 2 4 25" xfId="37140"/>
    <cellStyle name="RIGs input cells 6 2 4 26" xfId="37141"/>
    <cellStyle name="RIGs input cells 6 2 4 27" xfId="37142"/>
    <cellStyle name="RIGs input cells 6 2 4 28" xfId="37143"/>
    <cellStyle name="RIGs input cells 6 2 4 29" xfId="37144"/>
    <cellStyle name="RIGs input cells 6 2 4 3" xfId="9795"/>
    <cellStyle name="RIGs input cells 6 2 4 30" xfId="37145"/>
    <cellStyle name="RIGs input cells 6 2 4 31" xfId="37146"/>
    <cellStyle name="RIGs input cells 6 2 4 32" xfId="37147"/>
    <cellStyle name="RIGs input cells 6 2 4 33" xfId="37148"/>
    <cellStyle name="RIGs input cells 6 2 4 34" xfId="37149"/>
    <cellStyle name="RIGs input cells 6 2 4 4" xfId="9796"/>
    <cellStyle name="RIGs input cells 6 2 4 5" xfId="9797"/>
    <cellStyle name="RIGs input cells 6 2 4 6" xfId="9798"/>
    <cellStyle name="RIGs input cells 6 2 4 7" xfId="9799"/>
    <cellStyle name="RIGs input cells 6 2 4 8" xfId="9800"/>
    <cellStyle name="RIGs input cells 6 2 4 9" xfId="9801"/>
    <cellStyle name="RIGs input cells 6 2 5" xfId="1890"/>
    <cellStyle name="RIGs input cells 6 2 5 10" xfId="9802"/>
    <cellStyle name="RIGs input cells 6 2 5 11" xfId="9803"/>
    <cellStyle name="RIGs input cells 6 2 5 12" xfId="9804"/>
    <cellStyle name="RIGs input cells 6 2 5 13" xfId="9805"/>
    <cellStyle name="RIGs input cells 6 2 5 2" xfId="9806"/>
    <cellStyle name="RIGs input cells 6 2 5 3" xfId="9807"/>
    <cellStyle name="RIGs input cells 6 2 5 4" xfId="9808"/>
    <cellStyle name="RIGs input cells 6 2 5 5" xfId="9809"/>
    <cellStyle name="RIGs input cells 6 2 5 6" xfId="9810"/>
    <cellStyle name="RIGs input cells 6 2 5 7" xfId="9811"/>
    <cellStyle name="RIGs input cells 6 2 5 8" xfId="9812"/>
    <cellStyle name="RIGs input cells 6 2 5 9" xfId="9813"/>
    <cellStyle name="RIGs input cells 6 2 6" xfId="9814"/>
    <cellStyle name="RIGs input cells 6 2 7" xfId="9815"/>
    <cellStyle name="RIGs input cells 6 2 8" xfId="9816"/>
    <cellStyle name="RIGs input cells 6 2 9" xfId="9817"/>
    <cellStyle name="RIGs input cells 6 2_4 28 1_Asst_Health_Crit_AllTO_RIIO_20110714pm" xfId="15635"/>
    <cellStyle name="RIGs input cells 6 20" xfId="37150"/>
    <cellStyle name="RIGs input cells 6 21" xfId="37151"/>
    <cellStyle name="RIGs input cells 6 22" xfId="37152"/>
    <cellStyle name="RIGs input cells 6 23" xfId="37153"/>
    <cellStyle name="RIGs input cells 6 24" xfId="37154"/>
    <cellStyle name="RIGs input cells 6 25" xfId="37155"/>
    <cellStyle name="RIGs input cells 6 26" xfId="37156"/>
    <cellStyle name="RIGs input cells 6 27" xfId="37157"/>
    <cellStyle name="RIGs input cells 6 28" xfId="37158"/>
    <cellStyle name="RIGs input cells 6 29" xfId="37159"/>
    <cellStyle name="RIGs input cells 6 3" xfId="1891"/>
    <cellStyle name="RIGs input cells 6 3 10" xfId="9818"/>
    <cellStyle name="RIGs input cells 6 3 11" xfId="9819"/>
    <cellStyle name="RIGs input cells 6 3 12" xfId="9820"/>
    <cellStyle name="RIGs input cells 6 3 13" xfId="9821"/>
    <cellStyle name="RIGs input cells 6 3 14" xfId="9822"/>
    <cellStyle name="RIGs input cells 6 3 15" xfId="9823"/>
    <cellStyle name="RIGs input cells 6 3 16" xfId="37160"/>
    <cellStyle name="RIGs input cells 6 3 17" xfId="37161"/>
    <cellStyle name="RIGs input cells 6 3 18" xfId="37162"/>
    <cellStyle name="RIGs input cells 6 3 19" xfId="37163"/>
    <cellStyle name="RIGs input cells 6 3 2" xfId="1892"/>
    <cellStyle name="RIGs input cells 6 3 2 10" xfId="9824"/>
    <cellStyle name="RIGs input cells 6 3 2 11" xfId="9825"/>
    <cellStyle name="RIGs input cells 6 3 2 12" xfId="9826"/>
    <cellStyle name="RIGs input cells 6 3 2 13" xfId="9827"/>
    <cellStyle name="RIGs input cells 6 3 2 14" xfId="9828"/>
    <cellStyle name="RIGs input cells 6 3 2 15" xfId="37164"/>
    <cellStyle name="RIGs input cells 6 3 2 16" xfId="37165"/>
    <cellStyle name="RIGs input cells 6 3 2 17" xfId="37166"/>
    <cellStyle name="RIGs input cells 6 3 2 18" xfId="37167"/>
    <cellStyle name="RIGs input cells 6 3 2 19" xfId="37168"/>
    <cellStyle name="RIGs input cells 6 3 2 2" xfId="1893"/>
    <cellStyle name="RIGs input cells 6 3 2 2 10" xfId="9829"/>
    <cellStyle name="RIGs input cells 6 3 2 2 11" xfId="9830"/>
    <cellStyle name="RIGs input cells 6 3 2 2 12" xfId="9831"/>
    <cellStyle name="RIGs input cells 6 3 2 2 13" xfId="9832"/>
    <cellStyle name="RIGs input cells 6 3 2 2 2" xfId="9833"/>
    <cellStyle name="RIGs input cells 6 3 2 2 3" xfId="9834"/>
    <cellStyle name="RIGs input cells 6 3 2 2 4" xfId="9835"/>
    <cellStyle name="RIGs input cells 6 3 2 2 5" xfId="9836"/>
    <cellStyle name="RIGs input cells 6 3 2 2 6" xfId="9837"/>
    <cellStyle name="RIGs input cells 6 3 2 2 7" xfId="9838"/>
    <cellStyle name="RIGs input cells 6 3 2 2 8" xfId="9839"/>
    <cellStyle name="RIGs input cells 6 3 2 2 9" xfId="9840"/>
    <cellStyle name="RIGs input cells 6 3 2 20" xfId="37169"/>
    <cellStyle name="RIGs input cells 6 3 2 21" xfId="37170"/>
    <cellStyle name="RIGs input cells 6 3 2 22" xfId="37171"/>
    <cellStyle name="RIGs input cells 6 3 2 23" xfId="37172"/>
    <cellStyle name="RIGs input cells 6 3 2 24" xfId="37173"/>
    <cellStyle name="RIGs input cells 6 3 2 25" xfId="37174"/>
    <cellStyle name="RIGs input cells 6 3 2 26" xfId="37175"/>
    <cellStyle name="RIGs input cells 6 3 2 27" xfId="37176"/>
    <cellStyle name="RIGs input cells 6 3 2 28" xfId="37177"/>
    <cellStyle name="RIGs input cells 6 3 2 29" xfId="37178"/>
    <cellStyle name="RIGs input cells 6 3 2 3" xfId="9841"/>
    <cellStyle name="RIGs input cells 6 3 2 30" xfId="37179"/>
    <cellStyle name="RIGs input cells 6 3 2 31" xfId="37180"/>
    <cellStyle name="RIGs input cells 6 3 2 32" xfId="37181"/>
    <cellStyle name="RIGs input cells 6 3 2 33" xfId="37182"/>
    <cellStyle name="RIGs input cells 6 3 2 34" xfId="37183"/>
    <cellStyle name="RIGs input cells 6 3 2 4" xfId="9842"/>
    <cellStyle name="RIGs input cells 6 3 2 5" xfId="9843"/>
    <cellStyle name="RIGs input cells 6 3 2 6" xfId="9844"/>
    <cellStyle name="RIGs input cells 6 3 2 7" xfId="9845"/>
    <cellStyle name="RIGs input cells 6 3 2 8" xfId="9846"/>
    <cellStyle name="RIGs input cells 6 3 2 9" xfId="9847"/>
    <cellStyle name="RIGs input cells 6 3 20" xfId="37184"/>
    <cellStyle name="RIGs input cells 6 3 21" xfId="37185"/>
    <cellStyle name="RIGs input cells 6 3 22" xfId="37186"/>
    <cellStyle name="RIGs input cells 6 3 23" xfId="37187"/>
    <cellStyle name="RIGs input cells 6 3 24" xfId="37188"/>
    <cellStyle name="RIGs input cells 6 3 25" xfId="37189"/>
    <cellStyle name="RIGs input cells 6 3 26" xfId="37190"/>
    <cellStyle name="RIGs input cells 6 3 27" xfId="37191"/>
    <cellStyle name="RIGs input cells 6 3 28" xfId="37192"/>
    <cellStyle name="RIGs input cells 6 3 29" xfId="37193"/>
    <cellStyle name="RIGs input cells 6 3 3" xfId="1894"/>
    <cellStyle name="RIGs input cells 6 3 3 10" xfId="9848"/>
    <cellStyle name="RIGs input cells 6 3 3 11" xfId="9849"/>
    <cellStyle name="RIGs input cells 6 3 3 12" xfId="9850"/>
    <cellStyle name="RIGs input cells 6 3 3 13" xfId="9851"/>
    <cellStyle name="RIGs input cells 6 3 3 2" xfId="9852"/>
    <cellStyle name="RIGs input cells 6 3 3 3" xfId="9853"/>
    <cellStyle name="RIGs input cells 6 3 3 4" xfId="9854"/>
    <cellStyle name="RIGs input cells 6 3 3 5" xfId="9855"/>
    <cellStyle name="RIGs input cells 6 3 3 6" xfId="9856"/>
    <cellStyle name="RIGs input cells 6 3 3 7" xfId="9857"/>
    <cellStyle name="RIGs input cells 6 3 3 8" xfId="9858"/>
    <cellStyle name="RIGs input cells 6 3 3 9" xfId="9859"/>
    <cellStyle name="RIGs input cells 6 3 30" xfId="37194"/>
    <cellStyle name="RIGs input cells 6 3 31" xfId="37195"/>
    <cellStyle name="RIGs input cells 6 3 32" xfId="37196"/>
    <cellStyle name="RIGs input cells 6 3 33" xfId="37197"/>
    <cellStyle name="RIGs input cells 6 3 34" xfId="37198"/>
    <cellStyle name="RIGs input cells 6 3 35" xfId="37199"/>
    <cellStyle name="RIGs input cells 6 3 4" xfId="9860"/>
    <cellStyle name="RIGs input cells 6 3 5" xfId="9861"/>
    <cellStyle name="RIGs input cells 6 3 6" xfId="9862"/>
    <cellStyle name="RIGs input cells 6 3 7" xfId="9863"/>
    <cellStyle name="RIGs input cells 6 3 8" xfId="9864"/>
    <cellStyle name="RIGs input cells 6 3 9" xfId="9865"/>
    <cellStyle name="RIGs input cells 6 3_4 28 1_Asst_Health_Crit_AllTO_RIIO_20110714pm" xfId="15636"/>
    <cellStyle name="RIGs input cells 6 30" xfId="37200"/>
    <cellStyle name="RIGs input cells 6 31" xfId="37201"/>
    <cellStyle name="RIGs input cells 6 32" xfId="37202"/>
    <cellStyle name="RIGs input cells 6 33" xfId="37203"/>
    <cellStyle name="RIGs input cells 6 34" xfId="37204"/>
    <cellStyle name="RIGs input cells 6 35" xfId="37205"/>
    <cellStyle name="RIGs input cells 6 36" xfId="37206"/>
    <cellStyle name="RIGs input cells 6 37" xfId="37207"/>
    <cellStyle name="RIGs input cells 6 38" xfId="37208"/>
    <cellStyle name="RIGs input cells 6 39" xfId="37209"/>
    <cellStyle name="RIGs input cells 6 4" xfId="1895"/>
    <cellStyle name="RIGs input cells 6 4 10" xfId="9866"/>
    <cellStyle name="RIGs input cells 6 4 11" xfId="9867"/>
    <cellStyle name="RIGs input cells 6 4 12" xfId="9868"/>
    <cellStyle name="RIGs input cells 6 4 13" xfId="9869"/>
    <cellStyle name="RIGs input cells 6 4 14" xfId="9870"/>
    <cellStyle name="RIGs input cells 6 4 15" xfId="37210"/>
    <cellStyle name="RIGs input cells 6 4 16" xfId="37211"/>
    <cellStyle name="RIGs input cells 6 4 17" xfId="37212"/>
    <cellStyle name="RIGs input cells 6 4 18" xfId="37213"/>
    <cellStyle name="RIGs input cells 6 4 19" xfId="37214"/>
    <cellStyle name="RIGs input cells 6 4 2" xfId="1896"/>
    <cellStyle name="RIGs input cells 6 4 2 10" xfId="9871"/>
    <cellStyle name="RIGs input cells 6 4 2 11" xfId="9872"/>
    <cellStyle name="RIGs input cells 6 4 2 12" xfId="9873"/>
    <cellStyle name="RIGs input cells 6 4 2 13" xfId="9874"/>
    <cellStyle name="RIGs input cells 6 4 2 2" xfId="9875"/>
    <cellStyle name="RIGs input cells 6 4 2 3" xfId="9876"/>
    <cellStyle name="RIGs input cells 6 4 2 4" xfId="9877"/>
    <cellStyle name="RIGs input cells 6 4 2 5" xfId="9878"/>
    <cellStyle name="RIGs input cells 6 4 2 6" xfId="9879"/>
    <cellStyle name="RIGs input cells 6 4 2 7" xfId="9880"/>
    <cellStyle name="RIGs input cells 6 4 2 8" xfId="9881"/>
    <cellStyle name="RIGs input cells 6 4 2 9" xfId="9882"/>
    <cellStyle name="RIGs input cells 6 4 20" xfId="37215"/>
    <cellStyle name="RIGs input cells 6 4 21" xfId="37216"/>
    <cellStyle name="RIGs input cells 6 4 22" xfId="37217"/>
    <cellStyle name="RIGs input cells 6 4 23" xfId="37218"/>
    <cellStyle name="RIGs input cells 6 4 24" xfId="37219"/>
    <cellStyle name="RIGs input cells 6 4 25" xfId="37220"/>
    <cellStyle name="RIGs input cells 6 4 26" xfId="37221"/>
    <cellStyle name="RIGs input cells 6 4 27" xfId="37222"/>
    <cellStyle name="RIGs input cells 6 4 28" xfId="37223"/>
    <cellStyle name="RIGs input cells 6 4 29" xfId="37224"/>
    <cellStyle name="RIGs input cells 6 4 3" xfId="9883"/>
    <cellStyle name="RIGs input cells 6 4 30" xfId="37225"/>
    <cellStyle name="RIGs input cells 6 4 31" xfId="37226"/>
    <cellStyle name="RIGs input cells 6 4 32" xfId="37227"/>
    <cellStyle name="RIGs input cells 6 4 33" xfId="37228"/>
    <cellStyle name="RIGs input cells 6 4 34" xfId="37229"/>
    <cellStyle name="RIGs input cells 6 4 4" xfId="9884"/>
    <cellStyle name="RIGs input cells 6 4 5" xfId="9885"/>
    <cellStyle name="RIGs input cells 6 4 6" xfId="9886"/>
    <cellStyle name="RIGs input cells 6 4 7" xfId="9887"/>
    <cellStyle name="RIGs input cells 6 4 8" xfId="9888"/>
    <cellStyle name="RIGs input cells 6 4 9" xfId="9889"/>
    <cellStyle name="RIGs input cells 6 5" xfId="1897"/>
    <cellStyle name="RIGs input cells 6 5 10" xfId="9890"/>
    <cellStyle name="RIGs input cells 6 5 11" xfId="9891"/>
    <cellStyle name="RIGs input cells 6 5 12" xfId="9892"/>
    <cellStyle name="RIGs input cells 6 5 13" xfId="9893"/>
    <cellStyle name="RIGs input cells 6 5 14" xfId="9894"/>
    <cellStyle name="RIGs input cells 6 5 15" xfId="37230"/>
    <cellStyle name="RIGs input cells 6 5 16" xfId="37231"/>
    <cellStyle name="RIGs input cells 6 5 17" xfId="37232"/>
    <cellStyle name="RIGs input cells 6 5 18" xfId="37233"/>
    <cellStyle name="RIGs input cells 6 5 19" xfId="37234"/>
    <cellStyle name="RIGs input cells 6 5 2" xfId="1898"/>
    <cellStyle name="RIGs input cells 6 5 2 10" xfId="9895"/>
    <cellStyle name="RIGs input cells 6 5 2 11" xfId="9896"/>
    <cellStyle name="RIGs input cells 6 5 2 12" xfId="9897"/>
    <cellStyle name="RIGs input cells 6 5 2 13" xfId="9898"/>
    <cellStyle name="RIGs input cells 6 5 2 2" xfId="9899"/>
    <cellStyle name="RIGs input cells 6 5 2 3" xfId="9900"/>
    <cellStyle name="RIGs input cells 6 5 2 4" xfId="9901"/>
    <cellStyle name="RIGs input cells 6 5 2 5" xfId="9902"/>
    <cellStyle name="RIGs input cells 6 5 2 6" xfId="9903"/>
    <cellStyle name="RIGs input cells 6 5 2 7" xfId="9904"/>
    <cellStyle name="RIGs input cells 6 5 2 8" xfId="9905"/>
    <cellStyle name="RIGs input cells 6 5 2 9" xfId="9906"/>
    <cellStyle name="RIGs input cells 6 5 20" xfId="37235"/>
    <cellStyle name="RIGs input cells 6 5 21" xfId="37236"/>
    <cellStyle name="RIGs input cells 6 5 22" xfId="37237"/>
    <cellStyle name="RIGs input cells 6 5 23" xfId="37238"/>
    <cellStyle name="RIGs input cells 6 5 24" xfId="37239"/>
    <cellStyle name="RIGs input cells 6 5 25" xfId="37240"/>
    <cellStyle name="RIGs input cells 6 5 26" xfId="37241"/>
    <cellStyle name="RIGs input cells 6 5 27" xfId="37242"/>
    <cellStyle name="RIGs input cells 6 5 28" xfId="37243"/>
    <cellStyle name="RIGs input cells 6 5 29" xfId="37244"/>
    <cellStyle name="RIGs input cells 6 5 3" xfId="9907"/>
    <cellStyle name="RIGs input cells 6 5 30" xfId="37245"/>
    <cellStyle name="RIGs input cells 6 5 31" xfId="37246"/>
    <cellStyle name="RIGs input cells 6 5 32" xfId="37247"/>
    <cellStyle name="RIGs input cells 6 5 33" xfId="37248"/>
    <cellStyle name="RIGs input cells 6 5 34" xfId="37249"/>
    <cellStyle name="RIGs input cells 6 5 4" xfId="9908"/>
    <cellStyle name="RIGs input cells 6 5 5" xfId="9909"/>
    <cellStyle name="RIGs input cells 6 5 6" xfId="9910"/>
    <cellStyle name="RIGs input cells 6 5 7" xfId="9911"/>
    <cellStyle name="RIGs input cells 6 5 8" xfId="9912"/>
    <cellStyle name="RIGs input cells 6 5 9" xfId="9913"/>
    <cellStyle name="RIGs input cells 6 6" xfId="1899"/>
    <cellStyle name="RIGs input cells 6 6 10" xfId="9914"/>
    <cellStyle name="RIGs input cells 6 6 11" xfId="9915"/>
    <cellStyle name="RIGs input cells 6 6 12" xfId="9916"/>
    <cellStyle name="RIGs input cells 6 6 13" xfId="9917"/>
    <cellStyle name="RIGs input cells 6 6 2" xfId="9918"/>
    <cellStyle name="RIGs input cells 6 6 3" xfId="9919"/>
    <cellStyle name="RIGs input cells 6 6 4" xfId="9920"/>
    <cellStyle name="RIGs input cells 6 6 5" xfId="9921"/>
    <cellStyle name="RIGs input cells 6 6 6" xfId="9922"/>
    <cellStyle name="RIGs input cells 6 6 7" xfId="9923"/>
    <cellStyle name="RIGs input cells 6 6 8" xfId="9924"/>
    <cellStyle name="RIGs input cells 6 6 9" xfId="9925"/>
    <cellStyle name="RIGs input cells 6 7" xfId="9926"/>
    <cellStyle name="RIGs input cells 6 8" xfId="9927"/>
    <cellStyle name="RIGs input cells 6 9" xfId="9928"/>
    <cellStyle name="RIGs input cells 6_1.3s Accounting C Costs Scots" xfId="1900"/>
    <cellStyle name="RIGs input cells 7" xfId="150"/>
    <cellStyle name="RIGs input cells 7 10" xfId="9929"/>
    <cellStyle name="RIGs input cells 7 11" xfId="9930"/>
    <cellStyle name="RIGs input cells 7 12" xfId="9931"/>
    <cellStyle name="RIGs input cells 7 13" xfId="9932"/>
    <cellStyle name="RIGs input cells 7 14" xfId="9933"/>
    <cellStyle name="RIGs input cells 7 15" xfId="9934"/>
    <cellStyle name="RIGs input cells 7 16" xfId="9935"/>
    <cellStyle name="RIGs input cells 7 17" xfId="9936"/>
    <cellStyle name="RIGs input cells 7 18" xfId="9937"/>
    <cellStyle name="RIGs input cells 7 19" xfId="9938"/>
    <cellStyle name="RIGs input cells 7 2" xfId="282"/>
    <cellStyle name="RIGs input cells 7 2 10" xfId="9939"/>
    <cellStyle name="RIGs input cells 7 2 11" xfId="9940"/>
    <cellStyle name="RIGs input cells 7 2 12" xfId="9941"/>
    <cellStyle name="RIGs input cells 7 2 13" xfId="9942"/>
    <cellStyle name="RIGs input cells 7 2 14" xfId="9943"/>
    <cellStyle name="RIGs input cells 7 2 15" xfId="9944"/>
    <cellStyle name="RIGs input cells 7 2 16" xfId="9945"/>
    <cellStyle name="RIGs input cells 7 2 17" xfId="9946"/>
    <cellStyle name="RIGs input cells 7 2 18" xfId="9947"/>
    <cellStyle name="RIGs input cells 7 2 19" xfId="37250"/>
    <cellStyle name="RIGs input cells 7 2 2" xfId="1901"/>
    <cellStyle name="RIGs input cells 7 2 2 10" xfId="9948"/>
    <cellStyle name="RIGs input cells 7 2 2 11" xfId="9949"/>
    <cellStyle name="RIGs input cells 7 2 2 12" xfId="9950"/>
    <cellStyle name="RIGs input cells 7 2 2 13" xfId="9951"/>
    <cellStyle name="RIGs input cells 7 2 2 14" xfId="9952"/>
    <cellStyle name="RIGs input cells 7 2 2 15" xfId="9953"/>
    <cellStyle name="RIGs input cells 7 2 2 16" xfId="37251"/>
    <cellStyle name="RIGs input cells 7 2 2 17" xfId="37252"/>
    <cellStyle name="RIGs input cells 7 2 2 18" xfId="37253"/>
    <cellStyle name="RIGs input cells 7 2 2 19" xfId="37254"/>
    <cellStyle name="RIGs input cells 7 2 2 2" xfId="1902"/>
    <cellStyle name="RIGs input cells 7 2 2 2 10" xfId="9954"/>
    <cellStyle name="RIGs input cells 7 2 2 2 11" xfId="9955"/>
    <cellStyle name="RIGs input cells 7 2 2 2 12" xfId="9956"/>
    <cellStyle name="RIGs input cells 7 2 2 2 13" xfId="9957"/>
    <cellStyle name="RIGs input cells 7 2 2 2 14" xfId="9958"/>
    <cellStyle name="RIGs input cells 7 2 2 2 15" xfId="37255"/>
    <cellStyle name="RIGs input cells 7 2 2 2 16" xfId="37256"/>
    <cellStyle name="RIGs input cells 7 2 2 2 17" xfId="37257"/>
    <cellStyle name="RIGs input cells 7 2 2 2 18" xfId="37258"/>
    <cellStyle name="RIGs input cells 7 2 2 2 19" xfId="37259"/>
    <cellStyle name="RIGs input cells 7 2 2 2 2" xfId="1903"/>
    <cellStyle name="RIGs input cells 7 2 2 2 2 10" xfId="9959"/>
    <cellStyle name="RIGs input cells 7 2 2 2 2 11" xfId="9960"/>
    <cellStyle name="RIGs input cells 7 2 2 2 2 12" xfId="9961"/>
    <cellStyle name="RIGs input cells 7 2 2 2 2 13" xfId="9962"/>
    <cellStyle name="RIGs input cells 7 2 2 2 2 2" xfId="9963"/>
    <cellStyle name="RIGs input cells 7 2 2 2 2 3" xfId="9964"/>
    <cellStyle name="RIGs input cells 7 2 2 2 2 4" xfId="9965"/>
    <cellStyle name="RIGs input cells 7 2 2 2 2 5" xfId="9966"/>
    <cellStyle name="RIGs input cells 7 2 2 2 2 6" xfId="9967"/>
    <cellStyle name="RIGs input cells 7 2 2 2 2 7" xfId="9968"/>
    <cellStyle name="RIGs input cells 7 2 2 2 2 8" xfId="9969"/>
    <cellStyle name="RIGs input cells 7 2 2 2 2 9" xfId="9970"/>
    <cellStyle name="RIGs input cells 7 2 2 2 20" xfId="37260"/>
    <cellStyle name="RIGs input cells 7 2 2 2 21" xfId="37261"/>
    <cellStyle name="RIGs input cells 7 2 2 2 22" xfId="37262"/>
    <cellStyle name="RIGs input cells 7 2 2 2 23" xfId="37263"/>
    <cellStyle name="RIGs input cells 7 2 2 2 24" xfId="37264"/>
    <cellStyle name="RIGs input cells 7 2 2 2 25" xfId="37265"/>
    <cellStyle name="RIGs input cells 7 2 2 2 26" xfId="37266"/>
    <cellStyle name="RIGs input cells 7 2 2 2 27" xfId="37267"/>
    <cellStyle name="RIGs input cells 7 2 2 2 28" xfId="37268"/>
    <cellStyle name="RIGs input cells 7 2 2 2 29" xfId="37269"/>
    <cellStyle name="RIGs input cells 7 2 2 2 3" xfId="9971"/>
    <cellStyle name="RIGs input cells 7 2 2 2 30" xfId="37270"/>
    <cellStyle name="RIGs input cells 7 2 2 2 31" xfId="37271"/>
    <cellStyle name="RIGs input cells 7 2 2 2 32" xfId="37272"/>
    <cellStyle name="RIGs input cells 7 2 2 2 33" xfId="37273"/>
    <cellStyle name="RIGs input cells 7 2 2 2 34" xfId="37274"/>
    <cellStyle name="RIGs input cells 7 2 2 2 4" xfId="9972"/>
    <cellStyle name="RIGs input cells 7 2 2 2 5" xfId="9973"/>
    <cellStyle name="RIGs input cells 7 2 2 2 6" xfId="9974"/>
    <cellStyle name="RIGs input cells 7 2 2 2 7" xfId="9975"/>
    <cellStyle name="RIGs input cells 7 2 2 2 8" xfId="9976"/>
    <cellStyle name="RIGs input cells 7 2 2 2 9" xfId="9977"/>
    <cellStyle name="RIGs input cells 7 2 2 20" xfId="37275"/>
    <cellStyle name="RIGs input cells 7 2 2 21" xfId="37276"/>
    <cellStyle name="RIGs input cells 7 2 2 22" xfId="37277"/>
    <cellStyle name="RIGs input cells 7 2 2 23" xfId="37278"/>
    <cellStyle name="RIGs input cells 7 2 2 24" xfId="37279"/>
    <cellStyle name="RIGs input cells 7 2 2 25" xfId="37280"/>
    <cellStyle name="RIGs input cells 7 2 2 26" xfId="37281"/>
    <cellStyle name="RIGs input cells 7 2 2 27" xfId="37282"/>
    <cellStyle name="RIGs input cells 7 2 2 28" xfId="37283"/>
    <cellStyle name="RIGs input cells 7 2 2 29" xfId="37284"/>
    <cellStyle name="RIGs input cells 7 2 2 3" xfId="1904"/>
    <cellStyle name="RIGs input cells 7 2 2 3 10" xfId="9978"/>
    <cellStyle name="RIGs input cells 7 2 2 3 11" xfId="9979"/>
    <cellStyle name="RIGs input cells 7 2 2 3 12" xfId="9980"/>
    <cellStyle name="RIGs input cells 7 2 2 3 13" xfId="9981"/>
    <cellStyle name="RIGs input cells 7 2 2 3 2" xfId="9982"/>
    <cellStyle name="RIGs input cells 7 2 2 3 3" xfId="9983"/>
    <cellStyle name="RIGs input cells 7 2 2 3 4" xfId="9984"/>
    <cellStyle name="RIGs input cells 7 2 2 3 5" xfId="9985"/>
    <cellStyle name="RIGs input cells 7 2 2 3 6" xfId="9986"/>
    <cellStyle name="RIGs input cells 7 2 2 3 7" xfId="9987"/>
    <cellStyle name="RIGs input cells 7 2 2 3 8" xfId="9988"/>
    <cellStyle name="RIGs input cells 7 2 2 3 9" xfId="9989"/>
    <cellStyle name="RIGs input cells 7 2 2 30" xfId="37285"/>
    <cellStyle name="RIGs input cells 7 2 2 31" xfId="37286"/>
    <cellStyle name="RIGs input cells 7 2 2 4" xfId="9990"/>
    <cellStyle name="RIGs input cells 7 2 2 5" xfId="9991"/>
    <cellStyle name="RIGs input cells 7 2 2 6" xfId="9992"/>
    <cellStyle name="RIGs input cells 7 2 2 7" xfId="9993"/>
    <cellStyle name="RIGs input cells 7 2 2 8" xfId="9994"/>
    <cellStyle name="RIGs input cells 7 2 2 9" xfId="9995"/>
    <cellStyle name="RIGs input cells 7 2 2_4 28 1_Asst_Health_Crit_AllTO_RIIO_20110714pm" xfId="15637"/>
    <cellStyle name="RIGs input cells 7 2 20" xfId="37287"/>
    <cellStyle name="RIGs input cells 7 2 21" xfId="37288"/>
    <cellStyle name="RIGs input cells 7 2 22" xfId="37289"/>
    <cellStyle name="RIGs input cells 7 2 23" xfId="37290"/>
    <cellStyle name="RIGs input cells 7 2 24" xfId="37291"/>
    <cellStyle name="RIGs input cells 7 2 25" xfId="37292"/>
    <cellStyle name="RIGs input cells 7 2 26" xfId="37293"/>
    <cellStyle name="RIGs input cells 7 2 27" xfId="37294"/>
    <cellStyle name="RIGs input cells 7 2 28" xfId="37295"/>
    <cellStyle name="RIGs input cells 7 2 29" xfId="37296"/>
    <cellStyle name="RIGs input cells 7 2 3" xfId="1905"/>
    <cellStyle name="RIGs input cells 7 2 3 10" xfId="9996"/>
    <cellStyle name="RIGs input cells 7 2 3 11" xfId="9997"/>
    <cellStyle name="RIGs input cells 7 2 3 12" xfId="9998"/>
    <cellStyle name="RIGs input cells 7 2 3 13" xfId="9999"/>
    <cellStyle name="RIGs input cells 7 2 3 14" xfId="10000"/>
    <cellStyle name="RIGs input cells 7 2 3 15" xfId="37297"/>
    <cellStyle name="RIGs input cells 7 2 3 16" xfId="37298"/>
    <cellStyle name="RIGs input cells 7 2 3 17" xfId="37299"/>
    <cellStyle name="RIGs input cells 7 2 3 18" xfId="37300"/>
    <cellStyle name="RIGs input cells 7 2 3 19" xfId="37301"/>
    <cellStyle name="RIGs input cells 7 2 3 2" xfId="1906"/>
    <cellStyle name="RIGs input cells 7 2 3 2 10" xfId="10001"/>
    <cellStyle name="RIGs input cells 7 2 3 2 11" xfId="10002"/>
    <cellStyle name="RIGs input cells 7 2 3 2 12" xfId="10003"/>
    <cellStyle name="RIGs input cells 7 2 3 2 13" xfId="10004"/>
    <cellStyle name="RIGs input cells 7 2 3 2 2" xfId="10005"/>
    <cellStyle name="RIGs input cells 7 2 3 2 3" xfId="10006"/>
    <cellStyle name="RIGs input cells 7 2 3 2 4" xfId="10007"/>
    <cellStyle name="RIGs input cells 7 2 3 2 5" xfId="10008"/>
    <cellStyle name="RIGs input cells 7 2 3 2 6" xfId="10009"/>
    <cellStyle name="RIGs input cells 7 2 3 2 7" xfId="10010"/>
    <cellStyle name="RIGs input cells 7 2 3 2 8" xfId="10011"/>
    <cellStyle name="RIGs input cells 7 2 3 2 9" xfId="10012"/>
    <cellStyle name="RIGs input cells 7 2 3 20" xfId="37302"/>
    <cellStyle name="RIGs input cells 7 2 3 21" xfId="37303"/>
    <cellStyle name="RIGs input cells 7 2 3 22" xfId="37304"/>
    <cellStyle name="RIGs input cells 7 2 3 23" xfId="37305"/>
    <cellStyle name="RIGs input cells 7 2 3 24" xfId="37306"/>
    <cellStyle name="RIGs input cells 7 2 3 25" xfId="37307"/>
    <cellStyle name="RIGs input cells 7 2 3 26" xfId="37308"/>
    <cellStyle name="RIGs input cells 7 2 3 27" xfId="37309"/>
    <cellStyle name="RIGs input cells 7 2 3 28" xfId="37310"/>
    <cellStyle name="RIGs input cells 7 2 3 29" xfId="37311"/>
    <cellStyle name="RIGs input cells 7 2 3 3" xfId="10013"/>
    <cellStyle name="RIGs input cells 7 2 3 30" xfId="37312"/>
    <cellStyle name="RIGs input cells 7 2 3 4" xfId="10014"/>
    <cellStyle name="RIGs input cells 7 2 3 5" xfId="10015"/>
    <cellStyle name="RIGs input cells 7 2 3 6" xfId="10016"/>
    <cellStyle name="RIGs input cells 7 2 3 7" xfId="10017"/>
    <cellStyle name="RIGs input cells 7 2 3 8" xfId="10018"/>
    <cellStyle name="RIGs input cells 7 2 3 9" xfId="10019"/>
    <cellStyle name="RIGs input cells 7 2 30" xfId="37313"/>
    <cellStyle name="RIGs input cells 7 2 31" xfId="37314"/>
    <cellStyle name="RIGs input cells 7 2 32" xfId="37315"/>
    <cellStyle name="RIGs input cells 7 2 33" xfId="37316"/>
    <cellStyle name="RIGs input cells 7 2 4" xfId="1907"/>
    <cellStyle name="RIGs input cells 7 2 4 10" xfId="10020"/>
    <cellStyle name="RIGs input cells 7 2 4 11" xfId="10021"/>
    <cellStyle name="RIGs input cells 7 2 4 12" xfId="10022"/>
    <cellStyle name="RIGs input cells 7 2 4 13" xfId="10023"/>
    <cellStyle name="RIGs input cells 7 2 4 14" xfId="10024"/>
    <cellStyle name="RIGs input cells 7 2 4 15" xfId="37317"/>
    <cellStyle name="RIGs input cells 7 2 4 16" xfId="37318"/>
    <cellStyle name="RIGs input cells 7 2 4 17" xfId="37319"/>
    <cellStyle name="RIGs input cells 7 2 4 18" xfId="37320"/>
    <cellStyle name="RIGs input cells 7 2 4 19" xfId="37321"/>
    <cellStyle name="RIGs input cells 7 2 4 2" xfId="1908"/>
    <cellStyle name="RIGs input cells 7 2 4 2 10" xfId="10025"/>
    <cellStyle name="RIGs input cells 7 2 4 2 11" xfId="10026"/>
    <cellStyle name="RIGs input cells 7 2 4 2 12" xfId="10027"/>
    <cellStyle name="RIGs input cells 7 2 4 2 13" xfId="10028"/>
    <cellStyle name="RIGs input cells 7 2 4 2 2" xfId="10029"/>
    <cellStyle name="RIGs input cells 7 2 4 2 3" xfId="10030"/>
    <cellStyle name="RIGs input cells 7 2 4 2 4" xfId="10031"/>
    <cellStyle name="RIGs input cells 7 2 4 2 5" xfId="10032"/>
    <cellStyle name="RIGs input cells 7 2 4 2 6" xfId="10033"/>
    <cellStyle name="RIGs input cells 7 2 4 2 7" xfId="10034"/>
    <cellStyle name="RIGs input cells 7 2 4 2 8" xfId="10035"/>
    <cellStyle name="RIGs input cells 7 2 4 2 9" xfId="10036"/>
    <cellStyle name="RIGs input cells 7 2 4 20" xfId="37322"/>
    <cellStyle name="RIGs input cells 7 2 4 21" xfId="37323"/>
    <cellStyle name="RIGs input cells 7 2 4 22" xfId="37324"/>
    <cellStyle name="RIGs input cells 7 2 4 23" xfId="37325"/>
    <cellStyle name="RIGs input cells 7 2 4 24" xfId="37326"/>
    <cellStyle name="RIGs input cells 7 2 4 25" xfId="37327"/>
    <cellStyle name="RIGs input cells 7 2 4 26" xfId="37328"/>
    <cellStyle name="RIGs input cells 7 2 4 27" xfId="37329"/>
    <cellStyle name="RIGs input cells 7 2 4 28" xfId="37330"/>
    <cellStyle name="RIGs input cells 7 2 4 29" xfId="37331"/>
    <cellStyle name="RIGs input cells 7 2 4 3" xfId="10037"/>
    <cellStyle name="RIGs input cells 7 2 4 30" xfId="37332"/>
    <cellStyle name="RIGs input cells 7 2 4 4" xfId="10038"/>
    <cellStyle name="RIGs input cells 7 2 4 5" xfId="10039"/>
    <cellStyle name="RIGs input cells 7 2 4 6" xfId="10040"/>
    <cellStyle name="RIGs input cells 7 2 4 7" xfId="10041"/>
    <cellStyle name="RIGs input cells 7 2 4 8" xfId="10042"/>
    <cellStyle name="RIGs input cells 7 2 4 9" xfId="10043"/>
    <cellStyle name="RIGs input cells 7 2 5" xfId="1909"/>
    <cellStyle name="RIGs input cells 7 2 5 10" xfId="10044"/>
    <cellStyle name="RIGs input cells 7 2 5 11" xfId="10045"/>
    <cellStyle name="RIGs input cells 7 2 5 12" xfId="10046"/>
    <cellStyle name="RIGs input cells 7 2 5 13" xfId="10047"/>
    <cellStyle name="RIGs input cells 7 2 5 2" xfId="10048"/>
    <cellStyle name="RIGs input cells 7 2 5 3" xfId="10049"/>
    <cellStyle name="RIGs input cells 7 2 5 4" xfId="10050"/>
    <cellStyle name="RIGs input cells 7 2 5 5" xfId="10051"/>
    <cellStyle name="RIGs input cells 7 2 5 6" xfId="10052"/>
    <cellStyle name="RIGs input cells 7 2 5 7" xfId="10053"/>
    <cellStyle name="RIGs input cells 7 2 5 8" xfId="10054"/>
    <cellStyle name="RIGs input cells 7 2 5 9" xfId="10055"/>
    <cellStyle name="RIGs input cells 7 2 6" xfId="10056"/>
    <cellStyle name="RIGs input cells 7 2 7" xfId="10057"/>
    <cellStyle name="RIGs input cells 7 2 8" xfId="10058"/>
    <cellStyle name="RIGs input cells 7 2 9" xfId="10059"/>
    <cellStyle name="RIGs input cells 7 2_4 28 1_Asst_Health_Crit_AllTO_RIIO_20110714pm" xfId="15638"/>
    <cellStyle name="RIGs input cells 7 20" xfId="37333"/>
    <cellStyle name="RIGs input cells 7 21" xfId="37334"/>
    <cellStyle name="RIGs input cells 7 22" xfId="37335"/>
    <cellStyle name="RIGs input cells 7 23" xfId="37336"/>
    <cellStyle name="RIGs input cells 7 24" xfId="37337"/>
    <cellStyle name="RIGs input cells 7 25" xfId="37338"/>
    <cellStyle name="RIGs input cells 7 26" xfId="37339"/>
    <cellStyle name="RIGs input cells 7 27" xfId="37340"/>
    <cellStyle name="RIGs input cells 7 28" xfId="37341"/>
    <cellStyle name="RIGs input cells 7 29" xfId="37342"/>
    <cellStyle name="RIGs input cells 7 3" xfId="1910"/>
    <cellStyle name="RIGs input cells 7 3 10" xfId="10060"/>
    <cellStyle name="RIGs input cells 7 3 11" xfId="10061"/>
    <cellStyle name="RIGs input cells 7 3 12" xfId="10062"/>
    <cellStyle name="RIGs input cells 7 3 13" xfId="10063"/>
    <cellStyle name="RIGs input cells 7 3 14" xfId="10064"/>
    <cellStyle name="RIGs input cells 7 3 15" xfId="10065"/>
    <cellStyle name="RIGs input cells 7 3 16" xfId="37343"/>
    <cellStyle name="RIGs input cells 7 3 17" xfId="37344"/>
    <cellStyle name="RIGs input cells 7 3 18" xfId="37345"/>
    <cellStyle name="RIGs input cells 7 3 19" xfId="37346"/>
    <cellStyle name="RIGs input cells 7 3 2" xfId="1911"/>
    <cellStyle name="RIGs input cells 7 3 2 10" xfId="10066"/>
    <cellStyle name="RIGs input cells 7 3 2 11" xfId="10067"/>
    <cellStyle name="RIGs input cells 7 3 2 12" xfId="10068"/>
    <cellStyle name="RIGs input cells 7 3 2 13" xfId="10069"/>
    <cellStyle name="RIGs input cells 7 3 2 14" xfId="10070"/>
    <cellStyle name="RIGs input cells 7 3 2 15" xfId="37347"/>
    <cellStyle name="RIGs input cells 7 3 2 16" xfId="37348"/>
    <cellStyle name="RIGs input cells 7 3 2 17" xfId="37349"/>
    <cellStyle name="RIGs input cells 7 3 2 18" xfId="37350"/>
    <cellStyle name="RIGs input cells 7 3 2 19" xfId="37351"/>
    <cellStyle name="RIGs input cells 7 3 2 2" xfId="1912"/>
    <cellStyle name="RIGs input cells 7 3 2 2 10" xfId="10071"/>
    <cellStyle name="RIGs input cells 7 3 2 2 11" xfId="10072"/>
    <cellStyle name="RIGs input cells 7 3 2 2 12" xfId="10073"/>
    <cellStyle name="RIGs input cells 7 3 2 2 13" xfId="10074"/>
    <cellStyle name="RIGs input cells 7 3 2 2 2" xfId="10075"/>
    <cellStyle name="RIGs input cells 7 3 2 2 3" xfId="10076"/>
    <cellStyle name="RIGs input cells 7 3 2 2 4" xfId="10077"/>
    <cellStyle name="RIGs input cells 7 3 2 2 5" xfId="10078"/>
    <cellStyle name="RIGs input cells 7 3 2 2 6" xfId="10079"/>
    <cellStyle name="RIGs input cells 7 3 2 2 7" xfId="10080"/>
    <cellStyle name="RIGs input cells 7 3 2 2 8" xfId="10081"/>
    <cellStyle name="RIGs input cells 7 3 2 2 9" xfId="10082"/>
    <cellStyle name="RIGs input cells 7 3 2 20" xfId="37352"/>
    <cellStyle name="RIGs input cells 7 3 2 21" xfId="37353"/>
    <cellStyle name="RIGs input cells 7 3 2 22" xfId="37354"/>
    <cellStyle name="RIGs input cells 7 3 2 23" xfId="37355"/>
    <cellStyle name="RIGs input cells 7 3 2 24" xfId="37356"/>
    <cellStyle name="RIGs input cells 7 3 2 25" xfId="37357"/>
    <cellStyle name="RIGs input cells 7 3 2 26" xfId="37358"/>
    <cellStyle name="RIGs input cells 7 3 2 27" xfId="37359"/>
    <cellStyle name="RIGs input cells 7 3 2 28" xfId="37360"/>
    <cellStyle name="RIGs input cells 7 3 2 29" xfId="37361"/>
    <cellStyle name="RIGs input cells 7 3 2 3" xfId="10083"/>
    <cellStyle name="RIGs input cells 7 3 2 30" xfId="37362"/>
    <cellStyle name="RIGs input cells 7 3 2 31" xfId="37363"/>
    <cellStyle name="RIGs input cells 7 3 2 32" xfId="37364"/>
    <cellStyle name="RIGs input cells 7 3 2 33" xfId="37365"/>
    <cellStyle name="RIGs input cells 7 3 2 34" xfId="37366"/>
    <cellStyle name="RIGs input cells 7 3 2 4" xfId="10084"/>
    <cellStyle name="RIGs input cells 7 3 2 5" xfId="10085"/>
    <cellStyle name="RIGs input cells 7 3 2 6" xfId="10086"/>
    <cellStyle name="RIGs input cells 7 3 2 7" xfId="10087"/>
    <cellStyle name="RIGs input cells 7 3 2 8" xfId="10088"/>
    <cellStyle name="RIGs input cells 7 3 2 9" xfId="10089"/>
    <cellStyle name="RIGs input cells 7 3 20" xfId="37367"/>
    <cellStyle name="RIGs input cells 7 3 21" xfId="37368"/>
    <cellStyle name="RIGs input cells 7 3 22" xfId="37369"/>
    <cellStyle name="RIGs input cells 7 3 23" xfId="37370"/>
    <cellStyle name="RIGs input cells 7 3 24" xfId="37371"/>
    <cellStyle name="RIGs input cells 7 3 25" xfId="37372"/>
    <cellStyle name="RIGs input cells 7 3 26" xfId="37373"/>
    <cellStyle name="RIGs input cells 7 3 27" xfId="37374"/>
    <cellStyle name="RIGs input cells 7 3 28" xfId="37375"/>
    <cellStyle name="RIGs input cells 7 3 29" xfId="37376"/>
    <cellStyle name="RIGs input cells 7 3 3" xfId="1913"/>
    <cellStyle name="RIGs input cells 7 3 3 10" xfId="10090"/>
    <cellStyle name="RIGs input cells 7 3 3 11" xfId="10091"/>
    <cellStyle name="RIGs input cells 7 3 3 12" xfId="10092"/>
    <cellStyle name="RIGs input cells 7 3 3 13" xfId="10093"/>
    <cellStyle name="RIGs input cells 7 3 3 2" xfId="10094"/>
    <cellStyle name="RIGs input cells 7 3 3 3" xfId="10095"/>
    <cellStyle name="RIGs input cells 7 3 3 4" xfId="10096"/>
    <cellStyle name="RIGs input cells 7 3 3 5" xfId="10097"/>
    <cellStyle name="RIGs input cells 7 3 3 6" xfId="10098"/>
    <cellStyle name="RIGs input cells 7 3 3 7" xfId="10099"/>
    <cellStyle name="RIGs input cells 7 3 3 8" xfId="10100"/>
    <cellStyle name="RIGs input cells 7 3 3 9" xfId="10101"/>
    <cellStyle name="RIGs input cells 7 3 30" xfId="37377"/>
    <cellStyle name="RIGs input cells 7 3 31" xfId="37378"/>
    <cellStyle name="RIGs input cells 7 3 32" xfId="37379"/>
    <cellStyle name="RIGs input cells 7 3 33" xfId="37380"/>
    <cellStyle name="RIGs input cells 7 3 34" xfId="37381"/>
    <cellStyle name="RIGs input cells 7 3 35" xfId="37382"/>
    <cellStyle name="RIGs input cells 7 3 4" xfId="10102"/>
    <cellStyle name="RIGs input cells 7 3 5" xfId="10103"/>
    <cellStyle name="RIGs input cells 7 3 6" xfId="10104"/>
    <cellStyle name="RIGs input cells 7 3 7" xfId="10105"/>
    <cellStyle name="RIGs input cells 7 3 8" xfId="10106"/>
    <cellStyle name="RIGs input cells 7 3 9" xfId="10107"/>
    <cellStyle name="RIGs input cells 7 3_4 28 1_Asst_Health_Crit_AllTO_RIIO_20110714pm" xfId="15639"/>
    <cellStyle name="RIGs input cells 7 30" xfId="37383"/>
    <cellStyle name="RIGs input cells 7 31" xfId="37384"/>
    <cellStyle name="RIGs input cells 7 32" xfId="37385"/>
    <cellStyle name="RIGs input cells 7 33" xfId="37386"/>
    <cellStyle name="RIGs input cells 7 34" xfId="37387"/>
    <cellStyle name="RIGs input cells 7 35" xfId="37388"/>
    <cellStyle name="RIGs input cells 7 36" xfId="37389"/>
    <cellStyle name="RIGs input cells 7 37" xfId="37390"/>
    <cellStyle name="RIGs input cells 7 38" xfId="37391"/>
    <cellStyle name="RIGs input cells 7 39" xfId="37392"/>
    <cellStyle name="RIGs input cells 7 4" xfId="1914"/>
    <cellStyle name="RIGs input cells 7 4 10" xfId="10108"/>
    <cellStyle name="RIGs input cells 7 4 11" xfId="10109"/>
    <cellStyle name="RIGs input cells 7 4 12" xfId="10110"/>
    <cellStyle name="RIGs input cells 7 4 13" xfId="10111"/>
    <cellStyle name="RIGs input cells 7 4 14" xfId="10112"/>
    <cellStyle name="RIGs input cells 7 4 15" xfId="37393"/>
    <cellStyle name="RIGs input cells 7 4 16" xfId="37394"/>
    <cellStyle name="RIGs input cells 7 4 17" xfId="37395"/>
    <cellStyle name="RIGs input cells 7 4 18" xfId="37396"/>
    <cellStyle name="RIGs input cells 7 4 19" xfId="37397"/>
    <cellStyle name="RIGs input cells 7 4 2" xfId="1915"/>
    <cellStyle name="RIGs input cells 7 4 2 10" xfId="10113"/>
    <cellStyle name="RIGs input cells 7 4 2 11" xfId="10114"/>
    <cellStyle name="RIGs input cells 7 4 2 12" xfId="10115"/>
    <cellStyle name="RIGs input cells 7 4 2 13" xfId="10116"/>
    <cellStyle name="RIGs input cells 7 4 2 2" xfId="10117"/>
    <cellStyle name="RIGs input cells 7 4 2 3" xfId="10118"/>
    <cellStyle name="RIGs input cells 7 4 2 4" xfId="10119"/>
    <cellStyle name="RIGs input cells 7 4 2 5" xfId="10120"/>
    <cellStyle name="RIGs input cells 7 4 2 6" xfId="10121"/>
    <cellStyle name="RIGs input cells 7 4 2 7" xfId="10122"/>
    <cellStyle name="RIGs input cells 7 4 2 8" xfId="10123"/>
    <cellStyle name="RIGs input cells 7 4 2 9" xfId="10124"/>
    <cellStyle name="RIGs input cells 7 4 20" xfId="37398"/>
    <cellStyle name="RIGs input cells 7 4 21" xfId="37399"/>
    <cellStyle name="RIGs input cells 7 4 22" xfId="37400"/>
    <cellStyle name="RIGs input cells 7 4 23" xfId="37401"/>
    <cellStyle name="RIGs input cells 7 4 24" xfId="37402"/>
    <cellStyle name="RIGs input cells 7 4 25" xfId="37403"/>
    <cellStyle name="RIGs input cells 7 4 26" xfId="37404"/>
    <cellStyle name="RIGs input cells 7 4 27" xfId="37405"/>
    <cellStyle name="RIGs input cells 7 4 28" xfId="37406"/>
    <cellStyle name="RIGs input cells 7 4 29" xfId="37407"/>
    <cellStyle name="RIGs input cells 7 4 3" xfId="10125"/>
    <cellStyle name="RIGs input cells 7 4 30" xfId="37408"/>
    <cellStyle name="RIGs input cells 7 4 31" xfId="37409"/>
    <cellStyle name="RIGs input cells 7 4 32" xfId="37410"/>
    <cellStyle name="RIGs input cells 7 4 33" xfId="37411"/>
    <cellStyle name="RIGs input cells 7 4 34" xfId="37412"/>
    <cellStyle name="RIGs input cells 7 4 4" xfId="10126"/>
    <cellStyle name="RIGs input cells 7 4 5" xfId="10127"/>
    <cellStyle name="RIGs input cells 7 4 6" xfId="10128"/>
    <cellStyle name="RIGs input cells 7 4 7" xfId="10129"/>
    <cellStyle name="RIGs input cells 7 4 8" xfId="10130"/>
    <cellStyle name="RIGs input cells 7 4 9" xfId="10131"/>
    <cellStyle name="RIGs input cells 7 5" xfId="1916"/>
    <cellStyle name="RIGs input cells 7 5 10" xfId="10132"/>
    <cellStyle name="RIGs input cells 7 5 11" xfId="10133"/>
    <cellStyle name="RIGs input cells 7 5 12" xfId="10134"/>
    <cellStyle name="RIGs input cells 7 5 13" xfId="10135"/>
    <cellStyle name="RIGs input cells 7 5 14" xfId="10136"/>
    <cellStyle name="RIGs input cells 7 5 15" xfId="37413"/>
    <cellStyle name="RIGs input cells 7 5 16" xfId="37414"/>
    <cellStyle name="RIGs input cells 7 5 17" xfId="37415"/>
    <cellStyle name="RIGs input cells 7 5 18" xfId="37416"/>
    <cellStyle name="RIGs input cells 7 5 19" xfId="37417"/>
    <cellStyle name="RIGs input cells 7 5 2" xfId="1917"/>
    <cellStyle name="RIGs input cells 7 5 2 10" xfId="10137"/>
    <cellStyle name="RIGs input cells 7 5 2 11" xfId="10138"/>
    <cellStyle name="RIGs input cells 7 5 2 12" xfId="10139"/>
    <cellStyle name="RIGs input cells 7 5 2 13" xfId="10140"/>
    <cellStyle name="RIGs input cells 7 5 2 2" xfId="10141"/>
    <cellStyle name="RIGs input cells 7 5 2 3" xfId="10142"/>
    <cellStyle name="RIGs input cells 7 5 2 4" xfId="10143"/>
    <cellStyle name="RIGs input cells 7 5 2 5" xfId="10144"/>
    <cellStyle name="RIGs input cells 7 5 2 6" xfId="10145"/>
    <cellStyle name="RIGs input cells 7 5 2 7" xfId="10146"/>
    <cellStyle name="RIGs input cells 7 5 2 8" xfId="10147"/>
    <cellStyle name="RIGs input cells 7 5 2 9" xfId="10148"/>
    <cellStyle name="RIGs input cells 7 5 20" xfId="37418"/>
    <cellStyle name="RIGs input cells 7 5 21" xfId="37419"/>
    <cellStyle name="RIGs input cells 7 5 22" xfId="37420"/>
    <cellStyle name="RIGs input cells 7 5 23" xfId="37421"/>
    <cellStyle name="RIGs input cells 7 5 24" xfId="37422"/>
    <cellStyle name="RIGs input cells 7 5 25" xfId="37423"/>
    <cellStyle name="RIGs input cells 7 5 26" xfId="37424"/>
    <cellStyle name="RIGs input cells 7 5 27" xfId="37425"/>
    <cellStyle name="RIGs input cells 7 5 28" xfId="37426"/>
    <cellStyle name="RIGs input cells 7 5 29" xfId="37427"/>
    <cellStyle name="RIGs input cells 7 5 3" xfId="10149"/>
    <cellStyle name="RIGs input cells 7 5 30" xfId="37428"/>
    <cellStyle name="RIGs input cells 7 5 31" xfId="37429"/>
    <cellStyle name="RIGs input cells 7 5 32" xfId="37430"/>
    <cellStyle name="RIGs input cells 7 5 33" xfId="37431"/>
    <cellStyle name="RIGs input cells 7 5 34" xfId="37432"/>
    <cellStyle name="RIGs input cells 7 5 4" xfId="10150"/>
    <cellStyle name="RIGs input cells 7 5 5" xfId="10151"/>
    <cellStyle name="RIGs input cells 7 5 6" xfId="10152"/>
    <cellStyle name="RIGs input cells 7 5 7" xfId="10153"/>
    <cellStyle name="RIGs input cells 7 5 8" xfId="10154"/>
    <cellStyle name="RIGs input cells 7 5 9" xfId="10155"/>
    <cellStyle name="RIGs input cells 7 6" xfId="1918"/>
    <cellStyle name="RIGs input cells 7 6 10" xfId="10156"/>
    <cellStyle name="RIGs input cells 7 6 11" xfId="10157"/>
    <cellStyle name="RIGs input cells 7 6 12" xfId="10158"/>
    <cellStyle name="RIGs input cells 7 6 13" xfId="10159"/>
    <cellStyle name="RIGs input cells 7 6 2" xfId="10160"/>
    <cellStyle name="RIGs input cells 7 6 3" xfId="10161"/>
    <cellStyle name="RIGs input cells 7 6 4" xfId="10162"/>
    <cellStyle name="RIGs input cells 7 6 5" xfId="10163"/>
    <cellStyle name="RIGs input cells 7 6 6" xfId="10164"/>
    <cellStyle name="RIGs input cells 7 6 7" xfId="10165"/>
    <cellStyle name="RIGs input cells 7 6 8" xfId="10166"/>
    <cellStyle name="RIGs input cells 7 6 9" xfId="10167"/>
    <cellStyle name="RIGs input cells 7 7" xfId="10168"/>
    <cellStyle name="RIGs input cells 7 8" xfId="10169"/>
    <cellStyle name="RIGs input cells 7 9" xfId="10170"/>
    <cellStyle name="RIGs input cells 7_4 28 1_Asst_Health_Crit_AllTO_RIIO_20110714pm" xfId="15640"/>
    <cellStyle name="RIGs input cells 8" xfId="151"/>
    <cellStyle name="RIGs input cells 8 10" xfId="10171"/>
    <cellStyle name="RIGs input cells 8 11" xfId="10172"/>
    <cellStyle name="RIGs input cells 8 12" xfId="10173"/>
    <cellStyle name="RIGs input cells 8 13" xfId="10174"/>
    <cellStyle name="RIGs input cells 8 14" xfId="10175"/>
    <cellStyle name="RIGs input cells 8 15" xfId="10176"/>
    <cellStyle name="RIGs input cells 8 16" xfId="10177"/>
    <cellStyle name="RIGs input cells 8 17" xfId="10178"/>
    <cellStyle name="RIGs input cells 8 18" xfId="10179"/>
    <cellStyle name="RIGs input cells 8 19" xfId="37433"/>
    <cellStyle name="RIGs input cells 8 2" xfId="1919"/>
    <cellStyle name="RIGs input cells 8 2 10" xfId="10180"/>
    <cellStyle name="RIGs input cells 8 2 11" xfId="10181"/>
    <cellStyle name="RIGs input cells 8 2 12" xfId="10182"/>
    <cellStyle name="RIGs input cells 8 2 13" xfId="10183"/>
    <cellStyle name="RIGs input cells 8 2 14" xfId="10184"/>
    <cellStyle name="RIGs input cells 8 2 15" xfId="10185"/>
    <cellStyle name="RIGs input cells 8 2 16" xfId="37434"/>
    <cellStyle name="RIGs input cells 8 2 17" xfId="37435"/>
    <cellStyle name="RIGs input cells 8 2 18" xfId="37436"/>
    <cellStyle name="RIGs input cells 8 2 19" xfId="37437"/>
    <cellStyle name="RIGs input cells 8 2 2" xfId="1920"/>
    <cellStyle name="RIGs input cells 8 2 2 10" xfId="10186"/>
    <cellStyle name="RIGs input cells 8 2 2 11" xfId="10187"/>
    <cellStyle name="RIGs input cells 8 2 2 12" xfId="10188"/>
    <cellStyle name="RIGs input cells 8 2 2 13" xfId="10189"/>
    <cellStyle name="RIGs input cells 8 2 2 14" xfId="10190"/>
    <cellStyle name="RIGs input cells 8 2 2 15" xfId="37438"/>
    <cellStyle name="RIGs input cells 8 2 2 16" xfId="37439"/>
    <cellStyle name="RIGs input cells 8 2 2 17" xfId="37440"/>
    <cellStyle name="RIGs input cells 8 2 2 18" xfId="37441"/>
    <cellStyle name="RIGs input cells 8 2 2 19" xfId="37442"/>
    <cellStyle name="RIGs input cells 8 2 2 2" xfId="1921"/>
    <cellStyle name="RIGs input cells 8 2 2 2 10" xfId="10191"/>
    <cellStyle name="RIGs input cells 8 2 2 2 11" xfId="10192"/>
    <cellStyle name="RIGs input cells 8 2 2 2 12" xfId="10193"/>
    <cellStyle name="RIGs input cells 8 2 2 2 13" xfId="10194"/>
    <cellStyle name="RIGs input cells 8 2 2 2 2" xfId="10195"/>
    <cellStyle name="RIGs input cells 8 2 2 2 3" xfId="10196"/>
    <cellStyle name="RIGs input cells 8 2 2 2 4" xfId="10197"/>
    <cellStyle name="RIGs input cells 8 2 2 2 5" xfId="10198"/>
    <cellStyle name="RIGs input cells 8 2 2 2 6" xfId="10199"/>
    <cellStyle name="RIGs input cells 8 2 2 2 7" xfId="10200"/>
    <cellStyle name="RIGs input cells 8 2 2 2 8" xfId="10201"/>
    <cellStyle name="RIGs input cells 8 2 2 2 9" xfId="10202"/>
    <cellStyle name="RIGs input cells 8 2 2 20" xfId="37443"/>
    <cellStyle name="RIGs input cells 8 2 2 21" xfId="37444"/>
    <cellStyle name="RIGs input cells 8 2 2 22" xfId="37445"/>
    <cellStyle name="RIGs input cells 8 2 2 23" xfId="37446"/>
    <cellStyle name="RIGs input cells 8 2 2 24" xfId="37447"/>
    <cellStyle name="RIGs input cells 8 2 2 25" xfId="37448"/>
    <cellStyle name="RIGs input cells 8 2 2 26" xfId="37449"/>
    <cellStyle name="RIGs input cells 8 2 2 27" xfId="37450"/>
    <cellStyle name="RIGs input cells 8 2 2 28" xfId="37451"/>
    <cellStyle name="RIGs input cells 8 2 2 29" xfId="37452"/>
    <cellStyle name="RIGs input cells 8 2 2 3" xfId="10203"/>
    <cellStyle name="RIGs input cells 8 2 2 30" xfId="37453"/>
    <cellStyle name="RIGs input cells 8 2 2 31" xfId="37454"/>
    <cellStyle name="RIGs input cells 8 2 2 32" xfId="37455"/>
    <cellStyle name="RIGs input cells 8 2 2 33" xfId="37456"/>
    <cellStyle name="RIGs input cells 8 2 2 34" xfId="37457"/>
    <cellStyle name="RIGs input cells 8 2 2 4" xfId="10204"/>
    <cellStyle name="RIGs input cells 8 2 2 5" xfId="10205"/>
    <cellStyle name="RIGs input cells 8 2 2 6" xfId="10206"/>
    <cellStyle name="RIGs input cells 8 2 2 7" xfId="10207"/>
    <cellStyle name="RIGs input cells 8 2 2 8" xfId="10208"/>
    <cellStyle name="RIGs input cells 8 2 2 9" xfId="10209"/>
    <cellStyle name="RIGs input cells 8 2 20" xfId="37458"/>
    <cellStyle name="RIGs input cells 8 2 21" xfId="37459"/>
    <cellStyle name="RIGs input cells 8 2 22" xfId="37460"/>
    <cellStyle name="RIGs input cells 8 2 23" xfId="37461"/>
    <cellStyle name="RIGs input cells 8 2 24" xfId="37462"/>
    <cellStyle name="RIGs input cells 8 2 25" xfId="37463"/>
    <cellStyle name="RIGs input cells 8 2 26" xfId="37464"/>
    <cellStyle name="RIGs input cells 8 2 27" xfId="37465"/>
    <cellStyle name="RIGs input cells 8 2 28" xfId="37466"/>
    <cellStyle name="RIGs input cells 8 2 29" xfId="37467"/>
    <cellStyle name="RIGs input cells 8 2 3" xfId="1922"/>
    <cellStyle name="RIGs input cells 8 2 3 10" xfId="10210"/>
    <cellStyle name="RIGs input cells 8 2 3 11" xfId="10211"/>
    <cellStyle name="RIGs input cells 8 2 3 12" xfId="10212"/>
    <cellStyle name="RIGs input cells 8 2 3 13" xfId="10213"/>
    <cellStyle name="RIGs input cells 8 2 3 2" xfId="10214"/>
    <cellStyle name="RIGs input cells 8 2 3 3" xfId="10215"/>
    <cellStyle name="RIGs input cells 8 2 3 4" xfId="10216"/>
    <cellStyle name="RIGs input cells 8 2 3 5" xfId="10217"/>
    <cellStyle name="RIGs input cells 8 2 3 6" xfId="10218"/>
    <cellStyle name="RIGs input cells 8 2 3 7" xfId="10219"/>
    <cellStyle name="RIGs input cells 8 2 3 8" xfId="10220"/>
    <cellStyle name="RIGs input cells 8 2 3 9" xfId="10221"/>
    <cellStyle name="RIGs input cells 8 2 30" xfId="37468"/>
    <cellStyle name="RIGs input cells 8 2 31" xfId="37469"/>
    <cellStyle name="RIGs input cells 8 2 4" xfId="10222"/>
    <cellStyle name="RIGs input cells 8 2 5" xfId="10223"/>
    <cellStyle name="RIGs input cells 8 2 6" xfId="10224"/>
    <cellStyle name="RIGs input cells 8 2 7" xfId="10225"/>
    <cellStyle name="RIGs input cells 8 2 8" xfId="10226"/>
    <cellStyle name="RIGs input cells 8 2 9" xfId="10227"/>
    <cellStyle name="RIGs input cells 8 2_4 28 1_Asst_Health_Crit_AllTO_RIIO_20110714pm" xfId="15641"/>
    <cellStyle name="RIGs input cells 8 20" xfId="37470"/>
    <cellStyle name="RIGs input cells 8 21" xfId="37471"/>
    <cellStyle name="RIGs input cells 8 22" xfId="37472"/>
    <cellStyle name="RIGs input cells 8 23" xfId="37473"/>
    <cellStyle name="RIGs input cells 8 24" xfId="37474"/>
    <cellStyle name="RIGs input cells 8 25" xfId="37475"/>
    <cellStyle name="RIGs input cells 8 26" xfId="37476"/>
    <cellStyle name="RIGs input cells 8 27" xfId="37477"/>
    <cellStyle name="RIGs input cells 8 28" xfId="37478"/>
    <cellStyle name="RIGs input cells 8 29" xfId="37479"/>
    <cellStyle name="RIGs input cells 8 3" xfId="1923"/>
    <cellStyle name="RIGs input cells 8 3 10" xfId="10228"/>
    <cellStyle name="RIGs input cells 8 3 11" xfId="10229"/>
    <cellStyle name="RIGs input cells 8 3 12" xfId="10230"/>
    <cellStyle name="RIGs input cells 8 3 13" xfId="10231"/>
    <cellStyle name="RIGs input cells 8 3 14" xfId="10232"/>
    <cellStyle name="RIGs input cells 8 3 15" xfId="37480"/>
    <cellStyle name="RIGs input cells 8 3 16" xfId="37481"/>
    <cellStyle name="RIGs input cells 8 3 17" xfId="37482"/>
    <cellStyle name="RIGs input cells 8 3 18" xfId="37483"/>
    <cellStyle name="RIGs input cells 8 3 19" xfId="37484"/>
    <cellStyle name="RIGs input cells 8 3 2" xfId="1924"/>
    <cellStyle name="RIGs input cells 8 3 2 10" xfId="10233"/>
    <cellStyle name="RIGs input cells 8 3 2 11" xfId="10234"/>
    <cellStyle name="RIGs input cells 8 3 2 12" xfId="10235"/>
    <cellStyle name="RIGs input cells 8 3 2 13" xfId="10236"/>
    <cellStyle name="RIGs input cells 8 3 2 2" xfId="10237"/>
    <cellStyle name="RIGs input cells 8 3 2 3" xfId="10238"/>
    <cellStyle name="RIGs input cells 8 3 2 4" xfId="10239"/>
    <cellStyle name="RIGs input cells 8 3 2 5" xfId="10240"/>
    <cellStyle name="RIGs input cells 8 3 2 6" xfId="10241"/>
    <cellStyle name="RIGs input cells 8 3 2 7" xfId="10242"/>
    <cellStyle name="RIGs input cells 8 3 2 8" xfId="10243"/>
    <cellStyle name="RIGs input cells 8 3 2 9" xfId="10244"/>
    <cellStyle name="RIGs input cells 8 3 20" xfId="37485"/>
    <cellStyle name="RIGs input cells 8 3 21" xfId="37486"/>
    <cellStyle name="RIGs input cells 8 3 22" xfId="37487"/>
    <cellStyle name="RIGs input cells 8 3 23" xfId="37488"/>
    <cellStyle name="RIGs input cells 8 3 24" xfId="37489"/>
    <cellStyle name="RIGs input cells 8 3 25" xfId="37490"/>
    <cellStyle name="RIGs input cells 8 3 26" xfId="37491"/>
    <cellStyle name="RIGs input cells 8 3 27" xfId="37492"/>
    <cellStyle name="RIGs input cells 8 3 28" xfId="37493"/>
    <cellStyle name="RIGs input cells 8 3 29" xfId="37494"/>
    <cellStyle name="RIGs input cells 8 3 3" xfId="10245"/>
    <cellStyle name="RIGs input cells 8 3 30" xfId="37495"/>
    <cellStyle name="RIGs input cells 8 3 4" xfId="10246"/>
    <cellStyle name="RIGs input cells 8 3 5" xfId="10247"/>
    <cellStyle name="RIGs input cells 8 3 6" xfId="10248"/>
    <cellStyle name="RIGs input cells 8 3 7" xfId="10249"/>
    <cellStyle name="RIGs input cells 8 3 8" xfId="10250"/>
    <cellStyle name="RIGs input cells 8 3 9" xfId="10251"/>
    <cellStyle name="RIGs input cells 8 30" xfId="37496"/>
    <cellStyle name="RIGs input cells 8 31" xfId="37497"/>
    <cellStyle name="RIGs input cells 8 32" xfId="37498"/>
    <cellStyle name="RIGs input cells 8 33" xfId="37499"/>
    <cellStyle name="RIGs input cells 8 4" xfId="1925"/>
    <cellStyle name="RIGs input cells 8 4 10" xfId="10252"/>
    <cellStyle name="RIGs input cells 8 4 11" xfId="10253"/>
    <cellStyle name="RIGs input cells 8 4 12" xfId="10254"/>
    <cellStyle name="RIGs input cells 8 4 13" xfId="10255"/>
    <cellStyle name="RIGs input cells 8 4 14" xfId="10256"/>
    <cellStyle name="RIGs input cells 8 4 15" xfId="37500"/>
    <cellStyle name="RIGs input cells 8 4 16" xfId="37501"/>
    <cellStyle name="RIGs input cells 8 4 17" xfId="37502"/>
    <cellStyle name="RIGs input cells 8 4 18" xfId="37503"/>
    <cellStyle name="RIGs input cells 8 4 19" xfId="37504"/>
    <cellStyle name="RIGs input cells 8 4 2" xfId="1926"/>
    <cellStyle name="RIGs input cells 8 4 2 10" xfId="10257"/>
    <cellStyle name="RIGs input cells 8 4 2 11" xfId="10258"/>
    <cellStyle name="RIGs input cells 8 4 2 12" xfId="10259"/>
    <cellStyle name="RIGs input cells 8 4 2 13" xfId="10260"/>
    <cellStyle name="RIGs input cells 8 4 2 2" xfId="10261"/>
    <cellStyle name="RIGs input cells 8 4 2 3" xfId="10262"/>
    <cellStyle name="RIGs input cells 8 4 2 4" xfId="10263"/>
    <cellStyle name="RIGs input cells 8 4 2 5" xfId="10264"/>
    <cellStyle name="RIGs input cells 8 4 2 6" xfId="10265"/>
    <cellStyle name="RIGs input cells 8 4 2 7" xfId="10266"/>
    <cellStyle name="RIGs input cells 8 4 2 8" xfId="10267"/>
    <cellStyle name="RIGs input cells 8 4 2 9" xfId="10268"/>
    <cellStyle name="RIGs input cells 8 4 20" xfId="37505"/>
    <cellStyle name="RIGs input cells 8 4 21" xfId="37506"/>
    <cellStyle name="RIGs input cells 8 4 22" xfId="37507"/>
    <cellStyle name="RIGs input cells 8 4 23" xfId="37508"/>
    <cellStyle name="RIGs input cells 8 4 24" xfId="37509"/>
    <cellStyle name="RIGs input cells 8 4 25" xfId="37510"/>
    <cellStyle name="RIGs input cells 8 4 26" xfId="37511"/>
    <cellStyle name="RIGs input cells 8 4 27" xfId="37512"/>
    <cellStyle name="RIGs input cells 8 4 28" xfId="37513"/>
    <cellStyle name="RIGs input cells 8 4 29" xfId="37514"/>
    <cellStyle name="RIGs input cells 8 4 3" xfId="10269"/>
    <cellStyle name="RIGs input cells 8 4 30" xfId="37515"/>
    <cellStyle name="RIGs input cells 8 4 4" xfId="10270"/>
    <cellStyle name="RIGs input cells 8 4 5" xfId="10271"/>
    <cellStyle name="RIGs input cells 8 4 6" xfId="10272"/>
    <cellStyle name="RIGs input cells 8 4 7" xfId="10273"/>
    <cellStyle name="RIGs input cells 8 4 8" xfId="10274"/>
    <cellStyle name="RIGs input cells 8 4 9" xfId="10275"/>
    <cellStyle name="RIGs input cells 8 5" xfId="1927"/>
    <cellStyle name="RIGs input cells 8 5 10" xfId="10276"/>
    <cellStyle name="RIGs input cells 8 5 11" xfId="10277"/>
    <cellStyle name="RIGs input cells 8 5 12" xfId="10278"/>
    <cellStyle name="RIGs input cells 8 5 13" xfId="10279"/>
    <cellStyle name="RIGs input cells 8 5 2" xfId="10280"/>
    <cellStyle name="RIGs input cells 8 5 3" xfId="10281"/>
    <cellStyle name="RIGs input cells 8 5 4" xfId="10282"/>
    <cellStyle name="RIGs input cells 8 5 5" xfId="10283"/>
    <cellStyle name="RIGs input cells 8 5 6" xfId="10284"/>
    <cellStyle name="RIGs input cells 8 5 7" xfId="10285"/>
    <cellStyle name="RIGs input cells 8 5 8" xfId="10286"/>
    <cellStyle name="RIGs input cells 8 5 9" xfId="10287"/>
    <cellStyle name="RIGs input cells 8 6" xfId="10288"/>
    <cellStyle name="RIGs input cells 8 7" xfId="10289"/>
    <cellStyle name="RIGs input cells 8 8" xfId="10290"/>
    <cellStyle name="RIGs input cells 8 9" xfId="10291"/>
    <cellStyle name="RIGs input cells 8_4 28 1_Asst_Health_Crit_AllTO_RIIO_20110714pm" xfId="15642"/>
    <cellStyle name="RIGs input cells 9" xfId="152"/>
    <cellStyle name="RIGs input cells 9 10" xfId="10292"/>
    <cellStyle name="RIGs input cells 9 11" xfId="10293"/>
    <cellStyle name="RIGs input cells 9 12" xfId="10294"/>
    <cellStyle name="RIGs input cells 9 13" xfId="10295"/>
    <cellStyle name="RIGs input cells 9 14" xfId="10296"/>
    <cellStyle name="RIGs input cells 9 15" xfId="10297"/>
    <cellStyle name="RIGs input cells 9 16" xfId="37516"/>
    <cellStyle name="RIGs input cells 9 17" xfId="37517"/>
    <cellStyle name="RIGs input cells 9 18" xfId="37518"/>
    <cellStyle name="RIGs input cells 9 19" xfId="37519"/>
    <cellStyle name="RIGs input cells 9 2" xfId="1928"/>
    <cellStyle name="RIGs input cells 9 2 10" xfId="10298"/>
    <cellStyle name="RIGs input cells 9 2 11" xfId="10299"/>
    <cellStyle name="RIGs input cells 9 2 12" xfId="10300"/>
    <cellStyle name="RIGs input cells 9 2 13" xfId="10301"/>
    <cellStyle name="RIGs input cells 9 2 14" xfId="10302"/>
    <cellStyle name="RIGs input cells 9 2 15" xfId="37520"/>
    <cellStyle name="RIGs input cells 9 2 16" xfId="37521"/>
    <cellStyle name="RIGs input cells 9 2 17" xfId="37522"/>
    <cellStyle name="RIGs input cells 9 2 18" xfId="37523"/>
    <cellStyle name="RIGs input cells 9 2 19" xfId="37524"/>
    <cellStyle name="RIGs input cells 9 2 2" xfId="1929"/>
    <cellStyle name="RIGs input cells 9 2 2 10" xfId="10303"/>
    <cellStyle name="RIGs input cells 9 2 2 11" xfId="10304"/>
    <cellStyle name="RIGs input cells 9 2 2 12" xfId="10305"/>
    <cellStyle name="RIGs input cells 9 2 2 13" xfId="10306"/>
    <cellStyle name="RIGs input cells 9 2 2 2" xfId="10307"/>
    <cellStyle name="RIGs input cells 9 2 2 3" xfId="10308"/>
    <cellStyle name="RIGs input cells 9 2 2 4" xfId="10309"/>
    <cellStyle name="RIGs input cells 9 2 2 5" xfId="10310"/>
    <cellStyle name="RIGs input cells 9 2 2 6" xfId="10311"/>
    <cellStyle name="RIGs input cells 9 2 2 7" xfId="10312"/>
    <cellStyle name="RIGs input cells 9 2 2 8" xfId="10313"/>
    <cellStyle name="RIGs input cells 9 2 2 9" xfId="10314"/>
    <cellStyle name="RIGs input cells 9 2 20" xfId="37525"/>
    <cellStyle name="RIGs input cells 9 2 21" xfId="37526"/>
    <cellStyle name="RIGs input cells 9 2 22" xfId="37527"/>
    <cellStyle name="RIGs input cells 9 2 23" xfId="37528"/>
    <cellStyle name="RIGs input cells 9 2 24" xfId="37529"/>
    <cellStyle name="RIGs input cells 9 2 25" xfId="37530"/>
    <cellStyle name="RIGs input cells 9 2 26" xfId="37531"/>
    <cellStyle name="RIGs input cells 9 2 27" xfId="37532"/>
    <cellStyle name="RIGs input cells 9 2 28" xfId="37533"/>
    <cellStyle name="RIGs input cells 9 2 29" xfId="37534"/>
    <cellStyle name="RIGs input cells 9 2 3" xfId="10315"/>
    <cellStyle name="RIGs input cells 9 2 30" xfId="37535"/>
    <cellStyle name="RIGs input cells 9 2 31" xfId="37536"/>
    <cellStyle name="RIGs input cells 9 2 32" xfId="37537"/>
    <cellStyle name="RIGs input cells 9 2 33" xfId="37538"/>
    <cellStyle name="RIGs input cells 9 2 34" xfId="37539"/>
    <cellStyle name="RIGs input cells 9 2 4" xfId="10316"/>
    <cellStyle name="RIGs input cells 9 2 5" xfId="10317"/>
    <cellStyle name="RIGs input cells 9 2 6" xfId="10318"/>
    <cellStyle name="RIGs input cells 9 2 7" xfId="10319"/>
    <cellStyle name="RIGs input cells 9 2 8" xfId="10320"/>
    <cellStyle name="RIGs input cells 9 2 9" xfId="10321"/>
    <cellStyle name="RIGs input cells 9 20" xfId="37540"/>
    <cellStyle name="RIGs input cells 9 21" xfId="37541"/>
    <cellStyle name="RIGs input cells 9 22" xfId="37542"/>
    <cellStyle name="RIGs input cells 9 23" xfId="37543"/>
    <cellStyle name="RIGs input cells 9 24" xfId="37544"/>
    <cellStyle name="RIGs input cells 9 25" xfId="37545"/>
    <cellStyle name="RIGs input cells 9 26" xfId="37546"/>
    <cellStyle name="RIGs input cells 9 27" xfId="37547"/>
    <cellStyle name="RIGs input cells 9 28" xfId="37548"/>
    <cellStyle name="RIGs input cells 9 29" xfId="37549"/>
    <cellStyle name="RIGs input cells 9 3" xfId="1930"/>
    <cellStyle name="RIGs input cells 9 3 10" xfId="10322"/>
    <cellStyle name="RIGs input cells 9 3 11" xfId="10323"/>
    <cellStyle name="RIGs input cells 9 3 12" xfId="10324"/>
    <cellStyle name="RIGs input cells 9 3 13" xfId="10325"/>
    <cellStyle name="RIGs input cells 9 3 2" xfId="10326"/>
    <cellStyle name="RIGs input cells 9 3 3" xfId="10327"/>
    <cellStyle name="RIGs input cells 9 3 4" xfId="10328"/>
    <cellStyle name="RIGs input cells 9 3 5" xfId="10329"/>
    <cellStyle name="RIGs input cells 9 3 6" xfId="10330"/>
    <cellStyle name="RIGs input cells 9 3 7" xfId="10331"/>
    <cellStyle name="RIGs input cells 9 3 8" xfId="10332"/>
    <cellStyle name="RIGs input cells 9 3 9" xfId="10333"/>
    <cellStyle name="RIGs input cells 9 30" xfId="37550"/>
    <cellStyle name="RIGs input cells 9 31" xfId="37551"/>
    <cellStyle name="RIGs input cells 9 32" xfId="37552"/>
    <cellStyle name="RIGs input cells 9 33" xfId="37553"/>
    <cellStyle name="RIGs input cells 9 34" xfId="37554"/>
    <cellStyle name="RIGs input cells 9 35" xfId="37555"/>
    <cellStyle name="RIGs input cells 9 4" xfId="10334"/>
    <cellStyle name="RIGs input cells 9 5" xfId="10335"/>
    <cellStyle name="RIGs input cells 9 6" xfId="10336"/>
    <cellStyle name="RIGs input cells 9 7" xfId="10337"/>
    <cellStyle name="RIGs input cells 9 8" xfId="10338"/>
    <cellStyle name="RIGs input cells 9 9" xfId="10339"/>
    <cellStyle name="RIGs input cells 9_4 28 1_Asst_Health_Crit_AllTO_RIIO_20110714pm" xfId="15643"/>
    <cellStyle name="RIGs input cells_1.3s Accounting C Costs Scots" xfId="1931"/>
    <cellStyle name="RIGs input totals" xfId="153"/>
    <cellStyle name="RIGs input totals 10" xfId="1932"/>
    <cellStyle name="RIGs input totals 10 10" xfId="10340"/>
    <cellStyle name="RIGs input totals 10 11" xfId="10341"/>
    <cellStyle name="RIGs input totals 10 12" xfId="10342"/>
    <cellStyle name="RIGs input totals 10 13" xfId="10343"/>
    <cellStyle name="RIGs input totals 10 14" xfId="10344"/>
    <cellStyle name="RIGs input totals 10 15" xfId="37556"/>
    <cellStyle name="RIGs input totals 10 16" xfId="37557"/>
    <cellStyle name="RIGs input totals 10 17" xfId="37558"/>
    <cellStyle name="RIGs input totals 10 18" xfId="37559"/>
    <cellStyle name="RIGs input totals 10 19" xfId="37560"/>
    <cellStyle name="RIGs input totals 10 2" xfId="1933"/>
    <cellStyle name="RIGs input totals 10 2 10" xfId="10345"/>
    <cellStyle name="RIGs input totals 10 2 11" xfId="10346"/>
    <cellStyle name="RIGs input totals 10 2 12" xfId="10347"/>
    <cellStyle name="RIGs input totals 10 2 13" xfId="10348"/>
    <cellStyle name="RIGs input totals 10 2 2" xfId="10349"/>
    <cellStyle name="RIGs input totals 10 2 3" xfId="10350"/>
    <cellStyle name="RIGs input totals 10 2 4" xfId="10351"/>
    <cellStyle name="RIGs input totals 10 2 5" xfId="10352"/>
    <cellStyle name="RIGs input totals 10 2 6" xfId="10353"/>
    <cellStyle name="RIGs input totals 10 2 7" xfId="10354"/>
    <cellStyle name="RIGs input totals 10 2 8" xfId="10355"/>
    <cellStyle name="RIGs input totals 10 2 9" xfId="10356"/>
    <cellStyle name="RIGs input totals 10 20" xfId="37561"/>
    <cellStyle name="RIGs input totals 10 21" xfId="37562"/>
    <cellStyle name="RIGs input totals 10 22" xfId="37563"/>
    <cellStyle name="RIGs input totals 10 23" xfId="37564"/>
    <cellStyle name="RIGs input totals 10 24" xfId="37565"/>
    <cellStyle name="RIGs input totals 10 25" xfId="37566"/>
    <cellStyle name="RIGs input totals 10 26" xfId="37567"/>
    <cellStyle name="RIGs input totals 10 27" xfId="37568"/>
    <cellStyle name="RIGs input totals 10 28" xfId="37569"/>
    <cellStyle name="RIGs input totals 10 29" xfId="37570"/>
    <cellStyle name="RIGs input totals 10 3" xfId="10357"/>
    <cellStyle name="RIGs input totals 10 30" xfId="37571"/>
    <cellStyle name="RIGs input totals 10 31" xfId="37572"/>
    <cellStyle name="RIGs input totals 10 32" xfId="37573"/>
    <cellStyle name="RIGs input totals 10 33" xfId="37574"/>
    <cellStyle name="RIGs input totals 10 34" xfId="37575"/>
    <cellStyle name="RIGs input totals 10 4" xfId="10358"/>
    <cellStyle name="RIGs input totals 10 5" xfId="10359"/>
    <cellStyle name="RIGs input totals 10 6" xfId="10360"/>
    <cellStyle name="RIGs input totals 10 7" xfId="10361"/>
    <cellStyle name="RIGs input totals 10 8" xfId="10362"/>
    <cellStyle name="RIGs input totals 10 9" xfId="10363"/>
    <cellStyle name="RIGs input totals 11" xfId="1934"/>
    <cellStyle name="RIGs input totals 11 10" xfId="10364"/>
    <cellStyle name="RIGs input totals 11 11" xfId="10365"/>
    <cellStyle name="RIGs input totals 11 12" xfId="10366"/>
    <cellStyle name="RIGs input totals 11 13" xfId="10367"/>
    <cellStyle name="RIGs input totals 11 14" xfId="10368"/>
    <cellStyle name="RIGs input totals 11 15" xfId="37576"/>
    <cellStyle name="RIGs input totals 11 16" xfId="37577"/>
    <cellStyle name="RIGs input totals 11 17" xfId="37578"/>
    <cellStyle name="RIGs input totals 11 18" xfId="37579"/>
    <cellStyle name="RIGs input totals 11 19" xfId="37580"/>
    <cellStyle name="RIGs input totals 11 2" xfId="1935"/>
    <cellStyle name="RIGs input totals 11 2 10" xfId="10369"/>
    <cellStyle name="RIGs input totals 11 2 11" xfId="10370"/>
    <cellStyle name="RIGs input totals 11 2 12" xfId="10371"/>
    <cellStyle name="RIGs input totals 11 2 13" xfId="10372"/>
    <cellStyle name="RIGs input totals 11 2 2" xfId="10373"/>
    <cellStyle name="RIGs input totals 11 2 3" xfId="10374"/>
    <cellStyle name="RIGs input totals 11 2 4" xfId="10375"/>
    <cellStyle name="RIGs input totals 11 2 5" xfId="10376"/>
    <cellStyle name="RIGs input totals 11 2 6" xfId="10377"/>
    <cellStyle name="RIGs input totals 11 2 7" xfId="10378"/>
    <cellStyle name="RIGs input totals 11 2 8" xfId="10379"/>
    <cellStyle name="RIGs input totals 11 2 9" xfId="10380"/>
    <cellStyle name="RIGs input totals 11 20" xfId="37581"/>
    <cellStyle name="RIGs input totals 11 21" xfId="37582"/>
    <cellStyle name="RIGs input totals 11 22" xfId="37583"/>
    <cellStyle name="RIGs input totals 11 23" xfId="37584"/>
    <cellStyle name="RIGs input totals 11 24" xfId="37585"/>
    <cellStyle name="RIGs input totals 11 25" xfId="37586"/>
    <cellStyle name="RIGs input totals 11 26" xfId="37587"/>
    <cellStyle name="RIGs input totals 11 27" xfId="37588"/>
    <cellStyle name="RIGs input totals 11 28" xfId="37589"/>
    <cellStyle name="RIGs input totals 11 29" xfId="37590"/>
    <cellStyle name="RIGs input totals 11 3" xfId="10381"/>
    <cellStyle name="RIGs input totals 11 30" xfId="37591"/>
    <cellStyle name="RIGs input totals 11 31" xfId="37592"/>
    <cellStyle name="RIGs input totals 11 32" xfId="37593"/>
    <cellStyle name="RIGs input totals 11 33" xfId="37594"/>
    <cellStyle name="RIGs input totals 11 34" xfId="37595"/>
    <cellStyle name="RIGs input totals 11 4" xfId="10382"/>
    <cellStyle name="RIGs input totals 11 5" xfId="10383"/>
    <cellStyle name="RIGs input totals 11 6" xfId="10384"/>
    <cellStyle name="RIGs input totals 11 7" xfId="10385"/>
    <cellStyle name="RIGs input totals 11 8" xfId="10386"/>
    <cellStyle name="RIGs input totals 11 9" xfId="10387"/>
    <cellStyle name="RIGs input totals 12" xfId="1936"/>
    <cellStyle name="RIGs input totals 12 10" xfId="10388"/>
    <cellStyle name="RIGs input totals 12 11" xfId="10389"/>
    <cellStyle name="RIGs input totals 12 12" xfId="10390"/>
    <cellStyle name="RIGs input totals 12 13" xfId="10391"/>
    <cellStyle name="RIGs input totals 12 14" xfId="10392"/>
    <cellStyle name="RIGs input totals 12 15" xfId="37596"/>
    <cellStyle name="RIGs input totals 12 16" xfId="37597"/>
    <cellStyle name="RIGs input totals 12 17" xfId="37598"/>
    <cellStyle name="RIGs input totals 12 18" xfId="37599"/>
    <cellStyle name="RIGs input totals 12 19" xfId="37600"/>
    <cellStyle name="RIGs input totals 12 2" xfId="1937"/>
    <cellStyle name="RIGs input totals 12 2 10" xfId="10393"/>
    <cellStyle name="RIGs input totals 12 2 11" xfId="10394"/>
    <cellStyle name="RIGs input totals 12 2 12" xfId="10395"/>
    <cellStyle name="RIGs input totals 12 2 13" xfId="10396"/>
    <cellStyle name="RIGs input totals 12 2 2" xfId="10397"/>
    <cellStyle name="RIGs input totals 12 2 3" xfId="10398"/>
    <cellStyle name="RIGs input totals 12 2 4" xfId="10399"/>
    <cellStyle name="RIGs input totals 12 2 5" xfId="10400"/>
    <cellStyle name="RIGs input totals 12 2 6" xfId="10401"/>
    <cellStyle name="RIGs input totals 12 2 7" xfId="10402"/>
    <cellStyle name="RIGs input totals 12 2 8" xfId="10403"/>
    <cellStyle name="RIGs input totals 12 2 9" xfId="10404"/>
    <cellStyle name="RIGs input totals 12 20" xfId="37601"/>
    <cellStyle name="RIGs input totals 12 21" xfId="37602"/>
    <cellStyle name="RIGs input totals 12 22" xfId="37603"/>
    <cellStyle name="RIGs input totals 12 23" xfId="37604"/>
    <cellStyle name="RIGs input totals 12 24" xfId="37605"/>
    <cellStyle name="RIGs input totals 12 25" xfId="37606"/>
    <cellStyle name="RIGs input totals 12 26" xfId="37607"/>
    <cellStyle name="RIGs input totals 12 27" xfId="37608"/>
    <cellStyle name="RIGs input totals 12 28" xfId="37609"/>
    <cellStyle name="RIGs input totals 12 29" xfId="37610"/>
    <cellStyle name="RIGs input totals 12 3" xfId="10405"/>
    <cellStyle name="RIGs input totals 12 30" xfId="37611"/>
    <cellStyle name="RIGs input totals 12 31" xfId="37612"/>
    <cellStyle name="RIGs input totals 12 32" xfId="37613"/>
    <cellStyle name="RIGs input totals 12 33" xfId="37614"/>
    <cellStyle name="RIGs input totals 12 34" xfId="37615"/>
    <cellStyle name="RIGs input totals 12 4" xfId="10406"/>
    <cellStyle name="RIGs input totals 12 5" xfId="10407"/>
    <cellStyle name="RIGs input totals 12 6" xfId="10408"/>
    <cellStyle name="RIGs input totals 12 7" xfId="10409"/>
    <cellStyle name="RIGs input totals 12 8" xfId="10410"/>
    <cellStyle name="RIGs input totals 12 9" xfId="10411"/>
    <cellStyle name="RIGs input totals 13" xfId="1938"/>
    <cellStyle name="RIGs input totals 13 10" xfId="10412"/>
    <cellStyle name="RIGs input totals 13 11" xfId="10413"/>
    <cellStyle name="RIGs input totals 13 12" xfId="10414"/>
    <cellStyle name="RIGs input totals 13 13" xfId="10415"/>
    <cellStyle name="RIGs input totals 13 2" xfId="10416"/>
    <cellStyle name="RIGs input totals 13 3" xfId="10417"/>
    <cellStyle name="RIGs input totals 13 4" xfId="10418"/>
    <cellStyle name="RIGs input totals 13 5" xfId="10419"/>
    <cellStyle name="RIGs input totals 13 6" xfId="10420"/>
    <cellStyle name="RIGs input totals 13 7" xfId="10421"/>
    <cellStyle name="RIGs input totals 13 8" xfId="10422"/>
    <cellStyle name="RIGs input totals 13 9" xfId="10423"/>
    <cellStyle name="RIGs input totals 14" xfId="327"/>
    <cellStyle name="RIGs input totals 14 2" xfId="15721"/>
    <cellStyle name="RIGs input totals 15" xfId="332"/>
    <cellStyle name="RIGs input totals 15 2" xfId="15726"/>
    <cellStyle name="RIGs input totals 15 2 2" xfId="41866"/>
    <cellStyle name="RIGs input totals 15 3" xfId="41944"/>
    <cellStyle name="RIGs input totals 16" xfId="10424"/>
    <cellStyle name="RIGs input totals 17" xfId="10425"/>
    <cellStyle name="RIGs input totals 18" xfId="10426"/>
    <cellStyle name="RIGs input totals 19" xfId="10427"/>
    <cellStyle name="RIGs input totals 2" xfId="154"/>
    <cellStyle name="RIGs input totals 2 10" xfId="1939"/>
    <cellStyle name="RIGs input totals 2 10 10" xfId="10428"/>
    <cellStyle name="RIGs input totals 2 10 11" xfId="10429"/>
    <cellStyle name="RIGs input totals 2 10 12" xfId="10430"/>
    <cellStyle name="RIGs input totals 2 10 13" xfId="10431"/>
    <cellStyle name="RIGs input totals 2 10 14" xfId="10432"/>
    <cellStyle name="RIGs input totals 2 10 15" xfId="37616"/>
    <cellStyle name="RIGs input totals 2 10 16" xfId="37617"/>
    <cellStyle name="RIGs input totals 2 10 17" xfId="37618"/>
    <cellStyle name="RIGs input totals 2 10 18" xfId="37619"/>
    <cellStyle name="RIGs input totals 2 10 19" xfId="37620"/>
    <cellStyle name="RIGs input totals 2 10 2" xfId="1940"/>
    <cellStyle name="RIGs input totals 2 10 2 10" xfId="10433"/>
    <cellStyle name="RIGs input totals 2 10 2 11" xfId="10434"/>
    <cellStyle name="RIGs input totals 2 10 2 12" xfId="10435"/>
    <cellStyle name="RIGs input totals 2 10 2 13" xfId="10436"/>
    <cellStyle name="RIGs input totals 2 10 2 2" xfId="10437"/>
    <cellStyle name="RIGs input totals 2 10 2 3" xfId="10438"/>
    <cellStyle name="RIGs input totals 2 10 2 4" xfId="10439"/>
    <cellStyle name="RIGs input totals 2 10 2 5" xfId="10440"/>
    <cellStyle name="RIGs input totals 2 10 2 6" xfId="10441"/>
    <cellStyle name="RIGs input totals 2 10 2 7" xfId="10442"/>
    <cellStyle name="RIGs input totals 2 10 2 8" xfId="10443"/>
    <cellStyle name="RIGs input totals 2 10 2 9" xfId="10444"/>
    <cellStyle name="RIGs input totals 2 10 20" xfId="37621"/>
    <cellStyle name="RIGs input totals 2 10 21" xfId="37622"/>
    <cellStyle name="RIGs input totals 2 10 22" xfId="37623"/>
    <cellStyle name="RIGs input totals 2 10 23" xfId="37624"/>
    <cellStyle name="RIGs input totals 2 10 24" xfId="37625"/>
    <cellStyle name="RIGs input totals 2 10 25" xfId="37626"/>
    <cellStyle name="RIGs input totals 2 10 26" xfId="37627"/>
    <cellStyle name="RIGs input totals 2 10 27" xfId="37628"/>
    <cellStyle name="RIGs input totals 2 10 28" xfId="37629"/>
    <cellStyle name="RIGs input totals 2 10 29" xfId="37630"/>
    <cellStyle name="RIGs input totals 2 10 3" xfId="10445"/>
    <cellStyle name="RIGs input totals 2 10 30" xfId="37631"/>
    <cellStyle name="RIGs input totals 2 10 31" xfId="37632"/>
    <cellStyle name="RIGs input totals 2 10 32" xfId="37633"/>
    <cellStyle name="RIGs input totals 2 10 33" xfId="37634"/>
    <cellStyle name="RIGs input totals 2 10 34" xfId="37635"/>
    <cellStyle name="RIGs input totals 2 10 4" xfId="10446"/>
    <cellStyle name="RIGs input totals 2 10 5" xfId="10447"/>
    <cellStyle name="RIGs input totals 2 10 6" xfId="10448"/>
    <cellStyle name="RIGs input totals 2 10 7" xfId="10449"/>
    <cellStyle name="RIGs input totals 2 10 8" xfId="10450"/>
    <cellStyle name="RIGs input totals 2 10 9" xfId="10451"/>
    <cellStyle name="RIGs input totals 2 11" xfId="1941"/>
    <cellStyle name="RIGs input totals 2 11 10" xfId="10452"/>
    <cellStyle name="RIGs input totals 2 11 11" xfId="10453"/>
    <cellStyle name="RIGs input totals 2 11 12" xfId="10454"/>
    <cellStyle name="RIGs input totals 2 11 13" xfId="10455"/>
    <cellStyle name="RIGs input totals 2 11 14" xfId="10456"/>
    <cellStyle name="RIGs input totals 2 11 15" xfId="37636"/>
    <cellStyle name="RIGs input totals 2 11 16" xfId="37637"/>
    <cellStyle name="RIGs input totals 2 11 17" xfId="37638"/>
    <cellStyle name="RIGs input totals 2 11 18" xfId="37639"/>
    <cellStyle name="RIGs input totals 2 11 19" xfId="37640"/>
    <cellStyle name="RIGs input totals 2 11 2" xfId="1942"/>
    <cellStyle name="RIGs input totals 2 11 2 10" xfId="10457"/>
    <cellStyle name="RIGs input totals 2 11 2 11" xfId="10458"/>
    <cellStyle name="RIGs input totals 2 11 2 12" xfId="10459"/>
    <cellStyle name="RIGs input totals 2 11 2 13" xfId="10460"/>
    <cellStyle name="RIGs input totals 2 11 2 2" xfId="10461"/>
    <cellStyle name="RIGs input totals 2 11 2 3" xfId="10462"/>
    <cellStyle name="RIGs input totals 2 11 2 4" xfId="10463"/>
    <cellStyle name="RIGs input totals 2 11 2 5" xfId="10464"/>
    <cellStyle name="RIGs input totals 2 11 2 6" xfId="10465"/>
    <cellStyle name="RIGs input totals 2 11 2 7" xfId="10466"/>
    <cellStyle name="RIGs input totals 2 11 2 8" xfId="10467"/>
    <cellStyle name="RIGs input totals 2 11 2 9" xfId="10468"/>
    <cellStyle name="RIGs input totals 2 11 20" xfId="37641"/>
    <cellStyle name="RIGs input totals 2 11 21" xfId="37642"/>
    <cellStyle name="RIGs input totals 2 11 22" xfId="37643"/>
    <cellStyle name="RIGs input totals 2 11 23" xfId="37644"/>
    <cellStyle name="RIGs input totals 2 11 24" xfId="37645"/>
    <cellStyle name="RIGs input totals 2 11 25" xfId="37646"/>
    <cellStyle name="RIGs input totals 2 11 26" xfId="37647"/>
    <cellStyle name="RIGs input totals 2 11 27" xfId="37648"/>
    <cellStyle name="RIGs input totals 2 11 28" xfId="37649"/>
    <cellStyle name="RIGs input totals 2 11 29" xfId="37650"/>
    <cellStyle name="RIGs input totals 2 11 3" xfId="10469"/>
    <cellStyle name="RIGs input totals 2 11 30" xfId="37651"/>
    <cellStyle name="RIGs input totals 2 11 31" xfId="37652"/>
    <cellStyle name="RIGs input totals 2 11 32" xfId="37653"/>
    <cellStyle name="RIGs input totals 2 11 33" xfId="37654"/>
    <cellStyle name="RIGs input totals 2 11 34" xfId="37655"/>
    <cellStyle name="RIGs input totals 2 11 4" xfId="10470"/>
    <cellStyle name="RIGs input totals 2 11 5" xfId="10471"/>
    <cellStyle name="RIGs input totals 2 11 6" xfId="10472"/>
    <cellStyle name="RIGs input totals 2 11 7" xfId="10473"/>
    <cellStyle name="RIGs input totals 2 11 8" xfId="10474"/>
    <cellStyle name="RIGs input totals 2 11 9" xfId="10475"/>
    <cellStyle name="RIGs input totals 2 12" xfId="1943"/>
    <cellStyle name="RIGs input totals 2 12 10" xfId="10476"/>
    <cellStyle name="RIGs input totals 2 12 11" xfId="10477"/>
    <cellStyle name="RIGs input totals 2 12 12" xfId="10478"/>
    <cellStyle name="RIGs input totals 2 12 13" xfId="10479"/>
    <cellStyle name="RIGs input totals 2 12 2" xfId="10480"/>
    <cellStyle name="RIGs input totals 2 12 3" xfId="10481"/>
    <cellStyle name="RIGs input totals 2 12 4" xfId="10482"/>
    <cellStyle name="RIGs input totals 2 12 5" xfId="10483"/>
    <cellStyle name="RIGs input totals 2 12 6" xfId="10484"/>
    <cellStyle name="RIGs input totals 2 12 7" xfId="10485"/>
    <cellStyle name="RIGs input totals 2 12 8" xfId="10486"/>
    <cellStyle name="RIGs input totals 2 12 9" xfId="10487"/>
    <cellStyle name="RIGs input totals 2 13" xfId="10488"/>
    <cellStyle name="RIGs input totals 2 14" xfId="10489"/>
    <cellStyle name="RIGs input totals 2 15" xfId="10490"/>
    <cellStyle name="RIGs input totals 2 16" xfId="10491"/>
    <cellStyle name="RIGs input totals 2 17" xfId="10492"/>
    <cellStyle name="RIGs input totals 2 18" xfId="10493"/>
    <cellStyle name="RIGs input totals 2 19" xfId="10494"/>
    <cellStyle name="RIGs input totals 2 2" xfId="283"/>
    <cellStyle name="RIGs input totals 2 2 10" xfId="10495"/>
    <cellStyle name="RIGs input totals 2 2 11" xfId="10496"/>
    <cellStyle name="RIGs input totals 2 2 12" xfId="10497"/>
    <cellStyle name="RIGs input totals 2 2 13" xfId="10498"/>
    <cellStyle name="RIGs input totals 2 2 14" xfId="10499"/>
    <cellStyle name="RIGs input totals 2 2 15" xfId="10500"/>
    <cellStyle name="RIGs input totals 2 2 16" xfId="10501"/>
    <cellStyle name="RIGs input totals 2 2 17" xfId="10502"/>
    <cellStyle name="RIGs input totals 2 2 18" xfId="10503"/>
    <cellStyle name="RIGs input totals 2 2 19" xfId="10504"/>
    <cellStyle name="RIGs input totals 2 2 2" xfId="284"/>
    <cellStyle name="RIGs input totals 2 2 2 10" xfId="10505"/>
    <cellStyle name="RIGs input totals 2 2 2 11" xfId="10506"/>
    <cellStyle name="RIGs input totals 2 2 2 12" xfId="10507"/>
    <cellStyle name="RIGs input totals 2 2 2 13" xfId="10508"/>
    <cellStyle name="RIGs input totals 2 2 2 14" xfId="10509"/>
    <cellStyle name="RIGs input totals 2 2 2 15" xfId="10510"/>
    <cellStyle name="RIGs input totals 2 2 2 16" xfId="10511"/>
    <cellStyle name="RIGs input totals 2 2 2 17" xfId="10512"/>
    <cellStyle name="RIGs input totals 2 2 2 18" xfId="10513"/>
    <cellStyle name="RIGs input totals 2 2 2 19" xfId="37656"/>
    <cellStyle name="RIGs input totals 2 2 2 2" xfId="1944"/>
    <cellStyle name="RIGs input totals 2 2 2 2 10" xfId="10514"/>
    <cellStyle name="RIGs input totals 2 2 2 2 11" xfId="10515"/>
    <cellStyle name="RIGs input totals 2 2 2 2 12" xfId="10516"/>
    <cellStyle name="RIGs input totals 2 2 2 2 13" xfId="10517"/>
    <cellStyle name="RIGs input totals 2 2 2 2 14" xfId="10518"/>
    <cellStyle name="RIGs input totals 2 2 2 2 15" xfId="10519"/>
    <cellStyle name="RIGs input totals 2 2 2 2 16" xfId="37657"/>
    <cellStyle name="RIGs input totals 2 2 2 2 17" xfId="37658"/>
    <cellStyle name="RIGs input totals 2 2 2 2 18" xfId="37659"/>
    <cellStyle name="RIGs input totals 2 2 2 2 19" xfId="37660"/>
    <cellStyle name="RIGs input totals 2 2 2 2 2" xfId="1945"/>
    <cellStyle name="RIGs input totals 2 2 2 2 2 10" xfId="10520"/>
    <cellStyle name="RIGs input totals 2 2 2 2 2 11" xfId="10521"/>
    <cellStyle name="RIGs input totals 2 2 2 2 2 12" xfId="10522"/>
    <cellStyle name="RIGs input totals 2 2 2 2 2 13" xfId="10523"/>
    <cellStyle name="RIGs input totals 2 2 2 2 2 14" xfId="10524"/>
    <cellStyle name="RIGs input totals 2 2 2 2 2 15" xfId="37661"/>
    <cellStyle name="RIGs input totals 2 2 2 2 2 16" xfId="37662"/>
    <cellStyle name="RIGs input totals 2 2 2 2 2 17" xfId="37663"/>
    <cellStyle name="RIGs input totals 2 2 2 2 2 18" xfId="37664"/>
    <cellStyle name="RIGs input totals 2 2 2 2 2 19" xfId="37665"/>
    <cellStyle name="RIGs input totals 2 2 2 2 2 2" xfId="1946"/>
    <cellStyle name="RIGs input totals 2 2 2 2 2 2 10" xfId="10525"/>
    <cellStyle name="RIGs input totals 2 2 2 2 2 2 11" xfId="10526"/>
    <cellStyle name="RIGs input totals 2 2 2 2 2 2 12" xfId="10527"/>
    <cellStyle name="RIGs input totals 2 2 2 2 2 2 13" xfId="10528"/>
    <cellStyle name="RIGs input totals 2 2 2 2 2 2 2" xfId="10529"/>
    <cellStyle name="RIGs input totals 2 2 2 2 2 2 3" xfId="10530"/>
    <cellStyle name="RIGs input totals 2 2 2 2 2 2 4" xfId="10531"/>
    <cellStyle name="RIGs input totals 2 2 2 2 2 2 5" xfId="10532"/>
    <cellStyle name="RIGs input totals 2 2 2 2 2 2 6" xfId="10533"/>
    <cellStyle name="RIGs input totals 2 2 2 2 2 2 7" xfId="10534"/>
    <cellStyle name="RIGs input totals 2 2 2 2 2 2 8" xfId="10535"/>
    <cellStyle name="RIGs input totals 2 2 2 2 2 2 9" xfId="10536"/>
    <cellStyle name="RIGs input totals 2 2 2 2 2 20" xfId="37666"/>
    <cellStyle name="RIGs input totals 2 2 2 2 2 21" xfId="37667"/>
    <cellStyle name="RIGs input totals 2 2 2 2 2 22" xfId="37668"/>
    <cellStyle name="RIGs input totals 2 2 2 2 2 23" xfId="37669"/>
    <cellStyle name="RIGs input totals 2 2 2 2 2 24" xfId="37670"/>
    <cellStyle name="RIGs input totals 2 2 2 2 2 25" xfId="37671"/>
    <cellStyle name="RIGs input totals 2 2 2 2 2 26" xfId="37672"/>
    <cellStyle name="RIGs input totals 2 2 2 2 2 27" xfId="37673"/>
    <cellStyle name="RIGs input totals 2 2 2 2 2 28" xfId="37674"/>
    <cellStyle name="RIGs input totals 2 2 2 2 2 29" xfId="37675"/>
    <cellStyle name="RIGs input totals 2 2 2 2 2 3" xfId="10537"/>
    <cellStyle name="RIGs input totals 2 2 2 2 2 30" xfId="37676"/>
    <cellStyle name="RIGs input totals 2 2 2 2 2 31" xfId="37677"/>
    <cellStyle name="RIGs input totals 2 2 2 2 2 32" xfId="37678"/>
    <cellStyle name="RIGs input totals 2 2 2 2 2 33" xfId="37679"/>
    <cellStyle name="RIGs input totals 2 2 2 2 2 34" xfId="37680"/>
    <cellStyle name="RIGs input totals 2 2 2 2 2 4" xfId="10538"/>
    <cellStyle name="RIGs input totals 2 2 2 2 2 5" xfId="10539"/>
    <cellStyle name="RIGs input totals 2 2 2 2 2 6" xfId="10540"/>
    <cellStyle name="RIGs input totals 2 2 2 2 2 7" xfId="10541"/>
    <cellStyle name="RIGs input totals 2 2 2 2 2 8" xfId="10542"/>
    <cellStyle name="RIGs input totals 2 2 2 2 2 9" xfId="10543"/>
    <cellStyle name="RIGs input totals 2 2 2 2 20" xfId="37681"/>
    <cellStyle name="RIGs input totals 2 2 2 2 21" xfId="37682"/>
    <cellStyle name="RIGs input totals 2 2 2 2 22" xfId="37683"/>
    <cellStyle name="RIGs input totals 2 2 2 2 23" xfId="37684"/>
    <cellStyle name="RIGs input totals 2 2 2 2 24" xfId="37685"/>
    <cellStyle name="RIGs input totals 2 2 2 2 25" xfId="37686"/>
    <cellStyle name="RIGs input totals 2 2 2 2 26" xfId="37687"/>
    <cellStyle name="RIGs input totals 2 2 2 2 27" xfId="37688"/>
    <cellStyle name="RIGs input totals 2 2 2 2 28" xfId="37689"/>
    <cellStyle name="RIGs input totals 2 2 2 2 29" xfId="37690"/>
    <cellStyle name="RIGs input totals 2 2 2 2 3" xfId="1947"/>
    <cellStyle name="RIGs input totals 2 2 2 2 3 10" xfId="10544"/>
    <cellStyle name="RIGs input totals 2 2 2 2 3 11" xfId="10545"/>
    <cellStyle name="RIGs input totals 2 2 2 2 3 12" xfId="10546"/>
    <cellStyle name="RIGs input totals 2 2 2 2 3 13" xfId="10547"/>
    <cellStyle name="RIGs input totals 2 2 2 2 3 2" xfId="10548"/>
    <cellStyle name="RIGs input totals 2 2 2 2 3 3" xfId="10549"/>
    <cellStyle name="RIGs input totals 2 2 2 2 3 4" xfId="10550"/>
    <cellStyle name="RIGs input totals 2 2 2 2 3 5" xfId="10551"/>
    <cellStyle name="RIGs input totals 2 2 2 2 3 6" xfId="10552"/>
    <cellStyle name="RIGs input totals 2 2 2 2 3 7" xfId="10553"/>
    <cellStyle name="RIGs input totals 2 2 2 2 3 8" xfId="10554"/>
    <cellStyle name="RIGs input totals 2 2 2 2 3 9" xfId="10555"/>
    <cellStyle name="RIGs input totals 2 2 2 2 30" xfId="37691"/>
    <cellStyle name="RIGs input totals 2 2 2 2 31" xfId="37692"/>
    <cellStyle name="RIGs input totals 2 2 2 2 32" xfId="37693"/>
    <cellStyle name="RIGs input totals 2 2 2 2 33" xfId="37694"/>
    <cellStyle name="RIGs input totals 2 2 2 2 34" xfId="37695"/>
    <cellStyle name="RIGs input totals 2 2 2 2 35" xfId="37696"/>
    <cellStyle name="RIGs input totals 2 2 2 2 4" xfId="10556"/>
    <cellStyle name="RIGs input totals 2 2 2 2 5" xfId="10557"/>
    <cellStyle name="RIGs input totals 2 2 2 2 6" xfId="10558"/>
    <cellStyle name="RIGs input totals 2 2 2 2 7" xfId="10559"/>
    <cellStyle name="RIGs input totals 2 2 2 2 8" xfId="10560"/>
    <cellStyle name="RIGs input totals 2 2 2 2 9" xfId="10561"/>
    <cellStyle name="RIGs input totals 2 2 2 2_4 28 1_Asst_Health_Crit_AllTO_RIIO_20110714pm" xfId="15644"/>
    <cellStyle name="RIGs input totals 2 2 2 20" xfId="37697"/>
    <cellStyle name="RIGs input totals 2 2 2 21" xfId="37698"/>
    <cellStyle name="RIGs input totals 2 2 2 22" xfId="37699"/>
    <cellStyle name="RIGs input totals 2 2 2 23" xfId="37700"/>
    <cellStyle name="RIGs input totals 2 2 2 24" xfId="37701"/>
    <cellStyle name="RIGs input totals 2 2 2 25" xfId="37702"/>
    <cellStyle name="RIGs input totals 2 2 2 26" xfId="37703"/>
    <cellStyle name="RIGs input totals 2 2 2 27" xfId="37704"/>
    <cellStyle name="RIGs input totals 2 2 2 28" xfId="37705"/>
    <cellStyle name="RIGs input totals 2 2 2 29" xfId="37706"/>
    <cellStyle name="RIGs input totals 2 2 2 3" xfId="1948"/>
    <cellStyle name="RIGs input totals 2 2 2 3 10" xfId="10562"/>
    <cellStyle name="RIGs input totals 2 2 2 3 11" xfId="10563"/>
    <cellStyle name="RIGs input totals 2 2 2 3 12" xfId="10564"/>
    <cellStyle name="RIGs input totals 2 2 2 3 13" xfId="10565"/>
    <cellStyle name="RIGs input totals 2 2 2 3 14" xfId="10566"/>
    <cellStyle name="RIGs input totals 2 2 2 3 15" xfId="37707"/>
    <cellStyle name="RIGs input totals 2 2 2 3 16" xfId="37708"/>
    <cellStyle name="RIGs input totals 2 2 2 3 17" xfId="37709"/>
    <cellStyle name="RIGs input totals 2 2 2 3 18" xfId="37710"/>
    <cellStyle name="RIGs input totals 2 2 2 3 19" xfId="37711"/>
    <cellStyle name="RIGs input totals 2 2 2 3 2" xfId="1949"/>
    <cellStyle name="RIGs input totals 2 2 2 3 2 10" xfId="10567"/>
    <cellStyle name="RIGs input totals 2 2 2 3 2 11" xfId="10568"/>
    <cellStyle name="RIGs input totals 2 2 2 3 2 12" xfId="10569"/>
    <cellStyle name="RIGs input totals 2 2 2 3 2 13" xfId="10570"/>
    <cellStyle name="RIGs input totals 2 2 2 3 2 2" xfId="10571"/>
    <cellStyle name="RIGs input totals 2 2 2 3 2 3" xfId="10572"/>
    <cellStyle name="RIGs input totals 2 2 2 3 2 4" xfId="10573"/>
    <cellStyle name="RIGs input totals 2 2 2 3 2 5" xfId="10574"/>
    <cellStyle name="RIGs input totals 2 2 2 3 2 6" xfId="10575"/>
    <cellStyle name="RIGs input totals 2 2 2 3 2 7" xfId="10576"/>
    <cellStyle name="RIGs input totals 2 2 2 3 2 8" xfId="10577"/>
    <cellStyle name="RIGs input totals 2 2 2 3 2 9" xfId="10578"/>
    <cellStyle name="RIGs input totals 2 2 2 3 20" xfId="37712"/>
    <cellStyle name="RIGs input totals 2 2 2 3 21" xfId="37713"/>
    <cellStyle name="RIGs input totals 2 2 2 3 22" xfId="37714"/>
    <cellStyle name="RIGs input totals 2 2 2 3 23" xfId="37715"/>
    <cellStyle name="RIGs input totals 2 2 2 3 24" xfId="37716"/>
    <cellStyle name="RIGs input totals 2 2 2 3 25" xfId="37717"/>
    <cellStyle name="RIGs input totals 2 2 2 3 26" xfId="37718"/>
    <cellStyle name="RIGs input totals 2 2 2 3 27" xfId="37719"/>
    <cellStyle name="RIGs input totals 2 2 2 3 28" xfId="37720"/>
    <cellStyle name="RIGs input totals 2 2 2 3 29" xfId="37721"/>
    <cellStyle name="RIGs input totals 2 2 2 3 3" xfId="10579"/>
    <cellStyle name="RIGs input totals 2 2 2 3 30" xfId="37722"/>
    <cellStyle name="RIGs input totals 2 2 2 3 31" xfId="37723"/>
    <cellStyle name="RIGs input totals 2 2 2 3 32" xfId="37724"/>
    <cellStyle name="RIGs input totals 2 2 2 3 33" xfId="37725"/>
    <cellStyle name="RIGs input totals 2 2 2 3 34" xfId="37726"/>
    <cellStyle name="RIGs input totals 2 2 2 3 4" xfId="10580"/>
    <cellStyle name="RIGs input totals 2 2 2 3 5" xfId="10581"/>
    <cellStyle name="RIGs input totals 2 2 2 3 6" xfId="10582"/>
    <cellStyle name="RIGs input totals 2 2 2 3 7" xfId="10583"/>
    <cellStyle name="RIGs input totals 2 2 2 3 8" xfId="10584"/>
    <cellStyle name="RIGs input totals 2 2 2 3 9" xfId="10585"/>
    <cellStyle name="RIGs input totals 2 2 2 30" xfId="37727"/>
    <cellStyle name="RIGs input totals 2 2 2 31" xfId="37728"/>
    <cellStyle name="RIGs input totals 2 2 2 32" xfId="37729"/>
    <cellStyle name="RIGs input totals 2 2 2 33" xfId="37730"/>
    <cellStyle name="RIGs input totals 2 2 2 34" xfId="37731"/>
    <cellStyle name="RIGs input totals 2 2 2 35" xfId="37732"/>
    <cellStyle name="RIGs input totals 2 2 2 36" xfId="37733"/>
    <cellStyle name="RIGs input totals 2 2 2 37" xfId="37734"/>
    <cellStyle name="RIGs input totals 2 2 2 38" xfId="37735"/>
    <cellStyle name="RIGs input totals 2 2 2 4" xfId="1950"/>
    <cellStyle name="RIGs input totals 2 2 2 4 10" xfId="10586"/>
    <cellStyle name="RIGs input totals 2 2 2 4 11" xfId="10587"/>
    <cellStyle name="RIGs input totals 2 2 2 4 12" xfId="10588"/>
    <cellStyle name="RIGs input totals 2 2 2 4 13" xfId="10589"/>
    <cellStyle name="RIGs input totals 2 2 2 4 14" xfId="10590"/>
    <cellStyle name="RIGs input totals 2 2 2 4 15" xfId="37736"/>
    <cellStyle name="RIGs input totals 2 2 2 4 16" xfId="37737"/>
    <cellStyle name="RIGs input totals 2 2 2 4 17" xfId="37738"/>
    <cellStyle name="RIGs input totals 2 2 2 4 18" xfId="37739"/>
    <cellStyle name="RIGs input totals 2 2 2 4 19" xfId="37740"/>
    <cellStyle name="RIGs input totals 2 2 2 4 2" xfId="1951"/>
    <cellStyle name="RIGs input totals 2 2 2 4 2 10" xfId="10591"/>
    <cellStyle name="RIGs input totals 2 2 2 4 2 11" xfId="10592"/>
    <cellStyle name="RIGs input totals 2 2 2 4 2 12" xfId="10593"/>
    <cellStyle name="RIGs input totals 2 2 2 4 2 13" xfId="10594"/>
    <cellStyle name="RIGs input totals 2 2 2 4 2 2" xfId="10595"/>
    <cellStyle name="RIGs input totals 2 2 2 4 2 3" xfId="10596"/>
    <cellStyle name="RIGs input totals 2 2 2 4 2 4" xfId="10597"/>
    <cellStyle name="RIGs input totals 2 2 2 4 2 5" xfId="10598"/>
    <cellStyle name="RIGs input totals 2 2 2 4 2 6" xfId="10599"/>
    <cellStyle name="RIGs input totals 2 2 2 4 2 7" xfId="10600"/>
    <cellStyle name="RIGs input totals 2 2 2 4 2 8" xfId="10601"/>
    <cellStyle name="RIGs input totals 2 2 2 4 2 9" xfId="10602"/>
    <cellStyle name="RIGs input totals 2 2 2 4 20" xfId="37741"/>
    <cellStyle name="RIGs input totals 2 2 2 4 21" xfId="37742"/>
    <cellStyle name="RIGs input totals 2 2 2 4 22" xfId="37743"/>
    <cellStyle name="RIGs input totals 2 2 2 4 23" xfId="37744"/>
    <cellStyle name="RIGs input totals 2 2 2 4 24" xfId="37745"/>
    <cellStyle name="RIGs input totals 2 2 2 4 25" xfId="37746"/>
    <cellStyle name="RIGs input totals 2 2 2 4 26" xfId="37747"/>
    <cellStyle name="RIGs input totals 2 2 2 4 27" xfId="37748"/>
    <cellStyle name="RIGs input totals 2 2 2 4 28" xfId="37749"/>
    <cellStyle name="RIGs input totals 2 2 2 4 29" xfId="37750"/>
    <cellStyle name="RIGs input totals 2 2 2 4 3" xfId="10603"/>
    <cellStyle name="RIGs input totals 2 2 2 4 30" xfId="37751"/>
    <cellStyle name="RIGs input totals 2 2 2 4 31" xfId="37752"/>
    <cellStyle name="RIGs input totals 2 2 2 4 32" xfId="37753"/>
    <cellStyle name="RIGs input totals 2 2 2 4 33" xfId="37754"/>
    <cellStyle name="RIGs input totals 2 2 2 4 34" xfId="37755"/>
    <cellStyle name="RIGs input totals 2 2 2 4 4" xfId="10604"/>
    <cellStyle name="RIGs input totals 2 2 2 4 5" xfId="10605"/>
    <cellStyle name="RIGs input totals 2 2 2 4 6" xfId="10606"/>
    <cellStyle name="RIGs input totals 2 2 2 4 7" xfId="10607"/>
    <cellStyle name="RIGs input totals 2 2 2 4 8" xfId="10608"/>
    <cellStyle name="RIGs input totals 2 2 2 4 9" xfId="10609"/>
    <cellStyle name="RIGs input totals 2 2 2 5" xfId="1952"/>
    <cellStyle name="RIGs input totals 2 2 2 5 10" xfId="10610"/>
    <cellStyle name="RIGs input totals 2 2 2 5 11" xfId="10611"/>
    <cellStyle name="RIGs input totals 2 2 2 5 12" xfId="10612"/>
    <cellStyle name="RIGs input totals 2 2 2 5 13" xfId="10613"/>
    <cellStyle name="RIGs input totals 2 2 2 5 2" xfId="10614"/>
    <cellStyle name="RIGs input totals 2 2 2 5 3" xfId="10615"/>
    <cellStyle name="RIGs input totals 2 2 2 5 4" xfId="10616"/>
    <cellStyle name="RIGs input totals 2 2 2 5 5" xfId="10617"/>
    <cellStyle name="RIGs input totals 2 2 2 5 6" xfId="10618"/>
    <cellStyle name="RIGs input totals 2 2 2 5 7" xfId="10619"/>
    <cellStyle name="RIGs input totals 2 2 2 5 8" xfId="10620"/>
    <cellStyle name="RIGs input totals 2 2 2 5 9" xfId="10621"/>
    <cellStyle name="RIGs input totals 2 2 2 6" xfId="10622"/>
    <cellStyle name="RIGs input totals 2 2 2 7" xfId="10623"/>
    <cellStyle name="RIGs input totals 2 2 2 8" xfId="10624"/>
    <cellStyle name="RIGs input totals 2 2 2 9" xfId="10625"/>
    <cellStyle name="RIGs input totals 2 2 2_4 28 1_Asst_Health_Crit_AllTO_RIIO_20110714pm" xfId="15645"/>
    <cellStyle name="RIGs input totals 2 2 20" xfId="37756"/>
    <cellStyle name="RIGs input totals 2 2 21" xfId="37757"/>
    <cellStyle name="RIGs input totals 2 2 22" xfId="37758"/>
    <cellStyle name="RIGs input totals 2 2 23" xfId="37759"/>
    <cellStyle name="RIGs input totals 2 2 24" xfId="37760"/>
    <cellStyle name="RIGs input totals 2 2 25" xfId="37761"/>
    <cellStyle name="RIGs input totals 2 2 26" xfId="37762"/>
    <cellStyle name="RIGs input totals 2 2 27" xfId="37763"/>
    <cellStyle name="RIGs input totals 2 2 28" xfId="37764"/>
    <cellStyle name="RIGs input totals 2 2 29" xfId="37765"/>
    <cellStyle name="RIGs input totals 2 2 3" xfId="1953"/>
    <cellStyle name="RIGs input totals 2 2 3 10" xfId="10626"/>
    <cellStyle name="RIGs input totals 2 2 3 11" xfId="10627"/>
    <cellStyle name="RIGs input totals 2 2 3 12" xfId="10628"/>
    <cellStyle name="RIGs input totals 2 2 3 13" xfId="10629"/>
    <cellStyle name="RIGs input totals 2 2 3 14" xfId="10630"/>
    <cellStyle name="RIGs input totals 2 2 3 15" xfId="10631"/>
    <cellStyle name="RIGs input totals 2 2 3 16" xfId="37766"/>
    <cellStyle name="RIGs input totals 2 2 3 17" xfId="37767"/>
    <cellStyle name="RIGs input totals 2 2 3 18" xfId="37768"/>
    <cellStyle name="RIGs input totals 2 2 3 19" xfId="37769"/>
    <cellStyle name="RIGs input totals 2 2 3 2" xfId="1954"/>
    <cellStyle name="RIGs input totals 2 2 3 2 10" xfId="10632"/>
    <cellStyle name="RIGs input totals 2 2 3 2 11" xfId="10633"/>
    <cellStyle name="RIGs input totals 2 2 3 2 12" xfId="10634"/>
    <cellStyle name="RIGs input totals 2 2 3 2 13" xfId="10635"/>
    <cellStyle name="RIGs input totals 2 2 3 2 14" xfId="10636"/>
    <cellStyle name="RIGs input totals 2 2 3 2 15" xfId="37770"/>
    <cellStyle name="RIGs input totals 2 2 3 2 16" xfId="37771"/>
    <cellStyle name="RIGs input totals 2 2 3 2 17" xfId="37772"/>
    <cellStyle name="RIGs input totals 2 2 3 2 18" xfId="37773"/>
    <cellStyle name="RIGs input totals 2 2 3 2 19" xfId="37774"/>
    <cellStyle name="RIGs input totals 2 2 3 2 2" xfId="1955"/>
    <cellStyle name="RIGs input totals 2 2 3 2 2 10" xfId="10637"/>
    <cellStyle name="RIGs input totals 2 2 3 2 2 11" xfId="10638"/>
    <cellStyle name="RIGs input totals 2 2 3 2 2 12" xfId="10639"/>
    <cellStyle name="RIGs input totals 2 2 3 2 2 13" xfId="10640"/>
    <cellStyle name="RIGs input totals 2 2 3 2 2 2" xfId="10641"/>
    <cellStyle name="RIGs input totals 2 2 3 2 2 3" xfId="10642"/>
    <cellStyle name="RIGs input totals 2 2 3 2 2 4" xfId="10643"/>
    <cellStyle name="RIGs input totals 2 2 3 2 2 5" xfId="10644"/>
    <cellStyle name="RIGs input totals 2 2 3 2 2 6" xfId="10645"/>
    <cellStyle name="RIGs input totals 2 2 3 2 2 7" xfId="10646"/>
    <cellStyle name="RIGs input totals 2 2 3 2 2 8" xfId="10647"/>
    <cellStyle name="RIGs input totals 2 2 3 2 2 9" xfId="10648"/>
    <cellStyle name="RIGs input totals 2 2 3 2 20" xfId="37775"/>
    <cellStyle name="RIGs input totals 2 2 3 2 21" xfId="37776"/>
    <cellStyle name="RIGs input totals 2 2 3 2 22" xfId="37777"/>
    <cellStyle name="RIGs input totals 2 2 3 2 23" xfId="37778"/>
    <cellStyle name="RIGs input totals 2 2 3 2 24" xfId="37779"/>
    <cellStyle name="RIGs input totals 2 2 3 2 25" xfId="37780"/>
    <cellStyle name="RIGs input totals 2 2 3 2 26" xfId="37781"/>
    <cellStyle name="RIGs input totals 2 2 3 2 27" xfId="37782"/>
    <cellStyle name="RIGs input totals 2 2 3 2 28" xfId="37783"/>
    <cellStyle name="RIGs input totals 2 2 3 2 29" xfId="37784"/>
    <cellStyle name="RIGs input totals 2 2 3 2 3" xfId="10649"/>
    <cellStyle name="RIGs input totals 2 2 3 2 30" xfId="37785"/>
    <cellStyle name="RIGs input totals 2 2 3 2 31" xfId="37786"/>
    <cellStyle name="RIGs input totals 2 2 3 2 32" xfId="37787"/>
    <cellStyle name="RIGs input totals 2 2 3 2 33" xfId="37788"/>
    <cellStyle name="RIGs input totals 2 2 3 2 34" xfId="37789"/>
    <cellStyle name="RIGs input totals 2 2 3 2 4" xfId="10650"/>
    <cellStyle name="RIGs input totals 2 2 3 2 5" xfId="10651"/>
    <cellStyle name="RIGs input totals 2 2 3 2 6" xfId="10652"/>
    <cellStyle name="RIGs input totals 2 2 3 2 7" xfId="10653"/>
    <cellStyle name="RIGs input totals 2 2 3 2 8" xfId="10654"/>
    <cellStyle name="RIGs input totals 2 2 3 2 9" xfId="10655"/>
    <cellStyle name="RIGs input totals 2 2 3 20" xfId="37790"/>
    <cellStyle name="RIGs input totals 2 2 3 21" xfId="37791"/>
    <cellStyle name="RIGs input totals 2 2 3 22" xfId="37792"/>
    <cellStyle name="RIGs input totals 2 2 3 23" xfId="37793"/>
    <cellStyle name="RIGs input totals 2 2 3 24" xfId="37794"/>
    <cellStyle name="RIGs input totals 2 2 3 25" xfId="37795"/>
    <cellStyle name="RIGs input totals 2 2 3 26" xfId="37796"/>
    <cellStyle name="RIGs input totals 2 2 3 27" xfId="37797"/>
    <cellStyle name="RIGs input totals 2 2 3 28" xfId="37798"/>
    <cellStyle name="RIGs input totals 2 2 3 29" xfId="37799"/>
    <cellStyle name="RIGs input totals 2 2 3 3" xfId="1956"/>
    <cellStyle name="RIGs input totals 2 2 3 3 10" xfId="10656"/>
    <cellStyle name="RIGs input totals 2 2 3 3 11" xfId="10657"/>
    <cellStyle name="RIGs input totals 2 2 3 3 12" xfId="10658"/>
    <cellStyle name="RIGs input totals 2 2 3 3 13" xfId="10659"/>
    <cellStyle name="RIGs input totals 2 2 3 3 2" xfId="10660"/>
    <cellStyle name="RIGs input totals 2 2 3 3 3" xfId="10661"/>
    <cellStyle name="RIGs input totals 2 2 3 3 4" xfId="10662"/>
    <cellStyle name="RIGs input totals 2 2 3 3 5" xfId="10663"/>
    <cellStyle name="RIGs input totals 2 2 3 3 6" xfId="10664"/>
    <cellStyle name="RIGs input totals 2 2 3 3 7" xfId="10665"/>
    <cellStyle name="RIGs input totals 2 2 3 3 8" xfId="10666"/>
    <cellStyle name="RIGs input totals 2 2 3 3 9" xfId="10667"/>
    <cellStyle name="RIGs input totals 2 2 3 30" xfId="37800"/>
    <cellStyle name="RIGs input totals 2 2 3 31" xfId="37801"/>
    <cellStyle name="RIGs input totals 2 2 3 32" xfId="37802"/>
    <cellStyle name="RIGs input totals 2 2 3 33" xfId="37803"/>
    <cellStyle name="RIGs input totals 2 2 3 34" xfId="37804"/>
    <cellStyle name="RIGs input totals 2 2 3 35" xfId="37805"/>
    <cellStyle name="RIGs input totals 2 2 3 4" xfId="10668"/>
    <cellStyle name="RIGs input totals 2 2 3 5" xfId="10669"/>
    <cellStyle name="RIGs input totals 2 2 3 6" xfId="10670"/>
    <cellStyle name="RIGs input totals 2 2 3 7" xfId="10671"/>
    <cellStyle name="RIGs input totals 2 2 3 8" xfId="10672"/>
    <cellStyle name="RIGs input totals 2 2 3 9" xfId="10673"/>
    <cellStyle name="RIGs input totals 2 2 3_4 28 1_Asst_Health_Crit_AllTO_RIIO_20110714pm" xfId="15646"/>
    <cellStyle name="RIGs input totals 2 2 30" xfId="37806"/>
    <cellStyle name="RIGs input totals 2 2 31" xfId="37807"/>
    <cellStyle name="RIGs input totals 2 2 32" xfId="37808"/>
    <cellStyle name="RIGs input totals 2 2 33" xfId="37809"/>
    <cellStyle name="RIGs input totals 2 2 34" xfId="37810"/>
    <cellStyle name="RIGs input totals 2 2 35" xfId="37811"/>
    <cellStyle name="RIGs input totals 2 2 36" xfId="37812"/>
    <cellStyle name="RIGs input totals 2 2 37" xfId="37813"/>
    <cellStyle name="RIGs input totals 2 2 38" xfId="37814"/>
    <cellStyle name="RIGs input totals 2 2 39" xfId="37815"/>
    <cellStyle name="RIGs input totals 2 2 4" xfId="1957"/>
    <cellStyle name="RIGs input totals 2 2 4 10" xfId="10674"/>
    <cellStyle name="RIGs input totals 2 2 4 11" xfId="10675"/>
    <cellStyle name="RIGs input totals 2 2 4 12" xfId="10676"/>
    <cellStyle name="RIGs input totals 2 2 4 13" xfId="10677"/>
    <cellStyle name="RIGs input totals 2 2 4 14" xfId="10678"/>
    <cellStyle name="RIGs input totals 2 2 4 15" xfId="37816"/>
    <cellStyle name="RIGs input totals 2 2 4 16" xfId="37817"/>
    <cellStyle name="RIGs input totals 2 2 4 17" xfId="37818"/>
    <cellStyle name="RIGs input totals 2 2 4 18" xfId="37819"/>
    <cellStyle name="RIGs input totals 2 2 4 19" xfId="37820"/>
    <cellStyle name="RIGs input totals 2 2 4 2" xfId="1958"/>
    <cellStyle name="RIGs input totals 2 2 4 2 10" xfId="10679"/>
    <cellStyle name="RIGs input totals 2 2 4 2 11" xfId="10680"/>
    <cellStyle name="RIGs input totals 2 2 4 2 12" xfId="10681"/>
    <cellStyle name="RIGs input totals 2 2 4 2 13" xfId="10682"/>
    <cellStyle name="RIGs input totals 2 2 4 2 2" xfId="10683"/>
    <cellStyle name="RIGs input totals 2 2 4 2 3" xfId="10684"/>
    <cellStyle name="RIGs input totals 2 2 4 2 4" xfId="10685"/>
    <cellStyle name="RIGs input totals 2 2 4 2 5" xfId="10686"/>
    <cellStyle name="RIGs input totals 2 2 4 2 6" xfId="10687"/>
    <cellStyle name="RIGs input totals 2 2 4 2 7" xfId="10688"/>
    <cellStyle name="RIGs input totals 2 2 4 2 8" xfId="10689"/>
    <cellStyle name="RIGs input totals 2 2 4 2 9" xfId="10690"/>
    <cellStyle name="RIGs input totals 2 2 4 20" xfId="37821"/>
    <cellStyle name="RIGs input totals 2 2 4 21" xfId="37822"/>
    <cellStyle name="RIGs input totals 2 2 4 22" xfId="37823"/>
    <cellStyle name="RIGs input totals 2 2 4 23" xfId="37824"/>
    <cellStyle name="RIGs input totals 2 2 4 24" xfId="37825"/>
    <cellStyle name="RIGs input totals 2 2 4 25" xfId="37826"/>
    <cellStyle name="RIGs input totals 2 2 4 26" xfId="37827"/>
    <cellStyle name="RIGs input totals 2 2 4 27" xfId="37828"/>
    <cellStyle name="RIGs input totals 2 2 4 28" xfId="37829"/>
    <cellStyle name="RIGs input totals 2 2 4 29" xfId="37830"/>
    <cellStyle name="RIGs input totals 2 2 4 3" xfId="10691"/>
    <cellStyle name="RIGs input totals 2 2 4 30" xfId="37831"/>
    <cellStyle name="RIGs input totals 2 2 4 31" xfId="37832"/>
    <cellStyle name="RIGs input totals 2 2 4 32" xfId="37833"/>
    <cellStyle name="RIGs input totals 2 2 4 33" xfId="37834"/>
    <cellStyle name="RIGs input totals 2 2 4 34" xfId="37835"/>
    <cellStyle name="RIGs input totals 2 2 4 4" xfId="10692"/>
    <cellStyle name="RIGs input totals 2 2 4 5" xfId="10693"/>
    <cellStyle name="RIGs input totals 2 2 4 6" xfId="10694"/>
    <cellStyle name="RIGs input totals 2 2 4 7" xfId="10695"/>
    <cellStyle name="RIGs input totals 2 2 4 8" xfId="10696"/>
    <cellStyle name="RIGs input totals 2 2 4 9" xfId="10697"/>
    <cellStyle name="RIGs input totals 2 2 5" xfId="1959"/>
    <cellStyle name="RIGs input totals 2 2 5 10" xfId="10698"/>
    <cellStyle name="RIGs input totals 2 2 5 11" xfId="10699"/>
    <cellStyle name="RIGs input totals 2 2 5 12" xfId="10700"/>
    <cellStyle name="RIGs input totals 2 2 5 13" xfId="10701"/>
    <cellStyle name="RIGs input totals 2 2 5 14" xfId="10702"/>
    <cellStyle name="RIGs input totals 2 2 5 15" xfId="37836"/>
    <cellStyle name="RIGs input totals 2 2 5 16" xfId="37837"/>
    <cellStyle name="RIGs input totals 2 2 5 17" xfId="37838"/>
    <cellStyle name="RIGs input totals 2 2 5 18" xfId="37839"/>
    <cellStyle name="RIGs input totals 2 2 5 19" xfId="37840"/>
    <cellStyle name="RIGs input totals 2 2 5 2" xfId="1960"/>
    <cellStyle name="RIGs input totals 2 2 5 2 10" xfId="10703"/>
    <cellStyle name="RIGs input totals 2 2 5 2 11" xfId="10704"/>
    <cellStyle name="RIGs input totals 2 2 5 2 12" xfId="10705"/>
    <cellStyle name="RIGs input totals 2 2 5 2 13" xfId="10706"/>
    <cellStyle name="RIGs input totals 2 2 5 2 2" xfId="10707"/>
    <cellStyle name="RIGs input totals 2 2 5 2 3" xfId="10708"/>
    <cellStyle name="RIGs input totals 2 2 5 2 4" xfId="10709"/>
    <cellStyle name="RIGs input totals 2 2 5 2 5" xfId="10710"/>
    <cellStyle name="RIGs input totals 2 2 5 2 6" xfId="10711"/>
    <cellStyle name="RIGs input totals 2 2 5 2 7" xfId="10712"/>
    <cellStyle name="RIGs input totals 2 2 5 2 8" xfId="10713"/>
    <cellStyle name="RIGs input totals 2 2 5 2 9" xfId="10714"/>
    <cellStyle name="RIGs input totals 2 2 5 20" xfId="37841"/>
    <cellStyle name="RIGs input totals 2 2 5 21" xfId="37842"/>
    <cellStyle name="RIGs input totals 2 2 5 22" xfId="37843"/>
    <cellStyle name="RIGs input totals 2 2 5 23" xfId="37844"/>
    <cellStyle name="RIGs input totals 2 2 5 24" xfId="37845"/>
    <cellStyle name="RIGs input totals 2 2 5 25" xfId="37846"/>
    <cellStyle name="RIGs input totals 2 2 5 26" xfId="37847"/>
    <cellStyle name="RIGs input totals 2 2 5 27" xfId="37848"/>
    <cellStyle name="RIGs input totals 2 2 5 28" xfId="37849"/>
    <cellStyle name="RIGs input totals 2 2 5 29" xfId="37850"/>
    <cellStyle name="RIGs input totals 2 2 5 3" xfId="10715"/>
    <cellStyle name="RIGs input totals 2 2 5 30" xfId="37851"/>
    <cellStyle name="RIGs input totals 2 2 5 31" xfId="37852"/>
    <cellStyle name="RIGs input totals 2 2 5 32" xfId="37853"/>
    <cellStyle name="RIGs input totals 2 2 5 33" xfId="37854"/>
    <cellStyle name="RIGs input totals 2 2 5 34" xfId="37855"/>
    <cellStyle name="RIGs input totals 2 2 5 4" xfId="10716"/>
    <cellStyle name="RIGs input totals 2 2 5 5" xfId="10717"/>
    <cellStyle name="RIGs input totals 2 2 5 6" xfId="10718"/>
    <cellStyle name="RIGs input totals 2 2 5 7" xfId="10719"/>
    <cellStyle name="RIGs input totals 2 2 5 8" xfId="10720"/>
    <cellStyle name="RIGs input totals 2 2 5 9" xfId="10721"/>
    <cellStyle name="RIGs input totals 2 2 6" xfId="1961"/>
    <cellStyle name="RIGs input totals 2 2 6 10" xfId="10722"/>
    <cellStyle name="RIGs input totals 2 2 6 11" xfId="10723"/>
    <cellStyle name="RIGs input totals 2 2 6 12" xfId="10724"/>
    <cellStyle name="RIGs input totals 2 2 6 13" xfId="10725"/>
    <cellStyle name="RIGs input totals 2 2 6 2" xfId="10726"/>
    <cellStyle name="RIGs input totals 2 2 6 3" xfId="10727"/>
    <cellStyle name="RIGs input totals 2 2 6 4" xfId="10728"/>
    <cellStyle name="RIGs input totals 2 2 6 5" xfId="10729"/>
    <cellStyle name="RIGs input totals 2 2 6 6" xfId="10730"/>
    <cellStyle name="RIGs input totals 2 2 6 7" xfId="10731"/>
    <cellStyle name="RIGs input totals 2 2 6 8" xfId="10732"/>
    <cellStyle name="RIGs input totals 2 2 6 9" xfId="10733"/>
    <cellStyle name="RIGs input totals 2 2 7" xfId="10734"/>
    <cellStyle name="RIGs input totals 2 2 8" xfId="10735"/>
    <cellStyle name="RIGs input totals 2 2 9" xfId="10736"/>
    <cellStyle name="RIGs input totals 2 2_1.3s Accounting C Costs Scots" xfId="1962"/>
    <cellStyle name="RIGs input totals 2 20" xfId="10737"/>
    <cellStyle name="RIGs input totals 2 21" xfId="10738"/>
    <cellStyle name="RIGs input totals 2 22" xfId="10739"/>
    <cellStyle name="RIGs input totals 2 23" xfId="10740"/>
    <cellStyle name="RIGs input totals 2 24" xfId="10741"/>
    <cellStyle name="RIGs input totals 2 25" xfId="10742"/>
    <cellStyle name="RIGs input totals 2 26" xfId="37856"/>
    <cellStyle name="RIGs input totals 2 27" xfId="37857"/>
    <cellStyle name="RIGs input totals 2 28" xfId="37858"/>
    <cellStyle name="RIGs input totals 2 29" xfId="37859"/>
    <cellStyle name="RIGs input totals 2 3" xfId="285"/>
    <cellStyle name="RIGs input totals 2 3 10" xfId="10743"/>
    <cellStyle name="RIGs input totals 2 3 11" xfId="10744"/>
    <cellStyle name="RIGs input totals 2 3 12" xfId="10745"/>
    <cellStyle name="RIGs input totals 2 3 13" xfId="10746"/>
    <cellStyle name="RIGs input totals 2 3 14" xfId="10747"/>
    <cellStyle name="RIGs input totals 2 3 15" xfId="10748"/>
    <cellStyle name="RIGs input totals 2 3 16" xfId="10749"/>
    <cellStyle name="RIGs input totals 2 3 17" xfId="10750"/>
    <cellStyle name="RIGs input totals 2 3 18" xfId="10751"/>
    <cellStyle name="RIGs input totals 2 3 19" xfId="10752"/>
    <cellStyle name="RIGs input totals 2 3 2" xfId="286"/>
    <cellStyle name="RIGs input totals 2 3 2 10" xfId="10753"/>
    <cellStyle name="RIGs input totals 2 3 2 11" xfId="10754"/>
    <cellStyle name="RIGs input totals 2 3 2 12" xfId="10755"/>
    <cellStyle name="RIGs input totals 2 3 2 13" xfId="10756"/>
    <cellStyle name="RIGs input totals 2 3 2 14" xfId="10757"/>
    <cellStyle name="RIGs input totals 2 3 2 15" xfId="10758"/>
    <cellStyle name="RIGs input totals 2 3 2 16" xfId="10759"/>
    <cellStyle name="RIGs input totals 2 3 2 17" xfId="10760"/>
    <cellStyle name="RIGs input totals 2 3 2 18" xfId="10761"/>
    <cellStyle name="RIGs input totals 2 3 2 19" xfId="37860"/>
    <cellStyle name="RIGs input totals 2 3 2 2" xfId="1963"/>
    <cellStyle name="RIGs input totals 2 3 2 2 10" xfId="10762"/>
    <cellStyle name="RIGs input totals 2 3 2 2 11" xfId="10763"/>
    <cellStyle name="RIGs input totals 2 3 2 2 12" xfId="10764"/>
    <cellStyle name="RIGs input totals 2 3 2 2 13" xfId="10765"/>
    <cellStyle name="RIGs input totals 2 3 2 2 14" xfId="10766"/>
    <cellStyle name="RIGs input totals 2 3 2 2 15" xfId="10767"/>
    <cellStyle name="RIGs input totals 2 3 2 2 16" xfId="37861"/>
    <cellStyle name="RIGs input totals 2 3 2 2 17" xfId="37862"/>
    <cellStyle name="RIGs input totals 2 3 2 2 18" xfId="37863"/>
    <cellStyle name="RIGs input totals 2 3 2 2 19" xfId="37864"/>
    <cellStyle name="RIGs input totals 2 3 2 2 2" xfId="1964"/>
    <cellStyle name="RIGs input totals 2 3 2 2 2 10" xfId="10768"/>
    <cellStyle name="RIGs input totals 2 3 2 2 2 11" xfId="10769"/>
    <cellStyle name="RIGs input totals 2 3 2 2 2 12" xfId="10770"/>
    <cellStyle name="RIGs input totals 2 3 2 2 2 13" xfId="10771"/>
    <cellStyle name="RIGs input totals 2 3 2 2 2 14" xfId="10772"/>
    <cellStyle name="RIGs input totals 2 3 2 2 2 15" xfId="37865"/>
    <cellStyle name="RIGs input totals 2 3 2 2 2 16" xfId="37866"/>
    <cellStyle name="RIGs input totals 2 3 2 2 2 17" xfId="37867"/>
    <cellStyle name="RIGs input totals 2 3 2 2 2 18" xfId="37868"/>
    <cellStyle name="RIGs input totals 2 3 2 2 2 19" xfId="37869"/>
    <cellStyle name="RIGs input totals 2 3 2 2 2 2" xfId="1965"/>
    <cellStyle name="RIGs input totals 2 3 2 2 2 2 10" xfId="10773"/>
    <cellStyle name="RIGs input totals 2 3 2 2 2 2 11" xfId="10774"/>
    <cellStyle name="RIGs input totals 2 3 2 2 2 2 12" xfId="10775"/>
    <cellStyle name="RIGs input totals 2 3 2 2 2 2 13" xfId="10776"/>
    <cellStyle name="RIGs input totals 2 3 2 2 2 2 2" xfId="10777"/>
    <cellStyle name="RIGs input totals 2 3 2 2 2 2 3" xfId="10778"/>
    <cellStyle name="RIGs input totals 2 3 2 2 2 2 4" xfId="10779"/>
    <cellStyle name="RIGs input totals 2 3 2 2 2 2 5" xfId="10780"/>
    <cellStyle name="RIGs input totals 2 3 2 2 2 2 6" xfId="10781"/>
    <cellStyle name="RIGs input totals 2 3 2 2 2 2 7" xfId="10782"/>
    <cellStyle name="RIGs input totals 2 3 2 2 2 2 8" xfId="10783"/>
    <cellStyle name="RIGs input totals 2 3 2 2 2 2 9" xfId="10784"/>
    <cellStyle name="RIGs input totals 2 3 2 2 2 20" xfId="37870"/>
    <cellStyle name="RIGs input totals 2 3 2 2 2 21" xfId="37871"/>
    <cellStyle name="RIGs input totals 2 3 2 2 2 22" xfId="37872"/>
    <cellStyle name="RIGs input totals 2 3 2 2 2 23" xfId="37873"/>
    <cellStyle name="RIGs input totals 2 3 2 2 2 24" xfId="37874"/>
    <cellStyle name="RIGs input totals 2 3 2 2 2 25" xfId="37875"/>
    <cellStyle name="RIGs input totals 2 3 2 2 2 26" xfId="37876"/>
    <cellStyle name="RIGs input totals 2 3 2 2 2 27" xfId="37877"/>
    <cellStyle name="RIGs input totals 2 3 2 2 2 28" xfId="37878"/>
    <cellStyle name="RIGs input totals 2 3 2 2 2 29" xfId="37879"/>
    <cellStyle name="RIGs input totals 2 3 2 2 2 3" xfId="10785"/>
    <cellStyle name="RIGs input totals 2 3 2 2 2 30" xfId="37880"/>
    <cellStyle name="RIGs input totals 2 3 2 2 2 31" xfId="37881"/>
    <cellStyle name="RIGs input totals 2 3 2 2 2 32" xfId="37882"/>
    <cellStyle name="RIGs input totals 2 3 2 2 2 33" xfId="37883"/>
    <cellStyle name="RIGs input totals 2 3 2 2 2 34" xfId="37884"/>
    <cellStyle name="RIGs input totals 2 3 2 2 2 4" xfId="10786"/>
    <cellStyle name="RIGs input totals 2 3 2 2 2 5" xfId="10787"/>
    <cellStyle name="RIGs input totals 2 3 2 2 2 6" xfId="10788"/>
    <cellStyle name="RIGs input totals 2 3 2 2 2 7" xfId="10789"/>
    <cellStyle name="RIGs input totals 2 3 2 2 2 8" xfId="10790"/>
    <cellStyle name="RIGs input totals 2 3 2 2 2 9" xfId="10791"/>
    <cellStyle name="RIGs input totals 2 3 2 2 20" xfId="37885"/>
    <cellStyle name="RIGs input totals 2 3 2 2 21" xfId="37886"/>
    <cellStyle name="RIGs input totals 2 3 2 2 22" xfId="37887"/>
    <cellStyle name="RIGs input totals 2 3 2 2 23" xfId="37888"/>
    <cellStyle name="RIGs input totals 2 3 2 2 24" xfId="37889"/>
    <cellStyle name="RIGs input totals 2 3 2 2 25" xfId="37890"/>
    <cellStyle name="RIGs input totals 2 3 2 2 26" xfId="37891"/>
    <cellStyle name="RIGs input totals 2 3 2 2 27" xfId="37892"/>
    <cellStyle name="RIGs input totals 2 3 2 2 28" xfId="37893"/>
    <cellStyle name="RIGs input totals 2 3 2 2 29" xfId="37894"/>
    <cellStyle name="RIGs input totals 2 3 2 2 3" xfId="1966"/>
    <cellStyle name="RIGs input totals 2 3 2 2 3 10" xfId="10792"/>
    <cellStyle name="RIGs input totals 2 3 2 2 3 11" xfId="10793"/>
    <cellStyle name="RIGs input totals 2 3 2 2 3 12" xfId="10794"/>
    <cellStyle name="RIGs input totals 2 3 2 2 3 13" xfId="10795"/>
    <cellStyle name="RIGs input totals 2 3 2 2 3 2" xfId="10796"/>
    <cellStyle name="RIGs input totals 2 3 2 2 3 3" xfId="10797"/>
    <cellStyle name="RIGs input totals 2 3 2 2 3 4" xfId="10798"/>
    <cellStyle name="RIGs input totals 2 3 2 2 3 5" xfId="10799"/>
    <cellStyle name="RIGs input totals 2 3 2 2 3 6" xfId="10800"/>
    <cellStyle name="RIGs input totals 2 3 2 2 3 7" xfId="10801"/>
    <cellStyle name="RIGs input totals 2 3 2 2 3 8" xfId="10802"/>
    <cellStyle name="RIGs input totals 2 3 2 2 3 9" xfId="10803"/>
    <cellStyle name="RIGs input totals 2 3 2 2 30" xfId="37895"/>
    <cellStyle name="RIGs input totals 2 3 2 2 31" xfId="37896"/>
    <cellStyle name="RIGs input totals 2 3 2 2 32" xfId="37897"/>
    <cellStyle name="RIGs input totals 2 3 2 2 33" xfId="37898"/>
    <cellStyle name="RIGs input totals 2 3 2 2 34" xfId="37899"/>
    <cellStyle name="RIGs input totals 2 3 2 2 35" xfId="37900"/>
    <cellStyle name="RIGs input totals 2 3 2 2 4" xfId="10804"/>
    <cellStyle name="RIGs input totals 2 3 2 2 5" xfId="10805"/>
    <cellStyle name="RIGs input totals 2 3 2 2 6" xfId="10806"/>
    <cellStyle name="RIGs input totals 2 3 2 2 7" xfId="10807"/>
    <cellStyle name="RIGs input totals 2 3 2 2 8" xfId="10808"/>
    <cellStyle name="RIGs input totals 2 3 2 2 9" xfId="10809"/>
    <cellStyle name="RIGs input totals 2 3 2 2_4 28 1_Asst_Health_Crit_AllTO_RIIO_20110714pm" xfId="15647"/>
    <cellStyle name="RIGs input totals 2 3 2 20" xfId="37901"/>
    <cellStyle name="RIGs input totals 2 3 2 21" xfId="37902"/>
    <cellStyle name="RIGs input totals 2 3 2 22" xfId="37903"/>
    <cellStyle name="RIGs input totals 2 3 2 23" xfId="37904"/>
    <cellStyle name="RIGs input totals 2 3 2 24" xfId="37905"/>
    <cellStyle name="RIGs input totals 2 3 2 25" xfId="37906"/>
    <cellStyle name="RIGs input totals 2 3 2 26" xfId="37907"/>
    <cellStyle name="RIGs input totals 2 3 2 27" xfId="37908"/>
    <cellStyle name="RIGs input totals 2 3 2 28" xfId="37909"/>
    <cellStyle name="RIGs input totals 2 3 2 29" xfId="37910"/>
    <cellStyle name="RIGs input totals 2 3 2 3" xfId="1967"/>
    <cellStyle name="RIGs input totals 2 3 2 3 10" xfId="10810"/>
    <cellStyle name="RIGs input totals 2 3 2 3 11" xfId="10811"/>
    <cellStyle name="RIGs input totals 2 3 2 3 12" xfId="10812"/>
    <cellStyle name="RIGs input totals 2 3 2 3 13" xfId="10813"/>
    <cellStyle name="RIGs input totals 2 3 2 3 14" xfId="10814"/>
    <cellStyle name="RIGs input totals 2 3 2 3 15" xfId="37911"/>
    <cellStyle name="RIGs input totals 2 3 2 3 16" xfId="37912"/>
    <cellStyle name="RIGs input totals 2 3 2 3 17" xfId="37913"/>
    <cellStyle name="RIGs input totals 2 3 2 3 18" xfId="37914"/>
    <cellStyle name="RIGs input totals 2 3 2 3 19" xfId="37915"/>
    <cellStyle name="RIGs input totals 2 3 2 3 2" xfId="1968"/>
    <cellStyle name="RIGs input totals 2 3 2 3 2 10" xfId="10815"/>
    <cellStyle name="RIGs input totals 2 3 2 3 2 11" xfId="10816"/>
    <cellStyle name="RIGs input totals 2 3 2 3 2 12" xfId="10817"/>
    <cellStyle name="RIGs input totals 2 3 2 3 2 13" xfId="10818"/>
    <cellStyle name="RIGs input totals 2 3 2 3 2 2" xfId="10819"/>
    <cellStyle name="RIGs input totals 2 3 2 3 2 3" xfId="10820"/>
    <cellStyle name="RIGs input totals 2 3 2 3 2 4" xfId="10821"/>
    <cellStyle name="RIGs input totals 2 3 2 3 2 5" xfId="10822"/>
    <cellStyle name="RIGs input totals 2 3 2 3 2 6" xfId="10823"/>
    <cellStyle name="RIGs input totals 2 3 2 3 2 7" xfId="10824"/>
    <cellStyle name="RIGs input totals 2 3 2 3 2 8" xfId="10825"/>
    <cellStyle name="RIGs input totals 2 3 2 3 2 9" xfId="10826"/>
    <cellStyle name="RIGs input totals 2 3 2 3 20" xfId="37916"/>
    <cellStyle name="RIGs input totals 2 3 2 3 21" xfId="37917"/>
    <cellStyle name="RIGs input totals 2 3 2 3 22" xfId="37918"/>
    <cellStyle name="RIGs input totals 2 3 2 3 23" xfId="37919"/>
    <cellStyle name="RIGs input totals 2 3 2 3 24" xfId="37920"/>
    <cellStyle name="RIGs input totals 2 3 2 3 25" xfId="37921"/>
    <cellStyle name="RIGs input totals 2 3 2 3 26" xfId="37922"/>
    <cellStyle name="RIGs input totals 2 3 2 3 27" xfId="37923"/>
    <cellStyle name="RIGs input totals 2 3 2 3 28" xfId="37924"/>
    <cellStyle name="RIGs input totals 2 3 2 3 29" xfId="37925"/>
    <cellStyle name="RIGs input totals 2 3 2 3 3" xfId="10827"/>
    <cellStyle name="RIGs input totals 2 3 2 3 30" xfId="37926"/>
    <cellStyle name="RIGs input totals 2 3 2 3 31" xfId="37927"/>
    <cellStyle name="RIGs input totals 2 3 2 3 32" xfId="37928"/>
    <cellStyle name="RIGs input totals 2 3 2 3 33" xfId="37929"/>
    <cellStyle name="RIGs input totals 2 3 2 3 34" xfId="37930"/>
    <cellStyle name="RIGs input totals 2 3 2 3 4" xfId="10828"/>
    <cellStyle name="RIGs input totals 2 3 2 3 5" xfId="10829"/>
    <cellStyle name="RIGs input totals 2 3 2 3 6" xfId="10830"/>
    <cellStyle name="RIGs input totals 2 3 2 3 7" xfId="10831"/>
    <cellStyle name="RIGs input totals 2 3 2 3 8" xfId="10832"/>
    <cellStyle name="RIGs input totals 2 3 2 3 9" xfId="10833"/>
    <cellStyle name="RIGs input totals 2 3 2 30" xfId="37931"/>
    <cellStyle name="RIGs input totals 2 3 2 31" xfId="37932"/>
    <cellStyle name="RIGs input totals 2 3 2 32" xfId="37933"/>
    <cellStyle name="RIGs input totals 2 3 2 33" xfId="37934"/>
    <cellStyle name="RIGs input totals 2 3 2 34" xfId="37935"/>
    <cellStyle name="RIGs input totals 2 3 2 35" xfId="37936"/>
    <cellStyle name="RIGs input totals 2 3 2 36" xfId="37937"/>
    <cellStyle name="RIGs input totals 2 3 2 37" xfId="37938"/>
    <cellStyle name="RIGs input totals 2 3 2 38" xfId="37939"/>
    <cellStyle name="RIGs input totals 2 3 2 4" xfId="1969"/>
    <cellStyle name="RIGs input totals 2 3 2 4 10" xfId="10834"/>
    <cellStyle name="RIGs input totals 2 3 2 4 11" xfId="10835"/>
    <cellStyle name="RIGs input totals 2 3 2 4 12" xfId="10836"/>
    <cellStyle name="RIGs input totals 2 3 2 4 13" xfId="10837"/>
    <cellStyle name="RIGs input totals 2 3 2 4 14" xfId="10838"/>
    <cellStyle name="RIGs input totals 2 3 2 4 15" xfId="37940"/>
    <cellStyle name="RIGs input totals 2 3 2 4 16" xfId="37941"/>
    <cellStyle name="RIGs input totals 2 3 2 4 17" xfId="37942"/>
    <cellStyle name="RIGs input totals 2 3 2 4 18" xfId="37943"/>
    <cellStyle name="RIGs input totals 2 3 2 4 19" xfId="37944"/>
    <cellStyle name="RIGs input totals 2 3 2 4 2" xfId="1970"/>
    <cellStyle name="RIGs input totals 2 3 2 4 2 10" xfId="10839"/>
    <cellStyle name="RIGs input totals 2 3 2 4 2 11" xfId="10840"/>
    <cellStyle name="RIGs input totals 2 3 2 4 2 12" xfId="10841"/>
    <cellStyle name="RIGs input totals 2 3 2 4 2 13" xfId="10842"/>
    <cellStyle name="RIGs input totals 2 3 2 4 2 2" xfId="10843"/>
    <cellStyle name="RIGs input totals 2 3 2 4 2 3" xfId="10844"/>
    <cellStyle name="RIGs input totals 2 3 2 4 2 4" xfId="10845"/>
    <cellStyle name="RIGs input totals 2 3 2 4 2 5" xfId="10846"/>
    <cellStyle name="RIGs input totals 2 3 2 4 2 6" xfId="10847"/>
    <cellStyle name="RIGs input totals 2 3 2 4 2 7" xfId="10848"/>
    <cellStyle name="RIGs input totals 2 3 2 4 2 8" xfId="10849"/>
    <cellStyle name="RIGs input totals 2 3 2 4 2 9" xfId="10850"/>
    <cellStyle name="RIGs input totals 2 3 2 4 20" xfId="37945"/>
    <cellStyle name="RIGs input totals 2 3 2 4 21" xfId="37946"/>
    <cellStyle name="RIGs input totals 2 3 2 4 22" xfId="37947"/>
    <cellStyle name="RIGs input totals 2 3 2 4 23" xfId="37948"/>
    <cellStyle name="RIGs input totals 2 3 2 4 24" xfId="37949"/>
    <cellStyle name="RIGs input totals 2 3 2 4 25" xfId="37950"/>
    <cellStyle name="RIGs input totals 2 3 2 4 26" xfId="37951"/>
    <cellStyle name="RIGs input totals 2 3 2 4 27" xfId="37952"/>
    <cellStyle name="RIGs input totals 2 3 2 4 28" xfId="37953"/>
    <cellStyle name="RIGs input totals 2 3 2 4 29" xfId="37954"/>
    <cellStyle name="RIGs input totals 2 3 2 4 3" xfId="10851"/>
    <cellStyle name="RIGs input totals 2 3 2 4 30" xfId="37955"/>
    <cellStyle name="RIGs input totals 2 3 2 4 31" xfId="37956"/>
    <cellStyle name="RIGs input totals 2 3 2 4 32" xfId="37957"/>
    <cellStyle name="RIGs input totals 2 3 2 4 33" xfId="37958"/>
    <cellStyle name="RIGs input totals 2 3 2 4 34" xfId="37959"/>
    <cellStyle name="RIGs input totals 2 3 2 4 4" xfId="10852"/>
    <cellStyle name="RIGs input totals 2 3 2 4 5" xfId="10853"/>
    <cellStyle name="RIGs input totals 2 3 2 4 6" xfId="10854"/>
    <cellStyle name="RIGs input totals 2 3 2 4 7" xfId="10855"/>
    <cellStyle name="RIGs input totals 2 3 2 4 8" xfId="10856"/>
    <cellStyle name="RIGs input totals 2 3 2 4 9" xfId="10857"/>
    <cellStyle name="RIGs input totals 2 3 2 5" xfId="1971"/>
    <cellStyle name="RIGs input totals 2 3 2 5 10" xfId="10858"/>
    <cellStyle name="RIGs input totals 2 3 2 5 11" xfId="10859"/>
    <cellStyle name="RIGs input totals 2 3 2 5 12" xfId="10860"/>
    <cellStyle name="RIGs input totals 2 3 2 5 13" xfId="10861"/>
    <cellStyle name="RIGs input totals 2 3 2 5 2" xfId="10862"/>
    <cellStyle name="RIGs input totals 2 3 2 5 3" xfId="10863"/>
    <cellStyle name="RIGs input totals 2 3 2 5 4" xfId="10864"/>
    <cellStyle name="RIGs input totals 2 3 2 5 5" xfId="10865"/>
    <cellStyle name="RIGs input totals 2 3 2 5 6" xfId="10866"/>
    <cellStyle name="RIGs input totals 2 3 2 5 7" xfId="10867"/>
    <cellStyle name="RIGs input totals 2 3 2 5 8" xfId="10868"/>
    <cellStyle name="RIGs input totals 2 3 2 5 9" xfId="10869"/>
    <cellStyle name="RIGs input totals 2 3 2 6" xfId="10870"/>
    <cellStyle name="RIGs input totals 2 3 2 7" xfId="10871"/>
    <cellStyle name="RIGs input totals 2 3 2 8" xfId="10872"/>
    <cellStyle name="RIGs input totals 2 3 2 9" xfId="10873"/>
    <cellStyle name="RIGs input totals 2 3 2_4 28 1_Asst_Health_Crit_AllTO_RIIO_20110714pm" xfId="15648"/>
    <cellStyle name="RIGs input totals 2 3 20" xfId="37960"/>
    <cellStyle name="RIGs input totals 2 3 21" xfId="37961"/>
    <cellStyle name="RIGs input totals 2 3 22" xfId="37962"/>
    <cellStyle name="RIGs input totals 2 3 23" xfId="37963"/>
    <cellStyle name="RIGs input totals 2 3 24" xfId="37964"/>
    <cellStyle name="RIGs input totals 2 3 25" xfId="37965"/>
    <cellStyle name="RIGs input totals 2 3 26" xfId="37966"/>
    <cellStyle name="RIGs input totals 2 3 27" xfId="37967"/>
    <cellStyle name="RIGs input totals 2 3 28" xfId="37968"/>
    <cellStyle name="RIGs input totals 2 3 29" xfId="37969"/>
    <cellStyle name="RIGs input totals 2 3 3" xfId="1972"/>
    <cellStyle name="RIGs input totals 2 3 3 10" xfId="10874"/>
    <cellStyle name="RIGs input totals 2 3 3 11" xfId="10875"/>
    <cellStyle name="RIGs input totals 2 3 3 12" xfId="10876"/>
    <cellStyle name="RIGs input totals 2 3 3 13" xfId="10877"/>
    <cellStyle name="RIGs input totals 2 3 3 14" xfId="10878"/>
    <cellStyle name="RIGs input totals 2 3 3 15" xfId="10879"/>
    <cellStyle name="RIGs input totals 2 3 3 16" xfId="37970"/>
    <cellStyle name="RIGs input totals 2 3 3 17" xfId="37971"/>
    <cellStyle name="RIGs input totals 2 3 3 18" xfId="37972"/>
    <cellStyle name="RIGs input totals 2 3 3 19" xfId="37973"/>
    <cellStyle name="RIGs input totals 2 3 3 2" xfId="1973"/>
    <cellStyle name="RIGs input totals 2 3 3 2 10" xfId="10880"/>
    <cellStyle name="RIGs input totals 2 3 3 2 11" xfId="10881"/>
    <cellStyle name="RIGs input totals 2 3 3 2 12" xfId="10882"/>
    <cellStyle name="RIGs input totals 2 3 3 2 13" xfId="10883"/>
    <cellStyle name="RIGs input totals 2 3 3 2 14" xfId="10884"/>
    <cellStyle name="RIGs input totals 2 3 3 2 15" xfId="37974"/>
    <cellStyle name="RIGs input totals 2 3 3 2 16" xfId="37975"/>
    <cellStyle name="RIGs input totals 2 3 3 2 17" xfId="37976"/>
    <cellStyle name="RIGs input totals 2 3 3 2 18" xfId="37977"/>
    <cellStyle name="RIGs input totals 2 3 3 2 19" xfId="37978"/>
    <cellStyle name="RIGs input totals 2 3 3 2 2" xfId="1974"/>
    <cellStyle name="RIGs input totals 2 3 3 2 2 10" xfId="10885"/>
    <cellStyle name="RIGs input totals 2 3 3 2 2 11" xfId="10886"/>
    <cellStyle name="RIGs input totals 2 3 3 2 2 12" xfId="10887"/>
    <cellStyle name="RIGs input totals 2 3 3 2 2 13" xfId="10888"/>
    <cellStyle name="RIGs input totals 2 3 3 2 2 2" xfId="10889"/>
    <cellStyle name="RIGs input totals 2 3 3 2 2 3" xfId="10890"/>
    <cellStyle name="RIGs input totals 2 3 3 2 2 4" xfId="10891"/>
    <cellStyle name="RIGs input totals 2 3 3 2 2 5" xfId="10892"/>
    <cellStyle name="RIGs input totals 2 3 3 2 2 6" xfId="10893"/>
    <cellStyle name="RIGs input totals 2 3 3 2 2 7" xfId="10894"/>
    <cellStyle name="RIGs input totals 2 3 3 2 2 8" xfId="10895"/>
    <cellStyle name="RIGs input totals 2 3 3 2 2 9" xfId="10896"/>
    <cellStyle name="RIGs input totals 2 3 3 2 20" xfId="37979"/>
    <cellStyle name="RIGs input totals 2 3 3 2 21" xfId="37980"/>
    <cellStyle name="RIGs input totals 2 3 3 2 22" xfId="37981"/>
    <cellStyle name="RIGs input totals 2 3 3 2 23" xfId="37982"/>
    <cellStyle name="RIGs input totals 2 3 3 2 24" xfId="37983"/>
    <cellStyle name="RIGs input totals 2 3 3 2 25" xfId="37984"/>
    <cellStyle name="RIGs input totals 2 3 3 2 26" xfId="37985"/>
    <cellStyle name="RIGs input totals 2 3 3 2 27" xfId="37986"/>
    <cellStyle name="RIGs input totals 2 3 3 2 28" xfId="37987"/>
    <cellStyle name="RIGs input totals 2 3 3 2 29" xfId="37988"/>
    <cellStyle name="RIGs input totals 2 3 3 2 3" xfId="10897"/>
    <cellStyle name="RIGs input totals 2 3 3 2 30" xfId="37989"/>
    <cellStyle name="RIGs input totals 2 3 3 2 31" xfId="37990"/>
    <cellStyle name="RIGs input totals 2 3 3 2 32" xfId="37991"/>
    <cellStyle name="RIGs input totals 2 3 3 2 33" xfId="37992"/>
    <cellStyle name="RIGs input totals 2 3 3 2 34" xfId="37993"/>
    <cellStyle name="RIGs input totals 2 3 3 2 4" xfId="10898"/>
    <cellStyle name="RIGs input totals 2 3 3 2 5" xfId="10899"/>
    <cellStyle name="RIGs input totals 2 3 3 2 6" xfId="10900"/>
    <cellStyle name="RIGs input totals 2 3 3 2 7" xfId="10901"/>
    <cellStyle name="RIGs input totals 2 3 3 2 8" xfId="10902"/>
    <cellStyle name="RIGs input totals 2 3 3 2 9" xfId="10903"/>
    <cellStyle name="RIGs input totals 2 3 3 20" xfId="37994"/>
    <cellStyle name="RIGs input totals 2 3 3 21" xfId="37995"/>
    <cellStyle name="RIGs input totals 2 3 3 22" xfId="37996"/>
    <cellStyle name="RIGs input totals 2 3 3 23" xfId="37997"/>
    <cellStyle name="RIGs input totals 2 3 3 24" xfId="37998"/>
    <cellStyle name="RIGs input totals 2 3 3 25" xfId="37999"/>
    <cellStyle name="RIGs input totals 2 3 3 26" xfId="38000"/>
    <cellStyle name="RIGs input totals 2 3 3 27" xfId="38001"/>
    <cellStyle name="RIGs input totals 2 3 3 28" xfId="38002"/>
    <cellStyle name="RIGs input totals 2 3 3 29" xfId="38003"/>
    <cellStyle name="RIGs input totals 2 3 3 3" xfId="1975"/>
    <cellStyle name="RIGs input totals 2 3 3 3 10" xfId="10904"/>
    <cellStyle name="RIGs input totals 2 3 3 3 11" xfId="10905"/>
    <cellStyle name="RIGs input totals 2 3 3 3 12" xfId="10906"/>
    <cellStyle name="RIGs input totals 2 3 3 3 13" xfId="10907"/>
    <cellStyle name="RIGs input totals 2 3 3 3 2" xfId="10908"/>
    <cellStyle name="RIGs input totals 2 3 3 3 3" xfId="10909"/>
    <cellStyle name="RIGs input totals 2 3 3 3 4" xfId="10910"/>
    <cellStyle name="RIGs input totals 2 3 3 3 5" xfId="10911"/>
    <cellStyle name="RIGs input totals 2 3 3 3 6" xfId="10912"/>
    <cellStyle name="RIGs input totals 2 3 3 3 7" xfId="10913"/>
    <cellStyle name="RIGs input totals 2 3 3 3 8" xfId="10914"/>
    <cellStyle name="RIGs input totals 2 3 3 3 9" xfId="10915"/>
    <cellStyle name="RIGs input totals 2 3 3 30" xfId="38004"/>
    <cellStyle name="RIGs input totals 2 3 3 31" xfId="38005"/>
    <cellStyle name="RIGs input totals 2 3 3 32" xfId="38006"/>
    <cellStyle name="RIGs input totals 2 3 3 33" xfId="38007"/>
    <cellStyle name="RIGs input totals 2 3 3 34" xfId="38008"/>
    <cellStyle name="RIGs input totals 2 3 3 35" xfId="38009"/>
    <cellStyle name="RIGs input totals 2 3 3 4" xfId="10916"/>
    <cellStyle name="RIGs input totals 2 3 3 5" xfId="10917"/>
    <cellStyle name="RIGs input totals 2 3 3 6" xfId="10918"/>
    <cellStyle name="RIGs input totals 2 3 3 7" xfId="10919"/>
    <cellStyle name="RIGs input totals 2 3 3 8" xfId="10920"/>
    <cellStyle name="RIGs input totals 2 3 3 9" xfId="10921"/>
    <cellStyle name="RIGs input totals 2 3 3_4 28 1_Asst_Health_Crit_AllTO_RIIO_20110714pm" xfId="15649"/>
    <cellStyle name="RIGs input totals 2 3 30" xfId="38010"/>
    <cellStyle name="RIGs input totals 2 3 31" xfId="38011"/>
    <cellStyle name="RIGs input totals 2 3 32" xfId="38012"/>
    <cellStyle name="RIGs input totals 2 3 33" xfId="38013"/>
    <cellStyle name="RIGs input totals 2 3 34" xfId="38014"/>
    <cellStyle name="RIGs input totals 2 3 35" xfId="38015"/>
    <cellStyle name="RIGs input totals 2 3 36" xfId="38016"/>
    <cellStyle name="RIGs input totals 2 3 37" xfId="38017"/>
    <cellStyle name="RIGs input totals 2 3 38" xfId="38018"/>
    <cellStyle name="RIGs input totals 2 3 39" xfId="38019"/>
    <cellStyle name="RIGs input totals 2 3 4" xfId="1976"/>
    <cellStyle name="RIGs input totals 2 3 4 10" xfId="10922"/>
    <cellStyle name="RIGs input totals 2 3 4 11" xfId="10923"/>
    <cellStyle name="RIGs input totals 2 3 4 12" xfId="10924"/>
    <cellStyle name="RIGs input totals 2 3 4 13" xfId="10925"/>
    <cellStyle name="RIGs input totals 2 3 4 14" xfId="10926"/>
    <cellStyle name="RIGs input totals 2 3 4 15" xfId="38020"/>
    <cellStyle name="RIGs input totals 2 3 4 16" xfId="38021"/>
    <cellStyle name="RIGs input totals 2 3 4 17" xfId="38022"/>
    <cellStyle name="RIGs input totals 2 3 4 18" xfId="38023"/>
    <cellStyle name="RIGs input totals 2 3 4 19" xfId="38024"/>
    <cellStyle name="RIGs input totals 2 3 4 2" xfId="1977"/>
    <cellStyle name="RIGs input totals 2 3 4 2 10" xfId="10927"/>
    <cellStyle name="RIGs input totals 2 3 4 2 11" xfId="10928"/>
    <cellStyle name="RIGs input totals 2 3 4 2 12" xfId="10929"/>
    <cellStyle name="RIGs input totals 2 3 4 2 13" xfId="10930"/>
    <cellStyle name="RIGs input totals 2 3 4 2 2" xfId="10931"/>
    <cellStyle name="RIGs input totals 2 3 4 2 3" xfId="10932"/>
    <cellStyle name="RIGs input totals 2 3 4 2 4" xfId="10933"/>
    <cellStyle name="RIGs input totals 2 3 4 2 5" xfId="10934"/>
    <cellStyle name="RIGs input totals 2 3 4 2 6" xfId="10935"/>
    <cellStyle name="RIGs input totals 2 3 4 2 7" xfId="10936"/>
    <cellStyle name="RIGs input totals 2 3 4 2 8" xfId="10937"/>
    <cellStyle name="RIGs input totals 2 3 4 2 9" xfId="10938"/>
    <cellStyle name="RIGs input totals 2 3 4 20" xfId="38025"/>
    <cellStyle name="RIGs input totals 2 3 4 21" xfId="38026"/>
    <cellStyle name="RIGs input totals 2 3 4 22" xfId="38027"/>
    <cellStyle name="RIGs input totals 2 3 4 23" xfId="38028"/>
    <cellStyle name="RIGs input totals 2 3 4 24" xfId="38029"/>
    <cellStyle name="RIGs input totals 2 3 4 25" xfId="38030"/>
    <cellStyle name="RIGs input totals 2 3 4 26" xfId="38031"/>
    <cellStyle name="RIGs input totals 2 3 4 27" xfId="38032"/>
    <cellStyle name="RIGs input totals 2 3 4 28" xfId="38033"/>
    <cellStyle name="RIGs input totals 2 3 4 29" xfId="38034"/>
    <cellStyle name="RIGs input totals 2 3 4 3" xfId="10939"/>
    <cellStyle name="RIGs input totals 2 3 4 30" xfId="38035"/>
    <cellStyle name="RIGs input totals 2 3 4 31" xfId="38036"/>
    <cellStyle name="RIGs input totals 2 3 4 32" xfId="38037"/>
    <cellStyle name="RIGs input totals 2 3 4 33" xfId="38038"/>
    <cellStyle name="RIGs input totals 2 3 4 34" xfId="38039"/>
    <cellStyle name="RIGs input totals 2 3 4 4" xfId="10940"/>
    <cellStyle name="RIGs input totals 2 3 4 5" xfId="10941"/>
    <cellStyle name="RIGs input totals 2 3 4 6" xfId="10942"/>
    <cellStyle name="RIGs input totals 2 3 4 7" xfId="10943"/>
    <cellStyle name="RIGs input totals 2 3 4 8" xfId="10944"/>
    <cellStyle name="RIGs input totals 2 3 4 9" xfId="10945"/>
    <cellStyle name="RIGs input totals 2 3 5" xfId="317"/>
    <cellStyle name="RIGs input totals 2 3 5 10" xfId="10946"/>
    <cellStyle name="RIGs input totals 2 3 5 11" xfId="10947"/>
    <cellStyle name="RIGs input totals 2 3 5 12" xfId="10948"/>
    <cellStyle name="RIGs input totals 2 3 5 13" xfId="10949"/>
    <cellStyle name="RIGs input totals 2 3 5 14" xfId="10950"/>
    <cellStyle name="RIGs input totals 2 3 5 15" xfId="15717"/>
    <cellStyle name="RIGs input totals 2 3 5 16" xfId="38040"/>
    <cellStyle name="RIGs input totals 2 3 5 17" xfId="38041"/>
    <cellStyle name="RIGs input totals 2 3 5 18" xfId="38042"/>
    <cellStyle name="RIGs input totals 2 3 5 19" xfId="38043"/>
    <cellStyle name="RIGs input totals 2 3 5 2" xfId="1978"/>
    <cellStyle name="RIGs input totals 2 3 5 2 10" xfId="10951"/>
    <cellStyle name="RIGs input totals 2 3 5 2 11" xfId="10952"/>
    <cellStyle name="RIGs input totals 2 3 5 2 12" xfId="10953"/>
    <cellStyle name="RIGs input totals 2 3 5 2 13" xfId="10954"/>
    <cellStyle name="RIGs input totals 2 3 5 2 2" xfId="10955"/>
    <cellStyle name="RIGs input totals 2 3 5 2 3" xfId="10956"/>
    <cellStyle name="RIGs input totals 2 3 5 2 4" xfId="10957"/>
    <cellStyle name="RIGs input totals 2 3 5 2 5" xfId="10958"/>
    <cellStyle name="RIGs input totals 2 3 5 2 6" xfId="10959"/>
    <cellStyle name="RIGs input totals 2 3 5 2 7" xfId="10960"/>
    <cellStyle name="RIGs input totals 2 3 5 2 8" xfId="10961"/>
    <cellStyle name="RIGs input totals 2 3 5 2 9" xfId="10962"/>
    <cellStyle name="RIGs input totals 2 3 5 20" xfId="38044"/>
    <cellStyle name="RIGs input totals 2 3 5 21" xfId="38045"/>
    <cellStyle name="RIGs input totals 2 3 5 22" xfId="38046"/>
    <cellStyle name="RIGs input totals 2 3 5 23" xfId="38047"/>
    <cellStyle name="RIGs input totals 2 3 5 24" xfId="38048"/>
    <cellStyle name="RIGs input totals 2 3 5 25" xfId="38049"/>
    <cellStyle name="RIGs input totals 2 3 5 26" xfId="38050"/>
    <cellStyle name="RIGs input totals 2 3 5 27" xfId="38051"/>
    <cellStyle name="RIGs input totals 2 3 5 28" xfId="38052"/>
    <cellStyle name="RIGs input totals 2 3 5 29" xfId="38053"/>
    <cellStyle name="RIGs input totals 2 3 5 3" xfId="10963"/>
    <cellStyle name="RIGs input totals 2 3 5 30" xfId="38054"/>
    <cellStyle name="RIGs input totals 2 3 5 31" xfId="38055"/>
    <cellStyle name="RIGs input totals 2 3 5 32" xfId="38056"/>
    <cellStyle name="RIGs input totals 2 3 5 33" xfId="38057"/>
    <cellStyle name="RIGs input totals 2 3 5 34" xfId="38058"/>
    <cellStyle name="RIGs input totals 2 3 5 4" xfId="10964"/>
    <cellStyle name="RIGs input totals 2 3 5 5" xfId="10965"/>
    <cellStyle name="RIGs input totals 2 3 5 6" xfId="10966"/>
    <cellStyle name="RIGs input totals 2 3 5 7" xfId="10967"/>
    <cellStyle name="RIGs input totals 2 3 5 8" xfId="10968"/>
    <cellStyle name="RIGs input totals 2 3 5 9" xfId="10969"/>
    <cellStyle name="RIGs input totals 2 3 6" xfId="1979"/>
    <cellStyle name="RIGs input totals 2 3 6 10" xfId="10970"/>
    <cellStyle name="RIGs input totals 2 3 6 11" xfId="10971"/>
    <cellStyle name="RIGs input totals 2 3 6 12" xfId="10972"/>
    <cellStyle name="RIGs input totals 2 3 6 13" xfId="10973"/>
    <cellStyle name="RIGs input totals 2 3 6 2" xfId="10974"/>
    <cellStyle name="RIGs input totals 2 3 6 3" xfId="10975"/>
    <cellStyle name="RIGs input totals 2 3 6 4" xfId="10976"/>
    <cellStyle name="RIGs input totals 2 3 6 5" xfId="10977"/>
    <cellStyle name="RIGs input totals 2 3 6 6" xfId="10978"/>
    <cellStyle name="RIGs input totals 2 3 6 7" xfId="10979"/>
    <cellStyle name="RIGs input totals 2 3 6 8" xfId="10980"/>
    <cellStyle name="RIGs input totals 2 3 6 9" xfId="10981"/>
    <cellStyle name="RIGs input totals 2 3 7" xfId="10982"/>
    <cellStyle name="RIGs input totals 2 3 8" xfId="10983"/>
    <cellStyle name="RIGs input totals 2 3 9" xfId="10984"/>
    <cellStyle name="RIGs input totals 2 3_1.3s Accounting C Costs Scots" xfId="1980"/>
    <cellStyle name="RIGs input totals 2 30" xfId="38059"/>
    <cellStyle name="RIGs input totals 2 31" xfId="38060"/>
    <cellStyle name="RIGs input totals 2 32" xfId="38061"/>
    <cellStyle name="RIGs input totals 2 33" xfId="38062"/>
    <cellStyle name="RIGs input totals 2 34" xfId="38063"/>
    <cellStyle name="RIGs input totals 2 35" xfId="38064"/>
    <cellStyle name="RIGs input totals 2 36" xfId="38065"/>
    <cellStyle name="RIGs input totals 2 37" xfId="38066"/>
    <cellStyle name="RIGs input totals 2 38" xfId="38067"/>
    <cellStyle name="RIGs input totals 2 39" xfId="38068"/>
    <cellStyle name="RIGs input totals 2 4" xfId="287"/>
    <cellStyle name="RIGs input totals 2 4 10" xfId="10985"/>
    <cellStyle name="RIGs input totals 2 4 11" xfId="10986"/>
    <cellStyle name="RIGs input totals 2 4 12" xfId="10987"/>
    <cellStyle name="RIGs input totals 2 4 13" xfId="10988"/>
    <cellStyle name="RIGs input totals 2 4 14" xfId="10989"/>
    <cellStyle name="RIGs input totals 2 4 15" xfId="10990"/>
    <cellStyle name="RIGs input totals 2 4 16" xfId="10991"/>
    <cellStyle name="RIGs input totals 2 4 17" xfId="10992"/>
    <cellStyle name="RIGs input totals 2 4 18" xfId="10993"/>
    <cellStyle name="RIGs input totals 2 4 19" xfId="10994"/>
    <cellStyle name="RIGs input totals 2 4 2" xfId="288"/>
    <cellStyle name="RIGs input totals 2 4 2 10" xfId="10995"/>
    <cellStyle name="RIGs input totals 2 4 2 11" xfId="10996"/>
    <cellStyle name="RIGs input totals 2 4 2 12" xfId="10997"/>
    <cellStyle name="RIGs input totals 2 4 2 13" xfId="10998"/>
    <cellStyle name="RIGs input totals 2 4 2 14" xfId="10999"/>
    <cellStyle name="RIGs input totals 2 4 2 15" xfId="11000"/>
    <cellStyle name="RIGs input totals 2 4 2 16" xfId="11001"/>
    <cellStyle name="RIGs input totals 2 4 2 17" xfId="11002"/>
    <cellStyle name="RIGs input totals 2 4 2 18" xfId="11003"/>
    <cellStyle name="RIGs input totals 2 4 2 19" xfId="38069"/>
    <cellStyle name="RIGs input totals 2 4 2 2" xfId="1981"/>
    <cellStyle name="RIGs input totals 2 4 2 2 10" xfId="11004"/>
    <cellStyle name="RIGs input totals 2 4 2 2 11" xfId="11005"/>
    <cellStyle name="RIGs input totals 2 4 2 2 12" xfId="11006"/>
    <cellStyle name="RIGs input totals 2 4 2 2 13" xfId="11007"/>
    <cellStyle name="RIGs input totals 2 4 2 2 14" xfId="11008"/>
    <cellStyle name="RIGs input totals 2 4 2 2 15" xfId="11009"/>
    <cellStyle name="RIGs input totals 2 4 2 2 16" xfId="38070"/>
    <cellStyle name="RIGs input totals 2 4 2 2 17" xfId="38071"/>
    <cellStyle name="RIGs input totals 2 4 2 2 18" xfId="38072"/>
    <cellStyle name="RIGs input totals 2 4 2 2 19" xfId="38073"/>
    <cellStyle name="RIGs input totals 2 4 2 2 2" xfId="1982"/>
    <cellStyle name="RIGs input totals 2 4 2 2 2 10" xfId="11010"/>
    <cellStyle name="RIGs input totals 2 4 2 2 2 11" xfId="11011"/>
    <cellStyle name="RIGs input totals 2 4 2 2 2 12" xfId="11012"/>
    <cellStyle name="RIGs input totals 2 4 2 2 2 13" xfId="11013"/>
    <cellStyle name="RIGs input totals 2 4 2 2 2 14" xfId="11014"/>
    <cellStyle name="RIGs input totals 2 4 2 2 2 15" xfId="38074"/>
    <cellStyle name="RIGs input totals 2 4 2 2 2 16" xfId="38075"/>
    <cellStyle name="RIGs input totals 2 4 2 2 2 17" xfId="38076"/>
    <cellStyle name="RIGs input totals 2 4 2 2 2 18" xfId="38077"/>
    <cellStyle name="RIGs input totals 2 4 2 2 2 19" xfId="38078"/>
    <cellStyle name="RIGs input totals 2 4 2 2 2 2" xfId="1983"/>
    <cellStyle name="RIGs input totals 2 4 2 2 2 2 10" xfId="11015"/>
    <cellStyle name="RIGs input totals 2 4 2 2 2 2 11" xfId="11016"/>
    <cellStyle name="RIGs input totals 2 4 2 2 2 2 12" xfId="11017"/>
    <cellStyle name="RIGs input totals 2 4 2 2 2 2 13" xfId="11018"/>
    <cellStyle name="RIGs input totals 2 4 2 2 2 2 2" xfId="11019"/>
    <cellStyle name="RIGs input totals 2 4 2 2 2 2 3" xfId="11020"/>
    <cellStyle name="RIGs input totals 2 4 2 2 2 2 4" xfId="11021"/>
    <cellStyle name="RIGs input totals 2 4 2 2 2 2 5" xfId="11022"/>
    <cellStyle name="RIGs input totals 2 4 2 2 2 2 6" xfId="11023"/>
    <cellStyle name="RIGs input totals 2 4 2 2 2 2 7" xfId="11024"/>
    <cellStyle name="RIGs input totals 2 4 2 2 2 2 8" xfId="11025"/>
    <cellStyle name="RIGs input totals 2 4 2 2 2 2 9" xfId="11026"/>
    <cellStyle name="RIGs input totals 2 4 2 2 2 20" xfId="38079"/>
    <cellStyle name="RIGs input totals 2 4 2 2 2 21" xfId="38080"/>
    <cellStyle name="RIGs input totals 2 4 2 2 2 22" xfId="38081"/>
    <cellStyle name="RIGs input totals 2 4 2 2 2 23" xfId="38082"/>
    <cellStyle name="RIGs input totals 2 4 2 2 2 24" xfId="38083"/>
    <cellStyle name="RIGs input totals 2 4 2 2 2 25" xfId="38084"/>
    <cellStyle name="RIGs input totals 2 4 2 2 2 26" xfId="38085"/>
    <cellStyle name="RIGs input totals 2 4 2 2 2 27" xfId="38086"/>
    <cellStyle name="RIGs input totals 2 4 2 2 2 28" xfId="38087"/>
    <cellStyle name="RIGs input totals 2 4 2 2 2 29" xfId="38088"/>
    <cellStyle name="RIGs input totals 2 4 2 2 2 3" xfId="11027"/>
    <cellStyle name="RIGs input totals 2 4 2 2 2 30" xfId="38089"/>
    <cellStyle name="RIGs input totals 2 4 2 2 2 31" xfId="38090"/>
    <cellStyle name="RIGs input totals 2 4 2 2 2 32" xfId="38091"/>
    <cellStyle name="RIGs input totals 2 4 2 2 2 33" xfId="38092"/>
    <cellStyle name="RIGs input totals 2 4 2 2 2 34" xfId="38093"/>
    <cellStyle name="RIGs input totals 2 4 2 2 2 4" xfId="11028"/>
    <cellStyle name="RIGs input totals 2 4 2 2 2 5" xfId="11029"/>
    <cellStyle name="RIGs input totals 2 4 2 2 2 6" xfId="11030"/>
    <cellStyle name="RIGs input totals 2 4 2 2 2 7" xfId="11031"/>
    <cellStyle name="RIGs input totals 2 4 2 2 2 8" xfId="11032"/>
    <cellStyle name="RIGs input totals 2 4 2 2 2 9" xfId="11033"/>
    <cellStyle name="RIGs input totals 2 4 2 2 20" xfId="38094"/>
    <cellStyle name="RIGs input totals 2 4 2 2 21" xfId="38095"/>
    <cellStyle name="RIGs input totals 2 4 2 2 22" xfId="38096"/>
    <cellStyle name="RIGs input totals 2 4 2 2 23" xfId="38097"/>
    <cellStyle name="RIGs input totals 2 4 2 2 24" xfId="38098"/>
    <cellStyle name="RIGs input totals 2 4 2 2 25" xfId="38099"/>
    <cellStyle name="RIGs input totals 2 4 2 2 26" xfId="38100"/>
    <cellStyle name="RIGs input totals 2 4 2 2 27" xfId="38101"/>
    <cellStyle name="RIGs input totals 2 4 2 2 28" xfId="38102"/>
    <cellStyle name="RIGs input totals 2 4 2 2 29" xfId="38103"/>
    <cellStyle name="RIGs input totals 2 4 2 2 3" xfId="1984"/>
    <cellStyle name="RIGs input totals 2 4 2 2 3 10" xfId="11034"/>
    <cellStyle name="RIGs input totals 2 4 2 2 3 11" xfId="11035"/>
    <cellStyle name="RIGs input totals 2 4 2 2 3 12" xfId="11036"/>
    <cellStyle name="RIGs input totals 2 4 2 2 3 13" xfId="11037"/>
    <cellStyle name="RIGs input totals 2 4 2 2 3 2" xfId="11038"/>
    <cellStyle name="RIGs input totals 2 4 2 2 3 3" xfId="11039"/>
    <cellStyle name="RIGs input totals 2 4 2 2 3 4" xfId="11040"/>
    <cellStyle name="RIGs input totals 2 4 2 2 3 5" xfId="11041"/>
    <cellStyle name="RIGs input totals 2 4 2 2 3 6" xfId="11042"/>
    <cellStyle name="RIGs input totals 2 4 2 2 3 7" xfId="11043"/>
    <cellStyle name="RIGs input totals 2 4 2 2 3 8" xfId="11044"/>
    <cellStyle name="RIGs input totals 2 4 2 2 3 9" xfId="11045"/>
    <cellStyle name="RIGs input totals 2 4 2 2 30" xfId="38104"/>
    <cellStyle name="RIGs input totals 2 4 2 2 31" xfId="38105"/>
    <cellStyle name="RIGs input totals 2 4 2 2 4" xfId="11046"/>
    <cellStyle name="RIGs input totals 2 4 2 2 5" xfId="11047"/>
    <cellStyle name="RIGs input totals 2 4 2 2 6" xfId="11048"/>
    <cellStyle name="RIGs input totals 2 4 2 2 7" xfId="11049"/>
    <cellStyle name="RIGs input totals 2 4 2 2 8" xfId="11050"/>
    <cellStyle name="RIGs input totals 2 4 2 2 9" xfId="11051"/>
    <cellStyle name="RIGs input totals 2 4 2 2_4 28 1_Asst_Health_Crit_AllTO_RIIO_20110714pm" xfId="15650"/>
    <cellStyle name="RIGs input totals 2 4 2 20" xfId="38106"/>
    <cellStyle name="RIGs input totals 2 4 2 21" xfId="38107"/>
    <cellStyle name="RIGs input totals 2 4 2 22" xfId="38108"/>
    <cellStyle name="RIGs input totals 2 4 2 23" xfId="38109"/>
    <cellStyle name="RIGs input totals 2 4 2 24" xfId="38110"/>
    <cellStyle name="RIGs input totals 2 4 2 25" xfId="38111"/>
    <cellStyle name="RIGs input totals 2 4 2 26" xfId="38112"/>
    <cellStyle name="RIGs input totals 2 4 2 27" xfId="38113"/>
    <cellStyle name="RIGs input totals 2 4 2 28" xfId="38114"/>
    <cellStyle name="RIGs input totals 2 4 2 29" xfId="38115"/>
    <cellStyle name="RIGs input totals 2 4 2 3" xfId="1985"/>
    <cellStyle name="RIGs input totals 2 4 2 3 10" xfId="11052"/>
    <cellStyle name="RIGs input totals 2 4 2 3 11" xfId="11053"/>
    <cellStyle name="RIGs input totals 2 4 2 3 12" xfId="11054"/>
    <cellStyle name="RIGs input totals 2 4 2 3 13" xfId="11055"/>
    <cellStyle name="RIGs input totals 2 4 2 3 14" xfId="11056"/>
    <cellStyle name="RIGs input totals 2 4 2 3 15" xfId="38116"/>
    <cellStyle name="RIGs input totals 2 4 2 3 16" xfId="38117"/>
    <cellStyle name="RIGs input totals 2 4 2 3 17" xfId="38118"/>
    <cellStyle name="RIGs input totals 2 4 2 3 18" xfId="38119"/>
    <cellStyle name="RIGs input totals 2 4 2 3 19" xfId="38120"/>
    <cellStyle name="RIGs input totals 2 4 2 3 2" xfId="1986"/>
    <cellStyle name="RIGs input totals 2 4 2 3 2 10" xfId="11057"/>
    <cellStyle name="RIGs input totals 2 4 2 3 2 11" xfId="11058"/>
    <cellStyle name="RIGs input totals 2 4 2 3 2 12" xfId="11059"/>
    <cellStyle name="RIGs input totals 2 4 2 3 2 13" xfId="11060"/>
    <cellStyle name="RIGs input totals 2 4 2 3 2 2" xfId="11061"/>
    <cellStyle name="RIGs input totals 2 4 2 3 2 3" xfId="11062"/>
    <cellStyle name="RIGs input totals 2 4 2 3 2 4" xfId="11063"/>
    <cellStyle name="RIGs input totals 2 4 2 3 2 5" xfId="11064"/>
    <cellStyle name="RIGs input totals 2 4 2 3 2 6" xfId="11065"/>
    <cellStyle name="RIGs input totals 2 4 2 3 2 7" xfId="11066"/>
    <cellStyle name="RIGs input totals 2 4 2 3 2 8" xfId="11067"/>
    <cellStyle name="RIGs input totals 2 4 2 3 2 9" xfId="11068"/>
    <cellStyle name="RIGs input totals 2 4 2 3 20" xfId="38121"/>
    <cellStyle name="RIGs input totals 2 4 2 3 21" xfId="38122"/>
    <cellStyle name="RIGs input totals 2 4 2 3 22" xfId="38123"/>
    <cellStyle name="RIGs input totals 2 4 2 3 23" xfId="38124"/>
    <cellStyle name="RIGs input totals 2 4 2 3 24" xfId="38125"/>
    <cellStyle name="RIGs input totals 2 4 2 3 25" xfId="38126"/>
    <cellStyle name="RIGs input totals 2 4 2 3 26" xfId="38127"/>
    <cellStyle name="RIGs input totals 2 4 2 3 27" xfId="38128"/>
    <cellStyle name="RIGs input totals 2 4 2 3 28" xfId="38129"/>
    <cellStyle name="RIGs input totals 2 4 2 3 29" xfId="38130"/>
    <cellStyle name="RIGs input totals 2 4 2 3 3" xfId="11069"/>
    <cellStyle name="RIGs input totals 2 4 2 3 30" xfId="38131"/>
    <cellStyle name="RIGs input totals 2 4 2 3 4" xfId="11070"/>
    <cellStyle name="RIGs input totals 2 4 2 3 5" xfId="11071"/>
    <cellStyle name="RIGs input totals 2 4 2 3 6" xfId="11072"/>
    <cellStyle name="RIGs input totals 2 4 2 3 7" xfId="11073"/>
    <cellStyle name="RIGs input totals 2 4 2 3 8" xfId="11074"/>
    <cellStyle name="RIGs input totals 2 4 2 3 9" xfId="11075"/>
    <cellStyle name="RIGs input totals 2 4 2 30" xfId="38132"/>
    <cellStyle name="RIGs input totals 2 4 2 31" xfId="38133"/>
    <cellStyle name="RIGs input totals 2 4 2 32" xfId="38134"/>
    <cellStyle name="RIGs input totals 2 4 2 33" xfId="38135"/>
    <cellStyle name="RIGs input totals 2 4 2 4" xfId="1987"/>
    <cellStyle name="RIGs input totals 2 4 2 4 10" xfId="11076"/>
    <cellStyle name="RIGs input totals 2 4 2 4 11" xfId="11077"/>
    <cellStyle name="RIGs input totals 2 4 2 4 12" xfId="11078"/>
    <cellStyle name="RIGs input totals 2 4 2 4 13" xfId="11079"/>
    <cellStyle name="RIGs input totals 2 4 2 4 14" xfId="11080"/>
    <cellStyle name="RIGs input totals 2 4 2 4 15" xfId="38136"/>
    <cellStyle name="RIGs input totals 2 4 2 4 16" xfId="38137"/>
    <cellStyle name="RIGs input totals 2 4 2 4 17" xfId="38138"/>
    <cellStyle name="RIGs input totals 2 4 2 4 18" xfId="38139"/>
    <cellStyle name="RIGs input totals 2 4 2 4 19" xfId="38140"/>
    <cellStyle name="RIGs input totals 2 4 2 4 2" xfId="1988"/>
    <cellStyle name="RIGs input totals 2 4 2 4 2 10" xfId="11081"/>
    <cellStyle name="RIGs input totals 2 4 2 4 2 11" xfId="11082"/>
    <cellStyle name="RIGs input totals 2 4 2 4 2 12" xfId="11083"/>
    <cellStyle name="RIGs input totals 2 4 2 4 2 13" xfId="11084"/>
    <cellStyle name="RIGs input totals 2 4 2 4 2 2" xfId="11085"/>
    <cellStyle name="RIGs input totals 2 4 2 4 2 3" xfId="11086"/>
    <cellStyle name="RIGs input totals 2 4 2 4 2 4" xfId="11087"/>
    <cellStyle name="RIGs input totals 2 4 2 4 2 5" xfId="11088"/>
    <cellStyle name="RIGs input totals 2 4 2 4 2 6" xfId="11089"/>
    <cellStyle name="RIGs input totals 2 4 2 4 2 7" xfId="11090"/>
    <cellStyle name="RIGs input totals 2 4 2 4 2 8" xfId="11091"/>
    <cellStyle name="RIGs input totals 2 4 2 4 2 9" xfId="11092"/>
    <cellStyle name="RIGs input totals 2 4 2 4 20" xfId="38141"/>
    <cellStyle name="RIGs input totals 2 4 2 4 21" xfId="38142"/>
    <cellStyle name="RIGs input totals 2 4 2 4 22" xfId="38143"/>
    <cellStyle name="RIGs input totals 2 4 2 4 23" xfId="38144"/>
    <cellStyle name="RIGs input totals 2 4 2 4 24" xfId="38145"/>
    <cellStyle name="RIGs input totals 2 4 2 4 25" xfId="38146"/>
    <cellStyle name="RIGs input totals 2 4 2 4 26" xfId="38147"/>
    <cellStyle name="RIGs input totals 2 4 2 4 27" xfId="38148"/>
    <cellStyle name="RIGs input totals 2 4 2 4 28" xfId="38149"/>
    <cellStyle name="RIGs input totals 2 4 2 4 29" xfId="38150"/>
    <cellStyle name="RIGs input totals 2 4 2 4 3" xfId="11093"/>
    <cellStyle name="RIGs input totals 2 4 2 4 30" xfId="38151"/>
    <cellStyle name="RIGs input totals 2 4 2 4 4" xfId="11094"/>
    <cellStyle name="RIGs input totals 2 4 2 4 5" xfId="11095"/>
    <cellStyle name="RIGs input totals 2 4 2 4 6" xfId="11096"/>
    <cellStyle name="RIGs input totals 2 4 2 4 7" xfId="11097"/>
    <cellStyle name="RIGs input totals 2 4 2 4 8" xfId="11098"/>
    <cellStyle name="RIGs input totals 2 4 2 4 9" xfId="11099"/>
    <cellStyle name="RIGs input totals 2 4 2 5" xfId="1989"/>
    <cellStyle name="RIGs input totals 2 4 2 5 10" xfId="11100"/>
    <cellStyle name="RIGs input totals 2 4 2 5 11" xfId="11101"/>
    <cellStyle name="RIGs input totals 2 4 2 5 12" xfId="11102"/>
    <cellStyle name="RIGs input totals 2 4 2 5 13" xfId="11103"/>
    <cellStyle name="RIGs input totals 2 4 2 5 2" xfId="11104"/>
    <cellStyle name="RIGs input totals 2 4 2 5 3" xfId="11105"/>
    <cellStyle name="RIGs input totals 2 4 2 5 4" xfId="11106"/>
    <cellStyle name="RIGs input totals 2 4 2 5 5" xfId="11107"/>
    <cellStyle name="RIGs input totals 2 4 2 5 6" xfId="11108"/>
    <cellStyle name="RIGs input totals 2 4 2 5 7" xfId="11109"/>
    <cellStyle name="RIGs input totals 2 4 2 5 8" xfId="11110"/>
    <cellStyle name="RIGs input totals 2 4 2 5 9" xfId="11111"/>
    <cellStyle name="RIGs input totals 2 4 2 6" xfId="11112"/>
    <cellStyle name="RIGs input totals 2 4 2 7" xfId="11113"/>
    <cellStyle name="RIGs input totals 2 4 2 8" xfId="11114"/>
    <cellStyle name="RIGs input totals 2 4 2 9" xfId="11115"/>
    <cellStyle name="RIGs input totals 2 4 2_4 28 1_Asst_Health_Crit_AllTO_RIIO_20110714pm" xfId="15651"/>
    <cellStyle name="RIGs input totals 2 4 20" xfId="11116"/>
    <cellStyle name="RIGs input totals 2 4 21" xfId="38152"/>
    <cellStyle name="RIGs input totals 2 4 22" xfId="38153"/>
    <cellStyle name="RIGs input totals 2 4 23" xfId="38154"/>
    <cellStyle name="RIGs input totals 2 4 24" xfId="38155"/>
    <cellStyle name="RIGs input totals 2 4 25" xfId="38156"/>
    <cellStyle name="RIGs input totals 2 4 26" xfId="38157"/>
    <cellStyle name="RIGs input totals 2 4 27" xfId="38158"/>
    <cellStyle name="RIGs input totals 2 4 28" xfId="38159"/>
    <cellStyle name="RIGs input totals 2 4 29" xfId="38160"/>
    <cellStyle name="RIGs input totals 2 4 3" xfId="289"/>
    <cellStyle name="RIGs input totals 2 4 3 10" xfId="11117"/>
    <cellStyle name="RIGs input totals 2 4 3 11" xfId="11118"/>
    <cellStyle name="RIGs input totals 2 4 3 12" xfId="11119"/>
    <cellStyle name="RIGs input totals 2 4 3 13" xfId="11120"/>
    <cellStyle name="RIGs input totals 2 4 3 14" xfId="11121"/>
    <cellStyle name="RIGs input totals 2 4 3 15" xfId="11122"/>
    <cellStyle name="RIGs input totals 2 4 3 16" xfId="11123"/>
    <cellStyle name="RIGs input totals 2 4 3 17" xfId="11124"/>
    <cellStyle name="RIGs input totals 2 4 3 18" xfId="11125"/>
    <cellStyle name="RIGs input totals 2 4 3 19" xfId="38161"/>
    <cellStyle name="RIGs input totals 2 4 3 2" xfId="1990"/>
    <cellStyle name="RIGs input totals 2 4 3 2 10" xfId="11126"/>
    <cellStyle name="RIGs input totals 2 4 3 2 11" xfId="11127"/>
    <cellStyle name="RIGs input totals 2 4 3 2 12" xfId="11128"/>
    <cellStyle name="RIGs input totals 2 4 3 2 13" xfId="11129"/>
    <cellStyle name="RIGs input totals 2 4 3 2 14" xfId="11130"/>
    <cellStyle name="RIGs input totals 2 4 3 2 15" xfId="11131"/>
    <cellStyle name="RIGs input totals 2 4 3 2 16" xfId="38162"/>
    <cellStyle name="RIGs input totals 2 4 3 2 17" xfId="38163"/>
    <cellStyle name="RIGs input totals 2 4 3 2 18" xfId="38164"/>
    <cellStyle name="RIGs input totals 2 4 3 2 19" xfId="38165"/>
    <cellStyle name="RIGs input totals 2 4 3 2 2" xfId="1991"/>
    <cellStyle name="RIGs input totals 2 4 3 2 2 10" xfId="11132"/>
    <cellStyle name="RIGs input totals 2 4 3 2 2 11" xfId="11133"/>
    <cellStyle name="RIGs input totals 2 4 3 2 2 12" xfId="11134"/>
    <cellStyle name="RIGs input totals 2 4 3 2 2 13" xfId="11135"/>
    <cellStyle name="RIGs input totals 2 4 3 2 2 14" xfId="11136"/>
    <cellStyle name="RIGs input totals 2 4 3 2 2 15" xfId="38166"/>
    <cellStyle name="RIGs input totals 2 4 3 2 2 16" xfId="38167"/>
    <cellStyle name="RIGs input totals 2 4 3 2 2 17" xfId="38168"/>
    <cellStyle name="RIGs input totals 2 4 3 2 2 18" xfId="38169"/>
    <cellStyle name="RIGs input totals 2 4 3 2 2 19" xfId="38170"/>
    <cellStyle name="RIGs input totals 2 4 3 2 2 2" xfId="1992"/>
    <cellStyle name="RIGs input totals 2 4 3 2 2 2 10" xfId="11137"/>
    <cellStyle name="RIGs input totals 2 4 3 2 2 2 11" xfId="11138"/>
    <cellStyle name="RIGs input totals 2 4 3 2 2 2 12" xfId="11139"/>
    <cellStyle name="RIGs input totals 2 4 3 2 2 2 13" xfId="11140"/>
    <cellStyle name="RIGs input totals 2 4 3 2 2 2 2" xfId="11141"/>
    <cellStyle name="RIGs input totals 2 4 3 2 2 2 3" xfId="11142"/>
    <cellStyle name="RIGs input totals 2 4 3 2 2 2 4" xfId="11143"/>
    <cellStyle name="RIGs input totals 2 4 3 2 2 2 5" xfId="11144"/>
    <cellStyle name="RIGs input totals 2 4 3 2 2 2 6" xfId="11145"/>
    <cellStyle name="RIGs input totals 2 4 3 2 2 2 7" xfId="11146"/>
    <cellStyle name="RIGs input totals 2 4 3 2 2 2 8" xfId="11147"/>
    <cellStyle name="RIGs input totals 2 4 3 2 2 2 9" xfId="11148"/>
    <cellStyle name="RIGs input totals 2 4 3 2 2 20" xfId="38171"/>
    <cellStyle name="RIGs input totals 2 4 3 2 2 21" xfId="38172"/>
    <cellStyle name="RIGs input totals 2 4 3 2 2 22" xfId="38173"/>
    <cellStyle name="RIGs input totals 2 4 3 2 2 23" xfId="38174"/>
    <cellStyle name="RIGs input totals 2 4 3 2 2 24" xfId="38175"/>
    <cellStyle name="RIGs input totals 2 4 3 2 2 25" xfId="38176"/>
    <cellStyle name="RIGs input totals 2 4 3 2 2 26" xfId="38177"/>
    <cellStyle name="RIGs input totals 2 4 3 2 2 27" xfId="38178"/>
    <cellStyle name="RIGs input totals 2 4 3 2 2 28" xfId="38179"/>
    <cellStyle name="RIGs input totals 2 4 3 2 2 29" xfId="38180"/>
    <cellStyle name="RIGs input totals 2 4 3 2 2 3" xfId="11149"/>
    <cellStyle name="RIGs input totals 2 4 3 2 2 30" xfId="38181"/>
    <cellStyle name="RIGs input totals 2 4 3 2 2 31" xfId="38182"/>
    <cellStyle name="RIGs input totals 2 4 3 2 2 32" xfId="38183"/>
    <cellStyle name="RIGs input totals 2 4 3 2 2 33" xfId="38184"/>
    <cellStyle name="RIGs input totals 2 4 3 2 2 34" xfId="38185"/>
    <cellStyle name="RIGs input totals 2 4 3 2 2 4" xfId="11150"/>
    <cellStyle name="RIGs input totals 2 4 3 2 2 5" xfId="11151"/>
    <cellStyle name="RIGs input totals 2 4 3 2 2 6" xfId="11152"/>
    <cellStyle name="RIGs input totals 2 4 3 2 2 7" xfId="11153"/>
    <cellStyle name="RIGs input totals 2 4 3 2 2 8" xfId="11154"/>
    <cellStyle name="RIGs input totals 2 4 3 2 2 9" xfId="11155"/>
    <cellStyle name="RIGs input totals 2 4 3 2 20" xfId="38186"/>
    <cellStyle name="RIGs input totals 2 4 3 2 21" xfId="38187"/>
    <cellStyle name="RIGs input totals 2 4 3 2 22" xfId="38188"/>
    <cellStyle name="RIGs input totals 2 4 3 2 23" xfId="38189"/>
    <cellStyle name="RIGs input totals 2 4 3 2 24" xfId="38190"/>
    <cellStyle name="RIGs input totals 2 4 3 2 25" xfId="38191"/>
    <cellStyle name="RIGs input totals 2 4 3 2 26" xfId="38192"/>
    <cellStyle name="RIGs input totals 2 4 3 2 27" xfId="38193"/>
    <cellStyle name="RIGs input totals 2 4 3 2 28" xfId="38194"/>
    <cellStyle name="RIGs input totals 2 4 3 2 29" xfId="38195"/>
    <cellStyle name="RIGs input totals 2 4 3 2 3" xfId="1993"/>
    <cellStyle name="RIGs input totals 2 4 3 2 3 10" xfId="11156"/>
    <cellStyle name="RIGs input totals 2 4 3 2 3 11" xfId="11157"/>
    <cellStyle name="RIGs input totals 2 4 3 2 3 12" xfId="11158"/>
    <cellStyle name="RIGs input totals 2 4 3 2 3 13" xfId="11159"/>
    <cellStyle name="RIGs input totals 2 4 3 2 3 2" xfId="11160"/>
    <cellStyle name="RIGs input totals 2 4 3 2 3 3" xfId="11161"/>
    <cellStyle name="RIGs input totals 2 4 3 2 3 4" xfId="11162"/>
    <cellStyle name="RIGs input totals 2 4 3 2 3 5" xfId="11163"/>
    <cellStyle name="RIGs input totals 2 4 3 2 3 6" xfId="11164"/>
    <cellStyle name="RIGs input totals 2 4 3 2 3 7" xfId="11165"/>
    <cellStyle name="RIGs input totals 2 4 3 2 3 8" xfId="11166"/>
    <cellStyle name="RIGs input totals 2 4 3 2 3 9" xfId="11167"/>
    <cellStyle name="RIGs input totals 2 4 3 2 30" xfId="38196"/>
    <cellStyle name="RIGs input totals 2 4 3 2 31" xfId="38197"/>
    <cellStyle name="RIGs input totals 2 4 3 2 4" xfId="11168"/>
    <cellStyle name="RIGs input totals 2 4 3 2 5" xfId="11169"/>
    <cellStyle name="RIGs input totals 2 4 3 2 6" xfId="11170"/>
    <cellStyle name="RIGs input totals 2 4 3 2 7" xfId="11171"/>
    <cellStyle name="RIGs input totals 2 4 3 2 8" xfId="11172"/>
    <cellStyle name="RIGs input totals 2 4 3 2 9" xfId="11173"/>
    <cellStyle name="RIGs input totals 2 4 3 2_4 28 1_Asst_Health_Crit_AllTO_RIIO_20110714pm" xfId="15652"/>
    <cellStyle name="RIGs input totals 2 4 3 20" xfId="38198"/>
    <cellStyle name="RIGs input totals 2 4 3 21" xfId="38199"/>
    <cellStyle name="RIGs input totals 2 4 3 22" xfId="38200"/>
    <cellStyle name="RIGs input totals 2 4 3 23" xfId="38201"/>
    <cellStyle name="RIGs input totals 2 4 3 24" xfId="38202"/>
    <cellStyle name="RIGs input totals 2 4 3 25" xfId="38203"/>
    <cellStyle name="RIGs input totals 2 4 3 26" xfId="38204"/>
    <cellStyle name="RIGs input totals 2 4 3 27" xfId="38205"/>
    <cellStyle name="RIGs input totals 2 4 3 28" xfId="38206"/>
    <cellStyle name="RIGs input totals 2 4 3 29" xfId="38207"/>
    <cellStyle name="RIGs input totals 2 4 3 3" xfId="1994"/>
    <cellStyle name="RIGs input totals 2 4 3 3 10" xfId="11174"/>
    <cellStyle name="RIGs input totals 2 4 3 3 11" xfId="11175"/>
    <cellStyle name="RIGs input totals 2 4 3 3 12" xfId="11176"/>
    <cellStyle name="RIGs input totals 2 4 3 3 13" xfId="11177"/>
    <cellStyle name="RIGs input totals 2 4 3 3 14" xfId="11178"/>
    <cellStyle name="RIGs input totals 2 4 3 3 15" xfId="38208"/>
    <cellStyle name="RIGs input totals 2 4 3 3 16" xfId="38209"/>
    <cellStyle name="RIGs input totals 2 4 3 3 17" xfId="38210"/>
    <cellStyle name="RIGs input totals 2 4 3 3 18" xfId="38211"/>
    <cellStyle name="RIGs input totals 2 4 3 3 19" xfId="38212"/>
    <cellStyle name="RIGs input totals 2 4 3 3 2" xfId="1995"/>
    <cellStyle name="RIGs input totals 2 4 3 3 2 10" xfId="11179"/>
    <cellStyle name="RIGs input totals 2 4 3 3 2 11" xfId="11180"/>
    <cellStyle name="RIGs input totals 2 4 3 3 2 12" xfId="11181"/>
    <cellStyle name="RIGs input totals 2 4 3 3 2 13" xfId="11182"/>
    <cellStyle name="RIGs input totals 2 4 3 3 2 2" xfId="11183"/>
    <cellStyle name="RIGs input totals 2 4 3 3 2 3" xfId="11184"/>
    <cellStyle name="RIGs input totals 2 4 3 3 2 4" xfId="11185"/>
    <cellStyle name="RIGs input totals 2 4 3 3 2 5" xfId="11186"/>
    <cellStyle name="RIGs input totals 2 4 3 3 2 6" xfId="11187"/>
    <cellStyle name="RIGs input totals 2 4 3 3 2 7" xfId="11188"/>
    <cellStyle name="RIGs input totals 2 4 3 3 2 8" xfId="11189"/>
    <cellStyle name="RIGs input totals 2 4 3 3 2 9" xfId="11190"/>
    <cellStyle name="RIGs input totals 2 4 3 3 20" xfId="38213"/>
    <cellStyle name="RIGs input totals 2 4 3 3 21" xfId="38214"/>
    <cellStyle name="RIGs input totals 2 4 3 3 22" xfId="38215"/>
    <cellStyle name="RIGs input totals 2 4 3 3 23" xfId="38216"/>
    <cellStyle name="RIGs input totals 2 4 3 3 24" xfId="38217"/>
    <cellStyle name="RIGs input totals 2 4 3 3 25" xfId="38218"/>
    <cellStyle name="RIGs input totals 2 4 3 3 26" xfId="38219"/>
    <cellStyle name="RIGs input totals 2 4 3 3 27" xfId="38220"/>
    <cellStyle name="RIGs input totals 2 4 3 3 28" xfId="38221"/>
    <cellStyle name="RIGs input totals 2 4 3 3 29" xfId="38222"/>
    <cellStyle name="RIGs input totals 2 4 3 3 3" xfId="11191"/>
    <cellStyle name="RIGs input totals 2 4 3 3 30" xfId="38223"/>
    <cellStyle name="RIGs input totals 2 4 3 3 4" xfId="11192"/>
    <cellStyle name="RIGs input totals 2 4 3 3 5" xfId="11193"/>
    <cellStyle name="RIGs input totals 2 4 3 3 6" xfId="11194"/>
    <cellStyle name="RIGs input totals 2 4 3 3 7" xfId="11195"/>
    <cellStyle name="RIGs input totals 2 4 3 3 8" xfId="11196"/>
    <cellStyle name="RIGs input totals 2 4 3 3 9" xfId="11197"/>
    <cellStyle name="RIGs input totals 2 4 3 30" xfId="38224"/>
    <cellStyle name="RIGs input totals 2 4 3 31" xfId="38225"/>
    <cellStyle name="RIGs input totals 2 4 3 32" xfId="38226"/>
    <cellStyle name="RIGs input totals 2 4 3 33" xfId="38227"/>
    <cellStyle name="RIGs input totals 2 4 3 4" xfId="1996"/>
    <cellStyle name="RIGs input totals 2 4 3 4 10" xfId="11198"/>
    <cellStyle name="RIGs input totals 2 4 3 4 11" xfId="11199"/>
    <cellStyle name="RIGs input totals 2 4 3 4 12" xfId="11200"/>
    <cellStyle name="RIGs input totals 2 4 3 4 13" xfId="11201"/>
    <cellStyle name="RIGs input totals 2 4 3 4 14" xfId="11202"/>
    <cellStyle name="RIGs input totals 2 4 3 4 15" xfId="38228"/>
    <cellStyle name="RIGs input totals 2 4 3 4 16" xfId="38229"/>
    <cellStyle name="RIGs input totals 2 4 3 4 17" xfId="38230"/>
    <cellStyle name="RIGs input totals 2 4 3 4 18" xfId="38231"/>
    <cellStyle name="RIGs input totals 2 4 3 4 19" xfId="38232"/>
    <cellStyle name="RIGs input totals 2 4 3 4 2" xfId="1997"/>
    <cellStyle name="RIGs input totals 2 4 3 4 2 10" xfId="11203"/>
    <cellStyle name="RIGs input totals 2 4 3 4 2 11" xfId="11204"/>
    <cellStyle name="RIGs input totals 2 4 3 4 2 12" xfId="11205"/>
    <cellStyle name="RIGs input totals 2 4 3 4 2 13" xfId="11206"/>
    <cellStyle name="RIGs input totals 2 4 3 4 2 2" xfId="11207"/>
    <cellStyle name="RIGs input totals 2 4 3 4 2 3" xfId="11208"/>
    <cellStyle name="RIGs input totals 2 4 3 4 2 4" xfId="11209"/>
    <cellStyle name="RIGs input totals 2 4 3 4 2 5" xfId="11210"/>
    <cellStyle name="RIGs input totals 2 4 3 4 2 6" xfId="11211"/>
    <cellStyle name="RIGs input totals 2 4 3 4 2 7" xfId="11212"/>
    <cellStyle name="RIGs input totals 2 4 3 4 2 8" xfId="11213"/>
    <cellStyle name="RIGs input totals 2 4 3 4 2 9" xfId="11214"/>
    <cellStyle name="RIGs input totals 2 4 3 4 20" xfId="38233"/>
    <cellStyle name="RIGs input totals 2 4 3 4 21" xfId="38234"/>
    <cellStyle name="RIGs input totals 2 4 3 4 22" xfId="38235"/>
    <cellStyle name="RIGs input totals 2 4 3 4 23" xfId="38236"/>
    <cellStyle name="RIGs input totals 2 4 3 4 24" xfId="38237"/>
    <cellStyle name="RIGs input totals 2 4 3 4 25" xfId="38238"/>
    <cellStyle name="RIGs input totals 2 4 3 4 26" xfId="38239"/>
    <cellStyle name="RIGs input totals 2 4 3 4 27" xfId="38240"/>
    <cellStyle name="RIGs input totals 2 4 3 4 28" xfId="38241"/>
    <cellStyle name="RIGs input totals 2 4 3 4 29" xfId="38242"/>
    <cellStyle name="RIGs input totals 2 4 3 4 3" xfId="11215"/>
    <cellStyle name="RIGs input totals 2 4 3 4 30" xfId="38243"/>
    <cellStyle name="RIGs input totals 2 4 3 4 4" xfId="11216"/>
    <cellStyle name="RIGs input totals 2 4 3 4 5" xfId="11217"/>
    <cellStyle name="RIGs input totals 2 4 3 4 6" xfId="11218"/>
    <cellStyle name="RIGs input totals 2 4 3 4 7" xfId="11219"/>
    <cellStyle name="RIGs input totals 2 4 3 4 8" xfId="11220"/>
    <cellStyle name="RIGs input totals 2 4 3 4 9" xfId="11221"/>
    <cellStyle name="RIGs input totals 2 4 3 5" xfId="1998"/>
    <cellStyle name="RIGs input totals 2 4 3 5 10" xfId="11222"/>
    <cellStyle name="RIGs input totals 2 4 3 5 11" xfId="11223"/>
    <cellStyle name="RIGs input totals 2 4 3 5 12" xfId="11224"/>
    <cellStyle name="RIGs input totals 2 4 3 5 13" xfId="11225"/>
    <cellStyle name="RIGs input totals 2 4 3 5 2" xfId="11226"/>
    <cellStyle name="RIGs input totals 2 4 3 5 3" xfId="11227"/>
    <cellStyle name="RIGs input totals 2 4 3 5 4" xfId="11228"/>
    <cellStyle name="RIGs input totals 2 4 3 5 5" xfId="11229"/>
    <cellStyle name="RIGs input totals 2 4 3 5 6" xfId="11230"/>
    <cellStyle name="RIGs input totals 2 4 3 5 7" xfId="11231"/>
    <cellStyle name="RIGs input totals 2 4 3 5 8" xfId="11232"/>
    <cellStyle name="RIGs input totals 2 4 3 5 9" xfId="11233"/>
    <cellStyle name="RIGs input totals 2 4 3 6" xfId="11234"/>
    <cellStyle name="RIGs input totals 2 4 3 7" xfId="11235"/>
    <cellStyle name="RIGs input totals 2 4 3 8" xfId="11236"/>
    <cellStyle name="RIGs input totals 2 4 3 9" xfId="11237"/>
    <cellStyle name="RIGs input totals 2 4 3_4 28 1_Asst_Health_Crit_AllTO_RIIO_20110714pm" xfId="15653"/>
    <cellStyle name="RIGs input totals 2 4 30" xfId="38244"/>
    <cellStyle name="RIGs input totals 2 4 31" xfId="38245"/>
    <cellStyle name="RIGs input totals 2 4 32" xfId="38246"/>
    <cellStyle name="RIGs input totals 2 4 33" xfId="38247"/>
    <cellStyle name="RIGs input totals 2 4 34" xfId="38248"/>
    <cellStyle name="RIGs input totals 2 4 35" xfId="38249"/>
    <cellStyle name="RIGs input totals 2 4 36" xfId="38250"/>
    <cellStyle name="RIGs input totals 2 4 37" xfId="38251"/>
    <cellStyle name="RIGs input totals 2 4 38" xfId="38252"/>
    <cellStyle name="RIGs input totals 2 4 39" xfId="38253"/>
    <cellStyle name="RIGs input totals 2 4 4" xfId="1999"/>
    <cellStyle name="RIGs input totals 2 4 4 10" xfId="11238"/>
    <cellStyle name="RIGs input totals 2 4 4 11" xfId="11239"/>
    <cellStyle name="RIGs input totals 2 4 4 12" xfId="11240"/>
    <cellStyle name="RIGs input totals 2 4 4 13" xfId="11241"/>
    <cellStyle name="RIGs input totals 2 4 4 14" xfId="11242"/>
    <cellStyle name="RIGs input totals 2 4 4 15" xfId="11243"/>
    <cellStyle name="RIGs input totals 2 4 4 16" xfId="38254"/>
    <cellStyle name="RIGs input totals 2 4 4 17" xfId="38255"/>
    <cellStyle name="RIGs input totals 2 4 4 18" xfId="38256"/>
    <cellStyle name="RIGs input totals 2 4 4 19" xfId="38257"/>
    <cellStyle name="RIGs input totals 2 4 4 2" xfId="2000"/>
    <cellStyle name="RIGs input totals 2 4 4 2 10" xfId="11244"/>
    <cellStyle name="RIGs input totals 2 4 4 2 11" xfId="11245"/>
    <cellStyle name="RIGs input totals 2 4 4 2 12" xfId="11246"/>
    <cellStyle name="RIGs input totals 2 4 4 2 13" xfId="11247"/>
    <cellStyle name="RIGs input totals 2 4 4 2 14" xfId="11248"/>
    <cellStyle name="RIGs input totals 2 4 4 2 15" xfId="38258"/>
    <cellStyle name="RIGs input totals 2 4 4 2 16" xfId="38259"/>
    <cellStyle name="RIGs input totals 2 4 4 2 17" xfId="38260"/>
    <cellStyle name="RIGs input totals 2 4 4 2 18" xfId="38261"/>
    <cellStyle name="RIGs input totals 2 4 4 2 19" xfId="38262"/>
    <cellStyle name="RIGs input totals 2 4 4 2 2" xfId="2001"/>
    <cellStyle name="RIGs input totals 2 4 4 2 2 10" xfId="11249"/>
    <cellStyle name="RIGs input totals 2 4 4 2 2 11" xfId="11250"/>
    <cellStyle name="RIGs input totals 2 4 4 2 2 12" xfId="11251"/>
    <cellStyle name="RIGs input totals 2 4 4 2 2 13" xfId="11252"/>
    <cellStyle name="RIGs input totals 2 4 4 2 2 2" xfId="11253"/>
    <cellStyle name="RIGs input totals 2 4 4 2 2 3" xfId="11254"/>
    <cellStyle name="RIGs input totals 2 4 4 2 2 4" xfId="11255"/>
    <cellStyle name="RIGs input totals 2 4 4 2 2 5" xfId="11256"/>
    <cellStyle name="RIGs input totals 2 4 4 2 2 6" xfId="11257"/>
    <cellStyle name="RIGs input totals 2 4 4 2 2 7" xfId="11258"/>
    <cellStyle name="RIGs input totals 2 4 4 2 2 8" xfId="11259"/>
    <cellStyle name="RIGs input totals 2 4 4 2 2 9" xfId="11260"/>
    <cellStyle name="RIGs input totals 2 4 4 2 20" xfId="38263"/>
    <cellStyle name="RIGs input totals 2 4 4 2 21" xfId="38264"/>
    <cellStyle name="RIGs input totals 2 4 4 2 22" xfId="38265"/>
    <cellStyle name="RIGs input totals 2 4 4 2 23" xfId="38266"/>
    <cellStyle name="RIGs input totals 2 4 4 2 24" xfId="38267"/>
    <cellStyle name="RIGs input totals 2 4 4 2 25" xfId="38268"/>
    <cellStyle name="RIGs input totals 2 4 4 2 26" xfId="38269"/>
    <cellStyle name="RIGs input totals 2 4 4 2 27" xfId="38270"/>
    <cellStyle name="RIGs input totals 2 4 4 2 28" xfId="38271"/>
    <cellStyle name="RIGs input totals 2 4 4 2 29" xfId="38272"/>
    <cellStyle name="RIGs input totals 2 4 4 2 3" xfId="11261"/>
    <cellStyle name="RIGs input totals 2 4 4 2 30" xfId="38273"/>
    <cellStyle name="RIGs input totals 2 4 4 2 31" xfId="38274"/>
    <cellStyle name="RIGs input totals 2 4 4 2 32" xfId="38275"/>
    <cellStyle name="RIGs input totals 2 4 4 2 33" xfId="38276"/>
    <cellStyle name="RIGs input totals 2 4 4 2 34" xfId="38277"/>
    <cellStyle name="RIGs input totals 2 4 4 2 4" xfId="11262"/>
    <cellStyle name="RIGs input totals 2 4 4 2 5" xfId="11263"/>
    <cellStyle name="RIGs input totals 2 4 4 2 6" xfId="11264"/>
    <cellStyle name="RIGs input totals 2 4 4 2 7" xfId="11265"/>
    <cellStyle name="RIGs input totals 2 4 4 2 8" xfId="11266"/>
    <cellStyle name="RIGs input totals 2 4 4 2 9" xfId="11267"/>
    <cellStyle name="RIGs input totals 2 4 4 20" xfId="38278"/>
    <cellStyle name="RIGs input totals 2 4 4 21" xfId="38279"/>
    <cellStyle name="RIGs input totals 2 4 4 22" xfId="38280"/>
    <cellStyle name="RIGs input totals 2 4 4 23" xfId="38281"/>
    <cellStyle name="RIGs input totals 2 4 4 24" xfId="38282"/>
    <cellStyle name="RIGs input totals 2 4 4 25" xfId="38283"/>
    <cellStyle name="RIGs input totals 2 4 4 26" xfId="38284"/>
    <cellStyle name="RIGs input totals 2 4 4 27" xfId="38285"/>
    <cellStyle name="RIGs input totals 2 4 4 28" xfId="38286"/>
    <cellStyle name="RIGs input totals 2 4 4 29" xfId="38287"/>
    <cellStyle name="RIGs input totals 2 4 4 3" xfId="2002"/>
    <cellStyle name="RIGs input totals 2 4 4 3 10" xfId="11268"/>
    <cellStyle name="RIGs input totals 2 4 4 3 11" xfId="11269"/>
    <cellStyle name="RIGs input totals 2 4 4 3 12" xfId="11270"/>
    <cellStyle name="RIGs input totals 2 4 4 3 13" xfId="11271"/>
    <cellStyle name="RIGs input totals 2 4 4 3 2" xfId="11272"/>
    <cellStyle name="RIGs input totals 2 4 4 3 3" xfId="11273"/>
    <cellStyle name="RIGs input totals 2 4 4 3 4" xfId="11274"/>
    <cellStyle name="RIGs input totals 2 4 4 3 5" xfId="11275"/>
    <cellStyle name="RIGs input totals 2 4 4 3 6" xfId="11276"/>
    <cellStyle name="RIGs input totals 2 4 4 3 7" xfId="11277"/>
    <cellStyle name="RIGs input totals 2 4 4 3 8" xfId="11278"/>
    <cellStyle name="RIGs input totals 2 4 4 3 9" xfId="11279"/>
    <cellStyle name="RIGs input totals 2 4 4 30" xfId="38288"/>
    <cellStyle name="RIGs input totals 2 4 4 31" xfId="38289"/>
    <cellStyle name="RIGs input totals 2 4 4 32" xfId="38290"/>
    <cellStyle name="RIGs input totals 2 4 4 33" xfId="38291"/>
    <cellStyle name="RIGs input totals 2 4 4 34" xfId="38292"/>
    <cellStyle name="RIGs input totals 2 4 4 35" xfId="38293"/>
    <cellStyle name="RIGs input totals 2 4 4 4" xfId="11280"/>
    <cellStyle name="RIGs input totals 2 4 4 5" xfId="11281"/>
    <cellStyle name="RIGs input totals 2 4 4 6" xfId="11282"/>
    <cellStyle name="RIGs input totals 2 4 4 7" xfId="11283"/>
    <cellStyle name="RIGs input totals 2 4 4 8" xfId="11284"/>
    <cellStyle name="RIGs input totals 2 4 4 9" xfId="11285"/>
    <cellStyle name="RIGs input totals 2 4 4_4 28 1_Asst_Health_Crit_AllTO_RIIO_20110714pm" xfId="15654"/>
    <cellStyle name="RIGs input totals 2 4 40" xfId="38294"/>
    <cellStyle name="RIGs input totals 2 4 5" xfId="2003"/>
    <cellStyle name="RIGs input totals 2 4 5 10" xfId="11286"/>
    <cellStyle name="RIGs input totals 2 4 5 11" xfId="11287"/>
    <cellStyle name="RIGs input totals 2 4 5 12" xfId="11288"/>
    <cellStyle name="RIGs input totals 2 4 5 13" xfId="11289"/>
    <cellStyle name="RIGs input totals 2 4 5 14" xfId="11290"/>
    <cellStyle name="RIGs input totals 2 4 5 15" xfId="38295"/>
    <cellStyle name="RIGs input totals 2 4 5 16" xfId="38296"/>
    <cellStyle name="RIGs input totals 2 4 5 17" xfId="38297"/>
    <cellStyle name="RIGs input totals 2 4 5 18" xfId="38298"/>
    <cellStyle name="RIGs input totals 2 4 5 19" xfId="38299"/>
    <cellStyle name="RIGs input totals 2 4 5 2" xfId="2004"/>
    <cellStyle name="RIGs input totals 2 4 5 2 10" xfId="11291"/>
    <cellStyle name="RIGs input totals 2 4 5 2 11" xfId="11292"/>
    <cellStyle name="RIGs input totals 2 4 5 2 12" xfId="11293"/>
    <cellStyle name="RIGs input totals 2 4 5 2 13" xfId="11294"/>
    <cellStyle name="RIGs input totals 2 4 5 2 2" xfId="11295"/>
    <cellStyle name="RIGs input totals 2 4 5 2 3" xfId="11296"/>
    <cellStyle name="RIGs input totals 2 4 5 2 4" xfId="11297"/>
    <cellStyle name="RIGs input totals 2 4 5 2 5" xfId="11298"/>
    <cellStyle name="RIGs input totals 2 4 5 2 6" xfId="11299"/>
    <cellStyle name="RIGs input totals 2 4 5 2 7" xfId="11300"/>
    <cellStyle name="RIGs input totals 2 4 5 2 8" xfId="11301"/>
    <cellStyle name="RIGs input totals 2 4 5 2 9" xfId="11302"/>
    <cellStyle name="RIGs input totals 2 4 5 20" xfId="38300"/>
    <cellStyle name="RIGs input totals 2 4 5 21" xfId="38301"/>
    <cellStyle name="RIGs input totals 2 4 5 22" xfId="38302"/>
    <cellStyle name="RIGs input totals 2 4 5 23" xfId="38303"/>
    <cellStyle name="RIGs input totals 2 4 5 24" xfId="38304"/>
    <cellStyle name="RIGs input totals 2 4 5 25" xfId="38305"/>
    <cellStyle name="RIGs input totals 2 4 5 26" xfId="38306"/>
    <cellStyle name="RIGs input totals 2 4 5 27" xfId="38307"/>
    <cellStyle name="RIGs input totals 2 4 5 28" xfId="38308"/>
    <cellStyle name="RIGs input totals 2 4 5 29" xfId="38309"/>
    <cellStyle name="RIGs input totals 2 4 5 3" xfId="11303"/>
    <cellStyle name="RIGs input totals 2 4 5 30" xfId="38310"/>
    <cellStyle name="RIGs input totals 2 4 5 31" xfId="38311"/>
    <cellStyle name="RIGs input totals 2 4 5 32" xfId="38312"/>
    <cellStyle name="RIGs input totals 2 4 5 33" xfId="38313"/>
    <cellStyle name="RIGs input totals 2 4 5 34" xfId="38314"/>
    <cellStyle name="RIGs input totals 2 4 5 4" xfId="11304"/>
    <cellStyle name="RIGs input totals 2 4 5 5" xfId="11305"/>
    <cellStyle name="RIGs input totals 2 4 5 6" xfId="11306"/>
    <cellStyle name="RIGs input totals 2 4 5 7" xfId="11307"/>
    <cellStyle name="RIGs input totals 2 4 5 8" xfId="11308"/>
    <cellStyle name="RIGs input totals 2 4 5 9" xfId="11309"/>
    <cellStyle name="RIGs input totals 2 4 6" xfId="2005"/>
    <cellStyle name="RIGs input totals 2 4 6 10" xfId="11310"/>
    <cellStyle name="RIGs input totals 2 4 6 11" xfId="11311"/>
    <cellStyle name="RIGs input totals 2 4 6 12" xfId="11312"/>
    <cellStyle name="RIGs input totals 2 4 6 13" xfId="11313"/>
    <cellStyle name="RIGs input totals 2 4 6 14" xfId="11314"/>
    <cellStyle name="RIGs input totals 2 4 6 15" xfId="38315"/>
    <cellStyle name="RIGs input totals 2 4 6 16" xfId="38316"/>
    <cellStyle name="RIGs input totals 2 4 6 17" xfId="38317"/>
    <cellStyle name="RIGs input totals 2 4 6 18" xfId="38318"/>
    <cellStyle name="RIGs input totals 2 4 6 19" xfId="38319"/>
    <cellStyle name="RIGs input totals 2 4 6 2" xfId="2006"/>
    <cellStyle name="RIGs input totals 2 4 6 2 10" xfId="11315"/>
    <cellStyle name="RIGs input totals 2 4 6 2 11" xfId="11316"/>
    <cellStyle name="RIGs input totals 2 4 6 2 12" xfId="11317"/>
    <cellStyle name="RIGs input totals 2 4 6 2 13" xfId="11318"/>
    <cellStyle name="RIGs input totals 2 4 6 2 2" xfId="11319"/>
    <cellStyle name="RIGs input totals 2 4 6 2 3" xfId="11320"/>
    <cellStyle name="RIGs input totals 2 4 6 2 4" xfId="11321"/>
    <cellStyle name="RIGs input totals 2 4 6 2 5" xfId="11322"/>
    <cellStyle name="RIGs input totals 2 4 6 2 6" xfId="11323"/>
    <cellStyle name="RIGs input totals 2 4 6 2 7" xfId="11324"/>
    <cellStyle name="RIGs input totals 2 4 6 2 8" xfId="11325"/>
    <cellStyle name="RIGs input totals 2 4 6 2 9" xfId="11326"/>
    <cellStyle name="RIGs input totals 2 4 6 20" xfId="38320"/>
    <cellStyle name="RIGs input totals 2 4 6 21" xfId="38321"/>
    <cellStyle name="RIGs input totals 2 4 6 22" xfId="38322"/>
    <cellStyle name="RIGs input totals 2 4 6 23" xfId="38323"/>
    <cellStyle name="RIGs input totals 2 4 6 24" xfId="38324"/>
    <cellStyle name="RIGs input totals 2 4 6 25" xfId="38325"/>
    <cellStyle name="RIGs input totals 2 4 6 26" xfId="38326"/>
    <cellStyle name="RIGs input totals 2 4 6 27" xfId="38327"/>
    <cellStyle name="RIGs input totals 2 4 6 28" xfId="38328"/>
    <cellStyle name="RIGs input totals 2 4 6 29" xfId="38329"/>
    <cellStyle name="RIGs input totals 2 4 6 3" xfId="11327"/>
    <cellStyle name="RIGs input totals 2 4 6 30" xfId="38330"/>
    <cellStyle name="RIGs input totals 2 4 6 31" xfId="38331"/>
    <cellStyle name="RIGs input totals 2 4 6 32" xfId="38332"/>
    <cellStyle name="RIGs input totals 2 4 6 33" xfId="38333"/>
    <cellStyle name="RIGs input totals 2 4 6 34" xfId="38334"/>
    <cellStyle name="RIGs input totals 2 4 6 4" xfId="11328"/>
    <cellStyle name="RIGs input totals 2 4 6 5" xfId="11329"/>
    <cellStyle name="RIGs input totals 2 4 6 6" xfId="11330"/>
    <cellStyle name="RIGs input totals 2 4 6 7" xfId="11331"/>
    <cellStyle name="RIGs input totals 2 4 6 8" xfId="11332"/>
    <cellStyle name="RIGs input totals 2 4 6 9" xfId="11333"/>
    <cellStyle name="RIGs input totals 2 4 7" xfId="2007"/>
    <cellStyle name="RIGs input totals 2 4 7 10" xfId="11334"/>
    <cellStyle name="RIGs input totals 2 4 7 11" xfId="11335"/>
    <cellStyle name="RIGs input totals 2 4 7 12" xfId="11336"/>
    <cellStyle name="RIGs input totals 2 4 7 13" xfId="11337"/>
    <cellStyle name="RIGs input totals 2 4 7 2" xfId="11338"/>
    <cellStyle name="RIGs input totals 2 4 7 3" xfId="11339"/>
    <cellStyle name="RIGs input totals 2 4 7 4" xfId="11340"/>
    <cellStyle name="RIGs input totals 2 4 7 5" xfId="11341"/>
    <cellStyle name="RIGs input totals 2 4 7 6" xfId="11342"/>
    <cellStyle name="RIGs input totals 2 4 7 7" xfId="11343"/>
    <cellStyle name="RIGs input totals 2 4 7 8" xfId="11344"/>
    <cellStyle name="RIGs input totals 2 4 7 9" xfId="11345"/>
    <cellStyle name="RIGs input totals 2 4 8" xfId="11346"/>
    <cellStyle name="RIGs input totals 2 4 9" xfId="11347"/>
    <cellStyle name="RIGs input totals 2 4_4 28 1_Asst_Health_Crit_AllTO_RIIO_20110714pm" xfId="15655"/>
    <cellStyle name="RIGs input totals 2 40" xfId="38335"/>
    <cellStyle name="RIGs input totals 2 41" xfId="38336"/>
    <cellStyle name="RIGs input totals 2 42" xfId="38337"/>
    <cellStyle name="RIGs input totals 2 43" xfId="38338"/>
    <cellStyle name="RIGs input totals 2 44" xfId="38339"/>
    <cellStyle name="RIGs input totals 2 45" xfId="38340"/>
    <cellStyle name="RIGs input totals 2 5" xfId="290"/>
    <cellStyle name="RIGs input totals 2 5 10" xfId="11348"/>
    <cellStyle name="RIGs input totals 2 5 11" xfId="11349"/>
    <cellStyle name="RIGs input totals 2 5 12" xfId="11350"/>
    <cellStyle name="RIGs input totals 2 5 13" xfId="11351"/>
    <cellStyle name="RIGs input totals 2 5 14" xfId="11352"/>
    <cellStyle name="RIGs input totals 2 5 15" xfId="11353"/>
    <cellStyle name="RIGs input totals 2 5 16" xfId="11354"/>
    <cellStyle name="RIGs input totals 2 5 17" xfId="11355"/>
    <cellStyle name="RIGs input totals 2 5 18" xfId="11356"/>
    <cellStyle name="RIGs input totals 2 5 19" xfId="11357"/>
    <cellStyle name="RIGs input totals 2 5 2" xfId="291"/>
    <cellStyle name="RIGs input totals 2 5 2 10" xfId="11358"/>
    <cellStyle name="RIGs input totals 2 5 2 11" xfId="11359"/>
    <cellStyle name="RIGs input totals 2 5 2 12" xfId="11360"/>
    <cellStyle name="RIGs input totals 2 5 2 13" xfId="11361"/>
    <cellStyle name="RIGs input totals 2 5 2 14" xfId="11362"/>
    <cellStyle name="RIGs input totals 2 5 2 15" xfId="11363"/>
    <cellStyle name="RIGs input totals 2 5 2 16" xfId="11364"/>
    <cellStyle name="RIGs input totals 2 5 2 17" xfId="11365"/>
    <cellStyle name="RIGs input totals 2 5 2 18" xfId="11366"/>
    <cellStyle name="RIGs input totals 2 5 2 19" xfId="38341"/>
    <cellStyle name="RIGs input totals 2 5 2 2" xfId="2008"/>
    <cellStyle name="RIGs input totals 2 5 2 2 10" xfId="11367"/>
    <cellStyle name="RIGs input totals 2 5 2 2 11" xfId="11368"/>
    <cellStyle name="RIGs input totals 2 5 2 2 12" xfId="11369"/>
    <cellStyle name="RIGs input totals 2 5 2 2 13" xfId="11370"/>
    <cellStyle name="RIGs input totals 2 5 2 2 14" xfId="11371"/>
    <cellStyle name="RIGs input totals 2 5 2 2 15" xfId="11372"/>
    <cellStyle name="RIGs input totals 2 5 2 2 16" xfId="38342"/>
    <cellStyle name="RIGs input totals 2 5 2 2 17" xfId="38343"/>
    <cellStyle name="RIGs input totals 2 5 2 2 18" xfId="38344"/>
    <cellStyle name="RIGs input totals 2 5 2 2 19" xfId="38345"/>
    <cellStyle name="RIGs input totals 2 5 2 2 2" xfId="2009"/>
    <cellStyle name="RIGs input totals 2 5 2 2 2 10" xfId="11373"/>
    <cellStyle name="RIGs input totals 2 5 2 2 2 11" xfId="11374"/>
    <cellStyle name="RIGs input totals 2 5 2 2 2 12" xfId="11375"/>
    <cellStyle name="RIGs input totals 2 5 2 2 2 13" xfId="11376"/>
    <cellStyle name="RIGs input totals 2 5 2 2 2 14" xfId="11377"/>
    <cellStyle name="RIGs input totals 2 5 2 2 2 15" xfId="38346"/>
    <cellStyle name="RIGs input totals 2 5 2 2 2 16" xfId="38347"/>
    <cellStyle name="RIGs input totals 2 5 2 2 2 17" xfId="38348"/>
    <cellStyle name="RIGs input totals 2 5 2 2 2 18" xfId="38349"/>
    <cellStyle name="RIGs input totals 2 5 2 2 2 19" xfId="38350"/>
    <cellStyle name="RIGs input totals 2 5 2 2 2 2" xfId="2010"/>
    <cellStyle name="RIGs input totals 2 5 2 2 2 2 10" xfId="11378"/>
    <cellStyle name="RIGs input totals 2 5 2 2 2 2 11" xfId="11379"/>
    <cellStyle name="RIGs input totals 2 5 2 2 2 2 12" xfId="11380"/>
    <cellStyle name="RIGs input totals 2 5 2 2 2 2 13" xfId="11381"/>
    <cellStyle name="RIGs input totals 2 5 2 2 2 2 2" xfId="11382"/>
    <cellStyle name="RIGs input totals 2 5 2 2 2 2 3" xfId="11383"/>
    <cellStyle name="RIGs input totals 2 5 2 2 2 2 4" xfId="11384"/>
    <cellStyle name="RIGs input totals 2 5 2 2 2 2 5" xfId="11385"/>
    <cellStyle name="RIGs input totals 2 5 2 2 2 2 6" xfId="11386"/>
    <cellStyle name="RIGs input totals 2 5 2 2 2 2 7" xfId="11387"/>
    <cellStyle name="RIGs input totals 2 5 2 2 2 2 8" xfId="11388"/>
    <cellStyle name="RIGs input totals 2 5 2 2 2 2 9" xfId="11389"/>
    <cellStyle name="RIGs input totals 2 5 2 2 2 20" xfId="38351"/>
    <cellStyle name="RIGs input totals 2 5 2 2 2 21" xfId="38352"/>
    <cellStyle name="RIGs input totals 2 5 2 2 2 22" xfId="38353"/>
    <cellStyle name="RIGs input totals 2 5 2 2 2 23" xfId="38354"/>
    <cellStyle name="RIGs input totals 2 5 2 2 2 24" xfId="38355"/>
    <cellStyle name="RIGs input totals 2 5 2 2 2 25" xfId="38356"/>
    <cellStyle name="RIGs input totals 2 5 2 2 2 26" xfId="38357"/>
    <cellStyle name="RIGs input totals 2 5 2 2 2 27" xfId="38358"/>
    <cellStyle name="RIGs input totals 2 5 2 2 2 28" xfId="38359"/>
    <cellStyle name="RIGs input totals 2 5 2 2 2 29" xfId="38360"/>
    <cellStyle name="RIGs input totals 2 5 2 2 2 3" xfId="11390"/>
    <cellStyle name="RIGs input totals 2 5 2 2 2 30" xfId="38361"/>
    <cellStyle name="RIGs input totals 2 5 2 2 2 31" xfId="38362"/>
    <cellStyle name="RIGs input totals 2 5 2 2 2 32" xfId="38363"/>
    <cellStyle name="RIGs input totals 2 5 2 2 2 33" xfId="38364"/>
    <cellStyle name="RIGs input totals 2 5 2 2 2 34" xfId="38365"/>
    <cellStyle name="RIGs input totals 2 5 2 2 2 4" xfId="11391"/>
    <cellStyle name="RIGs input totals 2 5 2 2 2 5" xfId="11392"/>
    <cellStyle name="RIGs input totals 2 5 2 2 2 6" xfId="11393"/>
    <cellStyle name="RIGs input totals 2 5 2 2 2 7" xfId="11394"/>
    <cellStyle name="RIGs input totals 2 5 2 2 2 8" xfId="11395"/>
    <cellStyle name="RIGs input totals 2 5 2 2 2 9" xfId="11396"/>
    <cellStyle name="RIGs input totals 2 5 2 2 20" xfId="38366"/>
    <cellStyle name="RIGs input totals 2 5 2 2 21" xfId="38367"/>
    <cellStyle name="RIGs input totals 2 5 2 2 22" xfId="38368"/>
    <cellStyle name="RIGs input totals 2 5 2 2 23" xfId="38369"/>
    <cellStyle name="RIGs input totals 2 5 2 2 24" xfId="38370"/>
    <cellStyle name="RIGs input totals 2 5 2 2 25" xfId="38371"/>
    <cellStyle name="RIGs input totals 2 5 2 2 26" xfId="38372"/>
    <cellStyle name="RIGs input totals 2 5 2 2 27" xfId="38373"/>
    <cellStyle name="RIGs input totals 2 5 2 2 28" xfId="38374"/>
    <cellStyle name="RIGs input totals 2 5 2 2 29" xfId="38375"/>
    <cellStyle name="RIGs input totals 2 5 2 2 3" xfId="2011"/>
    <cellStyle name="RIGs input totals 2 5 2 2 3 10" xfId="11397"/>
    <cellStyle name="RIGs input totals 2 5 2 2 3 11" xfId="11398"/>
    <cellStyle name="RIGs input totals 2 5 2 2 3 12" xfId="11399"/>
    <cellStyle name="RIGs input totals 2 5 2 2 3 13" xfId="11400"/>
    <cellStyle name="RIGs input totals 2 5 2 2 3 2" xfId="11401"/>
    <cellStyle name="RIGs input totals 2 5 2 2 3 3" xfId="11402"/>
    <cellStyle name="RIGs input totals 2 5 2 2 3 4" xfId="11403"/>
    <cellStyle name="RIGs input totals 2 5 2 2 3 5" xfId="11404"/>
    <cellStyle name="RIGs input totals 2 5 2 2 3 6" xfId="11405"/>
    <cellStyle name="RIGs input totals 2 5 2 2 3 7" xfId="11406"/>
    <cellStyle name="RIGs input totals 2 5 2 2 3 8" xfId="11407"/>
    <cellStyle name="RIGs input totals 2 5 2 2 3 9" xfId="11408"/>
    <cellStyle name="RIGs input totals 2 5 2 2 30" xfId="38376"/>
    <cellStyle name="RIGs input totals 2 5 2 2 31" xfId="38377"/>
    <cellStyle name="RIGs input totals 2 5 2 2 4" xfId="11409"/>
    <cellStyle name="RIGs input totals 2 5 2 2 5" xfId="11410"/>
    <cellStyle name="RIGs input totals 2 5 2 2 6" xfId="11411"/>
    <cellStyle name="RIGs input totals 2 5 2 2 7" xfId="11412"/>
    <cellStyle name="RIGs input totals 2 5 2 2 8" xfId="11413"/>
    <cellStyle name="RIGs input totals 2 5 2 2 9" xfId="11414"/>
    <cellStyle name="RIGs input totals 2 5 2 2_4 28 1_Asst_Health_Crit_AllTO_RIIO_20110714pm" xfId="15656"/>
    <cellStyle name="RIGs input totals 2 5 2 20" xfId="38378"/>
    <cellStyle name="RIGs input totals 2 5 2 21" xfId="38379"/>
    <cellStyle name="RIGs input totals 2 5 2 22" xfId="38380"/>
    <cellStyle name="RIGs input totals 2 5 2 23" xfId="38381"/>
    <cellStyle name="RIGs input totals 2 5 2 24" xfId="38382"/>
    <cellStyle name="RIGs input totals 2 5 2 25" xfId="38383"/>
    <cellStyle name="RIGs input totals 2 5 2 26" xfId="38384"/>
    <cellStyle name="RIGs input totals 2 5 2 27" xfId="38385"/>
    <cellStyle name="RIGs input totals 2 5 2 28" xfId="38386"/>
    <cellStyle name="RIGs input totals 2 5 2 29" xfId="38387"/>
    <cellStyle name="RIGs input totals 2 5 2 3" xfId="2012"/>
    <cellStyle name="RIGs input totals 2 5 2 3 10" xfId="11415"/>
    <cellStyle name="RIGs input totals 2 5 2 3 11" xfId="11416"/>
    <cellStyle name="RIGs input totals 2 5 2 3 12" xfId="11417"/>
    <cellStyle name="RIGs input totals 2 5 2 3 13" xfId="11418"/>
    <cellStyle name="RIGs input totals 2 5 2 3 14" xfId="11419"/>
    <cellStyle name="RIGs input totals 2 5 2 3 15" xfId="38388"/>
    <cellStyle name="RIGs input totals 2 5 2 3 16" xfId="38389"/>
    <cellStyle name="RIGs input totals 2 5 2 3 17" xfId="38390"/>
    <cellStyle name="RIGs input totals 2 5 2 3 18" xfId="38391"/>
    <cellStyle name="RIGs input totals 2 5 2 3 19" xfId="38392"/>
    <cellStyle name="RIGs input totals 2 5 2 3 2" xfId="2013"/>
    <cellStyle name="RIGs input totals 2 5 2 3 2 10" xfId="11420"/>
    <cellStyle name="RIGs input totals 2 5 2 3 2 11" xfId="11421"/>
    <cellStyle name="RIGs input totals 2 5 2 3 2 12" xfId="11422"/>
    <cellStyle name="RIGs input totals 2 5 2 3 2 13" xfId="11423"/>
    <cellStyle name="RIGs input totals 2 5 2 3 2 2" xfId="11424"/>
    <cellStyle name="RIGs input totals 2 5 2 3 2 3" xfId="11425"/>
    <cellStyle name="RIGs input totals 2 5 2 3 2 4" xfId="11426"/>
    <cellStyle name="RIGs input totals 2 5 2 3 2 5" xfId="11427"/>
    <cellStyle name="RIGs input totals 2 5 2 3 2 6" xfId="11428"/>
    <cellStyle name="RIGs input totals 2 5 2 3 2 7" xfId="11429"/>
    <cellStyle name="RIGs input totals 2 5 2 3 2 8" xfId="11430"/>
    <cellStyle name="RIGs input totals 2 5 2 3 2 9" xfId="11431"/>
    <cellStyle name="RIGs input totals 2 5 2 3 20" xfId="38393"/>
    <cellStyle name="RIGs input totals 2 5 2 3 21" xfId="38394"/>
    <cellStyle name="RIGs input totals 2 5 2 3 22" xfId="38395"/>
    <cellStyle name="RIGs input totals 2 5 2 3 23" xfId="38396"/>
    <cellStyle name="RIGs input totals 2 5 2 3 24" xfId="38397"/>
    <cellStyle name="RIGs input totals 2 5 2 3 25" xfId="38398"/>
    <cellStyle name="RIGs input totals 2 5 2 3 26" xfId="38399"/>
    <cellStyle name="RIGs input totals 2 5 2 3 27" xfId="38400"/>
    <cellStyle name="RIGs input totals 2 5 2 3 28" xfId="38401"/>
    <cellStyle name="RIGs input totals 2 5 2 3 29" xfId="38402"/>
    <cellStyle name="RIGs input totals 2 5 2 3 3" xfId="11432"/>
    <cellStyle name="RIGs input totals 2 5 2 3 30" xfId="38403"/>
    <cellStyle name="RIGs input totals 2 5 2 3 4" xfId="11433"/>
    <cellStyle name="RIGs input totals 2 5 2 3 5" xfId="11434"/>
    <cellStyle name="RIGs input totals 2 5 2 3 6" xfId="11435"/>
    <cellStyle name="RIGs input totals 2 5 2 3 7" xfId="11436"/>
    <cellStyle name="RIGs input totals 2 5 2 3 8" xfId="11437"/>
    <cellStyle name="RIGs input totals 2 5 2 3 9" xfId="11438"/>
    <cellStyle name="RIGs input totals 2 5 2 30" xfId="38404"/>
    <cellStyle name="RIGs input totals 2 5 2 31" xfId="38405"/>
    <cellStyle name="RIGs input totals 2 5 2 32" xfId="38406"/>
    <cellStyle name="RIGs input totals 2 5 2 33" xfId="38407"/>
    <cellStyle name="RIGs input totals 2 5 2 4" xfId="2014"/>
    <cellStyle name="RIGs input totals 2 5 2 4 10" xfId="11439"/>
    <cellStyle name="RIGs input totals 2 5 2 4 11" xfId="11440"/>
    <cellStyle name="RIGs input totals 2 5 2 4 12" xfId="11441"/>
    <cellStyle name="RIGs input totals 2 5 2 4 13" xfId="11442"/>
    <cellStyle name="RIGs input totals 2 5 2 4 14" xfId="11443"/>
    <cellStyle name="RIGs input totals 2 5 2 4 15" xfId="38408"/>
    <cellStyle name="RIGs input totals 2 5 2 4 16" xfId="38409"/>
    <cellStyle name="RIGs input totals 2 5 2 4 17" xfId="38410"/>
    <cellStyle name="RIGs input totals 2 5 2 4 18" xfId="38411"/>
    <cellStyle name="RIGs input totals 2 5 2 4 19" xfId="38412"/>
    <cellStyle name="RIGs input totals 2 5 2 4 2" xfId="2015"/>
    <cellStyle name="RIGs input totals 2 5 2 4 2 10" xfId="11444"/>
    <cellStyle name="RIGs input totals 2 5 2 4 2 11" xfId="11445"/>
    <cellStyle name="RIGs input totals 2 5 2 4 2 12" xfId="11446"/>
    <cellStyle name="RIGs input totals 2 5 2 4 2 13" xfId="11447"/>
    <cellStyle name="RIGs input totals 2 5 2 4 2 2" xfId="11448"/>
    <cellStyle name="RIGs input totals 2 5 2 4 2 3" xfId="11449"/>
    <cellStyle name="RIGs input totals 2 5 2 4 2 4" xfId="11450"/>
    <cellStyle name="RIGs input totals 2 5 2 4 2 5" xfId="11451"/>
    <cellStyle name="RIGs input totals 2 5 2 4 2 6" xfId="11452"/>
    <cellStyle name="RIGs input totals 2 5 2 4 2 7" xfId="11453"/>
    <cellStyle name="RIGs input totals 2 5 2 4 2 8" xfId="11454"/>
    <cellStyle name="RIGs input totals 2 5 2 4 2 9" xfId="11455"/>
    <cellStyle name="RIGs input totals 2 5 2 4 20" xfId="38413"/>
    <cellStyle name="RIGs input totals 2 5 2 4 21" xfId="38414"/>
    <cellStyle name="RIGs input totals 2 5 2 4 22" xfId="38415"/>
    <cellStyle name="RIGs input totals 2 5 2 4 23" xfId="38416"/>
    <cellStyle name="RIGs input totals 2 5 2 4 24" xfId="38417"/>
    <cellStyle name="RIGs input totals 2 5 2 4 25" xfId="38418"/>
    <cellStyle name="RIGs input totals 2 5 2 4 26" xfId="38419"/>
    <cellStyle name="RIGs input totals 2 5 2 4 27" xfId="38420"/>
    <cellStyle name="RIGs input totals 2 5 2 4 28" xfId="38421"/>
    <cellStyle name="RIGs input totals 2 5 2 4 29" xfId="38422"/>
    <cellStyle name="RIGs input totals 2 5 2 4 3" xfId="11456"/>
    <cellStyle name="RIGs input totals 2 5 2 4 30" xfId="38423"/>
    <cellStyle name="RIGs input totals 2 5 2 4 4" xfId="11457"/>
    <cellStyle name="RIGs input totals 2 5 2 4 5" xfId="11458"/>
    <cellStyle name="RIGs input totals 2 5 2 4 6" xfId="11459"/>
    <cellStyle name="RIGs input totals 2 5 2 4 7" xfId="11460"/>
    <cellStyle name="RIGs input totals 2 5 2 4 8" xfId="11461"/>
    <cellStyle name="RIGs input totals 2 5 2 4 9" xfId="11462"/>
    <cellStyle name="RIGs input totals 2 5 2 5" xfId="2016"/>
    <cellStyle name="RIGs input totals 2 5 2 5 10" xfId="11463"/>
    <cellStyle name="RIGs input totals 2 5 2 5 11" xfId="11464"/>
    <cellStyle name="RIGs input totals 2 5 2 5 12" xfId="11465"/>
    <cellStyle name="RIGs input totals 2 5 2 5 13" xfId="11466"/>
    <cellStyle name="RIGs input totals 2 5 2 5 2" xfId="11467"/>
    <cellStyle name="RIGs input totals 2 5 2 5 3" xfId="11468"/>
    <cellStyle name="RIGs input totals 2 5 2 5 4" xfId="11469"/>
    <cellStyle name="RIGs input totals 2 5 2 5 5" xfId="11470"/>
    <cellStyle name="RIGs input totals 2 5 2 5 6" xfId="11471"/>
    <cellStyle name="RIGs input totals 2 5 2 5 7" xfId="11472"/>
    <cellStyle name="RIGs input totals 2 5 2 5 8" xfId="11473"/>
    <cellStyle name="RIGs input totals 2 5 2 5 9" xfId="11474"/>
    <cellStyle name="RIGs input totals 2 5 2 6" xfId="11475"/>
    <cellStyle name="RIGs input totals 2 5 2 7" xfId="11476"/>
    <cellStyle name="RIGs input totals 2 5 2 8" xfId="11477"/>
    <cellStyle name="RIGs input totals 2 5 2 9" xfId="11478"/>
    <cellStyle name="RIGs input totals 2 5 2_4 28 1_Asst_Health_Crit_AllTO_RIIO_20110714pm" xfId="15657"/>
    <cellStyle name="RIGs input totals 2 5 20" xfId="38424"/>
    <cellStyle name="RIGs input totals 2 5 21" xfId="38425"/>
    <cellStyle name="RIGs input totals 2 5 22" xfId="38426"/>
    <cellStyle name="RIGs input totals 2 5 23" xfId="38427"/>
    <cellStyle name="RIGs input totals 2 5 24" xfId="38428"/>
    <cellStyle name="RIGs input totals 2 5 25" xfId="38429"/>
    <cellStyle name="RIGs input totals 2 5 26" xfId="38430"/>
    <cellStyle name="RIGs input totals 2 5 27" xfId="38431"/>
    <cellStyle name="RIGs input totals 2 5 28" xfId="38432"/>
    <cellStyle name="RIGs input totals 2 5 29" xfId="38433"/>
    <cellStyle name="RIGs input totals 2 5 3" xfId="2017"/>
    <cellStyle name="RIGs input totals 2 5 3 10" xfId="11479"/>
    <cellStyle name="RIGs input totals 2 5 3 11" xfId="11480"/>
    <cellStyle name="RIGs input totals 2 5 3 12" xfId="11481"/>
    <cellStyle name="RIGs input totals 2 5 3 13" xfId="11482"/>
    <cellStyle name="RIGs input totals 2 5 3 14" xfId="11483"/>
    <cellStyle name="RIGs input totals 2 5 3 15" xfId="11484"/>
    <cellStyle name="RIGs input totals 2 5 3 16" xfId="38434"/>
    <cellStyle name="RIGs input totals 2 5 3 17" xfId="38435"/>
    <cellStyle name="RIGs input totals 2 5 3 18" xfId="38436"/>
    <cellStyle name="RIGs input totals 2 5 3 19" xfId="38437"/>
    <cellStyle name="RIGs input totals 2 5 3 2" xfId="2018"/>
    <cellStyle name="RIGs input totals 2 5 3 2 10" xfId="11485"/>
    <cellStyle name="RIGs input totals 2 5 3 2 11" xfId="11486"/>
    <cellStyle name="RIGs input totals 2 5 3 2 12" xfId="11487"/>
    <cellStyle name="RIGs input totals 2 5 3 2 13" xfId="11488"/>
    <cellStyle name="RIGs input totals 2 5 3 2 14" xfId="11489"/>
    <cellStyle name="RIGs input totals 2 5 3 2 15" xfId="38438"/>
    <cellStyle name="RIGs input totals 2 5 3 2 16" xfId="38439"/>
    <cellStyle name="RIGs input totals 2 5 3 2 17" xfId="38440"/>
    <cellStyle name="RIGs input totals 2 5 3 2 18" xfId="38441"/>
    <cellStyle name="RIGs input totals 2 5 3 2 19" xfId="38442"/>
    <cellStyle name="RIGs input totals 2 5 3 2 2" xfId="2019"/>
    <cellStyle name="RIGs input totals 2 5 3 2 2 10" xfId="11490"/>
    <cellStyle name="RIGs input totals 2 5 3 2 2 11" xfId="11491"/>
    <cellStyle name="RIGs input totals 2 5 3 2 2 12" xfId="11492"/>
    <cellStyle name="RIGs input totals 2 5 3 2 2 13" xfId="11493"/>
    <cellStyle name="RIGs input totals 2 5 3 2 2 2" xfId="11494"/>
    <cellStyle name="RIGs input totals 2 5 3 2 2 3" xfId="11495"/>
    <cellStyle name="RIGs input totals 2 5 3 2 2 4" xfId="11496"/>
    <cellStyle name="RIGs input totals 2 5 3 2 2 5" xfId="11497"/>
    <cellStyle name="RIGs input totals 2 5 3 2 2 6" xfId="11498"/>
    <cellStyle name="RIGs input totals 2 5 3 2 2 7" xfId="11499"/>
    <cellStyle name="RIGs input totals 2 5 3 2 2 8" xfId="11500"/>
    <cellStyle name="RIGs input totals 2 5 3 2 2 9" xfId="11501"/>
    <cellStyle name="RIGs input totals 2 5 3 2 20" xfId="38443"/>
    <cellStyle name="RIGs input totals 2 5 3 2 21" xfId="38444"/>
    <cellStyle name="RIGs input totals 2 5 3 2 22" xfId="38445"/>
    <cellStyle name="RIGs input totals 2 5 3 2 23" xfId="38446"/>
    <cellStyle name="RIGs input totals 2 5 3 2 24" xfId="38447"/>
    <cellStyle name="RIGs input totals 2 5 3 2 25" xfId="38448"/>
    <cellStyle name="RIGs input totals 2 5 3 2 26" xfId="38449"/>
    <cellStyle name="RIGs input totals 2 5 3 2 27" xfId="38450"/>
    <cellStyle name="RIGs input totals 2 5 3 2 28" xfId="38451"/>
    <cellStyle name="RIGs input totals 2 5 3 2 29" xfId="38452"/>
    <cellStyle name="RIGs input totals 2 5 3 2 3" xfId="11502"/>
    <cellStyle name="RIGs input totals 2 5 3 2 30" xfId="38453"/>
    <cellStyle name="RIGs input totals 2 5 3 2 31" xfId="38454"/>
    <cellStyle name="RIGs input totals 2 5 3 2 32" xfId="38455"/>
    <cellStyle name="RIGs input totals 2 5 3 2 33" xfId="38456"/>
    <cellStyle name="RIGs input totals 2 5 3 2 34" xfId="38457"/>
    <cellStyle name="RIGs input totals 2 5 3 2 4" xfId="11503"/>
    <cellStyle name="RIGs input totals 2 5 3 2 5" xfId="11504"/>
    <cellStyle name="RIGs input totals 2 5 3 2 6" xfId="11505"/>
    <cellStyle name="RIGs input totals 2 5 3 2 7" xfId="11506"/>
    <cellStyle name="RIGs input totals 2 5 3 2 8" xfId="11507"/>
    <cellStyle name="RIGs input totals 2 5 3 2 9" xfId="11508"/>
    <cellStyle name="RIGs input totals 2 5 3 20" xfId="38458"/>
    <cellStyle name="RIGs input totals 2 5 3 21" xfId="38459"/>
    <cellStyle name="RIGs input totals 2 5 3 22" xfId="38460"/>
    <cellStyle name="RIGs input totals 2 5 3 23" xfId="38461"/>
    <cellStyle name="RIGs input totals 2 5 3 24" xfId="38462"/>
    <cellStyle name="RIGs input totals 2 5 3 25" xfId="38463"/>
    <cellStyle name="RIGs input totals 2 5 3 26" xfId="38464"/>
    <cellStyle name="RIGs input totals 2 5 3 27" xfId="38465"/>
    <cellStyle name="RIGs input totals 2 5 3 28" xfId="38466"/>
    <cellStyle name="RIGs input totals 2 5 3 29" xfId="38467"/>
    <cellStyle name="RIGs input totals 2 5 3 3" xfId="2020"/>
    <cellStyle name="RIGs input totals 2 5 3 3 10" xfId="11509"/>
    <cellStyle name="RIGs input totals 2 5 3 3 11" xfId="11510"/>
    <cellStyle name="RIGs input totals 2 5 3 3 12" xfId="11511"/>
    <cellStyle name="RIGs input totals 2 5 3 3 13" xfId="11512"/>
    <cellStyle name="RIGs input totals 2 5 3 3 2" xfId="11513"/>
    <cellStyle name="RIGs input totals 2 5 3 3 3" xfId="11514"/>
    <cellStyle name="RIGs input totals 2 5 3 3 4" xfId="11515"/>
    <cellStyle name="RIGs input totals 2 5 3 3 5" xfId="11516"/>
    <cellStyle name="RIGs input totals 2 5 3 3 6" xfId="11517"/>
    <cellStyle name="RIGs input totals 2 5 3 3 7" xfId="11518"/>
    <cellStyle name="RIGs input totals 2 5 3 3 8" xfId="11519"/>
    <cellStyle name="RIGs input totals 2 5 3 3 9" xfId="11520"/>
    <cellStyle name="RIGs input totals 2 5 3 30" xfId="38468"/>
    <cellStyle name="RIGs input totals 2 5 3 31" xfId="38469"/>
    <cellStyle name="RIGs input totals 2 5 3 32" xfId="38470"/>
    <cellStyle name="RIGs input totals 2 5 3 33" xfId="38471"/>
    <cellStyle name="RIGs input totals 2 5 3 34" xfId="38472"/>
    <cellStyle name="RIGs input totals 2 5 3 35" xfId="38473"/>
    <cellStyle name="RIGs input totals 2 5 3 4" xfId="11521"/>
    <cellStyle name="RIGs input totals 2 5 3 5" xfId="11522"/>
    <cellStyle name="RIGs input totals 2 5 3 6" xfId="11523"/>
    <cellStyle name="RIGs input totals 2 5 3 7" xfId="11524"/>
    <cellStyle name="RIGs input totals 2 5 3 8" xfId="11525"/>
    <cellStyle name="RIGs input totals 2 5 3 9" xfId="11526"/>
    <cellStyle name="RIGs input totals 2 5 3_4 28 1_Asst_Health_Crit_AllTO_RIIO_20110714pm" xfId="15658"/>
    <cellStyle name="RIGs input totals 2 5 30" xfId="38474"/>
    <cellStyle name="RIGs input totals 2 5 31" xfId="38475"/>
    <cellStyle name="RIGs input totals 2 5 32" xfId="38476"/>
    <cellStyle name="RIGs input totals 2 5 33" xfId="38477"/>
    <cellStyle name="RIGs input totals 2 5 34" xfId="38478"/>
    <cellStyle name="RIGs input totals 2 5 35" xfId="38479"/>
    <cellStyle name="RIGs input totals 2 5 36" xfId="38480"/>
    <cellStyle name="RIGs input totals 2 5 37" xfId="38481"/>
    <cellStyle name="RIGs input totals 2 5 38" xfId="38482"/>
    <cellStyle name="RIGs input totals 2 5 39" xfId="38483"/>
    <cellStyle name="RIGs input totals 2 5 4" xfId="2021"/>
    <cellStyle name="RIGs input totals 2 5 4 10" xfId="11527"/>
    <cellStyle name="RIGs input totals 2 5 4 11" xfId="11528"/>
    <cellStyle name="RIGs input totals 2 5 4 12" xfId="11529"/>
    <cellStyle name="RIGs input totals 2 5 4 13" xfId="11530"/>
    <cellStyle name="RIGs input totals 2 5 4 14" xfId="11531"/>
    <cellStyle name="RIGs input totals 2 5 4 15" xfId="38484"/>
    <cellStyle name="RIGs input totals 2 5 4 16" xfId="38485"/>
    <cellStyle name="RIGs input totals 2 5 4 17" xfId="38486"/>
    <cellStyle name="RIGs input totals 2 5 4 18" xfId="38487"/>
    <cellStyle name="RIGs input totals 2 5 4 19" xfId="38488"/>
    <cellStyle name="RIGs input totals 2 5 4 2" xfId="2022"/>
    <cellStyle name="RIGs input totals 2 5 4 2 10" xfId="11532"/>
    <cellStyle name="RIGs input totals 2 5 4 2 11" xfId="11533"/>
    <cellStyle name="RIGs input totals 2 5 4 2 12" xfId="11534"/>
    <cellStyle name="RIGs input totals 2 5 4 2 13" xfId="11535"/>
    <cellStyle name="RIGs input totals 2 5 4 2 2" xfId="11536"/>
    <cellStyle name="RIGs input totals 2 5 4 2 3" xfId="11537"/>
    <cellStyle name="RIGs input totals 2 5 4 2 4" xfId="11538"/>
    <cellStyle name="RIGs input totals 2 5 4 2 5" xfId="11539"/>
    <cellStyle name="RIGs input totals 2 5 4 2 6" xfId="11540"/>
    <cellStyle name="RIGs input totals 2 5 4 2 7" xfId="11541"/>
    <cellStyle name="RIGs input totals 2 5 4 2 8" xfId="11542"/>
    <cellStyle name="RIGs input totals 2 5 4 2 9" xfId="11543"/>
    <cellStyle name="RIGs input totals 2 5 4 20" xfId="38489"/>
    <cellStyle name="RIGs input totals 2 5 4 21" xfId="38490"/>
    <cellStyle name="RIGs input totals 2 5 4 22" xfId="38491"/>
    <cellStyle name="RIGs input totals 2 5 4 23" xfId="38492"/>
    <cellStyle name="RIGs input totals 2 5 4 24" xfId="38493"/>
    <cellStyle name="RIGs input totals 2 5 4 25" xfId="38494"/>
    <cellStyle name="RIGs input totals 2 5 4 26" xfId="38495"/>
    <cellStyle name="RIGs input totals 2 5 4 27" xfId="38496"/>
    <cellStyle name="RIGs input totals 2 5 4 28" xfId="38497"/>
    <cellStyle name="RIGs input totals 2 5 4 29" xfId="38498"/>
    <cellStyle name="RIGs input totals 2 5 4 3" xfId="11544"/>
    <cellStyle name="RIGs input totals 2 5 4 30" xfId="38499"/>
    <cellStyle name="RIGs input totals 2 5 4 31" xfId="38500"/>
    <cellStyle name="RIGs input totals 2 5 4 32" xfId="38501"/>
    <cellStyle name="RIGs input totals 2 5 4 33" xfId="38502"/>
    <cellStyle name="RIGs input totals 2 5 4 34" xfId="38503"/>
    <cellStyle name="RIGs input totals 2 5 4 4" xfId="11545"/>
    <cellStyle name="RIGs input totals 2 5 4 5" xfId="11546"/>
    <cellStyle name="RIGs input totals 2 5 4 6" xfId="11547"/>
    <cellStyle name="RIGs input totals 2 5 4 7" xfId="11548"/>
    <cellStyle name="RIGs input totals 2 5 4 8" xfId="11549"/>
    <cellStyle name="RIGs input totals 2 5 4 9" xfId="11550"/>
    <cellStyle name="RIGs input totals 2 5 5" xfId="2023"/>
    <cellStyle name="RIGs input totals 2 5 5 10" xfId="11551"/>
    <cellStyle name="RIGs input totals 2 5 5 11" xfId="11552"/>
    <cellStyle name="RIGs input totals 2 5 5 12" xfId="11553"/>
    <cellStyle name="RIGs input totals 2 5 5 13" xfId="11554"/>
    <cellStyle name="RIGs input totals 2 5 5 14" xfId="11555"/>
    <cellStyle name="RIGs input totals 2 5 5 15" xfId="38504"/>
    <cellStyle name="RIGs input totals 2 5 5 16" xfId="38505"/>
    <cellStyle name="RIGs input totals 2 5 5 17" xfId="38506"/>
    <cellStyle name="RIGs input totals 2 5 5 18" xfId="38507"/>
    <cellStyle name="RIGs input totals 2 5 5 19" xfId="38508"/>
    <cellStyle name="RIGs input totals 2 5 5 2" xfId="2024"/>
    <cellStyle name="RIGs input totals 2 5 5 2 10" xfId="11556"/>
    <cellStyle name="RIGs input totals 2 5 5 2 11" xfId="11557"/>
    <cellStyle name="RIGs input totals 2 5 5 2 12" xfId="11558"/>
    <cellStyle name="RIGs input totals 2 5 5 2 13" xfId="11559"/>
    <cellStyle name="RIGs input totals 2 5 5 2 2" xfId="11560"/>
    <cellStyle name="RIGs input totals 2 5 5 2 3" xfId="11561"/>
    <cellStyle name="RIGs input totals 2 5 5 2 4" xfId="11562"/>
    <cellStyle name="RIGs input totals 2 5 5 2 5" xfId="11563"/>
    <cellStyle name="RIGs input totals 2 5 5 2 6" xfId="11564"/>
    <cellStyle name="RIGs input totals 2 5 5 2 7" xfId="11565"/>
    <cellStyle name="RIGs input totals 2 5 5 2 8" xfId="11566"/>
    <cellStyle name="RIGs input totals 2 5 5 2 9" xfId="11567"/>
    <cellStyle name="RIGs input totals 2 5 5 20" xfId="38509"/>
    <cellStyle name="RIGs input totals 2 5 5 21" xfId="38510"/>
    <cellStyle name="RIGs input totals 2 5 5 22" xfId="38511"/>
    <cellStyle name="RIGs input totals 2 5 5 23" xfId="38512"/>
    <cellStyle name="RIGs input totals 2 5 5 24" xfId="38513"/>
    <cellStyle name="RIGs input totals 2 5 5 25" xfId="38514"/>
    <cellStyle name="RIGs input totals 2 5 5 26" xfId="38515"/>
    <cellStyle name="RIGs input totals 2 5 5 27" xfId="38516"/>
    <cellStyle name="RIGs input totals 2 5 5 28" xfId="38517"/>
    <cellStyle name="RIGs input totals 2 5 5 29" xfId="38518"/>
    <cellStyle name="RIGs input totals 2 5 5 3" xfId="11568"/>
    <cellStyle name="RIGs input totals 2 5 5 30" xfId="38519"/>
    <cellStyle name="RIGs input totals 2 5 5 31" xfId="38520"/>
    <cellStyle name="RIGs input totals 2 5 5 32" xfId="38521"/>
    <cellStyle name="RIGs input totals 2 5 5 33" xfId="38522"/>
    <cellStyle name="RIGs input totals 2 5 5 34" xfId="38523"/>
    <cellStyle name="RIGs input totals 2 5 5 4" xfId="11569"/>
    <cellStyle name="RIGs input totals 2 5 5 5" xfId="11570"/>
    <cellStyle name="RIGs input totals 2 5 5 6" xfId="11571"/>
    <cellStyle name="RIGs input totals 2 5 5 7" xfId="11572"/>
    <cellStyle name="RIGs input totals 2 5 5 8" xfId="11573"/>
    <cellStyle name="RIGs input totals 2 5 5 9" xfId="11574"/>
    <cellStyle name="RIGs input totals 2 5 6" xfId="2025"/>
    <cellStyle name="RIGs input totals 2 5 6 10" xfId="11575"/>
    <cellStyle name="RIGs input totals 2 5 6 11" xfId="11576"/>
    <cellStyle name="RIGs input totals 2 5 6 12" xfId="11577"/>
    <cellStyle name="RIGs input totals 2 5 6 13" xfId="11578"/>
    <cellStyle name="RIGs input totals 2 5 6 2" xfId="11579"/>
    <cellStyle name="RIGs input totals 2 5 6 3" xfId="11580"/>
    <cellStyle name="RIGs input totals 2 5 6 4" xfId="11581"/>
    <cellStyle name="RIGs input totals 2 5 6 5" xfId="11582"/>
    <cellStyle name="RIGs input totals 2 5 6 6" xfId="11583"/>
    <cellStyle name="RIGs input totals 2 5 6 7" xfId="11584"/>
    <cellStyle name="RIGs input totals 2 5 6 8" xfId="11585"/>
    <cellStyle name="RIGs input totals 2 5 6 9" xfId="11586"/>
    <cellStyle name="RIGs input totals 2 5 7" xfId="11587"/>
    <cellStyle name="RIGs input totals 2 5 8" xfId="11588"/>
    <cellStyle name="RIGs input totals 2 5 9" xfId="11589"/>
    <cellStyle name="RIGs input totals 2 5_4 28 1_Asst_Health_Crit_AllTO_RIIO_20110714pm" xfId="15659"/>
    <cellStyle name="RIGs input totals 2 6" xfId="2026"/>
    <cellStyle name="RIGs input totals 2 6 10" xfId="11590"/>
    <cellStyle name="RIGs input totals 2 6 11" xfId="11591"/>
    <cellStyle name="RIGs input totals 2 6 12" xfId="11592"/>
    <cellStyle name="RIGs input totals 2 6 13" xfId="11593"/>
    <cellStyle name="RIGs input totals 2 6 14" xfId="11594"/>
    <cellStyle name="RIGs input totals 2 6 15" xfId="11595"/>
    <cellStyle name="RIGs input totals 2 6 16" xfId="38524"/>
    <cellStyle name="RIGs input totals 2 6 17" xfId="38525"/>
    <cellStyle name="RIGs input totals 2 6 18" xfId="38526"/>
    <cellStyle name="RIGs input totals 2 6 19" xfId="38527"/>
    <cellStyle name="RIGs input totals 2 6 2" xfId="2027"/>
    <cellStyle name="RIGs input totals 2 6 2 10" xfId="11596"/>
    <cellStyle name="RIGs input totals 2 6 2 11" xfId="11597"/>
    <cellStyle name="RIGs input totals 2 6 2 12" xfId="11598"/>
    <cellStyle name="RIGs input totals 2 6 2 13" xfId="11599"/>
    <cellStyle name="RIGs input totals 2 6 2 14" xfId="11600"/>
    <cellStyle name="RIGs input totals 2 6 2 15" xfId="38528"/>
    <cellStyle name="RIGs input totals 2 6 2 16" xfId="38529"/>
    <cellStyle name="RIGs input totals 2 6 2 17" xfId="38530"/>
    <cellStyle name="RIGs input totals 2 6 2 18" xfId="38531"/>
    <cellStyle name="RIGs input totals 2 6 2 19" xfId="38532"/>
    <cellStyle name="RIGs input totals 2 6 2 2" xfId="2028"/>
    <cellStyle name="RIGs input totals 2 6 2 2 10" xfId="11601"/>
    <cellStyle name="RIGs input totals 2 6 2 2 11" xfId="11602"/>
    <cellStyle name="RIGs input totals 2 6 2 2 12" xfId="11603"/>
    <cellStyle name="RIGs input totals 2 6 2 2 13" xfId="11604"/>
    <cellStyle name="RIGs input totals 2 6 2 2 2" xfId="11605"/>
    <cellStyle name="RIGs input totals 2 6 2 2 3" xfId="11606"/>
    <cellStyle name="RIGs input totals 2 6 2 2 4" xfId="11607"/>
    <cellStyle name="RIGs input totals 2 6 2 2 5" xfId="11608"/>
    <cellStyle name="RIGs input totals 2 6 2 2 6" xfId="11609"/>
    <cellStyle name="RIGs input totals 2 6 2 2 7" xfId="11610"/>
    <cellStyle name="RIGs input totals 2 6 2 2 8" xfId="11611"/>
    <cellStyle name="RIGs input totals 2 6 2 2 9" xfId="11612"/>
    <cellStyle name="RIGs input totals 2 6 2 20" xfId="38533"/>
    <cellStyle name="RIGs input totals 2 6 2 21" xfId="38534"/>
    <cellStyle name="RIGs input totals 2 6 2 22" xfId="38535"/>
    <cellStyle name="RIGs input totals 2 6 2 23" xfId="38536"/>
    <cellStyle name="RIGs input totals 2 6 2 24" xfId="38537"/>
    <cellStyle name="RIGs input totals 2 6 2 25" xfId="38538"/>
    <cellStyle name="RIGs input totals 2 6 2 26" xfId="38539"/>
    <cellStyle name="RIGs input totals 2 6 2 27" xfId="38540"/>
    <cellStyle name="RIGs input totals 2 6 2 28" xfId="38541"/>
    <cellStyle name="RIGs input totals 2 6 2 29" xfId="38542"/>
    <cellStyle name="RIGs input totals 2 6 2 3" xfId="11613"/>
    <cellStyle name="RIGs input totals 2 6 2 30" xfId="38543"/>
    <cellStyle name="RIGs input totals 2 6 2 31" xfId="38544"/>
    <cellStyle name="RIGs input totals 2 6 2 32" xfId="38545"/>
    <cellStyle name="RIGs input totals 2 6 2 33" xfId="38546"/>
    <cellStyle name="RIGs input totals 2 6 2 34" xfId="38547"/>
    <cellStyle name="RIGs input totals 2 6 2 4" xfId="11614"/>
    <cellStyle name="RIGs input totals 2 6 2 5" xfId="11615"/>
    <cellStyle name="RIGs input totals 2 6 2 6" xfId="11616"/>
    <cellStyle name="RIGs input totals 2 6 2 7" xfId="11617"/>
    <cellStyle name="RIGs input totals 2 6 2 8" xfId="11618"/>
    <cellStyle name="RIGs input totals 2 6 2 9" xfId="11619"/>
    <cellStyle name="RIGs input totals 2 6 20" xfId="38548"/>
    <cellStyle name="RIGs input totals 2 6 21" xfId="38549"/>
    <cellStyle name="RIGs input totals 2 6 22" xfId="38550"/>
    <cellStyle name="RIGs input totals 2 6 23" xfId="38551"/>
    <cellStyle name="RIGs input totals 2 6 24" xfId="38552"/>
    <cellStyle name="RIGs input totals 2 6 25" xfId="38553"/>
    <cellStyle name="RIGs input totals 2 6 26" xfId="38554"/>
    <cellStyle name="RIGs input totals 2 6 27" xfId="38555"/>
    <cellStyle name="RIGs input totals 2 6 28" xfId="38556"/>
    <cellStyle name="RIGs input totals 2 6 29" xfId="38557"/>
    <cellStyle name="RIGs input totals 2 6 3" xfId="2029"/>
    <cellStyle name="RIGs input totals 2 6 3 10" xfId="11620"/>
    <cellStyle name="RIGs input totals 2 6 3 11" xfId="11621"/>
    <cellStyle name="RIGs input totals 2 6 3 12" xfId="11622"/>
    <cellStyle name="RIGs input totals 2 6 3 13" xfId="11623"/>
    <cellStyle name="RIGs input totals 2 6 3 2" xfId="11624"/>
    <cellStyle name="RIGs input totals 2 6 3 3" xfId="11625"/>
    <cellStyle name="RIGs input totals 2 6 3 4" xfId="11626"/>
    <cellStyle name="RIGs input totals 2 6 3 5" xfId="11627"/>
    <cellStyle name="RIGs input totals 2 6 3 6" xfId="11628"/>
    <cellStyle name="RIGs input totals 2 6 3 7" xfId="11629"/>
    <cellStyle name="RIGs input totals 2 6 3 8" xfId="11630"/>
    <cellStyle name="RIGs input totals 2 6 3 9" xfId="11631"/>
    <cellStyle name="RIGs input totals 2 6 30" xfId="38558"/>
    <cellStyle name="RIGs input totals 2 6 31" xfId="38559"/>
    <cellStyle name="RIGs input totals 2 6 32" xfId="38560"/>
    <cellStyle name="RIGs input totals 2 6 33" xfId="38561"/>
    <cellStyle name="RIGs input totals 2 6 34" xfId="38562"/>
    <cellStyle name="RIGs input totals 2 6 35" xfId="38563"/>
    <cellStyle name="RIGs input totals 2 6 4" xfId="11632"/>
    <cellStyle name="RIGs input totals 2 6 5" xfId="11633"/>
    <cellStyle name="RIGs input totals 2 6 6" xfId="11634"/>
    <cellStyle name="RIGs input totals 2 6 7" xfId="11635"/>
    <cellStyle name="RIGs input totals 2 6 8" xfId="11636"/>
    <cellStyle name="RIGs input totals 2 6 9" xfId="11637"/>
    <cellStyle name="RIGs input totals 2 6_4 28 1_Asst_Health_Crit_AllTO_RIIO_20110714pm" xfId="15660"/>
    <cellStyle name="RIGs input totals 2 7" xfId="2030"/>
    <cellStyle name="RIGs input totals 2 7 10" xfId="11638"/>
    <cellStyle name="RIGs input totals 2 7 11" xfId="11639"/>
    <cellStyle name="RIGs input totals 2 7 12" xfId="11640"/>
    <cellStyle name="RIGs input totals 2 7 13" xfId="11641"/>
    <cellStyle name="RIGs input totals 2 7 14" xfId="11642"/>
    <cellStyle name="RIGs input totals 2 7 15" xfId="38564"/>
    <cellStyle name="RIGs input totals 2 7 16" xfId="38565"/>
    <cellStyle name="RIGs input totals 2 7 17" xfId="38566"/>
    <cellStyle name="RIGs input totals 2 7 18" xfId="38567"/>
    <cellStyle name="RIGs input totals 2 7 19" xfId="38568"/>
    <cellStyle name="RIGs input totals 2 7 2" xfId="2031"/>
    <cellStyle name="RIGs input totals 2 7 2 10" xfId="11643"/>
    <cellStyle name="RIGs input totals 2 7 2 11" xfId="11644"/>
    <cellStyle name="RIGs input totals 2 7 2 12" xfId="11645"/>
    <cellStyle name="RIGs input totals 2 7 2 13" xfId="11646"/>
    <cellStyle name="RIGs input totals 2 7 2 2" xfId="11647"/>
    <cellStyle name="RIGs input totals 2 7 2 3" xfId="11648"/>
    <cellStyle name="RIGs input totals 2 7 2 4" xfId="11649"/>
    <cellStyle name="RIGs input totals 2 7 2 5" xfId="11650"/>
    <cellStyle name="RIGs input totals 2 7 2 6" xfId="11651"/>
    <cellStyle name="RIGs input totals 2 7 2 7" xfId="11652"/>
    <cellStyle name="RIGs input totals 2 7 2 8" xfId="11653"/>
    <cellStyle name="RIGs input totals 2 7 2 9" xfId="11654"/>
    <cellStyle name="RIGs input totals 2 7 20" xfId="38569"/>
    <cellStyle name="RIGs input totals 2 7 21" xfId="38570"/>
    <cellStyle name="RIGs input totals 2 7 22" xfId="38571"/>
    <cellStyle name="RIGs input totals 2 7 23" xfId="38572"/>
    <cellStyle name="RIGs input totals 2 7 24" xfId="38573"/>
    <cellStyle name="RIGs input totals 2 7 25" xfId="38574"/>
    <cellStyle name="RIGs input totals 2 7 26" xfId="38575"/>
    <cellStyle name="RIGs input totals 2 7 27" xfId="38576"/>
    <cellStyle name="RIGs input totals 2 7 28" xfId="38577"/>
    <cellStyle name="RIGs input totals 2 7 29" xfId="38578"/>
    <cellStyle name="RIGs input totals 2 7 3" xfId="11655"/>
    <cellStyle name="RIGs input totals 2 7 30" xfId="38579"/>
    <cellStyle name="RIGs input totals 2 7 31" xfId="38580"/>
    <cellStyle name="RIGs input totals 2 7 32" xfId="38581"/>
    <cellStyle name="RIGs input totals 2 7 33" xfId="38582"/>
    <cellStyle name="RIGs input totals 2 7 34" xfId="38583"/>
    <cellStyle name="RIGs input totals 2 7 4" xfId="11656"/>
    <cellStyle name="RIGs input totals 2 7 5" xfId="11657"/>
    <cellStyle name="RIGs input totals 2 7 6" xfId="11658"/>
    <cellStyle name="RIGs input totals 2 7 7" xfId="11659"/>
    <cellStyle name="RIGs input totals 2 7 8" xfId="11660"/>
    <cellStyle name="RIGs input totals 2 7 9" xfId="11661"/>
    <cellStyle name="RIGs input totals 2 8" xfId="2032"/>
    <cellStyle name="RIGs input totals 2 8 10" xfId="11662"/>
    <cellStyle name="RIGs input totals 2 8 11" xfId="11663"/>
    <cellStyle name="RIGs input totals 2 8 12" xfId="11664"/>
    <cellStyle name="RIGs input totals 2 8 13" xfId="11665"/>
    <cellStyle name="RIGs input totals 2 8 14" xfId="11666"/>
    <cellStyle name="RIGs input totals 2 8 15" xfId="38584"/>
    <cellStyle name="RIGs input totals 2 8 16" xfId="38585"/>
    <cellStyle name="RIGs input totals 2 8 17" xfId="38586"/>
    <cellStyle name="RIGs input totals 2 8 18" xfId="38587"/>
    <cellStyle name="RIGs input totals 2 8 19" xfId="38588"/>
    <cellStyle name="RIGs input totals 2 8 2" xfId="2033"/>
    <cellStyle name="RIGs input totals 2 8 2 10" xfId="11667"/>
    <cellStyle name="RIGs input totals 2 8 2 11" xfId="11668"/>
    <cellStyle name="RIGs input totals 2 8 2 12" xfId="11669"/>
    <cellStyle name="RIGs input totals 2 8 2 13" xfId="11670"/>
    <cellStyle name="RIGs input totals 2 8 2 2" xfId="11671"/>
    <cellStyle name="RIGs input totals 2 8 2 3" xfId="11672"/>
    <cellStyle name="RIGs input totals 2 8 2 4" xfId="11673"/>
    <cellStyle name="RIGs input totals 2 8 2 5" xfId="11674"/>
    <cellStyle name="RIGs input totals 2 8 2 6" xfId="11675"/>
    <cellStyle name="RIGs input totals 2 8 2 7" xfId="11676"/>
    <cellStyle name="RIGs input totals 2 8 2 8" xfId="11677"/>
    <cellStyle name="RIGs input totals 2 8 2 9" xfId="11678"/>
    <cellStyle name="RIGs input totals 2 8 20" xfId="38589"/>
    <cellStyle name="RIGs input totals 2 8 21" xfId="38590"/>
    <cellStyle name="RIGs input totals 2 8 22" xfId="38591"/>
    <cellStyle name="RIGs input totals 2 8 23" xfId="38592"/>
    <cellStyle name="RIGs input totals 2 8 24" xfId="38593"/>
    <cellStyle name="RIGs input totals 2 8 25" xfId="38594"/>
    <cellStyle name="RIGs input totals 2 8 26" xfId="38595"/>
    <cellStyle name="RIGs input totals 2 8 27" xfId="38596"/>
    <cellStyle name="RIGs input totals 2 8 28" xfId="38597"/>
    <cellStyle name="RIGs input totals 2 8 29" xfId="38598"/>
    <cellStyle name="RIGs input totals 2 8 3" xfId="11679"/>
    <cellStyle name="RIGs input totals 2 8 30" xfId="38599"/>
    <cellStyle name="RIGs input totals 2 8 31" xfId="38600"/>
    <cellStyle name="RIGs input totals 2 8 32" xfId="38601"/>
    <cellStyle name="RIGs input totals 2 8 33" xfId="38602"/>
    <cellStyle name="RIGs input totals 2 8 34" xfId="38603"/>
    <cellStyle name="RIGs input totals 2 8 4" xfId="11680"/>
    <cellStyle name="RIGs input totals 2 8 5" xfId="11681"/>
    <cellStyle name="RIGs input totals 2 8 6" xfId="11682"/>
    <cellStyle name="RIGs input totals 2 8 7" xfId="11683"/>
    <cellStyle name="RIGs input totals 2 8 8" xfId="11684"/>
    <cellStyle name="RIGs input totals 2 8 9" xfId="11685"/>
    <cellStyle name="RIGs input totals 2 9" xfId="2034"/>
    <cellStyle name="RIGs input totals 2 9 10" xfId="11686"/>
    <cellStyle name="RIGs input totals 2 9 11" xfId="11687"/>
    <cellStyle name="RIGs input totals 2 9 12" xfId="11688"/>
    <cellStyle name="RIGs input totals 2 9 13" xfId="11689"/>
    <cellStyle name="RIGs input totals 2 9 14" xfId="11690"/>
    <cellStyle name="RIGs input totals 2 9 15" xfId="38604"/>
    <cellStyle name="RIGs input totals 2 9 16" xfId="38605"/>
    <cellStyle name="RIGs input totals 2 9 17" xfId="38606"/>
    <cellStyle name="RIGs input totals 2 9 18" xfId="38607"/>
    <cellStyle name="RIGs input totals 2 9 19" xfId="38608"/>
    <cellStyle name="RIGs input totals 2 9 2" xfId="2035"/>
    <cellStyle name="RIGs input totals 2 9 2 10" xfId="11691"/>
    <cellStyle name="RIGs input totals 2 9 2 11" xfId="11692"/>
    <cellStyle name="RIGs input totals 2 9 2 12" xfId="11693"/>
    <cellStyle name="RIGs input totals 2 9 2 13" xfId="11694"/>
    <cellStyle name="RIGs input totals 2 9 2 2" xfId="11695"/>
    <cellStyle name="RIGs input totals 2 9 2 3" xfId="11696"/>
    <cellStyle name="RIGs input totals 2 9 2 4" xfId="11697"/>
    <cellStyle name="RIGs input totals 2 9 2 5" xfId="11698"/>
    <cellStyle name="RIGs input totals 2 9 2 6" xfId="11699"/>
    <cellStyle name="RIGs input totals 2 9 2 7" xfId="11700"/>
    <cellStyle name="RIGs input totals 2 9 2 8" xfId="11701"/>
    <cellStyle name="RIGs input totals 2 9 2 9" xfId="11702"/>
    <cellStyle name="RIGs input totals 2 9 20" xfId="38609"/>
    <cellStyle name="RIGs input totals 2 9 21" xfId="38610"/>
    <cellStyle name="RIGs input totals 2 9 22" xfId="38611"/>
    <cellStyle name="RIGs input totals 2 9 23" xfId="38612"/>
    <cellStyle name="RIGs input totals 2 9 24" xfId="38613"/>
    <cellStyle name="RIGs input totals 2 9 25" xfId="38614"/>
    <cellStyle name="RIGs input totals 2 9 26" xfId="38615"/>
    <cellStyle name="RIGs input totals 2 9 27" xfId="38616"/>
    <cellStyle name="RIGs input totals 2 9 28" xfId="38617"/>
    <cellStyle name="RIGs input totals 2 9 29" xfId="38618"/>
    <cellStyle name="RIGs input totals 2 9 3" xfId="11703"/>
    <cellStyle name="RIGs input totals 2 9 30" xfId="38619"/>
    <cellStyle name="RIGs input totals 2 9 31" xfId="38620"/>
    <cellStyle name="RIGs input totals 2 9 32" xfId="38621"/>
    <cellStyle name="RIGs input totals 2 9 33" xfId="38622"/>
    <cellStyle name="RIGs input totals 2 9 34" xfId="38623"/>
    <cellStyle name="RIGs input totals 2 9 4" xfId="11704"/>
    <cellStyle name="RIGs input totals 2 9 5" xfId="11705"/>
    <cellStyle name="RIGs input totals 2 9 6" xfId="11706"/>
    <cellStyle name="RIGs input totals 2 9 7" xfId="11707"/>
    <cellStyle name="RIGs input totals 2 9 8" xfId="11708"/>
    <cellStyle name="RIGs input totals 2 9 9" xfId="11709"/>
    <cellStyle name="RIGs input totals 2_1.3s Accounting C Costs Scots" xfId="2036"/>
    <cellStyle name="RIGs input totals 20" xfId="11710"/>
    <cellStyle name="RIGs input totals 21" xfId="11711"/>
    <cellStyle name="RIGs input totals 22" xfId="11712"/>
    <cellStyle name="RIGs input totals 23" xfId="11713"/>
    <cellStyle name="RIGs input totals 24" xfId="11714"/>
    <cellStyle name="RIGs input totals 25" xfId="11715"/>
    <cellStyle name="RIGs input totals 26" xfId="11716"/>
    <cellStyle name="RIGs input totals 27" xfId="15719"/>
    <cellStyle name="RIGs input totals 28" xfId="17265"/>
    <cellStyle name="RIGs input totals 28 2" xfId="41949"/>
    <cellStyle name="RIGs input totals 29" xfId="38624"/>
    <cellStyle name="RIGs input totals 3" xfId="292"/>
    <cellStyle name="RIGs input totals 3 10" xfId="11717"/>
    <cellStyle name="RIGs input totals 3 11" xfId="11718"/>
    <cellStyle name="RIGs input totals 3 12" xfId="11719"/>
    <cellStyle name="RIGs input totals 3 13" xfId="11720"/>
    <cellStyle name="RIGs input totals 3 14" xfId="11721"/>
    <cellStyle name="RIGs input totals 3 15" xfId="11722"/>
    <cellStyle name="RIGs input totals 3 16" xfId="11723"/>
    <cellStyle name="RIGs input totals 3 17" xfId="11724"/>
    <cellStyle name="RIGs input totals 3 18" xfId="11725"/>
    <cellStyle name="RIGs input totals 3 19" xfId="11726"/>
    <cellStyle name="RIGs input totals 3 2" xfId="293"/>
    <cellStyle name="RIGs input totals 3 2 10" xfId="11727"/>
    <cellStyle name="RIGs input totals 3 2 11" xfId="11728"/>
    <cellStyle name="RIGs input totals 3 2 12" xfId="11729"/>
    <cellStyle name="RIGs input totals 3 2 13" xfId="11730"/>
    <cellStyle name="RIGs input totals 3 2 14" xfId="11731"/>
    <cellStyle name="RIGs input totals 3 2 15" xfId="11732"/>
    <cellStyle name="RIGs input totals 3 2 16" xfId="11733"/>
    <cellStyle name="RIGs input totals 3 2 17" xfId="11734"/>
    <cellStyle name="RIGs input totals 3 2 18" xfId="11735"/>
    <cellStyle name="RIGs input totals 3 2 19" xfId="38625"/>
    <cellStyle name="RIGs input totals 3 2 2" xfId="2037"/>
    <cellStyle name="RIGs input totals 3 2 2 10" xfId="11736"/>
    <cellStyle name="RIGs input totals 3 2 2 11" xfId="11737"/>
    <cellStyle name="RIGs input totals 3 2 2 12" xfId="11738"/>
    <cellStyle name="RIGs input totals 3 2 2 13" xfId="11739"/>
    <cellStyle name="RIGs input totals 3 2 2 14" xfId="11740"/>
    <cellStyle name="RIGs input totals 3 2 2 15" xfId="11741"/>
    <cellStyle name="RIGs input totals 3 2 2 16" xfId="38626"/>
    <cellStyle name="RIGs input totals 3 2 2 17" xfId="38627"/>
    <cellStyle name="RIGs input totals 3 2 2 18" xfId="38628"/>
    <cellStyle name="RIGs input totals 3 2 2 19" xfId="38629"/>
    <cellStyle name="RIGs input totals 3 2 2 2" xfId="2038"/>
    <cellStyle name="RIGs input totals 3 2 2 2 10" xfId="11742"/>
    <cellStyle name="RIGs input totals 3 2 2 2 11" xfId="11743"/>
    <cellStyle name="RIGs input totals 3 2 2 2 12" xfId="11744"/>
    <cellStyle name="RIGs input totals 3 2 2 2 13" xfId="11745"/>
    <cellStyle name="RIGs input totals 3 2 2 2 14" xfId="11746"/>
    <cellStyle name="RIGs input totals 3 2 2 2 15" xfId="38630"/>
    <cellStyle name="RIGs input totals 3 2 2 2 16" xfId="38631"/>
    <cellStyle name="RIGs input totals 3 2 2 2 17" xfId="38632"/>
    <cellStyle name="RIGs input totals 3 2 2 2 18" xfId="38633"/>
    <cellStyle name="RIGs input totals 3 2 2 2 19" xfId="38634"/>
    <cellStyle name="RIGs input totals 3 2 2 2 2" xfId="2039"/>
    <cellStyle name="RIGs input totals 3 2 2 2 2 10" xfId="11747"/>
    <cellStyle name="RIGs input totals 3 2 2 2 2 11" xfId="11748"/>
    <cellStyle name="RIGs input totals 3 2 2 2 2 12" xfId="11749"/>
    <cellStyle name="RIGs input totals 3 2 2 2 2 13" xfId="11750"/>
    <cellStyle name="RIGs input totals 3 2 2 2 2 2" xfId="11751"/>
    <cellStyle name="RIGs input totals 3 2 2 2 2 3" xfId="11752"/>
    <cellStyle name="RIGs input totals 3 2 2 2 2 4" xfId="11753"/>
    <cellStyle name="RIGs input totals 3 2 2 2 2 5" xfId="11754"/>
    <cellStyle name="RIGs input totals 3 2 2 2 2 6" xfId="11755"/>
    <cellStyle name="RIGs input totals 3 2 2 2 2 7" xfId="11756"/>
    <cellStyle name="RIGs input totals 3 2 2 2 2 8" xfId="11757"/>
    <cellStyle name="RIGs input totals 3 2 2 2 2 9" xfId="11758"/>
    <cellStyle name="RIGs input totals 3 2 2 2 20" xfId="38635"/>
    <cellStyle name="RIGs input totals 3 2 2 2 21" xfId="38636"/>
    <cellStyle name="RIGs input totals 3 2 2 2 22" xfId="38637"/>
    <cellStyle name="RIGs input totals 3 2 2 2 23" xfId="38638"/>
    <cellStyle name="RIGs input totals 3 2 2 2 24" xfId="38639"/>
    <cellStyle name="RIGs input totals 3 2 2 2 25" xfId="38640"/>
    <cellStyle name="RIGs input totals 3 2 2 2 26" xfId="38641"/>
    <cellStyle name="RIGs input totals 3 2 2 2 27" xfId="38642"/>
    <cellStyle name="RIGs input totals 3 2 2 2 28" xfId="38643"/>
    <cellStyle name="RIGs input totals 3 2 2 2 29" xfId="38644"/>
    <cellStyle name="RIGs input totals 3 2 2 2 3" xfId="11759"/>
    <cellStyle name="RIGs input totals 3 2 2 2 30" xfId="38645"/>
    <cellStyle name="RIGs input totals 3 2 2 2 31" xfId="38646"/>
    <cellStyle name="RIGs input totals 3 2 2 2 32" xfId="38647"/>
    <cellStyle name="RIGs input totals 3 2 2 2 33" xfId="38648"/>
    <cellStyle name="RIGs input totals 3 2 2 2 34" xfId="38649"/>
    <cellStyle name="RIGs input totals 3 2 2 2 4" xfId="11760"/>
    <cellStyle name="RIGs input totals 3 2 2 2 5" xfId="11761"/>
    <cellStyle name="RIGs input totals 3 2 2 2 6" xfId="11762"/>
    <cellStyle name="RIGs input totals 3 2 2 2 7" xfId="11763"/>
    <cellStyle name="RIGs input totals 3 2 2 2 8" xfId="11764"/>
    <cellStyle name="RIGs input totals 3 2 2 2 9" xfId="11765"/>
    <cellStyle name="RIGs input totals 3 2 2 20" xfId="38650"/>
    <cellStyle name="RIGs input totals 3 2 2 21" xfId="38651"/>
    <cellStyle name="RIGs input totals 3 2 2 22" xfId="38652"/>
    <cellStyle name="RIGs input totals 3 2 2 23" xfId="38653"/>
    <cellStyle name="RIGs input totals 3 2 2 24" xfId="38654"/>
    <cellStyle name="RIGs input totals 3 2 2 25" xfId="38655"/>
    <cellStyle name="RIGs input totals 3 2 2 26" xfId="38656"/>
    <cellStyle name="RIGs input totals 3 2 2 27" xfId="38657"/>
    <cellStyle name="RIGs input totals 3 2 2 28" xfId="38658"/>
    <cellStyle name="RIGs input totals 3 2 2 29" xfId="38659"/>
    <cellStyle name="RIGs input totals 3 2 2 3" xfId="2040"/>
    <cellStyle name="RIGs input totals 3 2 2 3 10" xfId="11766"/>
    <cellStyle name="RIGs input totals 3 2 2 3 11" xfId="11767"/>
    <cellStyle name="RIGs input totals 3 2 2 3 12" xfId="11768"/>
    <cellStyle name="RIGs input totals 3 2 2 3 13" xfId="11769"/>
    <cellStyle name="RIGs input totals 3 2 2 3 2" xfId="11770"/>
    <cellStyle name="RIGs input totals 3 2 2 3 3" xfId="11771"/>
    <cellStyle name="RIGs input totals 3 2 2 3 4" xfId="11772"/>
    <cellStyle name="RIGs input totals 3 2 2 3 5" xfId="11773"/>
    <cellStyle name="RIGs input totals 3 2 2 3 6" xfId="11774"/>
    <cellStyle name="RIGs input totals 3 2 2 3 7" xfId="11775"/>
    <cellStyle name="RIGs input totals 3 2 2 3 8" xfId="11776"/>
    <cellStyle name="RIGs input totals 3 2 2 3 9" xfId="11777"/>
    <cellStyle name="RIGs input totals 3 2 2 30" xfId="38660"/>
    <cellStyle name="RIGs input totals 3 2 2 31" xfId="38661"/>
    <cellStyle name="RIGs input totals 3 2 2 32" xfId="38662"/>
    <cellStyle name="RIGs input totals 3 2 2 33" xfId="38663"/>
    <cellStyle name="RIGs input totals 3 2 2 34" xfId="38664"/>
    <cellStyle name="RIGs input totals 3 2 2 35" xfId="38665"/>
    <cellStyle name="RIGs input totals 3 2 2 4" xfId="11778"/>
    <cellStyle name="RIGs input totals 3 2 2 5" xfId="11779"/>
    <cellStyle name="RIGs input totals 3 2 2 6" xfId="11780"/>
    <cellStyle name="RIGs input totals 3 2 2 7" xfId="11781"/>
    <cellStyle name="RIGs input totals 3 2 2 8" xfId="11782"/>
    <cellStyle name="RIGs input totals 3 2 2 9" xfId="11783"/>
    <cellStyle name="RIGs input totals 3 2 2_4 28 1_Asst_Health_Crit_AllTO_RIIO_20110714pm" xfId="15661"/>
    <cellStyle name="RIGs input totals 3 2 20" xfId="38666"/>
    <cellStyle name="RIGs input totals 3 2 21" xfId="38667"/>
    <cellStyle name="RIGs input totals 3 2 22" xfId="38668"/>
    <cellStyle name="RIGs input totals 3 2 23" xfId="38669"/>
    <cellStyle name="RIGs input totals 3 2 24" xfId="38670"/>
    <cellStyle name="RIGs input totals 3 2 25" xfId="38671"/>
    <cellStyle name="RIGs input totals 3 2 26" xfId="38672"/>
    <cellStyle name="RIGs input totals 3 2 27" xfId="38673"/>
    <cellStyle name="RIGs input totals 3 2 28" xfId="38674"/>
    <cellStyle name="RIGs input totals 3 2 29" xfId="38675"/>
    <cellStyle name="RIGs input totals 3 2 3" xfId="2041"/>
    <cellStyle name="RIGs input totals 3 2 3 10" xfId="11784"/>
    <cellStyle name="RIGs input totals 3 2 3 11" xfId="11785"/>
    <cellStyle name="RIGs input totals 3 2 3 12" xfId="11786"/>
    <cellStyle name="RIGs input totals 3 2 3 13" xfId="11787"/>
    <cellStyle name="RIGs input totals 3 2 3 14" xfId="11788"/>
    <cellStyle name="RIGs input totals 3 2 3 15" xfId="38676"/>
    <cellStyle name="RIGs input totals 3 2 3 16" xfId="38677"/>
    <cellStyle name="RIGs input totals 3 2 3 17" xfId="38678"/>
    <cellStyle name="RIGs input totals 3 2 3 18" xfId="38679"/>
    <cellStyle name="RIGs input totals 3 2 3 19" xfId="38680"/>
    <cellStyle name="RIGs input totals 3 2 3 2" xfId="2042"/>
    <cellStyle name="RIGs input totals 3 2 3 2 10" xfId="11789"/>
    <cellStyle name="RIGs input totals 3 2 3 2 11" xfId="11790"/>
    <cellStyle name="RIGs input totals 3 2 3 2 12" xfId="11791"/>
    <cellStyle name="RIGs input totals 3 2 3 2 13" xfId="11792"/>
    <cellStyle name="RIGs input totals 3 2 3 2 2" xfId="11793"/>
    <cellStyle name="RIGs input totals 3 2 3 2 3" xfId="11794"/>
    <cellStyle name="RIGs input totals 3 2 3 2 4" xfId="11795"/>
    <cellStyle name="RIGs input totals 3 2 3 2 5" xfId="11796"/>
    <cellStyle name="RIGs input totals 3 2 3 2 6" xfId="11797"/>
    <cellStyle name="RIGs input totals 3 2 3 2 7" xfId="11798"/>
    <cellStyle name="RIGs input totals 3 2 3 2 8" xfId="11799"/>
    <cellStyle name="RIGs input totals 3 2 3 2 9" xfId="11800"/>
    <cellStyle name="RIGs input totals 3 2 3 20" xfId="38681"/>
    <cellStyle name="RIGs input totals 3 2 3 21" xfId="38682"/>
    <cellStyle name="RIGs input totals 3 2 3 22" xfId="38683"/>
    <cellStyle name="RIGs input totals 3 2 3 23" xfId="38684"/>
    <cellStyle name="RIGs input totals 3 2 3 24" xfId="38685"/>
    <cellStyle name="RIGs input totals 3 2 3 25" xfId="38686"/>
    <cellStyle name="RIGs input totals 3 2 3 26" xfId="38687"/>
    <cellStyle name="RIGs input totals 3 2 3 27" xfId="38688"/>
    <cellStyle name="RIGs input totals 3 2 3 28" xfId="38689"/>
    <cellStyle name="RIGs input totals 3 2 3 29" xfId="38690"/>
    <cellStyle name="RIGs input totals 3 2 3 3" xfId="11801"/>
    <cellStyle name="RIGs input totals 3 2 3 30" xfId="38691"/>
    <cellStyle name="RIGs input totals 3 2 3 31" xfId="38692"/>
    <cellStyle name="RIGs input totals 3 2 3 32" xfId="38693"/>
    <cellStyle name="RIGs input totals 3 2 3 33" xfId="38694"/>
    <cellStyle name="RIGs input totals 3 2 3 34" xfId="38695"/>
    <cellStyle name="RIGs input totals 3 2 3 4" xfId="11802"/>
    <cellStyle name="RIGs input totals 3 2 3 5" xfId="11803"/>
    <cellStyle name="RIGs input totals 3 2 3 6" xfId="11804"/>
    <cellStyle name="RIGs input totals 3 2 3 7" xfId="11805"/>
    <cellStyle name="RIGs input totals 3 2 3 8" xfId="11806"/>
    <cellStyle name="RIGs input totals 3 2 3 9" xfId="11807"/>
    <cellStyle name="RIGs input totals 3 2 30" xfId="38696"/>
    <cellStyle name="RIGs input totals 3 2 31" xfId="38697"/>
    <cellStyle name="RIGs input totals 3 2 32" xfId="38698"/>
    <cellStyle name="RIGs input totals 3 2 33" xfId="38699"/>
    <cellStyle name="RIGs input totals 3 2 34" xfId="38700"/>
    <cellStyle name="RIGs input totals 3 2 35" xfId="38701"/>
    <cellStyle name="RIGs input totals 3 2 36" xfId="38702"/>
    <cellStyle name="RIGs input totals 3 2 37" xfId="38703"/>
    <cellStyle name="RIGs input totals 3 2 38" xfId="38704"/>
    <cellStyle name="RIGs input totals 3 2 4" xfId="2043"/>
    <cellStyle name="RIGs input totals 3 2 4 10" xfId="11808"/>
    <cellStyle name="RIGs input totals 3 2 4 11" xfId="11809"/>
    <cellStyle name="RIGs input totals 3 2 4 12" xfId="11810"/>
    <cellStyle name="RIGs input totals 3 2 4 13" xfId="11811"/>
    <cellStyle name="RIGs input totals 3 2 4 14" xfId="11812"/>
    <cellStyle name="RIGs input totals 3 2 4 15" xfId="38705"/>
    <cellStyle name="RIGs input totals 3 2 4 16" xfId="38706"/>
    <cellStyle name="RIGs input totals 3 2 4 17" xfId="38707"/>
    <cellStyle name="RIGs input totals 3 2 4 18" xfId="38708"/>
    <cellStyle name="RIGs input totals 3 2 4 19" xfId="38709"/>
    <cellStyle name="RIGs input totals 3 2 4 2" xfId="2044"/>
    <cellStyle name="RIGs input totals 3 2 4 2 10" xfId="11813"/>
    <cellStyle name="RIGs input totals 3 2 4 2 11" xfId="11814"/>
    <cellStyle name="RIGs input totals 3 2 4 2 12" xfId="11815"/>
    <cellStyle name="RIGs input totals 3 2 4 2 13" xfId="11816"/>
    <cellStyle name="RIGs input totals 3 2 4 2 2" xfId="11817"/>
    <cellStyle name="RIGs input totals 3 2 4 2 3" xfId="11818"/>
    <cellStyle name="RIGs input totals 3 2 4 2 4" xfId="11819"/>
    <cellStyle name="RIGs input totals 3 2 4 2 5" xfId="11820"/>
    <cellStyle name="RIGs input totals 3 2 4 2 6" xfId="11821"/>
    <cellStyle name="RIGs input totals 3 2 4 2 7" xfId="11822"/>
    <cellStyle name="RIGs input totals 3 2 4 2 8" xfId="11823"/>
    <cellStyle name="RIGs input totals 3 2 4 2 9" xfId="11824"/>
    <cellStyle name="RIGs input totals 3 2 4 20" xfId="38710"/>
    <cellStyle name="RIGs input totals 3 2 4 21" xfId="38711"/>
    <cellStyle name="RIGs input totals 3 2 4 22" xfId="38712"/>
    <cellStyle name="RIGs input totals 3 2 4 23" xfId="38713"/>
    <cellStyle name="RIGs input totals 3 2 4 24" xfId="38714"/>
    <cellStyle name="RIGs input totals 3 2 4 25" xfId="38715"/>
    <cellStyle name="RIGs input totals 3 2 4 26" xfId="38716"/>
    <cellStyle name="RIGs input totals 3 2 4 27" xfId="38717"/>
    <cellStyle name="RIGs input totals 3 2 4 28" xfId="38718"/>
    <cellStyle name="RIGs input totals 3 2 4 29" xfId="38719"/>
    <cellStyle name="RIGs input totals 3 2 4 3" xfId="11825"/>
    <cellStyle name="RIGs input totals 3 2 4 30" xfId="38720"/>
    <cellStyle name="RIGs input totals 3 2 4 31" xfId="38721"/>
    <cellStyle name="RIGs input totals 3 2 4 32" xfId="38722"/>
    <cellStyle name="RIGs input totals 3 2 4 33" xfId="38723"/>
    <cellStyle name="RIGs input totals 3 2 4 34" xfId="38724"/>
    <cellStyle name="RIGs input totals 3 2 4 4" xfId="11826"/>
    <cellStyle name="RIGs input totals 3 2 4 5" xfId="11827"/>
    <cellStyle name="RIGs input totals 3 2 4 6" xfId="11828"/>
    <cellStyle name="RIGs input totals 3 2 4 7" xfId="11829"/>
    <cellStyle name="RIGs input totals 3 2 4 8" xfId="11830"/>
    <cellStyle name="RIGs input totals 3 2 4 9" xfId="11831"/>
    <cellStyle name="RIGs input totals 3 2 5" xfId="2045"/>
    <cellStyle name="RIGs input totals 3 2 5 10" xfId="11832"/>
    <cellStyle name="RIGs input totals 3 2 5 11" xfId="11833"/>
    <cellStyle name="RIGs input totals 3 2 5 12" xfId="11834"/>
    <cellStyle name="RIGs input totals 3 2 5 13" xfId="11835"/>
    <cellStyle name="RIGs input totals 3 2 5 2" xfId="11836"/>
    <cellStyle name="RIGs input totals 3 2 5 3" xfId="11837"/>
    <cellStyle name="RIGs input totals 3 2 5 4" xfId="11838"/>
    <cellStyle name="RIGs input totals 3 2 5 5" xfId="11839"/>
    <cellStyle name="RIGs input totals 3 2 5 6" xfId="11840"/>
    <cellStyle name="RIGs input totals 3 2 5 7" xfId="11841"/>
    <cellStyle name="RIGs input totals 3 2 5 8" xfId="11842"/>
    <cellStyle name="RIGs input totals 3 2 5 9" xfId="11843"/>
    <cellStyle name="RIGs input totals 3 2 6" xfId="11844"/>
    <cellStyle name="RIGs input totals 3 2 7" xfId="11845"/>
    <cellStyle name="RIGs input totals 3 2 8" xfId="11846"/>
    <cellStyle name="RIGs input totals 3 2 9" xfId="11847"/>
    <cellStyle name="RIGs input totals 3 2_4 28 1_Asst_Health_Crit_AllTO_RIIO_20110714pm" xfId="15662"/>
    <cellStyle name="RIGs input totals 3 20" xfId="38725"/>
    <cellStyle name="RIGs input totals 3 21" xfId="38726"/>
    <cellStyle name="RIGs input totals 3 22" xfId="38727"/>
    <cellStyle name="RIGs input totals 3 23" xfId="38728"/>
    <cellStyle name="RIGs input totals 3 24" xfId="38729"/>
    <cellStyle name="RIGs input totals 3 25" xfId="38730"/>
    <cellStyle name="RIGs input totals 3 26" xfId="38731"/>
    <cellStyle name="RIGs input totals 3 27" xfId="38732"/>
    <cellStyle name="RIGs input totals 3 28" xfId="38733"/>
    <cellStyle name="RIGs input totals 3 29" xfId="38734"/>
    <cellStyle name="RIGs input totals 3 3" xfId="2046"/>
    <cellStyle name="RIGs input totals 3 3 10" xfId="11848"/>
    <cellStyle name="RIGs input totals 3 3 11" xfId="11849"/>
    <cellStyle name="RIGs input totals 3 3 12" xfId="11850"/>
    <cellStyle name="RIGs input totals 3 3 13" xfId="11851"/>
    <cellStyle name="RIGs input totals 3 3 14" xfId="11852"/>
    <cellStyle name="RIGs input totals 3 3 15" xfId="11853"/>
    <cellStyle name="RIGs input totals 3 3 16" xfId="38735"/>
    <cellStyle name="RIGs input totals 3 3 17" xfId="38736"/>
    <cellStyle name="RIGs input totals 3 3 18" xfId="38737"/>
    <cellStyle name="RIGs input totals 3 3 19" xfId="38738"/>
    <cellStyle name="RIGs input totals 3 3 2" xfId="2047"/>
    <cellStyle name="RIGs input totals 3 3 2 10" xfId="11854"/>
    <cellStyle name="RIGs input totals 3 3 2 11" xfId="11855"/>
    <cellStyle name="RIGs input totals 3 3 2 12" xfId="11856"/>
    <cellStyle name="RIGs input totals 3 3 2 13" xfId="11857"/>
    <cellStyle name="RIGs input totals 3 3 2 14" xfId="11858"/>
    <cellStyle name="RIGs input totals 3 3 2 15" xfId="38739"/>
    <cellStyle name="RIGs input totals 3 3 2 16" xfId="38740"/>
    <cellStyle name="RIGs input totals 3 3 2 17" xfId="38741"/>
    <cellStyle name="RIGs input totals 3 3 2 18" xfId="38742"/>
    <cellStyle name="RIGs input totals 3 3 2 19" xfId="38743"/>
    <cellStyle name="RIGs input totals 3 3 2 2" xfId="2048"/>
    <cellStyle name="RIGs input totals 3 3 2 2 10" xfId="11859"/>
    <cellStyle name="RIGs input totals 3 3 2 2 11" xfId="11860"/>
    <cellStyle name="RIGs input totals 3 3 2 2 12" xfId="11861"/>
    <cellStyle name="RIGs input totals 3 3 2 2 13" xfId="11862"/>
    <cellStyle name="RIGs input totals 3 3 2 2 2" xfId="11863"/>
    <cellStyle name="RIGs input totals 3 3 2 2 3" xfId="11864"/>
    <cellStyle name="RIGs input totals 3 3 2 2 4" xfId="11865"/>
    <cellStyle name="RIGs input totals 3 3 2 2 5" xfId="11866"/>
    <cellStyle name="RIGs input totals 3 3 2 2 6" xfId="11867"/>
    <cellStyle name="RIGs input totals 3 3 2 2 7" xfId="11868"/>
    <cellStyle name="RIGs input totals 3 3 2 2 8" xfId="11869"/>
    <cellStyle name="RIGs input totals 3 3 2 2 9" xfId="11870"/>
    <cellStyle name="RIGs input totals 3 3 2 20" xfId="38744"/>
    <cellStyle name="RIGs input totals 3 3 2 21" xfId="38745"/>
    <cellStyle name="RIGs input totals 3 3 2 22" xfId="38746"/>
    <cellStyle name="RIGs input totals 3 3 2 23" xfId="38747"/>
    <cellStyle name="RIGs input totals 3 3 2 24" xfId="38748"/>
    <cellStyle name="RIGs input totals 3 3 2 25" xfId="38749"/>
    <cellStyle name="RIGs input totals 3 3 2 26" xfId="38750"/>
    <cellStyle name="RIGs input totals 3 3 2 27" xfId="38751"/>
    <cellStyle name="RIGs input totals 3 3 2 28" xfId="38752"/>
    <cellStyle name="RIGs input totals 3 3 2 29" xfId="38753"/>
    <cellStyle name="RIGs input totals 3 3 2 3" xfId="11871"/>
    <cellStyle name="RIGs input totals 3 3 2 30" xfId="38754"/>
    <cellStyle name="RIGs input totals 3 3 2 31" xfId="38755"/>
    <cellStyle name="RIGs input totals 3 3 2 32" xfId="38756"/>
    <cellStyle name="RIGs input totals 3 3 2 33" xfId="38757"/>
    <cellStyle name="RIGs input totals 3 3 2 34" xfId="38758"/>
    <cellStyle name="RIGs input totals 3 3 2 4" xfId="11872"/>
    <cellStyle name="RIGs input totals 3 3 2 5" xfId="11873"/>
    <cellStyle name="RIGs input totals 3 3 2 6" xfId="11874"/>
    <cellStyle name="RIGs input totals 3 3 2 7" xfId="11875"/>
    <cellStyle name="RIGs input totals 3 3 2 8" xfId="11876"/>
    <cellStyle name="RIGs input totals 3 3 2 9" xfId="11877"/>
    <cellStyle name="RIGs input totals 3 3 20" xfId="38759"/>
    <cellStyle name="RIGs input totals 3 3 21" xfId="38760"/>
    <cellStyle name="RIGs input totals 3 3 22" xfId="38761"/>
    <cellStyle name="RIGs input totals 3 3 23" xfId="38762"/>
    <cellStyle name="RIGs input totals 3 3 24" xfId="38763"/>
    <cellStyle name="RIGs input totals 3 3 25" xfId="38764"/>
    <cellStyle name="RIGs input totals 3 3 26" xfId="38765"/>
    <cellStyle name="RIGs input totals 3 3 27" xfId="38766"/>
    <cellStyle name="RIGs input totals 3 3 28" xfId="38767"/>
    <cellStyle name="RIGs input totals 3 3 29" xfId="38768"/>
    <cellStyle name="RIGs input totals 3 3 3" xfId="2049"/>
    <cellStyle name="RIGs input totals 3 3 3 10" xfId="11878"/>
    <cellStyle name="RIGs input totals 3 3 3 11" xfId="11879"/>
    <cellStyle name="RIGs input totals 3 3 3 12" xfId="11880"/>
    <cellStyle name="RIGs input totals 3 3 3 13" xfId="11881"/>
    <cellStyle name="RIGs input totals 3 3 3 2" xfId="11882"/>
    <cellStyle name="RIGs input totals 3 3 3 3" xfId="11883"/>
    <cellStyle name="RIGs input totals 3 3 3 4" xfId="11884"/>
    <cellStyle name="RIGs input totals 3 3 3 5" xfId="11885"/>
    <cellStyle name="RIGs input totals 3 3 3 6" xfId="11886"/>
    <cellStyle name="RIGs input totals 3 3 3 7" xfId="11887"/>
    <cellStyle name="RIGs input totals 3 3 3 8" xfId="11888"/>
    <cellStyle name="RIGs input totals 3 3 3 9" xfId="11889"/>
    <cellStyle name="RIGs input totals 3 3 30" xfId="38769"/>
    <cellStyle name="RIGs input totals 3 3 31" xfId="38770"/>
    <cellStyle name="RIGs input totals 3 3 32" xfId="38771"/>
    <cellStyle name="RIGs input totals 3 3 33" xfId="38772"/>
    <cellStyle name="RIGs input totals 3 3 34" xfId="38773"/>
    <cellStyle name="RIGs input totals 3 3 35" xfId="38774"/>
    <cellStyle name="RIGs input totals 3 3 4" xfId="11890"/>
    <cellStyle name="RIGs input totals 3 3 5" xfId="11891"/>
    <cellStyle name="RIGs input totals 3 3 6" xfId="11892"/>
    <cellStyle name="RIGs input totals 3 3 7" xfId="11893"/>
    <cellStyle name="RIGs input totals 3 3 8" xfId="11894"/>
    <cellStyle name="RIGs input totals 3 3 9" xfId="11895"/>
    <cellStyle name="RIGs input totals 3 3_4 28 1_Asst_Health_Crit_AllTO_RIIO_20110714pm" xfId="15663"/>
    <cellStyle name="RIGs input totals 3 30" xfId="38775"/>
    <cellStyle name="RIGs input totals 3 31" xfId="38776"/>
    <cellStyle name="RIGs input totals 3 32" xfId="38777"/>
    <cellStyle name="RIGs input totals 3 33" xfId="38778"/>
    <cellStyle name="RIGs input totals 3 34" xfId="38779"/>
    <cellStyle name="RIGs input totals 3 35" xfId="38780"/>
    <cellStyle name="RIGs input totals 3 36" xfId="38781"/>
    <cellStyle name="RIGs input totals 3 37" xfId="38782"/>
    <cellStyle name="RIGs input totals 3 38" xfId="38783"/>
    <cellStyle name="RIGs input totals 3 39" xfId="38784"/>
    <cellStyle name="RIGs input totals 3 4" xfId="2050"/>
    <cellStyle name="RIGs input totals 3 4 10" xfId="11896"/>
    <cellStyle name="RIGs input totals 3 4 11" xfId="11897"/>
    <cellStyle name="RIGs input totals 3 4 12" xfId="11898"/>
    <cellStyle name="RIGs input totals 3 4 13" xfId="11899"/>
    <cellStyle name="RIGs input totals 3 4 14" xfId="11900"/>
    <cellStyle name="RIGs input totals 3 4 15" xfId="38785"/>
    <cellStyle name="RIGs input totals 3 4 16" xfId="38786"/>
    <cellStyle name="RIGs input totals 3 4 17" xfId="38787"/>
    <cellStyle name="RIGs input totals 3 4 18" xfId="38788"/>
    <cellStyle name="RIGs input totals 3 4 19" xfId="38789"/>
    <cellStyle name="RIGs input totals 3 4 2" xfId="2051"/>
    <cellStyle name="RIGs input totals 3 4 2 10" xfId="11901"/>
    <cellStyle name="RIGs input totals 3 4 2 11" xfId="11902"/>
    <cellStyle name="RIGs input totals 3 4 2 12" xfId="11903"/>
    <cellStyle name="RIGs input totals 3 4 2 13" xfId="11904"/>
    <cellStyle name="RIGs input totals 3 4 2 2" xfId="11905"/>
    <cellStyle name="RIGs input totals 3 4 2 3" xfId="11906"/>
    <cellStyle name="RIGs input totals 3 4 2 4" xfId="11907"/>
    <cellStyle name="RIGs input totals 3 4 2 5" xfId="11908"/>
    <cellStyle name="RIGs input totals 3 4 2 6" xfId="11909"/>
    <cellStyle name="RIGs input totals 3 4 2 7" xfId="11910"/>
    <cellStyle name="RIGs input totals 3 4 2 8" xfId="11911"/>
    <cellStyle name="RIGs input totals 3 4 2 9" xfId="11912"/>
    <cellStyle name="RIGs input totals 3 4 20" xfId="38790"/>
    <cellStyle name="RIGs input totals 3 4 21" xfId="38791"/>
    <cellStyle name="RIGs input totals 3 4 22" xfId="38792"/>
    <cellStyle name="RIGs input totals 3 4 23" xfId="38793"/>
    <cellStyle name="RIGs input totals 3 4 24" xfId="38794"/>
    <cellStyle name="RIGs input totals 3 4 25" xfId="38795"/>
    <cellStyle name="RIGs input totals 3 4 26" xfId="38796"/>
    <cellStyle name="RIGs input totals 3 4 27" xfId="38797"/>
    <cellStyle name="RIGs input totals 3 4 28" xfId="38798"/>
    <cellStyle name="RIGs input totals 3 4 29" xfId="38799"/>
    <cellStyle name="RIGs input totals 3 4 3" xfId="11913"/>
    <cellStyle name="RIGs input totals 3 4 30" xfId="38800"/>
    <cellStyle name="RIGs input totals 3 4 31" xfId="38801"/>
    <cellStyle name="RIGs input totals 3 4 32" xfId="38802"/>
    <cellStyle name="RIGs input totals 3 4 33" xfId="38803"/>
    <cellStyle name="RIGs input totals 3 4 34" xfId="38804"/>
    <cellStyle name="RIGs input totals 3 4 4" xfId="11914"/>
    <cellStyle name="RIGs input totals 3 4 5" xfId="11915"/>
    <cellStyle name="RIGs input totals 3 4 6" xfId="11916"/>
    <cellStyle name="RIGs input totals 3 4 7" xfId="11917"/>
    <cellStyle name="RIGs input totals 3 4 8" xfId="11918"/>
    <cellStyle name="RIGs input totals 3 4 9" xfId="11919"/>
    <cellStyle name="RIGs input totals 3 5" xfId="2052"/>
    <cellStyle name="RIGs input totals 3 5 10" xfId="11920"/>
    <cellStyle name="RIGs input totals 3 5 11" xfId="11921"/>
    <cellStyle name="RIGs input totals 3 5 12" xfId="11922"/>
    <cellStyle name="RIGs input totals 3 5 13" xfId="11923"/>
    <cellStyle name="RIGs input totals 3 5 14" xfId="11924"/>
    <cellStyle name="RIGs input totals 3 5 15" xfId="38805"/>
    <cellStyle name="RIGs input totals 3 5 16" xfId="38806"/>
    <cellStyle name="RIGs input totals 3 5 17" xfId="38807"/>
    <cellStyle name="RIGs input totals 3 5 18" xfId="38808"/>
    <cellStyle name="RIGs input totals 3 5 19" xfId="38809"/>
    <cellStyle name="RIGs input totals 3 5 2" xfId="2053"/>
    <cellStyle name="RIGs input totals 3 5 2 10" xfId="11925"/>
    <cellStyle name="RIGs input totals 3 5 2 11" xfId="11926"/>
    <cellStyle name="RIGs input totals 3 5 2 12" xfId="11927"/>
    <cellStyle name="RIGs input totals 3 5 2 13" xfId="11928"/>
    <cellStyle name="RIGs input totals 3 5 2 2" xfId="11929"/>
    <cellStyle name="RIGs input totals 3 5 2 3" xfId="11930"/>
    <cellStyle name="RIGs input totals 3 5 2 4" xfId="11931"/>
    <cellStyle name="RIGs input totals 3 5 2 5" xfId="11932"/>
    <cellStyle name="RIGs input totals 3 5 2 6" xfId="11933"/>
    <cellStyle name="RIGs input totals 3 5 2 7" xfId="11934"/>
    <cellStyle name="RIGs input totals 3 5 2 8" xfId="11935"/>
    <cellStyle name="RIGs input totals 3 5 2 9" xfId="11936"/>
    <cellStyle name="RIGs input totals 3 5 20" xfId="38810"/>
    <cellStyle name="RIGs input totals 3 5 21" xfId="38811"/>
    <cellStyle name="RIGs input totals 3 5 22" xfId="38812"/>
    <cellStyle name="RIGs input totals 3 5 23" xfId="38813"/>
    <cellStyle name="RIGs input totals 3 5 24" xfId="38814"/>
    <cellStyle name="RIGs input totals 3 5 25" xfId="38815"/>
    <cellStyle name="RIGs input totals 3 5 26" xfId="38816"/>
    <cellStyle name="RIGs input totals 3 5 27" xfId="38817"/>
    <cellStyle name="RIGs input totals 3 5 28" xfId="38818"/>
    <cellStyle name="RIGs input totals 3 5 29" xfId="38819"/>
    <cellStyle name="RIGs input totals 3 5 3" xfId="11937"/>
    <cellStyle name="RIGs input totals 3 5 30" xfId="38820"/>
    <cellStyle name="RIGs input totals 3 5 31" xfId="38821"/>
    <cellStyle name="RIGs input totals 3 5 32" xfId="38822"/>
    <cellStyle name="RIGs input totals 3 5 33" xfId="38823"/>
    <cellStyle name="RIGs input totals 3 5 34" xfId="38824"/>
    <cellStyle name="RIGs input totals 3 5 4" xfId="11938"/>
    <cellStyle name="RIGs input totals 3 5 5" xfId="11939"/>
    <cellStyle name="RIGs input totals 3 5 6" xfId="11940"/>
    <cellStyle name="RIGs input totals 3 5 7" xfId="11941"/>
    <cellStyle name="RIGs input totals 3 5 8" xfId="11942"/>
    <cellStyle name="RIGs input totals 3 5 9" xfId="11943"/>
    <cellStyle name="RIGs input totals 3 6" xfId="2054"/>
    <cellStyle name="RIGs input totals 3 6 10" xfId="11944"/>
    <cellStyle name="RIGs input totals 3 6 11" xfId="11945"/>
    <cellStyle name="RIGs input totals 3 6 12" xfId="11946"/>
    <cellStyle name="RIGs input totals 3 6 13" xfId="11947"/>
    <cellStyle name="RIGs input totals 3 6 2" xfId="11948"/>
    <cellStyle name="RIGs input totals 3 6 3" xfId="11949"/>
    <cellStyle name="RIGs input totals 3 6 4" xfId="11950"/>
    <cellStyle name="RIGs input totals 3 6 5" xfId="11951"/>
    <cellStyle name="RIGs input totals 3 6 6" xfId="11952"/>
    <cellStyle name="RIGs input totals 3 6 7" xfId="11953"/>
    <cellStyle name="RIGs input totals 3 6 8" xfId="11954"/>
    <cellStyle name="RIGs input totals 3 6 9" xfId="11955"/>
    <cellStyle name="RIGs input totals 3 7" xfId="11956"/>
    <cellStyle name="RIGs input totals 3 8" xfId="11957"/>
    <cellStyle name="RIGs input totals 3 9" xfId="11958"/>
    <cellStyle name="RIGs input totals 3_1.3s Accounting C Costs Scots" xfId="2055"/>
    <cellStyle name="RIGs input totals 30" xfId="38825"/>
    <cellStyle name="RIGs input totals 31" xfId="38826"/>
    <cellStyle name="RIGs input totals 32" xfId="38827"/>
    <cellStyle name="RIGs input totals 33" xfId="38828"/>
    <cellStyle name="RIGs input totals 34" xfId="38829"/>
    <cellStyle name="RIGs input totals 35" xfId="38830"/>
    <cellStyle name="RIGs input totals 36" xfId="38831"/>
    <cellStyle name="RIGs input totals 37" xfId="38832"/>
    <cellStyle name="RIGs input totals 38" xfId="38833"/>
    <cellStyle name="RIGs input totals 39" xfId="38834"/>
    <cellStyle name="RIGs input totals 4" xfId="294"/>
    <cellStyle name="RIGs input totals 4 10" xfId="11959"/>
    <cellStyle name="RIGs input totals 4 11" xfId="11960"/>
    <cellStyle name="RIGs input totals 4 12" xfId="11961"/>
    <cellStyle name="RIGs input totals 4 13" xfId="11962"/>
    <cellStyle name="RIGs input totals 4 14" xfId="11963"/>
    <cellStyle name="RIGs input totals 4 15" xfId="11964"/>
    <cellStyle name="RIGs input totals 4 16" xfId="11965"/>
    <cellStyle name="RIGs input totals 4 17" xfId="11966"/>
    <cellStyle name="RIGs input totals 4 18" xfId="11967"/>
    <cellStyle name="RIGs input totals 4 19" xfId="11968"/>
    <cellStyle name="RIGs input totals 4 2" xfId="295"/>
    <cellStyle name="RIGs input totals 4 2 10" xfId="11969"/>
    <cellStyle name="RIGs input totals 4 2 11" xfId="11970"/>
    <cellStyle name="RIGs input totals 4 2 12" xfId="11971"/>
    <cellStyle name="RIGs input totals 4 2 13" xfId="11972"/>
    <cellStyle name="RIGs input totals 4 2 14" xfId="11973"/>
    <cellStyle name="RIGs input totals 4 2 15" xfId="11974"/>
    <cellStyle name="RIGs input totals 4 2 16" xfId="11975"/>
    <cellStyle name="RIGs input totals 4 2 17" xfId="11976"/>
    <cellStyle name="RIGs input totals 4 2 18" xfId="11977"/>
    <cellStyle name="RIGs input totals 4 2 19" xfId="38835"/>
    <cellStyle name="RIGs input totals 4 2 2" xfId="2056"/>
    <cellStyle name="RIGs input totals 4 2 2 10" xfId="11978"/>
    <cellStyle name="RIGs input totals 4 2 2 11" xfId="11979"/>
    <cellStyle name="RIGs input totals 4 2 2 12" xfId="11980"/>
    <cellStyle name="RIGs input totals 4 2 2 13" xfId="11981"/>
    <cellStyle name="RIGs input totals 4 2 2 14" xfId="11982"/>
    <cellStyle name="RIGs input totals 4 2 2 15" xfId="11983"/>
    <cellStyle name="RIGs input totals 4 2 2 16" xfId="38836"/>
    <cellStyle name="RIGs input totals 4 2 2 17" xfId="38837"/>
    <cellStyle name="RIGs input totals 4 2 2 18" xfId="38838"/>
    <cellStyle name="RIGs input totals 4 2 2 19" xfId="38839"/>
    <cellStyle name="RIGs input totals 4 2 2 2" xfId="2057"/>
    <cellStyle name="RIGs input totals 4 2 2 2 10" xfId="11984"/>
    <cellStyle name="RIGs input totals 4 2 2 2 11" xfId="11985"/>
    <cellStyle name="RIGs input totals 4 2 2 2 12" xfId="11986"/>
    <cellStyle name="RIGs input totals 4 2 2 2 13" xfId="11987"/>
    <cellStyle name="RIGs input totals 4 2 2 2 14" xfId="11988"/>
    <cellStyle name="RIGs input totals 4 2 2 2 15" xfId="38840"/>
    <cellStyle name="RIGs input totals 4 2 2 2 16" xfId="38841"/>
    <cellStyle name="RIGs input totals 4 2 2 2 17" xfId="38842"/>
    <cellStyle name="RIGs input totals 4 2 2 2 18" xfId="38843"/>
    <cellStyle name="RIGs input totals 4 2 2 2 19" xfId="38844"/>
    <cellStyle name="RIGs input totals 4 2 2 2 2" xfId="2058"/>
    <cellStyle name="RIGs input totals 4 2 2 2 2 10" xfId="11989"/>
    <cellStyle name="RIGs input totals 4 2 2 2 2 11" xfId="11990"/>
    <cellStyle name="RIGs input totals 4 2 2 2 2 12" xfId="11991"/>
    <cellStyle name="RIGs input totals 4 2 2 2 2 13" xfId="11992"/>
    <cellStyle name="RIGs input totals 4 2 2 2 2 2" xfId="11993"/>
    <cellStyle name="RIGs input totals 4 2 2 2 2 3" xfId="11994"/>
    <cellStyle name="RIGs input totals 4 2 2 2 2 4" xfId="11995"/>
    <cellStyle name="RIGs input totals 4 2 2 2 2 5" xfId="11996"/>
    <cellStyle name="RIGs input totals 4 2 2 2 2 6" xfId="11997"/>
    <cellStyle name="RIGs input totals 4 2 2 2 2 7" xfId="11998"/>
    <cellStyle name="RIGs input totals 4 2 2 2 2 8" xfId="11999"/>
    <cellStyle name="RIGs input totals 4 2 2 2 2 9" xfId="12000"/>
    <cellStyle name="RIGs input totals 4 2 2 2 20" xfId="38845"/>
    <cellStyle name="RIGs input totals 4 2 2 2 21" xfId="38846"/>
    <cellStyle name="RIGs input totals 4 2 2 2 22" xfId="38847"/>
    <cellStyle name="RIGs input totals 4 2 2 2 23" xfId="38848"/>
    <cellStyle name="RIGs input totals 4 2 2 2 24" xfId="38849"/>
    <cellStyle name="RIGs input totals 4 2 2 2 25" xfId="38850"/>
    <cellStyle name="RIGs input totals 4 2 2 2 26" xfId="38851"/>
    <cellStyle name="RIGs input totals 4 2 2 2 27" xfId="38852"/>
    <cellStyle name="RIGs input totals 4 2 2 2 28" xfId="38853"/>
    <cellStyle name="RIGs input totals 4 2 2 2 29" xfId="38854"/>
    <cellStyle name="RIGs input totals 4 2 2 2 3" xfId="12001"/>
    <cellStyle name="RIGs input totals 4 2 2 2 30" xfId="38855"/>
    <cellStyle name="RIGs input totals 4 2 2 2 31" xfId="38856"/>
    <cellStyle name="RIGs input totals 4 2 2 2 32" xfId="38857"/>
    <cellStyle name="RIGs input totals 4 2 2 2 33" xfId="38858"/>
    <cellStyle name="RIGs input totals 4 2 2 2 34" xfId="38859"/>
    <cellStyle name="RIGs input totals 4 2 2 2 4" xfId="12002"/>
    <cellStyle name="RIGs input totals 4 2 2 2 5" xfId="12003"/>
    <cellStyle name="RIGs input totals 4 2 2 2 6" xfId="12004"/>
    <cellStyle name="RIGs input totals 4 2 2 2 7" xfId="12005"/>
    <cellStyle name="RIGs input totals 4 2 2 2 8" xfId="12006"/>
    <cellStyle name="RIGs input totals 4 2 2 2 9" xfId="12007"/>
    <cellStyle name="RIGs input totals 4 2 2 20" xfId="38860"/>
    <cellStyle name="RIGs input totals 4 2 2 21" xfId="38861"/>
    <cellStyle name="RIGs input totals 4 2 2 22" xfId="38862"/>
    <cellStyle name="RIGs input totals 4 2 2 23" xfId="38863"/>
    <cellStyle name="RIGs input totals 4 2 2 24" xfId="38864"/>
    <cellStyle name="RIGs input totals 4 2 2 25" xfId="38865"/>
    <cellStyle name="RIGs input totals 4 2 2 26" xfId="38866"/>
    <cellStyle name="RIGs input totals 4 2 2 27" xfId="38867"/>
    <cellStyle name="RIGs input totals 4 2 2 28" xfId="38868"/>
    <cellStyle name="RIGs input totals 4 2 2 29" xfId="38869"/>
    <cellStyle name="RIGs input totals 4 2 2 3" xfId="2059"/>
    <cellStyle name="RIGs input totals 4 2 2 3 10" xfId="12008"/>
    <cellStyle name="RIGs input totals 4 2 2 3 11" xfId="12009"/>
    <cellStyle name="RIGs input totals 4 2 2 3 12" xfId="12010"/>
    <cellStyle name="RIGs input totals 4 2 2 3 13" xfId="12011"/>
    <cellStyle name="RIGs input totals 4 2 2 3 2" xfId="12012"/>
    <cellStyle name="RIGs input totals 4 2 2 3 3" xfId="12013"/>
    <cellStyle name="RIGs input totals 4 2 2 3 4" xfId="12014"/>
    <cellStyle name="RIGs input totals 4 2 2 3 5" xfId="12015"/>
    <cellStyle name="RIGs input totals 4 2 2 3 6" xfId="12016"/>
    <cellStyle name="RIGs input totals 4 2 2 3 7" xfId="12017"/>
    <cellStyle name="RIGs input totals 4 2 2 3 8" xfId="12018"/>
    <cellStyle name="RIGs input totals 4 2 2 3 9" xfId="12019"/>
    <cellStyle name="RIGs input totals 4 2 2 30" xfId="38870"/>
    <cellStyle name="RIGs input totals 4 2 2 31" xfId="38871"/>
    <cellStyle name="RIGs input totals 4 2 2 32" xfId="38872"/>
    <cellStyle name="RIGs input totals 4 2 2 33" xfId="38873"/>
    <cellStyle name="RIGs input totals 4 2 2 34" xfId="38874"/>
    <cellStyle name="RIGs input totals 4 2 2 35" xfId="38875"/>
    <cellStyle name="RIGs input totals 4 2 2 4" xfId="12020"/>
    <cellStyle name="RIGs input totals 4 2 2 5" xfId="12021"/>
    <cellStyle name="RIGs input totals 4 2 2 6" xfId="12022"/>
    <cellStyle name="RIGs input totals 4 2 2 7" xfId="12023"/>
    <cellStyle name="RIGs input totals 4 2 2 8" xfId="12024"/>
    <cellStyle name="RIGs input totals 4 2 2 9" xfId="12025"/>
    <cellStyle name="RIGs input totals 4 2 2_4 28 1_Asst_Health_Crit_AllTO_RIIO_20110714pm" xfId="15664"/>
    <cellStyle name="RIGs input totals 4 2 20" xfId="38876"/>
    <cellStyle name="RIGs input totals 4 2 21" xfId="38877"/>
    <cellStyle name="RIGs input totals 4 2 22" xfId="38878"/>
    <cellStyle name="RIGs input totals 4 2 23" xfId="38879"/>
    <cellStyle name="RIGs input totals 4 2 24" xfId="38880"/>
    <cellStyle name="RIGs input totals 4 2 25" xfId="38881"/>
    <cellStyle name="RIGs input totals 4 2 26" xfId="38882"/>
    <cellStyle name="RIGs input totals 4 2 27" xfId="38883"/>
    <cellStyle name="RIGs input totals 4 2 28" xfId="38884"/>
    <cellStyle name="RIGs input totals 4 2 29" xfId="38885"/>
    <cellStyle name="RIGs input totals 4 2 3" xfId="2060"/>
    <cellStyle name="RIGs input totals 4 2 3 10" xfId="12026"/>
    <cellStyle name="RIGs input totals 4 2 3 11" xfId="12027"/>
    <cellStyle name="RIGs input totals 4 2 3 12" xfId="12028"/>
    <cellStyle name="RIGs input totals 4 2 3 13" xfId="12029"/>
    <cellStyle name="RIGs input totals 4 2 3 14" xfId="12030"/>
    <cellStyle name="RIGs input totals 4 2 3 15" xfId="38886"/>
    <cellStyle name="RIGs input totals 4 2 3 16" xfId="38887"/>
    <cellStyle name="RIGs input totals 4 2 3 17" xfId="38888"/>
    <cellStyle name="RIGs input totals 4 2 3 18" xfId="38889"/>
    <cellStyle name="RIGs input totals 4 2 3 19" xfId="38890"/>
    <cellStyle name="RIGs input totals 4 2 3 2" xfId="2061"/>
    <cellStyle name="RIGs input totals 4 2 3 2 10" xfId="12031"/>
    <cellStyle name="RIGs input totals 4 2 3 2 11" xfId="12032"/>
    <cellStyle name="RIGs input totals 4 2 3 2 12" xfId="12033"/>
    <cellStyle name="RIGs input totals 4 2 3 2 13" xfId="12034"/>
    <cellStyle name="RIGs input totals 4 2 3 2 2" xfId="12035"/>
    <cellStyle name="RIGs input totals 4 2 3 2 3" xfId="12036"/>
    <cellStyle name="RIGs input totals 4 2 3 2 4" xfId="12037"/>
    <cellStyle name="RIGs input totals 4 2 3 2 5" xfId="12038"/>
    <cellStyle name="RIGs input totals 4 2 3 2 6" xfId="12039"/>
    <cellStyle name="RIGs input totals 4 2 3 2 7" xfId="12040"/>
    <cellStyle name="RIGs input totals 4 2 3 2 8" xfId="12041"/>
    <cellStyle name="RIGs input totals 4 2 3 2 9" xfId="12042"/>
    <cellStyle name="RIGs input totals 4 2 3 20" xfId="38891"/>
    <cellStyle name="RIGs input totals 4 2 3 21" xfId="38892"/>
    <cellStyle name="RIGs input totals 4 2 3 22" xfId="38893"/>
    <cellStyle name="RIGs input totals 4 2 3 23" xfId="38894"/>
    <cellStyle name="RIGs input totals 4 2 3 24" xfId="38895"/>
    <cellStyle name="RIGs input totals 4 2 3 25" xfId="38896"/>
    <cellStyle name="RIGs input totals 4 2 3 26" xfId="38897"/>
    <cellStyle name="RIGs input totals 4 2 3 27" xfId="38898"/>
    <cellStyle name="RIGs input totals 4 2 3 28" xfId="38899"/>
    <cellStyle name="RIGs input totals 4 2 3 29" xfId="38900"/>
    <cellStyle name="RIGs input totals 4 2 3 3" xfId="12043"/>
    <cellStyle name="RIGs input totals 4 2 3 30" xfId="38901"/>
    <cellStyle name="RIGs input totals 4 2 3 31" xfId="38902"/>
    <cellStyle name="RIGs input totals 4 2 3 32" xfId="38903"/>
    <cellStyle name="RIGs input totals 4 2 3 33" xfId="38904"/>
    <cellStyle name="RIGs input totals 4 2 3 34" xfId="38905"/>
    <cellStyle name="RIGs input totals 4 2 3 4" xfId="12044"/>
    <cellStyle name="RIGs input totals 4 2 3 5" xfId="12045"/>
    <cellStyle name="RIGs input totals 4 2 3 6" xfId="12046"/>
    <cellStyle name="RIGs input totals 4 2 3 7" xfId="12047"/>
    <cellStyle name="RIGs input totals 4 2 3 8" xfId="12048"/>
    <cellStyle name="RIGs input totals 4 2 3 9" xfId="12049"/>
    <cellStyle name="RIGs input totals 4 2 30" xfId="38906"/>
    <cellStyle name="RIGs input totals 4 2 31" xfId="38907"/>
    <cellStyle name="RIGs input totals 4 2 32" xfId="38908"/>
    <cellStyle name="RIGs input totals 4 2 33" xfId="38909"/>
    <cellStyle name="RIGs input totals 4 2 34" xfId="38910"/>
    <cellStyle name="RIGs input totals 4 2 35" xfId="38911"/>
    <cellStyle name="RIGs input totals 4 2 36" xfId="38912"/>
    <cellStyle name="RIGs input totals 4 2 37" xfId="38913"/>
    <cellStyle name="RIGs input totals 4 2 38" xfId="38914"/>
    <cellStyle name="RIGs input totals 4 2 4" xfId="2062"/>
    <cellStyle name="RIGs input totals 4 2 4 10" xfId="12050"/>
    <cellStyle name="RIGs input totals 4 2 4 11" xfId="12051"/>
    <cellStyle name="RIGs input totals 4 2 4 12" xfId="12052"/>
    <cellStyle name="RIGs input totals 4 2 4 13" xfId="12053"/>
    <cellStyle name="RIGs input totals 4 2 4 14" xfId="12054"/>
    <cellStyle name="RIGs input totals 4 2 4 15" xfId="38915"/>
    <cellStyle name="RIGs input totals 4 2 4 16" xfId="38916"/>
    <cellStyle name="RIGs input totals 4 2 4 17" xfId="38917"/>
    <cellStyle name="RIGs input totals 4 2 4 18" xfId="38918"/>
    <cellStyle name="RIGs input totals 4 2 4 19" xfId="38919"/>
    <cellStyle name="RIGs input totals 4 2 4 2" xfId="2063"/>
    <cellStyle name="RIGs input totals 4 2 4 2 10" xfId="12055"/>
    <cellStyle name="RIGs input totals 4 2 4 2 11" xfId="12056"/>
    <cellStyle name="RIGs input totals 4 2 4 2 12" xfId="12057"/>
    <cellStyle name="RIGs input totals 4 2 4 2 13" xfId="12058"/>
    <cellStyle name="RIGs input totals 4 2 4 2 2" xfId="12059"/>
    <cellStyle name="RIGs input totals 4 2 4 2 3" xfId="12060"/>
    <cellStyle name="RIGs input totals 4 2 4 2 4" xfId="12061"/>
    <cellStyle name="RIGs input totals 4 2 4 2 5" xfId="12062"/>
    <cellStyle name="RIGs input totals 4 2 4 2 6" xfId="12063"/>
    <cellStyle name="RIGs input totals 4 2 4 2 7" xfId="12064"/>
    <cellStyle name="RIGs input totals 4 2 4 2 8" xfId="12065"/>
    <cellStyle name="RIGs input totals 4 2 4 2 9" xfId="12066"/>
    <cellStyle name="RIGs input totals 4 2 4 20" xfId="38920"/>
    <cellStyle name="RIGs input totals 4 2 4 21" xfId="38921"/>
    <cellStyle name="RIGs input totals 4 2 4 22" xfId="38922"/>
    <cellStyle name="RIGs input totals 4 2 4 23" xfId="38923"/>
    <cellStyle name="RIGs input totals 4 2 4 24" xfId="38924"/>
    <cellStyle name="RIGs input totals 4 2 4 25" xfId="38925"/>
    <cellStyle name="RIGs input totals 4 2 4 26" xfId="38926"/>
    <cellStyle name="RIGs input totals 4 2 4 27" xfId="38927"/>
    <cellStyle name="RIGs input totals 4 2 4 28" xfId="38928"/>
    <cellStyle name="RIGs input totals 4 2 4 29" xfId="38929"/>
    <cellStyle name="RIGs input totals 4 2 4 3" xfId="12067"/>
    <cellStyle name="RIGs input totals 4 2 4 30" xfId="38930"/>
    <cellStyle name="RIGs input totals 4 2 4 31" xfId="38931"/>
    <cellStyle name="RIGs input totals 4 2 4 32" xfId="38932"/>
    <cellStyle name="RIGs input totals 4 2 4 33" xfId="38933"/>
    <cellStyle name="RIGs input totals 4 2 4 34" xfId="38934"/>
    <cellStyle name="RIGs input totals 4 2 4 4" xfId="12068"/>
    <cellStyle name="RIGs input totals 4 2 4 5" xfId="12069"/>
    <cellStyle name="RIGs input totals 4 2 4 6" xfId="12070"/>
    <cellStyle name="RIGs input totals 4 2 4 7" xfId="12071"/>
    <cellStyle name="RIGs input totals 4 2 4 8" xfId="12072"/>
    <cellStyle name="RIGs input totals 4 2 4 9" xfId="12073"/>
    <cellStyle name="RIGs input totals 4 2 5" xfId="2064"/>
    <cellStyle name="RIGs input totals 4 2 5 10" xfId="12074"/>
    <cellStyle name="RIGs input totals 4 2 5 11" xfId="12075"/>
    <cellStyle name="RIGs input totals 4 2 5 12" xfId="12076"/>
    <cellStyle name="RIGs input totals 4 2 5 13" xfId="12077"/>
    <cellStyle name="RIGs input totals 4 2 5 2" xfId="12078"/>
    <cellStyle name="RIGs input totals 4 2 5 3" xfId="12079"/>
    <cellStyle name="RIGs input totals 4 2 5 4" xfId="12080"/>
    <cellStyle name="RIGs input totals 4 2 5 5" xfId="12081"/>
    <cellStyle name="RIGs input totals 4 2 5 6" xfId="12082"/>
    <cellStyle name="RIGs input totals 4 2 5 7" xfId="12083"/>
    <cellStyle name="RIGs input totals 4 2 5 8" xfId="12084"/>
    <cellStyle name="RIGs input totals 4 2 5 9" xfId="12085"/>
    <cellStyle name="RIGs input totals 4 2 6" xfId="12086"/>
    <cellStyle name="RIGs input totals 4 2 7" xfId="12087"/>
    <cellStyle name="RIGs input totals 4 2 8" xfId="12088"/>
    <cellStyle name="RIGs input totals 4 2 9" xfId="12089"/>
    <cellStyle name="RIGs input totals 4 2_4 28 1_Asst_Health_Crit_AllTO_RIIO_20110714pm" xfId="15665"/>
    <cellStyle name="RIGs input totals 4 20" xfId="38935"/>
    <cellStyle name="RIGs input totals 4 21" xfId="38936"/>
    <cellStyle name="RIGs input totals 4 22" xfId="38937"/>
    <cellStyle name="RIGs input totals 4 23" xfId="38938"/>
    <cellStyle name="RIGs input totals 4 24" xfId="38939"/>
    <cellStyle name="RIGs input totals 4 25" xfId="38940"/>
    <cellStyle name="RIGs input totals 4 26" xfId="38941"/>
    <cellStyle name="RIGs input totals 4 27" xfId="38942"/>
    <cellStyle name="RIGs input totals 4 28" xfId="38943"/>
    <cellStyle name="RIGs input totals 4 29" xfId="38944"/>
    <cellStyle name="RIGs input totals 4 3" xfId="2065"/>
    <cellStyle name="RIGs input totals 4 3 10" xfId="12090"/>
    <cellStyle name="RIGs input totals 4 3 11" xfId="12091"/>
    <cellStyle name="RIGs input totals 4 3 12" xfId="12092"/>
    <cellStyle name="RIGs input totals 4 3 13" xfId="12093"/>
    <cellStyle name="RIGs input totals 4 3 14" xfId="12094"/>
    <cellStyle name="RIGs input totals 4 3 15" xfId="12095"/>
    <cellStyle name="RIGs input totals 4 3 16" xfId="38945"/>
    <cellStyle name="RIGs input totals 4 3 17" xfId="38946"/>
    <cellStyle name="RIGs input totals 4 3 18" xfId="38947"/>
    <cellStyle name="RIGs input totals 4 3 19" xfId="38948"/>
    <cellStyle name="RIGs input totals 4 3 2" xfId="2066"/>
    <cellStyle name="RIGs input totals 4 3 2 10" xfId="12096"/>
    <cellStyle name="RIGs input totals 4 3 2 11" xfId="12097"/>
    <cellStyle name="RIGs input totals 4 3 2 12" xfId="12098"/>
    <cellStyle name="RIGs input totals 4 3 2 13" xfId="12099"/>
    <cellStyle name="RIGs input totals 4 3 2 14" xfId="12100"/>
    <cellStyle name="RIGs input totals 4 3 2 15" xfId="38949"/>
    <cellStyle name="RIGs input totals 4 3 2 16" xfId="38950"/>
    <cellStyle name="RIGs input totals 4 3 2 17" xfId="38951"/>
    <cellStyle name="RIGs input totals 4 3 2 18" xfId="38952"/>
    <cellStyle name="RIGs input totals 4 3 2 19" xfId="38953"/>
    <cellStyle name="RIGs input totals 4 3 2 2" xfId="2067"/>
    <cellStyle name="RIGs input totals 4 3 2 2 10" xfId="12101"/>
    <cellStyle name="RIGs input totals 4 3 2 2 11" xfId="12102"/>
    <cellStyle name="RIGs input totals 4 3 2 2 12" xfId="12103"/>
    <cellStyle name="RIGs input totals 4 3 2 2 13" xfId="12104"/>
    <cellStyle name="RIGs input totals 4 3 2 2 2" xfId="12105"/>
    <cellStyle name="RIGs input totals 4 3 2 2 3" xfId="12106"/>
    <cellStyle name="RIGs input totals 4 3 2 2 4" xfId="12107"/>
    <cellStyle name="RIGs input totals 4 3 2 2 5" xfId="12108"/>
    <cellStyle name="RIGs input totals 4 3 2 2 6" xfId="12109"/>
    <cellStyle name="RIGs input totals 4 3 2 2 7" xfId="12110"/>
    <cellStyle name="RIGs input totals 4 3 2 2 8" xfId="12111"/>
    <cellStyle name="RIGs input totals 4 3 2 2 9" xfId="12112"/>
    <cellStyle name="RIGs input totals 4 3 2 20" xfId="38954"/>
    <cellStyle name="RIGs input totals 4 3 2 21" xfId="38955"/>
    <cellStyle name="RIGs input totals 4 3 2 22" xfId="38956"/>
    <cellStyle name="RIGs input totals 4 3 2 23" xfId="38957"/>
    <cellStyle name="RIGs input totals 4 3 2 24" xfId="38958"/>
    <cellStyle name="RIGs input totals 4 3 2 25" xfId="38959"/>
    <cellStyle name="RIGs input totals 4 3 2 26" xfId="38960"/>
    <cellStyle name="RIGs input totals 4 3 2 27" xfId="38961"/>
    <cellStyle name="RIGs input totals 4 3 2 28" xfId="38962"/>
    <cellStyle name="RIGs input totals 4 3 2 29" xfId="38963"/>
    <cellStyle name="RIGs input totals 4 3 2 3" xfId="12113"/>
    <cellStyle name="RIGs input totals 4 3 2 30" xfId="38964"/>
    <cellStyle name="RIGs input totals 4 3 2 31" xfId="38965"/>
    <cellStyle name="RIGs input totals 4 3 2 32" xfId="38966"/>
    <cellStyle name="RIGs input totals 4 3 2 33" xfId="38967"/>
    <cellStyle name="RIGs input totals 4 3 2 34" xfId="38968"/>
    <cellStyle name="RIGs input totals 4 3 2 4" xfId="12114"/>
    <cellStyle name="RIGs input totals 4 3 2 5" xfId="12115"/>
    <cellStyle name="RIGs input totals 4 3 2 6" xfId="12116"/>
    <cellStyle name="RIGs input totals 4 3 2 7" xfId="12117"/>
    <cellStyle name="RIGs input totals 4 3 2 8" xfId="12118"/>
    <cellStyle name="RIGs input totals 4 3 2 9" xfId="12119"/>
    <cellStyle name="RIGs input totals 4 3 20" xfId="38969"/>
    <cellStyle name="RIGs input totals 4 3 21" xfId="38970"/>
    <cellStyle name="RIGs input totals 4 3 22" xfId="38971"/>
    <cellStyle name="RIGs input totals 4 3 23" xfId="38972"/>
    <cellStyle name="RIGs input totals 4 3 24" xfId="38973"/>
    <cellStyle name="RIGs input totals 4 3 25" xfId="38974"/>
    <cellStyle name="RIGs input totals 4 3 26" xfId="38975"/>
    <cellStyle name="RIGs input totals 4 3 27" xfId="38976"/>
    <cellStyle name="RIGs input totals 4 3 28" xfId="38977"/>
    <cellStyle name="RIGs input totals 4 3 29" xfId="38978"/>
    <cellStyle name="RIGs input totals 4 3 3" xfId="2068"/>
    <cellStyle name="RIGs input totals 4 3 3 10" xfId="12120"/>
    <cellStyle name="RIGs input totals 4 3 3 11" xfId="12121"/>
    <cellStyle name="RIGs input totals 4 3 3 12" xfId="12122"/>
    <cellStyle name="RIGs input totals 4 3 3 13" xfId="12123"/>
    <cellStyle name="RIGs input totals 4 3 3 2" xfId="12124"/>
    <cellStyle name="RIGs input totals 4 3 3 3" xfId="12125"/>
    <cellStyle name="RIGs input totals 4 3 3 4" xfId="12126"/>
    <cellStyle name="RIGs input totals 4 3 3 5" xfId="12127"/>
    <cellStyle name="RIGs input totals 4 3 3 6" xfId="12128"/>
    <cellStyle name="RIGs input totals 4 3 3 7" xfId="12129"/>
    <cellStyle name="RIGs input totals 4 3 3 8" xfId="12130"/>
    <cellStyle name="RIGs input totals 4 3 3 9" xfId="12131"/>
    <cellStyle name="RIGs input totals 4 3 30" xfId="38979"/>
    <cellStyle name="RIGs input totals 4 3 31" xfId="38980"/>
    <cellStyle name="RIGs input totals 4 3 32" xfId="38981"/>
    <cellStyle name="RIGs input totals 4 3 33" xfId="38982"/>
    <cellStyle name="RIGs input totals 4 3 34" xfId="38983"/>
    <cellStyle name="RIGs input totals 4 3 35" xfId="38984"/>
    <cellStyle name="RIGs input totals 4 3 4" xfId="12132"/>
    <cellStyle name="RIGs input totals 4 3 5" xfId="12133"/>
    <cellStyle name="RIGs input totals 4 3 6" xfId="12134"/>
    <cellStyle name="RIGs input totals 4 3 7" xfId="12135"/>
    <cellStyle name="RIGs input totals 4 3 8" xfId="12136"/>
    <cellStyle name="RIGs input totals 4 3 9" xfId="12137"/>
    <cellStyle name="RIGs input totals 4 3_4 28 1_Asst_Health_Crit_AllTO_RIIO_20110714pm" xfId="15666"/>
    <cellStyle name="RIGs input totals 4 30" xfId="38985"/>
    <cellStyle name="RIGs input totals 4 31" xfId="38986"/>
    <cellStyle name="RIGs input totals 4 32" xfId="38987"/>
    <cellStyle name="RIGs input totals 4 33" xfId="38988"/>
    <cellStyle name="RIGs input totals 4 34" xfId="38989"/>
    <cellStyle name="RIGs input totals 4 35" xfId="38990"/>
    <cellStyle name="RIGs input totals 4 36" xfId="38991"/>
    <cellStyle name="RIGs input totals 4 37" xfId="38992"/>
    <cellStyle name="RIGs input totals 4 38" xfId="38993"/>
    <cellStyle name="RIGs input totals 4 39" xfId="38994"/>
    <cellStyle name="RIGs input totals 4 4" xfId="2069"/>
    <cellStyle name="RIGs input totals 4 4 10" xfId="12138"/>
    <cellStyle name="RIGs input totals 4 4 11" xfId="12139"/>
    <cellStyle name="RIGs input totals 4 4 12" xfId="12140"/>
    <cellStyle name="RIGs input totals 4 4 13" xfId="12141"/>
    <cellStyle name="RIGs input totals 4 4 14" xfId="12142"/>
    <cellStyle name="RIGs input totals 4 4 15" xfId="38995"/>
    <cellStyle name="RIGs input totals 4 4 16" xfId="38996"/>
    <cellStyle name="RIGs input totals 4 4 17" xfId="38997"/>
    <cellStyle name="RIGs input totals 4 4 18" xfId="38998"/>
    <cellStyle name="RIGs input totals 4 4 19" xfId="38999"/>
    <cellStyle name="RIGs input totals 4 4 2" xfId="2070"/>
    <cellStyle name="RIGs input totals 4 4 2 10" xfId="12143"/>
    <cellStyle name="RIGs input totals 4 4 2 11" xfId="12144"/>
    <cellStyle name="RIGs input totals 4 4 2 12" xfId="12145"/>
    <cellStyle name="RIGs input totals 4 4 2 13" xfId="12146"/>
    <cellStyle name="RIGs input totals 4 4 2 2" xfId="12147"/>
    <cellStyle name="RIGs input totals 4 4 2 3" xfId="12148"/>
    <cellStyle name="RIGs input totals 4 4 2 4" xfId="12149"/>
    <cellStyle name="RIGs input totals 4 4 2 5" xfId="12150"/>
    <cellStyle name="RIGs input totals 4 4 2 6" xfId="12151"/>
    <cellStyle name="RIGs input totals 4 4 2 7" xfId="12152"/>
    <cellStyle name="RIGs input totals 4 4 2 8" xfId="12153"/>
    <cellStyle name="RIGs input totals 4 4 2 9" xfId="12154"/>
    <cellStyle name="RIGs input totals 4 4 20" xfId="39000"/>
    <cellStyle name="RIGs input totals 4 4 21" xfId="39001"/>
    <cellStyle name="RIGs input totals 4 4 22" xfId="39002"/>
    <cellStyle name="RIGs input totals 4 4 23" xfId="39003"/>
    <cellStyle name="RIGs input totals 4 4 24" xfId="39004"/>
    <cellStyle name="RIGs input totals 4 4 25" xfId="39005"/>
    <cellStyle name="RIGs input totals 4 4 26" xfId="39006"/>
    <cellStyle name="RIGs input totals 4 4 27" xfId="39007"/>
    <cellStyle name="RIGs input totals 4 4 28" xfId="39008"/>
    <cellStyle name="RIGs input totals 4 4 29" xfId="39009"/>
    <cellStyle name="RIGs input totals 4 4 3" xfId="12155"/>
    <cellStyle name="RIGs input totals 4 4 30" xfId="39010"/>
    <cellStyle name="RIGs input totals 4 4 31" xfId="39011"/>
    <cellStyle name="RIGs input totals 4 4 32" xfId="39012"/>
    <cellStyle name="RIGs input totals 4 4 33" xfId="39013"/>
    <cellStyle name="RIGs input totals 4 4 34" xfId="39014"/>
    <cellStyle name="RIGs input totals 4 4 4" xfId="12156"/>
    <cellStyle name="RIGs input totals 4 4 5" xfId="12157"/>
    <cellStyle name="RIGs input totals 4 4 6" xfId="12158"/>
    <cellStyle name="RIGs input totals 4 4 7" xfId="12159"/>
    <cellStyle name="RIGs input totals 4 4 8" xfId="12160"/>
    <cellStyle name="RIGs input totals 4 4 9" xfId="12161"/>
    <cellStyle name="RIGs input totals 4 5" xfId="2071"/>
    <cellStyle name="RIGs input totals 4 5 10" xfId="12162"/>
    <cellStyle name="RIGs input totals 4 5 11" xfId="12163"/>
    <cellStyle name="RIGs input totals 4 5 12" xfId="12164"/>
    <cellStyle name="RIGs input totals 4 5 13" xfId="12165"/>
    <cellStyle name="RIGs input totals 4 5 14" xfId="12166"/>
    <cellStyle name="RIGs input totals 4 5 15" xfId="39015"/>
    <cellStyle name="RIGs input totals 4 5 16" xfId="39016"/>
    <cellStyle name="RIGs input totals 4 5 17" xfId="39017"/>
    <cellStyle name="RIGs input totals 4 5 18" xfId="39018"/>
    <cellStyle name="RIGs input totals 4 5 19" xfId="39019"/>
    <cellStyle name="RIGs input totals 4 5 2" xfId="2072"/>
    <cellStyle name="RIGs input totals 4 5 2 10" xfId="12167"/>
    <cellStyle name="RIGs input totals 4 5 2 11" xfId="12168"/>
    <cellStyle name="RIGs input totals 4 5 2 12" xfId="12169"/>
    <cellStyle name="RIGs input totals 4 5 2 13" xfId="12170"/>
    <cellStyle name="RIGs input totals 4 5 2 2" xfId="12171"/>
    <cellStyle name="RIGs input totals 4 5 2 3" xfId="12172"/>
    <cellStyle name="RIGs input totals 4 5 2 4" xfId="12173"/>
    <cellStyle name="RIGs input totals 4 5 2 5" xfId="12174"/>
    <cellStyle name="RIGs input totals 4 5 2 6" xfId="12175"/>
    <cellStyle name="RIGs input totals 4 5 2 7" xfId="12176"/>
    <cellStyle name="RIGs input totals 4 5 2 8" xfId="12177"/>
    <cellStyle name="RIGs input totals 4 5 2 9" xfId="12178"/>
    <cellStyle name="RIGs input totals 4 5 20" xfId="39020"/>
    <cellStyle name="RIGs input totals 4 5 21" xfId="39021"/>
    <cellStyle name="RIGs input totals 4 5 22" xfId="39022"/>
    <cellStyle name="RIGs input totals 4 5 23" xfId="39023"/>
    <cellStyle name="RIGs input totals 4 5 24" xfId="39024"/>
    <cellStyle name="RIGs input totals 4 5 25" xfId="39025"/>
    <cellStyle name="RIGs input totals 4 5 26" xfId="39026"/>
    <cellStyle name="RIGs input totals 4 5 27" xfId="39027"/>
    <cellStyle name="RIGs input totals 4 5 28" xfId="39028"/>
    <cellStyle name="RIGs input totals 4 5 29" xfId="39029"/>
    <cellStyle name="RIGs input totals 4 5 3" xfId="12179"/>
    <cellStyle name="RIGs input totals 4 5 30" xfId="39030"/>
    <cellStyle name="RIGs input totals 4 5 31" xfId="39031"/>
    <cellStyle name="RIGs input totals 4 5 32" xfId="39032"/>
    <cellStyle name="RIGs input totals 4 5 33" xfId="39033"/>
    <cellStyle name="RIGs input totals 4 5 34" xfId="39034"/>
    <cellStyle name="RIGs input totals 4 5 4" xfId="12180"/>
    <cellStyle name="RIGs input totals 4 5 5" xfId="12181"/>
    <cellStyle name="RIGs input totals 4 5 6" xfId="12182"/>
    <cellStyle name="RIGs input totals 4 5 7" xfId="12183"/>
    <cellStyle name="RIGs input totals 4 5 8" xfId="12184"/>
    <cellStyle name="RIGs input totals 4 5 9" xfId="12185"/>
    <cellStyle name="RIGs input totals 4 6" xfId="2073"/>
    <cellStyle name="RIGs input totals 4 6 10" xfId="12186"/>
    <cellStyle name="RIGs input totals 4 6 11" xfId="12187"/>
    <cellStyle name="RIGs input totals 4 6 12" xfId="12188"/>
    <cellStyle name="RIGs input totals 4 6 13" xfId="12189"/>
    <cellStyle name="RIGs input totals 4 6 2" xfId="12190"/>
    <cellStyle name="RIGs input totals 4 6 3" xfId="12191"/>
    <cellStyle name="RIGs input totals 4 6 4" xfId="12192"/>
    <cellStyle name="RIGs input totals 4 6 5" xfId="12193"/>
    <cellStyle name="RIGs input totals 4 6 6" xfId="12194"/>
    <cellStyle name="RIGs input totals 4 6 7" xfId="12195"/>
    <cellStyle name="RIGs input totals 4 6 8" xfId="12196"/>
    <cellStyle name="RIGs input totals 4 6 9" xfId="12197"/>
    <cellStyle name="RIGs input totals 4 7" xfId="12198"/>
    <cellStyle name="RIGs input totals 4 8" xfId="12199"/>
    <cellStyle name="RIGs input totals 4 9" xfId="12200"/>
    <cellStyle name="RIGs input totals 4_1.3s Accounting C Costs Scots" xfId="2074"/>
    <cellStyle name="RIGs input totals 40" xfId="39035"/>
    <cellStyle name="RIGs input totals 41" xfId="39036"/>
    <cellStyle name="RIGs input totals 42" xfId="39037"/>
    <cellStyle name="RIGs input totals 43" xfId="39038"/>
    <cellStyle name="RIGs input totals 44" xfId="39039"/>
    <cellStyle name="RIGs input totals 45" xfId="39040"/>
    <cellStyle name="RIGs input totals 46" xfId="39041"/>
    <cellStyle name="RIGs input totals 47" xfId="41917"/>
    <cellStyle name="RIGs input totals 48" xfId="41941"/>
    <cellStyle name="RIGs input totals 48 2" xfId="41999"/>
    <cellStyle name="RIGs input totals 48 2 2" xfId="42035"/>
    <cellStyle name="RIGs input totals 5" xfId="296"/>
    <cellStyle name="RIGs input totals 5 10" xfId="12201"/>
    <cellStyle name="RIGs input totals 5 11" xfId="12202"/>
    <cellStyle name="RIGs input totals 5 12" xfId="12203"/>
    <cellStyle name="RIGs input totals 5 13" xfId="12204"/>
    <cellStyle name="RIGs input totals 5 14" xfId="12205"/>
    <cellStyle name="RIGs input totals 5 15" xfId="12206"/>
    <cellStyle name="RIGs input totals 5 16" xfId="12207"/>
    <cellStyle name="RIGs input totals 5 17" xfId="12208"/>
    <cellStyle name="RIGs input totals 5 18" xfId="12209"/>
    <cellStyle name="RIGs input totals 5 19" xfId="12210"/>
    <cellStyle name="RIGs input totals 5 2" xfId="297"/>
    <cellStyle name="RIGs input totals 5 2 10" xfId="12211"/>
    <cellStyle name="RIGs input totals 5 2 11" xfId="12212"/>
    <cellStyle name="RIGs input totals 5 2 12" xfId="12213"/>
    <cellStyle name="RIGs input totals 5 2 13" xfId="12214"/>
    <cellStyle name="RIGs input totals 5 2 14" xfId="12215"/>
    <cellStyle name="RIGs input totals 5 2 15" xfId="12216"/>
    <cellStyle name="RIGs input totals 5 2 16" xfId="12217"/>
    <cellStyle name="RIGs input totals 5 2 17" xfId="12218"/>
    <cellStyle name="RIGs input totals 5 2 18" xfId="12219"/>
    <cellStyle name="RIGs input totals 5 2 19" xfId="12220"/>
    <cellStyle name="RIGs input totals 5 2 2" xfId="298"/>
    <cellStyle name="RIGs input totals 5 2 2 10" xfId="12221"/>
    <cellStyle name="RIGs input totals 5 2 2 11" xfId="12222"/>
    <cellStyle name="RIGs input totals 5 2 2 12" xfId="12223"/>
    <cellStyle name="RIGs input totals 5 2 2 13" xfId="12224"/>
    <cellStyle name="RIGs input totals 5 2 2 14" xfId="12225"/>
    <cellStyle name="RIGs input totals 5 2 2 15" xfId="12226"/>
    <cellStyle name="RIGs input totals 5 2 2 16" xfId="12227"/>
    <cellStyle name="RIGs input totals 5 2 2 17" xfId="12228"/>
    <cellStyle name="RIGs input totals 5 2 2 18" xfId="12229"/>
    <cellStyle name="RIGs input totals 5 2 2 19" xfId="39042"/>
    <cellStyle name="RIGs input totals 5 2 2 2" xfId="2075"/>
    <cellStyle name="RIGs input totals 5 2 2 2 10" xfId="12230"/>
    <cellStyle name="RIGs input totals 5 2 2 2 11" xfId="12231"/>
    <cellStyle name="RIGs input totals 5 2 2 2 12" xfId="12232"/>
    <cellStyle name="RIGs input totals 5 2 2 2 13" xfId="12233"/>
    <cellStyle name="RIGs input totals 5 2 2 2 14" xfId="12234"/>
    <cellStyle name="RIGs input totals 5 2 2 2 15" xfId="12235"/>
    <cellStyle name="RIGs input totals 5 2 2 2 16" xfId="39043"/>
    <cellStyle name="RIGs input totals 5 2 2 2 17" xfId="39044"/>
    <cellStyle name="RIGs input totals 5 2 2 2 18" xfId="39045"/>
    <cellStyle name="RIGs input totals 5 2 2 2 19" xfId="39046"/>
    <cellStyle name="RIGs input totals 5 2 2 2 2" xfId="2076"/>
    <cellStyle name="RIGs input totals 5 2 2 2 2 10" xfId="12236"/>
    <cellStyle name="RIGs input totals 5 2 2 2 2 11" xfId="12237"/>
    <cellStyle name="RIGs input totals 5 2 2 2 2 12" xfId="12238"/>
    <cellStyle name="RIGs input totals 5 2 2 2 2 13" xfId="12239"/>
    <cellStyle name="RIGs input totals 5 2 2 2 2 14" xfId="12240"/>
    <cellStyle name="RIGs input totals 5 2 2 2 2 15" xfId="39047"/>
    <cellStyle name="RIGs input totals 5 2 2 2 2 16" xfId="39048"/>
    <cellStyle name="RIGs input totals 5 2 2 2 2 17" xfId="39049"/>
    <cellStyle name="RIGs input totals 5 2 2 2 2 18" xfId="39050"/>
    <cellStyle name="RIGs input totals 5 2 2 2 2 19" xfId="39051"/>
    <cellStyle name="RIGs input totals 5 2 2 2 2 2" xfId="2077"/>
    <cellStyle name="RIGs input totals 5 2 2 2 2 2 10" xfId="12241"/>
    <cellStyle name="RIGs input totals 5 2 2 2 2 2 11" xfId="12242"/>
    <cellStyle name="RIGs input totals 5 2 2 2 2 2 12" xfId="12243"/>
    <cellStyle name="RIGs input totals 5 2 2 2 2 2 13" xfId="12244"/>
    <cellStyle name="RIGs input totals 5 2 2 2 2 2 2" xfId="12245"/>
    <cellStyle name="RIGs input totals 5 2 2 2 2 2 3" xfId="12246"/>
    <cellStyle name="RIGs input totals 5 2 2 2 2 2 4" xfId="12247"/>
    <cellStyle name="RIGs input totals 5 2 2 2 2 2 5" xfId="12248"/>
    <cellStyle name="RIGs input totals 5 2 2 2 2 2 6" xfId="12249"/>
    <cellStyle name="RIGs input totals 5 2 2 2 2 2 7" xfId="12250"/>
    <cellStyle name="RIGs input totals 5 2 2 2 2 2 8" xfId="12251"/>
    <cellStyle name="RIGs input totals 5 2 2 2 2 2 9" xfId="12252"/>
    <cellStyle name="RIGs input totals 5 2 2 2 2 20" xfId="39052"/>
    <cellStyle name="RIGs input totals 5 2 2 2 2 21" xfId="39053"/>
    <cellStyle name="RIGs input totals 5 2 2 2 2 22" xfId="39054"/>
    <cellStyle name="RIGs input totals 5 2 2 2 2 23" xfId="39055"/>
    <cellStyle name="RIGs input totals 5 2 2 2 2 24" xfId="39056"/>
    <cellStyle name="RIGs input totals 5 2 2 2 2 25" xfId="39057"/>
    <cellStyle name="RIGs input totals 5 2 2 2 2 26" xfId="39058"/>
    <cellStyle name="RIGs input totals 5 2 2 2 2 27" xfId="39059"/>
    <cellStyle name="RIGs input totals 5 2 2 2 2 28" xfId="39060"/>
    <cellStyle name="RIGs input totals 5 2 2 2 2 29" xfId="39061"/>
    <cellStyle name="RIGs input totals 5 2 2 2 2 3" xfId="12253"/>
    <cellStyle name="RIGs input totals 5 2 2 2 2 30" xfId="39062"/>
    <cellStyle name="RIGs input totals 5 2 2 2 2 31" xfId="39063"/>
    <cellStyle name="RIGs input totals 5 2 2 2 2 32" xfId="39064"/>
    <cellStyle name="RIGs input totals 5 2 2 2 2 33" xfId="39065"/>
    <cellStyle name="RIGs input totals 5 2 2 2 2 34" xfId="39066"/>
    <cellStyle name="RIGs input totals 5 2 2 2 2 4" xfId="12254"/>
    <cellStyle name="RIGs input totals 5 2 2 2 2 5" xfId="12255"/>
    <cellStyle name="RIGs input totals 5 2 2 2 2 6" xfId="12256"/>
    <cellStyle name="RIGs input totals 5 2 2 2 2 7" xfId="12257"/>
    <cellStyle name="RIGs input totals 5 2 2 2 2 8" xfId="12258"/>
    <cellStyle name="RIGs input totals 5 2 2 2 2 9" xfId="12259"/>
    <cellStyle name="RIGs input totals 5 2 2 2 20" xfId="39067"/>
    <cellStyle name="RIGs input totals 5 2 2 2 21" xfId="39068"/>
    <cellStyle name="RIGs input totals 5 2 2 2 22" xfId="39069"/>
    <cellStyle name="RIGs input totals 5 2 2 2 23" xfId="39070"/>
    <cellStyle name="RIGs input totals 5 2 2 2 24" xfId="39071"/>
    <cellStyle name="RIGs input totals 5 2 2 2 25" xfId="39072"/>
    <cellStyle name="RIGs input totals 5 2 2 2 26" xfId="39073"/>
    <cellStyle name="RIGs input totals 5 2 2 2 27" xfId="39074"/>
    <cellStyle name="RIGs input totals 5 2 2 2 28" xfId="39075"/>
    <cellStyle name="RIGs input totals 5 2 2 2 29" xfId="39076"/>
    <cellStyle name="RIGs input totals 5 2 2 2 3" xfId="2078"/>
    <cellStyle name="RIGs input totals 5 2 2 2 3 10" xfId="12260"/>
    <cellStyle name="RIGs input totals 5 2 2 2 3 11" xfId="12261"/>
    <cellStyle name="RIGs input totals 5 2 2 2 3 12" xfId="12262"/>
    <cellStyle name="RIGs input totals 5 2 2 2 3 13" xfId="12263"/>
    <cellStyle name="RIGs input totals 5 2 2 2 3 2" xfId="12264"/>
    <cellStyle name="RIGs input totals 5 2 2 2 3 3" xfId="12265"/>
    <cellStyle name="RIGs input totals 5 2 2 2 3 4" xfId="12266"/>
    <cellStyle name="RIGs input totals 5 2 2 2 3 5" xfId="12267"/>
    <cellStyle name="RIGs input totals 5 2 2 2 3 6" xfId="12268"/>
    <cellStyle name="RIGs input totals 5 2 2 2 3 7" xfId="12269"/>
    <cellStyle name="RIGs input totals 5 2 2 2 3 8" xfId="12270"/>
    <cellStyle name="RIGs input totals 5 2 2 2 3 9" xfId="12271"/>
    <cellStyle name="RIGs input totals 5 2 2 2 30" xfId="39077"/>
    <cellStyle name="RIGs input totals 5 2 2 2 31" xfId="39078"/>
    <cellStyle name="RIGs input totals 5 2 2 2 4" xfId="12272"/>
    <cellStyle name="RIGs input totals 5 2 2 2 5" xfId="12273"/>
    <cellStyle name="RIGs input totals 5 2 2 2 6" xfId="12274"/>
    <cellStyle name="RIGs input totals 5 2 2 2 7" xfId="12275"/>
    <cellStyle name="RIGs input totals 5 2 2 2 8" xfId="12276"/>
    <cellStyle name="RIGs input totals 5 2 2 2 9" xfId="12277"/>
    <cellStyle name="RIGs input totals 5 2 2 2_4 28 1_Asst_Health_Crit_AllTO_RIIO_20110714pm" xfId="15667"/>
    <cellStyle name="RIGs input totals 5 2 2 20" xfId="39079"/>
    <cellStyle name="RIGs input totals 5 2 2 21" xfId="39080"/>
    <cellStyle name="RIGs input totals 5 2 2 22" xfId="39081"/>
    <cellStyle name="RIGs input totals 5 2 2 23" xfId="39082"/>
    <cellStyle name="RIGs input totals 5 2 2 24" xfId="39083"/>
    <cellStyle name="RIGs input totals 5 2 2 25" xfId="39084"/>
    <cellStyle name="RIGs input totals 5 2 2 26" xfId="39085"/>
    <cellStyle name="RIGs input totals 5 2 2 27" xfId="39086"/>
    <cellStyle name="RIGs input totals 5 2 2 28" xfId="39087"/>
    <cellStyle name="RIGs input totals 5 2 2 29" xfId="39088"/>
    <cellStyle name="RIGs input totals 5 2 2 3" xfId="2079"/>
    <cellStyle name="RIGs input totals 5 2 2 3 10" xfId="12278"/>
    <cellStyle name="RIGs input totals 5 2 2 3 11" xfId="12279"/>
    <cellStyle name="RIGs input totals 5 2 2 3 12" xfId="12280"/>
    <cellStyle name="RIGs input totals 5 2 2 3 13" xfId="12281"/>
    <cellStyle name="RIGs input totals 5 2 2 3 14" xfId="12282"/>
    <cellStyle name="RIGs input totals 5 2 2 3 15" xfId="39089"/>
    <cellStyle name="RIGs input totals 5 2 2 3 16" xfId="39090"/>
    <cellStyle name="RIGs input totals 5 2 2 3 17" xfId="39091"/>
    <cellStyle name="RIGs input totals 5 2 2 3 18" xfId="39092"/>
    <cellStyle name="RIGs input totals 5 2 2 3 19" xfId="39093"/>
    <cellStyle name="RIGs input totals 5 2 2 3 2" xfId="2080"/>
    <cellStyle name="RIGs input totals 5 2 2 3 2 10" xfId="12283"/>
    <cellStyle name="RIGs input totals 5 2 2 3 2 11" xfId="12284"/>
    <cellStyle name="RIGs input totals 5 2 2 3 2 12" xfId="12285"/>
    <cellStyle name="RIGs input totals 5 2 2 3 2 13" xfId="12286"/>
    <cellStyle name="RIGs input totals 5 2 2 3 2 2" xfId="12287"/>
    <cellStyle name="RIGs input totals 5 2 2 3 2 3" xfId="12288"/>
    <cellStyle name="RIGs input totals 5 2 2 3 2 4" xfId="12289"/>
    <cellStyle name="RIGs input totals 5 2 2 3 2 5" xfId="12290"/>
    <cellStyle name="RIGs input totals 5 2 2 3 2 6" xfId="12291"/>
    <cellStyle name="RIGs input totals 5 2 2 3 2 7" xfId="12292"/>
    <cellStyle name="RIGs input totals 5 2 2 3 2 8" xfId="12293"/>
    <cellStyle name="RIGs input totals 5 2 2 3 2 9" xfId="12294"/>
    <cellStyle name="RIGs input totals 5 2 2 3 20" xfId="39094"/>
    <cellStyle name="RIGs input totals 5 2 2 3 21" xfId="39095"/>
    <cellStyle name="RIGs input totals 5 2 2 3 22" xfId="39096"/>
    <cellStyle name="RIGs input totals 5 2 2 3 23" xfId="39097"/>
    <cellStyle name="RIGs input totals 5 2 2 3 24" xfId="39098"/>
    <cellStyle name="RIGs input totals 5 2 2 3 25" xfId="39099"/>
    <cellStyle name="RIGs input totals 5 2 2 3 26" xfId="39100"/>
    <cellStyle name="RIGs input totals 5 2 2 3 27" xfId="39101"/>
    <cellStyle name="RIGs input totals 5 2 2 3 28" xfId="39102"/>
    <cellStyle name="RIGs input totals 5 2 2 3 29" xfId="39103"/>
    <cellStyle name="RIGs input totals 5 2 2 3 3" xfId="12295"/>
    <cellStyle name="RIGs input totals 5 2 2 3 30" xfId="39104"/>
    <cellStyle name="RIGs input totals 5 2 2 3 4" xfId="12296"/>
    <cellStyle name="RIGs input totals 5 2 2 3 5" xfId="12297"/>
    <cellStyle name="RIGs input totals 5 2 2 3 6" xfId="12298"/>
    <cellStyle name="RIGs input totals 5 2 2 3 7" xfId="12299"/>
    <cellStyle name="RIGs input totals 5 2 2 3 8" xfId="12300"/>
    <cellStyle name="RIGs input totals 5 2 2 3 9" xfId="12301"/>
    <cellStyle name="RIGs input totals 5 2 2 30" xfId="39105"/>
    <cellStyle name="RIGs input totals 5 2 2 31" xfId="39106"/>
    <cellStyle name="RIGs input totals 5 2 2 32" xfId="39107"/>
    <cellStyle name="RIGs input totals 5 2 2 33" xfId="39108"/>
    <cellStyle name="RIGs input totals 5 2 2 4" xfId="2081"/>
    <cellStyle name="RIGs input totals 5 2 2 4 10" xfId="12302"/>
    <cellStyle name="RIGs input totals 5 2 2 4 11" xfId="12303"/>
    <cellStyle name="RIGs input totals 5 2 2 4 12" xfId="12304"/>
    <cellStyle name="RIGs input totals 5 2 2 4 13" xfId="12305"/>
    <cellStyle name="RIGs input totals 5 2 2 4 14" xfId="12306"/>
    <cellStyle name="RIGs input totals 5 2 2 4 15" xfId="39109"/>
    <cellStyle name="RIGs input totals 5 2 2 4 16" xfId="39110"/>
    <cellStyle name="RIGs input totals 5 2 2 4 17" xfId="39111"/>
    <cellStyle name="RIGs input totals 5 2 2 4 18" xfId="39112"/>
    <cellStyle name="RIGs input totals 5 2 2 4 19" xfId="39113"/>
    <cellStyle name="RIGs input totals 5 2 2 4 2" xfId="2082"/>
    <cellStyle name="RIGs input totals 5 2 2 4 2 10" xfId="12307"/>
    <cellStyle name="RIGs input totals 5 2 2 4 2 11" xfId="12308"/>
    <cellStyle name="RIGs input totals 5 2 2 4 2 12" xfId="12309"/>
    <cellStyle name="RIGs input totals 5 2 2 4 2 13" xfId="12310"/>
    <cellStyle name="RIGs input totals 5 2 2 4 2 2" xfId="12311"/>
    <cellStyle name="RIGs input totals 5 2 2 4 2 3" xfId="12312"/>
    <cellStyle name="RIGs input totals 5 2 2 4 2 4" xfId="12313"/>
    <cellStyle name="RIGs input totals 5 2 2 4 2 5" xfId="12314"/>
    <cellStyle name="RIGs input totals 5 2 2 4 2 6" xfId="12315"/>
    <cellStyle name="RIGs input totals 5 2 2 4 2 7" xfId="12316"/>
    <cellStyle name="RIGs input totals 5 2 2 4 2 8" xfId="12317"/>
    <cellStyle name="RIGs input totals 5 2 2 4 2 9" xfId="12318"/>
    <cellStyle name="RIGs input totals 5 2 2 4 20" xfId="39114"/>
    <cellStyle name="RIGs input totals 5 2 2 4 21" xfId="39115"/>
    <cellStyle name="RIGs input totals 5 2 2 4 22" xfId="39116"/>
    <cellStyle name="RIGs input totals 5 2 2 4 23" xfId="39117"/>
    <cellStyle name="RIGs input totals 5 2 2 4 24" xfId="39118"/>
    <cellStyle name="RIGs input totals 5 2 2 4 25" xfId="39119"/>
    <cellStyle name="RIGs input totals 5 2 2 4 26" xfId="39120"/>
    <cellStyle name="RIGs input totals 5 2 2 4 27" xfId="39121"/>
    <cellStyle name="RIGs input totals 5 2 2 4 28" xfId="39122"/>
    <cellStyle name="RIGs input totals 5 2 2 4 29" xfId="39123"/>
    <cellStyle name="RIGs input totals 5 2 2 4 3" xfId="12319"/>
    <cellStyle name="RIGs input totals 5 2 2 4 30" xfId="39124"/>
    <cellStyle name="RIGs input totals 5 2 2 4 4" xfId="12320"/>
    <cellStyle name="RIGs input totals 5 2 2 4 5" xfId="12321"/>
    <cellStyle name="RIGs input totals 5 2 2 4 6" xfId="12322"/>
    <cellStyle name="RIGs input totals 5 2 2 4 7" xfId="12323"/>
    <cellStyle name="RIGs input totals 5 2 2 4 8" xfId="12324"/>
    <cellStyle name="RIGs input totals 5 2 2 4 9" xfId="12325"/>
    <cellStyle name="RIGs input totals 5 2 2 5" xfId="2083"/>
    <cellStyle name="RIGs input totals 5 2 2 5 10" xfId="12326"/>
    <cellStyle name="RIGs input totals 5 2 2 5 11" xfId="12327"/>
    <cellStyle name="RIGs input totals 5 2 2 5 12" xfId="12328"/>
    <cellStyle name="RIGs input totals 5 2 2 5 13" xfId="12329"/>
    <cellStyle name="RIGs input totals 5 2 2 5 2" xfId="12330"/>
    <cellStyle name="RIGs input totals 5 2 2 5 3" xfId="12331"/>
    <cellStyle name="RIGs input totals 5 2 2 5 4" xfId="12332"/>
    <cellStyle name="RIGs input totals 5 2 2 5 5" xfId="12333"/>
    <cellStyle name="RIGs input totals 5 2 2 5 6" xfId="12334"/>
    <cellStyle name="RIGs input totals 5 2 2 5 7" xfId="12335"/>
    <cellStyle name="RIGs input totals 5 2 2 5 8" xfId="12336"/>
    <cellStyle name="RIGs input totals 5 2 2 5 9" xfId="12337"/>
    <cellStyle name="RIGs input totals 5 2 2 6" xfId="12338"/>
    <cellStyle name="RIGs input totals 5 2 2 7" xfId="12339"/>
    <cellStyle name="RIGs input totals 5 2 2 8" xfId="12340"/>
    <cellStyle name="RIGs input totals 5 2 2 9" xfId="12341"/>
    <cellStyle name="RIGs input totals 5 2 2_4 28 1_Asst_Health_Crit_AllTO_RIIO_20110714pm" xfId="15668"/>
    <cellStyle name="RIGs input totals 5 2 20" xfId="39125"/>
    <cellStyle name="RIGs input totals 5 2 21" xfId="39126"/>
    <cellStyle name="RIGs input totals 5 2 22" xfId="39127"/>
    <cellStyle name="RIGs input totals 5 2 23" xfId="39128"/>
    <cellStyle name="RIGs input totals 5 2 24" xfId="39129"/>
    <cellStyle name="RIGs input totals 5 2 25" xfId="39130"/>
    <cellStyle name="RIGs input totals 5 2 26" xfId="39131"/>
    <cellStyle name="RIGs input totals 5 2 27" xfId="39132"/>
    <cellStyle name="RIGs input totals 5 2 28" xfId="39133"/>
    <cellStyle name="RIGs input totals 5 2 29" xfId="39134"/>
    <cellStyle name="RIGs input totals 5 2 3" xfId="2084"/>
    <cellStyle name="RIGs input totals 5 2 3 10" xfId="12342"/>
    <cellStyle name="RIGs input totals 5 2 3 11" xfId="12343"/>
    <cellStyle name="RIGs input totals 5 2 3 12" xfId="12344"/>
    <cellStyle name="RIGs input totals 5 2 3 13" xfId="12345"/>
    <cellStyle name="RIGs input totals 5 2 3 14" xfId="12346"/>
    <cellStyle name="RIGs input totals 5 2 3 15" xfId="12347"/>
    <cellStyle name="RIGs input totals 5 2 3 16" xfId="39135"/>
    <cellStyle name="RIGs input totals 5 2 3 17" xfId="39136"/>
    <cellStyle name="RIGs input totals 5 2 3 18" xfId="39137"/>
    <cellStyle name="RIGs input totals 5 2 3 19" xfId="39138"/>
    <cellStyle name="RIGs input totals 5 2 3 2" xfId="2085"/>
    <cellStyle name="RIGs input totals 5 2 3 2 10" xfId="12348"/>
    <cellStyle name="RIGs input totals 5 2 3 2 11" xfId="12349"/>
    <cellStyle name="RIGs input totals 5 2 3 2 12" xfId="12350"/>
    <cellStyle name="RIGs input totals 5 2 3 2 13" xfId="12351"/>
    <cellStyle name="RIGs input totals 5 2 3 2 14" xfId="12352"/>
    <cellStyle name="RIGs input totals 5 2 3 2 15" xfId="39139"/>
    <cellStyle name="RIGs input totals 5 2 3 2 16" xfId="39140"/>
    <cellStyle name="RIGs input totals 5 2 3 2 17" xfId="39141"/>
    <cellStyle name="RIGs input totals 5 2 3 2 18" xfId="39142"/>
    <cellStyle name="RIGs input totals 5 2 3 2 19" xfId="39143"/>
    <cellStyle name="RIGs input totals 5 2 3 2 2" xfId="2086"/>
    <cellStyle name="RIGs input totals 5 2 3 2 2 10" xfId="12353"/>
    <cellStyle name="RIGs input totals 5 2 3 2 2 11" xfId="12354"/>
    <cellStyle name="RIGs input totals 5 2 3 2 2 12" xfId="12355"/>
    <cellStyle name="RIGs input totals 5 2 3 2 2 13" xfId="12356"/>
    <cellStyle name="RIGs input totals 5 2 3 2 2 2" xfId="12357"/>
    <cellStyle name="RIGs input totals 5 2 3 2 2 3" xfId="12358"/>
    <cellStyle name="RIGs input totals 5 2 3 2 2 4" xfId="12359"/>
    <cellStyle name="RIGs input totals 5 2 3 2 2 5" xfId="12360"/>
    <cellStyle name="RIGs input totals 5 2 3 2 2 6" xfId="12361"/>
    <cellStyle name="RIGs input totals 5 2 3 2 2 7" xfId="12362"/>
    <cellStyle name="RIGs input totals 5 2 3 2 2 8" xfId="12363"/>
    <cellStyle name="RIGs input totals 5 2 3 2 2 9" xfId="12364"/>
    <cellStyle name="RIGs input totals 5 2 3 2 20" xfId="39144"/>
    <cellStyle name="RIGs input totals 5 2 3 2 21" xfId="39145"/>
    <cellStyle name="RIGs input totals 5 2 3 2 22" xfId="39146"/>
    <cellStyle name="RIGs input totals 5 2 3 2 23" xfId="39147"/>
    <cellStyle name="RIGs input totals 5 2 3 2 24" xfId="39148"/>
    <cellStyle name="RIGs input totals 5 2 3 2 25" xfId="39149"/>
    <cellStyle name="RIGs input totals 5 2 3 2 26" xfId="39150"/>
    <cellStyle name="RIGs input totals 5 2 3 2 27" xfId="39151"/>
    <cellStyle name="RIGs input totals 5 2 3 2 28" xfId="39152"/>
    <cellStyle name="RIGs input totals 5 2 3 2 29" xfId="39153"/>
    <cellStyle name="RIGs input totals 5 2 3 2 3" xfId="12365"/>
    <cellStyle name="RIGs input totals 5 2 3 2 30" xfId="39154"/>
    <cellStyle name="RIGs input totals 5 2 3 2 31" xfId="39155"/>
    <cellStyle name="RIGs input totals 5 2 3 2 32" xfId="39156"/>
    <cellStyle name="RIGs input totals 5 2 3 2 33" xfId="39157"/>
    <cellStyle name="RIGs input totals 5 2 3 2 34" xfId="39158"/>
    <cellStyle name="RIGs input totals 5 2 3 2 4" xfId="12366"/>
    <cellStyle name="RIGs input totals 5 2 3 2 5" xfId="12367"/>
    <cellStyle name="RIGs input totals 5 2 3 2 6" xfId="12368"/>
    <cellStyle name="RIGs input totals 5 2 3 2 7" xfId="12369"/>
    <cellStyle name="RIGs input totals 5 2 3 2 8" xfId="12370"/>
    <cellStyle name="RIGs input totals 5 2 3 2 9" xfId="12371"/>
    <cellStyle name="RIGs input totals 5 2 3 20" xfId="39159"/>
    <cellStyle name="RIGs input totals 5 2 3 21" xfId="39160"/>
    <cellStyle name="RIGs input totals 5 2 3 22" xfId="39161"/>
    <cellStyle name="RIGs input totals 5 2 3 23" xfId="39162"/>
    <cellStyle name="RIGs input totals 5 2 3 24" xfId="39163"/>
    <cellStyle name="RIGs input totals 5 2 3 25" xfId="39164"/>
    <cellStyle name="RIGs input totals 5 2 3 26" xfId="39165"/>
    <cellStyle name="RIGs input totals 5 2 3 27" xfId="39166"/>
    <cellStyle name="RIGs input totals 5 2 3 28" xfId="39167"/>
    <cellStyle name="RIGs input totals 5 2 3 29" xfId="39168"/>
    <cellStyle name="RIGs input totals 5 2 3 3" xfId="2087"/>
    <cellStyle name="RIGs input totals 5 2 3 3 10" xfId="12372"/>
    <cellStyle name="RIGs input totals 5 2 3 3 11" xfId="12373"/>
    <cellStyle name="RIGs input totals 5 2 3 3 12" xfId="12374"/>
    <cellStyle name="RIGs input totals 5 2 3 3 13" xfId="12375"/>
    <cellStyle name="RIGs input totals 5 2 3 3 2" xfId="12376"/>
    <cellStyle name="RIGs input totals 5 2 3 3 3" xfId="12377"/>
    <cellStyle name="RIGs input totals 5 2 3 3 4" xfId="12378"/>
    <cellStyle name="RIGs input totals 5 2 3 3 5" xfId="12379"/>
    <cellStyle name="RIGs input totals 5 2 3 3 6" xfId="12380"/>
    <cellStyle name="RIGs input totals 5 2 3 3 7" xfId="12381"/>
    <cellStyle name="RIGs input totals 5 2 3 3 8" xfId="12382"/>
    <cellStyle name="RIGs input totals 5 2 3 3 9" xfId="12383"/>
    <cellStyle name="RIGs input totals 5 2 3 30" xfId="39169"/>
    <cellStyle name="RIGs input totals 5 2 3 31" xfId="39170"/>
    <cellStyle name="RIGs input totals 5 2 3 32" xfId="39171"/>
    <cellStyle name="RIGs input totals 5 2 3 33" xfId="39172"/>
    <cellStyle name="RIGs input totals 5 2 3 34" xfId="39173"/>
    <cellStyle name="RIGs input totals 5 2 3 35" xfId="39174"/>
    <cellStyle name="RIGs input totals 5 2 3 4" xfId="12384"/>
    <cellStyle name="RIGs input totals 5 2 3 5" xfId="12385"/>
    <cellStyle name="RIGs input totals 5 2 3 6" xfId="12386"/>
    <cellStyle name="RIGs input totals 5 2 3 7" xfId="12387"/>
    <cellStyle name="RIGs input totals 5 2 3 8" xfId="12388"/>
    <cellStyle name="RIGs input totals 5 2 3 9" xfId="12389"/>
    <cellStyle name="RIGs input totals 5 2 3_4 28 1_Asst_Health_Crit_AllTO_RIIO_20110714pm" xfId="15669"/>
    <cellStyle name="RIGs input totals 5 2 30" xfId="39175"/>
    <cellStyle name="RIGs input totals 5 2 31" xfId="39176"/>
    <cellStyle name="RIGs input totals 5 2 32" xfId="39177"/>
    <cellStyle name="RIGs input totals 5 2 33" xfId="39178"/>
    <cellStyle name="RIGs input totals 5 2 34" xfId="39179"/>
    <cellStyle name="RIGs input totals 5 2 35" xfId="39180"/>
    <cellStyle name="RIGs input totals 5 2 36" xfId="39181"/>
    <cellStyle name="RIGs input totals 5 2 37" xfId="39182"/>
    <cellStyle name="RIGs input totals 5 2 38" xfId="39183"/>
    <cellStyle name="RIGs input totals 5 2 39" xfId="39184"/>
    <cellStyle name="RIGs input totals 5 2 4" xfId="2088"/>
    <cellStyle name="RIGs input totals 5 2 4 10" xfId="12390"/>
    <cellStyle name="RIGs input totals 5 2 4 11" xfId="12391"/>
    <cellStyle name="RIGs input totals 5 2 4 12" xfId="12392"/>
    <cellStyle name="RIGs input totals 5 2 4 13" xfId="12393"/>
    <cellStyle name="RIGs input totals 5 2 4 14" xfId="12394"/>
    <cellStyle name="RIGs input totals 5 2 4 15" xfId="39185"/>
    <cellStyle name="RIGs input totals 5 2 4 16" xfId="39186"/>
    <cellStyle name="RIGs input totals 5 2 4 17" xfId="39187"/>
    <cellStyle name="RIGs input totals 5 2 4 18" xfId="39188"/>
    <cellStyle name="RIGs input totals 5 2 4 19" xfId="39189"/>
    <cellStyle name="RIGs input totals 5 2 4 2" xfId="2089"/>
    <cellStyle name="RIGs input totals 5 2 4 2 10" xfId="12395"/>
    <cellStyle name="RIGs input totals 5 2 4 2 11" xfId="12396"/>
    <cellStyle name="RIGs input totals 5 2 4 2 12" xfId="12397"/>
    <cellStyle name="RIGs input totals 5 2 4 2 13" xfId="12398"/>
    <cellStyle name="RIGs input totals 5 2 4 2 2" xfId="12399"/>
    <cellStyle name="RIGs input totals 5 2 4 2 3" xfId="12400"/>
    <cellStyle name="RIGs input totals 5 2 4 2 4" xfId="12401"/>
    <cellStyle name="RIGs input totals 5 2 4 2 5" xfId="12402"/>
    <cellStyle name="RIGs input totals 5 2 4 2 6" xfId="12403"/>
    <cellStyle name="RIGs input totals 5 2 4 2 7" xfId="12404"/>
    <cellStyle name="RIGs input totals 5 2 4 2 8" xfId="12405"/>
    <cellStyle name="RIGs input totals 5 2 4 2 9" xfId="12406"/>
    <cellStyle name="RIGs input totals 5 2 4 20" xfId="39190"/>
    <cellStyle name="RIGs input totals 5 2 4 21" xfId="39191"/>
    <cellStyle name="RIGs input totals 5 2 4 22" xfId="39192"/>
    <cellStyle name="RIGs input totals 5 2 4 23" xfId="39193"/>
    <cellStyle name="RIGs input totals 5 2 4 24" xfId="39194"/>
    <cellStyle name="RIGs input totals 5 2 4 25" xfId="39195"/>
    <cellStyle name="RIGs input totals 5 2 4 26" xfId="39196"/>
    <cellStyle name="RIGs input totals 5 2 4 27" xfId="39197"/>
    <cellStyle name="RIGs input totals 5 2 4 28" xfId="39198"/>
    <cellStyle name="RIGs input totals 5 2 4 29" xfId="39199"/>
    <cellStyle name="RIGs input totals 5 2 4 3" xfId="12407"/>
    <cellStyle name="RIGs input totals 5 2 4 30" xfId="39200"/>
    <cellStyle name="RIGs input totals 5 2 4 31" xfId="39201"/>
    <cellStyle name="RIGs input totals 5 2 4 32" xfId="39202"/>
    <cellStyle name="RIGs input totals 5 2 4 33" xfId="39203"/>
    <cellStyle name="RIGs input totals 5 2 4 34" xfId="39204"/>
    <cellStyle name="RIGs input totals 5 2 4 4" xfId="12408"/>
    <cellStyle name="RIGs input totals 5 2 4 5" xfId="12409"/>
    <cellStyle name="RIGs input totals 5 2 4 6" xfId="12410"/>
    <cellStyle name="RIGs input totals 5 2 4 7" xfId="12411"/>
    <cellStyle name="RIGs input totals 5 2 4 8" xfId="12412"/>
    <cellStyle name="RIGs input totals 5 2 4 9" xfId="12413"/>
    <cellStyle name="RIGs input totals 5 2 5" xfId="2090"/>
    <cellStyle name="RIGs input totals 5 2 5 10" xfId="12414"/>
    <cellStyle name="RIGs input totals 5 2 5 11" xfId="12415"/>
    <cellStyle name="RIGs input totals 5 2 5 12" xfId="12416"/>
    <cellStyle name="RIGs input totals 5 2 5 13" xfId="12417"/>
    <cellStyle name="RIGs input totals 5 2 5 14" xfId="12418"/>
    <cellStyle name="RIGs input totals 5 2 5 15" xfId="39205"/>
    <cellStyle name="RIGs input totals 5 2 5 16" xfId="39206"/>
    <cellStyle name="RIGs input totals 5 2 5 17" xfId="39207"/>
    <cellStyle name="RIGs input totals 5 2 5 18" xfId="39208"/>
    <cellStyle name="RIGs input totals 5 2 5 19" xfId="39209"/>
    <cellStyle name="RIGs input totals 5 2 5 2" xfId="2091"/>
    <cellStyle name="RIGs input totals 5 2 5 2 10" xfId="12419"/>
    <cellStyle name="RIGs input totals 5 2 5 2 11" xfId="12420"/>
    <cellStyle name="RIGs input totals 5 2 5 2 12" xfId="12421"/>
    <cellStyle name="RIGs input totals 5 2 5 2 13" xfId="12422"/>
    <cellStyle name="RIGs input totals 5 2 5 2 2" xfId="12423"/>
    <cellStyle name="RIGs input totals 5 2 5 2 3" xfId="12424"/>
    <cellStyle name="RIGs input totals 5 2 5 2 4" xfId="12425"/>
    <cellStyle name="RIGs input totals 5 2 5 2 5" xfId="12426"/>
    <cellStyle name="RIGs input totals 5 2 5 2 6" xfId="12427"/>
    <cellStyle name="RIGs input totals 5 2 5 2 7" xfId="12428"/>
    <cellStyle name="RIGs input totals 5 2 5 2 8" xfId="12429"/>
    <cellStyle name="RIGs input totals 5 2 5 2 9" xfId="12430"/>
    <cellStyle name="RIGs input totals 5 2 5 20" xfId="39210"/>
    <cellStyle name="RIGs input totals 5 2 5 21" xfId="39211"/>
    <cellStyle name="RIGs input totals 5 2 5 22" xfId="39212"/>
    <cellStyle name="RIGs input totals 5 2 5 23" xfId="39213"/>
    <cellStyle name="RIGs input totals 5 2 5 24" xfId="39214"/>
    <cellStyle name="RIGs input totals 5 2 5 25" xfId="39215"/>
    <cellStyle name="RIGs input totals 5 2 5 26" xfId="39216"/>
    <cellStyle name="RIGs input totals 5 2 5 27" xfId="39217"/>
    <cellStyle name="RIGs input totals 5 2 5 28" xfId="39218"/>
    <cellStyle name="RIGs input totals 5 2 5 29" xfId="39219"/>
    <cellStyle name="RIGs input totals 5 2 5 3" xfId="12431"/>
    <cellStyle name="RIGs input totals 5 2 5 30" xfId="39220"/>
    <cellStyle name="RIGs input totals 5 2 5 31" xfId="39221"/>
    <cellStyle name="RIGs input totals 5 2 5 32" xfId="39222"/>
    <cellStyle name="RIGs input totals 5 2 5 33" xfId="39223"/>
    <cellStyle name="RIGs input totals 5 2 5 34" xfId="39224"/>
    <cellStyle name="RIGs input totals 5 2 5 4" xfId="12432"/>
    <cellStyle name="RIGs input totals 5 2 5 5" xfId="12433"/>
    <cellStyle name="RIGs input totals 5 2 5 6" xfId="12434"/>
    <cellStyle name="RIGs input totals 5 2 5 7" xfId="12435"/>
    <cellStyle name="RIGs input totals 5 2 5 8" xfId="12436"/>
    <cellStyle name="RIGs input totals 5 2 5 9" xfId="12437"/>
    <cellStyle name="RIGs input totals 5 2 6" xfId="2092"/>
    <cellStyle name="RIGs input totals 5 2 6 10" xfId="12438"/>
    <cellStyle name="RIGs input totals 5 2 6 11" xfId="12439"/>
    <cellStyle name="RIGs input totals 5 2 6 12" xfId="12440"/>
    <cellStyle name="RIGs input totals 5 2 6 13" xfId="12441"/>
    <cellStyle name="RIGs input totals 5 2 6 2" xfId="12442"/>
    <cellStyle name="RIGs input totals 5 2 6 3" xfId="12443"/>
    <cellStyle name="RIGs input totals 5 2 6 4" xfId="12444"/>
    <cellStyle name="RIGs input totals 5 2 6 5" xfId="12445"/>
    <cellStyle name="RIGs input totals 5 2 6 6" xfId="12446"/>
    <cellStyle name="RIGs input totals 5 2 6 7" xfId="12447"/>
    <cellStyle name="RIGs input totals 5 2 6 8" xfId="12448"/>
    <cellStyle name="RIGs input totals 5 2 6 9" xfId="12449"/>
    <cellStyle name="RIGs input totals 5 2 7" xfId="12450"/>
    <cellStyle name="RIGs input totals 5 2 8" xfId="12451"/>
    <cellStyle name="RIGs input totals 5 2 9" xfId="12452"/>
    <cellStyle name="RIGs input totals 5 2_4 28 1_Asst_Health_Crit_AllTO_RIIO_20110714pm" xfId="15670"/>
    <cellStyle name="RIGs input totals 5 20" xfId="39225"/>
    <cellStyle name="RIGs input totals 5 21" xfId="39226"/>
    <cellStyle name="RIGs input totals 5 22" xfId="39227"/>
    <cellStyle name="RIGs input totals 5 23" xfId="39228"/>
    <cellStyle name="RIGs input totals 5 24" xfId="39229"/>
    <cellStyle name="RIGs input totals 5 25" xfId="39230"/>
    <cellStyle name="RIGs input totals 5 26" xfId="39231"/>
    <cellStyle name="RIGs input totals 5 27" xfId="39232"/>
    <cellStyle name="RIGs input totals 5 28" xfId="39233"/>
    <cellStyle name="RIGs input totals 5 29" xfId="39234"/>
    <cellStyle name="RIGs input totals 5 3" xfId="2093"/>
    <cellStyle name="RIGs input totals 5 3 10" xfId="12453"/>
    <cellStyle name="RIGs input totals 5 3 11" xfId="12454"/>
    <cellStyle name="RIGs input totals 5 3 12" xfId="12455"/>
    <cellStyle name="RIGs input totals 5 3 13" xfId="12456"/>
    <cellStyle name="RIGs input totals 5 3 14" xfId="12457"/>
    <cellStyle name="RIGs input totals 5 3 15" xfId="12458"/>
    <cellStyle name="RIGs input totals 5 3 16" xfId="39235"/>
    <cellStyle name="RIGs input totals 5 3 17" xfId="39236"/>
    <cellStyle name="RIGs input totals 5 3 18" xfId="39237"/>
    <cellStyle name="RIGs input totals 5 3 19" xfId="39238"/>
    <cellStyle name="RIGs input totals 5 3 2" xfId="2094"/>
    <cellStyle name="RIGs input totals 5 3 2 10" xfId="12459"/>
    <cellStyle name="RIGs input totals 5 3 2 11" xfId="12460"/>
    <cellStyle name="RIGs input totals 5 3 2 12" xfId="12461"/>
    <cellStyle name="RIGs input totals 5 3 2 13" xfId="12462"/>
    <cellStyle name="RIGs input totals 5 3 2 14" xfId="12463"/>
    <cellStyle name="RIGs input totals 5 3 2 15" xfId="39239"/>
    <cellStyle name="RIGs input totals 5 3 2 16" xfId="39240"/>
    <cellStyle name="RIGs input totals 5 3 2 17" xfId="39241"/>
    <cellStyle name="RIGs input totals 5 3 2 18" xfId="39242"/>
    <cellStyle name="RIGs input totals 5 3 2 19" xfId="39243"/>
    <cellStyle name="RIGs input totals 5 3 2 2" xfId="2095"/>
    <cellStyle name="RIGs input totals 5 3 2 2 10" xfId="12464"/>
    <cellStyle name="RIGs input totals 5 3 2 2 11" xfId="12465"/>
    <cellStyle name="RIGs input totals 5 3 2 2 12" xfId="12466"/>
    <cellStyle name="RIGs input totals 5 3 2 2 13" xfId="12467"/>
    <cellStyle name="RIGs input totals 5 3 2 2 2" xfId="12468"/>
    <cellStyle name="RIGs input totals 5 3 2 2 3" xfId="12469"/>
    <cellStyle name="RIGs input totals 5 3 2 2 4" xfId="12470"/>
    <cellStyle name="RIGs input totals 5 3 2 2 5" xfId="12471"/>
    <cellStyle name="RIGs input totals 5 3 2 2 6" xfId="12472"/>
    <cellStyle name="RIGs input totals 5 3 2 2 7" xfId="12473"/>
    <cellStyle name="RIGs input totals 5 3 2 2 8" xfId="12474"/>
    <cellStyle name="RIGs input totals 5 3 2 2 9" xfId="12475"/>
    <cellStyle name="RIGs input totals 5 3 2 20" xfId="39244"/>
    <cellStyle name="RIGs input totals 5 3 2 21" xfId="39245"/>
    <cellStyle name="RIGs input totals 5 3 2 22" xfId="39246"/>
    <cellStyle name="RIGs input totals 5 3 2 23" xfId="39247"/>
    <cellStyle name="RIGs input totals 5 3 2 24" xfId="39248"/>
    <cellStyle name="RIGs input totals 5 3 2 25" xfId="39249"/>
    <cellStyle name="RIGs input totals 5 3 2 26" xfId="39250"/>
    <cellStyle name="RIGs input totals 5 3 2 27" xfId="39251"/>
    <cellStyle name="RIGs input totals 5 3 2 28" xfId="39252"/>
    <cellStyle name="RIGs input totals 5 3 2 29" xfId="39253"/>
    <cellStyle name="RIGs input totals 5 3 2 3" xfId="12476"/>
    <cellStyle name="RIGs input totals 5 3 2 30" xfId="39254"/>
    <cellStyle name="RIGs input totals 5 3 2 31" xfId="39255"/>
    <cellStyle name="RIGs input totals 5 3 2 32" xfId="39256"/>
    <cellStyle name="RIGs input totals 5 3 2 33" xfId="39257"/>
    <cellStyle name="RIGs input totals 5 3 2 34" xfId="39258"/>
    <cellStyle name="RIGs input totals 5 3 2 4" xfId="12477"/>
    <cellStyle name="RIGs input totals 5 3 2 5" xfId="12478"/>
    <cellStyle name="RIGs input totals 5 3 2 6" xfId="12479"/>
    <cellStyle name="RIGs input totals 5 3 2 7" xfId="12480"/>
    <cellStyle name="RIGs input totals 5 3 2 8" xfId="12481"/>
    <cellStyle name="RIGs input totals 5 3 2 9" xfId="12482"/>
    <cellStyle name="RIGs input totals 5 3 20" xfId="39259"/>
    <cellStyle name="RIGs input totals 5 3 21" xfId="39260"/>
    <cellStyle name="RIGs input totals 5 3 22" xfId="39261"/>
    <cellStyle name="RIGs input totals 5 3 23" xfId="39262"/>
    <cellStyle name="RIGs input totals 5 3 24" xfId="39263"/>
    <cellStyle name="RIGs input totals 5 3 25" xfId="39264"/>
    <cellStyle name="RIGs input totals 5 3 26" xfId="39265"/>
    <cellStyle name="RIGs input totals 5 3 27" xfId="39266"/>
    <cellStyle name="RIGs input totals 5 3 28" xfId="39267"/>
    <cellStyle name="RIGs input totals 5 3 29" xfId="39268"/>
    <cellStyle name="RIGs input totals 5 3 3" xfId="2096"/>
    <cellStyle name="RIGs input totals 5 3 3 10" xfId="12483"/>
    <cellStyle name="RIGs input totals 5 3 3 11" xfId="12484"/>
    <cellStyle name="RIGs input totals 5 3 3 12" xfId="12485"/>
    <cellStyle name="RIGs input totals 5 3 3 13" xfId="12486"/>
    <cellStyle name="RIGs input totals 5 3 3 2" xfId="12487"/>
    <cellStyle name="RIGs input totals 5 3 3 3" xfId="12488"/>
    <cellStyle name="RIGs input totals 5 3 3 4" xfId="12489"/>
    <cellStyle name="RIGs input totals 5 3 3 5" xfId="12490"/>
    <cellStyle name="RIGs input totals 5 3 3 6" xfId="12491"/>
    <cellStyle name="RIGs input totals 5 3 3 7" xfId="12492"/>
    <cellStyle name="RIGs input totals 5 3 3 8" xfId="12493"/>
    <cellStyle name="RIGs input totals 5 3 3 9" xfId="12494"/>
    <cellStyle name="RIGs input totals 5 3 30" xfId="39269"/>
    <cellStyle name="RIGs input totals 5 3 31" xfId="39270"/>
    <cellStyle name="RIGs input totals 5 3 32" xfId="39271"/>
    <cellStyle name="RIGs input totals 5 3 33" xfId="39272"/>
    <cellStyle name="RIGs input totals 5 3 34" xfId="39273"/>
    <cellStyle name="RIGs input totals 5 3 35" xfId="39274"/>
    <cellStyle name="RIGs input totals 5 3 4" xfId="12495"/>
    <cellStyle name="RIGs input totals 5 3 5" xfId="12496"/>
    <cellStyle name="RIGs input totals 5 3 6" xfId="12497"/>
    <cellStyle name="RIGs input totals 5 3 7" xfId="12498"/>
    <cellStyle name="RIGs input totals 5 3 8" xfId="12499"/>
    <cellStyle name="RIGs input totals 5 3 9" xfId="12500"/>
    <cellStyle name="RIGs input totals 5 3_4 28 1_Asst_Health_Crit_AllTO_RIIO_20110714pm" xfId="15671"/>
    <cellStyle name="RIGs input totals 5 30" xfId="39275"/>
    <cellStyle name="RIGs input totals 5 31" xfId="39276"/>
    <cellStyle name="RIGs input totals 5 32" xfId="39277"/>
    <cellStyle name="RIGs input totals 5 33" xfId="39278"/>
    <cellStyle name="RIGs input totals 5 34" xfId="39279"/>
    <cellStyle name="RIGs input totals 5 35" xfId="39280"/>
    <cellStyle name="RIGs input totals 5 36" xfId="39281"/>
    <cellStyle name="RIGs input totals 5 37" xfId="39282"/>
    <cellStyle name="RIGs input totals 5 38" xfId="39283"/>
    <cellStyle name="RIGs input totals 5 39" xfId="39284"/>
    <cellStyle name="RIGs input totals 5 4" xfId="2097"/>
    <cellStyle name="RIGs input totals 5 4 10" xfId="12501"/>
    <cellStyle name="RIGs input totals 5 4 11" xfId="12502"/>
    <cellStyle name="RIGs input totals 5 4 12" xfId="12503"/>
    <cellStyle name="RIGs input totals 5 4 13" xfId="12504"/>
    <cellStyle name="RIGs input totals 5 4 14" xfId="12505"/>
    <cellStyle name="RIGs input totals 5 4 15" xfId="39285"/>
    <cellStyle name="RIGs input totals 5 4 16" xfId="39286"/>
    <cellStyle name="RIGs input totals 5 4 17" xfId="39287"/>
    <cellStyle name="RIGs input totals 5 4 18" xfId="39288"/>
    <cellStyle name="RIGs input totals 5 4 19" xfId="39289"/>
    <cellStyle name="RIGs input totals 5 4 2" xfId="2098"/>
    <cellStyle name="RIGs input totals 5 4 2 10" xfId="12506"/>
    <cellStyle name="RIGs input totals 5 4 2 11" xfId="12507"/>
    <cellStyle name="RIGs input totals 5 4 2 12" xfId="12508"/>
    <cellStyle name="RIGs input totals 5 4 2 13" xfId="12509"/>
    <cellStyle name="RIGs input totals 5 4 2 2" xfId="12510"/>
    <cellStyle name="RIGs input totals 5 4 2 3" xfId="12511"/>
    <cellStyle name="RIGs input totals 5 4 2 4" xfId="12512"/>
    <cellStyle name="RIGs input totals 5 4 2 5" xfId="12513"/>
    <cellStyle name="RIGs input totals 5 4 2 6" xfId="12514"/>
    <cellStyle name="RIGs input totals 5 4 2 7" xfId="12515"/>
    <cellStyle name="RIGs input totals 5 4 2 8" xfId="12516"/>
    <cellStyle name="RIGs input totals 5 4 2 9" xfId="12517"/>
    <cellStyle name="RIGs input totals 5 4 20" xfId="39290"/>
    <cellStyle name="RIGs input totals 5 4 21" xfId="39291"/>
    <cellStyle name="RIGs input totals 5 4 22" xfId="39292"/>
    <cellStyle name="RIGs input totals 5 4 23" xfId="39293"/>
    <cellStyle name="RIGs input totals 5 4 24" xfId="39294"/>
    <cellStyle name="RIGs input totals 5 4 25" xfId="39295"/>
    <cellStyle name="RIGs input totals 5 4 26" xfId="39296"/>
    <cellStyle name="RIGs input totals 5 4 27" xfId="39297"/>
    <cellStyle name="RIGs input totals 5 4 28" xfId="39298"/>
    <cellStyle name="RIGs input totals 5 4 29" xfId="39299"/>
    <cellStyle name="RIGs input totals 5 4 3" xfId="12518"/>
    <cellStyle name="RIGs input totals 5 4 30" xfId="39300"/>
    <cellStyle name="RIGs input totals 5 4 31" xfId="39301"/>
    <cellStyle name="RIGs input totals 5 4 32" xfId="39302"/>
    <cellStyle name="RIGs input totals 5 4 33" xfId="39303"/>
    <cellStyle name="RIGs input totals 5 4 34" xfId="39304"/>
    <cellStyle name="RIGs input totals 5 4 4" xfId="12519"/>
    <cellStyle name="RIGs input totals 5 4 5" xfId="12520"/>
    <cellStyle name="RIGs input totals 5 4 6" xfId="12521"/>
    <cellStyle name="RIGs input totals 5 4 7" xfId="12522"/>
    <cellStyle name="RIGs input totals 5 4 8" xfId="12523"/>
    <cellStyle name="RIGs input totals 5 4 9" xfId="12524"/>
    <cellStyle name="RIGs input totals 5 5" xfId="2099"/>
    <cellStyle name="RIGs input totals 5 5 10" xfId="12525"/>
    <cellStyle name="RIGs input totals 5 5 11" xfId="12526"/>
    <cellStyle name="RIGs input totals 5 5 12" xfId="12527"/>
    <cellStyle name="RIGs input totals 5 5 13" xfId="12528"/>
    <cellStyle name="RIGs input totals 5 5 14" xfId="12529"/>
    <cellStyle name="RIGs input totals 5 5 15" xfId="39305"/>
    <cellStyle name="RIGs input totals 5 5 16" xfId="39306"/>
    <cellStyle name="RIGs input totals 5 5 17" xfId="39307"/>
    <cellStyle name="RIGs input totals 5 5 18" xfId="39308"/>
    <cellStyle name="RIGs input totals 5 5 19" xfId="39309"/>
    <cellStyle name="RIGs input totals 5 5 2" xfId="2100"/>
    <cellStyle name="RIGs input totals 5 5 2 10" xfId="12530"/>
    <cellStyle name="RIGs input totals 5 5 2 11" xfId="12531"/>
    <cellStyle name="RIGs input totals 5 5 2 12" xfId="12532"/>
    <cellStyle name="RIGs input totals 5 5 2 13" xfId="12533"/>
    <cellStyle name="RIGs input totals 5 5 2 2" xfId="12534"/>
    <cellStyle name="RIGs input totals 5 5 2 3" xfId="12535"/>
    <cellStyle name="RIGs input totals 5 5 2 4" xfId="12536"/>
    <cellStyle name="RIGs input totals 5 5 2 5" xfId="12537"/>
    <cellStyle name="RIGs input totals 5 5 2 6" xfId="12538"/>
    <cellStyle name="RIGs input totals 5 5 2 7" xfId="12539"/>
    <cellStyle name="RIGs input totals 5 5 2 8" xfId="12540"/>
    <cellStyle name="RIGs input totals 5 5 2 9" xfId="12541"/>
    <cellStyle name="RIGs input totals 5 5 20" xfId="39310"/>
    <cellStyle name="RIGs input totals 5 5 21" xfId="39311"/>
    <cellStyle name="RIGs input totals 5 5 22" xfId="39312"/>
    <cellStyle name="RIGs input totals 5 5 23" xfId="39313"/>
    <cellStyle name="RIGs input totals 5 5 24" xfId="39314"/>
    <cellStyle name="RIGs input totals 5 5 25" xfId="39315"/>
    <cellStyle name="RIGs input totals 5 5 26" xfId="39316"/>
    <cellStyle name="RIGs input totals 5 5 27" xfId="39317"/>
    <cellStyle name="RIGs input totals 5 5 28" xfId="39318"/>
    <cellStyle name="RIGs input totals 5 5 29" xfId="39319"/>
    <cellStyle name="RIGs input totals 5 5 3" xfId="12542"/>
    <cellStyle name="RIGs input totals 5 5 30" xfId="39320"/>
    <cellStyle name="RIGs input totals 5 5 31" xfId="39321"/>
    <cellStyle name="RIGs input totals 5 5 32" xfId="39322"/>
    <cellStyle name="RIGs input totals 5 5 33" xfId="39323"/>
    <cellStyle name="RIGs input totals 5 5 34" xfId="39324"/>
    <cellStyle name="RIGs input totals 5 5 4" xfId="12543"/>
    <cellStyle name="RIGs input totals 5 5 5" xfId="12544"/>
    <cellStyle name="RIGs input totals 5 5 6" xfId="12545"/>
    <cellStyle name="RIGs input totals 5 5 7" xfId="12546"/>
    <cellStyle name="RIGs input totals 5 5 8" xfId="12547"/>
    <cellStyle name="RIGs input totals 5 5 9" xfId="12548"/>
    <cellStyle name="RIGs input totals 5 6" xfId="2101"/>
    <cellStyle name="RIGs input totals 5 6 10" xfId="12549"/>
    <cellStyle name="RIGs input totals 5 6 11" xfId="12550"/>
    <cellStyle name="RIGs input totals 5 6 12" xfId="12551"/>
    <cellStyle name="RIGs input totals 5 6 13" xfId="12552"/>
    <cellStyle name="RIGs input totals 5 6 2" xfId="12553"/>
    <cellStyle name="RIGs input totals 5 6 3" xfId="12554"/>
    <cellStyle name="RIGs input totals 5 6 4" xfId="12555"/>
    <cellStyle name="RIGs input totals 5 6 5" xfId="12556"/>
    <cellStyle name="RIGs input totals 5 6 6" xfId="12557"/>
    <cellStyle name="RIGs input totals 5 6 7" xfId="12558"/>
    <cellStyle name="RIGs input totals 5 6 8" xfId="12559"/>
    <cellStyle name="RIGs input totals 5 6 9" xfId="12560"/>
    <cellStyle name="RIGs input totals 5 7" xfId="12561"/>
    <cellStyle name="RIGs input totals 5 8" xfId="12562"/>
    <cellStyle name="RIGs input totals 5 9" xfId="12563"/>
    <cellStyle name="RIGs input totals 5_1.3s Accounting C Costs Scots" xfId="2102"/>
    <cellStyle name="RIGs input totals 6" xfId="299"/>
    <cellStyle name="RIGs input totals 6 10" xfId="12564"/>
    <cellStyle name="RIGs input totals 6 11" xfId="12565"/>
    <cellStyle name="RIGs input totals 6 12" xfId="12566"/>
    <cellStyle name="RIGs input totals 6 13" xfId="12567"/>
    <cellStyle name="RIGs input totals 6 14" xfId="12568"/>
    <cellStyle name="RIGs input totals 6 15" xfId="12569"/>
    <cellStyle name="RIGs input totals 6 16" xfId="12570"/>
    <cellStyle name="RIGs input totals 6 17" xfId="12571"/>
    <cellStyle name="RIGs input totals 6 18" xfId="12572"/>
    <cellStyle name="RIGs input totals 6 19" xfId="39325"/>
    <cellStyle name="RIGs input totals 6 2" xfId="2103"/>
    <cellStyle name="RIGs input totals 6 2 10" xfId="12573"/>
    <cellStyle name="RIGs input totals 6 2 11" xfId="12574"/>
    <cellStyle name="RIGs input totals 6 2 12" xfId="12575"/>
    <cellStyle name="RIGs input totals 6 2 13" xfId="12576"/>
    <cellStyle name="RIGs input totals 6 2 14" xfId="12577"/>
    <cellStyle name="RIGs input totals 6 2 15" xfId="12578"/>
    <cellStyle name="RIGs input totals 6 2 16" xfId="39326"/>
    <cellStyle name="RIGs input totals 6 2 17" xfId="39327"/>
    <cellStyle name="RIGs input totals 6 2 18" xfId="39328"/>
    <cellStyle name="RIGs input totals 6 2 19" xfId="39329"/>
    <cellStyle name="RIGs input totals 6 2 2" xfId="2104"/>
    <cellStyle name="RIGs input totals 6 2 2 10" xfId="12579"/>
    <cellStyle name="RIGs input totals 6 2 2 11" xfId="12580"/>
    <cellStyle name="RIGs input totals 6 2 2 12" xfId="12581"/>
    <cellStyle name="RIGs input totals 6 2 2 13" xfId="12582"/>
    <cellStyle name="RIGs input totals 6 2 2 14" xfId="12583"/>
    <cellStyle name="RIGs input totals 6 2 2 15" xfId="39330"/>
    <cellStyle name="RIGs input totals 6 2 2 16" xfId="39331"/>
    <cellStyle name="RIGs input totals 6 2 2 17" xfId="39332"/>
    <cellStyle name="RIGs input totals 6 2 2 18" xfId="39333"/>
    <cellStyle name="RIGs input totals 6 2 2 19" xfId="39334"/>
    <cellStyle name="RIGs input totals 6 2 2 2" xfId="2105"/>
    <cellStyle name="RIGs input totals 6 2 2 2 10" xfId="12584"/>
    <cellStyle name="RIGs input totals 6 2 2 2 11" xfId="12585"/>
    <cellStyle name="RIGs input totals 6 2 2 2 12" xfId="12586"/>
    <cellStyle name="RIGs input totals 6 2 2 2 13" xfId="12587"/>
    <cellStyle name="RIGs input totals 6 2 2 2 2" xfId="12588"/>
    <cellStyle name="RIGs input totals 6 2 2 2 3" xfId="12589"/>
    <cellStyle name="RIGs input totals 6 2 2 2 4" xfId="12590"/>
    <cellStyle name="RIGs input totals 6 2 2 2 5" xfId="12591"/>
    <cellStyle name="RIGs input totals 6 2 2 2 6" xfId="12592"/>
    <cellStyle name="RIGs input totals 6 2 2 2 7" xfId="12593"/>
    <cellStyle name="RIGs input totals 6 2 2 2 8" xfId="12594"/>
    <cellStyle name="RIGs input totals 6 2 2 2 9" xfId="12595"/>
    <cellStyle name="RIGs input totals 6 2 2 20" xfId="39335"/>
    <cellStyle name="RIGs input totals 6 2 2 21" xfId="39336"/>
    <cellStyle name="RIGs input totals 6 2 2 22" xfId="39337"/>
    <cellStyle name="RIGs input totals 6 2 2 23" xfId="39338"/>
    <cellStyle name="RIGs input totals 6 2 2 24" xfId="39339"/>
    <cellStyle name="RIGs input totals 6 2 2 25" xfId="39340"/>
    <cellStyle name="RIGs input totals 6 2 2 26" xfId="39341"/>
    <cellStyle name="RIGs input totals 6 2 2 27" xfId="39342"/>
    <cellStyle name="RIGs input totals 6 2 2 28" xfId="39343"/>
    <cellStyle name="RIGs input totals 6 2 2 29" xfId="39344"/>
    <cellStyle name="RIGs input totals 6 2 2 3" xfId="12596"/>
    <cellStyle name="RIGs input totals 6 2 2 30" xfId="39345"/>
    <cellStyle name="RIGs input totals 6 2 2 31" xfId="39346"/>
    <cellStyle name="RIGs input totals 6 2 2 32" xfId="39347"/>
    <cellStyle name="RIGs input totals 6 2 2 33" xfId="39348"/>
    <cellStyle name="RIGs input totals 6 2 2 34" xfId="39349"/>
    <cellStyle name="RIGs input totals 6 2 2 4" xfId="12597"/>
    <cellStyle name="RIGs input totals 6 2 2 5" xfId="12598"/>
    <cellStyle name="RIGs input totals 6 2 2 6" xfId="12599"/>
    <cellStyle name="RIGs input totals 6 2 2 7" xfId="12600"/>
    <cellStyle name="RIGs input totals 6 2 2 8" xfId="12601"/>
    <cellStyle name="RIGs input totals 6 2 2 9" xfId="12602"/>
    <cellStyle name="RIGs input totals 6 2 20" xfId="39350"/>
    <cellStyle name="RIGs input totals 6 2 21" xfId="39351"/>
    <cellStyle name="RIGs input totals 6 2 22" xfId="39352"/>
    <cellStyle name="RIGs input totals 6 2 23" xfId="39353"/>
    <cellStyle name="RIGs input totals 6 2 24" xfId="39354"/>
    <cellStyle name="RIGs input totals 6 2 25" xfId="39355"/>
    <cellStyle name="RIGs input totals 6 2 26" xfId="39356"/>
    <cellStyle name="RIGs input totals 6 2 27" xfId="39357"/>
    <cellStyle name="RIGs input totals 6 2 28" xfId="39358"/>
    <cellStyle name="RIGs input totals 6 2 29" xfId="39359"/>
    <cellStyle name="RIGs input totals 6 2 3" xfId="2106"/>
    <cellStyle name="RIGs input totals 6 2 3 10" xfId="12603"/>
    <cellStyle name="RIGs input totals 6 2 3 11" xfId="12604"/>
    <cellStyle name="RIGs input totals 6 2 3 12" xfId="12605"/>
    <cellStyle name="RIGs input totals 6 2 3 13" xfId="12606"/>
    <cellStyle name="RIGs input totals 6 2 3 2" xfId="12607"/>
    <cellStyle name="RIGs input totals 6 2 3 3" xfId="12608"/>
    <cellStyle name="RIGs input totals 6 2 3 4" xfId="12609"/>
    <cellStyle name="RIGs input totals 6 2 3 5" xfId="12610"/>
    <cellStyle name="RIGs input totals 6 2 3 6" xfId="12611"/>
    <cellStyle name="RIGs input totals 6 2 3 7" xfId="12612"/>
    <cellStyle name="RIGs input totals 6 2 3 8" xfId="12613"/>
    <cellStyle name="RIGs input totals 6 2 3 9" xfId="12614"/>
    <cellStyle name="RIGs input totals 6 2 30" xfId="39360"/>
    <cellStyle name="RIGs input totals 6 2 31" xfId="39361"/>
    <cellStyle name="RIGs input totals 6 2 32" xfId="39362"/>
    <cellStyle name="RIGs input totals 6 2 33" xfId="39363"/>
    <cellStyle name="RIGs input totals 6 2 34" xfId="39364"/>
    <cellStyle name="RIGs input totals 6 2 35" xfId="39365"/>
    <cellStyle name="RIGs input totals 6 2 4" xfId="12615"/>
    <cellStyle name="RIGs input totals 6 2 5" xfId="12616"/>
    <cellStyle name="RIGs input totals 6 2 6" xfId="12617"/>
    <cellStyle name="RIGs input totals 6 2 7" xfId="12618"/>
    <cellStyle name="RIGs input totals 6 2 8" xfId="12619"/>
    <cellStyle name="RIGs input totals 6 2 9" xfId="12620"/>
    <cellStyle name="RIGs input totals 6 2_4 28 1_Asst_Health_Crit_AllTO_RIIO_20110714pm" xfId="15672"/>
    <cellStyle name="RIGs input totals 6 20" xfId="39366"/>
    <cellStyle name="RIGs input totals 6 21" xfId="39367"/>
    <cellStyle name="RIGs input totals 6 22" xfId="39368"/>
    <cellStyle name="RIGs input totals 6 23" xfId="39369"/>
    <cellStyle name="RIGs input totals 6 24" xfId="39370"/>
    <cellStyle name="RIGs input totals 6 25" xfId="39371"/>
    <cellStyle name="RIGs input totals 6 26" xfId="39372"/>
    <cellStyle name="RIGs input totals 6 27" xfId="39373"/>
    <cellStyle name="RIGs input totals 6 28" xfId="39374"/>
    <cellStyle name="RIGs input totals 6 29" xfId="39375"/>
    <cellStyle name="RIGs input totals 6 3" xfId="2107"/>
    <cellStyle name="RIGs input totals 6 3 10" xfId="12621"/>
    <cellStyle name="RIGs input totals 6 3 11" xfId="12622"/>
    <cellStyle name="RIGs input totals 6 3 12" xfId="12623"/>
    <cellStyle name="RIGs input totals 6 3 13" xfId="12624"/>
    <cellStyle name="RIGs input totals 6 3 14" xfId="12625"/>
    <cellStyle name="RIGs input totals 6 3 15" xfId="39376"/>
    <cellStyle name="RIGs input totals 6 3 16" xfId="39377"/>
    <cellStyle name="RIGs input totals 6 3 17" xfId="39378"/>
    <cellStyle name="RIGs input totals 6 3 18" xfId="39379"/>
    <cellStyle name="RIGs input totals 6 3 19" xfId="39380"/>
    <cellStyle name="RIGs input totals 6 3 2" xfId="2108"/>
    <cellStyle name="RIGs input totals 6 3 2 10" xfId="12626"/>
    <cellStyle name="RIGs input totals 6 3 2 11" xfId="12627"/>
    <cellStyle name="RIGs input totals 6 3 2 12" xfId="12628"/>
    <cellStyle name="RIGs input totals 6 3 2 13" xfId="12629"/>
    <cellStyle name="RIGs input totals 6 3 2 2" xfId="12630"/>
    <cellStyle name="RIGs input totals 6 3 2 3" xfId="12631"/>
    <cellStyle name="RIGs input totals 6 3 2 4" xfId="12632"/>
    <cellStyle name="RIGs input totals 6 3 2 5" xfId="12633"/>
    <cellStyle name="RIGs input totals 6 3 2 6" xfId="12634"/>
    <cellStyle name="RIGs input totals 6 3 2 7" xfId="12635"/>
    <cellStyle name="RIGs input totals 6 3 2 8" xfId="12636"/>
    <cellStyle name="RIGs input totals 6 3 2 9" xfId="12637"/>
    <cellStyle name="RIGs input totals 6 3 20" xfId="39381"/>
    <cellStyle name="RIGs input totals 6 3 21" xfId="39382"/>
    <cellStyle name="RIGs input totals 6 3 22" xfId="39383"/>
    <cellStyle name="RIGs input totals 6 3 23" xfId="39384"/>
    <cellStyle name="RIGs input totals 6 3 24" xfId="39385"/>
    <cellStyle name="RIGs input totals 6 3 25" xfId="39386"/>
    <cellStyle name="RIGs input totals 6 3 26" xfId="39387"/>
    <cellStyle name="RIGs input totals 6 3 27" xfId="39388"/>
    <cellStyle name="RIGs input totals 6 3 28" xfId="39389"/>
    <cellStyle name="RIGs input totals 6 3 29" xfId="39390"/>
    <cellStyle name="RIGs input totals 6 3 3" xfId="12638"/>
    <cellStyle name="RIGs input totals 6 3 30" xfId="39391"/>
    <cellStyle name="RIGs input totals 6 3 31" xfId="39392"/>
    <cellStyle name="RIGs input totals 6 3 32" xfId="39393"/>
    <cellStyle name="RIGs input totals 6 3 33" xfId="39394"/>
    <cellStyle name="RIGs input totals 6 3 34" xfId="39395"/>
    <cellStyle name="RIGs input totals 6 3 4" xfId="12639"/>
    <cellStyle name="RIGs input totals 6 3 5" xfId="12640"/>
    <cellStyle name="RIGs input totals 6 3 6" xfId="12641"/>
    <cellStyle name="RIGs input totals 6 3 7" xfId="12642"/>
    <cellStyle name="RIGs input totals 6 3 8" xfId="12643"/>
    <cellStyle name="RIGs input totals 6 3 9" xfId="12644"/>
    <cellStyle name="RIGs input totals 6 30" xfId="39396"/>
    <cellStyle name="RIGs input totals 6 31" xfId="39397"/>
    <cellStyle name="RIGs input totals 6 32" xfId="39398"/>
    <cellStyle name="RIGs input totals 6 33" xfId="39399"/>
    <cellStyle name="RIGs input totals 6 34" xfId="39400"/>
    <cellStyle name="RIGs input totals 6 35" xfId="39401"/>
    <cellStyle name="RIGs input totals 6 36" xfId="39402"/>
    <cellStyle name="RIGs input totals 6 37" xfId="39403"/>
    <cellStyle name="RIGs input totals 6 38" xfId="39404"/>
    <cellStyle name="RIGs input totals 6 4" xfId="2109"/>
    <cellStyle name="RIGs input totals 6 4 10" xfId="12645"/>
    <cellStyle name="RIGs input totals 6 4 11" xfId="12646"/>
    <cellStyle name="RIGs input totals 6 4 12" xfId="12647"/>
    <cellStyle name="RIGs input totals 6 4 13" xfId="12648"/>
    <cellStyle name="RIGs input totals 6 4 14" xfId="12649"/>
    <cellStyle name="RIGs input totals 6 4 15" xfId="39405"/>
    <cellStyle name="RIGs input totals 6 4 16" xfId="39406"/>
    <cellStyle name="RIGs input totals 6 4 17" xfId="39407"/>
    <cellStyle name="RIGs input totals 6 4 18" xfId="39408"/>
    <cellStyle name="RIGs input totals 6 4 19" xfId="39409"/>
    <cellStyle name="RIGs input totals 6 4 2" xfId="2110"/>
    <cellStyle name="RIGs input totals 6 4 2 10" xfId="12650"/>
    <cellStyle name="RIGs input totals 6 4 2 11" xfId="12651"/>
    <cellStyle name="RIGs input totals 6 4 2 12" xfId="12652"/>
    <cellStyle name="RIGs input totals 6 4 2 13" xfId="12653"/>
    <cellStyle name="RIGs input totals 6 4 2 2" xfId="12654"/>
    <cellStyle name="RIGs input totals 6 4 2 3" xfId="12655"/>
    <cellStyle name="RIGs input totals 6 4 2 4" xfId="12656"/>
    <cellStyle name="RIGs input totals 6 4 2 5" xfId="12657"/>
    <cellStyle name="RIGs input totals 6 4 2 6" xfId="12658"/>
    <cellStyle name="RIGs input totals 6 4 2 7" xfId="12659"/>
    <cellStyle name="RIGs input totals 6 4 2 8" xfId="12660"/>
    <cellStyle name="RIGs input totals 6 4 2 9" xfId="12661"/>
    <cellStyle name="RIGs input totals 6 4 20" xfId="39410"/>
    <cellStyle name="RIGs input totals 6 4 21" xfId="39411"/>
    <cellStyle name="RIGs input totals 6 4 22" xfId="39412"/>
    <cellStyle name="RIGs input totals 6 4 23" xfId="39413"/>
    <cellStyle name="RIGs input totals 6 4 24" xfId="39414"/>
    <cellStyle name="RIGs input totals 6 4 25" xfId="39415"/>
    <cellStyle name="RIGs input totals 6 4 26" xfId="39416"/>
    <cellStyle name="RIGs input totals 6 4 27" xfId="39417"/>
    <cellStyle name="RIGs input totals 6 4 28" xfId="39418"/>
    <cellStyle name="RIGs input totals 6 4 29" xfId="39419"/>
    <cellStyle name="RIGs input totals 6 4 3" xfId="12662"/>
    <cellStyle name="RIGs input totals 6 4 30" xfId="39420"/>
    <cellStyle name="RIGs input totals 6 4 31" xfId="39421"/>
    <cellStyle name="RIGs input totals 6 4 32" xfId="39422"/>
    <cellStyle name="RIGs input totals 6 4 33" xfId="39423"/>
    <cellStyle name="RIGs input totals 6 4 34" xfId="39424"/>
    <cellStyle name="RIGs input totals 6 4 4" xfId="12663"/>
    <cellStyle name="RIGs input totals 6 4 5" xfId="12664"/>
    <cellStyle name="RIGs input totals 6 4 6" xfId="12665"/>
    <cellStyle name="RIGs input totals 6 4 7" xfId="12666"/>
    <cellStyle name="RIGs input totals 6 4 8" xfId="12667"/>
    <cellStyle name="RIGs input totals 6 4 9" xfId="12668"/>
    <cellStyle name="RIGs input totals 6 5" xfId="2111"/>
    <cellStyle name="RIGs input totals 6 5 10" xfId="12669"/>
    <cellStyle name="RIGs input totals 6 5 11" xfId="12670"/>
    <cellStyle name="RIGs input totals 6 5 12" xfId="12671"/>
    <cellStyle name="RIGs input totals 6 5 13" xfId="12672"/>
    <cellStyle name="RIGs input totals 6 5 2" xfId="12673"/>
    <cellStyle name="RIGs input totals 6 5 3" xfId="12674"/>
    <cellStyle name="RIGs input totals 6 5 4" xfId="12675"/>
    <cellStyle name="RIGs input totals 6 5 5" xfId="12676"/>
    <cellStyle name="RIGs input totals 6 5 6" xfId="12677"/>
    <cellStyle name="RIGs input totals 6 5 7" xfId="12678"/>
    <cellStyle name="RIGs input totals 6 5 8" xfId="12679"/>
    <cellStyle name="RIGs input totals 6 5 9" xfId="12680"/>
    <cellStyle name="RIGs input totals 6 6" xfId="12681"/>
    <cellStyle name="RIGs input totals 6 7" xfId="12682"/>
    <cellStyle name="RIGs input totals 6 8" xfId="12683"/>
    <cellStyle name="RIGs input totals 6 9" xfId="12684"/>
    <cellStyle name="RIGs input totals 6_4 28 1_Asst_Health_Crit_AllTO_RIIO_20110714pm" xfId="15673"/>
    <cellStyle name="RIGs input totals 7" xfId="319"/>
    <cellStyle name="RIGs input totals 7 10" xfId="12685"/>
    <cellStyle name="RIGs input totals 7 11" xfId="12686"/>
    <cellStyle name="RIGs input totals 7 12" xfId="12687"/>
    <cellStyle name="RIGs input totals 7 13" xfId="12688"/>
    <cellStyle name="RIGs input totals 7 14" xfId="12689"/>
    <cellStyle name="RIGs input totals 7 15" xfId="12690"/>
    <cellStyle name="RIGs input totals 7 16" xfId="12691"/>
    <cellStyle name="RIGs input totals 7 17" xfId="12692"/>
    <cellStyle name="RIGs input totals 7 18" xfId="39425"/>
    <cellStyle name="RIGs input totals 7 19" xfId="39426"/>
    <cellStyle name="RIGs input totals 7 2" xfId="2112"/>
    <cellStyle name="RIGs input totals 7 2 10" xfId="12693"/>
    <cellStyle name="RIGs input totals 7 2 11" xfId="12694"/>
    <cellStyle name="RIGs input totals 7 2 12" xfId="12695"/>
    <cellStyle name="RIGs input totals 7 2 13" xfId="12696"/>
    <cellStyle name="RIGs input totals 7 2 14" xfId="12697"/>
    <cellStyle name="RIGs input totals 7 2 15" xfId="39427"/>
    <cellStyle name="RIGs input totals 7 2 16" xfId="39428"/>
    <cellStyle name="RIGs input totals 7 2 17" xfId="39429"/>
    <cellStyle name="RIGs input totals 7 2 18" xfId="39430"/>
    <cellStyle name="RIGs input totals 7 2 19" xfId="39431"/>
    <cellStyle name="RIGs input totals 7 2 2" xfId="2113"/>
    <cellStyle name="RIGs input totals 7 2 2 10" xfId="12698"/>
    <cellStyle name="RIGs input totals 7 2 2 11" xfId="12699"/>
    <cellStyle name="RIGs input totals 7 2 2 12" xfId="12700"/>
    <cellStyle name="RIGs input totals 7 2 2 13" xfId="12701"/>
    <cellStyle name="RIGs input totals 7 2 2 2" xfId="12702"/>
    <cellStyle name="RIGs input totals 7 2 2 3" xfId="12703"/>
    <cellStyle name="RIGs input totals 7 2 2 4" xfId="12704"/>
    <cellStyle name="RIGs input totals 7 2 2 5" xfId="12705"/>
    <cellStyle name="RIGs input totals 7 2 2 6" xfId="12706"/>
    <cellStyle name="RIGs input totals 7 2 2 7" xfId="12707"/>
    <cellStyle name="RIGs input totals 7 2 2 8" xfId="12708"/>
    <cellStyle name="RIGs input totals 7 2 2 9" xfId="12709"/>
    <cellStyle name="RIGs input totals 7 2 20" xfId="39432"/>
    <cellStyle name="RIGs input totals 7 2 21" xfId="39433"/>
    <cellStyle name="RIGs input totals 7 2 22" xfId="39434"/>
    <cellStyle name="RIGs input totals 7 2 23" xfId="39435"/>
    <cellStyle name="RIGs input totals 7 2 24" xfId="39436"/>
    <cellStyle name="RIGs input totals 7 2 25" xfId="39437"/>
    <cellStyle name="RIGs input totals 7 2 26" xfId="39438"/>
    <cellStyle name="RIGs input totals 7 2 27" xfId="39439"/>
    <cellStyle name="RIGs input totals 7 2 28" xfId="39440"/>
    <cellStyle name="RIGs input totals 7 2 29" xfId="39441"/>
    <cellStyle name="RIGs input totals 7 2 3" xfId="12710"/>
    <cellStyle name="RIGs input totals 7 2 30" xfId="39442"/>
    <cellStyle name="RIGs input totals 7 2 31" xfId="39443"/>
    <cellStyle name="RIGs input totals 7 2 32" xfId="39444"/>
    <cellStyle name="RIGs input totals 7 2 33" xfId="39445"/>
    <cellStyle name="RIGs input totals 7 2 34" xfId="39446"/>
    <cellStyle name="RIGs input totals 7 2 4" xfId="12711"/>
    <cellStyle name="RIGs input totals 7 2 5" xfId="12712"/>
    <cellStyle name="RIGs input totals 7 2 6" xfId="12713"/>
    <cellStyle name="RIGs input totals 7 2 7" xfId="12714"/>
    <cellStyle name="RIGs input totals 7 2 8" xfId="12715"/>
    <cellStyle name="RIGs input totals 7 2 9" xfId="12716"/>
    <cellStyle name="RIGs input totals 7 20" xfId="39447"/>
    <cellStyle name="RIGs input totals 7 21" xfId="39448"/>
    <cellStyle name="RIGs input totals 7 22" xfId="39449"/>
    <cellStyle name="RIGs input totals 7 23" xfId="39450"/>
    <cellStyle name="RIGs input totals 7 24" xfId="39451"/>
    <cellStyle name="RIGs input totals 7 25" xfId="39452"/>
    <cellStyle name="RIGs input totals 7 26" xfId="39453"/>
    <cellStyle name="RIGs input totals 7 27" xfId="39454"/>
    <cellStyle name="RIGs input totals 7 28" xfId="39455"/>
    <cellStyle name="RIGs input totals 7 29" xfId="39456"/>
    <cellStyle name="RIGs input totals 7 3" xfId="2114"/>
    <cellStyle name="RIGs input totals 7 3 10" xfId="12717"/>
    <cellStyle name="RIGs input totals 7 3 11" xfId="12718"/>
    <cellStyle name="RIGs input totals 7 3 12" xfId="12719"/>
    <cellStyle name="RIGs input totals 7 3 13" xfId="12720"/>
    <cellStyle name="RIGs input totals 7 3 14" xfId="12721"/>
    <cellStyle name="RIGs input totals 7 3 15" xfId="39457"/>
    <cellStyle name="RIGs input totals 7 3 16" xfId="39458"/>
    <cellStyle name="RIGs input totals 7 3 17" xfId="39459"/>
    <cellStyle name="RIGs input totals 7 3 18" xfId="39460"/>
    <cellStyle name="RIGs input totals 7 3 19" xfId="39461"/>
    <cellStyle name="RIGs input totals 7 3 2" xfId="2115"/>
    <cellStyle name="RIGs input totals 7 3 2 10" xfId="12722"/>
    <cellStyle name="RIGs input totals 7 3 2 11" xfId="12723"/>
    <cellStyle name="RIGs input totals 7 3 2 12" xfId="12724"/>
    <cellStyle name="RIGs input totals 7 3 2 13" xfId="12725"/>
    <cellStyle name="RIGs input totals 7 3 2 2" xfId="12726"/>
    <cellStyle name="RIGs input totals 7 3 2 3" xfId="12727"/>
    <cellStyle name="RIGs input totals 7 3 2 4" xfId="12728"/>
    <cellStyle name="RIGs input totals 7 3 2 5" xfId="12729"/>
    <cellStyle name="RIGs input totals 7 3 2 6" xfId="12730"/>
    <cellStyle name="RIGs input totals 7 3 2 7" xfId="12731"/>
    <cellStyle name="RIGs input totals 7 3 2 8" xfId="12732"/>
    <cellStyle name="RIGs input totals 7 3 2 9" xfId="12733"/>
    <cellStyle name="RIGs input totals 7 3 20" xfId="39462"/>
    <cellStyle name="RIGs input totals 7 3 21" xfId="39463"/>
    <cellStyle name="RIGs input totals 7 3 22" xfId="39464"/>
    <cellStyle name="RIGs input totals 7 3 23" xfId="39465"/>
    <cellStyle name="RIGs input totals 7 3 24" xfId="39466"/>
    <cellStyle name="RIGs input totals 7 3 25" xfId="39467"/>
    <cellStyle name="RIGs input totals 7 3 26" xfId="39468"/>
    <cellStyle name="RIGs input totals 7 3 27" xfId="39469"/>
    <cellStyle name="RIGs input totals 7 3 28" xfId="39470"/>
    <cellStyle name="RIGs input totals 7 3 29" xfId="39471"/>
    <cellStyle name="RIGs input totals 7 3 3" xfId="12734"/>
    <cellStyle name="RIGs input totals 7 3 30" xfId="39472"/>
    <cellStyle name="RIGs input totals 7 3 31" xfId="39473"/>
    <cellStyle name="RIGs input totals 7 3 32" xfId="39474"/>
    <cellStyle name="RIGs input totals 7 3 33" xfId="39475"/>
    <cellStyle name="RIGs input totals 7 3 34" xfId="39476"/>
    <cellStyle name="RIGs input totals 7 3 4" xfId="12735"/>
    <cellStyle name="RIGs input totals 7 3 5" xfId="12736"/>
    <cellStyle name="RIGs input totals 7 3 6" xfId="12737"/>
    <cellStyle name="RIGs input totals 7 3 7" xfId="12738"/>
    <cellStyle name="RIGs input totals 7 3 8" xfId="12739"/>
    <cellStyle name="RIGs input totals 7 3 9" xfId="12740"/>
    <cellStyle name="RIGs input totals 7 30" xfId="39477"/>
    <cellStyle name="RIGs input totals 7 31" xfId="39478"/>
    <cellStyle name="RIGs input totals 7 32" xfId="39479"/>
    <cellStyle name="RIGs input totals 7 33" xfId="39480"/>
    <cellStyle name="RIGs input totals 7 34" xfId="39481"/>
    <cellStyle name="RIGs input totals 7 35" xfId="39482"/>
    <cellStyle name="RIGs input totals 7 36" xfId="39483"/>
    <cellStyle name="RIGs input totals 7 37" xfId="39484"/>
    <cellStyle name="RIGs input totals 7 38" xfId="39485"/>
    <cellStyle name="RIGs input totals 7 4" xfId="2116"/>
    <cellStyle name="RIGs input totals 7 4 10" xfId="12741"/>
    <cellStyle name="RIGs input totals 7 4 11" xfId="12742"/>
    <cellStyle name="RIGs input totals 7 4 12" xfId="12743"/>
    <cellStyle name="RIGs input totals 7 4 13" xfId="12744"/>
    <cellStyle name="RIGs input totals 7 4 14" xfId="12745"/>
    <cellStyle name="RIGs input totals 7 4 15" xfId="39486"/>
    <cellStyle name="RIGs input totals 7 4 16" xfId="39487"/>
    <cellStyle name="RIGs input totals 7 4 17" xfId="39488"/>
    <cellStyle name="RIGs input totals 7 4 18" xfId="39489"/>
    <cellStyle name="RIGs input totals 7 4 19" xfId="39490"/>
    <cellStyle name="RIGs input totals 7 4 2" xfId="2117"/>
    <cellStyle name="RIGs input totals 7 4 2 10" xfId="12746"/>
    <cellStyle name="RIGs input totals 7 4 2 11" xfId="12747"/>
    <cellStyle name="RIGs input totals 7 4 2 12" xfId="12748"/>
    <cellStyle name="RIGs input totals 7 4 2 13" xfId="12749"/>
    <cellStyle name="RIGs input totals 7 4 2 2" xfId="12750"/>
    <cellStyle name="RIGs input totals 7 4 2 3" xfId="12751"/>
    <cellStyle name="RIGs input totals 7 4 2 4" xfId="12752"/>
    <cellStyle name="RIGs input totals 7 4 2 5" xfId="12753"/>
    <cellStyle name="RIGs input totals 7 4 2 6" xfId="12754"/>
    <cellStyle name="RIGs input totals 7 4 2 7" xfId="12755"/>
    <cellStyle name="RIGs input totals 7 4 2 8" xfId="12756"/>
    <cellStyle name="RIGs input totals 7 4 2 9" xfId="12757"/>
    <cellStyle name="RIGs input totals 7 4 20" xfId="39491"/>
    <cellStyle name="RIGs input totals 7 4 21" xfId="39492"/>
    <cellStyle name="RIGs input totals 7 4 22" xfId="39493"/>
    <cellStyle name="RIGs input totals 7 4 23" xfId="39494"/>
    <cellStyle name="RIGs input totals 7 4 24" xfId="39495"/>
    <cellStyle name="RIGs input totals 7 4 25" xfId="39496"/>
    <cellStyle name="RIGs input totals 7 4 26" xfId="39497"/>
    <cellStyle name="RIGs input totals 7 4 27" xfId="39498"/>
    <cellStyle name="RIGs input totals 7 4 28" xfId="39499"/>
    <cellStyle name="RIGs input totals 7 4 29" xfId="39500"/>
    <cellStyle name="RIGs input totals 7 4 3" xfId="12758"/>
    <cellStyle name="RIGs input totals 7 4 30" xfId="39501"/>
    <cellStyle name="RIGs input totals 7 4 31" xfId="39502"/>
    <cellStyle name="RIGs input totals 7 4 32" xfId="39503"/>
    <cellStyle name="RIGs input totals 7 4 33" xfId="39504"/>
    <cellStyle name="RIGs input totals 7 4 34" xfId="39505"/>
    <cellStyle name="RIGs input totals 7 4 4" xfId="12759"/>
    <cellStyle name="RIGs input totals 7 4 5" xfId="12760"/>
    <cellStyle name="RIGs input totals 7 4 6" xfId="12761"/>
    <cellStyle name="RIGs input totals 7 4 7" xfId="12762"/>
    <cellStyle name="RIGs input totals 7 4 8" xfId="12763"/>
    <cellStyle name="RIGs input totals 7 4 9" xfId="12764"/>
    <cellStyle name="RIGs input totals 7 5" xfId="2118"/>
    <cellStyle name="RIGs input totals 7 5 10" xfId="12765"/>
    <cellStyle name="RIGs input totals 7 5 11" xfId="12766"/>
    <cellStyle name="RIGs input totals 7 5 12" xfId="12767"/>
    <cellStyle name="RIGs input totals 7 5 13" xfId="12768"/>
    <cellStyle name="RIGs input totals 7 5 2" xfId="12769"/>
    <cellStyle name="RIGs input totals 7 5 3" xfId="12770"/>
    <cellStyle name="RIGs input totals 7 5 4" xfId="12771"/>
    <cellStyle name="RIGs input totals 7 5 5" xfId="12772"/>
    <cellStyle name="RIGs input totals 7 5 6" xfId="12773"/>
    <cellStyle name="RIGs input totals 7 5 7" xfId="12774"/>
    <cellStyle name="RIGs input totals 7 5 8" xfId="12775"/>
    <cellStyle name="RIGs input totals 7 5 9" xfId="12776"/>
    <cellStyle name="RIGs input totals 7 6" xfId="12777"/>
    <cellStyle name="RIGs input totals 7 7" xfId="12778"/>
    <cellStyle name="RIGs input totals 7 8" xfId="12779"/>
    <cellStyle name="RIGs input totals 7 9" xfId="12780"/>
    <cellStyle name="RIGs input totals 7_4 28 1_Asst_Health_Crit_AllTO_RIIO_20110714pm" xfId="15674"/>
    <cellStyle name="RIGs input totals 8" xfId="2119"/>
    <cellStyle name="RIGs input totals 8 10" xfId="12781"/>
    <cellStyle name="RIGs input totals 8 11" xfId="12782"/>
    <cellStyle name="RIGs input totals 8 12" xfId="12783"/>
    <cellStyle name="RIGs input totals 8 13" xfId="12784"/>
    <cellStyle name="RIGs input totals 8 14" xfId="12785"/>
    <cellStyle name="RIGs input totals 8 15" xfId="39506"/>
    <cellStyle name="RIGs input totals 8 16" xfId="39507"/>
    <cellStyle name="RIGs input totals 8 17" xfId="39508"/>
    <cellStyle name="RIGs input totals 8 18" xfId="39509"/>
    <cellStyle name="RIGs input totals 8 19" xfId="39510"/>
    <cellStyle name="RIGs input totals 8 2" xfId="2120"/>
    <cellStyle name="RIGs input totals 8 2 10" xfId="12786"/>
    <cellStyle name="RIGs input totals 8 2 11" xfId="12787"/>
    <cellStyle name="RIGs input totals 8 2 12" xfId="12788"/>
    <cellStyle name="RIGs input totals 8 2 13" xfId="12789"/>
    <cellStyle name="RIGs input totals 8 2 2" xfId="12790"/>
    <cellStyle name="RIGs input totals 8 2 3" xfId="12791"/>
    <cellStyle name="RIGs input totals 8 2 4" xfId="12792"/>
    <cellStyle name="RIGs input totals 8 2 5" xfId="12793"/>
    <cellStyle name="RIGs input totals 8 2 6" xfId="12794"/>
    <cellStyle name="RIGs input totals 8 2 7" xfId="12795"/>
    <cellStyle name="RIGs input totals 8 2 8" xfId="12796"/>
    <cellStyle name="RIGs input totals 8 2 9" xfId="12797"/>
    <cellStyle name="RIGs input totals 8 20" xfId="39511"/>
    <cellStyle name="RIGs input totals 8 21" xfId="39512"/>
    <cellStyle name="RIGs input totals 8 22" xfId="39513"/>
    <cellStyle name="RIGs input totals 8 23" xfId="39514"/>
    <cellStyle name="RIGs input totals 8 24" xfId="39515"/>
    <cellStyle name="RIGs input totals 8 25" xfId="39516"/>
    <cellStyle name="RIGs input totals 8 26" xfId="39517"/>
    <cellStyle name="RIGs input totals 8 27" xfId="39518"/>
    <cellStyle name="RIGs input totals 8 28" xfId="39519"/>
    <cellStyle name="RIGs input totals 8 29" xfId="39520"/>
    <cellStyle name="RIGs input totals 8 3" xfId="12798"/>
    <cellStyle name="RIGs input totals 8 30" xfId="39521"/>
    <cellStyle name="RIGs input totals 8 31" xfId="39522"/>
    <cellStyle name="RIGs input totals 8 32" xfId="39523"/>
    <cellStyle name="RIGs input totals 8 33" xfId="39524"/>
    <cellStyle name="RIGs input totals 8 34" xfId="39525"/>
    <cellStyle name="RIGs input totals 8 4" xfId="12799"/>
    <cellStyle name="RIGs input totals 8 5" xfId="12800"/>
    <cellStyle name="RIGs input totals 8 6" xfId="12801"/>
    <cellStyle name="RIGs input totals 8 7" xfId="12802"/>
    <cellStyle name="RIGs input totals 8 8" xfId="12803"/>
    <cellStyle name="RIGs input totals 8 9" xfId="12804"/>
    <cellStyle name="RIGs input totals 9" xfId="2121"/>
    <cellStyle name="RIGs input totals 9 10" xfId="12805"/>
    <cellStyle name="RIGs input totals 9 11" xfId="12806"/>
    <cellStyle name="RIGs input totals 9 12" xfId="12807"/>
    <cellStyle name="RIGs input totals 9 13" xfId="12808"/>
    <cellStyle name="RIGs input totals 9 14" xfId="12809"/>
    <cellStyle name="RIGs input totals 9 15" xfId="39526"/>
    <cellStyle name="RIGs input totals 9 16" xfId="39527"/>
    <cellStyle name="RIGs input totals 9 17" xfId="39528"/>
    <cellStyle name="RIGs input totals 9 18" xfId="39529"/>
    <cellStyle name="RIGs input totals 9 19" xfId="39530"/>
    <cellStyle name="RIGs input totals 9 2" xfId="2122"/>
    <cellStyle name="RIGs input totals 9 2 10" xfId="12810"/>
    <cellStyle name="RIGs input totals 9 2 11" xfId="12811"/>
    <cellStyle name="RIGs input totals 9 2 12" xfId="12812"/>
    <cellStyle name="RIGs input totals 9 2 13" xfId="12813"/>
    <cellStyle name="RIGs input totals 9 2 2" xfId="12814"/>
    <cellStyle name="RIGs input totals 9 2 3" xfId="12815"/>
    <cellStyle name="RIGs input totals 9 2 4" xfId="12816"/>
    <cellStyle name="RIGs input totals 9 2 5" xfId="12817"/>
    <cellStyle name="RIGs input totals 9 2 6" xfId="12818"/>
    <cellStyle name="RIGs input totals 9 2 7" xfId="12819"/>
    <cellStyle name="RIGs input totals 9 2 8" xfId="12820"/>
    <cellStyle name="RIGs input totals 9 2 9" xfId="12821"/>
    <cellStyle name="RIGs input totals 9 20" xfId="39531"/>
    <cellStyle name="RIGs input totals 9 21" xfId="39532"/>
    <cellStyle name="RIGs input totals 9 22" xfId="39533"/>
    <cellStyle name="RIGs input totals 9 23" xfId="39534"/>
    <cellStyle name="RIGs input totals 9 24" xfId="39535"/>
    <cellStyle name="RIGs input totals 9 25" xfId="39536"/>
    <cellStyle name="RIGs input totals 9 26" xfId="39537"/>
    <cellStyle name="RIGs input totals 9 27" xfId="39538"/>
    <cellStyle name="RIGs input totals 9 28" xfId="39539"/>
    <cellStyle name="RIGs input totals 9 29" xfId="39540"/>
    <cellStyle name="RIGs input totals 9 3" xfId="12822"/>
    <cellStyle name="RIGs input totals 9 30" xfId="39541"/>
    <cellStyle name="RIGs input totals 9 31" xfId="39542"/>
    <cellStyle name="RIGs input totals 9 32" xfId="39543"/>
    <cellStyle name="RIGs input totals 9 33" xfId="39544"/>
    <cellStyle name="RIGs input totals 9 34" xfId="39545"/>
    <cellStyle name="RIGs input totals 9 4" xfId="12823"/>
    <cellStyle name="RIGs input totals 9 5" xfId="12824"/>
    <cellStyle name="RIGs input totals 9 6" xfId="12825"/>
    <cellStyle name="RIGs input totals 9 7" xfId="12826"/>
    <cellStyle name="RIGs input totals 9 8" xfId="12827"/>
    <cellStyle name="RIGs input totals 9 9" xfId="12828"/>
    <cellStyle name="RIGs input totals_1.3s Accounting C Costs Scots" xfId="2123"/>
    <cellStyle name="RIGs linked cells" xfId="155"/>
    <cellStyle name="RIGs linked cells 10" xfId="156"/>
    <cellStyle name="RIGs linked cells 10 10" xfId="12829"/>
    <cellStyle name="RIGs linked cells 10 11" xfId="12830"/>
    <cellStyle name="RIGs linked cells 10 12" xfId="12831"/>
    <cellStyle name="RIGs linked cells 10 13" xfId="12832"/>
    <cellStyle name="RIGs linked cells 10 14" xfId="12833"/>
    <cellStyle name="RIGs linked cells 10 15" xfId="39546"/>
    <cellStyle name="RIGs linked cells 10 16" xfId="39547"/>
    <cellStyle name="RIGs linked cells 10 17" xfId="39548"/>
    <cellStyle name="RIGs linked cells 10 18" xfId="39549"/>
    <cellStyle name="RIGs linked cells 10 19" xfId="39550"/>
    <cellStyle name="RIGs linked cells 10 2" xfId="2124"/>
    <cellStyle name="RIGs linked cells 10 2 10" xfId="12834"/>
    <cellStyle name="RIGs linked cells 10 2 11" xfId="12835"/>
    <cellStyle name="RIGs linked cells 10 2 12" xfId="12836"/>
    <cellStyle name="RIGs linked cells 10 2 13" xfId="12837"/>
    <cellStyle name="RIGs linked cells 10 2 2" xfId="12838"/>
    <cellStyle name="RIGs linked cells 10 2 3" xfId="12839"/>
    <cellStyle name="RIGs linked cells 10 2 4" xfId="12840"/>
    <cellStyle name="RIGs linked cells 10 2 5" xfId="12841"/>
    <cellStyle name="RIGs linked cells 10 2 6" xfId="12842"/>
    <cellStyle name="RIGs linked cells 10 2 7" xfId="12843"/>
    <cellStyle name="RIGs linked cells 10 2 8" xfId="12844"/>
    <cellStyle name="RIGs linked cells 10 2 9" xfId="12845"/>
    <cellStyle name="RIGs linked cells 10 20" xfId="39551"/>
    <cellStyle name="RIGs linked cells 10 21" xfId="39552"/>
    <cellStyle name="RIGs linked cells 10 22" xfId="39553"/>
    <cellStyle name="RIGs linked cells 10 23" xfId="39554"/>
    <cellStyle name="RIGs linked cells 10 24" xfId="39555"/>
    <cellStyle name="RIGs linked cells 10 25" xfId="39556"/>
    <cellStyle name="RIGs linked cells 10 26" xfId="39557"/>
    <cellStyle name="RIGs linked cells 10 27" xfId="39558"/>
    <cellStyle name="RIGs linked cells 10 28" xfId="39559"/>
    <cellStyle name="RIGs linked cells 10 29" xfId="39560"/>
    <cellStyle name="RIGs linked cells 10 3" xfId="12846"/>
    <cellStyle name="RIGs linked cells 10 30" xfId="39561"/>
    <cellStyle name="RIGs linked cells 10 31" xfId="39562"/>
    <cellStyle name="RIGs linked cells 10 32" xfId="39563"/>
    <cellStyle name="RIGs linked cells 10 33" xfId="39564"/>
    <cellStyle name="RIGs linked cells 10 34" xfId="39565"/>
    <cellStyle name="RIGs linked cells 10 4" xfId="12847"/>
    <cellStyle name="RIGs linked cells 10 5" xfId="12848"/>
    <cellStyle name="RIGs linked cells 10 6" xfId="12849"/>
    <cellStyle name="RIGs linked cells 10 7" xfId="12850"/>
    <cellStyle name="RIGs linked cells 10 8" xfId="12851"/>
    <cellStyle name="RIGs linked cells 10 9" xfId="12852"/>
    <cellStyle name="RIGs linked cells 11" xfId="2125"/>
    <cellStyle name="RIGs linked cells 11 10" xfId="12853"/>
    <cellStyle name="RIGs linked cells 11 11" xfId="12854"/>
    <cellStyle name="RIGs linked cells 11 12" xfId="12855"/>
    <cellStyle name="RIGs linked cells 11 13" xfId="12856"/>
    <cellStyle name="RIGs linked cells 11 14" xfId="12857"/>
    <cellStyle name="RIGs linked cells 11 15" xfId="39566"/>
    <cellStyle name="RIGs linked cells 11 16" xfId="39567"/>
    <cellStyle name="RIGs linked cells 11 17" xfId="39568"/>
    <cellStyle name="RIGs linked cells 11 18" xfId="39569"/>
    <cellStyle name="RIGs linked cells 11 19" xfId="39570"/>
    <cellStyle name="RIGs linked cells 11 2" xfId="2126"/>
    <cellStyle name="RIGs linked cells 11 2 10" xfId="12858"/>
    <cellStyle name="RIGs linked cells 11 2 11" xfId="12859"/>
    <cellStyle name="RIGs linked cells 11 2 12" xfId="12860"/>
    <cellStyle name="RIGs linked cells 11 2 13" xfId="12861"/>
    <cellStyle name="RIGs linked cells 11 2 2" xfId="12862"/>
    <cellStyle name="RIGs linked cells 11 2 3" xfId="12863"/>
    <cellStyle name="RIGs linked cells 11 2 4" xfId="12864"/>
    <cellStyle name="RIGs linked cells 11 2 5" xfId="12865"/>
    <cellStyle name="RIGs linked cells 11 2 6" xfId="12866"/>
    <cellStyle name="RIGs linked cells 11 2 7" xfId="12867"/>
    <cellStyle name="RIGs linked cells 11 2 8" xfId="12868"/>
    <cellStyle name="RIGs linked cells 11 2 9" xfId="12869"/>
    <cellStyle name="RIGs linked cells 11 20" xfId="39571"/>
    <cellStyle name="RIGs linked cells 11 21" xfId="39572"/>
    <cellStyle name="RIGs linked cells 11 22" xfId="39573"/>
    <cellStyle name="RIGs linked cells 11 23" xfId="39574"/>
    <cellStyle name="RIGs linked cells 11 24" xfId="39575"/>
    <cellStyle name="RIGs linked cells 11 25" xfId="39576"/>
    <cellStyle name="RIGs linked cells 11 26" xfId="39577"/>
    <cellStyle name="RIGs linked cells 11 27" xfId="39578"/>
    <cellStyle name="RIGs linked cells 11 28" xfId="39579"/>
    <cellStyle name="RIGs linked cells 11 29" xfId="39580"/>
    <cellStyle name="RIGs linked cells 11 3" xfId="12870"/>
    <cellStyle name="RIGs linked cells 11 30" xfId="39581"/>
    <cellStyle name="RIGs linked cells 11 31" xfId="39582"/>
    <cellStyle name="RIGs linked cells 11 32" xfId="39583"/>
    <cellStyle name="RIGs linked cells 11 33" xfId="39584"/>
    <cellStyle name="RIGs linked cells 11 34" xfId="39585"/>
    <cellStyle name="RIGs linked cells 11 4" xfId="12871"/>
    <cellStyle name="RIGs linked cells 11 5" xfId="12872"/>
    <cellStyle name="RIGs linked cells 11 6" xfId="12873"/>
    <cellStyle name="RIGs linked cells 11 7" xfId="12874"/>
    <cellStyle name="RIGs linked cells 11 8" xfId="12875"/>
    <cellStyle name="RIGs linked cells 11 9" xfId="12876"/>
    <cellStyle name="RIGs linked cells 12" xfId="2127"/>
    <cellStyle name="RIGs linked cells 12 10" xfId="12877"/>
    <cellStyle name="RIGs linked cells 12 11" xfId="12878"/>
    <cellStyle name="RIGs linked cells 12 12" xfId="12879"/>
    <cellStyle name="RIGs linked cells 12 13" xfId="12880"/>
    <cellStyle name="RIGs linked cells 12 2" xfId="12881"/>
    <cellStyle name="RIGs linked cells 12 3" xfId="12882"/>
    <cellStyle name="RIGs linked cells 12 4" xfId="12883"/>
    <cellStyle name="RIGs linked cells 12 5" xfId="12884"/>
    <cellStyle name="RIGs linked cells 12 6" xfId="12885"/>
    <cellStyle name="RIGs linked cells 12 7" xfId="12886"/>
    <cellStyle name="RIGs linked cells 12 8" xfId="12887"/>
    <cellStyle name="RIGs linked cells 12 9" xfId="12888"/>
    <cellStyle name="RIGs linked cells 13" xfId="2128"/>
    <cellStyle name="RIGs linked cells 14" xfId="12889"/>
    <cellStyle name="RIGs linked cells 15" xfId="12890"/>
    <cellStyle name="RIGs linked cells 16" xfId="12891"/>
    <cellStyle name="RIGs linked cells 17" xfId="12892"/>
    <cellStyle name="RIGs linked cells 18" xfId="12893"/>
    <cellStyle name="RIGs linked cells 19" xfId="12894"/>
    <cellStyle name="RIGs linked cells 2" xfId="157"/>
    <cellStyle name="RIGs linked cells 2 10" xfId="12895"/>
    <cellStyle name="RIGs linked cells 2 11" xfId="12896"/>
    <cellStyle name="RIGs linked cells 2 12" xfId="12897"/>
    <cellStyle name="RIGs linked cells 2 13" xfId="12898"/>
    <cellStyle name="RIGs linked cells 2 14" xfId="12899"/>
    <cellStyle name="RIGs linked cells 2 15" xfId="12900"/>
    <cellStyle name="RIGs linked cells 2 16" xfId="12901"/>
    <cellStyle name="RIGs linked cells 2 17" xfId="12902"/>
    <cellStyle name="RIGs linked cells 2 18" xfId="12903"/>
    <cellStyle name="RIGs linked cells 2 19" xfId="12904"/>
    <cellStyle name="RIGs linked cells 2 2" xfId="300"/>
    <cellStyle name="RIGs linked cells 2 2 10" xfId="12905"/>
    <cellStyle name="RIGs linked cells 2 2 11" xfId="12906"/>
    <cellStyle name="RIGs linked cells 2 2 12" xfId="12907"/>
    <cellStyle name="RIGs linked cells 2 2 13" xfId="12908"/>
    <cellStyle name="RIGs linked cells 2 2 14" xfId="12909"/>
    <cellStyle name="RIGs linked cells 2 2 15" xfId="12910"/>
    <cellStyle name="RIGs linked cells 2 2 16" xfId="12911"/>
    <cellStyle name="RIGs linked cells 2 2 17" xfId="12912"/>
    <cellStyle name="RIGs linked cells 2 2 18" xfId="12913"/>
    <cellStyle name="RIGs linked cells 2 2 19" xfId="39586"/>
    <cellStyle name="RIGs linked cells 2 2 2" xfId="2129"/>
    <cellStyle name="RIGs linked cells 2 2 2 10" xfId="12914"/>
    <cellStyle name="RIGs linked cells 2 2 2 11" xfId="12915"/>
    <cellStyle name="RIGs linked cells 2 2 2 12" xfId="12916"/>
    <cellStyle name="RIGs linked cells 2 2 2 13" xfId="12917"/>
    <cellStyle name="RIGs linked cells 2 2 2 14" xfId="12918"/>
    <cellStyle name="RIGs linked cells 2 2 2 15" xfId="12919"/>
    <cellStyle name="RIGs linked cells 2 2 2 16" xfId="39587"/>
    <cellStyle name="RIGs linked cells 2 2 2 17" xfId="39588"/>
    <cellStyle name="RIGs linked cells 2 2 2 18" xfId="39589"/>
    <cellStyle name="RIGs linked cells 2 2 2 19" xfId="39590"/>
    <cellStyle name="RIGs linked cells 2 2 2 2" xfId="2130"/>
    <cellStyle name="RIGs linked cells 2 2 2 2 10" xfId="12920"/>
    <cellStyle name="RIGs linked cells 2 2 2 2 11" xfId="12921"/>
    <cellStyle name="RIGs linked cells 2 2 2 2 12" xfId="12922"/>
    <cellStyle name="RIGs linked cells 2 2 2 2 13" xfId="12923"/>
    <cellStyle name="RIGs linked cells 2 2 2 2 14" xfId="12924"/>
    <cellStyle name="RIGs linked cells 2 2 2 2 15" xfId="39591"/>
    <cellStyle name="RIGs linked cells 2 2 2 2 16" xfId="39592"/>
    <cellStyle name="RIGs linked cells 2 2 2 2 17" xfId="39593"/>
    <cellStyle name="RIGs linked cells 2 2 2 2 18" xfId="39594"/>
    <cellStyle name="RIGs linked cells 2 2 2 2 19" xfId="39595"/>
    <cellStyle name="RIGs linked cells 2 2 2 2 2" xfId="2131"/>
    <cellStyle name="RIGs linked cells 2 2 2 2 2 10" xfId="12925"/>
    <cellStyle name="RIGs linked cells 2 2 2 2 2 11" xfId="12926"/>
    <cellStyle name="RIGs linked cells 2 2 2 2 2 12" xfId="12927"/>
    <cellStyle name="RIGs linked cells 2 2 2 2 2 13" xfId="12928"/>
    <cellStyle name="RIGs linked cells 2 2 2 2 2 2" xfId="12929"/>
    <cellStyle name="RIGs linked cells 2 2 2 2 2 3" xfId="12930"/>
    <cellStyle name="RIGs linked cells 2 2 2 2 2 4" xfId="12931"/>
    <cellStyle name="RIGs linked cells 2 2 2 2 2 5" xfId="12932"/>
    <cellStyle name="RIGs linked cells 2 2 2 2 2 6" xfId="12933"/>
    <cellStyle name="RIGs linked cells 2 2 2 2 2 7" xfId="12934"/>
    <cellStyle name="RIGs linked cells 2 2 2 2 2 8" xfId="12935"/>
    <cellStyle name="RIGs linked cells 2 2 2 2 2 9" xfId="12936"/>
    <cellStyle name="RIGs linked cells 2 2 2 2 20" xfId="39596"/>
    <cellStyle name="RIGs linked cells 2 2 2 2 21" xfId="39597"/>
    <cellStyle name="RIGs linked cells 2 2 2 2 22" xfId="39598"/>
    <cellStyle name="RIGs linked cells 2 2 2 2 23" xfId="39599"/>
    <cellStyle name="RIGs linked cells 2 2 2 2 24" xfId="39600"/>
    <cellStyle name="RIGs linked cells 2 2 2 2 25" xfId="39601"/>
    <cellStyle name="RIGs linked cells 2 2 2 2 26" xfId="39602"/>
    <cellStyle name="RIGs linked cells 2 2 2 2 27" xfId="39603"/>
    <cellStyle name="RIGs linked cells 2 2 2 2 28" xfId="39604"/>
    <cellStyle name="RIGs linked cells 2 2 2 2 29" xfId="39605"/>
    <cellStyle name="RIGs linked cells 2 2 2 2 3" xfId="12937"/>
    <cellStyle name="RIGs linked cells 2 2 2 2 30" xfId="39606"/>
    <cellStyle name="RIGs linked cells 2 2 2 2 31" xfId="39607"/>
    <cellStyle name="RIGs linked cells 2 2 2 2 32" xfId="39608"/>
    <cellStyle name="RIGs linked cells 2 2 2 2 33" xfId="39609"/>
    <cellStyle name="RIGs linked cells 2 2 2 2 34" xfId="39610"/>
    <cellStyle name="RIGs linked cells 2 2 2 2 4" xfId="12938"/>
    <cellStyle name="RIGs linked cells 2 2 2 2 5" xfId="12939"/>
    <cellStyle name="RIGs linked cells 2 2 2 2 6" xfId="12940"/>
    <cellStyle name="RIGs linked cells 2 2 2 2 7" xfId="12941"/>
    <cellStyle name="RIGs linked cells 2 2 2 2 8" xfId="12942"/>
    <cellStyle name="RIGs linked cells 2 2 2 2 9" xfId="12943"/>
    <cellStyle name="RIGs linked cells 2 2 2 20" xfId="39611"/>
    <cellStyle name="RIGs linked cells 2 2 2 21" xfId="39612"/>
    <cellStyle name="RIGs linked cells 2 2 2 22" xfId="39613"/>
    <cellStyle name="RIGs linked cells 2 2 2 23" xfId="39614"/>
    <cellStyle name="RIGs linked cells 2 2 2 24" xfId="39615"/>
    <cellStyle name="RIGs linked cells 2 2 2 25" xfId="39616"/>
    <cellStyle name="RIGs linked cells 2 2 2 26" xfId="39617"/>
    <cellStyle name="RIGs linked cells 2 2 2 27" xfId="39618"/>
    <cellStyle name="RIGs linked cells 2 2 2 28" xfId="39619"/>
    <cellStyle name="RIGs linked cells 2 2 2 29" xfId="39620"/>
    <cellStyle name="RIGs linked cells 2 2 2 3" xfId="2132"/>
    <cellStyle name="RIGs linked cells 2 2 2 3 10" xfId="12944"/>
    <cellStyle name="RIGs linked cells 2 2 2 3 11" xfId="12945"/>
    <cellStyle name="RIGs linked cells 2 2 2 3 12" xfId="12946"/>
    <cellStyle name="RIGs linked cells 2 2 2 3 13" xfId="12947"/>
    <cellStyle name="RIGs linked cells 2 2 2 3 2" xfId="12948"/>
    <cellStyle name="RIGs linked cells 2 2 2 3 3" xfId="12949"/>
    <cellStyle name="RIGs linked cells 2 2 2 3 4" xfId="12950"/>
    <cellStyle name="RIGs linked cells 2 2 2 3 5" xfId="12951"/>
    <cellStyle name="RIGs linked cells 2 2 2 3 6" xfId="12952"/>
    <cellStyle name="RIGs linked cells 2 2 2 3 7" xfId="12953"/>
    <cellStyle name="RIGs linked cells 2 2 2 3 8" xfId="12954"/>
    <cellStyle name="RIGs linked cells 2 2 2 3 9" xfId="12955"/>
    <cellStyle name="RIGs linked cells 2 2 2 30" xfId="39621"/>
    <cellStyle name="RIGs linked cells 2 2 2 31" xfId="39622"/>
    <cellStyle name="RIGs linked cells 2 2 2 32" xfId="39623"/>
    <cellStyle name="RIGs linked cells 2 2 2 33" xfId="39624"/>
    <cellStyle name="RIGs linked cells 2 2 2 34" xfId="39625"/>
    <cellStyle name="RIGs linked cells 2 2 2 35" xfId="39626"/>
    <cellStyle name="RIGs linked cells 2 2 2 4" xfId="12956"/>
    <cellStyle name="RIGs linked cells 2 2 2 5" xfId="12957"/>
    <cellStyle name="RIGs linked cells 2 2 2 6" xfId="12958"/>
    <cellStyle name="RIGs linked cells 2 2 2 7" xfId="12959"/>
    <cellStyle name="RIGs linked cells 2 2 2 8" xfId="12960"/>
    <cellStyle name="RIGs linked cells 2 2 2 9" xfId="12961"/>
    <cellStyle name="RIGs linked cells 2 2 2_4 28 1_Asst_Health_Crit_AllTO_RIIO_20110714pm" xfId="15675"/>
    <cellStyle name="RIGs linked cells 2 2 20" xfId="39627"/>
    <cellStyle name="RIGs linked cells 2 2 21" xfId="39628"/>
    <cellStyle name="RIGs linked cells 2 2 22" xfId="39629"/>
    <cellStyle name="RIGs linked cells 2 2 23" xfId="39630"/>
    <cellStyle name="RIGs linked cells 2 2 24" xfId="39631"/>
    <cellStyle name="RIGs linked cells 2 2 25" xfId="39632"/>
    <cellStyle name="RIGs linked cells 2 2 26" xfId="39633"/>
    <cellStyle name="RIGs linked cells 2 2 27" xfId="39634"/>
    <cellStyle name="RIGs linked cells 2 2 28" xfId="39635"/>
    <cellStyle name="RIGs linked cells 2 2 29" xfId="39636"/>
    <cellStyle name="RIGs linked cells 2 2 3" xfId="2133"/>
    <cellStyle name="RIGs linked cells 2 2 3 10" xfId="12962"/>
    <cellStyle name="RIGs linked cells 2 2 3 11" xfId="12963"/>
    <cellStyle name="RIGs linked cells 2 2 3 12" xfId="12964"/>
    <cellStyle name="RIGs linked cells 2 2 3 13" xfId="12965"/>
    <cellStyle name="RIGs linked cells 2 2 3 14" xfId="12966"/>
    <cellStyle name="RIGs linked cells 2 2 3 15" xfId="39637"/>
    <cellStyle name="RIGs linked cells 2 2 3 16" xfId="39638"/>
    <cellStyle name="RIGs linked cells 2 2 3 17" xfId="39639"/>
    <cellStyle name="RIGs linked cells 2 2 3 18" xfId="39640"/>
    <cellStyle name="RIGs linked cells 2 2 3 19" xfId="39641"/>
    <cellStyle name="RIGs linked cells 2 2 3 2" xfId="2134"/>
    <cellStyle name="RIGs linked cells 2 2 3 2 10" xfId="12967"/>
    <cellStyle name="RIGs linked cells 2 2 3 2 11" xfId="12968"/>
    <cellStyle name="RIGs linked cells 2 2 3 2 12" xfId="12969"/>
    <cellStyle name="RIGs linked cells 2 2 3 2 13" xfId="12970"/>
    <cellStyle name="RIGs linked cells 2 2 3 2 2" xfId="12971"/>
    <cellStyle name="RIGs linked cells 2 2 3 2 3" xfId="12972"/>
    <cellStyle name="RIGs linked cells 2 2 3 2 4" xfId="12973"/>
    <cellStyle name="RIGs linked cells 2 2 3 2 5" xfId="12974"/>
    <cellStyle name="RIGs linked cells 2 2 3 2 6" xfId="12975"/>
    <cellStyle name="RIGs linked cells 2 2 3 2 7" xfId="12976"/>
    <cellStyle name="RIGs linked cells 2 2 3 2 8" xfId="12977"/>
    <cellStyle name="RIGs linked cells 2 2 3 2 9" xfId="12978"/>
    <cellStyle name="RIGs linked cells 2 2 3 20" xfId="39642"/>
    <cellStyle name="RIGs linked cells 2 2 3 21" xfId="39643"/>
    <cellStyle name="RIGs linked cells 2 2 3 22" xfId="39644"/>
    <cellStyle name="RIGs linked cells 2 2 3 23" xfId="39645"/>
    <cellStyle name="RIGs linked cells 2 2 3 24" xfId="39646"/>
    <cellStyle name="RIGs linked cells 2 2 3 25" xfId="39647"/>
    <cellStyle name="RIGs linked cells 2 2 3 26" xfId="39648"/>
    <cellStyle name="RIGs linked cells 2 2 3 27" xfId="39649"/>
    <cellStyle name="RIGs linked cells 2 2 3 28" xfId="39650"/>
    <cellStyle name="RIGs linked cells 2 2 3 29" xfId="39651"/>
    <cellStyle name="RIGs linked cells 2 2 3 3" xfId="12979"/>
    <cellStyle name="RIGs linked cells 2 2 3 30" xfId="39652"/>
    <cellStyle name="RIGs linked cells 2 2 3 31" xfId="39653"/>
    <cellStyle name="RIGs linked cells 2 2 3 32" xfId="39654"/>
    <cellStyle name="RIGs linked cells 2 2 3 33" xfId="39655"/>
    <cellStyle name="RIGs linked cells 2 2 3 34" xfId="39656"/>
    <cellStyle name="RIGs linked cells 2 2 3 4" xfId="12980"/>
    <cellStyle name="RIGs linked cells 2 2 3 5" xfId="12981"/>
    <cellStyle name="RIGs linked cells 2 2 3 6" xfId="12982"/>
    <cellStyle name="RIGs linked cells 2 2 3 7" xfId="12983"/>
    <cellStyle name="RIGs linked cells 2 2 3 8" xfId="12984"/>
    <cellStyle name="RIGs linked cells 2 2 3 9" xfId="12985"/>
    <cellStyle name="RIGs linked cells 2 2 30" xfId="39657"/>
    <cellStyle name="RIGs linked cells 2 2 31" xfId="39658"/>
    <cellStyle name="RIGs linked cells 2 2 32" xfId="39659"/>
    <cellStyle name="RIGs linked cells 2 2 33" xfId="39660"/>
    <cellStyle name="RIGs linked cells 2 2 34" xfId="39661"/>
    <cellStyle name="RIGs linked cells 2 2 35" xfId="39662"/>
    <cellStyle name="RIGs linked cells 2 2 36" xfId="39663"/>
    <cellStyle name="RIGs linked cells 2 2 37" xfId="39664"/>
    <cellStyle name="RIGs linked cells 2 2 38" xfId="39665"/>
    <cellStyle name="RIGs linked cells 2 2 4" xfId="2135"/>
    <cellStyle name="RIGs linked cells 2 2 4 10" xfId="12986"/>
    <cellStyle name="RIGs linked cells 2 2 4 11" xfId="12987"/>
    <cellStyle name="RIGs linked cells 2 2 4 12" xfId="12988"/>
    <cellStyle name="RIGs linked cells 2 2 4 13" xfId="12989"/>
    <cellStyle name="RIGs linked cells 2 2 4 14" xfId="12990"/>
    <cellStyle name="RIGs linked cells 2 2 4 15" xfId="39666"/>
    <cellStyle name="RIGs linked cells 2 2 4 16" xfId="39667"/>
    <cellStyle name="RIGs linked cells 2 2 4 17" xfId="39668"/>
    <cellStyle name="RIGs linked cells 2 2 4 18" xfId="39669"/>
    <cellStyle name="RIGs linked cells 2 2 4 19" xfId="39670"/>
    <cellStyle name="RIGs linked cells 2 2 4 2" xfId="2136"/>
    <cellStyle name="RIGs linked cells 2 2 4 2 10" xfId="12991"/>
    <cellStyle name="RIGs linked cells 2 2 4 2 11" xfId="12992"/>
    <cellStyle name="RIGs linked cells 2 2 4 2 12" xfId="12993"/>
    <cellStyle name="RIGs linked cells 2 2 4 2 13" xfId="12994"/>
    <cellStyle name="RIGs linked cells 2 2 4 2 2" xfId="12995"/>
    <cellStyle name="RIGs linked cells 2 2 4 2 3" xfId="12996"/>
    <cellStyle name="RIGs linked cells 2 2 4 2 4" xfId="12997"/>
    <cellStyle name="RIGs linked cells 2 2 4 2 5" xfId="12998"/>
    <cellStyle name="RIGs linked cells 2 2 4 2 6" xfId="12999"/>
    <cellStyle name="RIGs linked cells 2 2 4 2 7" xfId="13000"/>
    <cellStyle name="RIGs linked cells 2 2 4 2 8" xfId="13001"/>
    <cellStyle name="RIGs linked cells 2 2 4 2 9" xfId="13002"/>
    <cellStyle name="RIGs linked cells 2 2 4 20" xfId="39671"/>
    <cellStyle name="RIGs linked cells 2 2 4 21" xfId="39672"/>
    <cellStyle name="RIGs linked cells 2 2 4 22" xfId="39673"/>
    <cellStyle name="RIGs linked cells 2 2 4 23" xfId="39674"/>
    <cellStyle name="RIGs linked cells 2 2 4 24" xfId="39675"/>
    <cellStyle name="RIGs linked cells 2 2 4 25" xfId="39676"/>
    <cellStyle name="RIGs linked cells 2 2 4 26" xfId="39677"/>
    <cellStyle name="RIGs linked cells 2 2 4 27" xfId="39678"/>
    <cellStyle name="RIGs linked cells 2 2 4 28" xfId="39679"/>
    <cellStyle name="RIGs linked cells 2 2 4 29" xfId="39680"/>
    <cellStyle name="RIGs linked cells 2 2 4 3" xfId="13003"/>
    <cellStyle name="RIGs linked cells 2 2 4 30" xfId="39681"/>
    <cellStyle name="RIGs linked cells 2 2 4 31" xfId="39682"/>
    <cellStyle name="RIGs linked cells 2 2 4 32" xfId="39683"/>
    <cellStyle name="RIGs linked cells 2 2 4 33" xfId="39684"/>
    <cellStyle name="RIGs linked cells 2 2 4 34" xfId="39685"/>
    <cellStyle name="RIGs linked cells 2 2 4 4" xfId="13004"/>
    <cellStyle name="RIGs linked cells 2 2 4 5" xfId="13005"/>
    <cellStyle name="RIGs linked cells 2 2 4 6" xfId="13006"/>
    <cellStyle name="RIGs linked cells 2 2 4 7" xfId="13007"/>
    <cellStyle name="RIGs linked cells 2 2 4 8" xfId="13008"/>
    <cellStyle name="RIGs linked cells 2 2 4 9" xfId="13009"/>
    <cellStyle name="RIGs linked cells 2 2 5" xfId="2137"/>
    <cellStyle name="RIGs linked cells 2 2 5 10" xfId="13010"/>
    <cellStyle name="RIGs linked cells 2 2 5 11" xfId="13011"/>
    <cellStyle name="RIGs linked cells 2 2 5 12" xfId="13012"/>
    <cellStyle name="RIGs linked cells 2 2 5 13" xfId="13013"/>
    <cellStyle name="RIGs linked cells 2 2 5 2" xfId="13014"/>
    <cellStyle name="RIGs linked cells 2 2 5 3" xfId="13015"/>
    <cellStyle name="RIGs linked cells 2 2 5 4" xfId="13016"/>
    <cellStyle name="RIGs linked cells 2 2 5 5" xfId="13017"/>
    <cellStyle name="RIGs linked cells 2 2 5 6" xfId="13018"/>
    <cellStyle name="RIGs linked cells 2 2 5 7" xfId="13019"/>
    <cellStyle name="RIGs linked cells 2 2 5 8" xfId="13020"/>
    <cellStyle name="RIGs linked cells 2 2 5 9" xfId="13021"/>
    <cellStyle name="RIGs linked cells 2 2 6" xfId="13022"/>
    <cellStyle name="RIGs linked cells 2 2 7" xfId="13023"/>
    <cellStyle name="RIGs linked cells 2 2 8" xfId="13024"/>
    <cellStyle name="RIGs linked cells 2 2 9" xfId="13025"/>
    <cellStyle name="RIGs linked cells 2 2_4 28 1_Asst_Health_Crit_AllTO_RIIO_20110714pm" xfId="15676"/>
    <cellStyle name="RIGs linked cells 2 20" xfId="39686"/>
    <cellStyle name="RIGs linked cells 2 21" xfId="39687"/>
    <cellStyle name="RIGs linked cells 2 22" xfId="39688"/>
    <cellStyle name="RIGs linked cells 2 23" xfId="39689"/>
    <cellStyle name="RIGs linked cells 2 24" xfId="39690"/>
    <cellStyle name="RIGs linked cells 2 25" xfId="39691"/>
    <cellStyle name="RIGs linked cells 2 26" xfId="39692"/>
    <cellStyle name="RIGs linked cells 2 27" xfId="39693"/>
    <cellStyle name="RIGs linked cells 2 28" xfId="39694"/>
    <cellStyle name="RIGs linked cells 2 29" xfId="39695"/>
    <cellStyle name="RIGs linked cells 2 3" xfId="2138"/>
    <cellStyle name="RIGs linked cells 2 3 10" xfId="13026"/>
    <cellStyle name="RIGs linked cells 2 3 11" xfId="13027"/>
    <cellStyle name="RIGs linked cells 2 3 12" xfId="13028"/>
    <cellStyle name="RIGs linked cells 2 3 13" xfId="13029"/>
    <cellStyle name="RIGs linked cells 2 3 14" xfId="13030"/>
    <cellStyle name="RIGs linked cells 2 3 15" xfId="13031"/>
    <cellStyle name="RIGs linked cells 2 3 16" xfId="39696"/>
    <cellStyle name="RIGs linked cells 2 3 17" xfId="39697"/>
    <cellStyle name="RIGs linked cells 2 3 18" xfId="39698"/>
    <cellStyle name="RIGs linked cells 2 3 19" xfId="39699"/>
    <cellStyle name="RIGs linked cells 2 3 2" xfId="2139"/>
    <cellStyle name="RIGs linked cells 2 3 2 10" xfId="13032"/>
    <cellStyle name="RIGs linked cells 2 3 2 11" xfId="13033"/>
    <cellStyle name="RIGs linked cells 2 3 2 12" xfId="13034"/>
    <cellStyle name="RIGs linked cells 2 3 2 13" xfId="13035"/>
    <cellStyle name="RIGs linked cells 2 3 2 14" xfId="13036"/>
    <cellStyle name="RIGs linked cells 2 3 2 15" xfId="39700"/>
    <cellStyle name="RIGs linked cells 2 3 2 16" xfId="39701"/>
    <cellStyle name="RIGs linked cells 2 3 2 17" xfId="39702"/>
    <cellStyle name="RIGs linked cells 2 3 2 18" xfId="39703"/>
    <cellStyle name="RIGs linked cells 2 3 2 19" xfId="39704"/>
    <cellStyle name="RIGs linked cells 2 3 2 2" xfId="2140"/>
    <cellStyle name="RIGs linked cells 2 3 2 2 10" xfId="13037"/>
    <cellStyle name="RIGs linked cells 2 3 2 2 11" xfId="13038"/>
    <cellStyle name="RIGs linked cells 2 3 2 2 12" xfId="13039"/>
    <cellStyle name="RIGs linked cells 2 3 2 2 13" xfId="13040"/>
    <cellStyle name="RIGs linked cells 2 3 2 2 2" xfId="13041"/>
    <cellStyle name="RIGs linked cells 2 3 2 2 3" xfId="13042"/>
    <cellStyle name="RIGs linked cells 2 3 2 2 4" xfId="13043"/>
    <cellStyle name="RIGs linked cells 2 3 2 2 5" xfId="13044"/>
    <cellStyle name="RIGs linked cells 2 3 2 2 6" xfId="13045"/>
    <cellStyle name="RIGs linked cells 2 3 2 2 7" xfId="13046"/>
    <cellStyle name="RIGs linked cells 2 3 2 2 8" xfId="13047"/>
    <cellStyle name="RIGs linked cells 2 3 2 2 9" xfId="13048"/>
    <cellStyle name="RIGs linked cells 2 3 2 20" xfId="39705"/>
    <cellStyle name="RIGs linked cells 2 3 2 21" xfId="39706"/>
    <cellStyle name="RIGs linked cells 2 3 2 22" xfId="39707"/>
    <cellStyle name="RIGs linked cells 2 3 2 23" xfId="39708"/>
    <cellStyle name="RIGs linked cells 2 3 2 24" xfId="39709"/>
    <cellStyle name="RIGs linked cells 2 3 2 25" xfId="39710"/>
    <cellStyle name="RIGs linked cells 2 3 2 26" xfId="39711"/>
    <cellStyle name="RIGs linked cells 2 3 2 27" xfId="39712"/>
    <cellStyle name="RIGs linked cells 2 3 2 28" xfId="39713"/>
    <cellStyle name="RIGs linked cells 2 3 2 29" xfId="39714"/>
    <cellStyle name="RIGs linked cells 2 3 2 3" xfId="13049"/>
    <cellStyle name="RIGs linked cells 2 3 2 30" xfId="39715"/>
    <cellStyle name="RIGs linked cells 2 3 2 31" xfId="39716"/>
    <cellStyle name="RIGs linked cells 2 3 2 32" xfId="39717"/>
    <cellStyle name="RIGs linked cells 2 3 2 33" xfId="39718"/>
    <cellStyle name="RIGs linked cells 2 3 2 34" xfId="39719"/>
    <cellStyle name="RIGs linked cells 2 3 2 4" xfId="13050"/>
    <cellStyle name="RIGs linked cells 2 3 2 5" xfId="13051"/>
    <cellStyle name="RIGs linked cells 2 3 2 6" xfId="13052"/>
    <cellStyle name="RIGs linked cells 2 3 2 7" xfId="13053"/>
    <cellStyle name="RIGs linked cells 2 3 2 8" xfId="13054"/>
    <cellStyle name="RIGs linked cells 2 3 2 9" xfId="13055"/>
    <cellStyle name="RIGs linked cells 2 3 20" xfId="39720"/>
    <cellStyle name="RIGs linked cells 2 3 21" xfId="39721"/>
    <cellStyle name="RIGs linked cells 2 3 22" xfId="39722"/>
    <cellStyle name="RIGs linked cells 2 3 23" xfId="39723"/>
    <cellStyle name="RIGs linked cells 2 3 24" xfId="39724"/>
    <cellStyle name="RIGs linked cells 2 3 25" xfId="39725"/>
    <cellStyle name="RIGs linked cells 2 3 26" xfId="39726"/>
    <cellStyle name="RIGs linked cells 2 3 27" xfId="39727"/>
    <cellStyle name="RIGs linked cells 2 3 28" xfId="39728"/>
    <cellStyle name="RIGs linked cells 2 3 29" xfId="39729"/>
    <cellStyle name="RIGs linked cells 2 3 3" xfId="2141"/>
    <cellStyle name="RIGs linked cells 2 3 3 10" xfId="13056"/>
    <cellStyle name="RIGs linked cells 2 3 3 11" xfId="13057"/>
    <cellStyle name="RIGs linked cells 2 3 3 12" xfId="13058"/>
    <cellStyle name="RIGs linked cells 2 3 3 13" xfId="13059"/>
    <cellStyle name="RIGs linked cells 2 3 3 2" xfId="13060"/>
    <cellStyle name="RIGs linked cells 2 3 3 3" xfId="13061"/>
    <cellStyle name="RIGs linked cells 2 3 3 4" xfId="13062"/>
    <cellStyle name="RIGs linked cells 2 3 3 5" xfId="13063"/>
    <cellStyle name="RIGs linked cells 2 3 3 6" xfId="13064"/>
    <cellStyle name="RIGs linked cells 2 3 3 7" xfId="13065"/>
    <cellStyle name="RIGs linked cells 2 3 3 8" xfId="13066"/>
    <cellStyle name="RIGs linked cells 2 3 3 9" xfId="13067"/>
    <cellStyle name="RIGs linked cells 2 3 30" xfId="39730"/>
    <cellStyle name="RIGs linked cells 2 3 31" xfId="39731"/>
    <cellStyle name="RIGs linked cells 2 3 32" xfId="39732"/>
    <cellStyle name="RIGs linked cells 2 3 33" xfId="39733"/>
    <cellStyle name="RIGs linked cells 2 3 34" xfId="39734"/>
    <cellStyle name="RIGs linked cells 2 3 35" xfId="39735"/>
    <cellStyle name="RIGs linked cells 2 3 4" xfId="13068"/>
    <cellStyle name="RIGs linked cells 2 3 5" xfId="13069"/>
    <cellStyle name="RIGs linked cells 2 3 6" xfId="13070"/>
    <cellStyle name="RIGs linked cells 2 3 7" xfId="13071"/>
    <cellStyle name="RIGs linked cells 2 3 8" xfId="13072"/>
    <cellStyle name="RIGs linked cells 2 3 9" xfId="13073"/>
    <cellStyle name="RIGs linked cells 2 3_4 28 1_Asst_Health_Crit_AllTO_RIIO_20110714pm" xfId="15677"/>
    <cellStyle name="RIGs linked cells 2 30" xfId="39736"/>
    <cellStyle name="RIGs linked cells 2 31" xfId="39737"/>
    <cellStyle name="RIGs linked cells 2 32" xfId="39738"/>
    <cellStyle name="RIGs linked cells 2 33" xfId="39739"/>
    <cellStyle name="RIGs linked cells 2 34" xfId="39740"/>
    <cellStyle name="RIGs linked cells 2 35" xfId="39741"/>
    <cellStyle name="RIGs linked cells 2 36" xfId="39742"/>
    <cellStyle name="RIGs linked cells 2 37" xfId="39743"/>
    <cellStyle name="RIGs linked cells 2 38" xfId="39744"/>
    <cellStyle name="RIGs linked cells 2 39" xfId="39745"/>
    <cellStyle name="RIGs linked cells 2 4" xfId="2142"/>
    <cellStyle name="RIGs linked cells 2 4 10" xfId="13074"/>
    <cellStyle name="RIGs linked cells 2 4 11" xfId="13075"/>
    <cellStyle name="RIGs linked cells 2 4 12" xfId="13076"/>
    <cellStyle name="RIGs linked cells 2 4 13" xfId="13077"/>
    <cellStyle name="RIGs linked cells 2 4 14" xfId="13078"/>
    <cellStyle name="RIGs linked cells 2 4 15" xfId="39746"/>
    <cellStyle name="RIGs linked cells 2 4 16" xfId="39747"/>
    <cellStyle name="RIGs linked cells 2 4 17" xfId="39748"/>
    <cellStyle name="RIGs linked cells 2 4 18" xfId="39749"/>
    <cellStyle name="RIGs linked cells 2 4 19" xfId="39750"/>
    <cellStyle name="RIGs linked cells 2 4 2" xfId="2143"/>
    <cellStyle name="RIGs linked cells 2 4 2 10" xfId="13079"/>
    <cellStyle name="RIGs linked cells 2 4 2 11" xfId="13080"/>
    <cellStyle name="RIGs linked cells 2 4 2 12" xfId="13081"/>
    <cellStyle name="RIGs linked cells 2 4 2 13" xfId="13082"/>
    <cellStyle name="RIGs linked cells 2 4 2 2" xfId="13083"/>
    <cellStyle name="RIGs linked cells 2 4 2 3" xfId="13084"/>
    <cellStyle name="RIGs linked cells 2 4 2 4" xfId="13085"/>
    <cellStyle name="RIGs linked cells 2 4 2 5" xfId="13086"/>
    <cellStyle name="RIGs linked cells 2 4 2 6" xfId="13087"/>
    <cellStyle name="RIGs linked cells 2 4 2 7" xfId="13088"/>
    <cellStyle name="RIGs linked cells 2 4 2 8" xfId="13089"/>
    <cellStyle name="RIGs linked cells 2 4 2 9" xfId="13090"/>
    <cellStyle name="RIGs linked cells 2 4 20" xfId="39751"/>
    <cellStyle name="RIGs linked cells 2 4 21" xfId="39752"/>
    <cellStyle name="RIGs linked cells 2 4 22" xfId="39753"/>
    <cellStyle name="RIGs linked cells 2 4 23" xfId="39754"/>
    <cellStyle name="RIGs linked cells 2 4 24" xfId="39755"/>
    <cellStyle name="RIGs linked cells 2 4 25" xfId="39756"/>
    <cellStyle name="RIGs linked cells 2 4 26" xfId="39757"/>
    <cellStyle name="RIGs linked cells 2 4 27" xfId="39758"/>
    <cellStyle name="RIGs linked cells 2 4 28" xfId="39759"/>
    <cellStyle name="RIGs linked cells 2 4 29" xfId="39760"/>
    <cellStyle name="RIGs linked cells 2 4 3" xfId="13091"/>
    <cellStyle name="RIGs linked cells 2 4 30" xfId="39761"/>
    <cellStyle name="RIGs linked cells 2 4 31" xfId="39762"/>
    <cellStyle name="RIGs linked cells 2 4 32" xfId="39763"/>
    <cellStyle name="RIGs linked cells 2 4 33" xfId="39764"/>
    <cellStyle name="RIGs linked cells 2 4 34" xfId="39765"/>
    <cellStyle name="RIGs linked cells 2 4 4" xfId="13092"/>
    <cellStyle name="RIGs linked cells 2 4 5" xfId="13093"/>
    <cellStyle name="RIGs linked cells 2 4 6" xfId="13094"/>
    <cellStyle name="RIGs linked cells 2 4 7" xfId="13095"/>
    <cellStyle name="RIGs linked cells 2 4 8" xfId="13096"/>
    <cellStyle name="RIGs linked cells 2 4 9" xfId="13097"/>
    <cellStyle name="RIGs linked cells 2 5" xfId="2144"/>
    <cellStyle name="RIGs linked cells 2 5 10" xfId="13098"/>
    <cellStyle name="RIGs linked cells 2 5 11" xfId="13099"/>
    <cellStyle name="RIGs linked cells 2 5 12" xfId="13100"/>
    <cellStyle name="RIGs linked cells 2 5 13" xfId="13101"/>
    <cellStyle name="RIGs linked cells 2 5 14" xfId="13102"/>
    <cellStyle name="RIGs linked cells 2 5 15" xfId="39766"/>
    <cellStyle name="RIGs linked cells 2 5 16" xfId="39767"/>
    <cellStyle name="RIGs linked cells 2 5 17" xfId="39768"/>
    <cellStyle name="RIGs linked cells 2 5 18" xfId="39769"/>
    <cellStyle name="RIGs linked cells 2 5 19" xfId="39770"/>
    <cellStyle name="RIGs linked cells 2 5 2" xfId="2145"/>
    <cellStyle name="RIGs linked cells 2 5 2 10" xfId="13103"/>
    <cellStyle name="RIGs linked cells 2 5 2 11" xfId="13104"/>
    <cellStyle name="RIGs linked cells 2 5 2 12" xfId="13105"/>
    <cellStyle name="RIGs linked cells 2 5 2 13" xfId="13106"/>
    <cellStyle name="RIGs linked cells 2 5 2 2" xfId="13107"/>
    <cellStyle name="RIGs linked cells 2 5 2 3" xfId="13108"/>
    <cellStyle name="RIGs linked cells 2 5 2 4" xfId="13109"/>
    <cellStyle name="RIGs linked cells 2 5 2 5" xfId="13110"/>
    <cellStyle name="RIGs linked cells 2 5 2 6" xfId="13111"/>
    <cellStyle name="RIGs linked cells 2 5 2 7" xfId="13112"/>
    <cellStyle name="RIGs linked cells 2 5 2 8" xfId="13113"/>
    <cellStyle name="RIGs linked cells 2 5 2 9" xfId="13114"/>
    <cellStyle name="RIGs linked cells 2 5 20" xfId="39771"/>
    <cellStyle name="RIGs linked cells 2 5 21" xfId="39772"/>
    <cellStyle name="RIGs linked cells 2 5 22" xfId="39773"/>
    <cellStyle name="RIGs linked cells 2 5 23" xfId="39774"/>
    <cellStyle name="RIGs linked cells 2 5 24" xfId="39775"/>
    <cellStyle name="RIGs linked cells 2 5 25" xfId="39776"/>
    <cellStyle name="RIGs linked cells 2 5 26" xfId="39777"/>
    <cellStyle name="RIGs linked cells 2 5 27" xfId="39778"/>
    <cellStyle name="RIGs linked cells 2 5 28" xfId="39779"/>
    <cellStyle name="RIGs linked cells 2 5 29" xfId="39780"/>
    <cellStyle name="RIGs linked cells 2 5 3" xfId="13115"/>
    <cellStyle name="RIGs linked cells 2 5 30" xfId="39781"/>
    <cellStyle name="RIGs linked cells 2 5 31" xfId="39782"/>
    <cellStyle name="RIGs linked cells 2 5 32" xfId="39783"/>
    <cellStyle name="RIGs linked cells 2 5 33" xfId="39784"/>
    <cellStyle name="RIGs linked cells 2 5 34" xfId="39785"/>
    <cellStyle name="RIGs linked cells 2 5 4" xfId="13116"/>
    <cellStyle name="RIGs linked cells 2 5 5" xfId="13117"/>
    <cellStyle name="RIGs linked cells 2 5 6" xfId="13118"/>
    <cellStyle name="RIGs linked cells 2 5 7" xfId="13119"/>
    <cellStyle name="RIGs linked cells 2 5 8" xfId="13120"/>
    <cellStyle name="RIGs linked cells 2 5 9" xfId="13121"/>
    <cellStyle name="RIGs linked cells 2 6" xfId="2146"/>
    <cellStyle name="RIGs linked cells 2 6 10" xfId="13122"/>
    <cellStyle name="RIGs linked cells 2 6 11" xfId="13123"/>
    <cellStyle name="RIGs linked cells 2 6 12" xfId="13124"/>
    <cellStyle name="RIGs linked cells 2 6 13" xfId="13125"/>
    <cellStyle name="RIGs linked cells 2 6 2" xfId="13126"/>
    <cellStyle name="RIGs linked cells 2 6 3" xfId="13127"/>
    <cellStyle name="RIGs linked cells 2 6 4" xfId="13128"/>
    <cellStyle name="RIGs linked cells 2 6 5" xfId="13129"/>
    <cellStyle name="RIGs linked cells 2 6 6" xfId="13130"/>
    <cellStyle name="RIGs linked cells 2 6 7" xfId="13131"/>
    <cellStyle name="RIGs linked cells 2 6 8" xfId="13132"/>
    <cellStyle name="RIGs linked cells 2 6 9" xfId="13133"/>
    <cellStyle name="RIGs linked cells 2 7" xfId="13134"/>
    <cellStyle name="RIGs linked cells 2 8" xfId="13135"/>
    <cellStyle name="RIGs linked cells 2 9" xfId="13136"/>
    <cellStyle name="RIGs linked cells 2_1.3s Accounting C Costs Scots" xfId="2147"/>
    <cellStyle name="RIGs linked cells 20" xfId="13137"/>
    <cellStyle name="RIGs linked cells 21" xfId="13138"/>
    <cellStyle name="RIGs linked cells 22" xfId="13139"/>
    <cellStyle name="RIGs linked cells 23" xfId="13140"/>
    <cellStyle name="RIGs linked cells 24" xfId="13141"/>
    <cellStyle name="RIGs linked cells 25" xfId="13142"/>
    <cellStyle name="RIGs linked cells 26" xfId="39786"/>
    <cellStyle name="RIGs linked cells 27" xfId="39787"/>
    <cellStyle name="RIGs linked cells 28" xfId="39788"/>
    <cellStyle name="RIGs linked cells 29" xfId="39789"/>
    <cellStyle name="RIGs linked cells 3" xfId="158"/>
    <cellStyle name="RIGs linked cells 3 10" xfId="13143"/>
    <cellStyle name="RIGs linked cells 3 11" xfId="13144"/>
    <cellStyle name="RIGs linked cells 3 12" xfId="13145"/>
    <cellStyle name="RIGs linked cells 3 13" xfId="13146"/>
    <cellStyle name="RIGs linked cells 3 14" xfId="13147"/>
    <cellStyle name="RIGs linked cells 3 15" xfId="13148"/>
    <cellStyle name="RIGs linked cells 3 16" xfId="13149"/>
    <cellStyle name="RIGs linked cells 3 17" xfId="13150"/>
    <cellStyle name="RIGs linked cells 3 18" xfId="13151"/>
    <cellStyle name="RIGs linked cells 3 19" xfId="13152"/>
    <cellStyle name="RIGs linked cells 3 2" xfId="301"/>
    <cellStyle name="RIGs linked cells 3 2 10" xfId="13153"/>
    <cellStyle name="RIGs linked cells 3 2 11" xfId="13154"/>
    <cellStyle name="RIGs linked cells 3 2 12" xfId="13155"/>
    <cellStyle name="RIGs linked cells 3 2 13" xfId="13156"/>
    <cellStyle name="RIGs linked cells 3 2 14" xfId="13157"/>
    <cellStyle name="RIGs linked cells 3 2 15" xfId="13158"/>
    <cellStyle name="RIGs linked cells 3 2 16" xfId="13159"/>
    <cellStyle name="RIGs linked cells 3 2 17" xfId="13160"/>
    <cellStyle name="RIGs linked cells 3 2 18" xfId="13161"/>
    <cellStyle name="RIGs linked cells 3 2 19" xfId="13162"/>
    <cellStyle name="RIGs linked cells 3 2 2" xfId="302"/>
    <cellStyle name="RIGs linked cells 3 2 2 10" xfId="13163"/>
    <cellStyle name="RIGs linked cells 3 2 2 11" xfId="13164"/>
    <cellStyle name="RIGs linked cells 3 2 2 12" xfId="13165"/>
    <cellStyle name="RIGs linked cells 3 2 2 13" xfId="13166"/>
    <cellStyle name="RIGs linked cells 3 2 2 14" xfId="13167"/>
    <cellStyle name="RIGs linked cells 3 2 2 15" xfId="13168"/>
    <cellStyle name="RIGs linked cells 3 2 2 16" xfId="13169"/>
    <cellStyle name="RIGs linked cells 3 2 2 17" xfId="13170"/>
    <cellStyle name="RIGs linked cells 3 2 2 18" xfId="13171"/>
    <cellStyle name="RIGs linked cells 3 2 2 19" xfId="39790"/>
    <cellStyle name="RIGs linked cells 3 2 2 2" xfId="2148"/>
    <cellStyle name="RIGs linked cells 3 2 2 2 10" xfId="13172"/>
    <cellStyle name="RIGs linked cells 3 2 2 2 11" xfId="13173"/>
    <cellStyle name="RIGs linked cells 3 2 2 2 12" xfId="13174"/>
    <cellStyle name="RIGs linked cells 3 2 2 2 13" xfId="13175"/>
    <cellStyle name="RIGs linked cells 3 2 2 2 14" xfId="13176"/>
    <cellStyle name="RIGs linked cells 3 2 2 2 15" xfId="13177"/>
    <cellStyle name="RIGs linked cells 3 2 2 2 16" xfId="39791"/>
    <cellStyle name="RIGs linked cells 3 2 2 2 17" xfId="39792"/>
    <cellStyle name="RIGs linked cells 3 2 2 2 18" xfId="39793"/>
    <cellStyle name="RIGs linked cells 3 2 2 2 19" xfId="39794"/>
    <cellStyle name="RIGs linked cells 3 2 2 2 2" xfId="2149"/>
    <cellStyle name="RIGs linked cells 3 2 2 2 2 10" xfId="13178"/>
    <cellStyle name="RIGs linked cells 3 2 2 2 2 11" xfId="13179"/>
    <cellStyle name="RIGs linked cells 3 2 2 2 2 12" xfId="13180"/>
    <cellStyle name="RIGs linked cells 3 2 2 2 2 13" xfId="13181"/>
    <cellStyle name="RIGs linked cells 3 2 2 2 2 14" xfId="13182"/>
    <cellStyle name="RIGs linked cells 3 2 2 2 2 15" xfId="39795"/>
    <cellStyle name="RIGs linked cells 3 2 2 2 2 16" xfId="39796"/>
    <cellStyle name="RIGs linked cells 3 2 2 2 2 17" xfId="39797"/>
    <cellStyle name="RIGs linked cells 3 2 2 2 2 18" xfId="39798"/>
    <cellStyle name="RIGs linked cells 3 2 2 2 2 19" xfId="39799"/>
    <cellStyle name="RIGs linked cells 3 2 2 2 2 2" xfId="2150"/>
    <cellStyle name="RIGs linked cells 3 2 2 2 2 2 10" xfId="13183"/>
    <cellStyle name="RIGs linked cells 3 2 2 2 2 2 11" xfId="13184"/>
    <cellStyle name="RIGs linked cells 3 2 2 2 2 2 12" xfId="13185"/>
    <cellStyle name="RIGs linked cells 3 2 2 2 2 2 13" xfId="13186"/>
    <cellStyle name="RIGs linked cells 3 2 2 2 2 2 2" xfId="13187"/>
    <cellStyle name="RIGs linked cells 3 2 2 2 2 2 3" xfId="13188"/>
    <cellStyle name="RIGs linked cells 3 2 2 2 2 2 4" xfId="13189"/>
    <cellStyle name="RIGs linked cells 3 2 2 2 2 2 5" xfId="13190"/>
    <cellStyle name="RIGs linked cells 3 2 2 2 2 2 6" xfId="13191"/>
    <cellStyle name="RIGs linked cells 3 2 2 2 2 2 7" xfId="13192"/>
    <cellStyle name="RIGs linked cells 3 2 2 2 2 2 8" xfId="13193"/>
    <cellStyle name="RIGs linked cells 3 2 2 2 2 2 9" xfId="13194"/>
    <cellStyle name="RIGs linked cells 3 2 2 2 2 20" xfId="39800"/>
    <cellStyle name="RIGs linked cells 3 2 2 2 2 21" xfId="39801"/>
    <cellStyle name="RIGs linked cells 3 2 2 2 2 22" xfId="39802"/>
    <cellStyle name="RIGs linked cells 3 2 2 2 2 23" xfId="39803"/>
    <cellStyle name="RIGs linked cells 3 2 2 2 2 24" xfId="39804"/>
    <cellStyle name="RIGs linked cells 3 2 2 2 2 25" xfId="39805"/>
    <cellStyle name="RIGs linked cells 3 2 2 2 2 26" xfId="39806"/>
    <cellStyle name="RIGs linked cells 3 2 2 2 2 27" xfId="39807"/>
    <cellStyle name="RIGs linked cells 3 2 2 2 2 28" xfId="39808"/>
    <cellStyle name="RIGs linked cells 3 2 2 2 2 29" xfId="39809"/>
    <cellStyle name="RIGs linked cells 3 2 2 2 2 3" xfId="13195"/>
    <cellStyle name="RIGs linked cells 3 2 2 2 2 30" xfId="39810"/>
    <cellStyle name="RIGs linked cells 3 2 2 2 2 31" xfId="39811"/>
    <cellStyle name="RIGs linked cells 3 2 2 2 2 32" xfId="39812"/>
    <cellStyle name="RIGs linked cells 3 2 2 2 2 33" xfId="39813"/>
    <cellStyle name="RIGs linked cells 3 2 2 2 2 34" xfId="39814"/>
    <cellStyle name="RIGs linked cells 3 2 2 2 2 4" xfId="13196"/>
    <cellStyle name="RIGs linked cells 3 2 2 2 2 5" xfId="13197"/>
    <cellStyle name="RIGs linked cells 3 2 2 2 2 6" xfId="13198"/>
    <cellStyle name="RIGs linked cells 3 2 2 2 2 7" xfId="13199"/>
    <cellStyle name="RIGs linked cells 3 2 2 2 2 8" xfId="13200"/>
    <cellStyle name="RIGs linked cells 3 2 2 2 2 9" xfId="13201"/>
    <cellStyle name="RIGs linked cells 3 2 2 2 20" xfId="39815"/>
    <cellStyle name="RIGs linked cells 3 2 2 2 21" xfId="39816"/>
    <cellStyle name="RIGs linked cells 3 2 2 2 22" xfId="39817"/>
    <cellStyle name="RIGs linked cells 3 2 2 2 23" xfId="39818"/>
    <cellStyle name="RIGs linked cells 3 2 2 2 24" xfId="39819"/>
    <cellStyle name="RIGs linked cells 3 2 2 2 25" xfId="39820"/>
    <cellStyle name="RIGs linked cells 3 2 2 2 26" xfId="39821"/>
    <cellStyle name="RIGs linked cells 3 2 2 2 27" xfId="39822"/>
    <cellStyle name="RIGs linked cells 3 2 2 2 28" xfId="39823"/>
    <cellStyle name="RIGs linked cells 3 2 2 2 29" xfId="39824"/>
    <cellStyle name="RIGs linked cells 3 2 2 2 3" xfId="2151"/>
    <cellStyle name="RIGs linked cells 3 2 2 2 3 10" xfId="13202"/>
    <cellStyle name="RIGs linked cells 3 2 2 2 3 11" xfId="13203"/>
    <cellStyle name="RIGs linked cells 3 2 2 2 3 12" xfId="13204"/>
    <cellStyle name="RIGs linked cells 3 2 2 2 3 13" xfId="13205"/>
    <cellStyle name="RIGs linked cells 3 2 2 2 3 2" xfId="13206"/>
    <cellStyle name="RIGs linked cells 3 2 2 2 3 3" xfId="13207"/>
    <cellStyle name="RIGs linked cells 3 2 2 2 3 4" xfId="13208"/>
    <cellStyle name="RIGs linked cells 3 2 2 2 3 5" xfId="13209"/>
    <cellStyle name="RIGs linked cells 3 2 2 2 3 6" xfId="13210"/>
    <cellStyle name="RIGs linked cells 3 2 2 2 3 7" xfId="13211"/>
    <cellStyle name="RIGs linked cells 3 2 2 2 3 8" xfId="13212"/>
    <cellStyle name="RIGs linked cells 3 2 2 2 3 9" xfId="13213"/>
    <cellStyle name="RIGs linked cells 3 2 2 2 30" xfId="39825"/>
    <cellStyle name="RIGs linked cells 3 2 2 2 31" xfId="39826"/>
    <cellStyle name="RIGs linked cells 3 2 2 2 4" xfId="13214"/>
    <cellStyle name="RIGs linked cells 3 2 2 2 5" xfId="13215"/>
    <cellStyle name="RIGs linked cells 3 2 2 2 6" xfId="13216"/>
    <cellStyle name="RIGs linked cells 3 2 2 2 7" xfId="13217"/>
    <cellStyle name="RIGs linked cells 3 2 2 2 8" xfId="13218"/>
    <cellStyle name="RIGs linked cells 3 2 2 2 9" xfId="13219"/>
    <cellStyle name="RIGs linked cells 3 2 2 2_4 28 1_Asst_Health_Crit_AllTO_RIIO_20110714pm" xfId="15678"/>
    <cellStyle name="RIGs linked cells 3 2 2 20" xfId="39827"/>
    <cellStyle name="RIGs linked cells 3 2 2 21" xfId="39828"/>
    <cellStyle name="RIGs linked cells 3 2 2 22" xfId="39829"/>
    <cellStyle name="RIGs linked cells 3 2 2 23" xfId="39830"/>
    <cellStyle name="RIGs linked cells 3 2 2 24" xfId="39831"/>
    <cellStyle name="RIGs linked cells 3 2 2 25" xfId="39832"/>
    <cellStyle name="RIGs linked cells 3 2 2 26" xfId="39833"/>
    <cellStyle name="RIGs linked cells 3 2 2 27" xfId="39834"/>
    <cellStyle name="RIGs linked cells 3 2 2 28" xfId="39835"/>
    <cellStyle name="RIGs linked cells 3 2 2 29" xfId="39836"/>
    <cellStyle name="RIGs linked cells 3 2 2 3" xfId="2152"/>
    <cellStyle name="RIGs linked cells 3 2 2 3 10" xfId="13220"/>
    <cellStyle name="RIGs linked cells 3 2 2 3 11" xfId="13221"/>
    <cellStyle name="RIGs linked cells 3 2 2 3 12" xfId="13222"/>
    <cellStyle name="RIGs linked cells 3 2 2 3 13" xfId="13223"/>
    <cellStyle name="RIGs linked cells 3 2 2 3 14" xfId="13224"/>
    <cellStyle name="RIGs linked cells 3 2 2 3 15" xfId="39837"/>
    <cellStyle name="RIGs linked cells 3 2 2 3 16" xfId="39838"/>
    <cellStyle name="RIGs linked cells 3 2 2 3 17" xfId="39839"/>
    <cellStyle name="RIGs linked cells 3 2 2 3 18" xfId="39840"/>
    <cellStyle name="RIGs linked cells 3 2 2 3 19" xfId="39841"/>
    <cellStyle name="RIGs linked cells 3 2 2 3 2" xfId="2153"/>
    <cellStyle name="RIGs linked cells 3 2 2 3 2 10" xfId="13225"/>
    <cellStyle name="RIGs linked cells 3 2 2 3 2 11" xfId="13226"/>
    <cellStyle name="RIGs linked cells 3 2 2 3 2 12" xfId="13227"/>
    <cellStyle name="RIGs linked cells 3 2 2 3 2 13" xfId="13228"/>
    <cellStyle name="RIGs linked cells 3 2 2 3 2 2" xfId="13229"/>
    <cellStyle name="RIGs linked cells 3 2 2 3 2 3" xfId="13230"/>
    <cellStyle name="RIGs linked cells 3 2 2 3 2 4" xfId="13231"/>
    <cellStyle name="RIGs linked cells 3 2 2 3 2 5" xfId="13232"/>
    <cellStyle name="RIGs linked cells 3 2 2 3 2 6" xfId="13233"/>
    <cellStyle name="RIGs linked cells 3 2 2 3 2 7" xfId="13234"/>
    <cellStyle name="RIGs linked cells 3 2 2 3 2 8" xfId="13235"/>
    <cellStyle name="RIGs linked cells 3 2 2 3 2 9" xfId="13236"/>
    <cellStyle name="RIGs linked cells 3 2 2 3 20" xfId="39842"/>
    <cellStyle name="RIGs linked cells 3 2 2 3 21" xfId="39843"/>
    <cellStyle name="RIGs linked cells 3 2 2 3 22" xfId="39844"/>
    <cellStyle name="RIGs linked cells 3 2 2 3 23" xfId="39845"/>
    <cellStyle name="RIGs linked cells 3 2 2 3 24" xfId="39846"/>
    <cellStyle name="RIGs linked cells 3 2 2 3 25" xfId="39847"/>
    <cellStyle name="RIGs linked cells 3 2 2 3 26" xfId="39848"/>
    <cellStyle name="RIGs linked cells 3 2 2 3 27" xfId="39849"/>
    <cellStyle name="RIGs linked cells 3 2 2 3 28" xfId="39850"/>
    <cellStyle name="RIGs linked cells 3 2 2 3 29" xfId="39851"/>
    <cellStyle name="RIGs linked cells 3 2 2 3 3" xfId="13237"/>
    <cellStyle name="RIGs linked cells 3 2 2 3 30" xfId="39852"/>
    <cellStyle name="RIGs linked cells 3 2 2 3 4" xfId="13238"/>
    <cellStyle name="RIGs linked cells 3 2 2 3 5" xfId="13239"/>
    <cellStyle name="RIGs linked cells 3 2 2 3 6" xfId="13240"/>
    <cellStyle name="RIGs linked cells 3 2 2 3 7" xfId="13241"/>
    <cellStyle name="RIGs linked cells 3 2 2 3 8" xfId="13242"/>
    <cellStyle name="RIGs linked cells 3 2 2 3 9" xfId="13243"/>
    <cellStyle name="RIGs linked cells 3 2 2 30" xfId="39853"/>
    <cellStyle name="RIGs linked cells 3 2 2 31" xfId="39854"/>
    <cellStyle name="RIGs linked cells 3 2 2 32" xfId="39855"/>
    <cellStyle name="RIGs linked cells 3 2 2 33" xfId="39856"/>
    <cellStyle name="RIGs linked cells 3 2 2 4" xfId="2154"/>
    <cellStyle name="RIGs linked cells 3 2 2 4 10" xfId="13244"/>
    <cellStyle name="RIGs linked cells 3 2 2 4 11" xfId="13245"/>
    <cellStyle name="RIGs linked cells 3 2 2 4 12" xfId="13246"/>
    <cellStyle name="RIGs linked cells 3 2 2 4 13" xfId="13247"/>
    <cellStyle name="RIGs linked cells 3 2 2 4 14" xfId="13248"/>
    <cellStyle name="RIGs linked cells 3 2 2 4 15" xfId="39857"/>
    <cellStyle name="RIGs linked cells 3 2 2 4 16" xfId="39858"/>
    <cellStyle name="RIGs linked cells 3 2 2 4 17" xfId="39859"/>
    <cellStyle name="RIGs linked cells 3 2 2 4 18" xfId="39860"/>
    <cellStyle name="RIGs linked cells 3 2 2 4 19" xfId="39861"/>
    <cellStyle name="RIGs linked cells 3 2 2 4 2" xfId="2155"/>
    <cellStyle name="RIGs linked cells 3 2 2 4 2 10" xfId="13249"/>
    <cellStyle name="RIGs linked cells 3 2 2 4 2 11" xfId="13250"/>
    <cellStyle name="RIGs linked cells 3 2 2 4 2 12" xfId="13251"/>
    <cellStyle name="RIGs linked cells 3 2 2 4 2 13" xfId="13252"/>
    <cellStyle name="RIGs linked cells 3 2 2 4 2 2" xfId="13253"/>
    <cellStyle name="RIGs linked cells 3 2 2 4 2 3" xfId="13254"/>
    <cellStyle name="RIGs linked cells 3 2 2 4 2 4" xfId="13255"/>
    <cellStyle name="RIGs linked cells 3 2 2 4 2 5" xfId="13256"/>
    <cellStyle name="RIGs linked cells 3 2 2 4 2 6" xfId="13257"/>
    <cellStyle name="RIGs linked cells 3 2 2 4 2 7" xfId="13258"/>
    <cellStyle name="RIGs linked cells 3 2 2 4 2 8" xfId="13259"/>
    <cellStyle name="RIGs linked cells 3 2 2 4 2 9" xfId="13260"/>
    <cellStyle name="RIGs linked cells 3 2 2 4 20" xfId="39862"/>
    <cellStyle name="RIGs linked cells 3 2 2 4 21" xfId="39863"/>
    <cellStyle name="RIGs linked cells 3 2 2 4 22" xfId="39864"/>
    <cellStyle name="RIGs linked cells 3 2 2 4 23" xfId="39865"/>
    <cellStyle name="RIGs linked cells 3 2 2 4 24" xfId="39866"/>
    <cellStyle name="RIGs linked cells 3 2 2 4 25" xfId="39867"/>
    <cellStyle name="RIGs linked cells 3 2 2 4 26" xfId="39868"/>
    <cellStyle name="RIGs linked cells 3 2 2 4 27" xfId="39869"/>
    <cellStyle name="RIGs linked cells 3 2 2 4 28" xfId="39870"/>
    <cellStyle name="RIGs linked cells 3 2 2 4 29" xfId="39871"/>
    <cellStyle name="RIGs linked cells 3 2 2 4 3" xfId="13261"/>
    <cellStyle name="RIGs linked cells 3 2 2 4 30" xfId="39872"/>
    <cellStyle name="RIGs linked cells 3 2 2 4 4" xfId="13262"/>
    <cellStyle name="RIGs linked cells 3 2 2 4 5" xfId="13263"/>
    <cellStyle name="RIGs linked cells 3 2 2 4 6" xfId="13264"/>
    <cellStyle name="RIGs linked cells 3 2 2 4 7" xfId="13265"/>
    <cellStyle name="RIGs linked cells 3 2 2 4 8" xfId="13266"/>
    <cellStyle name="RIGs linked cells 3 2 2 4 9" xfId="13267"/>
    <cellStyle name="RIGs linked cells 3 2 2 5" xfId="2156"/>
    <cellStyle name="RIGs linked cells 3 2 2 5 10" xfId="13268"/>
    <cellStyle name="RIGs linked cells 3 2 2 5 11" xfId="13269"/>
    <cellStyle name="RIGs linked cells 3 2 2 5 12" xfId="13270"/>
    <cellStyle name="RIGs linked cells 3 2 2 5 13" xfId="13271"/>
    <cellStyle name="RIGs linked cells 3 2 2 5 2" xfId="13272"/>
    <cellStyle name="RIGs linked cells 3 2 2 5 3" xfId="13273"/>
    <cellStyle name="RIGs linked cells 3 2 2 5 4" xfId="13274"/>
    <cellStyle name="RIGs linked cells 3 2 2 5 5" xfId="13275"/>
    <cellStyle name="RIGs linked cells 3 2 2 5 6" xfId="13276"/>
    <cellStyle name="RIGs linked cells 3 2 2 5 7" xfId="13277"/>
    <cellStyle name="RIGs linked cells 3 2 2 5 8" xfId="13278"/>
    <cellStyle name="RIGs linked cells 3 2 2 5 9" xfId="13279"/>
    <cellStyle name="RIGs linked cells 3 2 2 6" xfId="13280"/>
    <cellStyle name="RIGs linked cells 3 2 2 7" xfId="13281"/>
    <cellStyle name="RIGs linked cells 3 2 2 8" xfId="13282"/>
    <cellStyle name="RIGs linked cells 3 2 2 9" xfId="13283"/>
    <cellStyle name="RIGs linked cells 3 2 2_4 28 1_Asst_Health_Crit_AllTO_RIIO_20110714pm" xfId="15679"/>
    <cellStyle name="RIGs linked cells 3 2 20" xfId="39873"/>
    <cellStyle name="RIGs linked cells 3 2 21" xfId="39874"/>
    <cellStyle name="RIGs linked cells 3 2 22" xfId="39875"/>
    <cellStyle name="RIGs linked cells 3 2 23" xfId="39876"/>
    <cellStyle name="RIGs linked cells 3 2 24" xfId="39877"/>
    <cellStyle name="RIGs linked cells 3 2 25" xfId="39878"/>
    <cellStyle name="RIGs linked cells 3 2 26" xfId="39879"/>
    <cellStyle name="RIGs linked cells 3 2 27" xfId="39880"/>
    <cellStyle name="RIGs linked cells 3 2 28" xfId="39881"/>
    <cellStyle name="RIGs linked cells 3 2 29" xfId="39882"/>
    <cellStyle name="RIGs linked cells 3 2 3" xfId="2157"/>
    <cellStyle name="RIGs linked cells 3 2 3 10" xfId="13284"/>
    <cellStyle name="RIGs linked cells 3 2 3 11" xfId="13285"/>
    <cellStyle name="RIGs linked cells 3 2 3 12" xfId="13286"/>
    <cellStyle name="RIGs linked cells 3 2 3 13" xfId="13287"/>
    <cellStyle name="RIGs linked cells 3 2 3 14" xfId="13288"/>
    <cellStyle name="RIGs linked cells 3 2 3 15" xfId="13289"/>
    <cellStyle name="RIGs linked cells 3 2 3 16" xfId="39883"/>
    <cellStyle name="RIGs linked cells 3 2 3 17" xfId="39884"/>
    <cellStyle name="RIGs linked cells 3 2 3 18" xfId="39885"/>
    <cellStyle name="RIGs linked cells 3 2 3 19" xfId="39886"/>
    <cellStyle name="RIGs linked cells 3 2 3 2" xfId="2158"/>
    <cellStyle name="RIGs linked cells 3 2 3 2 10" xfId="13290"/>
    <cellStyle name="RIGs linked cells 3 2 3 2 11" xfId="13291"/>
    <cellStyle name="RIGs linked cells 3 2 3 2 12" xfId="13292"/>
    <cellStyle name="RIGs linked cells 3 2 3 2 13" xfId="13293"/>
    <cellStyle name="RIGs linked cells 3 2 3 2 14" xfId="13294"/>
    <cellStyle name="RIGs linked cells 3 2 3 2 15" xfId="39887"/>
    <cellStyle name="RIGs linked cells 3 2 3 2 16" xfId="39888"/>
    <cellStyle name="RIGs linked cells 3 2 3 2 17" xfId="39889"/>
    <cellStyle name="RIGs linked cells 3 2 3 2 18" xfId="39890"/>
    <cellStyle name="RIGs linked cells 3 2 3 2 19" xfId="39891"/>
    <cellStyle name="RIGs linked cells 3 2 3 2 2" xfId="2159"/>
    <cellStyle name="RIGs linked cells 3 2 3 2 2 10" xfId="13295"/>
    <cellStyle name="RIGs linked cells 3 2 3 2 2 11" xfId="13296"/>
    <cellStyle name="RIGs linked cells 3 2 3 2 2 12" xfId="13297"/>
    <cellStyle name="RIGs linked cells 3 2 3 2 2 13" xfId="13298"/>
    <cellStyle name="RIGs linked cells 3 2 3 2 2 2" xfId="13299"/>
    <cellStyle name="RIGs linked cells 3 2 3 2 2 3" xfId="13300"/>
    <cellStyle name="RIGs linked cells 3 2 3 2 2 4" xfId="13301"/>
    <cellStyle name="RIGs linked cells 3 2 3 2 2 5" xfId="13302"/>
    <cellStyle name="RIGs linked cells 3 2 3 2 2 6" xfId="13303"/>
    <cellStyle name="RIGs linked cells 3 2 3 2 2 7" xfId="13304"/>
    <cellStyle name="RIGs linked cells 3 2 3 2 2 8" xfId="13305"/>
    <cellStyle name="RIGs linked cells 3 2 3 2 2 9" xfId="13306"/>
    <cellStyle name="RIGs linked cells 3 2 3 2 20" xfId="39892"/>
    <cellStyle name="RIGs linked cells 3 2 3 2 21" xfId="39893"/>
    <cellStyle name="RIGs linked cells 3 2 3 2 22" xfId="39894"/>
    <cellStyle name="RIGs linked cells 3 2 3 2 23" xfId="39895"/>
    <cellStyle name="RIGs linked cells 3 2 3 2 24" xfId="39896"/>
    <cellStyle name="RIGs linked cells 3 2 3 2 25" xfId="39897"/>
    <cellStyle name="RIGs linked cells 3 2 3 2 26" xfId="39898"/>
    <cellStyle name="RIGs linked cells 3 2 3 2 27" xfId="39899"/>
    <cellStyle name="RIGs linked cells 3 2 3 2 28" xfId="39900"/>
    <cellStyle name="RIGs linked cells 3 2 3 2 29" xfId="39901"/>
    <cellStyle name="RIGs linked cells 3 2 3 2 3" xfId="13307"/>
    <cellStyle name="RIGs linked cells 3 2 3 2 30" xfId="39902"/>
    <cellStyle name="RIGs linked cells 3 2 3 2 31" xfId="39903"/>
    <cellStyle name="RIGs linked cells 3 2 3 2 32" xfId="39904"/>
    <cellStyle name="RIGs linked cells 3 2 3 2 33" xfId="39905"/>
    <cellStyle name="RIGs linked cells 3 2 3 2 34" xfId="39906"/>
    <cellStyle name="RIGs linked cells 3 2 3 2 4" xfId="13308"/>
    <cellStyle name="RIGs linked cells 3 2 3 2 5" xfId="13309"/>
    <cellStyle name="RIGs linked cells 3 2 3 2 6" xfId="13310"/>
    <cellStyle name="RIGs linked cells 3 2 3 2 7" xfId="13311"/>
    <cellStyle name="RIGs linked cells 3 2 3 2 8" xfId="13312"/>
    <cellStyle name="RIGs linked cells 3 2 3 2 9" xfId="13313"/>
    <cellStyle name="RIGs linked cells 3 2 3 20" xfId="39907"/>
    <cellStyle name="RIGs linked cells 3 2 3 21" xfId="39908"/>
    <cellStyle name="RIGs linked cells 3 2 3 22" xfId="39909"/>
    <cellStyle name="RIGs linked cells 3 2 3 23" xfId="39910"/>
    <cellStyle name="RIGs linked cells 3 2 3 24" xfId="39911"/>
    <cellStyle name="RIGs linked cells 3 2 3 25" xfId="39912"/>
    <cellStyle name="RIGs linked cells 3 2 3 26" xfId="39913"/>
    <cellStyle name="RIGs linked cells 3 2 3 27" xfId="39914"/>
    <cellStyle name="RIGs linked cells 3 2 3 28" xfId="39915"/>
    <cellStyle name="RIGs linked cells 3 2 3 29" xfId="39916"/>
    <cellStyle name="RIGs linked cells 3 2 3 3" xfId="2160"/>
    <cellStyle name="RIGs linked cells 3 2 3 3 10" xfId="13314"/>
    <cellStyle name="RIGs linked cells 3 2 3 3 11" xfId="13315"/>
    <cellStyle name="RIGs linked cells 3 2 3 3 12" xfId="13316"/>
    <cellStyle name="RIGs linked cells 3 2 3 3 13" xfId="13317"/>
    <cellStyle name="RIGs linked cells 3 2 3 3 2" xfId="13318"/>
    <cellStyle name="RIGs linked cells 3 2 3 3 3" xfId="13319"/>
    <cellStyle name="RIGs linked cells 3 2 3 3 4" xfId="13320"/>
    <cellStyle name="RIGs linked cells 3 2 3 3 5" xfId="13321"/>
    <cellStyle name="RIGs linked cells 3 2 3 3 6" xfId="13322"/>
    <cellStyle name="RIGs linked cells 3 2 3 3 7" xfId="13323"/>
    <cellStyle name="RIGs linked cells 3 2 3 3 8" xfId="13324"/>
    <cellStyle name="RIGs linked cells 3 2 3 3 9" xfId="13325"/>
    <cellStyle name="RIGs linked cells 3 2 3 30" xfId="39917"/>
    <cellStyle name="RIGs linked cells 3 2 3 31" xfId="39918"/>
    <cellStyle name="RIGs linked cells 3 2 3 32" xfId="39919"/>
    <cellStyle name="RIGs linked cells 3 2 3 33" xfId="39920"/>
    <cellStyle name="RIGs linked cells 3 2 3 34" xfId="39921"/>
    <cellStyle name="RIGs linked cells 3 2 3 35" xfId="39922"/>
    <cellStyle name="RIGs linked cells 3 2 3 4" xfId="13326"/>
    <cellStyle name="RIGs linked cells 3 2 3 5" xfId="13327"/>
    <cellStyle name="RIGs linked cells 3 2 3 6" xfId="13328"/>
    <cellStyle name="RIGs linked cells 3 2 3 7" xfId="13329"/>
    <cellStyle name="RIGs linked cells 3 2 3 8" xfId="13330"/>
    <cellStyle name="RIGs linked cells 3 2 3 9" xfId="13331"/>
    <cellStyle name="RIGs linked cells 3 2 3_4 28 1_Asst_Health_Crit_AllTO_RIIO_20110714pm" xfId="15680"/>
    <cellStyle name="RIGs linked cells 3 2 30" xfId="39923"/>
    <cellStyle name="RIGs linked cells 3 2 31" xfId="39924"/>
    <cellStyle name="RIGs linked cells 3 2 32" xfId="39925"/>
    <cellStyle name="RIGs linked cells 3 2 33" xfId="39926"/>
    <cellStyle name="RIGs linked cells 3 2 34" xfId="39927"/>
    <cellStyle name="RIGs linked cells 3 2 35" xfId="39928"/>
    <cellStyle name="RIGs linked cells 3 2 36" xfId="39929"/>
    <cellStyle name="RIGs linked cells 3 2 37" xfId="39930"/>
    <cellStyle name="RIGs linked cells 3 2 38" xfId="39931"/>
    <cellStyle name="RIGs linked cells 3 2 39" xfId="39932"/>
    <cellStyle name="RIGs linked cells 3 2 4" xfId="2161"/>
    <cellStyle name="RIGs linked cells 3 2 4 10" xfId="13332"/>
    <cellStyle name="RIGs linked cells 3 2 4 11" xfId="13333"/>
    <cellStyle name="RIGs linked cells 3 2 4 12" xfId="13334"/>
    <cellStyle name="RIGs linked cells 3 2 4 13" xfId="13335"/>
    <cellStyle name="RIGs linked cells 3 2 4 14" xfId="13336"/>
    <cellStyle name="RIGs linked cells 3 2 4 15" xfId="39933"/>
    <cellStyle name="RIGs linked cells 3 2 4 16" xfId="39934"/>
    <cellStyle name="RIGs linked cells 3 2 4 17" xfId="39935"/>
    <cellStyle name="RIGs linked cells 3 2 4 18" xfId="39936"/>
    <cellStyle name="RIGs linked cells 3 2 4 19" xfId="39937"/>
    <cellStyle name="RIGs linked cells 3 2 4 2" xfId="2162"/>
    <cellStyle name="RIGs linked cells 3 2 4 2 10" xfId="13337"/>
    <cellStyle name="RIGs linked cells 3 2 4 2 11" xfId="13338"/>
    <cellStyle name="RIGs linked cells 3 2 4 2 12" xfId="13339"/>
    <cellStyle name="RIGs linked cells 3 2 4 2 13" xfId="13340"/>
    <cellStyle name="RIGs linked cells 3 2 4 2 2" xfId="13341"/>
    <cellStyle name="RIGs linked cells 3 2 4 2 3" xfId="13342"/>
    <cellStyle name="RIGs linked cells 3 2 4 2 4" xfId="13343"/>
    <cellStyle name="RIGs linked cells 3 2 4 2 5" xfId="13344"/>
    <cellStyle name="RIGs linked cells 3 2 4 2 6" xfId="13345"/>
    <cellStyle name="RIGs linked cells 3 2 4 2 7" xfId="13346"/>
    <cellStyle name="RIGs linked cells 3 2 4 2 8" xfId="13347"/>
    <cellStyle name="RIGs linked cells 3 2 4 2 9" xfId="13348"/>
    <cellStyle name="RIGs linked cells 3 2 4 20" xfId="39938"/>
    <cellStyle name="RIGs linked cells 3 2 4 21" xfId="39939"/>
    <cellStyle name="RIGs linked cells 3 2 4 22" xfId="39940"/>
    <cellStyle name="RIGs linked cells 3 2 4 23" xfId="39941"/>
    <cellStyle name="RIGs linked cells 3 2 4 24" xfId="39942"/>
    <cellStyle name="RIGs linked cells 3 2 4 25" xfId="39943"/>
    <cellStyle name="RIGs linked cells 3 2 4 26" xfId="39944"/>
    <cellStyle name="RIGs linked cells 3 2 4 27" xfId="39945"/>
    <cellStyle name="RIGs linked cells 3 2 4 28" xfId="39946"/>
    <cellStyle name="RIGs linked cells 3 2 4 29" xfId="39947"/>
    <cellStyle name="RIGs linked cells 3 2 4 3" xfId="13349"/>
    <cellStyle name="RIGs linked cells 3 2 4 30" xfId="39948"/>
    <cellStyle name="RIGs linked cells 3 2 4 31" xfId="39949"/>
    <cellStyle name="RIGs linked cells 3 2 4 32" xfId="39950"/>
    <cellStyle name="RIGs linked cells 3 2 4 33" xfId="39951"/>
    <cellStyle name="RIGs linked cells 3 2 4 34" xfId="39952"/>
    <cellStyle name="RIGs linked cells 3 2 4 4" xfId="13350"/>
    <cellStyle name="RIGs linked cells 3 2 4 5" xfId="13351"/>
    <cellStyle name="RIGs linked cells 3 2 4 6" xfId="13352"/>
    <cellStyle name="RIGs linked cells 3 2 4 7" xfId="13353"/>
    <cellStyle name="RIGs linked cells 3 2 4 8" xfId="13354"/>
    <cellStyle name="RIGs linked cells 3 2 4 9" xfId="13355"/>
    <cellStyle name="RIGs linked cells 3 2 5" xfId="2163"/>
    <cellStyle name="RIGs linked cells 3 2 5 10" xfId="13356"/>
    <cellStyle name="RIGs linked cells 3 2 5 11" xfId="13357"/>
    <cellStyle name="RIGs linked cells 3 2 5 12" xfId="13358"/>
    <cellStyle name="RIGs linked cells 3 2 5 13" xfId="13359"/>
    <cellStyle name="RIGs linked cells 3 2 5 14" xfId="13360"/>
    <cellStyle name="RIGs linked cells 3 2 5 15" xfId="39953"/>
    <cellStyle name="RIGs linked cells 3 2 5 16" xfId="39954"/>
    <cellStyle name="RIGs linked cells 3 2 5 17" xfId="39955"/>
    <cellStyle name="RIGs linked cells 3 2 5 18" xfId="39956"/>
    <cellStyle name="RIGs linked cells 3 2 5 19" xfId="39957"/>
    <cellStyle name="RIGs linked cells 3 2 5 2" xfId="2164"/>
    <cellStyle name="RIGs linked cells 3 2 5 2 10" xfId="13361"/>
    <cellStyle name="RIGs linked cells 3 2 5 2 11" xfId="13362"/>
    <cellStyle name="RIGs linked cells 3 2 5 2 12" xfId="13363"/>
    <cellStyle name="RIGs linked cells 3 2 5 2 13" xfId="13364"/>
    <cellStyle name="RIGs linked cells 3 2 5 2 2" xfId="13365"/>
    <cellStyle name="RIGs linked cells 3 2 5 2 3" xfId="13366"/>
    <cellStyle name="RIGs linked cells 3 2 5 2 4" xfId="13367"/>
    <cellStyle name="RIGs linked cells 3 2 5 2 5" xfId="13368"/>
    <cellStyle name="RIGs linked cells 3 2 5 2 6" xfId="13369"/>
    <cellStyle name="RIGs linked cells 3 2 5 2 7" xfId="13370"/>
    <cellStyle name="RIGs linked cells 3 2 5 2 8" xfId="13371"/>
    <cellStyle name="RIGs linked cells 3 2 5 2 9" xfId="13372"/>
    <cellStyle name="RIGs linked cells 3 2 5 20" xfId="39958"/>
    <cellStyle name="RIGs linked cells 3 2 5 21" xfId="39959"/>
    <cellStyle name="RIGs linked cells 3 2 5 22" xfId="39960"/>
    <cellStyle name="RIGs linked cells 3 2 5 23" xfId="39961"/>
    <cellStyle name="RIGs linked cells 3 2 5 24" xfId="39962"/>
    <cellStyle name="RIGs linked cells 3 2 5 25" xfId="39963"/>
    <cellStyle name="RIGs linked cells 3 2 5 26" xfId="39964"/>
    <cellStyle name="RIGs linked cells 3 2 5 27" xfId="39965"/>
    <cellStyle name="RIGs linked cells 3 2 5 28" xfId="39966"/>
    <cellStyle name="RIGs linked cells 3 2 5 29" xfId="39967"/>
    <cellStyle name="RIGs linked cells 3 2 5 3" xfId="13373"/>
    <cellStyle name="RIGs linked cells 3 2 5 30" xfId="39968"/>
    <cellStyle name="RIGs linked cells 3 2 5 31" xfId="39969"/>
    <cellStyle name="RIGs linked cells 3 2 5 32" xfId="39970"/>
    <cellStyle name="RIGs linked cells 3 2 5 33" xfId="39971"/>
    <cellStyle name="RIGs linked cells 3 2 5 34" xfId="39972"/>
    <cellStyle name="RIGs linked cells 3 2 5 4" xfId="13374"/>
    <cellStyle name="RIGs linked cells 3 2 5 5" xfId="13375"/>
    <cellStyle name="RIGs linked cells 3 2 5 6" xfId="13376"/>
    <cellStyle name="RIGs linked cells 3 2 5 7" xfId="13377"/>
    <cellStyle name="RIGs linked cells 3 2 5 8" xfId="13378"/>
    <cellStyle name="RIGs linked cells 3 2 5 9" xfId="13379"/>
    <cellStyle name="RIGs linked cells 3 2 6" xfId="2165"/>
    <cellStyle name="RIGs linked cells 3 2 6 10" xfId="13380"/>
    <cellStyle name="RIGs linked cells 3 2 6 11" xfId="13381"/>
    <cellStyle name="RIGs linked cells 3 2 6 12" xfId="13382"/>
    <cellStyle name="RIGs linked cells 3 2 6 13" xfId="13383"/>
    <cellStyle name="RIGs linked cells 3 2 6 2" xfId="13384"/>
    <cellStyle name="RIGs linked cells 3 2 6 3" xfId="13385"/>
    <cellStyle name="RIGs linked cells 3 2 6 4" xfId="13386"/>
    <cellStyle name="RIGs linked cells 3 2 6 5" xfId="13387"/>
    <cellStyle name="RIGs linked cells 3 2 6 6" xfId="13388"/>
    <cellStyle name="RIGs linked cells 3 2 6 7" xfId="13389"/>
    <cellStyle name="RIGs linked cells 3 2 6 8" xfId="13390"/>
    <cellStyle name="RIGs linked cells 3 2 6 9" xfId="13391"/>
    <cellStyle name="RIGs linked cells 3 2 7" xfId="13392"/>
    <cellStyle name="RIGs linked cells 3 2 8" xfId="13393"/>
    <cellStyle name="RIGs linked cells 3 2 9" xfId="13394"/>
    <cellStyle name="RIGs linked cells 3 2_4 28 1_Asst_Health_Crit_AllTO_RIIO_20110714pm" xfId="15681"/>
    <cellStyle name="RIGs linked cells 3 20" xfId="13395"/>
    <cellStyle name="RIGs linked cells 3 21" xfId="39973"/>
    <cellStyle name="RIGs linked cells 3 22" xfId="39974"/>
    <cellStyle name="RIGs linked cells 3 23" xfId="39975"/>
    <cellStyle name="RIGs linked cells 3 24" xfId="39976"/>
    <cellStyle name="RIGs linked cells 3 25" xfId="39977"/>
    <cellStyle name="RIGs linked cells 3 26" xfId="39978"/>
    <cellStyle name="RIGs linked cells 3 27" xfId="39979"/>
    <cellStyle name="RIGs linked cells 3 28" xfId="39980"/>
    <cellStyle name="RIGs linked cells 3 29" xfId="39981"/>
    <cellStyle name="RIGs linked cells 3 3" xfId="303"/>
    <cellStyle name="RIGs linked cells 3 3 10" xfId="13396"/>
    <cellStyle name="RIGs linked cells 3 3 11" xfId="13397"/>
    <cellStyle name="RIGs linked cells 3 3 12" xfId="13398"/>
    <cellStyle name="RIGs linked cells 3 3 13" xfId="13399"/>
    <cellStyle name="RIGs linked cells 3 3 14" xfId="13400"/>
    <cellStyle name="RIGs linked cells 3 3 15" xfId="13401"/>
    <cellStyle name="RIGs linked cells 3 3 16" xfId="13402"/>
    <cellStyle name="RIGs linked cells 3 3 17" xfId="13403"/>
    <cellStyle name="RIGs linked cells 3 3 18" xfId="13404"/>
    <cellStyle name="RIGs linked cells 3 3 19" xfId="13405"/>
    <cellStyle name="RIGs linked cells 3 3 2" xfId="304"/>
    <cellStyle name="RIGs linked cells 3 3 2 10" xfId="13406"/>
    <cellStyle name="RIGs linked cells 3 3 2 11" xfId="13407"/>
    <cellStyle name="RIGs linked cells 3 3 2 12" xfId="13408"/>
    <cellStyle name="RIGs linked cells 3 3 2 13" xfId="13409"/>
    <cellStyle name="RIGs linked cells 3 3 2 14" xfId="13410"/>
    <cellStyle name="RIGs linked cells 3 3 2 15" xfId="13411"/>
    <cellStyle name="RIGs linked cells 3 3 2 16" xfId="13412"/>
    <cellStyle name="RIGs linked cells 3 3 2 17" xfId="13413"/>
    <cellStyle name="RIGs linked cells 3 3 2 18" xfId="13414"/>
    <cellStyle name="RIGs linked cells 3 3 2 19" xfId="39982"/>
    <cellStyle name="RIGs linked cells 3 3 2 2" xfId="2166"/>
    <cellStyle name="RIGs linked cells 3 3 2 2 10" xfId="13415"/>
    <cellStyle name="RIGs linked cells 3 3 2 2 11" xfId="13416"/>
    <cellStyle name="RIGs linked cells 3 3 2 2 12" xfId="13417"/>
    <cellStyle name="RIGs linked cells 3 3 2 2 13" xfId="13418"/>
    <cellStyle name="RIGs linked cells 3 3 2 2 14" xfId="13419"/>
    <cellStyle name="RIGs linked cells 3 3 2 2 15" xfId="13420"/>
    <cellStyle name="RIGs linked cells 3 3 2 2 16" xfId="39983"/>
    <cellStyle name="RIGs linked cells 3 3 2 2 17" xfId="39984"/>
    <cellStyle name="RIGs linked cells 3 3 2 2 18" xfId="39985"/>
    <cellStyle name="RIGs linked cells 3 3 2 2 19" xfId="39986"/>
    <cellStyle name="RIGs linked cells 3 3 2 2 2" xfId="2167"/>
    <cellStyle name="RIGs linked cells 3 3 2 2 2 10" xfId="13421"/>
    <cellStyle name="RIGs linked cells 3 3 2 2 2 11" xfId="13422"/>
    <cellStyle name="RIGs linked cells 3 3 2 2 2 12" xfId="13423"/>
    <cellStyle name="RIGs linked cells 3 3 2 2 2 13" xfId="13424"/>
    <cellStyle name="RIGs linked cells 3 3 2 2 2 14" xfId="13425"/>
    <cellStyle name="RIGs linked cells 3 3 2 2 2 15" xfId="39987"/>
    <cellStyle name="RIGs linked cells 3 3 2 2 2 16" xfId="39988"/>
    <cellStyle name="RIGs linked cells 3 3 2 2 2 17" xfId="39989"/>
    <cellStyle name="RIGs linked cells 3 3 2 2 2 18" xfId="39990"/>
    <cellStyle name="RIGs linked cells 3 3 2 2 2 19" xfId="39991"/>
    <cellStyle name="RIGs linked cells 3 3 2 2 2 2" xfId="2168"/>
    <cellStyle name="RIGs linked cells 3 3 2 2 2 2 10" xfId="13426"/>
    <cellStyle name="RIGs linked cells 3 3 2 2 2 2 11" xfId="13427"/>
    <cellStyle name="RIGs linked cells 3 3 2 2 2 2 12" xfId="13428"/>
    <cellStyle name="RIGs linked cells 3 3 2 2 2 2 13" xfId="13429"/>
    <cellStyle name="RIGs linked cells 3 3 2 2 2 2 2" xfId="13430"/>
    <cellStyle name="RIGs linked cells 3 3 2 2 2 2 3" xfId="13431"/>
    <cellStyle name="RIGs linked cells 3 3 2 2 2 2 4" xfId="13432"/>
    <cellStyle name="RIGs linked cells 3 3 2 2 2 2 5" xfId="13433"/>
    <cellStyle name="RIGs linked cells 3 3 2 2 2 2 6" xfId="13434"/>
    <cellStyle name="RIGs linked cells 3 3 2 2 2 2 7" xfId="13435"/>
    <cellStyle name="RIGs linked cells 3 3 2 2 2 2 8" xfId="13436"/>
    <cellStyle name="RIGs linked cells 3 3 2 2 2 2 9" xfId="13437"/>
    <cellStyle name="RIGs linked cells 3 3 2 2 2 20" xfId="39992"/>
    <cellStyle name="RIGs linked cells 3 3 2 2 2 21" xfId="39993"/>
    <cellStyle name="RIGs linked cells 3 3 2 2 2 22" xfId="39994"/>
    <cellStyle name="RIGs linked cells 3 3 2 2 2 23" xfId="39995"/>
    <cellStyle name="RIGs linked cells 3 3 2 2 2 24" xfId="39996"/>
    <cellStyle name="RIGs linked cells 3 3 2 2 2 25" xfId="39997"/>
    <cellStyle name="RIGs linked cells 3 3 2 2 2 26" xfId="39998"/>
    <cellStyle name="RIGs linked cells 3 3 2 2 2 27" xfId="39999"/>
    <cellStyle name="RIGs linked cells 3 3 2 2 2 28" xfId="40000"/>
    <cellStyle name="RIGs linked cells 3 3 2 2 2 29" xfId="40001"/>
    <cellStyle name="RIGs linked cells 3 3 2 2 2 3" xfId="13438"/>
    <cellStyle name="RIGs linked cells 3 3 2 2 2 30" xfId="40002"/>
    <cellStyle name="RIGs linked cells 3 3 2 2 2 31" xfId="40003"/>
    <cellStyle name="RIGs linked cells 3 3 2 2 2 32" xfId="40004"/>
    <cellStyle name="RIGs linked cells 3 3 2 2 2 33" xfId="40005"/>
    <cellStyle name="RIGs linked cells 3 3 2 2 2 34" xfId="40006"/>
    <cellStyle name="RIGs linked cells 3 3 2 2 2 4" xfId="13439"/>
    <cellStyle name="RIGs linked cells 3 3 2 2 2 5" xfId="13440"/>
    <cellStyle name="RIGs linked cells 3 3 2 2 2 6" xfId="13441"/>
    <cellStyle name="RIGs linked cells 3 3 2 2 2 7" xfId="13442"/>
    <cellStyle name="RIGs linked cells 3 3 2 2 2 8" xfId="13443"/>
    <cellStyle name="RIGs linked cells 3 3 2 2 2 9" xfId="13444"/>
    <cellStyle name="RIGs linked cells 3 3 2 2 20" xfId="40007"/>
    <cellStyle name="RIGs linked cells 3 3 2 2 21" xfId="40008"/>
    <cellStyle name="RIGs linked cells 3 3 2 2 22" xfId="40009"/>
    <cellStyle name="RIGs linked cells 3 3 2 2 23" xfId="40010"/>
    <cellStyle name="RIGs linked cells 3 3 2 2 24" xfId="40011"/>
    <cellStyle name="RIGs linked cells 3 3 2 2 25" xfId="40012"/>
    <cellStyle name="RIGs linked cells 3 3 2 2 26" xfId="40013"/>
    <cellStyle name="RIGs linked cells 3 3 2 2 27" xfId="40014"/>
    <cellStyle name="RIGs linked cells 3 3 2 2 28" xfId="40015"/>
    <cellStyle name="RIGs linked cells 3 3 2 2 29" xfId="40016"/>
    <cellStyle name="RIGs linked cells 3 3 2 2 3" xfId="2169"/>
    <cellStyle name="RIGs linked cells 3 3 2 2 3 10" xfId="13445"/>
    <cellStyle name="RIGs linked cells 3 3 2 2 3 11" xfId="13446"/>
    <cellStyle name="RIGs linked cells 3 3 2 2 3 12" xfId="13447"/>
    <cellStyle name="RIGs linked cells 3 3 2 2 3 13" xfId="13448"/>
    <cellStyle name="RIGs linked cells 3 3 2 2 3 2" xfId="13449"/>
    <cellStyle name="RIGs linked cells 3 3 2 2 3 3" xfId="13450"/>
    <cellStyle name="RIGs linked cells 3 3 2 2 3 4" xfId="13451"/>
    <cellStyle name="RIGs linked cells 3 3 2 2 3 5" xfId="13452"/>
    <cellStyle name="RIGs linked cells 3 3 2 2 3 6" xfId="13453"/>
    <cellStyle name="RIGs linked cells 3 3 2 2 3 7" xfId="13454"/>
    <cellStyle name="RIGs linked cells 3 3 2 2 3 8" xfId="13455"/>
    <cellStyle name="RIGs linked cells 3 3 2 2 3 9" xfId="13456"/>
    <cellStyle name="RIGs linked cells 3 3 2 2 30" xfId="40017"/>
    <cellStyle name="RIGs linked cells 3 3 2 2 31" xfId="40018"/>
    <cellStyle name="RIGs linked cells 3 3 2 2 4" xfId="13457"/>
    <cellStyle name="RIGs linked cells 3 3 2 2 5" xfId="13458"/>
    <cellStyle name="RIGs linked cells 3 3 2 2 6" xfId="13459"/>
    <cellStyle name="RIGs linked cells 3 3 2 2 7" xfId="13460"/>
    <cellStyle name="RIGs linked cells 3 3 2 2 8" xfId="13461"/>
    <cellStyle name="RIGs linked cells 3 3 2 2 9" xfId="13462"/>
    <cellStyle name="RIGs linked cells 3 3 2 2_4 28 1_Asst_Health_Crit_AllTO_RIIO_20110714pm" xfId="15682"/>
    <cellStyle name="RIGs linked cells 3 3 2 20" xfId="40019"/>
    <cellStyle name="RIGs linked cells 3 3 2 21" xfId="40020"/>
    <cellStyle name="RIGs linked cells 3 3 2 22" xfId="40021"/>
    <cellStyle name="RIGs linked cells 3 3 2 23" xfId="40022"/>
    <cellStyle name="RIGs linked cells 3 3 2 24" xfId="40023"/>
    <cellStyle name="RIGs linked cells 3 3 2 25" xfId="40024"/>
    <cellStyle name="RIGs linked cells 3 3 2 26" xfId="40025"/>
    <cellStyle name="RIGs linked cells 3 3 2 27" xfId="40026"/>
    <cellStyle name="RIGs linked cells 3 3 2 28" xfId="40027"/>
    <cellStyle name="RIGs linked cells 3 3 2 29" xfId="40028"/>
    <cellStyle name="RIGs linked cells 3 3 2 3" xfId="2170"/>
    <cellStyle name="RIGs linked cells 3 3 2 3 10" xfId="13463"/>
    <cellStyle name="RIGs linked cells 3 3 2 3 11" xfId="13464"/>
    <cellStyle name="RIGs linked cells 3 3 2 3 12" xfId="13465"/>
    <cellStyle name="RIGs linked cells 3 3 2 3 13" xfId="13466"/>
    <cellStyle name="RIGs linked cells 3 3 2 3 14" xfId="13467"/>
    <cellStyle name="RIGs linked cells 3 3 2 3 15" xfId="40029"/>
    <cellStyle name="RIGs linked cells 3 3 2 3 16" xfId="40030"/>
    <cellStyle name="RIGs linked cells 3 3 2 3 17" xfId="40031"/>
    <cellStyle name="RIGs linked cells 3 3 2 3 18" xfId="40032"/>
    <cellStyle name="RIGs linked cells 3 3 2 3 19" xfId="40033"/>
    <cellStyle name="RIGs linked cells 3 3 2 3 2" xfId="2171"/>
    <cellStyle name="RIGs linked cells 3 3 2 3 2 10" xfId="13468"/>
    <cellStyle name="RIGs linked cells 3 3 2 3 2 11" xfId="13469"/>
    <cellStyle name="RIGs linked cells 3 3 2 3 2 12" xfId="13470"/>
    <cellStyle name="RIGs linked cells 3 3 2 3 2 13" xfId="13471"/>
    <cellStyle name="RIGs linked cells 3 3 2 3 2 2" xfId="13472"/>
    <cellStyle name="RIGs linked cells 3 3 2 3 2 3" xfId="13473"/>
    <cellStyle name="RIGs linked cells 3 3 2 3 2 4" xfId="13474"/>
    <cellStyle name="RIGs linked cells 3 3 2 3 2 5" xfId="13475"/>
    <cellStyle name="RIGs linked cells 3 3 2 3 2 6" xfId="13476"/>
    <cellStyle name="RIGs linked cells 3 3 2 3 2 7" xfId="13477"/>
    <cellStyle name="RIGs linked cells 3 3 2 3 2 8" xfId="13478"/>
    <cellStyle name="RIGs linked cells 3 3 2 3 2 9" xfId="13479"/>
    <cellStyle name="RIGs linked cells 3 3 2 3 20" xfId="40034"/>
    <cellStyle name="RIGs linked cells 3 3 2 3 21" xfId="40035"/>
    <cellStyle name="RIGs linked cells 3 3 2 3 22" xfId="40036"/>
    <cellStyle name="RIGs linked cells 3 3 2 3 23" xfId="40037"/>
    <cellStyle name="RIGs linked cells 3 3 2 3 24" xfId="40038"/>
    <cellStyle name="RIGs linked cells 3 3 2 3 25" xfId="40039"/>
    <cellStyle name="RIGs linked cells 3 3 2 3 26" xfId="40040"/>
    <cellStyle name="RIGs linked cells 3 3 2 3 27" xfId="40041"/>
    <cellStyle name="RIGs linked cells 3 3 2 3 28" xfId="40042"/>
    <cellStyle name="RIGs linked cells 3 3 2 3 29" xfId="40043"/>
    <cellStyle name="RIGs linked cells 3 3 2 3 3" xfId="13480"/>
    <cellStyle name="RIGs linked cells 3 3 2 3 30" xfId="40044"/>
    <cellStyle name="RIGs linked cells 3 3 2 3 4" xfId="13481"/>
    <cellStyle name="RIGs linked cells 3 3 2 3 5" xfId="13482"/>
    <cellStyle name="RIGs linked cells 3 3 2 3 6" xfId="13483"/>
    <cellStyle name="RIGs linked cells 3 3 2 3 7" xfId="13484"/>
    <cellStyle name="RIGs linked cells 3 3 2 3 8" xfId="13485"/>
    <cellStyle name="RIGs linked cells 3 3 2 3 9" xfId="13486"/>
    <cellStyle name="RIGs linked cells 3 3 2 30" xfId="40045"/>
    <cellStyle name="RIGs linked cells 3 3 2 31" xfId="40046"/>
    <cellStyle name="RIGs linked cells 3 3 2 32" xfId="40047"/>
    <cellStyle name="RIGs linked cells 3 3 2 33" xfId="40048"/>
    <cellStyle name="RIGs linked cells 3 3 2 4" xfId="2172"/>
    <cellStyle name="RIGs linked cells 3 3 2 4 10" xfId="13487"/>
    <cellStyle name="RIGs linked cells 3 3 2 4 11" xfId="13488"/>
    <cellStyle name="RIGs linked cells 3 3 2 4 12" xfId="13489"/>
    <cellStyle name="RIGs linked cells 3 3 2 4 13" xfId="13490"/>
    <cellStyle name="RIGs linked cells 3 3 2 4 14" xfId="13491"/>
    <cellStyle name="RIGs linked cells 3 3 2 4 15" xfId="40049"/>
    <cellStyle name="RIGs linked cells 3 3 2 4 16" xfId="40050"/>
    <cellStyle name="RIGs linked cells 3 3 2 4 17" xfId="40051"/>
    <cellStyle name="RIGs linked cells 3 3 2 4 18" xfId="40052"/>
    <cellStyle name="RIGs linked cells 3 3 2 4 19" xfId="40053"/>
    <cellStyle name="RIGs linked cells 3 3 2 4 2" xfId="2173"/>
    <cellStyle name="RIGs linked cells 3 3 2 4 2 10" xfId="13492"/>
    <cellStyle name="RIGs linked cells 3 3 2 4 2 11" xfId="13493"/>
    <cellStyle name="RIGs linked cells 3 3 2 4 2 12" xfId="13494"/>
    <cellStyle name="RIGs linked cells 3 3 2 4 2 13" xfId="13495"/>
    <cellStyle name="RIGs linked cells 3 3 2 4 2 2" xfId="13496"/>
    <cellStyle name="RIGs linked cells 3 3 2 4 2 3" xfId="13497"/>
    <cellStyle name="RIGs linked cells 3 3 2 4 2 4" xfId="13498"/>
    <cellStyle name="RIGs linked cells 3 3 2 4 2 5" xfId="13499"/>
    <cellStyle name="RIGs linked cells 3 3 2 4 2 6" xfId="13500"/>
    <cellStyle name="RIGs linked cells 3 3 2 4 2 7" xfId="13501"/>
    <cellStyle name="RIGs linked cells 3 3 2 4 2 8" xfId="13502"/>
    <cellStyle name="RIGs linked cells 3 3 2 4 2 9" xfId="13503"/>
    <cellStyle name="RIGs linked cells 3 3 2 4 20" xfId="40054"/>
    <cellStyle name="RIGs linked cells 3 3 2 4 21" xfId="40055"/>
    <cellStyle name="RIGs linked cells 3 3 2 4 22" xfId="40056"/>
    <cellStyle name="RIGs linked cells 3 3 2 4 23" xfId="40057"/>
    <cellStyle name="RIGs linked cells 3 3 2 4 24" xfId="40058"/>
    <cellStyle name="RIGs linked cells 3 3 2 4 25" xfId="40059"/>
    <cellStyle name="RIGs linked cells 3 3 2 4 26" xfId="40060"/>
    <cellStyle name="RIGs linked cells 3 3 2 4 27" xfId="40061"/>
    <cellStyle name="RIGs linked cells 3 3 2 4 28" xfId="40062"/>
    <cellStyle name="RIGs linked cells 3 3 2 4 29" xfId="40063"/>
    <cellStyle name="RIGs linked cells 3 3 2 4 3" xfId="13504"/>
    <cellStyle name="RIGs linked cells 3 3 2 4 30" xfId="40064"/>
    <cellStyle name="RIGs linked cells 3 3 2 4 4" xfId="13505"/>
    <cellStyle name="RIGs linked cells 3 3 2 4 5" xfId="13506"/>
    <cellStyle name="RIGs linked cells 3 3 2 4 6" xfId="13507"/>
    <cellStyle name="RIGs linked cells 3 3 2 4 7" xfId="13508"/>
    <cellStyle name="RIGs linked cells 3 3 2 4 8" xfId="13509"/>
    <cellStyle name="RIGs linked cells 3 3 2 4 9" xfId="13510"/>
    <cellStyle name="RIGs linked cells 3 3 2 5" xfId="2174"/>
    <cellStyle name="RIGs linked cells 3 3 2 5 10" xfId="13511"/>
    <cellStyle name="RIGs linked cells 3 3 2 5 11" xfId="13512"/>
    <cellStyle name="RIGs linked cells 3 3 2 5 12" xfId="13513"/>
    <cellStyle name="RIGs linked cells 3 3 2 5 13" xfId="13514"/>
    <cellStyle name="RIGs linked cells 3 3 2 5 2" xfId="13515"/>
    <cellStyle name="RIGs linked cells 3 3 2 5 3" xfId="13516"/>
    <cellStyle name="RIGs linked cells 3 3 2 5 4" xfId="13517"/>
    <cellStyle name="RIGs linked cells 3 3 2 5 5" xfId="13518"/>
    <cellStyle name="RIGs linked cells 3 3 2 5 6" xfId="13519"/>
    <cellStyle name="RIGs linked cells 3 3 2 5 7" xfId="13520"/>
    <cellStyle name="RIGs linked cells 3 3 2 5 8" xfId="13521"/>
    <cellStyle name="RIGs linked cells 3 3 2 5 9" xfId="13522"/>
    <cellStyle name="RIGs linked cells 3 3 2 6" xfId="13523"/>
    <cellStyle name="RIGs linked cells 3 3 2 7" xfId="13524"/>
    <cellStyle name="RIGs linked cells 3 3 2 8" xfId="13525"/>
    <cellStyle name="RIGs linked cells 3 3 2 9" xfId="13526"/>
    <cellStyle name="RIGs linked cells 3 3 2_4 28 1_Asst_Health_Crit_AllTO_RIIO_20110714pm" xfId="15683"/>
    <cellStyle name="RIGs linked cells 3 3 20" xfId="40065"/>
    <cellStyle name="RIGs linked cells 3 3 21" xfId="40066"/>
    <cellStyle name="RIGs linked cells 3 3 22" xfId="40067"/>
    <cellStyle name="RIGs linked cells 3 3 23" xfId="40068"/>
    <cellStyle name="RIGs linked cells 3 3 24" xfId="40069"/>
    <cellStyle name="RIGs linked cells 3 3 25" xfId="40070"/>
    <cellStyle name="RIGs linked cells 3 3 26" xfId="40071"/>
    <cellStyle name="RIGs linked cells 3 3 27" xfId="40072"/>
    <cellStyle name="RIGs linked cells 3 3 28" xfId="40073"/>
    <cellStyle name="RIGs linked cells 3 3 29" xfId="40074"/>
    <cellStyle name="RIGs linked cells 3 3 3" xfId="2175"/>
    <cellStyle name="RIGs linked cells 3 3 3 10" xfId="13527"/>
    <cellStyle name="RIGs linked cells 3 3 3 11" xfId="13528"/>
    <cellStyle name="RIGs linked cells 3 3 3 12" xfId="13529"/>
    <cellStyle name="RIGs linked cells 3 3 3 13" xfId="13530"/>
    <cellStyle name="RIGs linked cells 3 3 3 14" xfId="13531"/>
    <cellStyle name="RIGs linked cells 3 3 3 15" xfId="13532"/>
    <cellStyle name="RIGs linked cells 3 3 3 16" xfId="40075"/>
    <cellStyle name="RIGs linked cells 3 3 3 17" xfId="40076"/>
    <cellStyle name="RIGs linked cells 3 3 3 18" xfId="40077"/>
    <cellStyle name="RIGs linked cells 3 3 3 19" xfId="40078"/>
    <cellStyle name="RIGs linked cells 3 3 3 2" xfId="2176"/>
    <cellStyle name="RIGs linked cells 3 3 3 2 10" xfId="13533"/>
    <cellStyle name="RIGs linked cells 3 3 3 2 11" xfId="13534"/>
    <cellStyle name="RIGs linked cells 3 3 3 2 12" xfId="13535"/>
    <cellStyle name="RIGs linked cells 3 3 3 2 13" xfId="13536"/>
    <cellStyle name="RIGs linked cells 3 3 3 2 14" xfId="13537"/>
    <cellStyle name="RIGs linked cells 3 3 3 2 15" xfId="40079"/>
    <cellStyle name="RIGs linked cells 3 3 3 2 16" xfId="40080"/>
    <cellStyle name="RIGs linked cells 3 3 3 2 17" xfId="40081"/>
    <cellStyle name="RIGs linked cells 3 3 3 2 18" xfId="40082"/>
    <cellStyle name="RIGs linked cells 3 3 3 2 19" xfId="40083"/>
    <cellStyle name="RIGs linked cells 3 3 3 2 2" xfId="2177"/>
    <cellStyle name="RIGs linked cells 3 3 3 2 2 10" xfId="13538"/>
    <cellStyle name="RIGs linked cells 3 3 3 2 2 11" xfId="13539"/>
    <cellStyle name="RIGs linked cells 3 3 3 2 2 12" xfId="13540"/>
    <cellStyle name="RIGs linked cells 3 3 3 2 2 13" xfId="13541"/>
    <cellStyle name="RIGs linked cells 3 3 3 2 2 2" xfId="13542"/>
    <cellStyle name="RIGs linked cells 3 3 3 2 2 3" xfId="13543"/>
    <cellStyle name="RIGs linked cells 3 3 3 2 2 4" xfId="13544"/>
    <cellStyle name="RIGs linked cells 3 3 3 2 2 5" xfId="13545"/>
    <cellStyle name="RIGs linked cells 3 3 3 2 2 6" xfId="13546"/>
    <cellStyle name="RIGs linked cells 3 3 3 2 2 7" xfId="13547"/>
    <cellStyle name="RIGs linked cells 3 3 3 2 2 8" xfId="13548"/>
    <cellStyle name="RIGs linked cells 3 3 3 2 2 9" xfId="13549"/>
    <cellStyle name="RIGs linked cells 3 3 3 2 20" xfId="40084"/>
    <cellStyle name="RIGs linked cells 3 3 3 2 21" xfId="40085"/>
    <cellStyle name="RIGs linked cells 3 3 3 2 22" xfId="40086"/>
    <cellStyle name="RIGs linked cells 3 3 3 2 23" xfId="40087"/>
    <cellStyle name="RIGs linked cells 3 3 3 2 24" xfId="40088"/>
    <cellStyle name="RIGs linked cells 3 3 3 2 25" xfId="40089"/>
    <cellStyle name="RIGs linked cells 3 3 3 2 26" xfId="40090"/>
    <cellStyle name="RIGs linked cells 3 3 3 2 27" xfId="40091"/>
    <cellStyle name="RIGs linked cells 3 3 3 2 28" xfId="40092"/>
    <cellStyle name="RIGs linked cells 3 3 3 2 29" xfId="40093"/>
    <cellStyle name="RIGs linked cells 3 3 3 2 3" xfId="13550"/>
    <cellStyle name="RIGs linked cells 3 3 3 2 30" xfId="40094"/>
    <cellStyle name="RIGs linked cells 3 3 3 2 31" xfId="40095"/>
    <cellStyle name="RIGs linked cells 3 3 3 2 32" xfId="40096"/>
    <cellStyle name="RIGs linked cells 3 3 3 2 33" xfId="40097"/>
    <cellStyle name="RIGs linked cells 3 3 3 2 34" xfId="40098"/>
    <cellStyle name="RIGs linked cells 3 3 3 2 4" xfId="13551"/>
    <cellStyle name="RIGs linked cells 3 3 3 2 5" xfId="13552"/>
    <cellStyle name="RIGs linked cells 3 3 3 2 6" xfId="13553"/>
    <cellStyle name="RIGs linked cells 3 3 3 2 7" xfId="13554"/>
    <cellStyle name="RIGs linked cells 3 3 3 2 8" xfId="13555"/>
    <cellStyle name="RIGs linked cells 3 3 3 2 9" xfId="13556"/>
    <cellStyle name="RIGs linked cells 3 3 3 20" xfId="40099"/>
    <cellStyle name="RIGs linked cells 3 3 3 21" xfId="40100"/>
    <cellStyle name="RIGs linked cells 3 3 3 22" xfId="40101"/>
    <cellStyle name="RIGs linked cells 3 3 3 23" xfId="40102"/>
    <cellStyle name="RIGs linked cells 3 3 3 24" xfId="40103"/>
    <cellStyle name="RIGs linked cells 3 3 3 25" xfId="40104"/>
    <cellStyle name="RIGs linked cells 3 3 3 26" xfId="40105"/>
    <cellStyle name="RIGs linked cells 3 3 3 27" xfId="40106"/>
    <cellStyle name="RIGs linked cells 3 3 3 28" xfId="40107"/>
    <cellStyle name="RIGs linked cells 3 3 3 29" xfId="40108"/>
    <cellStyle name="RIGs linked cells 3 3 3 3" xfId="2178"/>
    <cellStyle name="RIGs linked cells 3 3 3 3 10" xfId="13557"/>
    <cellStyle name="RIGs linked cells 3 3 3 3 11" xfId="13558"/>
    <cellStyle name="RIGs linked cells 3 3 3 3 12" xfId="13559"/>
    <cellStyle name="RIGs linked cells 3 3 3 3 13" xfId="13560"/>
    <cellStyle name="RIGs linked cells 3 3 3 3 2" xfId="13561"/>
    <cellStyle name="RIGs linked cells 3 3 3 3 3" xfId="13562"/>
    <cellStyle name="RIGs linked cells 3 3 3 3 4" xfId="13563"/>
    <cellStyle name="RIGs linked cells 3 3 3 3 5" xfId="13564"/>
    <cellStyle name="RIGs linked cells 3 3 3 3 6" xfId="13565"/>
    <cellStyle name="RIGs linked cells 3 3 3 3 7" xfId="13566"/>
    <cellStyle name="RIGs linked cells 3 3 3 3 8" xfId="13567"/>
    <cellStyle name="RIGs linked cells 3 3 3 3 9" xfId="13568"/>
    <cellStyle name="RIGs linked cells 3 3 3 30" xfId="40109"/>
    <cellStyle name="RIGs linked cells 3 3 3 31" xfId="40110"/>
    <cellStyle name="RIGs linked cells 3 3 3 32" xfId="40111"/>
    <cellStyle name="RIGs linked cells 3 3 3 33" xfId="40112"/>
    <cellStyle name="RIGs linked cells 3 3 3 34" xfId="40113"/>
    <cellStyle name="RIGs linked cells 3 3 3 35" xfId="40114"/>
    <cellStyle name="RIGs linked cells 3 3 3 4" xfId="13569"/>
    <cellStyle name="RIGs linked cells 3 3 3 5" xfId="13570"/>
    <cellStyle name="RIGs linked cells 3 3 3 6" xfId="13571"/>
    <cellStyle name="RIGs linked cells 3 3 3 7" xfId="13572"/>
    <cellStyle name="RIGs linked cells 3 3 3 8" xfId="13573"/>
    <cellStyle name="RIGs linked cells 3 3 3 9" xfId="13574"/>
    <cellStyle name="RIGs linked cells 3 3 3_4 28 1_Asst_Health_Crit_AllTO_RIIO_20110714pm" xfId="15684"/>
    <cellStyle name="RIGs linked cells 3 3 30" xfId="40115"/>
    <cellStyle name="RIGs linked cells 3 3 31" xfId="40116"/>
    <cellStyle name="RIGs linked cells 3 3 32" xfId="40117"/>
    <cellStyle name="RIGs linked cells 3 3 33" xfId="40118"/>
    <cellStyle name="RIGs linked cells 3 3 34" xfId="40119"/>
    <cellStyle name="RIGs linked cells 3 3 35" xfId="40120"/>
    <cellStyle name="RIGs linked cells 3 3 36" xfId="40121"/>
    <cellStyle name="RIGs linked cells 3 3 37" xfId="40122"/>
    <cellStyle name="RIGs linked cells 3 3 38" xfId="40123"/>
    <cellStyle name="RIGs linked cells 3 3 39" xfId="40124"/>
    <cellStyle name="RIGs linked cells 3 3 4" xfId="2179"/>
    <cellStyle name="RIGs linked cells 3 3 4 10" xfId="13575"/>
    <cellStyle name="RIGs linked cells 3 3 4 11" xfId="13576"/>
    <cellStyle name="RIGs linked cells 3 3 4 12" xfId="13577"/>
    <cellStyle name="RIGs linked cells 3 3 4 13" xfId="13578"/>
    <cellStyle name="RIGs linked cells 3 3 4 14" xfId="13579"/>
    <cellStyle name="RIGs linked cells 3 3 4 15" xfId="40125"/>
    <cellStyle name="RIGs linked cells 3 3 4 16" xfId="40126"/>
    <cellStyle name="RIGs linked cells 3 3 4 17" xfId="40127"/>
    <cellStyle name="RIGs linked cells 3 3 4 18" xfId="40128"/>
    <cellStyle name="RIGs linked cells 3 3 4 19" xfId="40129"/>
    <cellStyle name="RIGs linked cells 3 3 4 2" xfId="2180"/>
    <cellStyle name="RIGs linked cells 3 3 4 2 10" xfId="13580"/>
    <cellStyle name="RIGs linked cells 3 3 4 2 11" xfId="13581"/>
    <cellStyle name="RIGs linked cells 3 3 4 2 12" xfId="13582"/>
    <cellStyle name="RIGs linked cells 3 3 4 2 13" xfId="13583"/>
    <cellStyle name="RIGs linked cells 3 3 4 2 2" xfId="13584"/>
    <cellStyle name="RIGs linked cells 3 3 4 2 3" xfId="13585"/>
    <cellStyle name="RIGs linked cells 3 3 4 2 4" xfId="13586"/>
    <cellStyle name="RIGs linked cells 3 3 4 2 5" xfId="13587"/>
    <cellStyle name="RIGs linked cells 3 3 4 2 6" xfId="13588"/>
    <cellStyle name="RIGs linked cells 3 3 4 2 7" xfId="13589"/>
    <cellStyle name="RIGs linked cells 3 3 4 2 8" xfId="13590"/>
    <cellStyle name="RIGs linked cells 3 3 4 2 9" xfId="13591"/>
    <cellStyle name="RIGs linked cells 3 3 4 20" xfId="40130"/>
    <cellStyle name="RIGs linked cells 3 3 4 21" xfId="40131"/>
    <cellStyle name="RIGs linked cells 3 3 4 22" xfId="40132"/>
    <cellStyle name="RIGs linked cells 3 3 4 23" xfId="40133"/>
    <cellStyle name="RIGs linked cells 3 3 4 24" xfId="40134"/>
    <cellStyle name="RIGs linked cells 3 3 4 25" xfId="40135"/>
    <cellStyle name="RIGs linked cells 3 3 4 26" xfId="40136"/>
    <cellStyle name="RIGs linked cells 3 3 4 27" xfId="40137"/>
    <cellStyle name="RIGs linked cells 3 3 4 28" xfId="40138"/>
    <cellStyle name="RIGs linked cells 3 3 4 29" xfId="40139"/>
    <cellStyle name="RIGs linked cells 3 3 4 3" xfId="13592"/>
    <cellStyle name="RIGs linked cells 3 3 4 30" xfId="40140"/>
    <cellStyle name="RIGs linked cells 3 3 4 31" xfId="40141"/>
    <cellStyle name="RIGs linked cells 3 3 4 32" xfId="40142"/>
    <cellStyle name="RIGs linked cells 3 3 4 33" xfId="40143"/>
    <cellStyle name="RIGs linked cells 3 3 4 34" xfId="40144"/>
    <cellStyle name="RIGs linked cells 3 3 4 4" xfId="13593"/>
    <cellStyle name="RIGs linked cells 3 3 4 5" xfId="13594"/>
    <cellStyle name="RIGs linked cells 3 3 4 6" xfId="13595"/>
    <cellStyle name="RIGs linked cells 3 3 4 7" xfId="13596"/>
    <cellStyle name="RIGs linked cells 3 3 4 8" xfId="13597"/>
    <cellStyle name="RIGs linked cells 3 3 4 9" xfId="13598"/>
    <cellStyle name="RIGs linked cells 3 3 5" xfId="2181"/>
    <cellStyle name="RIGs linked cells 3 3 5 10" xfId="13599"/>
    <cellStyle name="RIGs linked cells 3 3 5 11" xfId="13600"/>
    <cellStyle name="RIGs linked cells 3 3 5 12" xfId="13601"/>
    <cellStyle name="RIGs linked cells 3 3 5 13" xfId="13602"/>
    <cellStyle name="RIGs linked cells 3 3 5 14" xfId="13603"/>
    <cellStyle name="RIGs linked cells 3 3 5 15" xfId="40145"/>
    <cellStyle name="RIGs linked cells 3 3 5 16" xfId="40146"/>
    <cellStyle name="RIGs linked cells 3 3 5 17" xfId="40147"/>
    <cellStyle name="RIGs linked cells 3 3 5 18" xfId="40148"/>
    <cellStyle name="RIGs linked cells 3 3 5 19" xfId="40149"/>
    <cellStyle name="RIGs linked cells 3 3 5 2" xfId="2182"/>
    <cellStyle name="RIGs linked cells 3 3 5 2 10" xfId="13604"/>
    <cellStyle name="RIGs linked cells 3 3 5 2 11" xfId="13605"/>
    <cellStyle name="RIGs linked cells 3 3 5 2 12" xfId="13606"/>
    <cellStyle name="RIGs linked cells 3 3 5 2 13" xfId="13607"/>
    <cellStyle name="RIGs linked cells 3 3 5 2 2" xfId="13608"/>
    <cellStyle name="RIGs linked cells 3 3 5 2 3" xfId="13609"/>
    <cellStyle name="RIGs linked cells 3 3 5 2 4" xfId="13610"/>
    <cellStyle name="RIGs linked cells 3 3 5 2 5" xfId="13611"/>
    <cellStyle name="RIGs linked cells 3 3 5 2 6" xfId="13612"/>
    <cellStyle name="RIGs linked cells 3 3 5 2 7" xfId="13613"/>
    <cellStyle name="RIGs linked cells 3 3 5 2 8" xfId="13614"/>
    <cellStyle name="RIGs linked cells 3 3 5 2 9" xfId="13615"/>
    <cellStyle name="RIGs linked cells 3 3 5 20" xfId="40150"/>
    <cellStyle name="RIGs linked cells 3 3 5 21" xfId="40151"/>
    <cellStyle name="RIGs linked cells 3 3 5 22" xfId="40152"/>
    <cellStyle name="RIGs linked cells 3 3 5 23" xfId="40153"/>
    <cellStyle name="RIGs linked cells 3 3 5 24" xfId="40154"/>
    <cellStyle name="RIGs linked cells 3 3 5 25" xfId="40155"/>
    <cellStyle name="RIGs linked cells 3 3 5 26" xfId="40156"/>
    <cellStyle name="RIGs linked cells 3 3 5 27" xfId="40157"/>
    <cellStyle name="RIGs linked cells 3 3 5 28" xfId="40158"/>
    <cellStyle name="RIGs linked cells 3 3 5 29" xfId="40159"/>
    <cellStyle name="RIGs linked cells 3 3 5 3" xfId="13616"/>
    <cellStyle name="RIGs linked cells 3 3 5 30" xfId="40160"/>
    <cellStyle name="RIGs linked cells 3 3 5 31" xfId="40161"/>
    <cellStyle name="RIGs linked cells 3 3 5 32" xfId="40162"/>
    <cellStyle name="RIGs linked cells 3 3 5 33" xfId="40163"/>
    <cellStyle name="RIGs linked cells 3 3 5 34" xfId="40164"/>
    <cellStyle name="RIGs linked cells 3 3 5 4" xfId="13617"/>
    <cellStyle name="RIGs linked cells 3 3 5 5" xfId="13618"/>
    <cellStyle name="RIGs linked cells 3 3 5 6" xfId="13619"/>
    <cellStyle name="RIGs linked cells 3 3 5 7" xfId="13620"/>
    <cellStyle name="RIGs linked cells 3 3 5 8" xfId="13621"/>
    <cellStyle name="RIGs linked cells 3 3 5 9" xfId="13622"/>
    <cellStyle name="RIGs linked cells 3 3 6" xfId="2183"/>
    <cellStyle name="RIGs linked cells 3 3 6 10" xfId="13623"/>
    <cellStyle name="RIGs linked cells 3 3 6 11" xfId="13624"/>
    <cellStyle name="RIGs linked cells 3 3 6 12" xfId="13625"/>
    <cellStyle name="RIGs linked cells 3 3 6 13" xfId="13626"/>
    <cellStyle name="RIGs linked cells 3 3 6 2" xfId="13627"/>
    <cellStyle name="RIGs linked cells 3 3 6 3" xfId="13628"/>
    <cellStyle name="RIGs linked cells 3 3 6 4" xfId="13629"/>
    <cellStyle name="RIGs linked cells 3 3 6 5" xfId="13630"/>
    <cellStyle name="RIGs linked cells 3 3 6 6" xfId="13631"/>
    <cellStyle name="RIGs linked cells 3 3 6 7" xfId="13632"/>
    <cellStyle name="RIGs linked cells 3 3 6 8" xfId="13633"/>
    <cellStyle name="RIGs linked cells 3 3 6 9" xfId="13634"/>
    <cellStyle name="RIGs linked cells 3 3 7" xfId="13635"/>
    <cellStyle name="RIGs linked cells 3 3 8" xfId="13636"/>
    <cellStyle name="RIGs linked cells 3 3 9" xfId="13637"/>
    <cellStyle name="RIGs linked cells 3 3_4 28 1_Asst_Health_Crit_AllTO_RIIO_20110714pm" xfId="15685"/>
    <cellStyle name="RIGs linked cells 3 30" xfId="40165"/>
    <cellStyle name="RIGs linked cells 3 31" xfId="40166"/>
    <cellStyle name="RIGs linked cells 3 32" xfId="40167"/>
    <cellStyle name="RIGs linked cells 3 33" xfId="40168"/>
    <cellStyle name="RIGs linked cells 3 34" xfId="40169"/>
    <cellStyle name="RIGs linked cells 3 35" xfId="40170"/>
    <cellStyle name="RIGs linked cells 3 36" xfId="40171"/>
    <cellStyle name="RIGs linked cells 3 37" xfId="40172"/>
    <cellStyle name="RIGs linked cells 3 38" xfId="40173"/>
    <cellStyle name="RIGs linked cells 3 39" xfId="40174"/>
    <cellStyle name="RIGs linked cells 3 4" xfId="2184"/>
    <cellStyle name="RIGs linked cells 3 4 10" xfId="13638"/>
    <cellStyle name="RIGs linked cells 3 4 11" xfId="13639"/>
    <cellStyle name="RIGs linked cells 3 4 12" xfId="13640"/>
    <cellStyle name="RIGs linked cells 3 4 13" xfId="13641"/>
    <cellStyle name="RIGs linked cells 3 4 14" xfId="13642"/>
    <cellStyle name="RIGs linked cells 3 4 15" xfId="13643"/>
    <cellStyle name="RIGs linked cells 3 4 16" xfId="40175"/>
    <cellStyle name="RIGs linked cells 3 4 17" xfId="40176"/>
    <cellStyle name="RIGs linked cells 3 4 18" xfId="40177"/>
    <cellStyle name="RIGs linked cells 3 4 19" xfId="40178"/>
    <cellStyle name="RIGs linked cells 3 4 2" xfId="2185"/>
    <cellStyle name="RIGs linked cells 3 4 2 10" xfId="13644"/>
    <cellStyle name="RIGs linked cells 3 4 2 11" xfId="13645"/>
    <cellStyle name="RIGs linked cells 3 4 2 12" xfId="13646"/>
    <cellStyle name="RIGs linked cells 3 4 2 13" xfId="13647"/>
    <cellStyle name="RIGs linked cells 3 4 2 14" xfId="13648"/>
    <cellStyle name="RIGs linked cells 3 4 2 15" xfId="40179"/>
    <cellStyle name="RIGs linked cells 3 4 2 16" xfId="40180"/>
    <cellStyle name="RIGs linked cells 3 4 2 17" xfId="40181"/>
    <cellStyle name="RIGs linked cells 3 4 2 18" xfId="40182"/>
    <cellStyle name="RIGs linked cells 3 4 2 19" xfId="40183"/>
    <cellStyle name="RIGs linked cells 3 4 2 2" xfId="2186"/>
    <cellStyle name="RIGs linked cells 3 4 2 2 10" xfId="13649"/>
    <cellStyle name="RIGs linked cells 3 4 2 2 11" xfId="13650"/>
    <cellStyle name="RIGs linked cells 3 4 2 2 12" xfId="13651"/>
    <cellStyle name="RIGs linked cells 3 4 2 2 13" xfId="13652"/>
    <cellStyle name="RIGs linked cells 3 4 2 2 2" xfId="13653"/>
    <cellStyle name="RIGs linked cells 3 4 2 2 3" xfId="13654"/>
    <cellStyle name="RIGs linked cells 3 4 2 2 4" xfId="13655"/>
    <cellStyle name="RIGs linked cells 3 4 2 2 5" xfId="13656"/>
    <cellStyle name="RIGs linked cells 3 4 2 2 6" xfId="13657"/>
    <cellStyle name="RIGs linked cells 3 4 2 2 7" xfId="13658"/>
    <cellStyle name="RIGs linked cells 3 4 2 2 8" xfId="13659"/>
    <cellStyle name="RIGs linked cells 3 4 2 2 9" xfId="13660"/>
    <cellStyle name="RIGs linked cells 3 4 2 20" xfId="40184"/>
    <cellStyle name="RIGs linked cells 3 4 2 21" xfId="40185"/>
    <cellStyle name="RIGs linked cells 3 4 2 22" xfId="40186"/>
    <cellStyle name="RIGs linked cells 3 4 2 23" xfId="40187"/>
    <cellStyle name="RIGs linked cells 3 4 2 24" xfId="40188"/>
    <cellStyle name="RIGs linked cells 3 4 2 25" xfId="40189"/>
    <cellStyle name="RIGs linked cells 3 4 2 26" xfId="40190"/>
    <cellStyle name="RIGs linked cells 3 4 2 27" xfId="40191"/>
    <cellStyle name="RIGs linked cells 3 4 2 28" xfId="40192"/>
    <cellStyle name="RIGs linked cells 3 4 2 29" xfId="40193"/>
    <cellStyle name="RIGs linked cells 3 4 2 3" xfId="13661"/>
    <cellStyle name="RIGs linked cells 3 4 2 30" xfId="40194"/>
    <cellStyle name="RIGs linked cells 3 4 2 31" xfId="40195"/>
    <cellStyle name="RIGs linked cells 3 4 2 32" xfId="40196"/>
    <cellStyle name="RIGs linked cells 3 4 2 33" xfId="40197"/>
    <cellStyle name="RIGs linked cells 3 4 2 34" xfId="40198"/>
    <cellStyle name="RIGs linked cells 3 4 2 4" xfId="13662"/>
    <cellStyle name="RIGs linked cells 3 4 2 5" xfId="13663"/>
    <cellStyle name="RIGs linked cells 3 4 2 6" xfId="13664"/>
    <cellStyle name="RIGs linked cells 3 4 2 7" xfId="13665"/>
    <cellStyle name="RIGs linked cells 3 4 2 8" xfId="13666"/>
    <cellStyle name="RIGs linked cells 3 4 2 9" xfId="13667"/>
    <cellStyle name="RIGs linked cells 3 4 20" xfId="40199"/>
    <cellStyle name="RIGs linked cells 3 4 21" xfId="40200"/>
    <cellStyle name="RIGs linked cells 3 4 22" xfId="40201"/>
    <cellStyle name="RIGs linked cells 3 4 23" xfId="40202"/>
    <cellStyle name="RIGs linked cells 3 4 24" xfId="40203"/>
    <cellStyle name="RIGs linked cells 3 4 25" xfId="40204"/>
    <cellStyle name="RIGs linked cells 3 4 26" xfId="40205"/>
    <cellStyle name="RIGs linked cells 3 4 27" xfId="40206"/>
    <cellStyle name="RIGs linked cells 3 4 28" xfId="40207"/>
    <cellStyle name="RIGs linked cells 3 4 29" xfId="40208"/>
    <cellStyle name="RIGs linked cells 3 4 3" xfId="2187"/>
    <cellStyle name="RIGs linked cells 3 4 3 10" xfId="13668"/>
    <cellStyle name="RIGs linked cells 3 4 3 11" xfId="13669"/>
    <cellStyle name="RIGs linked cells 3 4 3 12" xfId="13670"/>
    <cellStyle name="RIGs linked cells 3 4 3 13" xfId="13671"/>
    <cellStyle name="RIGs linked cells 3 4 3 2" xfId="13672"/>
    <cellStyle name="RIGs linked cells 3 4 3 3" xfId="13673"/>
    <cellStyle name="RIGs linked cells 3 4 3 4" xfId="13674"/>
    <cellStyle name="RIGs linked cells 3 4 3 5" xfId="13675"/>
    <cellStyle name="RIGs linked cells 3 4 3 6" xfId="13676"/>
    <cellStyle name="RIGs linked cells 3 4 3 7" xfId="13677"/>
    <cellStyle name="RIGs linked cells 3 4 3 8" xfId="13678"/>
    <cellStyle name="RIGs linked cells 3 4 3 9" xfId="13679"/>
    <cellStyle name="RIGs linked cells 3 4 30" xfId="40209"/>
    <cellStyle name="RIGs linked cells 3 4 31" xfId="40210"/>
    <cellStyle name="RIGs linked cells 3 4 32" xfId="40211"/>
    <cellStyle name="RIGs linked cells 3 4 33" xfId="40212"/>
    <cellStyle name="RIGs linked cells 3 4 34" xfId="40213"/>
    <cellStyle name="RIGs linked cells 3 4 35" xfId="40214"/>
    <cellStyle name="RIGs linked cells 3 4 4" xfId="13680"/>
    <cellStyle name="RIGs linked cells 3 4 5" xfId="13681"/>
    <cellStyle name="RIGs linked cells 3 4 6" xfId="13682"/>
    <cellStyle name="RIGs linked cells 3 4 7" xfId="13683"/>
    <cellStyle name="RIGs linked cells 3 4 8" xfId="13684"/>
    <cellStyle name="RIGs linked cells 3 4 9" xfId="13685"/>
    <cellStyle name="RIGs linked cells 3 4_4 28 1_Asst_Health_Crit_AllTO_RIIO_20110714pm" xfId="15686"/>
    <cellStyle name="RIGs linked cells 3 40" xfId="40215"/>
    <cellStyle name="RIGs linked cells 3 5" xfId="2188"/>
    <cellStyle name="RIGs linked cells 3 5 10" xfId="13686"/>
    <cellStyle name="RIGs linked cells 3 5 11" xfId="13687"/>
    <cellStyle name="RIGs linked cells 3 5 12" xfId="13688"/>
    <cellStyle name="RIGs linked cells 3 5 13" xfId="13689"/>
    <cellStyle name="RIGs linked cells 3 5 14" xfId="13690"/>
    <cellStyle name="RIGs linked cells 3 5 15" xfId="40216"/>
    <cellStyle name="RIGs linked cells 3 5 16" xfId="40217"/>
    <cellStyle name="RIGs linked cells 3 5 17" xfId="40218"/>
    <cellStyle name="RIGs linked cells 3 5 18" xfId="40219"/>
    <cellStyle name="RIGs linked cells 3 5 19" xfId="40220"/>
    <cellStyle name="RIGs linked cells 3 5 2" xfId="2189"/>
    <cellStyle name="RIGs linked cells 3 5 2 10" xfId="13691"/>
    <cellStyle name="RIGs linked cells 3 5 2 11" xfId="13692"/>
    <cellStyle name="RIGs linked cells 3 5 2 12" xfId="13693"/>
    <cellStyle name="RIGs linked cells 3 5 2 13" xfId="13694"/>
    <cellStyle name="RIGs linked cells 3 5 2 2" xfId="13695"/>
    <cellStyle name="RIGs linked cells 3 5 2 3" xfId="13696"/>
    <cellStyle name="RIGs linked cells 3 5 2 4" xfId="13697"/>
    <cellStyle name="RIGs linked cells 3 5 2 5" xfId="13698"/>
    <cellStyle name="RIGs linked cells 3 5 2 6" xfId="13699"/>
    <cellStyle name="RIGs linked cells 3 5 2 7" xfId="13700"/>
    <cellStyle name="RIGs linked cells 3 5 2 8" xfId="13701"/>
    <cellStyle name="RIGs linked cells 3 5 2 9" xfId="13702"/>
    <cellStyle name="RIGs linked cells 3 5 20" xfId="40221"/>
    <cellStyle name="RIGs linked cells 3 5 21" xfId="40222"/>
    <cellStyle name="RIGs linked cells 3 5 22" xfId="40223"/>
    <cellStyle name="RIGs linked cells 3 5 23" xfId="40224"/>
    <cellStyle name="RIGs linked cells 3 5 24" xfId="40225"/>
    <cellStyle name="RIGs linked cells 3 5 25" xfId="40226"/>
    <cellStyle name="RIGs linked cells 3 5 26" xfId="40227"/>
    <cellStyle name="RIGs linked cells 3 5 27" xfId="40228"/>
    <cellStyle name="RIGs linked cells 3 5 28" xfId="40229"/>
    <cellStyle name="RIGs linked cells 3 5 29" xfId="40230"/>
    <cellStyle name="RIGs linked cells 3 5 3" xfId="13703"/>
    <cellStyle name="RIGs linked cells 3 5 30" xfId="40231"/>
    <cellStyle name="RIGs linked cells 3 5 31" xfId="40232"/>
    <cellStyle name="RIGs linked cells 3 5 32" xfId="40233"/>
    <cellStyle name="RIGs linked cells 3 5 33" xfId="40234"/>
    <cellStyle name="RIGs linked cells 3 5 34" xfId="40235"/>
    <cellStyle name="RIGs linked cells 3 5 4" xfId="13704"/>
    <cellStyle name="RIGs linked cells 3 5 5" xfId="13705"/>
    <cellStyle name="RIGs linked cells 3 5 6" xfId="13706"/>
    <cellStyle name="RIGs linked cells 3 5 7" xfId="13707"/>
    <cellStyle name="RIGs linked cells 3 5 8" xfId="13708"/>
    <cellStyle name="RIGs linked cells 3 5 9" xfId="13709"/>
    <cellStyle name="RIGs linked cells 3 6" xfId="2190"/>
    <cellStyle name="RIGs linked cells 3 6 10" xfId="13710"/>
    <cellStyle name="RIGs linked cells 3 6 11" xfId="13711"/>
    <cellStyle name="RIGs linked cells 3 6 12" xfId="13712"/>
    <cellStyle name="RIGs linked cells 3 6 13" xfId="13713"/>
    <cellStyle name="RIGs linked cells 3 6 14" xfId="13714"/>
    <cellStyle name="RIGs linked cells 3 6 15" xfId="40236"/>
    <cellStyle name="RIGs linked cells 3 6 16" xfId="40237"/>
    <cellStyle name="RIGs linked cells 3 6 17" xfId="40238"/>
    <cellStyle name="RIGs linked cells 3 6 18" xfId="40239"/>
    <cellStyle name="RIGs linked cells 3 6 19" xfId="40240"/>
    <cellStyle name="RIGs linked cells 3 6 2" xfId="2191"/>
    <cellStyle name="RIGs linked cells 3 6 2 10" xfId="13715"/>
    <cellStyle name="RIGs linked cells 3 6 2 11" xfId="13716"/>
    <cellStyle name="RIGs linked cells 3 6 2 12" xfId="13717"/>
    <cellStyle name="RIGs linked cells 3 6 2 13" xfId="13718"/>
    <cellStyle name="RIGs linked cells 3 6 2 2" xfId="13719"/>
    <cellStyle name="RIGs linked cells 3 6 2 3" xfId="13720"/>
    <cellStyle name="RIGs linked cells 3 6 2 4" xfId="13721"/>
    <cellStyle name="RIGs linked cells 3 6 2 5" xfId="13722"/>
    <cellStyle name="RIGs linked cells 3 6 2 6" xfId="13723"/>
    <cellStyle name="RIGs linked cells 3 6 2 7" xfId="13724"/>
    <cellStyle name="RIGs linked cells 3 6 2 8" xfId="13725"/>
    <cellStyle name="RIGs linked cells 3 6 2 9" xfId="13726"/>
    <cellStyle name="RIGs linked cells 3 6 20" xfId="40241"/>
    <cellStyle name="RIGs linked cells 3 6 21" xfId="40242"/>
    <cellStyle name="RIGs linked cells 3 6 22" xfId="40243"/>
    <cellStyle name="RIGs linked cells 3 6 23" xfId="40244"/>
    <cellStyle name="RIGs linked cells 3 6 24" xfId="40245"/>
    <cellStyle name="RIGs linked cells 3 6 25" xfId="40246"/>
    <cellStyle name="RIGs linked cells 3 6 26" xfId="40247"/>
    <cellStyle name="RIGs linked cells 3 6 27" xfId="40248"/>
    <cellStyle name="RIGs linked cells 3 6 28" xfId="40249"/>
    <cellStyle name="RIGs linked cells 3 6 29" xfId="40250"/>
    <cellStyle name="RIGs linked cells 3 6 3" xfId="13727"/>
    <cellStyle name="RIGs linked cells 3 6 30" xfId="40251"/>
    <cellStyle name="RIGs linked cells 3 6 31" xfId="40252"/>
    <cellStyle name="RIGs linked cells 3 6 32" xfId="40253"/>
    <cellStyle name="RIGs linked cells 3 6 33" xfId="40254"/>
    <cellStyle name="RIGs linked cells 3 6 34" xfId="40255"/>
    <cellStyle name="RIGs linked cells 3 6 4" xfId="13728"/>
    <cellStyle name="RIGs linked cells 3 6 5" xfId="13729"/>
    <cellStyle name="RIGs linked cells 3 6 6" xfId="13730"/>
    <cellStyle name="RIGs linked cells 3 6 7" xfId="13731"/>
    <cellStyle name="RIGs linked cells 3 6 8" xfId="13732"/>
    <cellStyle name="RIGs linked cells 3 6 9" xfId="13733"/>
    <cellStyle name="RIGs linked cells 3 7" xfId="2192"/>
    <cellStyle name="RIGs linked cells 3 7 10" xfId="13734"/>
    <cellStyle name="RIGs linked cells 3 7 11" xfId="13735"/>
    <cellStyle name="RIGs linked cells 3 7 12" xfId="13736"/>
    <cellStyle name="RIGs linked cells 3 7 13" xfId="13737"/>
    <cellStyle name="RIGs linked cells 3 7 2" xfId="13738"/>
    <cellStyle name="RIGs linked cells 3 7 3" xfId="13739"/>
    <cellStyle name="RIGs linked cells 3 7 4" xfId="13740"/>
    <cellStyle name="RIGs linked cells 3 7 5" xfId="13741"/>
    <cellStyle name="RIGs linked cells 3 7 6" xfId="13742"/>
    <cellStyle name="RIGs linked cells 3 7 7" xfId="13743"/>
    <cellStyle name="RIGs linked cells 3 7 8" xfId="13744"/>
    <cellStyle name="RIGs linked cells 3 7 9" xfId="13745"/>
    <cellStyle name="RIGs linked cells 3 8" xfId="13746"/>
    <cellStyle name="RIGs linked cells 3 9" xfId="13747"/>
    <cellStyle name="RIGs linked cells 3_1.3s Accounting C Costs Scots" xfId="2193"/>
    <cellStyle name="RIGs linked cells 30" xfId="40256"/>
    <cellStyle name="RIGs linked cells 31" xfId="40257"/>
    <cellStyle name="RIGs linked cells 32" xfId="40258"/>
    <cellStyle name="RIGs linked cells 33" xfId="40259"/>
    <cellStyle name="RIGs linked cells 34" xfId="40260"/>
    <cellStyle name="RIGs linked cells 35" xfId="40261"/>
    <cellStyle name="RIGs linked cells 36" xfId="40262"/>
    <cellStyle name="RIGs linked cells 37" xfId="40263"/>
    <cellStyle name="RIGs linked cells 38" xfId="40264"/>
    <cellStyle name="RIGs linked cells 39" xfId="40265"/>
    <cellStyle name="RIGs linked cells 4" xfId="159"/>
    <cellStyle name="RIGs linked cells 4 10" xfId="13748"/>
    <cellStyle name="RIGs linked cells 4 11" xfId="13749"/>
    <cellStyle name="RIGs linked cells 4 12" xfId="13750"/>
    <cellStyle name="RIGs linked cells 4 13" xfId="13751"/>
    <cellStyle name="RIGs linked cells 4 14" xfId="13752"/>
    <cellStyle name="RIGs linked cells 4 15" xfId="13753"/>
    <cellStyle name="RIGs linked cells 4 16" xfId="13754"/>
    <cellStyle name="RIGs linked cells 4 17" xfId="13755"/>
    <cellStyle name="RIGs linked cells 4 18" xfId="13756"/>
    <cellStyle name="RIGs linked cells 4 19" xfId="13757"/>
    <cellStyle name="RIGs linked cells 4 2" xfId="305"/>
    <cellStyle name="RIGs linked cells 4 2 10" xfId="13758"/>
    <cellStyle name="RIGs linked cells 4 2 11" xfId="13759"/>
    <cellStyle name="RIGs linked cells 4 2 12" xfId="13760"/>
    <cellStyle name="RIGs linked cells 4 2 13" xfId="13761"/>
    <cellStyle name="RIGs linked cells 4 2 14" xfId="13762"/>
    <cellStyle name="RIGs linked cells 4 2 15" xfId="13763"/>
    <cellStyle name="RIGs linked cells 4 2 16" xfId="13764"/>
    <cellStyle name="RIGs linked cells 4 2 17" xfId="13765"/>
    <cellStyle name="RIGs linked cells 4 2 18" xfId="13766"/>
    <cellStyle name="RIGs linked cells 4 2 19" xfId="13767"/>
    <cellStyle name="RIGs linked cells 4 2 2" xfId="306"/>
    <cellStyle name="RIGs linked cells 4 2 2 10" xfId="13768"/>
    <cellStyle name="RIGs linked cells 4 2 2 11" xfId="13769"/>
    <cellStyle name="RIGs linked cells 4 2 2 12" xfId="13770"/>
    <cellStyle name="RIGs linked cells 4 2 2 13" xfId="13771"/>
    <cellStyle name="RIGs linked cells 4 2 2 14" xfId="13772"/>
    <cellStyle name="RIGs linked cells 4 2 2 15" xfId="13773"/>
    <cellStyle name="RIGs linked cells 4 2 2 16" xfId="13774"/>
    <cellStyle name="RIGs linked cells 4 2 2 17" xfId="13775"/>
    <cellStyle name="RIGs linked cells 4 2 2 18" xfId="13776"/>
    <cellStyle name="RIGs linked cells 4 2 2 19" xfId="40266"/>
    <cellStyle name="RIGs linked cells 4 2 2 2" xfId="2194"/>
    <cellStyle name="RIGs linked cells 4 2 2 2 10" xfId="13777"/>
    <cellStyle name="RIGs linked cells 4 2 2 2 11" xfId="13778"/>
    <cellStyle name="RIGs linked cells 4 2 2 2 12" xfId="13779"/>
    <cellStyle name="RIGs linked cells 4 2 2 2 13" xfId="13780"/>
    <cellStyle name="RIGs linked cells 4 2 2 2 14" xfId="13781"/>
    <cellStyle name="RIGs linked cells 4 2 2 2 15" xfId="13782"/>
    <cellStyle name="RIGs linked cells 4 2 2 2 16" xfId="40267"/>
    <cellStyle name="RIGs linked cells 4 2 2 2 17" xfId="40268"/>
    <cellStyle name="RIGs linked cells 4 2 2 2 18" xfId="40269"/>
    <cellStyle name="RIGs linked cells 4 2 2 2 19" xfId="40270"/>
    <cellStyle name="RIGs linked cells 4 2 2 2 2" xfId="2195"/>
    <cellStyle name="RIGs linked cells 4 2 2 2 2 10" xfId="13783"/>
    <cellStyle name="RIGs linked cells 4 2 2 2 2 11" xfId="13784"/>
    <cellStyle name="RIGs linked cells 4 2 2 2 2 12" xfId="13785"/>
    <cellStyle name="RIGs linked cells 4 2 2 2 2 13" xfId="13786"/>
    <cellStyle name="RIGs linked cells 4 2 2 2 2 14" xfId="13787"/>
    <cellStyle name="RIGs linked cells 4 2 2 2 2 15" xfId="40271"/>
    <cellStyle name="RIGs linked cells 4 2 2 2 2 16" xfId="40272"/>
    <cellStyle name="RIGs linked cells 4 2 2 2 2 17" xfId="40273"/>
    <cellStyle name="RIGs linked cells 4 2 2 2 2 18" xfId="40274"/>
    <cellStyle name="RIGs linked cells 4 2 2 2 2 19" xfId="40275"/>
    <cellStyle name="RIGs linked cells 4 2 2 2 2 2" xfId="2196"/>
    <cellStyle name="RIGs linked cells 4 2 2 2 2 2 10" xfId="13788"/>
    <cellStyle name="RIGs linked cells 4 2 2 2 2 2 11" xfId="13789"/>
    <cellStyle name="RIGs linked cells 4 2 2 2 2 2 12" xfId="13790"/>
    <cellStyle name="RIGs linked cells 4 2 2 2 2 2 13" xfId="13791"/>
    <cellStyle name="RIGs linked cells 4 2 2 2 2 2 2" xfId="13792"/>
    <cellStyle name="RIGs linked cells 4 2 2 2 2 2 3" xfId="13793"/>
    <cellStyle name="RIGs linked cells 4 2 2 2 2 2 4" xfId="13794"/>
    <cellStyle name="RIGs linked cells 4 2 2 2 2 2 5" xfId="13795"/>
    <cellStyle name="RIGs linked cells 4 2 2 2 2 2 6" xfId="13796"/>
    <cellStyle name="RIGs linked cells 4 2 2 2 2 2 7" xfId="13797"/>
    <cellStyle name="RIGs linked cells 4 2 2 2 2 2 8" xfId="13798"/>
    <cellStyle name="RIGs linked cells 4 2 2 2 2 2 9" xfId="13799"/>
    <cellStyle name="RIGs linked cells 4 2 2 2 2 20" xfId="40276"/>
    <cellStyle name="RIGs linked cells 4 2 2 2 2 21" xfId="40277"/>
    <cellStyle name="RIGs linked cells 4 2 2 2 2 22" xfId="40278"/>
    <cellStyle name="RIGs linked cells 4 2 2 2 2 23" xfId="40279"/>
    <cellStyle name="RIGs linked cells 4 2 2 2 2 24" xfId="40280"/>
    <cellStyle name="RIGs linked cells 4 2 2 2 2 25" xfId="40281"/>
    <cellStyle name="RIGs linked cells 4 2 2 2 2 26" xfId="40282"/>
    <cellStyle name="RIGs linked cells 4 2 2 2 2 27" xfId="40283"/>
    <cellStyle name="RIGs linked cells 4 2 2 2 2 28" xfId="40284"/>
    <cellStyle name="RIGs linked cells 4 2 2 2 2 29" xfId="40285"/>
    <cellStyle name="RIGs linked cells 4 2 2 2 2 3" xfId="13800"/>
    <cellStyle name="RIGs linked cells 4 2 2 2 2 30" xfId="40286"/>
    <cellStyle name="RIGs linked cells 4 2 2 2 2 31" xfId="40287"/>
    <cellStyle name="RIGs linked cells 4 2 2 2 2 32" xfId="40288"/>
    <cellStyle name="RIGs linked cells 4 2 2 2 2 33" xfId="40289"/>
    <cellStyle name="RIGs linked cells 4 2 2 2 2 34" xfId="40290"/>
    <cellStyle name="RIGs linked cells 4 2 2 2 2 4" xfId="13801"/>
    <cellStyle name="RIGs linked cells 4 2 2 2 2 5" xfId="13802"/>
    <cellStyle name="RIGs linked cells 4 2 2 2 2 6" xfId="13803"/>
    <cellStyle name="RIGs linked cells 4 2 2 2 2 7" xfId="13804"/>
    <cellStyle name="RIGs linked cells 4 2 2 2 2 8" xfId="13805"/>
    <cellStyle name="RIGs linked cells 4 2 2 2 2 9" xfId="13806"/>
    <cellStyle name="RIGs linked cells 4 2 2 2 20" xfId="40291"/>
    <cellStyle name="RIGs linked cells 4 2 2 2 21" xfId="40292"/>
    <cellStyle name="RIGs linked cells 4 2 2 2 22" xfId="40293"/>
    <cellStyle name="RIGs linked cells 4 2 2 2 23" xfId="40294"/>
    <cellStyle name="RIGs linked cells 4 2 2 2 24" xfId="40295"/>
    <cellStyle name="RIGs linked cells 4 2 2 2 25" xfId="40296"/>
    <cellStyle name="RIGs linked cells 4 2 2 2 26" xfId="40297"/>
    <cellStyle name="RIGs linked cells 4 2 2 2 27" xfId="40298"/>
    <cellStyle name="RIGs linked cells 4 2 2 2 28" xfId="40299"/>
    <cellStyle name="RIGs linked cells 4 2 2 2 29" xfId="40300"/>
    <cellStyle name="RIGs linked cells 4 2 2 2 3" xfId="2197"/>
    <cellStyle name="RIGs linked cells 4 2 2 2 3 10" xfId="13807"/>
    <cellStyle name="RIGs linked cells 4 2 2 2 3 11" xfId="13808"/>
    <cellStyle name="RIGs linked cells 4 2 2 2 3 12" xfId="13809"/>
    <cellStyle name="RIGs linked cells 4 2 2 2 3 13" xfId="13810"/>
    <cellStyle name="RIGs linked cells 4 2 2 2 3 2" xfId="13811"/>
    <cellStyle name="RIGs linked cells 4 2 2 2 3 3" xfId="13812"/>
    <cellStyle name="RIGs linked cells 4 2 2 2 3 4" xfId="13813"/>
    <cellStyle name="RIGs linked cells 4 2 2 2 3 5" xfId="13814"/>
    <cellStyle name="RIGs linked cells 4 2 2 2 3 6" xfId="13815"/>
    <cellStyle name="RIGs linked cells 4 2 2 2 3 7" xfId="13816"/>
    <cellStyle name="RIGs linked cells 4 2 2 2 3 8" xfId="13817"/>
    <cellStyle name="RIGs linked cells 4 2 2 2 3 9" xfId="13818"/>
    <cellStyle name="RIGs linked cells 4 2 2 2 30" xfId="40301"/>
    <cellStyle name="RIGs linked cells 4 2 2 2 31" xfId="40302"/>
    <cellStyle name="RIGs linked cells 4 2 2 2 4" xfId="13819"/>
    <cellStyle name="RIGs linked cells 4 2 2 2 5" xfId="13820"/>
    <cellStyle name="RIGs linked cells 4 2 2 2 6" xfId="13821"/>
    <cellStyle name="RIGs linked cells 4 2 2 2 7" xfId="13822"/>
    <cellStyle name="RIGs linked cells 4 2 2 2 8" xfId="13823"/>
    <cellStyle name="RIGs linked cells 4 2 2 2 9" xfId="13824"/>
    <cellStyle name="RIGs linked cells 4 2 2 2_4 28 1_Asst_Health_Crit_AllTO_RIIO_20110714pm" xfId="15687"/>
    <cellStyle name="RIGs linked cells 4 2 2 20" xfId="40303"/>
    <cellStyle name="RIGs linked cells 4 2 2 21" xfId="40304"/>
    <cellStyle name="RIGs linked cells 4 2 2 22" xfId="40305"/>
    <cellStyle name="RIGs linked cells 4 2 2 23" xfId="40306"/>
    <cellStyle name="RIGs linked cells 4 2 2 24" xfId="40307"/>
    <cellStyle name="RIGs linked cells 4 2 2 25" xfId="40308"/>
    <cellStyle name="RIGs linked cells 4 2 2 26" xfId="40309"/>
    <cellStyle name="RIGs linked cells 4 2 2 27" xfId="40310"/>
    <cellStyle name="RIGs linked cells 4 2 2 28" xfId="40311"/>
    <cellStyle name="RIGs linked cells 4 2 2 29" xfId="40312"/>
    <cellStyle name="RIGs linked cells 4 2 2 3" xfId="2198"/>
    <cellStyle name="RIGs linked cells 4 2 2 3 10" xfId="13825"/>
    <cellStyle name="RIGs linked cells 4 2 2 3 11" xfId="13826"/>
    <cellStyle name="RIGs linked cells 4 2 2 3 12" xfId="13827"/>
    <cellStyle name="RIGs linked cells 4 2 2 3 13" xfId="13828"/>
    <cellStyle name="RIGs linked cells 4 2 2 3 14" xfId="13829"/>
    <cellStyle name="RIGs linked cells 4 2 2 3 15" xfId="40313"/>
    <cellStyle name="RIGs linked cells 4 2 2 3 16" xfId="40314"/>
    <cellStyle name="RIGs linked cells 4 2 2 3 17" xfId="40315"/>
    <cellStyle name="RIGs linked cells 4 2 2 3 18" xfId="40316"/>
    <cellStyle name="RIGs linked cells 4 2 2 3 19" xfId="40317"/>
    <cellStyle name="RIGs linked cells 4 2 2 3 2" xfId="2199"/>
    <cellStyle name="RIGs linked cells 4 2 2 3 2 10" xfId="13830"/>
    <cellStyle name="RIGs linked cells 4 2 2 3 2 11" xfId="13831"/>
    <cellStyle name="RIGs linked cells 4 2 2 3 2 12" xfId="13832"/>
    <cellStyle name="RIGs linked cells 4 2 2 3 2 13" xfId="13833"/>
    <cellStyle name="RIGs linked cells 4 2 2 3 2 2" xfId="13834"/>
    <cellStyle name="RIGs linked cells 4 2 2 3 2 3" xfId="13835"/>
    <cellStyle name="RIGs linked cells 4 2 2 3 2 4" xfId="13836"/>
    <cellStyle name="RIGs linked cells 4 2 2 3 2 5" xfId="13837"/>
    <cellStyle name="RIGs linked cells 4 2 2 3 2 6" xfId="13838"/>
    <cellStyle name="RIGs linked cells 4 2 2 3 2 7" xfId="13839"/>
    <cellStyle name="RIGs linked cells 4 2 2 3 2 8" xfId="13840"/>
    <cellStyle name="RIGs linked cells 4 2 2 3 2 9" xfId="13841"/>
    <cellStyle name="RIGs linked cells 4 2 2 3 20" xfId="40318"/>
    <cellStyle name="RIGs linked cells 4 2 2 3 21" xfId="40319"/>
    <cellStyle name="RIGs linked cells 4 2 2 3 22" xfId="40320"/>
    <cellStyle name="RIGs linked cells 4 2 2 3 23" xfId="40321"/>
    <cellStyle name="RIGs linked cells 4 2 2 3 24" xfId="40322"/>
    <cellStyle name="RIGs linked cells 4 2 2 3 25" xfId="40323"/>
    <cellStyle name="RIGs linked cells 4 2 2 3 26" xfId="40324"/>
    <cellStyle name="RIGs linked cells 4 2 2 3 27" xfId="40325"/>
    <cellStyle name="RIGs linked cells 4 2 2 3 28" xfId="40326"/>
    <cellStyle name="RIGs linked cells 4 2 2 3 29" xfId="40327"/>
    <cellStyle name="RIGs linked cells 4 2 2 3 3" xfId="13842"/>
    <cellStyle name="RIGs linked cells 4 2 2 3 30" xfId="40328"/>
    <cellStyle name="RIGs linked cells 4 2 2 3 4" xfId="13843"/>
    <cellStyle name="RIGs linked cells 4 2 2 3 5" xfId="13844"/>
    <cellStyle name="RIGs linked cells 4 2 2 3 6" xfId="13845"/>
    <cellStyle name="RIGs linked cells 4 2 2 3 7" xfId="13846"/>
    <cellStyle name="RIGs linked cells 4 2 2 3 8" xfId="13847"/>
    <cellStyle name="RIGs linked cells 4 2 2 3 9" xfId="13848"/>
    <cellStyle name="RIGs linked cells 4 2 2 30" xfId="40329"/>
    <cellStyle name="RIGs linked cells 4 2 2 31" xfId="40330"/>
    <cellStyle name="RIGs linked cells 4 2 2 32" xfId="40331"/>
    <cellStyle name="RIGs linked cells 4 2 2 33" xfId="40332"/>
    <cellStyle name="RIGs linked cells 4 2 2 4" xfId="2200"/>
    <cellStyle name="RIGs linked cells 4 2 2 4 10" xfId="13849"/>
    <cellStyle name="RIGs linked cells 4 2 2 4 11" xfId="13850"/>
    <cellStyle name="RIGs linked cells 4 2 2 4 12" xfId="13851"/>
    <cellStyle name="RIGs linked cells 4 2 2 4 13" xfId="13852"/>
    <cellStyle name="RIGs linked cells 4 2 2 4 14" xfId="13853"/>
    <cellStyle name="RIGs linked cells 4 2 2 4 15" xfId="40333"/>
    <cellStyle name="RIGs linked cells 4 2 2 4 16" xfId="40334"/>
    <cellStyle name="RIGs linked cells 4 2 2 4 17" xfId="40335"/>
    <cellStyle name="RIGs linked cells 4 2 2 4 18" xfId="40336"/>
    <cellStyle name="RIGs linked cells 4 2 2 4 19" xfId="40337"/>
    <cellStyle name="RIGs linked cells 4 2 2 4 2" xfId="2201"/>
    <cellStyle name="RIGs linked cells 4 2 2 4 2 10" xfId="13854"/>
    <cellStyle name="RIGs linked cells 4 2 2 4 2 11" xfId="13855"/>
    <cellStyle name="RIGs linked cells 4 2 2 4 2 12" xfId="13856"/>
    <cellStyle name="RIGs linked cells 4 2 2 4 2 13" xfId="13857"/>
    <cellStyle name="RIGs linked cells 4 2 2 4 2 2" xfId="13858"/>
    <cellStyle name="RIGs linked cells 4 2 2 4 2 3" xfId="13859"/>
    <cellStyle name="RIGs linked cells 4 2 2 4 2 4" xfId="13860"/>
    <cellStyle name="RIGs linked cells 4 2 2 4 2 5" xfId="13861"/>
    <cellStyle name="RIGs linked cells 4 2 2 4 2 6" xfId="13862"/>
    <cellStyle name="RIGs linked cells 4 2 2 4 2 7" xfId="13863"/>
    <cellStyle name="RIGs linked cells 4 2 2 4 2 8" xfId="13864"/>
    <cellStyle name="RIGs linked cells 4 2 2 4 2 9" xfId="13865"/>
    <cellStyle name="RIGs linked cells 4 2 2 4 20" xfId="40338"/>
    <cellStyle name="RIGs linked cells 4 2 2 4 21" xfId="40339"/>
    <cellStyle name="RIGs linked cells 4 2 2 4 22" xfId="40340"/>
    <cellStyle name="RIGs linked cells 4 2 2 4 23" xfId="40341"/>
    <cellStyle name="RIGs linked cells 4 2 2 4 24" xfId="40342"/>
    <cellStyle name="RIGs linked cells 4 2 2 4 25" xfId="40343"/>
    <cellStyle name="RIGs linked cells 4 2 2 4 26" xfId="40344"/>
    <cellStyle name="RIGs linked cells 4 2 2 4 27" xfId="40345"/>
    <cellStyle name="RIGs linked cells 4 2 2 4 28" xfId="40346"/>
    <cellStyle name="RIGs linked cells 4 2 2 4 29" xfId="40347"/>
    <cellStyle name="RIGs linked cells 4 2 2 4 3" xfId="13866"/>
    <cellStyle name="RIGs linked cells 4 2 2 4 30" xfId="40348"/>
    <cellStyle name="RIGs linked cells 4 2 2 4 4" xfId="13867"/>
    <cellStyle name="RIGs linked cells 4 2 2 4 5" xfId="13868"/>
    <cellStyle name="RIGs linked cells 4 2 2 4 6" xfId="13869"/>
    <cellStyle name="RIGs linked cells 4 2 2 4 7" xfId="13870"/>
    <cellStyle name="RIGs linked cells 4 2 2 4 8" xfId="13871"/>
    <cellStyle name="RIGs linked cells 4 2 2 4 9" xfId="13872"/>
    <cellStyle name="RIGs linked cells 4 2 2 5" xfId="2202"/>
    <cellStyle name="RIGs linked cells 4 2 2 5 10" xfId="13873"/>
    <cellStyle name="RIGs linked cells 4 2 2 5 11" xfId="13874"/>
    <cellStyle name="RIGs linked cells 4 2 2 5 12" xfId="13875"/>
    <cellStyle name="RIGs linked cells 4 2 2 5 13" xfId="13876"/>
    <cellStyle name="RIGs linked cells 4 2 2 5 2" xfId="13877"/>
    <cellStyle name="RIGs linked cells 4 2 2 5 3" xfId="13878"/>
    <cellStyle name="RIGs linked cells 4 2 2 5 4" xfId="13879"/>
    <cellStyle name="RIGs linked cells 4 2 2 5 5" xfId="13880"/>
    <cellStyle name="RIGs linked cells 4 2 2 5 6" xfId="13881"/>
    <cellStyle name="RIGs linked cells 4 2 2 5 7" xfId="13882"/>
    <cellStyle name="RIGs linked cells 4 2 2 5 8" xfId="13883"/>
    <cellStyle name="RIGs linked cells 4 2 2 5 9" xfId="13884"/>
    <cellStyle name="RIGs linked cells 4 2 2 6" xfId="13885"/>
    <cellStyle name="RIGs linked cells 4 2 2 7" xfId="13886"/>
    <cellStyle name="RIGs linked cells 4 2 2 8" xfId="13887"/>
    <cellStyle name="RIGs linked cells 4 2 2 9" xfId="13888"/>
    <cellStyle name="RIGs linked cells 4 2 2_4 28 1_Asst_Health_Crit_AllTO_RIIO_20110714pm" xfId="15688"/>
    <cellStyle name="RIGs linked cells 4 2 20" xfId="40349"/>
    <cellStyle name="RIGs linked cells 4 2 21" xfId="40350"/>
    <cellStyle name="RIGs linked cells 4 2 22" xfId="40351"/>
    <cellStyle name="RIGs linked cells 4 2 23" xfId="40352"/>
    <cellStyle name="RIGs linked cells 4 2 24" xfId="40353"/>
    <cellStyle name="RIGs linked cells 4 2 25" xfId="40354"/>
    <cellStyle name="RIGs linked cells 4 2 26" xfId="40355"/>
    <cellStyle name="RIGs linked cells 4 2 27" xfId="40356"/>
    <cellStyle name="RIGs linked cells 4 2 28" xfId="40357"/>
    <cellStyle name="RIGs linked cells 4 2 29" xfId="40358"/>
    <cellStyle name="RIGs linked cells 4 2 3" xfId="2203"/>
    <cellStyle name="RIGs linked cells 4 2 3 10" xfId="13889"/>
    <cellStyle name="RIGs linked cells 4 2 3 11" xfId="13890"/>
    <cellStyle name="RIGs linked cells 4 2 3 12" xfId="13891"/>
    <cellStyle name="RIGs linked cells 4 2 3 13" xfId="13892"/>
    <cellStyle name="RIGs linked cells 4 2 3 14" xfId="13893"/>
    <cellStyle name="RIGs linked cells 4 2 3 15" xfId="13894"/>
    <cellStyle name="RIGs linked cells 4 2 3 16" xfId="40359"/>
    <cellStyle name="RIGs linked cells 4 2 3 17" xfId="40360"/>
    <cellStyle name="RIGs linked cells 4 2 3 18" xfId="40361"/>
    <cellStyle name="RIGs linked cells 4 2 3 19" xfId="40362"/>
    <cellStyle name="RIGs linked cells 4 2 3 2" xfId="2204"/>
    <cellStyle name="RIGs linked cells 4 2 3 2 10" xfId="13895"/>
    <cellStyle name="RIGs linked cells 4 2 3 2 11" xfId="13896"/>
    <cellStyle name="RIGs linked cells 4 2 3 2 12" xfId="13897"/>
    <cellStyle name="RIGs linked cells 4 2 3 2 13" xfId="13898"/>
    <cellStyle name="RIGs linked cells 4 2 3 2 14" xfId="13899"/>
    <cellStyle name="RIGs linked cells 4 2 3 2 15" xfId="40363"/>
    <cellStyle name="RIGs linked cells 4 2 3 2 16" xfId="40364"/>
    <cellStyle name="RIGs linked cells 4 2 3 2 17" xfId="40365"/>
    <cellStyle name="RIGs linked cells 4 2 3 2 18" xfId="40366"/>
    <cellStyle name="RIGs linked cells 4 2 3 2 19" xfId="40367"/>
    <cellStyle name="RIGs linked cells 4 2 3 2 2" xfId="2205"/>
    <cellStyle name="RIGs linked cells 4 2 3 2 2 10" xfId="13900"/>
    <cellStyle name="RIGs linked cells 4 2 3 2 2 11" xfId="13901"/>
    <cellStyle name="RIGs linked cells 4 2 3 2 2 12" xfId="13902"/>
    <cellStyle name="RIGs linked cells 4 2 3 2 2 13" xfId="13903"/>
    <cellStyle name="RIGs linked cells 4 2 3 2 2 2" xfId="13904"/>
    <cellStyle name="RIGs linked cells 4 2 3 2 2 3" xfId="13905"/>
    <cellStyle name="RIGs linked cells 4 2 3 2 2 4" xfId="13906"/>
    <cellStyle name="RIGs linked cells 4 2 3 2 2 5" xfId="13907"/>
    <cellStyle name="RIGs linked cells 4 2 3 2 2 6" xfId="13908"/>
    <cellStyle name="RIGs linked cells 4 2 3 2 2 7" xfId="13909"/>
    <cellStyle name="RIGs linked cells 4 2 3 2 2 8" xfId="13910"/>
    <cellStyle name="RIGs linked cells 4 2 3 2 2 9" xfId="13911"/>
    <cellStyle name="RIGs linked cells 4 2 3 2 20" xfId="40368"/>
    <cellStyle name="RIGs linked cells 4 2 3 2 21" xfId="40369"/>
    <cellStyle name="RIGs linked cells 4 2 3 2 22" xfId="40370"/>
    <cellStyle name="RIGs linked cells 4 2 3 2 23" xfId="40371"/>
    <cellStyle name="RIGs linked cells 4 2 3 2 24" xfId="40372"/>
    <cellStyle name="RIGs linked cells 4 2 3 2 25" xfId="40373"/>
    <cellStyle name="RIGs linked cells 4 2 3 2 26" xfId="40374"/>
    <cellStyle name="RIGs linked cells 4 2 3 2 27" xfId="40375"/>
    <cellStyle name="RIGs linked cells 4 2 3 2 28" xfId="40376"/>
    <cellStyle name="RIGs linked cells 4 2 3 2 29" xfId="40377"/>
    <cellStyle name="RIGs linked cells 4 2 3 2 3" xfId="13912"/>
    <cellStyle name="RIGs linked cells 4 2 3 2 30" xfId="40378"/>
    <cellStyle name="RIGs linked cells 4 2 3 2 31" xfId="40379"/>
    <cellStyle name="RIGs linked cells 4 2 3 2 32" xfId="40380"/>
    <cellStyle name="RIGs linked cells 4 2 3 2 33" xfId="40381"/>
    <cellStyle name="RIGs linked cells 4 2 3 2 34" xfId="40382"/>
    <cellStyle name="RIGs linked cells 4 2 3 2 4" xfId="13913"/>
    <cellStyle name="RIGs linked cells 4 2 3 2 5" xfId="13914"/>
    <cellStyle name="RIGs linked cells 4 2 3 2 6" xfId="13915"/>
    <cellStyle name="RIGs linked cells 4 2 3 2 7" xfId="13916"/>
    <cellStyle name="RIGs linked cells 4 2 3 2 8" xfId="13917"/>
    <cellStyle name="RIGs linked cells 4 2 3 2 9" xfId="13918"/>
    <cellStyle name="RIGs linked cells 4 2 3 20" xfId="40383"/>
    <cellStyle name="RIGs linked cells 4 2 3 21" xfId="40384"/>
    <cellStyle name="RIGs linked cells 4 2 3 22" xfId="40385"/>
    <cellStyle name="RIGs linked cells 4 2 3 23" xfId="40386"/>
    <cellStyle name="RIGs linked cells 4 2 3 24" xfId="40387"/>
    <cellStyle name="RIGs linked cells 4 2 3 25" xfId="40388"/>
    <cellStyle name="RIGs linked cells 4 2 3 26" xfId="40389"/>
    <cellStyle name="RIGs linked cells 4 2 3 27" xfId="40390"/>
    <cellStyle name="RIGs linked cells 4 2 3 28" xfId="40391"/>
    <cellStyle name="RIGs linked cells 4 2 3 29" xfId="40392"/>
    <cellStyle name="RIGs linked cells 4 2 3 3" xfId="2206"/>
    <cellStyle name="RIGs linked cells 4 2 3 3 10" xfId="13919"/>
    <cellStyle name="RIGs linked cells 4 2 3 3 11" xfId="13920"/>
    <cellStyle name="RIGs linked cells 4 2 3 3 12" xfId="13921"/>
    <cellStyle name="RIGs linked cells 4 2 3 3 13" xfId="13922"/>
    <cellStyle name="RIGs linked cells 4 2 3 3 2" xfId="13923"/>
    <cellStyle name="RIGs linked cells 4 2 3 3 3" xfId="13924"/>
    <cellStyle name="RIGs linked cells 4 2 3 3 4" xfId="13925"/>
    <cellStyle name="RIGs linked cells 4 2 3 3 5" xfId="13926"/>
    <cellStyle name="RIGs linked cells 4 2 3 3 6" xfId="13927"/>
    <cellStyle name="RIGs linked cells 4 2 3 3 7" xfId="13928"/>
    <cellStyle name="RIGs linked cells 4 2 3 3 8" xfId="13929"/>
    <cellStyle name="RIGs linked cells 4 2 3 3 9" xfId="13930"/>
    <cellStyle name="RIGs linked cells 4 2 3 30" xfId="40393"/>
    <cellStyle name="RIGs linked cells 4 2 3 31" xfId="40394"/>
    <cellStyle name="RIGs linked cells 4 2 3 32" xfId="40395"/>
    <cellStyle name="RIGs linked cells 4 2 3 33" xfId="40396"/>
    <cellStyle name="RIGs linked cells 4 2 3 34" xfId="40397"/>
    <cellStyle name="RIGs linked cells 4 2 3 35" xfId="40398"/>
    <cellStyle name="RIGs linked cells 4 2 3 4" xfId="13931"/>
    <cellStyle name="RIGs linked cells 4 2 3 5" xfId="13932"/>
    <cellStyle name="RIGs linked cells 4 2 3 6" xfId="13933"/>
    <cellStyle name="RIGs linked cells 4 2 3 7" xfId="13934"/>
    <cellStyle name="RIGs linked cells 4 2 3 8" xfId="13935"/>
    <cellStyle name="RIGs linked cells 4 2 3 9" xfId="13936"/>
    <cellStyle name="RIGs linked cells 4 2 3_4 28 1_Asst_Health_Crit_AllTO_RIIO_20110714pm" xfId="15689"/>
    <cellStyle name="RIGs linked cells 4 2 30" xfId="40399"/>
    <cellStyle name="RIGs linked cells 4 2 31" xfId="40400"/>
    <cellStyle name="RIGs linked cells 4 2 32" xfId="40401"/>
    <cellStyle name="RIGs linked cells 4 2 33" xfId="40402"/>
    <cellStyle name="RIGs linked cells 4 2 34" xfId="40403"/>
    <cellStyle name="RIGs linked cells 4 2 35" xfId="40404"/>
    <cellStyle name="RIGs linked cells 4 2 36" xfId="40405"/>
    <cellStyle name="RIGs linked cells 4 2 37" xfId="40406"/>
    <cellStyle name="RIGs linked cells 4 2 38" xfId="40407"/>
    <cellStyle name="RIGs linked cells 4 2 39" xfId="40408"/>
    <cellStyle name="RIGs linked cells 4 2 4" xfId="2207"/>
    <cellStyle name="RIGs linked cells 4 2 4 10" xfId="13937"/>
    <cellStyle name="RIGs linked cells 4 2 4 11" xfId="13938"/>
    <cellStyle name="RIGs linked cells 4 2 4 12" xfId="13939"/>
    <cellStyle name="RIGs linked cells 4 2 4 13" xfId="13940"/>
    <cellStyle name="RIGs linked cells 4 2 4 14" xfId="13941"/>
    <cellStyle name="RIGs linked cells 4 2 4 15" xfId="40409"/>
    <cellStyle name="RIGs linked cells 4 2 4 16" xfId="40410"/>
    <cellStyle name="RIGs linked cells 4 2 4 17" xfId="40411"/>
    <cellStyle name="RIGs linked cells 4 2 4 18" xfId="40412"/>
    <cellStyle name="RIGs linked cells 4 2 4 19" xfId="40413"/>
    <cellStyle name="RIGs linked cells 4 2 4 2" xfId="2208"/>
    <cellStyle name="RIGs linked cells 4 2 4 2 10" xfId="13942"/>
    <cellStyle name="RIGs linked cells 4 2 4 2 11" xfId="13943"/>
    <cellStyle name="RIGs linked cells 4 2 4 2 12" xfId="13944"/>
    <cellStyle name="RIGs linked cells 4 2 4 2 13" xfId="13945"/>
    <cellStyle name="RIGs linked cells 4 2 4 2 2" xfId="13946"/>
    <cellStyle name="RIGs linked cells 4 2 4 2 3" xfId="13947"/>
    <cellStyle name="RIGs linked cells 4 2 4 2 4" xfId="13948"/>
    <cellStyle name="RIGs linked cells 4 2 4 2 5" xfId="13949"/>
    <cellStyle name="RIGs linked cells 4 2 4 2 6" xfId="13950"/>
    <cellStyle name="RIGs linked cells 4 2 4 2 7" xfId="13951"/>
    <cellStyle name="RIGs linked cells 4 2 4 2 8" xfId="13952"/>
    <cellStyle name="RIGs linked cells 4 2 4 2 9" xfId="13953"/>
    <cellStyle name="RIGs linked cells 4 2 4 20" xfId="40414"/>
    <cellStyle name="RIGs linked cells 4 2 4 21" xfId="40415"/>
    <cellStyle name="RIGs linked cells 4 2 4 22" xfId="40416"/>
    <cellStyle name="RIGs linked cells 4 2 4 23" xfId="40417"/>
    <cellStyle name="RIGs linked cells 4 2 4 24" xfId="40418"/>
    <cellStyle name="RIGs linked cells 4 2 4 25" xfId="40419"/>
    <cellStyle name="RIGs linked cells 4 2 4 26" xfId="40420"/>
    <cellStyle name="RIGs linked cells 4 2 4 27" xfId="40421"/>
    <cellStyle name="RIGs linked cells 4 2 4 28" xfId="40422"/>
    <cellStyle name="RIGs linked cells 4 2 4 29" xfId="40423"/>
    <cellStyle name="RIGs linked cells 4 2 4 3" xfId="13954"/>
    <cellStyle name="RIGs linked cells 4 2 4 30" xfId="40424"/>
    <cellStyle name="RIGs linked cells 4 2 4 31" xfId="40425"/>
    <cellStyle name="RIGs linked cells 4 2 4 32" xfId="40426"/>
    <cellStyle name="RIGs linked cells 4 2 4 33" xfId="40427"/>
    <cellStyle name="RIGs linked cells 4 2 4 34" xfId="40428"/>
    <cellStyle name="RIGs linked cells 4 2 4 4" xfId="13955"/>
    <cellStyle name="RIGs linked cells 4 2 4 5" xfId="13956"/>
    <cellStyle name="RIGs linked cells 4 2 4 6" xfId="13957"/>
    <cellStyle name="RIGs linked cells 4 2 4 7" xfId="13958"/>
    <cellStyle name="RIGs linked cells 4 2 4 8" xfId="13959"/>
    <cellStyle name="RIGs linked cells 4 2 4 9" xfId="13960"/>
    <cellStyle name="RIGs linked cells 4 2 5" xfId="2209"/>
    <cellStyle name="RIGs linked cells 4 2 5 10" xfId="13961"/>
    <cellStyle name="RIGs linked cells 4 2 5 11" xfId="13962"/>
    <cellStyle name="RIGs linked cells 4 2 5 12" xfId="13963"/>
    <cellStyle name="RIGs linked cells 4 2 5 13" xfId="13964"/>
    <cellStyle name="RIGs linked cells 4 2 5 14" xfId="13965"/>
    <cellStyle name="RIGs linked cells 4 2 5 15" xfId="40429"/>
    <cellStyle name="RIGs linked cells 4 2 5 16" xfId="40430"/>
    <cellStyle name="RIGs linked cells 4 2 5 17" xfId="40431"/>
    <cellStyle name="RIGs linked cells 4 2 5 18" xfId="40432"/>
    <cellStyle name="RIGs linked cells 4 2 5 19" xfId="40433"/>
    <cellStyle name="RIGs linked cells 4 2 5 2" xfId="2210"/>
    <cellStyle name="RIGs linked cells 4 2 5 2 10" xfId="13966"/>
    <cellStyle name="RIGs linked cells 4 2 5 2 11" xfId="13967"/>
    <cellStyle name="RIGs linked cells 4 2 5 2 12" xfId="13968"/>
    <cellStyle name="RIGs linked cells 4 2 5 2 13" xfId="13969"/>
    <cellStyle name="RIGs linked cells 4 2 5 2 2" xfId="13970"/>
    <cellStyle name="RIGs linked cells 4 2 5 2 3" xfId="13971"/>
    <cellStyle name="RIGs linked cells 4 2 5 2 4" xfId="13972"/>
    <cellStyle name="RIGs linked cells 4 2 5 2 5" xfId="13973"/>
    <cellStyle name="RIGs linked cells 4 2 5 2 6" xfId="13974"/>
    <cellStyle name="RIGs linked cells 4 2 5 2 7" xfId="13975"/>
    <cellStyle name="RIGs linked cells 4 2 5 2 8" xfId="13976"/>
    <cellStyle name="RIGs linked cells 4 2 5 2 9" xfId="13977"/>
    <cellStyle name="RIGs linked cells 4 2 5 20" xfId="40434"/>
    <cellStyle name="RIGs linked cells 4 2 5 21" xfId="40435"/>
    <cellStyle name="RIGs linked cells 4 2 5 22" xfId="40436"/>
    <cellStyle name="RIGs linked cells 4 2 5 23" xfId="40437"/>
    <cellStyle name="RIGs linked cells 4 2 5 24" xfId="40438"/>
    <cellStyle name="RIGs linked cells 4 2 5 25" xfId="40439"/>
    <cellStyle name="RIGs linked cells 4 2 5 26" xfId="40440"/>
    <cellStyle name="RIGs linked cells 4 2 5 27" xfId="40441"/>
    <cellStyle name="RIGs linked cells 4 2 5 28" xfId="40442"/>
    <cellStyle name="RIGs linked cells 4 2 5 29" xfId="40443"/>
    <cellStyle name="RIGs linked cells 4 2 5 3" xfId="13978"/>
    <cellStyle name="RIGs linked cells 4 2 5 30" xfId="40444"/>
    <cellStyle name="RIGs linked cells 4 2 5 31" xfId="40445"/>
    <cellStyle name="RIGs linked cells 4 2 5 32" xfId="40446"/>
    <cellStyle name="RIGs linked cells 4 2 5 33" xfId="40447"/>
    <cellStyle name="RIGs linked cells 4 2 5 34" xfId="40448"/>
    <cellStyle name="RIGs linked cells 4 2 5 4" xfId="13979"/>
    <cellStyle name="RIGs linked cells 4 2 5 5" xfId="13980"/>
    <cellStyle name="RIGs linked cells 4 2 5 6" xfId="13981"/>
    <cellStyle name="RIGs linked cells 4 2 5 7" xfId="13982"/>
    <cellStyle name="RIGs linked cells 4 2 5 8" xfId="13983"/>
    <cellStyle name="RIGs linked cells 4 2 5 9" xfId="13984"/>
    <cellStyle name="RIGs linked cells 4 2 6" xfId="2211"/>
    <cellStyle name="RIGs linked cells 4 2 6 10" xfId="13985"/>
    <cellStyle name="RIGs linked cells 4 2 6 11" xfId="13986"/>
    <cellStyle name="RIGs linked cells 4 2 6 12" xfId="13987"/>
    <cellStyle name="RIGs linked cells 4 2 6 13" xfId="13988"/>
    <cellStyle name="RIGs linked cells 4 2 6 2" xfId="13989"/>
    <cellStyle name="RIGs linked cells 4 2 6 3" xfId="13990"/>
    <cellStyle name="RIGs linked cells 4 2 6 4" xfId="13991"/>
    <cellStyle name="RIGs linked cells 4 2 6 5" xfId="13992"/>
    <cellStyle name="RIGs linked cells 4 2 6 6" xfId="13993"/>
    <cellStyle name="RIGs linked cells 4 2 6 7" xfId="13994"/>
    <cellStyle name="RIGs linked cells 4 2 6 8" xfId="13995"/>
    <cellStyle name="RIGs linked cells 4 2 6 9" xfId="13996"/>
    <cellStyle name="RIGs linked cells 4 2 7" xfId="13997"/>
    <cellStyle name="RIGs linked cells 4 2 8" xfId="13998"/>
    <cellStyle name="RIGs linked cells 4 2 9" xfId="13999"/>
    <cellStyle name="RIGs linked cells 4 2_4 28 1_Asst_Health_Crit_AllTO_RIIO_20110714pm" xfId="15690"/>
    <cellStyle name="RIGs linked cells 4 20" xfId="40449"/>
    <cellStyle name="RIGs linked cells 4 21" xfId="40450"/>
    <cellStyle name="RIGs linked cells 4 22" xfId="40451"/>
    <cellStyle name="RIGs linked cells 4 23" xfId="40452"/>
    <cellStyle name="RIGs linked cells 4 24" xfId="40453"/>
    <cellStyle name="RIGs linked cells 4 25" xfId="40454"/>
    <cellStyle name="RIGs linked cells 4 26" xfId="40455"/>
    <cellStyle name="RIGs linked cells 4 27" xfId="40456"/>
    <cellStyle name="RIGs linked cells 4 28" xfId="40457"/>
    <cellStyle name="RIGs linked cells 4 29" xfId="40458"/>
    <cellStyle name="RIGs linked cells 4 3" xfId="2212"/>
    <cellStyle name="RIGs linked cells 4 3 10" xfId="14000"/>
    <cellStyle name="RIGs linked cells 4 3 11" xfId="14001"/>
    <cellStyle name="RIGs linked cells 4 3 12" xfId="14002"/>
    <cellStyle name="RIGs linked cells 4 3 13" xfId="14003"/>
    <cellStyle name="RIGs linked cells 4 3 14" xfId="14004"/>
    <cellStyle name="RIGs linked cells 4 3 15" xfId="14005"/>
    <cellStyle name="RIGs linked cells 4 3 16" xfId="40459"/>
    <cellStyle name="RIGs linked cells 4 3 17" xfId="40460"/>
    <cellStyle name="RIGs linked cells 4 3 18" xfId="40461"/>
    <cellStyle name="RIGs linked cells 4 3 19" xfId="40462"/>
    <cellStyle name="RIGs linked cells 4 3 2" xfId="2213"/>
    <cellStyle name="RIGs linked cells 4 3 2 10" xfId="14006"/>
    <cellStyle name="RIGs linked cells 4 3 2 11" xfId="14007"/>
    <cellStyle name="RIGs linked cells 4 3 2 12" xfId="14008"/>
    <cellStyle name="RIGs linked cells 4 3 2 13" xfId="14009"/>
    <cellStyle name="RIGs linked cells 4 3 2 14" xfId="14010"/>
    <cellStyle name="RIGs linked cells 4 3 2 15" xfId="40463"/>
    <cellStyle name="RIGs linked cells 4 3 2 16" xfId="40464"/>
    <cellStyle name="RIGs linked cells 4 3 2 17" xfId="40465"/>
    <cellStyle name="RIGs linked cells 4 3 2 18" xfId="40466"/>
    <cellStyle name="RIGs linked cells 4 3 2 19" xfId="40467"/>
    <cellStyle name="RIGs linked cells 4 3 2 2" xfId="2214"/>
    <cellStyle name="RIGs linked cells 4 3 2 2 10" xfId="14011"/>
    <cellStyle name="RIGs linked cells 4 3 2 2 11" xfId="14012"/>
    <cellStyle name="RIGs linked cells 4 3 2 2 12" xfId="14013"/>
    <cellStyle name="RIGs linked cells 4 3 2 2 13" xfId="14014"/>
    <cellStyle name="RIGs linked cells 4 3 2 2 2" xfId="14015"/>
    <cellStyle name="RIGs linked cells 4 3 2 2 3" xfId="14016"/>
    <cellStyle name="RIGs linked cells 4 3 2 2 4" xfId="14017"/>
    <cellStyle name="RIGs linked cells 4 3 2 2 5" xfId="14018"/>
    <cellStyle name="RIGs linked cells 4 3 2 2 6" xfId="14019"/>
    <cellStyle name="RIGs linked cells 4 3 2 2 7" xfId="14020"/>
    <cellStyle name="RIGs linked cells 4 3 2 2 8" xfId="14021"/>
    <cellStyle name="RIGs linked cells 4 3 2 2 9" xfId="14022"/>
    <cellStyle name="RIGs linked cells 4 3 2 20" xfId="40468"/>
    <cellStyle name="RIGs linked cells 4 3 2 21" xfId="40469"/>
    <cellStyle name="RIGs linked cells 4 3 2 22" xfId="40470"/>
    <cellStyle name="RIGs linked cells 4 3 2 23" xfId="40471"/>
    <cellStyle name="RIGs linked cells 4 3 2 24" xfId="40472"/>
    <cellStyle name="RIGs linked cells 4 3 2 25" xfId="40473"/>
    <cellStyle name="RIGs linked cells 4 3 2 26" xfId="40474"/>
    <cellStyle name="RIGs linked cells 4 3 2 27" xfId="40475"/>
    <cellStyle name="RIGs linked cells 4 3 2 28" xfId="40476"/>
    <cellStyle name="RIGs linked cells 4 3 2 29" xfId="40477"/>
    <cellStyle name="RIGs linked cells 4 3 2 3" xfId="14023"/>
    <cellStyle name="RIGs linked cells 4 3 2 30" xfId="40478"/>
    <cellStyle name="RIGs linked cells 4 3 2 31" xfId="40479"/>
    <cellStyle name="RIGs linked cells 4 3 2 32" xfId="40480"/>
    <cellStyle name="RIGs linked cells 4 3 2 33" xfId="40481"/>
    <cellStyle name="RIGs linked cells 4 3 2 34" xfId="40482"/>
    <cellStyle name="RIGs linked cells 4 3 2 4" xfId="14024"/>
    <cellStyle name="RIGs linked cells 4 3 2 5" xfId="14025"/>
    <cellStyle name="RIGs linked cells 4 3 2 6" xfId="14026"/>
    <cellStyle name="RIGs linked cells 4 3 2 7" xfId="14027"/>
    <cellStyle name="RIGs linked cells 4 3 2 8" xfId="14028"/>
    <cellStyle name="RIGs linked cells 4 3 2 9" xfId="14029"/>
    <cellStyle name="RIGs linked cells 4 3 20" xfId="40483"/>
    <cellStyle name="RIGs linked cells 4 3 21" xfId="40484"/>
    <cellStyle name="RIGs linked cells 4 3 22" xfId="40485"/>
    <cellStyle name="RIGs linked cells 4 3 23" xfId="40486"/>
    <cellStyle name="RIGs linked cells 4 3 24" xfId="40487"/>
    <cellStyle name="RIGs linked cells 4 3 25" xfId="40488"/>
    <cellStyle name="RIGs linked cells 4 3 26" xfId="40489"/>
    <cellStyle name="RIGs linked cells 4 3 27" xfId="40490"/>
    <cellStyle name="RIGs linked cells 4 3 28" xfId="40491"/>
    <cellStyle name="RIGs linked cells 4 3 29" xfId="40492"/>
    <cellStyle name="RIGs linked cells 4 3 3" xfId="2215"/>
    <cellStyle name="RIGs linked cells 4 3 3 10" xfId="14030"/>
    <cellStyle name="RIGs linked cells 4 3 3 11" xfId="14031"/>
    <cellStyle name="RIGs linked cells 4 3 3 12" xfId="14032"/>
    <cellStyle name="RIGs linked cells 4 3 3 13" xfId="14033"/>
    <cellStyle name="RIGs linked cells 4 3 3 2" xfId="14034"/>
    <cellStyle name="RIGs linked cells 4 3 3 3" xfId="14035"/>
    <cellStyle name="RIGs linked cells 4 3 3 4" xfId="14036"/>
    <cellStyle name="RIGs linked cells 4 3 3 5" xfId="14037"/>
    <cellStyle name="RIGs linked cells 4 3 3 6" xfId="14038"/>
    <cellStyle name="RIGs linked cells 4 3 3 7" xfId="14039"/>
    <cellStyle name="RIGs linked cells 4 3 3 8" xfId="14040"/>
    <cellStyle name="RIGs linked cells 4 3 3 9" xfId="14041"/>
    <cellStyle name="RIGs linked cells 4 3 30" xfId="40493"/>
    <cellStyle name="RIGs linked cells 4 3 31" xfId="40494"/>
    <cellStyle name="RIGs linked cells 4 3 32" xfId="40495"/>
    <cellStyle name="RIGs linked cells 4 3 33" xfId="40496"/>
    <cellStyle name="RIGs linked cells 4 3 34" xfId="40497"/>
    <cellStyle name="RIGs linked cells 4 3 35" xfId="40498"/>
    <cellStyle name="RIGs linked cells 4 3 4" xfId="14042"/>
    <cellStyle name="RIGs linked cells 4 3 5" xfId="14043"/>
    <cellStyle name="RIGs linked cells 4 3 6" xfId="14044"/>
    <cellStyle name="RIGs linked cells 4 3 7" xfId="14045"/>
    <cellStyle name="RIGs linked cells 4 3 8" xfId="14046"/>
    <cellStyle name="RIGs linked cells 4 3 9" xfId="14047"/>
    <cellStyle name="RIGs linked cells 4 3_4 28 1_Asst_Health_Crit_AllTO_RIIO_20110714pm" xfId="15691"/>
    <cellStyle name="RIGs linked cells 4 30" xfId="40499"/>
    <cellStyle name="RIGs linked cells 4 31" xfId="40500"/>
    <cellStyle name="RIGs linked cells 4 32" xfId="40501"/>
    <cellStyle name="RIGs linked cells 4 33" xfId="40502"/>
    <cellStyle name="RIGs linked cells 4 34" xfId="40503"/>
    <cellStyle name="RIGs linked cells 4 35" xfId="40504"/>
    <cellStyle name="RIGs linked cells 4 36" xfId="40505"/>
    <cellStyle name="RIGs linked cells 4 37" xfId="40506"/>
    <cellStyle name="RIGs linked cells 4 38" xfId="40507"/>
    <cellStyle name="RIGs linked cells 4 39" xfId="40508"/>
    <cellStyle name="RIGs linked cells 4 4" xfId="2216"/>
    <cellStyle name="RIGs linked cells 4 4 10" xfId="14048"/>
    <cellStyle name="RIGs linked cells 4 4 11" xfId="14049"/>
    <cellStyle name="RIGs linked cells 4 4 12" xfId="14050"/>
    <cellStyle name="RIGs linked cells 4 4 13" xfId="14051"/>
    <cellStyle name="RIGs linked cells 4 4 14" xfId="14052"/>
    <cellStyle name="RIGs linked cells 4 4 15" xfId="40509"/>
    <cellStyle name="RIGs linked cells 4 4 16" xfId="40510"/>
    <cellStyle name="RIGs linked cells 4 4 17" xfId="40511"/>
    <cellStyle name="RIGs linked cells 4 4 18" xfId="40512"/>
    <cellStyle name="RIGs linked cells 4 4 19" xfId="40513"/>
    <cellStyle name="RIGs linked cells 4 4 2" xfId="2217"/>
    <cellStyle name="RIGs linked cells 4 4 2 10" xfId="14053"/>
    <cellStyle name="RIGs linked cells 4 4 2 11" xfId="14054"/>
    <cellStyle name="RIGs linked cells 4 4 2 12" xfId="14055"/>
    <cellStyle name="RIGs linked cells 4 4 2 13" xfId="14056"/>
    <cellStyle name="RIGs linked cells 4 4 2 2" xfId="14057"/>
    <cellStyle name="RIGs linked cells 4 4 2 3" xfId="14058"/>
    <cellStyle name="RIGs linked cells 4 4 2 4" xfId="14059"/>
    <cellStyle name="RIGs linked cells 4 4 2 5" xfId="14060"/>
    <cellStyle name="RIGs linked cells 4 4 2 6" xfId="14061"/>
    <cellStyle name="RIGs linked cells 4 4 2 7" xfId="14062"/>
    <cellStyle name="RIGs linked cells 4 4 2 8" xfId="14063"/>
    <cellStyle name="RIGs linked cells 4 4 2 9" xfId="14064"/>
    <cellStyle name="RIGs linked cells 4 4 20" xfId="40514"/>
    <cellStyle name="RIGs linked cells 4 4 21" xfId="40515"/>
    <cellStyle name="RIGs linked cells 4 4 22" xfId="40516"/>
    <cellStyle name="RIGs linked cells 4 4 23" xfId="40517"/>
    <cellStyle name="RIGs linked cells 4 4 24" xfId="40518"/>
    <cellStyle name="RIGs linked cells 4 4 25" xfId="40519"/>
    <cellStyle name="RIGs linked cells 4 4 26" xfId="40520"/>
    <cellStyle name="RIGs linked cells 4 4 27" xfId="40521"/>
    <cellStyle name="RIGs linked cells 4 4 28" xfId="40522"/>
    <cellStyle name="RIGs linked cells 4 4 29" xfId="40523"/>
    <cellStyle name="RIGs linked cells 4 4 3" xfId="14065"/>
    <cellStyle name="RIGs linked cells 4 4 30" xfId="40524"/>
    <cellStyle name="RIGs linked cells 4 4 31" xfId="40525"/>
    <cellStyle name="RIGs linked cells 4 4 32" xfId="40526"/>
    <cellStyle name="RIGs linked cells 4 4 33" xfId="40527"/>
    <cellStyle name="RIGs linked cells 4 4 34" xfId="40528"/>
    <cellStyle name="RIGs linked cells 4 4 4" xfId="14066"/>
    <cellStyle name="RIGs linked cells 4 4 5" xfId="14067"/>
    <cellStyle name="RIGs linked cells 4 4 6" xfId="14068"/>
    <cellStyle name="RIGs linked cells 4 4 7" xfId="14069"/>
    <cellStyle name="RIGs linked cells 4 4 8" xfId="14070"/>
    <cellStyle name="RIGs linked cells 4 4 9" xfId="14071"/>
    <cellStyle name="RIGs linked cells 4 5" xfId="2218"/>
    <cellStyle name="RIGs linked cells 4 5 10" xfId="14072"/>
    <cellStyle name="RIGs linked cells 4 5 11" xfId="14073"/>
    <cellStyle name="RIGs linked cells 4 5 12" xfId="14074"/>
    <cellStyle name="RIGs linked cells 4 5 13" xfId="14075"/>
    <cellStyle name="RIGs linked cells 4 5 14" xfId="14076"/>
    <cellStyle name="RIGs linked cells 4 5 15" xfId="40529"/>
    <cellStyle name="RIGs linked cells 4 5 16" xfId="40530"/>
    <cellStyle name="RIGs linked cells 4 5 17" xfId="40531"/>
    <cellStyle name="RIGs linked cells 4 5 18" xfId="40532"/>
    <cellStyle name="RIGs linked cells 4 5 19" xfId="40533"/>
    <cellStyle name="RIGs linked cells 4 5 2" xfId="2219"/>
    <cellStyle name="RIGs linked cells 4 5 2 10" xfId="14077"/>
    <cellStyle name="RIGs linked cells 4 5 2 11" xfId="14078"/>
    <cellStyle name="RIGs linked cells 4 5 2 12" xfId="14079"/>
    <cellStyle name="RIGs linked cells 4 5 2 13" xfId="14080"/>
    <cellStyle name="RIGs linked cells 4 5 2 2" xfId="14081"/>
    <cellStyle name="RIGs linked cells 4 5 2 3" xfId="14082"/>
    <cellStyle name="RIGs linked cells 4 5 2 4" xfId="14083"/>
    <cellStyle name="RIGs linked cells 4 5 2 5" xfId="14084"/>
    <cellStyle name="RIGs linked cells 4 5 2 6" xfId="14085"/>
    <cellStyle name="RIGs linked cells 4 5 2 7" xfId="14086"/>
    <cellStyle name="RIGs linked cells 4 5 2 8" xfId="14087"/>
    <cellStyle name="RIGs linked cells 4 5 2 9" xfId="14088"/>
    <cellStyle name="RIGs linked cells 4 5 20" xfId="40534"/>
    <cellStyle name="RIGs linked cells 4 5 21" xfId="40535"/>
    <cellStyle name="RIGs linked cells 4 5 22" xfId="40536"/>
    <cellStyle name="RIGs linked cells 4 5 23" xfId="40537"/>
    <cellStyle name="RIGs linked cells 4 5 24" xfId="40538"/>
    <cellStyle name="RIGs linked cells 4 5 25" xfId="40539"/>
    <cellStyle name="RIGs linked cells 4 5 26" xfId="40540"/>
    <cellStyle name="RIGs linked cells 4 5 27" xfId="40541"/>
    <cellStyle name="RIGs linked cells 4 5 28" xfId="40542"/>
    <cellStyle name="RIGs linked cells 4 5 29" xfId="40543"/>
    <cellStyle name="RIGs linked cells 4 5 3" xfId="14089"/>
    <cellStyle name="RIGs linked cells 4 5 30" xfId="40544"/>
    <cellStyle name="RIGs linked cells 4 5 31" xfId="40545"/>
    <cellStyle name="RIGs linked cells 4 5 32" xfId="40546"/>
    <cellStyle name="RIGs linked cells 4 5 33" xfId="40547"/>
    <cellStyle name="RIGs linked cells 4 5 34" xfId="40548"/>
    <cellStyle name="RIGs linked cells 4 5 4" xfId="14090"/>
    <cellStyle name="RIGs linked cells 4 5 5" xfId="14091"/>
    <cellStyle name="RIGs linked cells 4 5 6" xfId="14092"/>
    <cellStyle name="RIGs linked cells 4 5 7" xfId="14093"/>
    <cellStyle name="RIGs linked cells 4 5 8" xfId="14094"/>
    <cellStyle name="RIGs linked cells 4 5 9" xfId="14095"/>
    <cellStyle name="RIGs linked cells 4 6" xfId="2220"/>
    <cellStyle name="RIGs linked cells 4 6 10" xfId="14096"/>
    <cellStyle name="RIGs linked cells 4 6 11" xfId="14097"/>
    <cellStyle name="RIGs linked cells 4 6 12" xfId="14098"/>
    <cellStyle name="RIGs linked cells 4 6 13" xfId="14099"/>
    <cellStyle name="RIGs linked cells 4 6 2" xfId="14100"/>
    <cellStyle name="RIGs linked cells 4 6 3" xfId="14101"/>
    <cellStyle name="RIGs linked cells 4 6 4" xfId="14102"/>
    <cellStyle name="RIGs linked cells 4 6 5" xfId="14103"/>
    <cellStyle name="RIGs linked cells 4 6 6" xfId="14104"/>
    <cellStyle name="RIGs linked cells 4 6 7" xfId="14105"/>
    <cellStyle name="RIGs linked cells 4 6 8" xfId="14106"/>
    <cellStyle name="RIGs linked cells 4 6 9" xfId="14107"/>
    <cellStyle name="RIGs linked cells 4 7" xfId="14108"/>
    <cellStyle name="RIGs linked cells 4 8" xfId="14109"/>
    <cellStyle name="RIGs linked cells 4 9" xfId="14110"/>
    <cellStyle name="RIGs linked cells 4_1.3s Accounting C Costs Scots" xfId="2221"/>
    <cellStyle name="RIGs linked cells 40" xfId="40549"/>
    <cellStyle name="RIGs linked cells 41" xfId="40550"/>
    <cellStyle name="RIGs linked cells 42" xfId="40551"/>
    <cellStyle name="RIGs linked cells 43" xfId="40552"/>
    <cellStyle name="RIGs linked cells 44" xfId="40553"/>
    <cellStyle name="RIGs linked cells 45" xfId="40554"/>
    <cellStyle name="RIGs linked cells 46" xfId="41942"/>
    <cellStyle name="RIGs linked cells 46 2" xfId="41998"/>
    <cellStyle name="RIGs linked cells 46 2 2" xfId="42034"/>
    <cellStyle name="RIGs linked cells 5" xfId="160"/>
    <cellStyle name="RIGs linked cells 5 10" xfId="14111"/>
    <cellStyle name="RIGs linked cells 5 11" xfId="14112"/>
    <cellStyle name="RIGs linked cells 5 12" xfId="14113"/>
    <cellStyle name="RIGs linked cells 5 13" xfId="14114"/>
    <cellStyle name="RIGs linked cells 5 14" xfId="14115"/>
    <cellStyle name="RIGs linked cells 5 15" xfId="14116"/>
    <cellStyle name="RIGs linked cells 5 16" xfId="14117"/>
    <cellStyle name="RIGs linked cells 5 17" xfId="14118"/>
    <cellStyle name="RIGs linked cells 5 18" xfId="14119"/>
    <cellStyle name="RIGs linked cells 5 19" xfId="40555"/>
    <cellStyle name="RIGs linked cells 5 2" xfId="2222"/>
    <cellStyle name="RIGs linked cells 5 2 10" xfId="14120"/>
    <cellStyle name="RIGs linked cells 5 2 11" xfId="14121"/>
    <cellStyle name="RIGs linked cells 5 2 12" xfId="14122"/>
    <cellStyle name="RIGs linked cells 5 2 13" xfId="14123"/>
    <cellStyle name="RIGs linked cells 5 2 14" xfId="14124"/>
    <cellStyle name="RIGs linked cells 5 2 15" xfId="14125"/>
    <cellStyle name="RIGs linked cells 5 2 16" xfId="40556"/>
    <cellStyle name="RIGs linked cells 5 2 17" xfId="40557"/>
    <cellStyle name="RIGs linked cells 5 2 18" xfId="40558"/>
    <cellStyle name="RIGs linked cells 5 2 19" xfId="40559"/>
    <cellStyle name="RIGs linked cells 5 2 2" xfId="2223"/>
    <cellStyle name="RIGs linked cells 5 2 2 10" xfId="14126"/>
    <cellStyle name="RIGs linked cells 5 2 2 11" xfId="14127"/>
    <cellStyle name="RIGs linked cells 5 2 2 12" xfId="14128"/>
    <cellStyle name="RIGs linked cells 5 2 2 13" xfId="14129"/>
    <cellStyle name="RIGs linked cells 5 2 2 14" xfId="14130"/>
    <cellStyle name="RIGs linked cells 5 2 2 15" xfId="40560"/>
    <cellStyle name="RIGs linked cells 5 2 2 16" xfId="40561"/>
    <cellStyle name="RIGs linked cells 5 2 2 17" xfId="40562"/>
    <cellStyle name="RIGs linked cells 5 2 2 18" xfId="40563"/>
    <cellStyle name="RIGs linked cells 5 2 2 19" xfId="40564"/>
    <cellStyle name="RIGs linked cells 5 2 2 2" xfId="2224"/>
    <cellStyle name="RIGs linked cells 5 2 2 2 10" xfId="14131"/>
    <cellStyle name="RIGs linked cells 5 2 2 2 11" xfId="14132"/>
    <cellStyle name="RIGs linked cells 5 2 2 2 12" xfId="14133"/>
    <cellStyle name="RIGs linked cells 5 2 2 2 13" xfId="14134"/>
    <cellStyle name="RIGs linked cells 5 2 2 2 2" xfId="14135"/>
    <cellStyle name="RIGs linked cells 5 2 2 2 3" xfId="14136"/>
    <cellStyle name="RIGs linked cells 5 2 2 2 4" xfId="14137"/>
    <cellStyle name="RIGs linked cells 5 2 2 2 5" xfId="14138"/>
    <cellStyle name="RIGs linked cells 5 2 2 2 6" xfId="14139"/>
    <cellStyle name="RIGs linked cells 5 2 2 2 7" xfId="14140"/>
    <cellStyle name="RIGs linked cells 5 2 2 2 8" xfId="14141"/>
    <cellStyle name="RIGs linked cells 5 2 2 2 9" xfId="14142"/>
    <cellStyle name="RIGs linked cells 5 2 2 20" xfId="40565"/>
    <cellStyle name="RIGs linked cells 5 2 2 21" xfId="40566"/>
    <cellStyle name="RIGs linked cells 5 2 2 22" xfId="40567"/>
    <cellStyle name="RIGs linked cells 5 2 2 23" xfId="40568"/>
    <cellStyle name="RIGs linked cells 5 2 2 24" xfId="40569"/>
    <cellStyle name="RIGs linked cells 5 2 2 25" xfId="40570"/>
    <cellStyle name="RIGs linked cells 5 2 2 26" xfId="40571"/>
    <cellStyle name="RIGs linked cells 5 2 2 27" xfId="40572"/>
    <cellStyle name="RIGs linked cells 5 2 2 28" xfId="40573"/>
    <cellStyle name="RIGs linked cells 5 2 2 29" xfId="40574"/>
    <cellStyle name="RIGs linked cells 5 2 2 3" xfId="14143"/>
    <cellStyle name="RIGs linked cells 5 2 2 30" xfId="40575"/>
    <cellStyle name="RIGs linked cells 5 2 2 31" xfId="40576"/>
    <cellStyle name="RIGs linked cells 5 2 2 32" xfId="40577"/>
    <cellStyle name="RIGs linked cells 5 2 2 33" xfId="40578"/>
    <cellStyle name="RIGs linked cells 5 2 2 34" xfId="40579"/>
    <cellStyle name="RIGs linked cells 5 2 2 4" xfId="14144"/>
    <cellStyle name="RIGs linked cells 5 2 2 5" xfId="14145"/>
    <cellStyle name="RIGs linked cells 5 2 2 6" xfId="14146"/>
    <cellStyle name="RIGs linked cells 5 2 2 7" xfId="14147"/>
    <cellStyle name="RIGs linked cells 5 2 2 8" xfId="14148"/>
    <cellStyle name="RIGs linked cells 5 2 2 9" xfId="14149"/>
    <cellStyle name="RIGs linked cells 5 2 20" xfId="40580"/>
    <cellStyle name="RIGs linked cells 5 2 21" xfId="40581"/>
    <cellStyle name="RIGs linked cells 5 2 22" xfId="40582"/>
    <cellStyle name="RIGs linked cells 5 2 23" xfId="40583"/>
    <cellStyle name="RIGs linked cells 5 2 24" xfId="40584"/>
    <cellStyle name="RIGs linked cells 5 2 25" xfId="40585"/>
    <cellStyle name="RIGs linked cells 5 2 26" xfId="40586"/>
    <cellStyle name="RIGs linked cells 5 2 27" xfId="40587"/>
    <cellStyle name="RIGs linked cells 5 2 28" xfId="40588"/>
    <cellStyle name="RIGs linked cells 5 2 29" xfId="40589"/>
    <cellStyle name="RIGs linked cells 5 2 3" xfId="2225"/>
    <cellStyle name="RIGs linked cells 5 2 3 10" xfId="14150"/>
    <cellStyle name="RIGs linked cells 5 2 3 11" xfId="14151"/>
    <cellStyle name="RIGs linked cells 5 2 3 12" xfId="14152"/>
    <cellStyle name="RIGs linked cells 5 2 3 13" xfId="14153"/>
    <cellStyle name="RIGs linked cells 5 2 3 2" xfId="14154"/>
    <cellStyle name="RIGs linked cells 5 2 3 3" xfId="14155"/>
    <cellStyle name="RIGs linked cells 5 2 3 4" xfId="14156"/>
    <cellStyle name="RIGs linked cells 5 2 3 5" xfId="14157"/>
    <cellStyle name="RIGs linked cells 5 2 3 6" xfId="14158"/>
    <cellStyle name="RIGs linked cells 5 2 3 7" xfId="14159"/>
    <cellStyle name="RIGs linked cells 5 2 3 8" xfId="14160"/>
    <cellStyle name="RIGs linked cells 5 2 3 9" xfId="14161"/>
    <cellStyle name="RIGs linked cells 5 2 30" xfId="40590"/>
    <cellStyle name="RIGs linked cells 5 2 31" xfId="40591"/>
    <cellStyle name="RIGs linked cells 5 2 32" xfId="40592"/>
    <cellStyle name="RIGs linked cells 5 2 33" xfId="40593"/>
    <cellStyle name="RIGs linked cells 5 2 34" xfId="40594"/>
    <cellStyle name="RIGs linked cells 5 2 35" xfId="40595"/>
    <cellStyle name="RIGs linked cells 5 2 4" xfId="14162"/>
    <cellStyle name="RIGs linked cells 5 2 5" xfId="14163"/>
    <cellStyle name="RIGs linked cells 5 2 6" xfId="14164"/>
    <cellStyle name="RIGs linked cells 5 2 7" xfId="14165"/>
    <cellStyle name="RIGs linked cells 5 2 8" xfId="14166"/>
    <cellStyle name="RIGs linked cells 5 2 9" xfId="14167"/>
    <cellStyle name="RIGs linked cells 5 2_4 28 1_Asst_Health_Crit_AllTO_RIIO_20110714pm" xfId="15692"/>
    <cellStyle name="RIGs linked cells 5 20" xfId="40596"/>
    <cellStyle name="RIGs linked cells 5 21" xfId="40597"/>
    <cellStyle name="RIGs linked cells 5 22" xfId="40598"/>
    <cellStyle name="RIGs linked cells 5 23" xfId="40599"/>
    <cellStyle name="RIGs linked cells 5 24" xfId="40600"/>
    <cellStyle name="RIGs linked cells 5 25" xfId="40601"/>
    <cellStyle name="RIGs linked cells 5 26" xfId="40602"/>
    <cellStyle name="RIGs linked cells 5 27" xfId="40603"/>
    <cellStyle name="RIGs linked cells 5 28" xfId="40604"/>
    <cellStyle name="RIGs linked cells 5 29" xfId="40605"/>
    <cellStyle name="RIGs linked cells 5 3" xfId="2226"/>
    <cellStyle name="RIGs linked cells 5 3 10" xfId="14168"/>
    <cellStyle name="RIGs linked cells 5 3 11" xfId="14169"/>
    <cellStyle name="RIGs linked cells 5 3 12" xfId="14170"/>
    <cellStyle name="RIGs linked cells 5 3 13" xfId="14171"/>
    <cellStyle name="RIGs linked cells 5 3 14" xfId="14172"/>
    <cellStyle name="RIGs linked cells 5 3 15" xfId="40606"/>
    <cellStyle name="RIGs linked cells 5 3 16" xfId="40607"/>
    <cellStyle name="RIGs linked cells 5 3 17" xfId="40608"/>
    <cellStyle name="RIGs linked cells 5 3 18" xfId="40609"/>
    <cellStyle name="RIGs linked cells 5 3 19" xfId="40610"/>
    <cellStyle name="RIGs linked cells 5 3 2" xfId="2227"/>
    <cellStyle name="RIGs linked cells 5 3 2 10" xfId="14173"/>
    <cellStyle name="RIGs linked cells 5 3 2 11" xfId="14174"/>
    <cellStyle name="RIGs linked cells 5 3 2 12" xfId="14175"/>
    <cellStyle name="RIGs linked cells 5 3 2 13" xfId="14176"/>
    <cellStyle name="RIGs linked cells 5 3 2 2" xfId="14177"/>
    <cellStyle name="RIGs linked cells 5 3 2 3" xfId="14178"/>
    <cellStyle name="RIGs linked cells 5 3 2 4" xfId="14179"/>
    <cellStyle name="RIGs linked cells 5 3 2 5" xfId="14180"/>
    <cellStyle name="RIGs linked cells 5 3 2 6" xfId="14181"/>
    <cellStyle name="RIGs linked cells 5 3 2 7" xfId="14182"/>
    <cellStyle name="RIGs linked cells 5 3 2 8" xfId="14183"/>
    <cellStyle name="RIGs linked cells 5 3 2 9" xfId="14184"/>
    <cellStyle name="RIGs linked cells 5 3 20" xfId="40611"/>
    <cellStyle name="RIGs linked cells 5 3 21" xfId="40612"/>
    <cellStyle name="RIGs linked cells 5 3 22" xfId="40613"/>
    <cellStyle name="RIGs linked cells 5 3 23" xfId="40614"/>
    <cellStyle name="RIGs linked cells 5 3 24" xfId="40615"/>
    <cellStyle name="RIGs linked cells 5 3 25" xfId="40616"/>
    <cellStyle name="RIGs linked cells 5 3 26" xfId="40617"/>
    <cellStyle name="RIGs linked cells 5 3 27" xfId="40618"/>
    <cellStyle name="RIGs linked cells 5 3 28" xfId="40619"/>
    <cellStyle name="RIGs linked cells 5 3 29" xfId="40620"/>
    <cellStyle name="RIGs linked cells 5 3 3" xfId="14185"/>
    <cellStyle name="RIGs linked cells 5 3 30" xfId="40621"/>
    <cellStyle name="RIGs linked cells 5 3 31" xfId="40622"/>
    <cellStyle name="RIGs linked cells 5 3 32" xfId="40623"/>
    <cellStyle name="RIGs linked cells 5 3 33" xfId="40624"/>
    <cellStyle name="RIGs linked cells 5 3 34" xfId="40625"/>
    <cellStyle name="RIGs linked cells 5 3 4" xfId="14186"/>
    <cellStyle name="RIGs linked cells 5 3 5" xfId="14187"/>
    <cellStyle name="RIGs linked cells 5 3 6" xfId="14188"/>
    <cellStyle name="RIGs linked cells 5 3 7" xfId="14189"/>
    <cellStyle name="RIGs linked cells 5 3 8" xfId="14190"/>
    <cellStyle name="RIGs linked cells 5 3 9" xfId="14191"/>
    <cellStyle name="RIGs linked cells 5 30" xfId="40626"/>
    <cellStyle name="RIGs linked cells 5 31" xfId="40627"/>
    <cellStyle name="RIGs linked cells 5 32" xfId="40628"/>
    <cellStyle name="RIGs linked cells 5 33" xfId="40629"/>
    <cellStyle name="RIGs linked cells 5 34" xfId="40630"/>
    <cellStyle name="RIGs linked cells 5 35" xfId="40631"/>
    <cellStyle name="RIGs linked cells 5 36" xfId="40632"/>
    <cellStyle name="RIGs linked cells 5 37" xfId="40633"/>
    <cellStyle name="RIGs linked cells 5 38" xfId="40634"/>
    <cellStyle name="RIGs linked cells 5 4" xfId="2228"/>
    <cellStyle name="RIGs linked cells 5 4 10" xfId="14192"/>
    <cellStyle name="RIGs linked cells 5 4 11" xfId="14193"/>
    <cellStyle name="RIGs linked cells 5 4 12" xfId="14194"/>
    <cellStyle name="RIGs linked cells 5 4 13" xfId="14195"/>
    <cellStyle name="RIGs linked cells 5 4 14" xfId="14196"/>
    <cellStyle name="RIGs linked cells 5 4 15" xfId="40635"/>
    <cellStyle name="RIGs linked cells 5 4 16" xfId="40636"/>
    <cellStyle name="RIGs linked cells 5 4 17" xfId="40637"/>
    <cellStyle name="RIGs linked cells 5 4 18" xfId="40638"/>
    <cellStyle name="RIGs linked cells 5 4 19" xfId="40639"/>
    <cellStyle name="RIGs linked cells 5 4 2" xfId="2229"/>
    <cellStyle name="RIGs linked cells 5 4 2 10" xfId="14197"/>
    <cellStyle name="RIGs linked cells 5 4 2 11" xfId="14198"/>
    <cellStyle name="RIGs linked cells 5 4 2 12" xfId="14199"/>
    <cellStyle name="RIGs linked cells 5 4 2 13" xfId="14200"/>
    <cellStyle name="RIGs linked cells 5 4 2 2" xfId="14201"/>
    <cellStyle name="RIGs linked cells 5 4 2 3" xfId="14202"/>
    <cellStyle name="RIGs linked cells 5 4 2 4" xfId="14203"/>
    <cellStyle name="RIGs linked cells 5 4 2 5" xfId="14204"/>
    <cellStyle name="RIGs linked cells 5 4 2 6" xfId="14205"/>
    <cellStyle name="RIGs linked cells 5 4 2 7" xfId="14206"/>
    <cellStyle name="RIGs linked cells 5 4 2 8" xfId="14207"/>
    <cellStyle name="RIGs linked cells 5 4 2 9" xfId="14208"/>
    <cellStyle name="RIGs linked cells 5 4 20" xfId="40640"/>
    <cellStyle name="RIGs linked cells 5 4 21" xfId="40641"/>
    <cellStyle name="RIGs linked cells 5 4 22" xfId="40642"/>
    <cellStyle name="RIGs linked cells 5 4 23" xfId="40643"/>
    <cellStyle name="RIGs linked cells 5 4 24" xfId="40644"/>
    <cellStyle name="RIGs linked cells 5 4 25" xfId="40645"/>
    <cellStyle name="RIGs linked cells 5 4 26" xfId="40646"/>
    <cellStyle name="RIGs linked cells 5 4 27" xfId="40647"/>
    <cellStyle name="RIGs linked cells 5 4 28" xfId="40648"/>
    <cellStyle name="RIGs linked cells 5 4 29" xfId="40649"/>
    <cellStyle name="RIGs linked cells 5 4 3" xfId="14209"/>
    <cellStyle name="RIGs linked cells 5 4 30" xfId="40650"/>
    <cellStyle name="RIGs linked cells 5 4 31" xfId="40651"/>
    <cellStyle name="RIGs linked cells 5 4 32" xfId="40652"/>
    <cellStyle name="RIGs linked cells 5 4 33" xfId="40653"/>
    <cellStyle name="RIGs linked cells 5 4 34" xfId="40654"/>
    <cellStyle name="RIGs linked cells 5 4 4" xfId="14210"/>
    <cellStyle name="RIGs linked cells 5 4 5" xfId="14211"/>
    <cellStyle name="RIGs linked cells 5 4 6" xfId="14212"/>
    <cellStyle name="RIGs linked cells 5 4 7" xfId="14213"/>
    <cellStyle name="RIGs linked cells 5 4 8" xfId="14214"/>
    <cellStyle name="RIGs linked cells 5 4 9" xfId="14215"/>
    <cellStyle name="RIGs linked cells 5 5" xfId="2230"/>
    <cellStyle name="RIGs linked cells 5 5 10" xfId="14216"/>
    <cellStyle name="RIGs linked cells 5 5 11" xfId="14217"/>
    <cellStyle name="RIGs linked cells 5 5 12" xfId="14218"/>
    <cellStyle name="RIGs linked cells 5 5 13" xfId="14219"/>
    <cellStyle name="RIGs linked cells 5 5 2" xfId="14220"/>
    <cellStyle name="RIGs linked cells 5 5 3" xfId="14221"/>
    <cellStyle name="RIGs linked cells 5 5 4" xfId="14222"/>
    <cellStyle name="RIGs linked cells 5 5 5" xfId="14223"/>
    <cellStyle name="RIGs linked cells 5 5 6" xfId="14224"/>
    <cellStyle name="RIGs linked cells 5 5 7" xfId="14225"/>
    <cellStyle name="RIGs linked cells 5 5 8" xfId="14226"/>
    <cellStyle name="RIGs linked cells 5 5 9" xfId="14227"/>
    <cellStyle name="RIGs linked cells 5 6" xfId="14228"/>
    <cellStyle name="RIGs linked cells 5 7" xfId="14229"/>
    <cellStyle name="RIGs linked cells 5 8" xfId="14230"/>
    <cellStyle name="RIGs linked cells 5 9" xfId="14231"/>
    <cellStyle name="RIGs linked cells 5_4 28 1_Asst_Health_Crit_AllTO_RIIO_20110714pm" xfId="15693"/>
    <cellStyle name="RIGs linked cells 6" xfId="161"/>
    <cellStyle name="RIGs linked cells 6 10" xfId="14232"/>
    <cellStyle name="RIGs linked cells 6 11" xfId="14233"/>
    <cellStyle name="RIGs linked cells 6 12" xfId="14234"/>
    <cellStyle name="RIGs linked cells 6 13" xfId="14235"/>
    <cellStyle name="RIGs linked cells 6 14" xfId="14236"/>
    <cellStyle name="RIGs linked cells 6 15" xfId="14237"/>
    <cellStyle name="RIGs linked cells 6 16" xfId="40655"/>
    <cellStyle name="RIGs linked cells 6 17" xfId="40656"/>
    <cellStyle name="RIGs linked cells 6 18" xfId="40657"/>
    <cellStyle name="RIGs linked cells 6 19" xfId="40658"/>
    <cellStyle name="RIGs linked cells 6 2" xfId="2231"/>
    <cellStyle name="RIGs linked cells 6 2 10" xfId="14238"/>
    <cellStyle name="RIGs linked cells 6 2 11" xfId="14239"/>
    <cellStyle name="RIGs linked cells 6 2 12" xfId="14240"/>
    <cellStyle name="RIGs linked cells 6 2 13" xfId="14241"/>
    <cellStyle name="RIGs linked cells 6 2 14" xfId="14242"/>
    <cellStyle name="RIGs linked cells 6 2 15" xfId="40659"/>
    <cellStyle name="RIGs linked cells 6 2 16" xfId="40660"/>
    <cellStyle name="RIGs linked cells 6 2 17" xfId="40661"/>
    <cellStyle name="RIGs linked cells 6 2 18" xfId="40662"/>
    <cellStyle name="RIGs linked cells 6 2 19" xfId="40663"/>
    <cellStyle name="RIGs linked cells 6 2 2" xfId="2232"/>
    <cellStyle name="RIGs linked cells 6 2 2 10" xfId="14243"/>
    <cellStyle name="RIGs linked cells 6 2 2 11" xfId="14244"/>
    <cellStyle name="RIGs linked cells 6 2 2 12" xfId="14245"/>
    <cellStyle name="RIGs linked cells 6 2 2 13" xfId="14246"/>
    <cellStyle name="RIGs linked cells 6 2 2 2" xfId="14247"/>
    <cellStyle name="RIGs linked cells 6 2 2 3" xfId="14248"/>
    <cellStyle name="RIGs linked cells 6 2 2 4" xfId="14249"/>
    <cellStyle name="RIGs linked cells 6 2 2 5" xfId="14250"/>
    <cellStyle name="RIGs linked cells 6 2 2 6" xfId="14251"/>
    <cellStyle name="RIGs linked cells 6 2 2 7" xfId="14252"/>
    <cellStyle name="RIGs linked cells 6 2 2 8" xfId="14253"/>
    <cellStyle name="RIGs linked cells 6 2 2 9" xfId="14254"/>
    <cellStyle name="RIGs linked cells 6 2 20" xfId="40664"/>
    <cellStyle name="RIGs linked cells 6 2 21" xfId="40665"/>
    <cellStyle name="RIGs linked cells 6 2 22" xfId="40666"/>
    <cellStyle name="RIGs linked cells 6 2 23" xfId="40667"/>
    <cellStyle name="RIGs linked cells 6 2 24" xfId="40668"/>
    <cellStyle name="RIGs linked cells 6 2 25" xfId="40669"/>
    <cellStyle name="RIGs linked cells 6 2 26" xfId="40670"/>
    <cellStyle name="RIGs linked cells 6 2 27" xfId="40671"/>
    <cellStyle name="RIGs linked cells 6 2 28" xfId="40672"/>
    <cellStyle name="RIGs linked cells 6 2 29" xfId="40673"/>
    <cellStyle name="RIGs linked cells 6 2 3" xfId="14255"/>
    <cellStyle name="RIGs linked cells 6 2 30" xfId="40674"/>
    <cellStyle name="RIGs linked cells 6 2 31" xfId="40675"/>
    <cellStyle name="RIGs linked cells 6 2 32" xfId="40676"/>
    <cellStyle name="RIGs linked cells 6 2 33" xfId="40677"/>
    <cellStyle name="RIGs linked cells 6 2 34" xfId="40678"/>
    <cellStyle name="RIGs linked cells 6 2 4" xfId="14256"/>
    <cellStyle name="RIGs linked cells 6 2 5" xfId="14257"/>
    <cellStyle name="RIGs linked cells 6 2 6" xfId="14258"/>
    <cellStyle name="RIGs linked cells 6 2 7" xfId="14259"/>
    <cellStyle name="RIGs linked cells 6 2 8" xfId="14260"/>
    <cellStyle name="RIGs linked cells 6 2 9" xfId="14261"/>
    <cellStyle name="RIGs linked cells 6 20" xfId="40679"/>
    <cellStyle name="RIGs linked cells 6 21" xfId="40680"/>
    <cellStyle name="RIGs linked cells 6 22" xfId="40681"/>
    <cellStyle name="RIGs linked cells 6 23" xfId="40682"/>
    <cellStyle name="RIGs linked cells 6 24" xfId="40683"/>
    <cellStyle name="RIGs linked cells 6 25" xfId="40684"/>
    <cellStyle name="RIGs linked cells 6 26" xfId="40685"/>
    <cellStyle name="RIGs linked cells 6 27" xfId="40686"/>
    <cellStyle name="RIGs linked cells 6 28" xfId="40687"/>
    <cellStyle name="RIGs linked cells 6 29" xfId="40688"/>
    <cellStyle name="RIGs linked cells 6 3" xfId="2233"/>
    <cellStyle name="RIGs linked cells 6 3 10" xfId="14262"/>
    <cellStyle name="RIGs linked cells 6 3 11" xfId="14263"/>
    <cellStyle name="RIGs linked cells 6 3 12" xfId="14264"/>
    <cellStyle name="RIGs linked cells 6 3 13" xfId="14265"/>
    <cellStyle name="RIGs linked cells 6 3 2" xfId="14266"/>
    <cellStyle name="RIGs linked cells 6 3 3" xfId="14267"/>
    <cellStyle name="RIGs linked cells 6 3 4" xfId="14268"/>
    <cellStyle name="RIGs linked cells 6 3 5" xfId="14269"/>
    <cellStyle name="RIGs linked cells 6 3 6" xfId="14270"/>
    <cellStyle name="RIGs linked cells 6 3 7" xfId="14271"/>
    <cellStyle name="RIGs linked cells 6 3 8" xfId="14272"/>
    <cellStyle name="RIGs linked cells 6 3 9" xfId="14273"/>
    <cellStyle name="RIGs linked cells 6 30" xfId="40689"/>
    <cellStyle name="RIGs linked cells 6 31" xfId="40690"/>
    <cellStyle name="RIGs linked cells 6 32" xfId="40691"/>
    <cellStyle name="RIGs linked cells 6 33" xfId="40692"/>
    <cellStyle name="RIGs linked cells 6 34" xfId="40693"/>
    <cellStyle name="RIGs linked cells 6 35" xfId="40694"/>
    <cellStyle name="RIGs linked cells 6 4" xfId="14274"/>
    <cellStyle name="RIGs linked cells 6 5" xfId="14275"/>
    <cellStyle name="RIGs linked cells 6 6" xfId="14276"/>
    <cellStyle name="RIGs linked cells 6 7" xfId="14277"/>
    <cellStyle name="RIGs linked cells 6 8" xfId="14278"/>
    <cellStyle name="RIGs linked cells 6 9" xfId="14279"/>
    <cellStyle name="RIGs linked cells 6_4 28 1_Asst_Health_Crit_AllTO_RIIO_20110714pm" xfId="15694"/>
    <cellStyle name="RIGs linked cells 7" xfId="162"/>
    <cellStyle name="RIGs linked cells 7 10" xfId="14280"/>
    <cellStyle name="RIGs linked cells 7 11" xfId="14281"/>
    <cellStyle name="RIGs linked cells 7 12" xfId="14282"/>
    <cellStyle name="RIGs linked cells 7 13" xfId="14283"/>
    <cellStyle name="RIGs linked cells 7 14" xfId="14284"/>
    <cellStyle name="RIGs linked cells 7 15" xfId="40695"/>
    <cellStyle name="RIGs linked cells 7 16" xfId="40696"/>
    <cellStyle name="RIGs linked cells 7 17" xfId="40697"/>
    <cellStyle name="RIGs linked cells 7 18" xfId="40698"/>
    <cellStyle name="RIGs linked cells 7 19" xfId="40699"/>
    <cellStyle name="RIGs linked cells 7 2" xfId="2234"/>
    <cellStyle name="RIGs linked cells 7 2 10" xfId="14285"/>
    <cellStyle name="RIGs linked cells 7 2 11" xfId="14286"/>
    <cellStyle name="RIGs linked cells 7 2 12" xfId="14287"/>
    <cellStyle name="RIGs linked cells 7 2 13" xfId="14288"/>
    <cellStyle name="RIGs linked cells 7 2 2" xfId="14289"/>
    <cellStyle name="RIGs linked cells 7 2 3" xfId="14290"/>
    <cellStyle name="RIGs linked cells 7 2 4" xfId="14291"/>
    <cellStyle name="RIGs linked cells 7 2 5" xfId="14292"/>
    <cellStyle name="RIGs linked cells 7 2 6" xfId="14293"/>
    <cellStyle name="RIGs linked cells 7 2 7" xfId="14294"/>
    <cellStyle name="RIGs linked cells 7 2 8" xfId="14295"/>
    <cellStyle name="RIGs linked cells 7 2 9" xfId="14296"/>
    <cellStyle name="RIGs linked cells 7 20" xfId="40700"/>
    <cellStyle name="RIGs linked cells 7 21" xfId="40701"/>
    <cellStyle name="RIGs linked cells 7 22" xfId="40702"/>
    <cellStyle name="RIGs linked cells 7 23" xfId="40703"/>
    <cellStyle name="RIGs linked cells 7 24" xfId="40704"/>
    <cellStyle name="RIGs linked cells 7 25" xfId="40705"/>
    <cellStyle name="RIGs linked cells 7 26" xfId="40706"/>
    <cellStyle name="RIGs linked cells 7 27" xfId="40707"/>
    <cellStyle name="RIGs linked cells 7 28" xfId="40708"/>
    <cellStyle name="RIGs linked cells 7 29" xfId="40709"/>
    <cellStyle name="RIGs linked cells 7 3" xfId="14297"/>
    <cellStyle name="RIGs linked cells 7 30" xfId="40710"/>
    <cellStyle name="RIGs linked cells 7 31" xfId="40711"/>
    <cellStyle name="RIGs linked cells 7 32" xfId="40712"/>
    <cellStyle name="RIGs linked cells 7 33" xfId="40713"/>
    <cellStyle name="RIGs linked cells 7 34" xfId="40714"/>
    <cellStyle name="RIGs linked cells 7 4" xfId="14298"/>
    <cellStyle name="RIGs linked cells 7 5" xfId="14299"/>
    <cellStyle name="RIGs linked cells 7 6" xfId="14300"/>
    <cellStyle name="RIGs linked cells 7 7" xfId="14301"/>
    <cellStyle name="RIGs linked cells 7 8" xfId="14302"/>
    <cellStyle name="RIGs linked cells 7 9" xfId="14303"/>
    <cellStyle name="RIGs linked cells 8" xfId="163"/>
    <cellStyle name="RIGs linked cells 8 10" xfId="14304"/>
    <cellStyle name="RIGs linked cells 8 11" xfId="14305"/>
    <cellStyle name="RIGs linked cells 8 12" xfId="14306"/>
    <cellStyle name="RIGs linked cells 8 13" xfId="14307"/>
    <cellStyle name="RIGs linked cells 8 14" xfId="14308"/>
    <cellStyle name="RIGs linked cells 8 15" xfId="40715"/>
    <cellStyle name="RIGs linked cells 8 16" xfId="40716"/>
    <cellStyle name="RIGs linked cells 8 17" xfId="40717"/>
    <cellStyle name="RIGs linked cells 8 18" xfId="40718"/>
    <cellStyle name="RIGs linked cells 8 19" xfId="40719"/>
    <cellStyle name="RIGs linked cells 8 2" xfId="2235"/>
    <cellStyle name="RIGs linked cells 8 2 10" xfId="14309"/>
    <cellStyle name="RIGs linked cells 8 2 11" xfId="14310"/>
    <cellStyle name="RIGs linked cells 8 2 12" xfId="14311"/>
    <cellStyle name="RIGs linked cells 8 2 13" xfId="14312"/>
    <cellStyle name="RIGs linked cells 8 2 2" xfId="14313"/>
    <cellStyle name="RIGs linked cells 8 2 3" xfId="14314"/>
    <cellStyle name="RIGs linked cells 8 2 4" xfId="14315"/>
    <cellStyle name="RIGs linked cells 8 2 5" xfId="14316"/>
    <cellStyle name="RIGs linked cells 8 2 6" xfId="14317"/>
    <cellStyle name="RIGs linked cells 8 2 7" xfId="14318"/>
    <cellStyle name="RIGs linked cells 8 2 8" xfId="14319"/>
    <cellStyle name="RIGs linked cells 8 2 9" xfId="14320"/>
    <cellStyle name="RIGs linked cells 8 20" xfId="40720"/>
    <cellStyle name="RIGs linked cells 8 21" xfId="40721"/>
    <cellStyle name="RIGs linked cells 8 22" xfId="40722"/>
    <cellStyle name="RIGs linked cells 8 23" xfId="40723"/>
    <cellStyle name="RIGs linked cells 8 24" xfId="40724"/>
    <cellStyle name="RIGs linked cells 8 25" xfId="40725"/>
    <cellStyle name="RIGs linked cells 8 26" xfId="40726"/>
    <cellStyle name="RIGs linked cells 8 27" xfId="40727"/>
    <cellStyle name="RIGs linked cells 8 28" xfId="40728"/>
    <cellStyle name="RIGs linked cells 8 29" xfId="40729"/>
    <cellStyle name="RIGs linked cells 8 3" xfId="14321"/>
    <cellStyle name="RIGs linked cells 8 30" xfId="40730"/>
    <cellStyle name="RIGs linked cells 8 31" xfId="40731"/>
    <cellStyle name="RIGs linked cells 8 32" xfId="40732"/>
    <cellStyle name="RIGs linked cells 8 33" xfId="40733"/>
    <cellStyle name="RIGs linked cells 8 34" xfId="40734"/>
    <cellStyle name="RIGs linked cells 8 4" xfId="14322"/>
    <cellStyle name="RIGs linked cells 8 5" xfId="14323"/>
    <cellStyle name="RIGs linked cells 8 6" xfId="14324"/>
    <cellStyle name="RIGs linked cells 8 7" xfId="14325"/>
    <cellStyle name="RIGs linked cells 8 8" xfId="14326"/>
    <cellStyle name="RIGs linked cells 8 9" xfId="14327"/>
    <cellStyle name="RIGs linked cells 9" xfId="164"/>
    <cellStyle name="RIGs linked cells 9 10" xfId="14328"/>
    <cellStyle name="RIGs linked cells 9 11" xfId="14329"/>
    <cellStyle name="RIGs linked cells 9 12" xfId="14330"/>
    <cellStyle name="RIGs linked cells 9 13" xfId="14331"/>
    <cellStyle name="RIGs linked cells 9 14" xfId="14332"/>
    <cellStyle name="RIGs linked cells 9 15" xfId="40735"/>
    <cellStyle name="RIGs linked cells 9 16" xfId="40736"/>
    <cellStyle name="RIGs linked cells 9 17" xfId="40737"/>
    <cellStyle name="RIGs linked cells 9 18" xfId="40738"/>
    <cellStyle name="RIGs linked cells 9 19" xfId="40739"/>
    <cellStyle name="RIGs linked cells 9 2" xfId="2236"/>
    <cellStyle name="RIGs linked cells 9 2 10" xfId="14333"/>
    <cellStyle name="RIGs linked cells 9 2 11" xfId="14334"/>
    <cellStyle name="RIGs linked cells 9 2 12" xfId="14335"/>
    <cellStyle name="RIGs linked cells 9 2 13" xfId="14336"/>
    <cellStyle name="RIGs linked cells 9 2 2" xfId="14337"/>
    <cellStyle name="RIGs linked cells 9 2 3" xfId="14338"/>
    <cellStyle name="RIGs linked cells 9 2 4" xfId="14339"/>
    <cellStyle name="RIGs linked cells 9 2 5" xfId="14340"/>
    <cellStyle name="RIGs linked cells 9 2 6" xfId="14341"/>
    <cellStyle name="RIGs linked cells 9 2 7" xfId="14342"/>
    <cellStyle name="RIGs linked cells 9 2 8" xfId="14343"/>
    <cellStyle name="RIGs linked cells 9 2 9" xfId="14344"/>
    <cellStyle name="RIGs linked cells 9 20" xfId="40740"/>
    <cellStyle name="RIGs linked cells 9 21" xfId="40741"/>
    <cellStyle name="RIGs linked cells 9 22" xfId="40742"/>
    <cellStyle name="RIGs linked cells 9 23" xfId="40743"/>
    <cellStyle name="RIGs linked cells 9 24" xfId="40744"/>
    <cellStyle name="RIGs linked cells 9 25" xfId="40745"/>
    <cellStyle name="RIGs linked cells 9 26" xfId="40746"/>
    <cellStyle name="RIGs linked cells 9 27" xfId="40747"/>
    <cellStyle name="RIGs linked cells 9 28" xfId="40748"/>
    <cellStyle name="RIGs linked cells 9 29" xfId="40749"/>
    <cellStyle name="RIGs linked cells 9 3" xfId="14345"/>
    <cellStyle name="RIGs linked cells 9 30" xfId="40750"/>
    <cellStyle name="RIGs linked cells 9 31" xfId="40751"/>
    <cellStyle name="RIGs linked cells 9 32" xfId="40752"/>
    <cellStyle name="RIGs linked cells 9 33" xfId="40753"/>
    <cellStyle name="RIGs linked cells 9 34" xfId="40754"/>
    <cellStyle name="RIGs linked cells 9 4" xfId="14346"/>
    <cellStyle name="RIGs linked cells 9 5" xfId="14347"/>
    <cellStyle name="RIGs linked cells 9 6" xfId="14348"/>
    <cellStyle name="RIGs linked cells 9 7" xfId="14349"/>
    <cellStyle name="RIGs linked cells 9 8" xfId="14350"/>
    <cellStyle name="RIGs linked cells 9 9" xfId="14351"/>
    <cellStyle name="RIGs linked cells_1.3s Accounting C Costs Scots" xfId="2237"/>
    <cellStyle name="RIGs_1.3s Accounting C Costs Scots" xfId="2238"/>
    <cellStyle name="Rounded" xfId="15778"/>
    <cellStyle name="RowHeading" xfId="14352"/>
    <cellStyle name="s" xfId="14353"/>
    <cellStyle name="s_B" xfId="14354"/>
    <cellStyle name="s_B_Templates v2" xfId="14355"/>
    <cellStyle name="s_B_Templates v3" xfId="14356"/>
    <cellStyle name="s_Bal Sheets" xfId="14357"/>
    <cellStyle name="s_Bal Sheets_1" xfId="14358"/>
    <cellStyle name="s_Bal Sheets_1_Templates v2" xfId="14359"/>
    <cellStyle name="s_Bal Sheets_1_Templates v3" xfId="14360"/>
    <cellStyle name="s_Bal Sheets_2" xfId="14361"/>
    <cellStyle name="s_Bal Sheets_Templates v2" xfId="14362"/>
    <cellStyle name="s_Bal Sheets_Templates v3" xfId="14363"/>
    <cellStyle name="s_Credit (2)" xfId="14364"/>
    <cellStyle name="s_Credit (2)_1" xfId="14365"/>
    <cellStyle name="s_Credit (2)_2" xfId="14366"/>
    <cellStyle name="s_Credit (2)_2_Templates v2" xfId="14367"/>
    <cellStyle name="s_Credit (2)_2_Templates v3" xfId="14368"/>
    <cellStyle name="s_Credit (2)_Templates v2" xfId="14369"/>
    <cellStyle name="s_Credit (2)_Templates v3" xfId="14370"/>
    <cellStyle name="s_DCF Analysis for DPL" xfId="14371"/>
    <cellStyle name="s_DCF Analysis for DPL_Templates v2" xfId="14372"/>
    <cellStyle name="s_DCF Analysis for DPL_Templates v3" xfId="14373"/>
    <cellStyle name="s_DCF Matrix" xfId="14374"/>
    <cellStyle name="s_DCF Matrix_1" xfId="14375"/>
    <cellStyle name="s_DCF Matrix_1_Templates v2" xfId="14376"/>
    <cellStyle name="s_DCF Matrix_1_Templates v3" xfId="14377"/>
    <cellStyle name="s_DCFLBO Code" xfId="14378"/>
    <cellStyle name="s_DCFLBO Code_1" xfId="14379"/>
    <cellStyle name="s_DCFLBO Code_1_Templates v2" xfId="14380"/>
    <cellStyle name="s_DCFLBO Code_1_Templates v3" xfId="14381"/>
    <cellStyle name="s_DPL Valuation1022" xfId="14382"/>
    <cellStyle name="s_DPL Valuation1022_Templates v2" xfId="14383"/>
    <cellStyle name="s_DPL Valuation1022_Templates v3" xfId="14384"/>
    <cellStyle name="s_Earnings" xfId="14385"/>
    <cellStyle name="s_Earnings (2)" xfId="14386"/>
    <cellStyle name="s_Earnings (2)_1" xfId="14387"/>
    <cellStyle name="s_Earnings (2)_1_Templates v2" xfId="14388"/>
    <cellStyle name="s_Earnings (2)_1_Templates v3" xfId="14389"/>
    <cellStyle name="s_Earnings (2)_Templates v2" xfId="14390"/>
    <cellStyle name="s_Earnings (2)_Templates v3" xfId="14391"/>
    <cellStyle name="s_Earnings_1" xfId="14392"/>
    <cellStyle name="s_Earnings_1_Templates v2" xfId="14393"/>
    <cellStyle name="s_Earnings_1_Templates v3" xfId="14394"/>
    <cellStyle name="s_finsumm" xfId="14395"/>
    <cellStyle name="s_finsumm_1" xfId="14396"/>
    <cellStyle name="s_finsumm_1_Templates v2" xfId="14397"/>
    <cellStyle name="s_finsumm_1_Templates v3" xfId="14398"/>
    <cellStyle name="s_finsumm_2" xfId="14399"/>
    <cellStyle name="s_finsumm_2_Templates v2" xfId="14400"/>
    <cellStyle name="s_finsumm_2_Templates v3" xfId="14401"/>
    <cellStyle name="s_GoroWipTax-to2050_fromCo_Oct21_99" xfId="14402"/>
    <cellStyle name="s_HardInc " xfId="14403"/>
    <cellStyle name="s_Hist Inputs (2)" xfId="14404"/>
    <cellStyle name="s_Hist Inputs (2)_1" xfId="14405"/>
    <cellStyle name="s_Hist Inputs (2)_1_Templates v2" xfId="14406"/>
    <cellStyle name="s_Hist Inputs (2)_1_Templates v3" xfId="14407"/>
    <cellStyle name="s_IEL_finsumm" xfId="14408"/>
    <cellStyle name="s_IEL_finsumm_1" xfId="14409"/>
    <cellStyle name="s_IEL_finsumm_2" xfId="14410"/>
    <cellStyle name="s_IEL_finsumm_2_Templates v2" xfId="14411"/>
    <cellStyle name="s_IEL_finsumm_2_Templates v3" xfId="14412"/>
    <cellStyle name="s_IEL_finsumm_Templates v2" xfId="14413"/>
    <cellStyle name="s_IEL_finsumm_Templates v3" xfId="14414"/>
    <cellStyle name="s_IEL_finsumm1" xfId="14415"/>
    <cellStyle name="s_IEL_finsumm1_1" xfId="14416"/>
    <cellStyle name="s_IEL_finsumm1_1_Templates v2" xfId="14417"/>
    <cellStyle name="s_IEL_finsumm1_1_Templates v3" xfId="14418"/>
    <cellStyle name="s_IEL_finsumm1_2" xfId="14419"/>
    <cellStyle name="s_IEL_finsumm1_2_Templates v2" xfId="14420"/>
    <cellStyle name="s_IEL_finsumm1_2_Templates v3" xfId="14421"/>
    <cellStyle name="s_IEL_finsumm1_Templates v2" xfId="14422"/>
    <cellStyle name="s_IEL_finsumm1_Templates v3" xfId="14423"/>
    <cellStyle name="s_Lbo" xfId="14424"/>
    <cellStyle name="s_LBO Summary" xfId="14425"/>
    <cellStyle name="s_LBO Summary_1" xfId="14426"/>
    <cellStyle name="s_LBO Summary_1_Templates v2" xfId="14427"/>
    <cellStyle name="s_LBO Summary_1_Templates v3" xfId="14428"/>
    <cellStyle name="s_LBO Summary_2" xfId="14429"/>
    <cellStyle name="s_LBO Summary_2_Templates v2" xfId="14430"/>
    <cellStyle name="s_LBO Summary_2_Templates v3" xfId="14431"/>
    <cellStyle name="s_Lbo_1" xfId="14432"/>
    <cellStyle name="s_Lbo_1_Templates v2" xfId="14433"/>
    <cellStyle name="s_Lbo_1_Templates v3" xfId="14434"/>
    <cellStyle name="s_Lbo_Templates v2" xfId="14435"/>
    <cellStyle name="s_Lbo_Templates v3" xfId="14436"/>
    <cellStyle name="s_rvr_analysis_andrew" xfId="14437"/>
    <cellStyle name="s_rvr_analysis_andrew_Templates v2" xfId="14438"/>
    <cellStyle name="s_rvr_analysis_andrew_Templates v3" xfId="14439"/>
    <cellStyle name="s_Schedules" xfId="14440"/>
    <cellStyle name="s_Schedules_1" xfId="14441"/>
    <cellStyle name="s_Schedules_1_Templates v2" xfId="14442"/>
    <cellStyle name="s_Schedules_1_Templates v3" xfId="14443"/>
    <cellStyle name="s_Trans Assump" xfId="14444"/>
    <cellStyle name="s_Trans Assump (2)" xfId="14445"/>
    <cellStyle name="s_Trans Assump (2)_1" xfId="14446"/>
    <cellStyle name="s_Trans Assump (2)_1_Templates v2" xfId="14447"/>
    <cellStyle name="s_Trans Assump (2)_1_Templates v3" xfId="14448"/>
    <cellStyle name="s_Trans Assump_1" xfId="14449"/>
    <cellStyle name="s_Trans Assump_Templates v2" xfId="14450"/>
    <cellStyle name="s_Trans Assump_Templates v3" xfId="14451"/>
    <cellStyle name="s_Trans Sum" xfId="14452"/>
    <cellStyle name="s_Trans Sum_1" xfId="14453"/>
    <cellStyle name="s_Trans Sum_Templates v2" xfId="14454"/>
    <cellStyle name="s_Trans Sum_Templates v3" xfId="14455"/>
    <cellStyle name="s_Unit Price Sen. (2)" xfId="14456"/>
    <cellStyle name="s_Unit Price Sen. (2)_1" xfId="14457"/>
    <cellStyle name="s_Unit Price Sen. (2)_1_Templates v2" xfId="14458"/>
    <cellStyle name="s_Unit Price Sen. (2)_1_Templates v3" xfId="14459"/>
    <cellStyle name="s_Unit Price Sen. (2)_2" xfId="14460"/>
    <cellStyle name="s_Unit Price Sen. (2)_Templates v2" xfId="14461"/>
    <cellStyle name="s_Unit Price Sen. (2)_Templates v3" xfId="14462"/>
    <cellStyle name="Salomon Logo" xfId="14463"/>
    <cellStyle name="SAPBEXaggData" xfId="165"/>
    <cellStyle name="SAPBEXaggData 10" xfId="14464"/>
    <cellStyle name="SAPBEXaggData 11" xfId="14465"/>
    <cellStyle name="SAPBEXaggData 12" xfId="14466"/>
    <cellStyle name="SAPBEXaggData 13" xfId="14467"/>
    <cellStyle name="SAPBEXaggData 14" xfId="40755"/>
    <cellStyle name="SAPBEXaggData 15" xfId="40756"/>
    <cellStyle name="SAPBEXaggData 16" xfId="40757"/>
    <cellStyle name="SAPBEXaggData 17" xfId="40758"/>
    <cellStyle name="SAPBEXaggData 18" xfId="40759"/>
    <cellStyle name="SAPBEXaggData 19" xfId="40760"/>
    <cellStyle name="SAPBEXaggData 2" xfId="14468"/>
    <cellStyle name="SAPBEXaggData 20" xfId="40761"/>
    <cellStyle name="SAPBEXaggData 21" xfId="40762"/>
    <cellStyle name="SAPBEXaggData 22" xfId="40763"/>
    <cellStyle name="SAPBEXaggData 23" xfId="40764"/>
    <cellStyle name="SAPBEXaggData 24" xfId="40765"/>
    <cellStyle name="SAPBEXaggData 25" xfId="40766"/>
    <cellStyle name="SAPBEXaggData 26" xfId="40767"/>
    <cellStyle name="SAPBEXaggData 27" xfId="40768"/>
    <cellStyle name="SAPBEXaggData 28" xfId="40769"/>
    <cellStyle name="SAPBEXaggData 29" xfId="40770"/>
    <cellStyle name="SAPBEXaggData 3" xfId="14469"/>
    <cellStyle name="SAPBEXaggData 30" xfId="40771"/>
    <cellStyle name="SAPBEXaggData 31" xfId="40772"/>
    <cellStyle name="SAPBEXaggData 32" xfId="40773"/>
    <cellStyle name="SAPBEXaggData 4" xfId="14470"/>
    <cellStyle name="SAPBEXaggData 5" xfId="14471"/>
    <cellStyle name="SAPBEXaggData 6" xfId="14472"/>
    <cellStyle name="SAPBEXaggData 7" xfId="14473"/>
    <cellStyle name="SAPBEXaggData 8" xfId="14474"/>
    <cellStyle name="SAPBEXaggData 9" xfId="14475"/>
    <cellStyle name="SAPBEXaggDataEmph" xfId="166"/>
    <cellStyle name="SAPBEXaggDataEmph 10" xfId="14476"/>
    <cellStyle name="SAPBEXaggDataEmph 11" xfId="14477"/>
    <cellStyle name="SAPBEXaggDataEmph 12" xfId="14478"/>
    <cellStyle name="SAPBEXaggDataEmph 13" xfId="14479"/>
    <cellStyle name="SAPBEXaggDataEmph 14" xfId="40774"/>
    <cellStyle name="SAPBEXaggDataEmph 15" xfId="40775"/>
    <cellStyle name="SAPBEXaggDataEmph 16" xfId="40776"/>
    <cellStyle name="SAPBEXaggDataEmph 17" xfId="40777"/>
    <cellStyle name="SAPBEXaggDataEmph 18" xfId="40778"/>
    <cellStyle name="SAPBEXaggDataEmph 19" xfId="40779"/>
    <cellStyle name="SAPBEXaggDataEmph 2" xfId="14480"/>
    <cellStyle name="SAPBEXaggDataEmph 20" xfId="40780"/>
    <cellStyle name="SAPBEXaggDataEmph 21" xfId="40781"/>
    <cellStyle name="SAPBEXaggDataEmph 22" xfId="40782"/>
    <cellStyle name="SAPBEXaggDataEmph 23" xfId="40783"/>
    <cellStyle name="SAPBEXaggDataEmph 24" xfId="40784"/>
    <cellStyle name="SAPBEXaggDataEmph 25" xfId="40785"/>
    <cellStyle name="SAPBEXaggDataEmph 26" xfId="40786"/>
    <cellStyle name="SAPBEXaggDataEmph 27" xfId="40787"/>
    <cellStyle name="SAPBEXaggDataEmph 28" xfId="40788"/>
    <cellStyle name="SAPBEXaggDataEmph 29" xfId="40789"/>
    <cellStyle name="SAPBEXaggDataEmph 3" xfId="14481"/>
    <cellStyle name="SAPBEXaggDataEmph 30" xfId="40790"/>
    <cellStyle name="SAPBEXaggDataEmph 31" xfId="40791"/>
    <cellStyle name="SAPBEXaggDataEmph 32" xfId="40792"/>
    <cellStyle name="SAPBEXaggDataEmph 4" xfId="14482"/>
    <cellStyle name="SAPBEXaggDataEmph 5" xfId="14483"/>
    <cellStyle name="SAPBEXaggDataEmph 6" xfId="14484"/>
    <cellStyle name="SAPBEXaggDataEmph 7" xfId="14485"/>
    <cellStyle name="SAPBEXaggDataEmph 8" xfId="14486"/>
    <cellStyle name="SAPBEXaggDataEmph 9" xfId="14487"/>
    <cellStyle name="SAPBEXaggItem" xfId="167"/>
    <cellStyle name="SAPBEXaggItem 10" xfId="14488"/>
    <cellStyle name="SAPBEXaggItem 11" xfId="14489"/>
    <cellStyle name="SAPBEXaggItem 12" xfId="14490"/>
    <cellStyle name="SAPBEXaggItem 13" xfId="14491"/>
    <cellStyle name="SAPBEXaggItem 14" xfId="40793"/>
    <cellStyle name="SAPBEXaggItem 15" xfId="40794"/>
    <cellStyle name="SAPBEXaggItem 16" xfId="40795"/>
    <cellStyle name="SAPBEXaggItem 17" xfId="40796"/>
    <cellStyle name="SAPBEXaggItem 18" xfId="40797"/>
    <cellStyle name="SAPBEXaggItem 19" xfId="40798"/>
    <cellStyle name="SAPBEXaggItem 2" xfId="14492"/>
    <cellStyle name="SAPBEXaggItem 20" xfId="40799"/>
    <cellStyle name="SAPBEXaggItem 21" xfId="40800"/>
    <cellStyle name="SAPBEXaggItem 22" xfId="40801"/>
    <cellStyle name="SAPBEXaggItem 23" xfId="40802"/>
    <cellStyle name="SAPBEXaggItem 24" xfId="40803"/>
    <cellStyle name="SAPBEXaggItem 25" xfId="40804"/>
    <cellStyle name="SAPBEXaggItem 26" xfId="40805"/>
    <cellStyle name="SAPBEXaggItem 27" xfId="40806"/>
    <cellStyle name="SAPBEXaggItem 28" xfId="40807"/>
    <cellStyle name="SAPBEXaggItem 29" xfId="40808"/>
    <cellStyle name="SAPBEXaggItem 3" xfId="14493"/>
    <cellStyle name="SAPBEXaggItem 30" xfId="40809"/>
    <cellStyle name="SAPBEXaggItem 31" xfId="40810"/>
    <cellStyle name="SAPBEXaggItem 32" xfId="40811"/>
    <cellStyle name="SAPBEXaggItem 4" xfId="14494"/>
    <cellStyle name="SAPBEXaggItem 5" xfId="14495"/>
    <cellStyle name="SAPBEXaggItem 6" xfId="14496"/>
    <cellStyle name="SAPBEXaggItem 7" xfId="14497"/>
    <cellStyle name="SAPBEXaggItem 8" xfId="14498"/>
    <cellStyle name="SAPBEXaggItem 9" xfId="14499"/>
    <cellStyle name="SAPBEXaggItemX" xfId="168"/>
    <cellStyle name="SAPBEXaggItemX 10" xfId="14500"/>
    <cellStyle name="SAPBEXaggItemX 11" xfId="14501"/>
    <cellStyle name="SAPBEXaggItemX 12" xfId="14502"/>
    <cellStyle name="SAPBEXaggItemX 13" xfId="14503"/>
    <cellStyle name="SAPBEXaggItemX 14" xfId="40812"/>
    <cellStyle name="SAPBEXaggItemX 15" xfId="40813"/>
    <cellStyle name="SAPBEXaggItemX 16" xfId="40814"/>
    <cellStyle name="SAPBEXaggItemX 17" xfId="40815"/>
    <cellStyle name="SAPBEXaggItemX 18" xfId="40816"/>
    <cellStyle name="SAPBEXaggItemX 19" xfId="40817"/>
    <cellStyle name="SAPBEXaggItemX 2" xfId="14504"/>
    <cellStyle name="SAPBEXaggItemX 20" xfId="40818"/>
    <cellStyle name="SAPBEXaggItemX 21" xfId="40819"/>
    <cellStyle name="SAPBEXaggItemX 22" xfId="40820"/>
    <cellStyle name="SAPBEXaggItemX 23" xfId="40821"/>
    <cellStyle name="SAPBEXaggItemX 24" xfId="40822"/>
    <cellStyle name="SAPBEXaggItemX 25" xfId="40823"/>
    <cellStyle name="SAPBEXaggItemX 26" xfId="40824"/>
    <cellStyle name="SAPBEXaggItemX 27" xfId="40825"/>
    <cellStyle name="SAPBEXaggItemX 28" xfId="40826"/>
    <cellStyle name="SAPBEXaggItemX 29" xfId="40827"/>
    <cellStyle name="SAPBEXaggItemX 3" xfId="14505"/>
    <cellStyle name="SAPBEXaggItemX 30" xfId="40828"/>
    <cellStyle name="SAPBEXaggItemX 31" xfId="40829"/>
    <cellStyle name="SAPBEXaggItemX 32" xfId="40830"/>
    <cellStyle name="SAPBEXaggItemX 4" xfId="14506"/>
    <cellStyle name="SAPBEXaggItemX 5" xfId="14507"/>
    <cellStyle name="SAPBEXaggItemX 6" xfId="14508"/>
    <cellStyle name="SAPBEXaggItemX 7" xfId="14509"/>
    <cellStyle name="SAPBEXaggItemX 8" xfId="14510"/>
    <cellStyle name="SAPBEXaggItemX 9" xfId="14511"/>
    <cellStyle name="SAPBEXchaText" xfId="169"/>
    <cellStyle name="SAPBEXexcBad7" xfId="170"/>
    <cellStyle name="SAPBEXexcBad7 10" xfId="14512"/>
    <cellStyle name="SAPBEXexcBad7 11" xfId="14513"/>
    <cellStyle name="SAPBEXexcBad7 12" xfId="14514"/>
    <cellStyle name="SAPBEXexcBad7 13" xfId="14515"/>
    <cellStyle name="SAPBEXexcBad7 14" xfId="40831"/>
    <cellStyle name="SAPBEXexcBad7 15" xfId="40832"/>
    <cellStyle name="SAPBEXexcBad7 16" xfId="40833"/>
    <cellStyle name="SAPBEXexcBad7 17" xfId="40834"/>
    <cellStyle name="SAPBEXexcBad7 18" xfId="40835"/>
    <cellStyle name="SAPBEXexcBad7 19" xfId="40836"/>
    <cellStyle name="SAPBEXexcBad7 2" xfId="14516"/>
    <cellStyle name="SAPBEXexcBad7 20" xfId="40837"/>
    <cellStyle name="SAPBEXexcBad7 21" xfId="40838"/>
    <cellStyle name="SAPBEXexcBad7 22" xfId="40839"/>
    <cellStyle name="SAPBEXexcBad7 23" xfId="40840"/>
    <cellStyle name="SAPBEXexcBad7 24" xfId="40841"/>
    <cellStyle name="SAPBEXexcBad7 25" xfId="40842"/>
    <cellStyle name="SAPBEXexcBad7 26" xfId="40843"/>
    <cellStyle name="SAPBEXexcBad7 27" xfId="40844"/>
    <cellStyle name="SAPBEXexcBad7 28" xfId="40845"/>
    <cellStyle name="SAPBEXexcBad7 29" xfId="40846"/>
    <cellStyle name="SAPBEXexcBad7 3" xfId="14517"/>
    <cellStyle name="SAPBEXexcBad7 30" xfId="40847"/>
    <cellStyle name="SAPBEXexcBad7 31" xfId="40848"/>
    <cellStyle name="SAPBEXexcBad7 32" xfId="40849"/>
    <cellStyle name="SAPBEXexcBad7 4" xfId="14518"/>
    <cellStyle name="SAPBEXexcBad7 5" xfId="14519"/>
    <cellStyle name="SAPBEXexcBad7 6" xfId="14520"/>
    <cellStyle name="SAPBEXexcBad7 7" xfId="14521"/>
    <cellStyle name="SAPBEXexcBad7 8" xfId="14522"/>
    <cellStyle name="SAPBEXexcBad7 9" xfId="14523"/>
    <cellStyle name="SAPBEXexcBad8" xfId="171"/>
    <cellStyle name="SAPBEXexcBad8 10" xfId="14524"/>
    <cellStyle name="SAPBEXexcBad8 11" xfId="14525"/>
    <cellStyle name="SAPBEXexcBad8 12" xfId="14526"/>
    <cellStyle name="SAPBEXexcBad8 13" xfId="14527"/>
    <cellStyle name="SAPBEXexcBad8 14" xfId="40850"/>
    <cellStyle name="SAPBEXexcBad8 15" xfId="40851"/>
    <cellStyle name="SAPBEXexcBad8 16" xfId="40852"/>
    <cellStyle name="SAPBEXexcBad8 17" xfId="40853"/>
    <cellStyle name="SAPBEXexcBad8 18" xfId="40854"/>
    <cellStyle name="SAPBEXexcBad8 19" xfId="40855"/>
    <cellStyle name="SAPBEXexcBad8 2" xfId="14528"/>
    <cellStyle name="SAPBEXexcBad8 20" xfId="40856"/>
    <cellStyle name="SAPBEXexcBad8 21" xfId="40857"/>
    <cellStyle name="SAPBEXexcBad8 22" xfId="40858"/>
    <cellStyle name="SAPBEXexcBad8 23" xfId="40859"/>
    <cellStyle name="SAPBEXexcBad8 24" xfId="40860"/>
    <cellStyle name="SAPBEXexcBad8 25" xfId="40861"/>
    <cellStyle name="SAPBEXexcBad8 26" xfId="40862"/>
    <cellStyle name="SAPBEXexcBad8 27" xfId="40863"/>
    <cellStyle name="SAPBEXexcBad8 28" xfId="40864"/>
    <cellStyle name="SAPBEXexcBad8 29" xfId="40865"/>
    <cellStyle name="SAPBEXexcBad8 3" xfId="14529"/>
    <cellStyle name="SAPBEXexcBad8 30" xfId="40866"/>
    <cellStyle name="SAPBEXexcBad8 31" xfId="40867"/>
    <cellStyle name="SAPBEXexcBad8 32" xfId="40868"/>
    <cellStyle name="SAPBEXexcBad8 4" xfId="14530"/>
    <cellStyle name="SAPBEXexcBad8 5" xfId="14531"/>
    <cellStyle name="SAPBEXexcBad8 6" xfId="14532"/>
    <cellStyle name="SAPBEXexcBad8 7" xfId="14533"/>
    <cellStyle name="SAPBEXexcBad8 8" xfId="14534"/>
    <cellStyle name="SAPBEXexcBad8 9" xfId="14535"/>
    <cellStyle name="SAPBEXexcBad9" xfId="172"/>
    <cellStyle name="SAPBEXexcBad9 10" xfId="14536"/>
    <cellStyle name="SAPBEXexcBad9 11" xfId="14537"/>
    <cellStyle name="SAPBEXexcBad9 12" xfId="14538"/>
    <cellStyle name="SAPBEXexcBad9 13" xfId="14539"/>
    <cellStyle name="SAPBEXexcBad9 14" xfId="40869"/>
    <cellStyle name="SAPBEXexcBad9 15" xfId="40870"/>
    <cellStyle name="SAPBEXexcBad9 16" xfId="40871"/>
    <cellStyle name="SAPBEXexcBad9 17" xfId="40872"/>
    <cellStyle name="SAPBEXexcBad9 18" xfId="40873"/>
    <cellStyle name="SAPBEXexcBad9 19" xfId="40874"/>
    <cellStyle name="SAPBEXexcBad9 2" xfId="14540"/>
    <cellStyle name="SAPBEXexcBad9 20" xfId="40875"/>
    <cellStyle name="SAPBEXexcBad9 21" xfId="40876"/>
    <cellStyle name="SAPBEXexcBad9 22" xfId="40877"/>
    <cellStyle name="SAPBEXexcBad9 23" xfId="40878"/>
    <cellStyle name="SAPBEXexcBad9 24" xfId="40879"/>
    <cellStyle name="SAPBEXexcBad9 25" xfId="40880"/>
    <cellStyle name="SAPBEXexcBad9 26" xfId="40881"/>
    <cellStyle name="SAPBEXexcBad9 27" xfId="40882"/>
    <cellStyle name="SAPBEXexcBad9 28" xfId="40883"/>
    <cellStyle name="SAPBEXexcBad9 29" xfId="40884"/>
    <cellStyle name="SAPBEXexcBad9 3" xfId="14541"/>
    <cellStyle name="SAPBEXexcBad9 30" xfId="40885"/>
    <cellStyle name="SAPBEXexcBad9 31" xfId="40886"/>
    <cellStyle name="SAPBEXexcBad9 32" xfId="40887"/>
    <cellStyle name="SAPBEXexcBad9 4" xfId="14542"/>
    <cellStyle name="SAPBEXexcBad9 5" xfId="14543"/>
    <cellStyle name="SAPBEXexcBad9 6" xfId="14544"/>
    <cellStyle name="SAPBEXexcBad9 7" xfId="14545"/>
    <cellStyle name="SAPBEXexcBad9 8" xfId="14546"/>
    <cellStyle name="SAPBEXexcBad9 9" xfId="14547"/>
    <cellStyle name="SAPBEXexcCritical4" xfId="173"/>
    <cellStyle name="SAPBEXexcCritical4 10" xfId="14548"/>
    <cellStyle name="SAPBEXexcCritical4 11" xfId="14549"/>
    <cellStyle name="SAPBEXexcCritical4 12" xfId="14550"/>
    <cellStyle name="SAPBEXexcCritical4 13" xfId="14551"/>
    <cellStyle name="SAPBEXexcCritical4 14" xfId="40888"/>
    <cellStyle name="SAPBEXexcCritical4 15" xfId="40889"/>
    <cellStyle name="SAPBEXexcCritical4 16" xfId="40890"/>
    <cellStyle name="SAPBEXexcCritical4 17" xfId="40891"/>
    <cellStyle name="SAPBEXexcCritical4 18" xfId="40892"/>
    <cellStyle name="SAPBEXexcCritical4 19" xfId="40893"/>
    <cellStyle name="SAPBEXexcCritical4 2" xfId="14552"/>
    <cellStyle name="SAPBEXexcCritical4 20" xfId="40894"/>
    <cellStyle name="SAPBEXexcCritical4 21" xfId="40895"/>
    <cellStyle name="SAPBEXexcCritical4 22" xfId="40896"/>
    <cellStyle name="SAPBEXexcCritical4 23" xfId="40897"/>
    <cellStyle name="SAPBEXexcCritical4 24" xfId="40898"/>
    <cellStyle name="SAPBEXexcCritical4 25" xfId="40899"/>
    <cellStyle name="SAPBEXexcCritical4 26" xfId="40900"/>
    <cellStyle name="SAPBEXexcCritical4 27" xfId="40901"/>
    <cellStyle name="SAPBEXexcCritical4 28" xfId="40902"/>
    <cellStyle name="SAPBEXexcCritical4 29" xfId="40903"/>
    <cellStyle name="SAPBEXexcCritical4 3" xfId="14553"/>
    <cellStyle name="SAPBEXexcCritical4 30" xfId="40904"/>
    <cellStyle name="SAPBEXexcCritical4 31" xfId="40905"/>
    <cellStyle name="SAPBEXexcCritical4 32" xfId="40906"/>
    <cellStyle name="SAPBEXexcCritical4 4" xfId="14554"/>
    <cellStyle name="SAPBEXexcCritical4 5" xfId="14555"/>
    <cellStyle name="SAPBEXexcCritical4 6" xfId="14556"/>
    <cellStyle name="SAPBEXexcCritical4 7" xfId="14557"/>
    <cellStyle name="SAPBEXexcCritical4 8" xfId="14558"/>
    <cellStyle name="SAPBEXexcCritical4 9" xfId="14559"/>
    <cellStyle name="SAPBEXexcCritical5" xfId="174"/>
    <cellStyle name="SAPBEXexcCritical5 10" xfId="14560"/>
    <cellStyle name="SAPBEXexcCritical5 11" xfId="14561"/>
    <cellStyle name="SAPBEXexcCritical5 12" xfId="14562"/>
    <cellStyle name="SAPBEXexcCritical5 13" xfId="14563"/>
    <cellStyle name="SAPBEXexcCritical5 14" xfId="40907"/>
    <cellStyle name="SAPBEXexcCritical5 15" xfId="40908"/>
    <cellStyle name="SAPBEXexcCritical5 16" xfId="40909"/>
    <cellStyle name="SAPBEXexcCritical5 17" xfId="40910"/>
    <cellStyle name="SAPBEXexcCritical5 18" xfId="40911"/>
    <cellStyle name="SAPBEXexcCritical5 19" xfId="40912"/>
    <cellStyle name="SAPBEXexcCritical5 2" xfId="14564"/>
    <cellStyle name="SAPBEXexcCritical5 20" xfId="40913"/>
    <cellStyle name="SAPBEXexcCritical5 21" xfId="40914"/>
    <cellStyle name="SAPBEXexcCritical5 22" xfId="40915"/>
    <cellStyle name="SAPBEXexcCritical5 23" xfId="40916"/>
    <cellStyle name="SAPBEXexcCritical5 24" xfId="40917"/>
    <cellStyle name="SAPBEXexcCritical5 25" xfId="40918"/>
    <cellStyle name="SAPBEXexcCritical5 26" xfId="40919"/>
    <cellStyle name="SAPBEXexcCritical5 27" xfId="40920"/>
    <cellStyle name="SAPBEXexcCritical5 28" xfId="40921"/>
    <cellStyle name="SAPBEXexcCritical5 29" xfId="40922"/>
    <cellStyle name="SAPBEXexcCritical5 3" xfId="14565"/>
    <cellStyle name="SAPBEXexcCritical5 30" xfId="40923"/>
    <cellStyle name="SAPBEXexcCritical5 31" xfId="40924"/>
    <cellStyle name="SAPBEXexcCritical5 32" xfId="40925"/>
    <cellStyle name="SAPBEXexcCritical5 4" xfId="14566"/>
    <cellStyle name="SAPBEXexcCritical5 5" xfId="14567"/>
    <cellStyle name="SAPBEXexcCritical5 6" xfId="14568"/>
    <cellStyle name="SAPBEXexcCritical5 7" xfId="14569"/>
    <cellStyle name="SAPBEXexcCritical5 8" xfId="14570"/>
    <cellStyle name="SAPBEXexcCritical5 9" xfId="14571"/>
    <cellStyle name="SAPBEXexcCritical6" xfId="175"/>
    <cellStyle name="SAPBEXexcCritical6 10" xfId="14572"/>
    <cellStyle name="SAPBEXexcCritical6 11" xfId="14573"/>
    <cellStyle name="SAPBEXexcCritical6 12" xfId="14574"/>
    <cellStyle name="SAPBEXexcCritical6 13" xfId="14575"/>
    <cellStyle name="SAPBEXexcCritical6 14" xfId="40926"/>
    <cellStyle name="SAPBEXexcCritical6 15" xfId="40927"/>
    <cellStyle name="SAPBEXexcCritical6 16" xfId="40928"/>
    <cellStyle name="SAPBEXexcCritical6 17" xfId="40929"/>
    <cellStyle name="SAPBEXexcCritical6 18" xfId="40930"/>
    <cellStyle name="SAPBEXexcCritical6 19" xfId="40931"/>
    <cellStyle name="SAPBEXexcCritical6 2" xfId="14576"/>
    <cellStyle name="SAPBEXexcCritical6 20" xfId="40932"/>
    <cellStyle name="SAPBEXexcCritical6 21" xfId="40933"/>
    <cellStyle name="SAPBEXexcCritical6 22" xfId="40934"/>
    <cellStyle name="SAPBEXexcCritical6 23" xfId="40935"/>
    <cellStyle name="SAPBEXexcCritical6 24" xfId="40936"/>
    <cellStyle name="SAPBEXexcCritical6 25" xfId="40937"/>
    <cellStyle name="SAPBEXexcCritical6 26" xfId="40938"/>
    <cellStyle name="SAPBEXexcCritical6 27" xfId="40939"/>
    <cellStyle name="SAPBEXexcCritical6 28" xfId="40940"/>
    <cellStyle name="SAPBEXexcCritical6 29" xfId="40941"/>
    <cellStyle name="SAPBEXexcCritical6 3" xfId="14577"/>
    <cellStyle name="SAPBEXexcCritical6 30" xfId="40942"/>
    <cellStyle name="SAPBEXexcCritical6 31" xfId="40943"/>
    <cellStyle name="SAPBEXexcCritical6 32" xfId="40944"/>
    <cellStyle name="SAPBEXexcCritical6 4" xfId="14578"/>
    <cellStyle name="SAPBEXexcCritical6 5" xfId="14579"/>
    <cellStyle name="SAPBEXexcCritical6 6" xfId="14580"/>
    <cellStyle name="SAPBEXexcCritical6 7" xfId="14581"/>
    <cellStyle name="SAPBEXexcCritical6 8" xfId="14582"/>
    <cellStyle name="SAPBEXexcCritical6 9" xfId="14583"/>
    <cellStyle name="SAPBEXexcGood1" xfId="176"/>
    <cellStyle name="SAPBEXexcGood1 10" xfId="14584"/>
    <cellStyle name="SAPBEXexcGood1 11" xfId="14585"/>
    <cellStyle name="SAPBEXexcGood1 12" xfId="14586"/>
    <cellStyle name="SAPBEXexcGood1 13" xfId="14587"/>
    <cellStyle name="SAPBEXexcGood1 14" xfId="40945"/>
    <cellStyle name="SAPBEXexcGood1 15" xfId="40946"/>
    <cellStyle name="SAPBEXexcGood1 16" xfId="40947"/>
    <cellStyle name="SAPBEXexcGood1 17" xfId="40948"/>
    <cellStyle name="SAPBEXexcGood1 18" xfId="40949"/>
    <cellStyle name="SAPBEXexcGood1 19" xfId="40950"/>
    <cellStyle name="SAPBEXexcGood1 2" xfId="14588"/>
    <cellStyle name="SAPBEXexcGood1 20" xfId="40951"/>
    <cellStyle name="SAPBEXexcGood1 21" xfId="40952"/>
    <cellStyle name="SAPBEXexcGood1 22" xfId="40953"/>
    <cellStyle name="SAPBEXexcGood1 23" xfId="40954"/>
    <cellStyle name="SAPBEXexcGood1 24" xfId="40955"/>
    <cellStyle name="SAPBEXexcGood1 25" xfId="40956"/>
    <cellStyle name="SAPBEXexcGood1 26" xfId="40957"/>
    <cellStyle name="SAPBEXexcGood1 27" xfId="40958"/>
    <cellStyle name="SAPBEXexcGood1 28" xfId="40959"/>
    <cellStyle name="SAPBEXexcGood1 29" xfId="40960"/>
    <cellStyle name="SAPBEXexcGood1 3" xfId="14589"/>
    <cellStyle name="SAPBEXexcGood1 30" xfId="40961"/>
    <cellStyle name="SAPBEXexcGood1 31" xfId="40962"/>
    <cellStyle name="SAPBEXexcGood1 32" xfId="40963"/>
    <cellStyle name="SAPBEXexcGood1 4" xfId="14590"/>
    <cellStyle name="SAPBEXexcGood1 5" xfId="14591"/>
    <cellStyle name="SAPBEXexcGood1 6" xfId="14592"/>
    <cellStyle name="SAPBEXexcGood1 7" xfId="14593"/>
    <cellStyle name="SAPBEXexcGood1 8" xfId="14594"/>
    <cellStyle name="SAPBEXexcGood1 9" xfId="14595"/>
    <cellStyle name="SAPBEXexcGood2" xfId="177"/>
    <cellStyle name="SAPBEXexcGood2 10" xfId="14596"/>
    <cellStyle name="SAPBEXexcGood2 11" xfId="14597"/>
    <cellStyle name="SAPBEXexcGood2 12" xfId="14598"/>
    <cellStyle name="SAPBEXexcGood2 13" xfId="14599"/>
    <cellStyle name="SAPBEXexcGood2 14" xfId="40964"/>
    <cellStyle name="SAPBEXexcGood2 15" xfId="40965"/>
    <cellStyle name="SAPBEXexcGood2 16" xfId="40966"/>
    <cellStyle name="SAPBEXexcGood2 17" xfId="40967"/>
    <cellStyle name="SAPBEXexcGood2 18" xfId="40968"/>
    <cellStyle name="SAPBEXexcGood2 19" xfId="40969"/>
    <cellStyle name="SAPBEXexcGood2 2" xfId="14600"/>
    <cellStyle name="SAPBEXexcGood2 20" xfId="40970"/>
    <cellStyle name="SAPBEXexcGood2 21" xfId="40971"/>
    <cellStyle name="SAPBEXexcGood2 22" xfId="40972"/>
    <cellStyle name="SAPBEXexcGood2 23" xfId="40973"/>
    <cellStyle name="SAPBEXexcGood2 24" xfId="40974"/>
    <cellStyle name="SAPBEXexcGood2 25" xfId="40975"/>
    <cellStyle name="SAPBEXexcGood2 26" xfId="40976"/>
    <cellStyle name="SAPBEXexcGood2 27" xfId="40977"/>
    <cellStyle name="SAPBEXexcGood2 28" xfId="40978"/>
    <cellStyle name="SAPBEXexcGood2 29" xfId="40979"/>
    <cellStyle name="SAPBEXexcGood2 3" xfId="14601"/>
    <cellStyle name="SAPBEXexcGood2 30" xfId="40980"/>
    <cellStyle name="SAPBEXexcGood2 31" xfId="40981"/>
    <cellStyle name="SAPBEXexcGood2 32" xfId="40982"/>
    <cellStyle name="SAPBEXexcGood2 4" xfId="14602"/>
    <cellStyle name="SAPBEXexcGood2 5" xfId="14603"/>
    <cellStyle name="SAPBEXexcGood2 6" xfId="14604"/>
    <cellStyle name="SAPBEXexcGood2 7" xfId="14605"/>
    <cellStyle name="SAPBEXexcGood2 8" xfId="14606"/>
    <cellStyle name="SAPBEXexcGood2 9" xfId="14607"/>
    <cellStyle name="SAPBEXexcGood3" xfId="178"/>
    <cellStyle name="SAPBEXexcGood3 10" xfId="14608"/>
    <cellStyle name="SAPBEXexcGood3 11" xfId="14609"/>
    <cellStyle name="SAPBEXexcGood3 12" xfId="14610"/>
    <cellStyle name="SAPBEXexcGood3 13" xfId="14611"/>
    <cellStyle name="SAPBEXexcGood3 14" xfId="40983"/>
    <cellStyle name="SAPBEXexcGood3 15" xfId="40984"/>
    <cellStyle name="SAPBEXexcGood3 16" xfId="40985"/>
    <cellStyle name="SAPBEXexcGood3 17" xfId="40986"/>
    <cellStyle name="SAPBEXexcGood3 18" xfId="40987"/>
    <cellStyle name="SAPBEXexcGood3 19" xfId="40988"/>
    <cellStyle name="SAPBEXexcGood3 2" xfId="14612"/>
    <cellStyle name="SAPBEXexcGood3 20" xfId="40989"/>
    <cellStyle name="SAPBEXexcGood3 21" xfId="40990"/>
    <cellStyle name="SAPBEXexcGood3 22" xfId="40991"/>
    <cellStyle name="SAPBEXexcGood3 23" xfId="40992"/>
    <cellStyle name="SAPBEXexcGood3 24" xfId="40993"/>
    <cellStyle name="SAPBEXexcGood3 25" xfId="40994"/>
    <cellStyle name="SAPBEXexcGood3 26" xfId="40995"/>
    <cellStyle name="SAPBEXexcGood3 27" xfId="40996"/>
    <cellStyle name="SAPBEXexcGood3 28" xfId="40997"/>
    <cellStyle name="SAPBEXexcGood3 29" xfId="40998"/>
    <cellStyle name="SAPBEXexcGood3 3" xfId="14613"/>
    <cellStyle name="SAPBEXexcGood3 30" xfId="40999"/>
    <cellStyle name="SAPBEXexcGood3 31" xfId="41000"/>
    <cellStyle name="SAPBEXexcGood3 32" xfId="41001"/>
    <cellStyle name="SAPBEXexcGood3 4" xfId="14614"/>
    <cellStyle name="SAPBEXexcGood3 5" xfId="14615"/>
    <cellStyle name="SAPBEXexcGood3 6" xfId="14616"/>
    <cellStyle name="SAPBEXexcGood3 7" xfId="14617"/>
    <cellStyle name="SAPBEXexcGood3 8" xfId="14618"/>
    <cellStyle name="SAPBEXexcGood3 9" xfId="14619"/>
    <cellStyle name="SAPBEXfilterDrill" xfId="179"/>
    <cellStyle name="SAPBEXfilterItem" xfId="180"/>
    <cellStyle name="SAPBEXfilterText" xfId="181"/>
    <cellStyle name="SAPBEXformats" xfId="182"/>
    <cellStyle name="SAPBEXformats 10" xfId="14620"/>
    <cellStyle name="SAPBEXformats 11" xfId="14621"/>
    <cellStyle name="SAPBEXformats 12" xfId="14622"/>
    <cellStyle name="SAPBEXformats 13" xfId="14623"/>
    <cellStyle name="SAPBEXformats 14" xfId="41002"/>
    <cellStyle name="SAPBEXformats 15" xfId="41003"/>
    <cellStyle name="SAPBEXformats 16" xfId="41004"/>
    <cellStyle name="SAPBEXformats 17" xfId="41005"/>
    <cellStyle name="SAPBEXformats 18" xfId="41006"/>
    <cellStyle name="SAPBEXformats 19" xfId="41007"/>
    <cellStyle name="SAPBEXformats 2" xfId="14624"/>
    <cellStyle name="SAPBEXformats 20" xfId="41008"/>
    <cellStyle name="SAPBEXformats 21" xfId="41009"/>
    <cellStyle name="SAPBEXformats 22" xfId="41010"/>
    <cellStyle name="SAPBEXformats 23" xfId="41011"/>
    <cellStyle name="SAPBEXformats 24" xfId="41012"/>
    <cellStyle name="SAPBEXformats 25" xfId="41013"/>
    <cellStyle name="SAPBEXformats 26" xfId="41014"/>
    <cellStyle name="SAPBEXformats 27" xfId="41015"/>
    <cellStyle name="SAPBEXformats 28" xfId="41016"/>
    <cellStyle name="SAPBEXformats 29" xfId="41017"/>
    <cellStyle name="SAPBEXformats 3" xfId="14625"/>
    <cellStyle name="SAPBEXformats 30" xfId="41018"/>
    <cellStyle name="SAPBEXformats 31" xfId="41019"/>
    <cellStyle name="SAPBEXformats 32" xfId="41020"/>
    <cellStyle name="SAPBEXformats 4" xfId="14626"/>
    <cellStyle name="SAPBEXformats 5" xfId="14627"/>
    <cellStyle name="SAPBEXformats 6" xfId="14628"/>
    <cellStyle name="SAPBEXformats 7" xfId="14629"/>
    <cellStyle name="SAPBEXformats 8" xfId="14630"/>
    <cellStyle name="SAPBEXformats 9" xfId="14631"/>
    <cellStyle name="SAPBEXheaderItem" xfId="183"/>
    <cellStyle name="SAPBEXheaderItem 2" xfId="2239"/>
    <cellStyle name="SAPBEXheaderItem_0910 GSO Capex RRP - Final (Detail) v2 220710" xfId="41021"/>
    <cellStyle name="SAPBEXheaderText" xfId="184"/>
    <cellStyle name="SAPBEXheaderText 2" xfId="2240"/>
    <cellStyle name="SAPBEXheaderText_0910 GSO Capex RRP - Final (Detail) v2 220710" xfId="41022"/>
    <cellStyle name="SAPBEXHLevel0" xfId="185"/>
    <cellStyle name="SAPBEXHLevel0 10" xfId="14632"/>
    <cellStyle name="SAPBEXHLevel0 11" xfId="14633"/>
    <cellStyle name="SAPBEXHLevel0 12" xfId="14634"/>
    <cellStyle name="SAPBEXHLevel0 13" xfId="14635"/>
    <cellStyle name="SAPBEXHLevel0 14" xfId="14636"/>
    <cellStyle name="SAPBEXHLevel0 15" xfId="41023"/>
    <cellStyle name="SAPBEXHLevel0 16" xfId="41024"/>
    <cellStyle name="SAPBEXHLevel0 17" xfId="41025"/>
    <cellStyle name="SAPBEXHLevel0 18" xfId="41026"/>
    <cellStyle name="SAPBEXHLevel0 19" xfId="41027"/>
    <cellStyle name="SAPBEXHLevel0 2" xfId="2241"/>
    <cellStyle name="SAPBEXHLevel0 2 10" xfId="14637"/>
    <cellStyle name="SAPBEXHLevel0 2 11" xfId="14638"/>
    <cellStyle name="SAPBEXHLevel0 2 12" xfId="14639"/>
    <cellStyle name="SAPBEXHLevel0 2 13" xfId="14640"/>
    <cellStyle name="SAPBEXHLevel0 2 14" xfId="41028"/>
    <cellStyle name="SAPBEXHLevel0 2 15" xfId="41029"/>
    <cellStyle name="SAPBEXHLevel0 2 16" xfId="41030"/>
    <cellStyle name="SAPBEXHLevel0 2 17" xfId="41031"/>
    <cellStyle name="SAPBEXHLevel0 2 18" xfId="41032"/>
    <cellStyle name="SAPBEXHLevel0 2 19" xfId="41033"/>
    <cellStyle name="SAPBEXHLevel0 2 2" xfId="14641"/>
    <cellStyle name="SAPBEXHLevel0 2 20" xfId="41034"/>
    <cellStyle name="SAPBEXHLevel0 2 21" xfId="41035"/>
    <cellStyle name="SAPBEXHLevel0 2 22" xfId="41036"/>
    <cellStyle name="SAPBEXHLevel0 2 23" xfId="41037"/>
    <cellStyle name="SAPBEXHLevel0 2 24" xfId="41038"/>
    <cellStyle name="SAPBEXHLevel0 2 25" xfId="41039"/>
    <cellStyle name="SAPBEXHLevel0 2 26" xfId="41040"/>
    <cellStyle name="SAPBEXHLevel0 2 27" xfId="41041"/>
    <cellStyle name="SAPBEXHLevel0 2 28" xfId="41042"/>
    <cellStyle name="SAPBEXHLevel0 2 29" xfId="41043"/>
    <cellStyle name="SAPBEXHLevel0 2 3" xfId="14642"/>
    <cellStyle name="SAPBEXHLevel0 2 30" xfId="41044"/>
    <cellStyle name="SAPBEXHLevel0 2 31" xfId="41045"/>
    <cellStyle name="SAPBEXHLevel0 2 32" xfId="41046"/>
    <cellStyle name="SAPBEXHLevel0 2 4" xfId="14643"/>
    <cellStyle name="SAPBEXHLevel0 2 5" xfId="14644"/>
    <cellStyle name="SAPBEXHLevel0 2 6" xfId="14645"/>
    <cellStyle name="SAPBEXHLevel0 2 7" xfId="14646"/>
    <cellStyle name="SAPBEXHLevel0 2 8" xfId="14647"/>
    <cellStyle name="SAPBEXHLevel0 2 9" xfId="14648"/>
    <cellStyle name="SAPBEXHLevel0 20" xfId="41047"/>
    <cellStyle name="SAPBEXHLevel0 21" xfId="41048"/>
    <cellStyle name="SAPBEXHLevel0 22" xfId="41049"/>
    <cellStyle name="SAPBEXHLevel0 23" xfId="41050"/>
    <cellStyle name="SAPBEXHLevel0 24" xfId="41051"/>
    <cellStyle name="SAPBEXHLevel0 25" xfId="41052"/>
    <cellStyle name="SAPBEXHLevel0 26" xfId="41053"/>
    <cellStyle name="SAPBEXHLevel0 27" xfId="41054"/>
    <cellStyle name="SAPBEXHLevel0 28" xfId="41055"/>
    <cellStyle name="SAPBEXHLevel0 29" xfId="41056"/>
    <cellStyle name="SAPBEXHLevel0 3" xfId="14649"/>
    <cellStyle name="SAPBEXHLevel0 30" xfId="41057"/>
    <cellStyle name="SAPBEXHLevel0 31" xfId="41058"/>
    <cellStyle name="SAPBEXHLevel0 32" xfId="41059"/>
    <cellStyle name="SAPBEXHLevel0 33" xfId="41060"/>
    <cellStyle name="SAPBEXHLevel0 4" xfId="14650"/>
    <cellStyle name="SAPBEXHLevel0 5" xfId="14651"/>
    <cellStyle name="SAPBEXHLevel0 6" xfId="14652"/>
    <cellStyle name="SAPBEXHLevel0 7" xfId="14653"/>
    <cellStyle name="SAPBEXHLevel0 8" xfId="14654"/>
    <cellStyle name="SAPBEXHLevel0 9" xfId="14655"/>
    <cellStyle name="SAPBEXHLevel0_0910 GSO Capex RRP - Final (Detail) v2 220710" xfId="41061"/>
    <cellStyle name="SAPBEXHLevel0X" xfId="186"/>
    <cellStyle name="SAPBEXHLevel0X 10" xfId="14656"/>
    <cellStyle name="SAPBEXHLevel0X 11" xfId="14657"/>
    <cellStyle name="SAPBEXHLevel0X 12" xfId="14658"/>
    <cellStyle name="SAPBEXHLevel0X 13" xfId="14659"/>
    <cellStyle name="SAPBEXHLevel0X 14" xfId="14660"/>
    <cellStyle name="SAPBEXHLevel0X 15" xfId="41062"/>
    <cellStyle name="SAPBEXHLevel0X 16" xfId="41063"/>
    <cellStyle name="SAPBEXHLevel0X 17" xfId="41064"/>
    <cellStyle name="SAPBEXHLevel0X 18" xfId="41065"/>
    <cellStyle name="SAPBEXHLevel0X 19" xfId="41066"/>
    <cellStyle name="SAPBEXHLevel0X 2" xfId="2242"/>
    <cellStyle name="SAPBEXHLevel0X 2 10" xfId="14661"/>
    <cellStyle name="SAPBEXHLevel0X 2 11" xfId="14662"/>
    <cellStyle name="SAPBEXHLevel0X 2 12" xfId="14663"/>
    <cellStyle name="SAPBEXHLevel0X 2 13" xfId="14664"/>
    <cellStyle name="SAPBEXHLevel0X 2 14" xfId="41067"/>
    <cellStyle name="SAPBEXHLevel0X 2 15" xfId="41068"/>
    <cellStyle name="SAPBEXHLevel0X 2 16" xfId="41069"/>
    <cellStyle name="SAPBEXHLevel0X 2 17" xfId="41070"/>
    <cellStyle name="SAPBEXHLevel0X 2 18" xfId="41071"/>
    <cellStyle name="SAPBEXHLevel0X 2 19" xfId="41072"/>
    <cellStyle name="SAPBEXHLevel0X 2 2" xfId="14665"/>
    <cellStyle name="SAPBEXHLevel0X 2 20" xfId="41073"/>
    <cellStyle name="SAPBEXHLevel0X 2 21" xfId="41074"/>
    <cellStyle name="SAPBEXHLevel0X 2 22" xfId="41075"/>
    <cellStyle name="SAPBEXHLevel0X 2 23" xfId="41076"/>
    <cellStyle name="SAPBEXHLevel0X 2 24" xfId="41077"/>
    <cellStyle name="SAPBEXHLevel0X 2 25" xfId="41078"/>
    <cellStyle name="SAPBEXHLevel0X 2 26" xfId="41079"/>
    <cellStyle name="SAPBEXHLevel0X 2 27" xfId="41080"/>
    <cellStyle name="SAPBEXHLevel0X 2 28" xfId="41081"/>
    <cellStyle name="SAPBEXHLevel0X 2 29" xfId="41082"/>
    <cellStyle name="SAPBEXHLevel0X 2 3" xfId="14666"/>
    <cellStyle name="SAPBEXHLevel0X 2 30" xfId="41083"/>
    <cellStyle name="SAPBEXHLevel0X 2 31" xfId="41084"/>
    <cellStyle name="SAPBEXHLevel0X 2 32" xfId="41085"/>
    <cellStyle name="SAPBEXHLevel0X 2 4" xfId="14667"/>
    <cellStyle name="SAPBEXHLevel0X 2 5" xfId="14668"/>
    <cellStyle name="SAPBEXHLevel0X 2 6" xfId="14669"/>
    <cellStyle name="SAPBEXHLevel0X 2 7" xfId="14670"/>
    <cellStyle name="SAPBEXHLevel0X 2 8" xfId="14671"/>
    <cellStyle name="SAPBEXHLevel0X 2 9" xfId="14672"/>
    <cellStyle name="SAPBEXHLevel0X 20" xfId="41086"/>
    <cellStyle name="SAPBEXHLevel0X 21" xfId="41087"/>
    <cellStyle name="SAPBEXHLevel0X 22" xfId="41088"/>
    <cellStyle name="SAPBEXHLevel0X 23" xfId="41089"/>
    <cellStyle name="SAPBEXHLevel0X 24" xfId="41090"/>
    <cellStyle name="SAPBEXHLevel0X 25" xfId="41091"/>
    <cellStyle name="SAPBEXHLevel0X 26" xfId="41092"/>
    <cellStyle name="SAPBEXHLevel0X 27" xfId="41093"/>
    <cellStyle name="SAPBEXHLevel0X 28" xfId="41094"/>
    <cellStyle name="SAPBEXHLevel0X 29" xfId="41095"/>
    <cellStyle name="SAPBEXHLevel0X 3" xfId="14673"/>
    <cellStyle name="SAPBEXHLevel0X 30" xfId="41096"/>
    <cellStyle name="SAPBEXHLevel0X 31" xfId="41097"/>
    <cellStyle name="SAPBEXHLevel0X 32" xfId="41098"/>
    <cellStyle name="SAPBEXHLevel0X 33" xfId="41099"/>
    <cellStyle name="SAPBEXHLevel0X 4" xfId="14674"/>
    <cellStyle name="SAPBEXHLevel0X 5" xfId="14675"/>
    <cellStyle name="SAPBEXHLevel0X 6" xfId="14676"/>
    <cellStyle name="SAPBEXHLevel0X 7" xfId="14677"/>
    <cellStyle name="SAPBEXHLevel0X 8" xfId="14678"/>
    <cellStyle name="SAPBEXHLevel0X 9" xfId="14679"/>
    <cellStyle name="SAPBEXHLevel0X_0910 GSO Capex RRP - Final (Detail) v2 220710" xfId="41100"/>
    <cellStyle name="SAPBEXHLevel1" xfId="187"/>
    <cellStyle name="SAPBEXHLevel1 10" xfId="14680"/>
    <cellStyle name="SAPBEXHLevel1 11" xfId="14681"/>
    <cellStyle name="SAPBEXHLevel1 12" xfId="14682"/>
    <cellStyle name="SAPBEXHLevel1 13" xfId="14683"/>
    <cellStyle name="SAPBEXHLevel1 14" xfId="14684"/>
    <cellStyle name="SAPBEXHLevel1 15" xfId="41101"/>
    <cellStyle name="SAPBEXHLevel1 16" xfId="41102"/>
    <cellStyle name="SAPBEXHLevel1 17" xfId="41103"/>
    <cellStyle name="SAPBEXHLevel1 18" xfId="41104"/>
    <cellStyle name="SAPBEXHLevel1 19" xfId="41105"/>
    <cellStyle name="SAPBEXHLevel1 2" xfId="2243"/>
    <cellStyle name="SAPBEXHLevel1 2 10" xfId="14685"/>
    <cellStyle name="SAPBEXHLevel1 2 11" xfId="14686"/>
    <cellStyle name="SAPBEXHLevel1 2 12" xfId="14687"/>
    <cellStyle name="SAPBEXHLevel1 2 13" xfId="14688"/>
    <cellStyle name="SAPBEXHLevel1 2 14" xfId="41106"/>
    <cellStyle name="SAPBEXHLevel1 2 15" xfId="41107"/>
    <cellStyle name="SAPBEXHLevel1 2 16" xfId="41108"/>
    <cellStyle name="SAPBEXHLevel1 2 17" xfId="41109"/>
    <cellStyle name="SAPBEXHLevel1 2 18" xfId="41110"/>
    <cellStyle name="SAPBEXHLevel1 2 19" xfId="41111"/>
    <cellStyle name="SAPBEXHLevel1 2 2" xfId="14689"/>
    <cellStyle name="SAPBEXHLevel1 2 20" xfId="41112"/>
    <cellStyle name="SAPBEXHLevel1 2 21" xfId="41113"/>
    <cellStyle name="SAPBEXHLevel1 2 22" xfId="41114"/>
    <cellStyle name="SAPBEXHLevel1 2 23" xfId="41115"/>
    <cellStyle name="SAPBEXHLevel1 2 24" xfId="41116"/>
    <cellStyle name="SAPBEXHLevel1 2 25" xfId="41117"/>
    <cellStyle name="SAPBEXHLevel1 2 26" xfId="41118"/>
    <cellStyle name="SAPBEXHLevel1 2 27" xfId="41119"/>
    <cellStyle name="SAPBEXHLevel1 2 28" xfId="41120"/>
    <cellStyle name="SAPBEXHLevel1 2 29" xfId="41121"/>
    <cellStyle name="SAPBEXHLevel1 2 3" xfId="14690"/>
    <cellStyle name="SAPBEXHLevel1 2 30" xfId="41122"/>
    <cellStyle name="SAPBEXHLevel1 2 31" xfId="41123"/>
    <cellStyle name="SAPBEXHLevel1 2 32" xfId="41124"/>
    <cellStyle name="SAPBEXHLevel1 2 4" xfId="14691"/>
    <cellStyle name="SAPBEXHLevel1 2 5" xfId="14692"/>
    <cellStyle name="SAPBEXHLevel1 2 6" xfId="14693"/>
    <cellStyle name="SAPBEXHLevel1 2 7" xfId="14694"/>
    <cellStyle name="SAPBEXHLevel1 2 8" xfId="14695"/>
    <cellStyle name="SAPBEXHLevel1 2 9" xfId="14696"/>
    <cellStyle name="SAPBEXHLevel1 20" xfId="41125"/>
    <cellStyle name="SAPBEXHLevel1 21" xfId="41126"/>
    <cellStyle name="SAPBEXHLevel1 22" xfId="41127"/>
    <cellStyle name="SAPBEXHLevel1 23" xfId="41128"/>
    <cellStyle name="SAPBEXHLevel1 24" xfId="41129"/>
    <cellStyle name="SAPBEXHLevel1 25" xfId="41130"/>
    <cellStyle name="SAPBEXHLevel1 26" xfId="41131"/>
    <cellStyle name="SAPBEXHLevel1 27" xfId="41132"/>
    <cellStyle name="SAPBEXHLevel1 28" xfId="41133"/>
    <cellStyle name="SAPBEXHLevel1 29" xfId="41134"/>
    <cellStyle name="SAPBEXHLevel1 3" xfId="14697"/>
    <cellStyle name="SAPBEXHLevel1 30" xfId="41135"/>
    <cellStyle name="SAPBEXHLevel1 31" xfId="41136"/>
    <cellStyle name="SAPBEXHLevel1 32" xfId="41137"/>
    <cellStyle name="SAPBEXHLevel1 33" xfId="41138"/>
    <cellStyle name="SAPBEXHLevel1 4" xfId="14698"/>
    <cellStyle name="SAPBEXHLevel1 5" xfId="14699"/>
    <cellStyle name="SAPBEXHLevel1 6" xfId="14700"/>
    <cellStyle name="SAPBEXHLevel1 7" xfId="14701"/>
    <cellStyle name="SAPBEXHLevel1 8" xfId="14702"/>
    <cellStyle name="SAPBEXHLevel1 9" xfId="14703"/>
    <cellStyle name="SAPBEXHLevel1_0910 GSO Capex RRP - Final (Detail) v2 220710" xfId="41139"/>
    <cellStyle name="SAPBEXHLevel1X" xfId="188"/>
    <cellStyle name="SAPBEXHLevel1X 10" xfId="14704"/>
    <cellStyle name="SAPBEXHLevel1X 11" xfId="14705"/>
    <cellStyle name="SAPBEXHLevel1X 12" xfId="14706"/>
    <cellStyle name="SAPBEXHLevel1X 13" xfId="14707"/>
    <cellStyle name="SAPBEXHLevel1X 14" xfId="14708"/>
    <cellStyle name="SAPBEXHLevel1X 15" xfId="41140"/>
    <cellStyle name="SAPBEXHLevel1X 16" xfId="41141"/>
    <cellStyle name="SAPBEXHLevel1X 17" xfId="41142"/>
    <cellStyle name="SAPBEXHLevel1X 18" xfId="41143"/>
    <cellStyle name="SAPBEXHLevel1X 19" xfId="41144"/>
    <cellStyle name="SAPBEXHLevel1X 2" xfId="2244"/>
    <cellStyle name="SAPBEXHLevel1X 2 10" xfId="14709"/>
    <cellStyle name="SAPBEXHLevel1X 2 11" xfId="14710"/>
    <cellStyle name="SAPBEXHLevel1X 2 12" xfId="14711"/>
    <cellStyle name="SAPBEXHLevel1X 2 13" xfId="14712"/>
    <cellStyle name="SAPBEXHLevel1X 2 14" xfId="41145"/>
    <cellStyle name="SAPBEXHLevel1X 2 15" xfId="41146"/>
    <cellStyle name="SAPBEXHLevel1X 2 16" xfId="41147"/>
    <cellStyle name="SAPBEXHLevel1X 2 17" xfId="41148"/>
    <cellStyle name="SAPBEXHLevel1X 2 18" xfId="41149"/>
    <cellStyle name="SAPBEXHLevel1X 2 19" xfId="41150"/>
    <cellStyle name="SAPBEXHLevel1X 2 2" xfId="14713"/>
    <cellStyle name="SAPBEXHLevel1X 2 20" xfId="41151"/>
    <cellStyle name="SAPBEXHLevel1X 2 21" xfId="41152"/>
    <cellStyle name="SAPBEXHLevel1X 2 22" xfId="41153"/>
    <cellStyle name="SAPBEXHLevel1X 2 23" xfId="41154"/>
    <cellStyle name="SAPBEXHLevel1X 2 24" xfId="41155"/>
    <cellStyle name="SAPBEXHLevel1X 2 25" xfId="41156"/>
    <cellStyle name="SAPBEXHLevel1X 2 26" xfId="41157"/>
    <cellStyle name="SAPBEXHLevel1X 2 27" xfId="41158"/>
    <cellStyle name="SAPBEXHLevel1X 2 28" xfId="41159"/>
    <cellStyle name="SAPBEXHLevel1X 2 29" xfId="41160"/>
    <cellStyle name="SAPBEXHLevel1X 2 3" xfId="14714"/>
    <cellStyle name="SAPBEXHLevel1X 2 30" xfId="41161"/>
    <cellStyle name="SAPBEXHLevel1X 2 31" xfId="41162"/>
    <cellStyle name="SAPBEXHLevel1X 2 32" xfId="41163"/>
    <cellStyle name="SAPBEXHLevel1X 2 4" xfId="14715"/>
    <cellStyle name="SAPBEXHLevel1X 2 5" xfId="14716"/>
    <cellStyle name="SAPBEXHLevel1X 2 6" xfId="14717"/>
    <cellStyle name="SAPBEXHLevel1X 2 7" xfId="14718"/>
    <cellStyle name="SAPBEXHLevel1X 2 8" xfId="14719"/>
    <cellStyle name="SAPBEXHLevel1X 2 9" xfId="14720"/>
    <cellStyle name="SAPBEXHLevel1X 20" xfId="41164"/>
    <cellStyle name="SAPBEXHLevel1X 21" xfId="41165"/>
    <cellStyle name="SAPBEXHLevel1X 22" xfId="41166"/>
    <cellStyle name="SAPBEXHLevel1X 23" xfId="41167"/>
    <cellStyle name="SAPBEXHLevel1X 24" xfId="41168"/>
    <cellStyle name="SAPBEXHLevel1X 25" xfId="41169"/>
    <cellStyle name="SAPBEXHLevel1X 26" xfId="41170"/>
    <cellStyle name="SAPBEXHLevel1X 27" xfId="41171"/>
    <cellStyle name="SAPBEXHLevel1X 28" xfId="41172"/>
    <cellStyle name="SAPBEXHLevel1X 29" xfId="41173"/>
    <cellStyle name="SAPBEXHLevel1X 3" xfId="14721"/>
    <cellStyle name="SAPBEXHLevel1X 30" xfId="41174"/>
    <cellStyle name="SAPBEXHLevel1X 31" xfId="41175"/>
    <cellStyle name="SAPBEXHLevel1X 32" xfId="41176"/>
    <cellStyle name="SAPBEXHLevel1X 33" xfId="41177"/>
    <cellStyle name="SAPBEXHLevel1X 4" xfId="14722"/>
    <cellStyle name="SAPBEXHLevel1X 5" xfId="14723"/>
    <cellStyle name="SAPBEXHLevel1X 6" xfId="14724"/>
    <cellStyle name="SAPBEXHLevel1X 7" xfId="14725"/>
    <cellStyle name="SAPBEXHLevel1X 8" xfId="14726"/>
    <cellStyle name="SAPBEXHLevel1X 9" xfId="14727"/>
    <cellStyle name="SAPBEXHLevel1X_0910 GSO Capex RRP - Final (Detail) v2 220710" xfId="41178"/>
    <cellStyle name="SAPBEXHLevel2" xfId="189"/>
    <cellStyle name="SAPBEXHLevel2 10" xfId="14728"/>
    <cellStyle name="SAPBEXHLevel2 11" xfId="14729"/>
    <cellStyle name="SAPBEXHLevel2 12" xfId="14730"/>
    <cellStyle name="SAPBEXHLevel2 13" xfId="14731"/>
    <cellStyle name="SAPBEXHLevel2 14" xfId="14732"/>
    <cellStyle name="SAPBEXHLevel2 15" xfId="41179"/>
    <cellStyle name="SAPBEXHLevel2 16" xfId="41180"/>
    <cellStyle name="SAPBEXHLevel2 17" xfId="41181"/>
    <cellStyle name="SAPBEXHLevel2 18" xfId="41182"/>
    <cellStyle name="SAPBEXHLevel2 19" xfId="41183"/>
    <cellStyle name="SAPBEXHLevel2 2" xfId="2245"/>
    <cellStyle name="SAPBEXHLevel2 2 10" xfId="14733"/>
    <cellStyle name="SAPBEXHLevel2 2 11" xfId="14734"/>
    <cellStyle name="SAPBEXHLevel2 2 12" xfId="14735"/>
    <cellStyle name="SAPBEXHLevel2 2 13" xfId="14736"/>
    <cellStyle name="SAPBEXHLevel2 2 14" xfId="41184"/>
    <cellStyle name="SAPBEXHLevel2 2 15" xfId="41185"/>
    <cellStyle name="SAPBEXHLevel2 2 16" xfId="41186"/>
    <cellStyle name="SAPBEXHLevel2 2 17" xfId="41187"/>
    <cellStyle name="SAPBEXHLevel2 2 18" xfId="41188"/>
    <cellStyle name="SAPBEXHLevel2 2 19" xfId="41189"/>
    <cellStyle name="SAPBEXHLevel2 2 2" xfId="14737"/>
    <cellStyle name="SAPBEXHLevel2 2 20" xfId="41190"/>
    <cellStyle name="SAPBEXHLevel2 2 21" xfId="41191"/>
    <cellStyle name="SAPBEXHLevel2 2 22" xfId="41192"/>
    <cellStyle name="SAPBEXHLevel2 2 23" xfId="41193"/>
    <cellStyle name="SAPBEXHLevel2 2 24" xfId="41194"/>
    <cellStyle name="SAPBEXHLevel2 2 25" xfId="41195"/>
    <cellStyle name="SAPBEXHLevel2 2 26" xfId="41196"/>
    <cellStyle name="SAPBEXHLevel2 2 27" xfId="41197"/>
    <cellStyle name="SAPBEXHLevel2 2 28" xfId="41198"/>
    <cellStyle name="SAPBEXHLevel2 2 29" xfId="41199"/>
    <cellStyle name="SAPBEXHLevel2 2 3" xfId="14738"/>
    <cellStyle name="SAPBEXHLevel2 2 30" xfId="41200"/>
    <cellStyle name="SAPBEXHLevel2 2 31" xfId="41201"/>
    <cellStyle name="SAPBEXHLevel2 2 32" xfId="41202"/>
    <cellStyle name="SAPBEXHLevel2 2 4" xfId="14739"/>
    <cellStyle name="SAPBEXHLevel2 2 5" xfId="14740"/>
    <cellStyle name="SAPBEXHLevel2 2 6" xfId="14741"/>
    <cellStyle name="SAPBEXHLevel2 2 7" xfId="14742"/>
    <cellStyle name="SAPBEXHLevel2 2 8" xfId="14743"/>
    <cellStyle name="SAPBEXHLevel2 2 9" xfId="14744"/>
    <cellStyle name="SAPBEXHLevel2 20" xfId="41203"/>
    <cellStyle name="SAPBEXHLevel2 21" xfId="41204"/>
    <cellStyle name="SAPBEXHLevel2 22" xfId="41205"/>
    <cellStyle name="SAPBEXHLevel2 23" xfId="41206"/>
    <cellStyle name="SAPBEXHLevel2 24" xfId="41207"/>
    <cellStyle name="SAPBEXHLevel2 25" xfId="41208"/>
    <cellStyle name="SAPBEXHLevel2 26" xfId="41209"/>
    <cellStyle name="SAPBEXHLevel2 27" xfId="41210"/>
    <cellStyle name="SAPBEXHLevel2 28" xfId="41211"/>
    <cellStyle name="SAPBEXHLevel2 29" xfId="41212"/>
    <cellStyle name="SAPBEXHLevel2 3" xfId="14745"/>
    <cellStyle name="SAPBEXHLevel2 30" xfId="41213"/>
    <cellStyle name="SAPBEXHLevel2 31" xfId="41214"/>
    <cellStyle name="SAPBEXHLevel2 32" xfId="41215"/>
    <cellStyle name="SAPBEXHLevel2 33" xfId="41216"/>
    <cellStyle name="SAPBEXHLevel2 4" xfId="14746"/>
    <cellStyle name="SAPBEXHLevel2 5" xfId="14747"/>
    <cellStyle name="SAPBEXHLevel2 6" xfId="14748"/>
    <cellStyle name="SAPBEXHLevel2 7" xfId="14749"/>
    <cellStyle name="SAPBEXHLevel2 8" xfId="14750"/>
    <cellStyle name="SAPBEXHLevel2 9" xfId="14751"/>
    <cellStyle name="SAPBEXHLevel2_0910 GSO Capex RRP - Final (Detail) v2 220710" xfId="41217"/>
    <cellStyle name="SAPBEXHLevel2X" xfId="190"/>
    <cellStyle name="SAPBEXHLevel2X 10" xfId="14752"/>
    <cellStyle name="SAPBEXHLevel2X 11" xfId="14753"/>
    <cellStyle name="SAPBEXHLevel2X 12" xfId="14754"/>
    <cellStyle name="SAPBEXHLevel2X 13" xfId="14755"/>
    <cellStyle name="SAPBEXHLevel2X 14" xfId="14756"/>
    <cellStyle name="SAPBEXHLevel2X 15" xfId="41218"/>
    <cellStyle name="SAPBEXHLevel2X 16" xfId="41219"/>
    <cellStyle name="SAPBEXHLevel2X 17" xfId="41220"/>
    <cellStyle name="SAPBEXHLevel2X 18" xfId="41221"/>
    <cellStyle name="SAPBEXHLevel2X 19" xfId="41222"/>
    <cellStyle name="SAPBEXHLevel2X 2" xfId="2246"/>
    <cellStyle name="SAPBEXHLevel2X 2 10" xfId="14757"/>
    <cellStyle name="SAPBEXHLevel2X 2 11" xfId="14758"/>
    <cellStyle name="SAPBEXHLevel2X 2 12" xfId="14759"/>
    <cellStyle name="SAPBEXHLevel2X 2 13" xfId="14760"/>
    <cellStyle name="SAPBEXHLevel2X 2 14" xfId="41223"/>
    <cellStyle name="SAPBEXHLevel2X 2 15" xfId="41224"/>
    <cellStyle name="SAPBEXHLevel2X 2 16" xfId="41225"/>
    <cellStyle name="SAPBEXHLevel2X 2 17" xfId="41226"/>
    <cellStyle name="SAPBEXHLevel2X 2 18" xfId="41227"/>
    <cellStyle name="SAPBEXHLevel2X 2 19" xfId="41228"/>
    <cellStyle name="SAPBEXHLevel2X 2 2" xfId="14761"/>
    <cellStyle name="SAPBEXHLevel2X 2 20" xfId="41229"/>
    <cellStyle name="SAPBEXHLevel2X 2 21" xfId="41230"/>
    <cellStyle name="SAPBEXHLevel2X 2 22" xfId="41231"/>
    <cellStyle name="SAPBEXHLevel2X 2 23" xfId="41232"/>
    <cellStyle name="SAPBEXHLevel2X 2 24" xfId="41233"/>
    <cellStyle name="SAPBEXHLevel2X 2 25" xfId="41234"/>
    <cellStyle name="SAPBEXHLevel2X 2 26" xfId="41235"/>
    <cellStyle name="SAPBEXHLevel2X 2 27" xfId="41236"/>
    <cellStyle name="SAPBEXHLevel2X 2 28" xfId="41237"/>
    <cellStyle name="SAPBEXHLevel2X 2 29" xfId="41238"/>
    <cellStyle name="SAPBEXHLevel2X 2 3" xfId="14762"/>
    <cellStyle name="SAPBEXHLevel2X 2 30" xfId="41239"/>
    <cellStyle name="SAPBEXHLevel2X 2 31" xfId="41240"/>
    <cellStyle name="SAPBEXHLevel2X 2 32" xfId="41241"/>
    <cellStyle name="SAPBEXHLevel2X 2 4" xfId="14763"/>
    <cellStyle name="SAPBEXHLevel2X 2 5" xfId="14764"/>
    <cellStyle name="SAPBEXHLevel2X 2 6" xfId="14765"/>
    <cellStyle name="SAPBEXHLevel2X 2 7" xfId="14766"/>
    <cellStyle name="SAPBEXHLevel2X 2 8" xfId="14767"/>
    <cellStyle name="SAPBEXHLevel2X 2 9" xfId="14768"/>
    <cellStyle name="SAPBEXHLevel2X 20" xfId="41242"/>
    <cellStyle name="SAPBEXHLevel2X 21" xfId="41243"/>
    <cellStyle name="SAPBEXHLevel2X 22" xfId="41244"/>
    <cellStyle name="SAPBEXHLevel2X 23" xfId="41245"/>
    <cellStyle name="SAPBEXHLevel2X 24" xfId="41246"/>
    <cellStyle name="SAPBEXHLevel2X 25" xfId="41247"/>
    <cellStyle name="SAPBEXHLevel2X 26" xfId="41248"/>
    <cellStyle name="SAPBEXHLevel2X 27" xfId="41249"/>
    <cellStyle name="SAPBEXHLevel2X 28" xfId="41250"/>
    <cellStyle name="SAPBEXHLevel2X 29" xfId="41251"/>
    <cellStyle name="SAPBEXHLevel2X 3" xfId="14769"/>
    <cellStyle name="SAPBEXHLevel2X 30" xfId="41252"/>
    <cellStyle name="SAPBEXHLevel2X 31" xfId="41253"/>
    <cellStyle name="SAPBEXHLevel2X 32" xfId="41254"/>
    <cellStyle name="SAPBEXHLevel2X 33" xfId="41255"/>
    <cellStyle name="SAPBEXHLevel2X 4" xfId="14770"/>
    <cellStyle name="SAPBEXHLevel2X 5" xfId="14771"/>
    <cellStyle name="SAPBEXHLevel2X 6" xfId="14772"/>
    <cellStyle name="SAPBEXHLevel2X 7" xfId="14773"/>
    <cellStyle name="SAPBEXHLevel2X 8" xfId="14774"/>
    <cellStyle name="SAPBEXHLevel2X 9" xfId="14775"/>
    <cellStyle name="SAPBEXHLevel2X_0910 GSO Capex RRP - Final (Detail) v2 220710" xfId="41256"/>
    <cellStyle name="SAPBEXHLevel3" xfId="191"/>
    <cellStyle name="SAPBEXHLevel3 10" xfId="14776"/>
    <cellStyle name="SAPBEXHLevel3 11" xfId="14777"/>
    <cellStyle name="SAPBEXHLevel3 12" xfId="14778"/>
    <cellStyle name="SAPBEXHLevel3 13" xfId="14779"/>
    <cellStyle name="SAPBEXHLevel3 14" xfId="14780"/>
    <cellStyle name="SAPBEXHLevel3 15" xfId="41257"/>
    <cellStyle name="SAPBEXHLevel3 16" xfId="41258"/>
    <cellStyle name="SAPBEXHLevel3 17" xfId="41259"/>
    <cellStyle name="SAPBEXHLevel3 18" xfId="41260"/>
    <cellStyle name="SAPBEXHLevel3 19" xfId="41261"/>
    <cellStyle name="SAPBEXHLevel3 2" xfId="2247"/>
    <cellStyle name="SAPBEXHLevel3 2 10" xfId="14781"/>
    <cellStyle name="SAPBEXHLevel3 2 11" xfId="14782"/>
    <cellStyle name="SAPBEXHLevel3 2 12" xfId="14783"/>
    <cellStyle name="SAPBEXHLevel3 2 13" xfId="14784"/>
    <cellStyle name="SAPBEXHLevel3 2 14" xfId="41262"/>
    <cellStyle name="SAPBEXHLevel3 2 15" xfId="41263"/>
    <cellStyle name="SAPBEXHLevel3 2 16" xfId="41264"/>
    <cellStyle name="SAPBEXHLevel3 2 17" xfId="41265"/>
    <cellStyle name="SAPBEXHLevel3 2 18" xfId="41266"/>
    <cellStyle name="SAPBEXHLevel3 2 19" xfId="41267"/>
    <cellStyle name="SAPBEXHLevel3 2 2" xfId="14785"/>
    <cellStyle name="SAPBEXHLevel3 2 20" xfId="41268"/>
    <cellStyle name="SAPBEXHLevel3 2 21" xfId="41269"/>
    <cellStyle name="SAPBEXHLevel3 2 22" xfId="41270"/>
    <cellStyle name="SAPBEXHLevel3 2 23" xfId="41271"/>
    <cellStyle name="SAPBEXHLevel3 2 24" xfId="41272"/>
    <cellStyle name="SAPBEXHLevel3 2 25" xfId="41273"/>
    <cellStyle name="SAPBEXHLevel3 2 26" xfId="41274"/>
    <cellStyle name="SAPBEXHLevel3 2 27" xfId="41275"/>
    <cellStyle name="SAPBEXHLevel3 2 28" xfId="41276"/>
    <cellStyle name="SAPBEXHLevel3 2 29" xfId="41277"/>
    <cellStyle name="SAPBEXHLevel3 2 3" xfId="14786"/>
    <cellStyle name="SAPBEXHLevel3 2 30" xfId="41278"/>
    <cellStyle name="SAPBEXHLevel3 2 31" xfId="41279"/>
    <cellStyle name="SAPBEXHLevel3 2 32" xfId="41280"/>
    <cellStyle name="SAPBEXHLevel3 2 4" xfId="14787"/>
    <cellStyle name="SAPBEXHLevel3 2 5" xfId="14788"/>
    <cellStyle name="SAPBEXHLevel3 2 6" xfId="14789"/>
    <cellStyle name="SAPBEXHLevel3 2 7" xfId="14790"/>
    <cellStyle name="SAPBEXHLevel3 2 8" xfId="14791"/>
    <cellStyle name="SAPBEXHLevel3 2 9" xfId="14792"/>
    <cellStyle name="SAPBEXHLevel3 20" xfId="41281"/>
    <cellStyle name="SAPBEXHLevel3 21" xfId="41282"/>
    <cellStyle name="SAPBEXHLevel3 22" xfId="41283"/>
    <cellStyle name="SAPBEXHLevel3 23" xfId="41284"/>
    <cellStyle name="SAPBEXHLevel3 24" xfId="41285"/>
    <cellStyle name="SAPBEXHLevel3 25" xfId="41286"/>
    <cellStyle name="SAPBEXHLevel3 26" xfId="41287"/>
    <cellStyle name="SAPBEXHLevel3 27" xfId="41288"/>
    <cellStyle name="SAPBEXHLevel3 28" xfId="41289"/>
    <cellStyle name="SAPBEXHLevel3 29" xfId="41290"/>
    <cellStyle name="SAPBEXHLevel3 3" xfId="14793"/>
    <cellStyle name="SAPBEXHLevel3 30" xfId="41291"/>
    <cellStyle name="SAPBEXHLevel3 31" xfId="41292"/>
    <cellStyle name="SAPBEXHLevel3 32" xfId="41293"/>
    <cellStyle name="SAPBEXHLevel3 33" xfId="41294"/>
    <cellStyle name="SAPBEXHLevel3 4" xfId="14794"/>
    <cellStyle name="SAPBEXHLevel3 5" xfId="14795"/>
    <cellStyle name="SAPBEXHLevel3 6" xfId="14796"/>
    <cellStyle name="SAPBEXHLevel3 7" xfId="14797"/>
    <cellStyle name="SAPBEXHLevel3 8" xfId="14798"/>
    <cellStyle name="SAPBEXHLevel3 9" xfId="14799"/>
    <cellStyle name="SAPBEXHLevel3_0910 GSO Capex RRP - Final (Detail) v2 220710" xfId="41295"/>
    <cellStyle name="SAPBEXHLevel3X" xfId="192"/>
    <cellStyle name="SAPBEXHLevel3X 10" xfId="14800"/>
    <cellStyle name="SAPBEXHLevel3X 11" xfId="14801"/>
    <cellStyle name="SAPBEXHLevel3X 12" xfId="14802"/>
    <cellStyle name="SAPBEXHLevel3X 13" xfId="14803"/>
    <cellStyle name="SAPBEXHLevel3X 14" xfId="14804"/>
    <cellStyle name="SAPBEXHLevel3X 15" xfId="41296"/>
    <cellStyle name="SAPBEXHLevel3X 16" xfId="41297"/>
    <cellStyle name="SAPBEXHLevel3X 17" xfId="41298"/>
    <cellStyle name="SAPBEXHLevel3X 18" xfId="41299"/>
    <cellStyle name="SAPBEXHLevel3X 19" xfId="41300"/>
    <cellStyle name="SAPBEXHLevel3X 2" xfId="2248"/>
    <cellStyle name="SAPBEXHLevel3X 2 10" xfId="14805"/>
    <cellStyle name="SAPBEXHLevel3X 2 11" xfId="14806"/>
    <cellStyle name="SAPBEXHLevel3X 2 12" xfId="14807"/>
    <cellStyle name="SAPBEXHLevel3X 2 13" xfId="14808"/>
    <cellStyle name="SAPBEXHLevel3X 2 14" xfId="41301"/>
    <cellStyle name="SAPBEXHLevel3X 2 15" xfId="41302"/>
    <cellStyle name="SAPBEXHLevel3X 2 16" xfId="41303"/>
    <cellStyle name="SAPBEXHLevel3X 2 17" xfId="41304"/>
    <cellStyle name="SAPBEXHLevel3X 2 18" xfId="41305"/>
    <cellStyle name="SAPBEXHLevel3X 2 19" xfId="41306"/>
    <cellStyle name="SAPBEXHLevel3X 2 2" xfId="14809"/>
    <cellStyle name="SAPBEXHLevel3X 2 20" xfId="41307"/>
    <cellStyle name="SAPBEXHLevel3X 2 21" xfId="41308"/>
    <cellStyle name="SAPBEXHLevel3X 2 22" xfId="41309"/>
    <cellStyle name="SAPBEXHLevel3X 2 23" xfId="41310"/>
    <cellStyle name="SAPBEXHLevel3X 2 24" xfId="41311"/>
    <cellStyle name="SAPBEXHLevel3X 2 25" xfId="41312"/>
    <cellStyle name="SAPBEXHLevel3X 2 26" xfId="41313"/>
    <cellStyle name="SAPBEXHLevel3X 2 27" xfId="41314"/>
    <cellStyle name="SAPBEXHLevel3X 2 28" xfId="41315"/>
    <cellStyle name="SAPBEXHLevel3X 2 29" xfId="41316"/>
    <cellStyle name="SAPBEXHLevel3X 2 3" xfId="14810"/>
    <cellStyle name="SAPBEXHLevel3X 2 30" xfId="41317"/>
    <cellStyle name="SAPBEXHLevel3X 2 31" xfId="41318"/>
    <cellStyle name="SAPBEXHLevel3X 2 32" xfId="41319"/>
    <cellStyle name="SAPBEXHLevel3X 2 4" xfId="14811"/>
    <cellStyle name="SAPBEXHLevel3X 2 5" xfId="14812"/>
    <cellStyle name="SAPBEXHLevel3X 2 6" xfId="14813"/>
    <cellStyle name="SAPBEXHLevel3X 2 7" xfId="14814"/>
    <cellStyle name="SAPBEXHLevel3X 2 8" xfId="14815"/>
    <cellStyle name="SAPBEXHLevel3X 2 9" xfId="14816"/>
    <cellStyle name="SAPBEXHLevel3X 20" xfId="41320"/>
    <cellStyle name="SAPBEXHLevel3X 21" xfId="41321"/>
    <cellStyle name="SAPBEXHLevel3X 22" xfId="41322"/>
    <cellStyle name="SAPBEXHLevel3X 23" xfId="41323"/>
    <cellStyle name="SAPBEXHLevel3X 24" xfId="41324"/>
    <cellStyle name="SAPBEXHLevel3X 25" xfId="41325"/>
    <cellStyle name="SAPBEXHLevel3X 26" xfId="41326"/>
    <cellStyle name="SAPBEXHLevel3X 27" xfId="41327"/>
    <cellStyle name="SAPBEXHLevel3X 28" xfId="41328"/>
    <cellStyle name="SAPBEXHLevel3X 29" xfId="41329"/>
    <cellStyle name="SAPBEXHLevel3X 3" xfId="14817"/>
    <cellStyle name="SAPBEXHLevel3X 30" xfId="41330"/>
    <cellStyle name="SAPBEXHLevel3X 31" xfId="41331"/>
    <cellStyle name="SAPBEXHLevel3X 32" xfId="41332"/>
    <cellStyle name="SAPBEXHLevel3X 33" xfId="41333"/>
    <cellStyle name="SAPBEXHLevel3X 4" xfId="14818"/>
    <cellStyle name="SAPBEXHLevel3X 5" xfId="14819"/>
    <cellStyle name="SAPBEXHLevel3X 6" xfId="14820"/>
    <cellStyle name="SAPBEXHLevel3X 7" xfId="14821"/>
    <cellStyle name="SAPBEXHLevel3X 8" xfId="14822"/>
    <cellStyle name="SAPBEXHLevel3X 9" xfId="14823"/>
    <cellStyle name="SAPBEXHLevel3X_0910 GSO Capex RRP - Final (Detail) v2 220710" xfId="41334"/>
    <cellStyle name="SAPBEXinputData" xfId="193"/>
    <cellStyle name="SAPBEXinputData 10" xfId="14824"/>
    <cellStyle name="SAPBEXinputData 11" xfId="14825"/>
    <cellStyle name="SAPBEXinputData 12" xfId="14826"/>
    <cellStyle name="SAPBEXinputData 13" xfId="14827"/>
    <cellStyle name="SAPBEXinputData 14" xfId="14828"/>
    <cellStyle name="SAPBEXinputData 15" xfId="14829"/>
    <cellStyle name="SAPBEXinputData 16" xfId="14830"/>
    <cellStyle name="SAPBEXinputData 17" xfId="14831"/>
    <cellStyle name="SAPBEXinputData 18" xfId="14832"/>
    <cellStyle name="SAPBEXinputData 2" xfId="2249"/>
    <cellStyle name="SAPBEXinputData 2 10" xfId="14833"/>
    <cellStyle name="SAPBEXinputData 2 11" xfId="14834"/>
    <cellStyle name="SAPBEXinputData 2 12" xfId="14835"/>
    <cellStyle name="SAPBEXinputData 2 13" xfId="14836"/>
    <cellStyle name="SAPBEXinputData 2 14" xfId="14837"/>
    <cellStyle name="SAPBEXinputData 2 15" xfId="14838"/>
    <cellStyle name="SAPBEXinputData 2 16" xfId="14839"/>
    <cellStyle name="SAPBEXinputData 2 17" xfId="14840"/>
    <cellStyle name="SAPBEXinputData 2 2" xfId="2250"/>
    <cellStyle name="SAPBEXinputData 2 2 10" xfId="14841"/>
    <cellStyle name="SAPBEXinputData 2 2 11" xfId="14842"/>
    <cellStyle name="SAPBEXinputData 2 2 12" xfId="14843"/>
    <cellStyle name="SAPBEXinputData 2 2 13" xfId="14844"/>
    <cellStyle name="SAPBEXinputData 2 2 14" xfId="14845"/>
    <cellStyle name="SAPBEXinputData 2 2 15" xfId="41335"/>
    <cellStyle name="SAPBEXinputData 2 2 16" xfId="41336"/>
    <cellStyle name="SAPBEXinputData 2 2 17" xfId="41337"/>
    <cellStyle name="SAPBEXinputData 2 2 18" xfId="41338"/>
    <cellStyle name="SAPBEXinputData 2 2 19" xfId="41339"/>
    <cellStyle name="SAPBEXinputData 2 2 2" xfId="2251"/>
    <cellStyle name="SAPBEXinputData 2 2 2 10" xfId="14846"/>
    <cellStyle name="SAPBEXinputData 2 2 2 11" xfId="14847"/>
    <cellStyle name="SAPBEXinputData 2 2 2 12" xfId="14848"/>
    <cellStyle name="SAPBEXinputData 2 2 2 13" xfId="14849"/>
    <cellStyle name="SAPBEXinputData 2 2 2 2" xfId="14850"/>
    <cellStyle name="SAPBEXinputData 2 2 2 3" xfId="14851"/>
    <cellStyle name="SAPBEXinputData 2 2 2 4" xfId="14852"/>
    <cellStyle name="SAPBEXinputData 2 2 2 5" xfId="14853"/>
    <cellStyle name="SAPBEXinputData 2 2 2 6" xfId="14854"/>
    <cellStyle name="SAPBEXinputData 2 2 2 7" xfId="14855"/>
    <cellStyle name="SAPBEXinputData 2 2 2 8" xfId="14856"/>
    <cellStyle name="SAPBEXinputData 2 2 2 9" xfId="14857"/>
    <cellStyle name="SAPBEXinputData 2 2 20" xfId="41340"/>
    <cellStyle name="SAPBEXinputData 2 2 21" xfId="41341"/>
    <cellStyle name="SAPBEXinputData 2 2 22" xfId="41342"/>
    <cellStyle name="SAPBEXinputData 2 2 23" xfId="41343"/>
    <cellStyle name="SAPBEXinputData 2 2 24" xfId="41344"/>
    <cellStyle name="SAPBEXinputData 2 2 25" xfId="41345"/>
    <cellStyle name="SAPBEXinputData 2 2 26" xfId="41346"/>
    <cellStyle name="SAPBEXinputData 2 2 27" xfId="41347"/>
    <cellStyle name="SAPBEXinputData 2 2 28" xfId="41348"/>
    <cellStyle name="SAPBEXinputData 2 2 29" xfId="41349"/>
    <cellStyle name="SAPBEXinputData 2 2 3" xfId="14858"/>
    <cellStyle name="SAPBEXinputData 2 2 30" xfId="41350"/>
    <cellStyle name="SAPBEXinputData 2 2 4" xfId="14859"/>
    <cellStyle name="SAPBEXinputData 2 2 5" xfId="14860"/>
    <cellStyle name="SAPBEXinputData 2 2 6" xfId="14861"/>
    <cellStyle name="SAPBEXinputData 2 2 7" xfId="14862"/>
    <cellStyle name="SAPBEXinputData 2 2 8" xfId="14863"/>
    <cellStyle name="SAPBEXinputData 2 2 9" xfId="14864"/>
    <cellStyle name="SAPBEXinputData 2 3" xfId="2252"/>
    <cellStyle name="SAPBEXinputData 2 3 10" xfId="14865"/>
    <cellStyle name="SAPBEXinputData 2 3 11" xfId="14866"/>
    <cellStyle name="SAPBEXinputData 2 3 12" xfId="14867"/>
    <cellStyle name="SAPBEXinputData 2 3 13" xfId="14868"/>
    <cellStyle name="SAPBEXinputData 2 3 14" xfId="14869"/>
    <cellStyle name="SAPBEXinputData 2 3 15" xfId="41351"/>
    <cellStyle name="SAPBEXinputData 2 3 16" xfId="41352"/>
    <cellStyle name="SAPBEXinputData 2 3 17" xfId="41353"/>
    <cellStyle name="SAPBEXinputData 2 3 18" xfId="41354"/>
    <cellStyle name="SAPBEXinputData 2 3 19" xfId="41355"/>
    <cellStyle name="SAPBEXinputData 2 3 2" xfId="2253"/>
    <cellStyle name="SAPBEXinputData 2 3 2 10" xfId="14870"/>
    <cellStyle name="SAPBEXinputData 2 3 2 11" xfId="14871"/>
    <cellStyle name="SAPBEXinputData 2 3 2 12" xfId="14872"/>
    <cellStyle name="SAPBEXinputData 2 3 2 13" xfId="14873"/>
    <cellStyle name="SAPBEXinputData 2 3 2 2" xfId="14874"/>
    <cellStyle name="SAPBEXinputData 2 3 2 3" xfId="14875"/>
    <cellStyle name="SAPBEXinputData 2 3 2 4" xfId="14876"/>
    <cellStyle name="SAPBEXinputData 2 3 2 5" xfId="14877"/>
    <cellStyle name="SAPBEXinputData 2 3 2 6" xfId="14878"/>
    <cellStyle name="SAPBEXinputData 2 3 2 7" xfId="14879"/>
    <cellStyle name="SAPBEXinputData 2 3 2 8" xfId="14880"/>
    <cellStyle name="SAPBEXinputData 2 3 2 9" xfId="14881"/>
    <cellStyle name="SAPBEXinputData 2 3 20" xfId="41356"/>
    <cellStyle name="SAPBEXinputData 2 3 21" xfId="41357"/>
    <cellStyle name="SAPBEXinputData 2 3 22" xfId="41358"/>
    <cellStyle name="SAPBEXinputData 2 3 23" xfId="41359"/>
    <cellStyle name="SAPBEXinputData 2 3 24" xfId="41360"/>
    <cellStyle name="SAPBEXinputData 2 3 25" xfId="41361"/>
    <cellStyle name="SAPBEXinputData 2 3 26" xfId="41362"/>
    <cellStyle name="SAPBEXinputData 2 3 27" xfId="41363"/>
    <cellStyle name="SAPBEXinputData 2 3 28" xfId="41364"/>
    <cellStyle name="SAPBEXinputData 2 3 29" xfId="41365"/>
    <cellStyle name="SAPBEXinputData 2 3 3" xfId="14882"/>
    <cellStyle name="SAPBEXinputData 2 3 30" xfId="41366"/>
    <cellStyle name="SAPBEXinputData 2 3 4" xfId="14883"/>
    <cellStyle name="SAPBEXinputData 2 3 5" xfId="14884"/>
    <cellStyle name="SAPBEXinputData 2 3 6" xfId="14885"/>
    <cellStyle name="SAPBEXinputData 2 3 7" xfId="14886"/>
    <cellStyle name="SAPBEXinputData 2 3 8" xfId="14887"/>
    <cellStyle name="SAPBEXinputData 2 3 9" xfId="14888"/>
    <cellStyle name="SAPBEXinputData 2 4" xfId="2254"/>
    <cellStyle name="SAPBEXinputData 2 4 10" xfId="14889"/>
    <cellStyle name="SAPBEXinputData 2 4 11" xfId="14890"/>
    <cellStyle name="SAPBEXinputData 2 4 12" xfId="14891"/>
    <cellStyle name="SAPBEXinputData 2 4 13" xfId="14892"/>
    <cellStyle name="SAPBEXinputData 2 4 14" xfId="14893"/>
    <cellStyle name="SAPBEXinputData 2 4 15" xfId="41367"/>
    <cellStyle name="SAPBEXinputData 2 4 16" xfId="41368"/>
    <cellStyle name="SAPBEXinputData 2 4 17" xfId="41369"/>
    <cellStyle name="SAPBEXinputData 2 4 18" xfId="41370"/>
    <cellStyle name="SAPBEXinputData 2 4 19" xfId="41371"/>
    <cellStyle name="SAPBEXinputData 2 4 2" xfId="2255"/>
    <cellStyle name="SAPBEXinputData 2 4 2 10" xfId="14894"/>
    <cellStyle name="SAPBEXinputData 2 4 2 11" xfId="14895"/>
    <cellStyle name="SAPBEXinputData 2 4 2 12" xfId="14896"/>
    <cellStyle name="SAPBEXinputData 2 4 2 13" xfId="14897"/>
    <cellStyle name="SAPBEXinputData 2 4 2 2" xfId="14898"/>
    <cellStyle name="SAPBEXinputData 2 4 2 3" xfId="14899"/>
    <cellStyle name="SAPBEXinputData 2 4 2 4" xfId="14900"/>
    <cellStyle name="SAPBEXinputData 2 4 2 5" xfId="14901"/>
    <cellStyle name="SAPBEXinputData 2 4 2 6" xfId="14902"/>
    <cellStyle name="SAPBEXinputData 2 4 2 7" xfId="14903"/>
    <cellStyle name="SAPBEXinputData 2 4 2 8" xfId="14904"/>
    <cellStyle name="SAPBEXinputData 2 4 2 9" xfId="14905"/>
    <cellStyle name="SAPBEXinputData 2 4 20" xfId="41372"/>
    <cellStyle name="SAPBEXinputData 2 4 21" xfId="41373"/>
    <cellStyle name="SAPBEXinputData 2 4 22" xfId="41374"/>
    <cellStyle name="SAPBEXinputData 2 4 23" xfId="41375"/>
    <cellStyle name="SAPBEXinputData 2 4 24" xfId="41376"/>
    <cellStyle name="SAPBEXinputData 2 4 25" xfId="41377"/>
    <cellStyle name="SAPBEXinputData 2 4 26" xfId="41378"/>
    <cellStyle name="SAPBEXinputData 2 4 27" xfId="41379"/>
    <cellStyle name="SAPBEXinputData 2 4 28" xfId="41380"/>
    <cellStyle name="SAPBEXinputData 2 4 29" xfId="41381"/>
    <cellStyle name="SAPBEXinputData 2 4 3" xfId="14906"/>
    <cellStyle name="SAPBEXinputData 2 4 30" xfId="41382"/>
    <cellStyle name="SAPBEXinputData 2 4 4" xfId="14907"/>
    <cellStyle name="SAPBEXinputData 2 4 5" xfId="14908"/>
    <cellStyle name="SAPBEXinputData 2 4 6" xfId="14909"/>
    <cellStyle name="SAPBEXinputData 2 4 7" xfId="14910"/>
    <cellStyle name="SAPBEXinputData 2 4 8" xfId="14911"/>
    <cellStyle name="SAPBEXinputData 2 4 9" xfId="14912"/>
    <cellStyle name="SAPBEXinputData 2 5" xfId="2256"/>
    <cellStyle name="SAPBEXinputData 2 5 10" xfId="14913"/>
    <cellStyle name="SAPBEXinputData 2 5 11" xfId="14914"/>
    <cellStyle name="SAPBEXinputData 2 5 12" xfId="14915"/>
    <cellStyle name="SAPBEXinputData 2 5 13" xfId="14916"/>
    <cellStyle name="SAPBEXinputData 2 5 2" xfId="14917"/>
    <cellStyle name="SAPBEXinputData 2 5 3" xfId="14918"/>
    <cellStyle name="SAPBEXinputData 2 5 4" xfId="14919"/>
    <cellStyle name="SAPBEXinputData 2 5 5" xfId="14920"/>
    <cellStyle name="SAPBEXinputData 2 5 6" xfId="14921"/>
    <cellStyle name="SAPBEXinputData 2 5 7" xfId="14922"/>
    <cellStyle name="SAPBEXinputData 2 5 8" xfId="14923"/>
    <cellStyle name="SAPBEXinputData 2 5 9" xfId="14924"/>
    <cellStyle name="SAPBEXinputData 2 6" xfId="14925"/>
    <cellStyle name="SAPBEXinputData 2 7" xfId="14926"/>
    <cellStyle name="SAPBEXinputData 2 8" xfId="14927"/>
    <cellStyle name="SAPBEXinputData 2 9" xfId="14928"/>
    <cellStyle name="SAPBEXinputData 3" xfId="2257"/>
    <cellStyle name="SAPBEXinputData 3 10" xfId="14929"/>
    <cellStyle name="SAPBEXinputData 3 11" xfId="14930"/>
    <cellStyle name="SAPBEXinputData 3 12" xfId="14931"/>
    <cellStyle name="SAPBEXinputData 3 13" xfId="14932"/>
    <cellStyle name="SAPBEXinputData 3 14" xfId="14933"/>
    <cellStyle name="SAPBEXinputData 3 15" xfId="41383"/>
    <cellStyle name="SAPBEXinputData 3 16" xfId="41384"/>
    <cellStyle name="SAPBEXinputData 3 17" xfId="41385"/>
    <cellStyle name="SAPBEXinputData 3 18" xfId="41386"/>
    <cellStyle name="SAPBEXinputData 3 19" xfId="41387"/>
    <cellStyle name="SAPBEXinputData 3 2" xfId="2258"/>
    <cellStyle name="SAPBEXinputData 3 2 10" xfId="14934"/>
    <cellStyle name="SAPBEXinputData 3 2 11" xfId="14935"/>
    <cellStyle name="SAPBEXinputData 3 2 12" xfId="14936"/>
    <cellStyle name="SAPBEXinputData 3 2 13" xfId="14937"/>
    <cellStyle name="SAPBEXinputData 3 2 2" xfId="14938"/>
    <cellStyle name="SAPBEXinputData 3 2 3" xfId="14939"/>
    <cellStyle name="SAPBEXinputData 3 2 4" xfId="14940"/>
    <cellStyle name="SAPBEXinputData 3 2 5" xfId="14941"/>
    <cellStyle name="SAPBEXinputData 3 2 6" xfId="14942"/>
    <cellStyle name="SAPBEXinputData 3 2 7" xfId="14943"/>
    <cellStyle name="SAPBEXinputData 3 2 8" xfId="14944"/>
    <cellStyle name="SAPBEXinputData 3 2 9" xfId="14945"/>
    <cellStyle name="SAPBEXinputData 3 20" xfId="41388"/>
    <cellStyle name="SAPBEXinputData 3 21" xfId="41389"/>
    <cellStyle name="SAPBEXinputData 3 22" xfId="41390"/>
    <cellStyle name="SAPBEXinputData 3 23" xfId="41391"/>
    <cellStyle name="SAPBEXinputData 3 24" xfId="41392"/>
    <cellStyle name="SAPBEXinputData 3 25" xfId="41393"/>
    <cellStyle name="SAPBEXinputData 3 26" xfId="41394"/>
    <cellStyle name="SAPBEXinputData 3 27" xfId="41395"/>
    <cellStyle name="SAPBEXinputData 3 28" xfId="41396"/>
    <cellStyle name="SAPBEXinputData 3 29" xfId="41397"/>
    <cellStyle name="SAPBEXinputData 3 3" xfId="14946"/>
    <cellStyle name="SAPBEXinputData 3 30" xfId="41398"/>
    <cellStyle name="SAPBEXinputData 3 4" xfId="14947"/>
    <cellStyle name="SAPBEXinputData 3 5" xfId="14948"/>
    <cellStyle name="SAPBEXinputData 3 6" xfId="14949"/>
    <cellStyle name="SAPBEXinputData 3 7" xfId="14950"/>
    <cellStyle name="SAPBEXinputData 3 8" xfId="14951"/>
    <cellStyle name="SAPBEXinputData 3 9" xfId="14952"/>
    <cellStyle name="SAPBEXinputData 4" xfId="2259"/>
    <cellStyle name="SAPBEXinputData 4 10" xfId="14953"/>
    <cellStyle name="SAPBEXinputData 4 11" xfId="14954"/>
    <cellStyle name="SAPBEXinputData 4 12" xfId="14955"/>
    <cellStyle name="SAPBEXinputData 4 13" xfId="14956"/>
    <cellStyle name="SAPBEXinputData 4 14" xfId="14957"/>
    <cellStyle name="SAPBEXinputData 4 15" xfId="41399"/>
    <cellStyle name="SAPBEXinputData 4 16" xfId="41400"/>
    <cellStyle name="SAPBEXinputData 4 17" xfId="41401"/>
    <cellStyle name="SAPBEXinputData 4 18" xfId="41402"/>
    <cellStyle name="SAPBEXinputData 4 19" xfId="41403"/>
    <cellStyle name="SAPBEXinputData 4 2" xfId="2260"/>
    <cellStyle name="SAPBEXinputData 4 2 10" xfId="14958"/>
    <cellStyle name="SAPBEXinputData 4 2 11" xfId="14959"/>
    <cellStyle name="SAPBEXinputData 4 2 12" xfId="14960"/>
    <cellStyle name="SAPBEXinputData 4 2 13" xfId="14961"/>
    <cellStyle name="SAPBEXinputData 4 2 2" xfId="14962"/>
    <cellStyle name="SAPBEXinputData 4 2 3" xfId="14963"/>
    <cellStyle name="SAPBEXinputData 4 2 4" xfId="14964"/>
    <cellStyle name="SAPBEXinputData 4 2 5" xfId="14965"/>
    <cellStyle name="SAPBEXinputData 4 2 6" xfId="14966"/>
    <cellStyle name="SAPBEXinputData 4 2 7" xfId="14967"/>
    <cellStyle name="SAPBEXinputData 4 2 8" xfId="14968"/>
    <cellStyle name="SAPBEXinputData 4 2 9" xfId="14969"/>
    <cellStyle name="SAPBEXinputData 4 20" xfId="41404"/>
    <cellStyle name="SAPBEXinputData 4 21" xfId="41405"/>
    <cellStyle name="SAPBEXinputData 4 22" xfId="41406"/>
    <cellStyle name="SAPBEXinputData 4 23" xfId="41407"/>
    <cellStyle name="SAPBEXinputData 4 24" xfId="41408"/>
    <cellStyle name="SAPBEXinputData 4 25" xfId="41409"/>
    <cellStyle name="SAPBEXinputData 4 26" xfId="41410"/>
    <cellStyle name="SAPBEXinputData 4 27" xfId="41411"/>
    <cellStyle name="SAPBEXinputData 4 28" xfId="41412"/>
    <cellStyle name="SAPBEXinputData 4 29" xfId="41413"/>
    <cellStyle name="SAPBEXinputData 4 3" xfId="14970"/>
    <cellStyle name="SAPBEXinputData 4 30" xfId="41414"/>
    <cellStyle name="SAPBEXinputData 4 4" xfId="14971"/>
    <cellStyle name="SAPBEXinputData 4 5" xfId="14972"/>
    <cellStyle name="SAPBEXinputData 4 6" xfId="14973"/>
    <cellStyle name="SAPBEXinputData 4 7" xfId="14974"/>
    <cellStyle name="SAPBEXinputData 4 8" xfId="14975"/>
    <cellStyle name="SAPBEXinputData 4 9" xfId="14976"/>
    <cellStyle name="SAPBEXinputData 5" xfId="2261"/>
    <cellStyle name="SAPBEXinputData 5 10" xfId="14977"/>
    <cellStyle name="SAPBEXinputData 5 11" xfId="14978"/>
    <cellStyle name="SAPBEXinputData 5 12" xfId="14979"/>
    <cellStyle name="SAPBEXinputData 5 13" xfId="14980"/>
    <cellStyle name="SAPBEXinputData 5 14" xfId="14981"/>
    <cellStyle name="SAPBEXinputData 5 15" xfId="41415"/>
    <cellStyle name="SAPBEXinputData 5 16" xfId="41416"/>
    <cellStyle name="SAPBEXinputData 5 17" xfId="41417"/>
    <cellStyle name="SAPBEXinputData 5 18" xfId="41418"/>
    <cellStyle name="SAPBEXinputData 5 19" xfId="41419"/>
    <cellStyle name="SAPBEXinputData 5 2" xfId="2262"/>
    <cellStyle name="SAPBEXinputData 5 2 10" xfId="14982"/>
    <cellStyle name="SAPBEXinputData 5 2 11" xfId="14983"/>
    <cellStyle name="SAPBEXinputData 5 2 12" xfId="14984"/>
    <cellStyle name="SAPBEXinputData 5 2 13" xfId="14985"/>
    <cellStyle name="SAPBEXinputData 5 2 2" xfId="14986"/>
    <cellStyle name="SAPBEXinputData 5 2 3" xfId="14987"/>
    <cellStyle name="SAPBEXinputData 5 2 4" xfId="14988"/>
    <cellStyle name="SAPBEXinputData 5 2 5" xfId="14989"/>
    <cellStyle name="SAPBEXinputData 5 2 6" xfId="14990"/>
    <cellStyle name="SAPBEXinputData 5 2 7" xfId="14991"/>
    <cellStyle name="SAPBEXinputData 5 2 8" xfId="14992"/>
    <cellStyle name="SAPBEXinputData 5 2 9" xfId="14993"/>
    <cellStyle name="SAPBEXinputData 5 20" xfId="41420"/>
    <cellStyle name="SAPBEXinputData 5 21" xfId="41421"/>
    <cellStyle name="SAPBEXinputData 5 22" xfId="41422"/>
    <cellStyle name="SAPBEXinputData 5 23" xfId="41423"/>
    <cellStyle name="SAPBEXinputData 5 24" xfId="41424"/>
    <cellStyle name="SAPBEXinputData 5 25" xfId="41425"/>
    <cellStyle name="SAPBEXinputData 5 26" xfId="41426"/>
    <cellStyle name="SAPBEXinputData 5 27" xfId="41427"/>
    <cellStyle name="SAPBEXinputData 5 28" xfId="41428"/>
    <cellStyle name="SAPBEXinputData 5 29" xfId="41429"/>
    <cellStyle name="SAPBEXinputData 5 3" xfId="14994"/>
    <cellStyle name="SAPBEXinputData 5 30" xfId="41430"/>
    <cellStyle name="SAPBEXinputData 5 4" xfId="14995"/>
    <cellStyle name="SAPBEXinputData 5 5" xfId="14996"/>
    <cellStyle name="SAPBEXinputData 5 6" xfId="14997"/>
    <cellStyle name="SAPBEXinputData 5 7" xfId="14998"/>
    <cellStyle name="SAPBEXinputData 5 8" xfId="14999"/>
    <cellStyle name="SAPBEXinputData 5 9" xfId="15000"/>
    <cellStyle name="SAPBEXinputData 6" xfId="2263"/>
    <cellStyle name="SAPBEXinputData 6 10" xfId="15001"/>
    <cellStyle name="SAPBEXinputData 6 11" xfId="15002"/>
    <cellStyle name="SAPBEXinputData 6 12" xfId="15003"/>
    <cellStyle name="SAPBEXinputData 6 13" xfId="15004"/>
    <cellStyle name="SAPBEXinputData 6 2" xfId="15005"/>
    <cellStyle name="SAPBEXinputData 6 3" xfId="15006"/>
    <cellStyle name="SAPBEXinputData 6 4" xfId="15007"/>
    <cellStyle name="SAPBEXinputData 6 5" xfId="15008"/>
    <cellStyle name="SAPBEXinputData 6 6" xfId="15009"/>
    <cellStyle name="SAPBEXinputData 6 7" xfId="15010"/>
    <cellStyle name="SAPBEXinputData 6 8" xfId="15011"/>
    <cellStyle name="SAPBEXinputData 6 9" xfId="15012"/>
    <cellStyle name="SAPBEXinputData 7" xfId="15013"/>
    <cellStyle name="SAPBEXinputData 8" xfId="15014"/>
    <cellStyle name="SAPBEXinputData 9" xfId="15015"/>
    <cellStyle name="SAPBEXinputData_0910 GSO Capex RRP - Final (Detail) v2 220710" xfId="41431"/>
    <cellStyle name="SAPBEXItemHeader" xfId="2264"/>
    <cellStyle name="SAPBEXItemHeader 10" xfId="15016"/>
    <cellStyle name="SAPBEXItemHeader 11" xfId="15017"/>
    <cellStyle name="SAPBEXItemHeader 12" xfId="15018"/>
    <cellStyle name="SAPBEXItemHeader 13" xfId="15019"/>
    <cellStyle name="SAPBEXItemHeader 14" xfId="41432"/>
    <cellStyle name="SAPBEXItemHeader 15" xfId="41433"/>
    <cellStyle name="SAPBEXItemHeader 16" xfId="41434"/>
    <cellStyle name="SAPBEXItemHeader 17" xfId="41435"/>
    <cellStyle name="SAPBEXItemHeader 18" xfId="41436"/>
    <cellStyle name="SAPBEXItemHeader 19" xfId="41437"/>
    <cellStyle name="SAPBEXItemHeader 2" xfId="15020"/>
    <cellStyle name="SAPBEXItemHeader 20" xfId="41438"/>
    <cellStyle name="SAPBEXItemHeader 21" xfId="41439"/>
    <cellStyle name="SAPBEXItemHeader 22" xfId="41440"/>
    <cellStyle name="SAPBEXItemHeader 23" xfId="41441"/>
    <cellStyle name="SAPBEXItemHeader 24" xfId="41442"/>
    <cellStyle name="SAPBEXItemHeader 25" xfId="41443"/>
    <cellStyle name="SAPBEXItemHeader 26" xfId="41444"/>
    <cellStyle name="SAPBEXItemHeader 27" xfId="41445"/>
    <cellStyle name="SAPBEXItemHeader 28" xfId="41446"/>
    <cellStyle name="SAPBEXItemHeader 29" xfId="41447"/>
    <cellStyle name="SAPBEXItemHeader 3" xfId="15021"/>
    <cellStyle name="SAPBEXItemHeader 30" xfId="41448"/>
    <cellStyle name="SAPBEXItemHeader 31" xfId="41449"/>
    <cellStyle name="SAPBEXItemHeader 32" xfId="41450"/>
    <cellStyle name="SAPBEXItemHeader 4" xfId="15022"/>
    <cellStyle name="SAPBEXItemHeader 5" xfId="15023"/>
    <cellStyle name="SAPBEXItemHeader 6" xfId="15024"/>
    <cellStyle name="SAPBEXItemHeader 7" xfId="15025"/>
    <cellStyle name="SAPBEXItemHeader 8" xfId="15026"/>
    <cellStyle name="SAPBEXItemHeader 9" xfId="15027"/>
    <cellStyle name="SAPBEXresData" xfId="194"/>
    <cellStyle name="SAPBEXresData 10" xfId="15028"/>
    <cellStyle name="SAPBEXresData 11" xfId="15029"/>
    <cellStyle name="SAPBEXresData 12" xfId="15030"/>
    <cellStyle name="SAPBEXresData 13" xfId="15031"/>
    <cellStyle name="SAPBEXresData 14" xfId="41451"/>
    <cellStyle name="SAPBEXresData 15" xfId="41452"/>
    <cellStyle name="SAPBEXresData 16" xfId="41453"/>
    <cellStyle name="SAPBEXresData 17" xfId="41454"/>
    <cellStyle name="SAPBEXresData 18" xfId="41455"/>
    <cellStyle name="SAPBEXresData 19" xfId="41456"/>
    <cellStyle name="SAPBEXresData 2" xfId="15032"/>
    <cellStyle name="SAPBEXresData 20" xfId="41457"/>
    <cellStyle name="SAPBEXresData 21" xfId="41458"/>
    <cellStyle name="SAPBEXresData 22" xfId="41459"/>
    <cellStyle name="SAPBEXresData 23" xfId="41460"/>
    <cellStyle name="SAPBEXresData 24" xfId="41461"/>
    <cellStyle name="SAPBEXresData 25" xfId="41462"/>
    <cellStyle name="SAPBEXresData 26" xfId="41463"/>
    <cellStyle name="SAPBEXresData 27" xfId="41464"/>
    <cellStyle name="SAPBEXresData 28" xfId="41465"/>
    <cellStyle name="SAPBEXresData 29" xfId="41466"/>
    <cellStyle name="SAPBEXresData 3" xfId="15033"/>
    <cellStyle name="SAPBEXresData 30" xfId="41467"/>
    <cellStyle name="SAPBEXresData 31" xfId="41468"/>
    <cellStyle name="SAPBEXresData 32" xfId="41469"/>
    <cellStyle name="SAPBEXresData 4" xfId="15034"/>
    <cellStyle name="SAPBEXresData 5" xfId="15035"/>
    <cellStyle name="SAPBEXresData 6" xfId="15036"/>
    <cellStyle name="SAPBEXresData 7" xfId="15037"/>
    <cellStyle name="SAPBEXresData 8" xfId="15038"/>
    <cellStyle name="SAPBEXresData 9" xfId="15039"/>
    <cellStyle name="SAPBEXresDataEmph" xfId="195"/>
    <cellStyle name="SAPBEXresDataEmph 10" xfId="15040"/>
    <cellStyle name="SAPBEXresDataEmph 11" xfId="15041"/>
    <cellStyle name="SAPBEXresDataEmph 12" xfId="15042"/>
    <cellStyle name="SAPBEXresDataEmph 13" xfId="15043"/>
    <cellStyle name="SAPBEXresDataEmph 14" xfId="41470"/>
    <cellStyle name="SAPBEXresDataEmph 15" xfId="41471"/>
    <cellStyle name="SAPBEXresDataEmph 16" xfId="41472"/>
    <cellStyle name="SAPBEXresDataEmph 17" xfId="41473"/>
    <cellStyle name="SAPBEXresDataEmph 18" xfId="41474"/>
    <cellStyle name="SAPBEXresDataEmph 19" xfId="41475"/>
    <cellStyle name="SAPBEXresDataEmph 2" xfId="15044"/>
    <cellStyle name="SAPBEXresDataEmph 20" xfId="41476"/>
    <cellStyle name="SAPBEXresDataEmph 21" xfId="41477"/>
    <cellStyle name="SAPBEXresDataEmph 22" xfId="41478"/>
    <cellStyle name="SAPBEXresDataEmph 23" xfId="41479"/>
    <cellStyle name="SAPBEXresDataEmph 24" xfId="41480"/>
    <cellStyle name="SAPBEXresDataEmph 25" xfId="41481"/>
    <cellStyle name="SAPBEXresDataEmph 26" xfId="41482"/>
    <cellStyle name="SAPBEXresDataEmph 27" xfId="41483"/>
    <cellStyle name="SAPBEXresDataEmph 28" xfId="41484"/>
    <cellStyle name="SAPBEXresDataEmph 29" xfId="41485"/>
    <cellStyle name="SAPBEXresDataEmph 3" xfId="15045"/>
    <cellStyle name="SAPBEXresDataEmph 30" xfId="41486"/>
    <cellStyle name="SAPBEXresDataEmph 31" xfId="41487"/>
    <cellStyle name="SAPBEXresDataEmph 32" xfId="41488"/>
    <cellStyle name="SAPBEXresDataEmph 4" xfId="15046"/>
    <cellStyle name="SAPBEXresDataEmph 5" xfId="15047"/>
    <cellStyle name="SAPBEXresDataEmph 6" xfId="15048"/>
    <cellStyle name="SAPBEXresDataEmph 7" xfId="15049"/>
    <cellStyle name="SAPBEXresDataEmph 8" xfId="15050"/>
    <cellStyle name="SAPBEXresDataEmph 9" xfId="15051"/>
    <cellStyle name="SAPBEXresItem" xfId="196"/>
    <cellStyle name="SAPBEXresItem 10" xfId="15052"/>
    <cellStyle name="SAPBEXresItem 11" xfId="15053"/>
    <cellStyle name="SAPBEXresItem 12" xfId="15054"/>
    <cellStyle name="SAPBEXresItem 13" xfId="15055"/>
    <cellStyle name="SAPBEXresItem 14" xfId="41489"/>
    <cellStyle name="SAPBEXresItem 15" xfId="41490"/>
    <cellStyle name="SAPBEXresItem 16" xfId="41491"/>
    <cellStyle name="SAPBEXresItem 17" xfId="41492"/>
    <cellStyle name="SAPBEXresItem 18" xfId="41493"/>
    <cellStyle name="SAPBEXresItem 19" xfId="41494"/>
    <cellStyle name="SAPBEXresItem 2" xfId="15056"/>
    <cellStyle name="SAPBEXresItem 20" xfId="41495"/>
    <cellStyle name="SAPBEXresItem 21" xfId="41496"/>
    <cellStyle name="SAPBEXresItem 22" xfId="41497"/>
    <cellStyle name="SAPBEXresItem 23" xfId="41498"/>
    <cellStyle name="SAPBEXresItem 24" xfId="41499"/>
    <cellStyle name="SAPBEXresItem 25" xfId="41500"/>
    <cellStyle name="SAPBEXresItem 26" xfId="41501"/>
    <cellStyle name="SAPBEXresItem 27" xfId="41502"/>
    <cellStyle name="SAPBEXresItem 28" xfId="41503"/>
    <cellStyle name="SAPBEXresItem 29" xfId="41504"/>
    <cellStyle name="SAPBEXresItem 3" xfId="15057"/>
    <cellStyle name="SAPBEXresItem 30" xfId="41505"/>
    <cellStyle name="SAPBEXresItem 31" xfId="41506"/>
    <cellStyle name="SAPBEXresItem 32" xfId="41507"/>
    <cellStyle name="SAPBEXresItem 4" xfId="15058"/>
    <cellStyle name="SAPBEXresItem 5" xfId="15059"/>
    <cellStyle name="SAPBEXresItem 6" xfId="15060"/>
    <cellStyle name="SAPBEXresItem 7" xfId="15061"/>
    <cellStyle name="SAPBEXresItem 8" xfId="15062"/>
    <cellStyle name="SAPBEXresItem 9" xfId="15063"/>
    <cellStyle name="SAPBEXresItemX" xfId="197"/>
    <cellStyle name="SAPBEXresItemX 10" xfId="15064"/>
    <cellStyle name="SAPBEXresItemX 11" xfId="15065"/>
    <cellStyle name="SAPBEXresItemX 12" xfId="15066"/>
    <cellStyle name="SAPBEXresItemX 13" xfId="15067"/>
    <cellStyle name="SAPBEXresItemX 14" xfId="41508"/>
    <cellStyle name="SAPBEXresItemX 15" xfId="41509"/>
    <cellStyle name="SAPBEXresItemX 16" xfId="41510"/>
    <cellStyle name="SAPBEXresItemX 17" xfId="41511"/>
    <cellStyle name="SAPBEXresItemX 18" xfId="41512"/>
    <cellStyle name="SAPBEXresItemX 19" xfId="41513"/>
    <cellStyle name="SAPBEXresItemX 2" xfId="15068"/>
    <cellStyle name="SAPBEXresItemX 20" xfId="41514"/>
    <cellStyle name="SAPBEXresItemX 21" xfId="41515"/>
    <cellStyle name="SAPBEXresItemX 22" xfId="41516"/>
    <cellStyle name="SAPBEXresItemX 23" xfId="41517"/>
    <cellStyle name="SAPBEXresItemX 24" xfId="41518"/>
    <cellStyle name="SAPBEXresItemX 25" xfId="41519"/>
    <cellStyle name="SAPBEXresItemX 26" xfId="41520"/>
    <cellStyle name="SAPBEXresItemX 27" xfId="41521"/>
    <cellStyle name="SAPBEXresItemX 28" xfId="41522"/>
    <cellStyle name="SAPBEXresItemX 29" xfId="41523"/>
    <cellStyle name="SAPBEXresItemX 3" xfId="15069"/>
    <cellStyle name="SAPBEXresItemX 30" xfId="41524"/>
    <cellStyle name="SAPBEXresItemX 31" xfId="41525"/>
    <cellStyle name="SAPBEXresItemX 32" xfId="41526"/>
    <cellStyle name="SAPBEXresItemX 4" xfId="15070"/>
    <cellStyle name="SAPBEXresItemX 5" xfId="15071"/>
    <cellStyle name="SAPBEXresItemX 6" xfId="15072"/>
    <cellStyle name="SAPBEXresItemX 7" xfId="15073"/>
    <cellStyle name="SAPBEXresItemX 8" xfId="15074"/>
    <cellStyle name="SAPBEXresItemX 9" xfId="15075"/>
    <cellStyle name="SAPBEXstdData" xfId="198"/>
    <cellStyle name="SAPBEXstdData 10" xfId="15076"/>
    <cellStyle name="SAPBEXstdData 11" xfId="15077"/>
    <cellStyle name="SAPBEXstdData 12" xfId="15078"/>
    <cellStyle name="SAPBEXstdData 13" xfId="15079"/>
    <cellStyle name="SAPBEXstdData 14" xfId="41527"/>
    <cellStyle name="SAPBEXstdData 15" xfId="41528"/>
    <cellStyle name="SAPBEXstdData 16" xfId="41529"/>
    <cellStyle name="SAPBEXstdData 17" xfId="41530"/>
    <cellStyle name="SAPBEXstdData 18" xfId="41531"/>
    <cellStyle name="SAPBEXstdData 19" xfId="41532"/>
    <cellStyle name="SAPBEXstdData 2" xfId="15080"/>
    <cellStyle name="SAPBEXstdData 20" xfId="41533"/>
    <cellStyle name="SAPBEXstdData 21" xfId="41534"/>
    <cellStyle name="SAPBEXstdData 22" xfId="41535"/>
    <cellStyle name="SAPBEXstdData 23" xfId="41536"/>
    <cellStyle name="SAPBEXstdData 24" xfId="41537"/>
    <cellStyle name="SAPBEXstdData 25" xfId="41538"/>
    <cellStyle name="SAPBEXstdData 26" xfId="41539"/>
    <cellStyle name="SAPBEXstdData 27" xfId="41540"/>
    <cellStyle name="SAPBEXstdData 28" xfId="41541"/>
    <cellStyle name="SAPBEXstdData 29" xfId="41542"/>
    <cellStyle name="SAPBEXstdData 3" xfId="15081"/>
    <cellStyle name="SAPBEXstdData 30" xfId="41543"/>
    <cellStyle name="SAPBEXstdData 31" xfId="41544"/>
    <cellStyle name="SAPBEXstdData 32" xfId="41545"/>
    <cellStyle name="SAPBEXstdData 4" xfId="15082"/>
    <cellStyle name="SAPBEXstdData 5" xfId="15083"/>
    <cellStyle name="SAPBEXstdData 6" xfId="15084"/>
    <cellStyle name="SAPBEXstdData 7" xfId="15085"/>
    <cellStyle name="SAPBEXstdData 8" xfId="15086"/>
    <cellStyle name="SAPBEXstdData 9" xfId="15087"/>
    <cellStyle name="SAPBEXstdDataEmph" xfId="199"/>
    <cellStyle name="SAPBEXstdDataEmph 10" xfId="15088"/>
    <cellStyle name="SAPBEXstdDataEmph 11" xfId="15089"/>
    <cellStyle name="SAPBEXstdDataEmph 12" xfId="15090"/>
    <cellStyle name="SAPBEXstdDataEmph 13" xfId="15091"/>
    <cellStyle name="SAPBEXstdDataEmph 14" xfId="41546"/>
    <cellStyle name="SAPBEXstdDataEmph 15" xfId="41547"/>
    <cellStyle name="SAPBEXstdDataEmph 16" xfId="41548"/>
    <cellStyle name="SAPBEXstdDataEmph 17" xfId="41549"/>
    <cellStyle name="SAPBEXstdDataEmph 18" xfId="41550"/>
    <cellStyle name="SAPBEXstdDataEmph 19" xfId="41551"/>
    <cellStyle name="SAPBEXstdDataEmph 2" xfId="15092"/>
    <cellStyle name="SAPBEXstdDataEmph 20" xfId="41552"/>
    <cellStyle name="SAPBEXstdDataEmph 21" xfId="41553"/>
    <cellStyle name="SAPBEXstdDataEmph 22" xfId="41554"/>
    <cellStyle name="SAPBEXstdDataEmph 23" xfId="41555"/>
    <cellStyle name="SAPBEXstdDataEmph 24" xfId="41556"/>
    <cellStyle name="SAPBEXstdDataEmph 25" xfId="41557"/>
    <cellStyle name="SAPBEXstdDataEmph 26" xfId="41558"/>
    <cellStyle name="SAPBEXstdDataEmph 27" xfId="41559"/>
    <cellStyle name="SAPBEXstdDataEmph 28" xfId="41560"/>
    <cellStyle name="SAPBEXstdDataEmph 29" xfId="41561"/>
    <cellStyle name="SAPBEXstdDataEmph 3" xfId="15093"/>
    <cellStyle name="SAPBEXstdDataEmph 30" xfId="41562"/>
    <cellStyle name="SAPBEXstdDataEmph 31" xfId="41563"/>
    <cellStyle name="SAPBEXstdDataEmph 32" xfId="41564"/>
    <cellStyle name="SAPBEXstdDataEmph 4" xfId="15094"/>
    <cellStyle name="SAPBEXstdDataEmph 5" xfId="15095"/>
    <cellStyle name="SAPBEXstdDataEmph 6" xfId="15096"/>
    <cellStyle name="SAPBEXstdDataEmph 7" xfId="15097"/>
    <cellStyle name="SAPBEXstdDataEmph 8" xfId="15098"/>
    <cellStyle name="SAPBEXstdDataEmph 9" xfId="15099"/>
    <cellStyle name="SAPBEXstdItem" xfId="200"/>
    <cellStyle name="SAPBEXstdItem 10" xfId="15100"/>
    <cellStyle name="SAPBEXstdItem 11" xfId="15101"/>
    <cellStyle name="SAPBEXstdItem 12" xfId="15102"/>
    <cellStyle name="SAPBEXstdItem 13" xfId="15103"/>
    <cellStyle name="SAPBEXstdItem 14" xfId="41565"/>
    <cellStyle name="SAPBEXstdItem 15" xfId="41566"/>
    <cellStyle name="SAPBEXstdItem 16" xfId="41567"/>
    <cellStyle name="SAPBEXstdItem 17" xfId="41568"/>
    <cellStyle name="SAPBEXstdItem 18" xfId="41569"/>
    <cellStyle name="SAPBEXstdItem 19" xfId="41570"/>
    <cellStyle name="SAPBEXstdItem 2" xfId="15104"/>
    <cellStyle name="SAPBEXstdItem 20" xfId="41571"/>
    <cellStyle name="SAPBEXstdItem 21" xfId="41572"/>
    <cellStyle name="SAPBEXstdItem 22" xfId="41573"/>
    <cellStyle name="SAPBEXstdItem 23" xfId="41574"/>
    <cellStyle name="SAPBEXstdItem 24" xfId="41575"/>
    <cellStyle name="SAPBEXstdItem 25" xfId="41576"/>
    <cellStyle name="SAPBEXstdItem 26" xfId="41577"/>
    <cellStyle name="SAPBEXstdItem 27" xfId="41578"/>
    <cellStyle name="SAPBEXstdItem 28" xfId="41579"/>
    <cellStyle name="SAPBEXstdItem 29" xfId="41580"/>
    <cellStyle name="SAPBEXstdItem 3" xfId="15105"/>
    <cellStyle name="SAPBEXstdItem 30" xfId="41581"/>
    <cellStyle name="SAPBEXstdItem 31" xfId="41582"/>
    <cellStyle name="SAPBEXstdItem 32" xfId="41583"/>
    <cellStyle name="SAPBEXstdItem 4" xfId="15106"/>
    <cellStyle name="SAPBEXstdItem 5" xfId="15107"/>
    <cellStyle name="SAPBEXstdItem 6" xfId="15108"/>
    <cellStyle name="SAPBEXstdItem 7" xfId="15109"/>
    <cellStyle name="SAPBEXstdItem 8" xfId="15110"/>
    <cellStyle name="SAPBEXstdItem 9" xfId="15111"/>
    <cellStyle name="SAPBEXstdItemX" xfId="201"/>
    <cellStyle name="SAPBEXstdItemX 10" xfId="15112"/>
    <cellStyle name="SAPBEXstdItemX 11" xfId="15113"/>
    <cellStyle name="SAPBEXstdItemX 12" xfId="15114"/>
    <cellStyle name="SAPBEXstdItemX 13" xfId="15115"/>
    <cellStyle name="SAPBEXstdItemX 14" xfId="41584"/>
    <cellStyle name="SAPBEXstdItemX 15" xfId="41585"/>
    <cellStyle name="SAPBEXstdItemX 16" xfId="41586"/>
    <cellStyle name="SAPBEXstdItemX 17" xfId="41587"/>
    <cellStyle name="SAPBEXstdItemX 18" xfId="41588"/>
    <cellStyle name="SAPBEXstdItemX 19" xfId="41589"/>
    <cellStyle name="SAPBEXstdItemX 2" xfId="15116"/>
    <cellStyle name="SAPBEXstdItemX 20" xfId="41590"/>
    <cellStyle name="SAPBEXstdItemX 21" xfId="41591"/>
    <cellStyle name="SAPBEXstdItemX 22" xfId="41592"/>
    <cellStyle name="SAPBEXstdItemX 23" xfId="41593"/>
    <cellStyle name="SAPBEXstdItemX 24" xfId="41594"/>
    <cellStyle name="SAPBEXstdItemX 25" xfId="41595"/>
    <cellStyle name="SAPBEXstdItemX 26" xfId="41596"/>
    <cellStyle name="SAPBEXstdItemX 27" xfId="41597"/>
    <cellStyle name="SAPBEXstdItemX 28" xfId="41598"/>
    <cellStyle name="SAPBEXstdItemX 29" xfId="41599"/>
    <cellStyle name="SAPBEXstdItemX 3" xfId="15117"/>
    <cellStyle name="SAPBEXstdItemX 30" xfId="41600"/>
    <cellStyle name="SAPBEXstdItemX 31" xfId="41601"/>
    <cellStyle name="SAPBEXstdItemX 32" xfId="41602"/>
    <cellStyle name="SAPBEXstdItemX 4" xfId="15118"/>
    <cellStyle name="SAPBEXstdItemX 5" xfId="15119"/>
    <cellStyle name="SAPBEXstdItemX 6" xfId="15120"/>
    <cellStyle name="SAPBEXstdItemX 7" xfId="15121"/>
    <cellStyle name="SAPBEXstdItemX 8" xfId="15122"/>
    <cellStyle name="SAPBEXstdItemX 9" xfId="15123"/>
    <cellStyle name="SAPBEXtitle" xfId="202"/>
    <cellStyle name="SAPBEXunassignedItem" xfId="2265"/>
    <cellStyle name="SAPBEXunassignedItem 10" xfId="15124"/>
    <cellStyle name="SAPBEXunassignedItem 11" xfId="15125"/>
    <cellStyle name="SAPBEXunassignedItem 12" xfId="15126"/>
    <cellStyle name="SAPBEXunassignedItem 13" xfId="15127"/>
    <cellStyle name="SAPBEXunassignedItem 14" xfId="15128"/>
    <cellStyle name="SAPBEXunassignedItem 15" xfId="15129"/>
    <cellStyle name="SAPBEXunassignedItem 16" xfId="15130"/>
    <cellStyle name="SAPBEXunassignedItem 17" xfId="15131"/>
    <cellStyle name="SAPBEXunassignedItem 2" xfId="2266"/>
    <cellStyle name="SAPBEXunassignedItem 2 10" xfId="15132"/>
    <cellStyle name="SAPBEXunassignedItem 2 11" xfId="15133"/>
    <cellStyle name="SAPBEXunassignedItem 2 12" xfId="15134"/>
    <cellStyle name="SAPBEXunassignedItem 2 13" xfId="15135"/>
    <cellStyle name="SAPBEXunassignedItem 2 14" xfId="15136"/>
    <cellStyle name="SAPBEXunassignedItem 2 15" xfId="41603"/>
    <cellStyle name="SAPBEXunassignedItem 2 16" xfId="41604"/>
    <cellStyle name="SAPBEXunassignedItem 2 17" xfId="41605"/>
    <cellStyle name="SAPBEXunassignedItem 2 18" xfId="41606"/>
    <cellStyle name="SAPBEXunassignedItem 2 19" xfId="41607"/>
    <cellStyle name="SAPBEXunassignedItem 2 2" xfId="2267"/>
    <cellStyle name="SAPBEXunassignedItem 2 2 10" xfId="15137"/>
    <cellStyle name="SAPBEXunassignedItem 2 2 11" xfId="15138"/>
    <cellStyle name="SAPBEXunassignedItem 2 2 12" xfId="15139"/>
    <cellStyle name="SAPBEXunassignedItem 2 2 13" xfId="15140"/>
    <cellStyle name="SAPBEXunassignedItem 2 2 2" xfId="15141"/>
    <cellStyle name="SAPBEXunassignedItem 2 2 3" xfId="15142"/>
    <cellStyle name="SAPBEXunassignedItem 2 2 4" xfId="15143"/>
    <cellStyle name="SAPBEXunassignedItem 2 2 5" xfId="15144"/>
    <cellStyle name="SAPBEXunassignedItem 2 2 6" xfId="15145"/>
    <cellStyle name="SAPBEXunassignedItem 2 2 7" xfId="15146"/>
    <cellStyle name="SAPBEXunassignedItem 2 2 8" xfId="15147"/>
    <cellStyle name="SAPBEXunassignedItem 2 2 9" xfId="15148"/>
    <cellStyle name="SAPBEXunassignedItem 2 20" xfId="41608"/>
    <cellStyle name="SAPBEXunassignedItem 2 21" xfId="41609"/>
    <cellStyle name="SAPBEXunassignedItem 2 22" xfId="41610"/>
    <cellStyle name="SAPBEXunassignedItem 2 23" xfId="41611"/>
    <cellStyle name="SAPBEXunassignedItem 2 24" xfId="41612"/>
    <cellStyle name="SAPBEXunassignedItem 2 25" xfId="41613"/>
    <cellStyle name="SAPBEXunassignedItem 2 26" xfId="41614"/>
    <cellStyle name="SAPBEXunassignedItem 2 27" xfId="41615"/>
    <cellStyle name="SAPBEXunassignedItem 2 28" xfId="41616"/>
    <cellStyle name="SAPBEXunassignedItem 2 29" xfId="41617"/>
    <cellStyle name="SAPBEXunassignedItem 2 3" xfId="15149"/>
    <cellStyle name="SAPBEXunassignedItem 2 30" xfId="41618"/>
    <cellStyle name="SAPBEXunassignedItem 2 4" xfId="15150"/>
    <cellStyle name="SAPBEXunassignedItem 2 5" xfId="15151"/>
    <cellStyle name="SAPBEXunassignedItem 2 6" xfId="15152"/>
    <cellStyle name="SAPBEXunassignedItem 2 7" xfId="15153"/>
    <cellStyle name="SAPBEXunassignedItem 2 8" xfId="15154"/>
    <cellStyle name="SAPBEXunassignedItem 2 9" xfId="15155"/>
    <cellStyle name="SAPBEXunassignedItem 3" xfId="2268"/>
    <cellStyle name="SAPBEXunassignedItem 3 10" xfId="15156"/>
    <cellStyle name="SAPBEXunassignedItem 3 11" xfId="15157"/>
    <cellStyle name="SAPBEXunassignedItem 3 12" xfId="15158"/>
    <cellStyle name="SAPBEXunassignedItem 3 13" xfId="15159"/>
    <cellStyle name="SAPBEXunassignedItem 3 14" xfId="15160"/>
    <cellStyle name="SAPBEXunassignedItem 3 15" xfId="41619"/>
    <cellStyle name="SAPBEXunassignedItem 3 16" xfId="41620"/>
    <cellStyle name="SAPBEXunassignedItem 3 17" xfId="41621"/>
    <cellStyle name="SAPBEXunassignedItem 3 18" xfId="41622"/>
    <cellStyle name="SAPBEXunassignedItem 3 19" xfId="41623"/>
    <cellStyle name="SAPBEXunassignedItem 3 2" xfId="2269"/>
    <cellStyle name="SAPBEXunassignedItem 3 2 10" xfId="15161"/>
    <cellStyle name="SAPBEXunassignedItem 3 2 11" xfId="15162"/>
    <cellStyle name="SAPBEXunassignedItem 3 2 12" xfId="15163"/>
    <cellStyle name="SAPBEXunassignedItem 3 2 13" xfId="15164"/>
    <cellStyle name="SAPBEXunassignedItem 3 2 2" xfId="15165"/>
    <cellStyle name="SAPBEXunassignedItem 3 2 3" xfId="15166"/>
    <cellStyle name="SAPBEXunassignedItem 3 2 4" xfId="15167"/>
    <cellStyle name="SAPBEXunassignedItem 3 2 5" xfId="15168"/>
    <cellStyle name="SAPBEXunassignedItem 3 2 6" xfId="15169"/>
    <cellStyle name="SAPBEXunassignedItem 3 2 7" xfId="15170"/>
    <cellStyle name="SAPBEXunassignedItem 3 2 8" xfId="15171"/>
    <cellStyle name="SAPBEXunassignedItem 3 2 9" xfId="15172"/>
    <cellStyle name="SAPBEXunassignedItem 3 20" xfId="41624"/>
    <cellStyle name="SAPBEXunassignedItem 3 21" xfId="41625"/>
    <cellStyle name="SAPBEXunassignedItem 3 22" xfId="41626"/>
    <cellStyle name="SAPBEXunassignedItem 3 23" xfId="41627"/>
    <cellStyle name="SAPBEXunassignedItem 3 24" xfId="41628"/>
    <cellStyle name="SAPBEXunassignedItem 3 25" xfId="41629"/>
    <cellStyle name="SAPBEXunassignedItem 3 26" xfId="41630"/>
    <cellStyle name="SAPBEXunassignedItem 3 27" xfId="41631"/>
    <cellStyle name="SAPBEXunassignedItem 3 28" xfId="41632"/>
    <cellStyle name="SAPBEXunassignedItem 3 29" xfId="41633"/>
    <cellStyle name="SAPBEXunassignedItem 3 3" xfId="15173"/>
    <cellStyle name="SAPBEXunassignedItem 3 30" xfId="41634"/>
    <cellStyle name="SAPBEXunassignedItem 3 4" xfId="15174"/>
    <cellStyle name="SAPBEXunassignedItem 3 5" xfId="15175"/>
    <cellStyle name="SAPBEXunassignedItem 3 6" xfId="15176"/>
    <cellStyle name="SAPBEXunassignedItem 3 7" xfId="15177"/>
    <cellStyle name="SAPBEXunassignedItem 3 8" xfId="15178"/>
    <cellStyle name="SAPBEXunassignedItem 3 9" xfId="15179"/>
    <cellStyle name="SAPBEXunassignedItem 4" xfId="2270"/>
    <cellStyle name="SAPBEXunassignedItem 4 10" xfId="15180"/>
    <cellStyle name="SAPBEXunassignedItem 4 11" xfId="15181"/>
    <cellStyle name="SAPBEXunassignedItem 4 12" xfId="15182"/>
    <cellStyle name="SAPBEXunassignedItem 4 13" xfId="15183"/>
    <cellStyle name="SAPBEXunassignedItem 4 14" xfId="15184"/>
    <cellStyle name="SAPBEXunassignedItem 4 15" xfId="41635"/>
    <cellStyle name="SAPBEXunassignedItem 4 16" xfId="41636"/>
    <cellStyle name="SAPBEXunassignedItem 4 17" xfId="41637"/>
    <cellStyle name="SAPBEXunassignedItem 4 18" xfId="41638"/>
    <cellStyle name="SAPBEXunassignedItem 4 19" xfId="41639"/>
    <cellStyle name="SAPBEXunassignedItem 4 2" xfId="2271"/>
    <cellStyle name="SAPBEXunassignedItem 4 2 10" xfId="15185"/>
    <cellStyle name="SAPBEXunassignedItem 4 2 11" xfId="15186"/>
    <cellStyle name="SAPBEXunassignedItem 4 2 12" xfId="15187"/>
    <cellStyle name="SAPBEXunassignedItem 4 2 13" xfId="15188"/>
    <cellStyle name="SAPBEXunassignedItem 4 2 2" xfId="15189"/>
    <cellStyle name="SAPBEXunassignedItem 4 2 3" xfId="15190"/>
    <cellStyle name="SAPBEXunassignedItem 4 2 4" xfId="15191"/>
    <cellStyle name="SAPBEXunassignedItem 4 2 5" xfId="15192"/>
    <cellStyle name="SAPBEXunassignedItem 4 2 6" xfId="15193"/>
    <cellStyle name="SAPBEXunassignedItem 4 2 7" xfId="15194"/>
    <cellStyle name="SAPBEXunassignedItem 4 2 8" xfId="15195"/>
    <cellStyle name="SAPBEXunassignedItem 4 2 9" xfId="15196"/>
    <cellStyle name="SAPBEXunassignedItem 4 20" xfId="41640"/>
    <cellStyle name="SAPBEXunassignedItem 4 21" xfId="41641"/>
    <cellStyle name="SAPBEXunassignedItem 4 22" xfId="41642"/>
    <cellStyle name="SAPBEXunassignedItem 4 23" xfId="41643"/>
    <cellStyle name="SAPBEXunassignedItem 4 24" xfId="41644"/>
    <cellStyle name="SAPBEXunassignedItem 4 25" xfId="41645"/>
    <cellStyle name="SAPBEXunassignedItem 4 26" xfId="41646"/>
    <cellStyle name="SAPBEXunassignedItem 4 27" xfId="41647"/>
    <cellStyle name="SAPBEXunassignedItem 4 28" xfId="41648"/>
    <cellStyle name="SAPBEXunassignedItem 4 29" xfId="41649"/>
    <cellStyle name="SAPBEXunassignedItem 4 3" xfId="15197"/>
    <cellStyle name="SAPBEXunassignedItem 4 30" xfId="41650"/>
    <cellStyle name="SAPBEXunassignedItem 4 4" xfId="15198"/>
    <cellStyle name="SAPBEXunassignedItem 4 5" xfId="15199"/>
    <cellStyle name="SAPBEXunassignedItem 4 6" xfId="15200"/>
    <cellStyle name="SAPBEXunassignedItem 4 7" xfId="15201"/>
    <cellStyle name="SAPBEXunassignedItem 4 8" xfId="15202"/>
    <cellStyle name="SAPBEXunassignedItem 4 9" xfId="15203"/>
    <cellStyle name="SAPBEXunassignedItem 5" xfId="2272"/>
    <cellStyle name="SAPBEXunassignedItem 5 10" xfId="15204"/>
    <cellStyle name="SAPBEXunassignedItem 5 11" xfId="15205"/>
    <cellStyle name="SAPBEXunassignedItem 5 12" xfId="15206"/>
    <cellStyle name="SAPBEXunassignedItem 5 13" xfId="15207"/>
    <cellStyle name="SAPBEXunassignedItem 5 2" xfId="15208"/>
    <cellStyle name="SAPBEXunassignedItem 5 3" xfId="15209"/>
    <cellStyle name="SAPBEXunassignedItem 5 4" xfId="15210"/>
    <cellStyle name="SAPBEXunassignedItem 5 5" xfId="15211"/>
    <cellStyle name="SAPBEXunassignedItem 5 6" xfId="15212"/>
    <cellStyle name="SAPBEXunassignedItem 5 7" xfId="15213"/>
    <cellStyle name="SAPBEXunassignedItem 5 8" xfId="15214"/>
    <cellStyle name="SAPBEXunassignedItem 5 9" xfId="15215"/>
    <cellStyle name="SAPBEXunassignedItem 6" xfId="15216"/>
    <cellStyle name="SAPBEXunassignedItem 7" xfId="15217"/>
    <cellStyle name="SAPBEXunassignedItem 8" xfId="15218"/>
    <cellStyle name="SAPBEXunassignedItem 9" xfId="15219"/>
    <cellStyle name="SAPBEXunassignedItem_Business Plan " xfId="15220"/>
    <cellStyle name="SAPBEXundefined" xfId="203"/>
    <cellStyle name="SAPBEXundefined 10" xfId="15221"/>
    <cellStyle name="SAPBEXundefined 11" xfId="15222"/>
    <cellStyle name="SAPBEXundefined 12" xfId="15223"/>
    <cellStyle name="SAPBEXundefined 13" xfId="15224"/>
    <cellStyle name="SAPBEXundefined 14" xfId="41651"/>
    <cellStyle name="SAPBEXundefined 15" xfId="41652"/>
    <cellStyle name="SAPBEXundefined 16" xfId="41653"/>
    <cellStyle name="SAPBEXundefined 17" xfId="41654"/>
    <cellStyle name="SAPBEXundefined 18" xfId="41655"/>
    <cellStyle name="SAPBEXundefined 19" xfId="41656"/>
    <cellStyle name="SAPBEXundefined 2" xfId="15225"/>
    <cellStyle name="SAPBEXundefined 20" xfId="41657"/>
    <cellStyle name="SAPBEXundefined 21" xfId="41658"/>
    <cellStyle name="SAPBEXundefined 22" xfId="41659"/>
    <cellStyle name="SAPBEXundefined 23" xfId="41660"/>
    <cellStyle name="SAPBEXundefined 24" xfId="41661"/>
    <cellStyle name="SAPBEXundefined 25" xfId="41662"/>
    <cellStyle name="SAPBEXundefined 26" xfId="41663"/>
    <cellStyle name="SAPBEXundefined 27" xfId="41664"/>
    <cellStyle name="SAPBEXundefined 28" xfId="41665"/>
    <cellStyle name="SAPBEXundefined 29" xfId="41666"/>
    <cellStyle name="SAPBEXundefined 3" xfId="15226"/>
    <cellStyle name="SAPBEXundefined 30" xfId="41667"/>
    <cellStyle name="SAPBEXundefined 31" xfId="41668"/>
    <cellStyle name="SAPBEXundefined 32" xfId="41669"/>
    <cellStyle name="SAPBEXundefined 4" xfId="15227"/>
    <cellStyle name="SAPBEXundefined 5" xfId="15228"/>
    <cellStyle name="SAPBEXundefined 6" xfId="15229"/>
    <cellStyle name="SAPBEXundefined 7" xfId="15230"/>
    <cellStyle name="SAPBEXundefined 8" xfId="15231"/>
    <cellStyle name="SAPBEXundefined 9" xfId="15232"/>
    <cellStyle name="Scen_index" xfId="15233"/>
    <cellStyle name="Sch_name" xfId="15234"/>
    <cellStyle name="Section Head" xfId="15235"/>
    <cellStyle name="Separador de milhares [0]_K16010001" xfId="15236"/>
    <cellStyle name="Separador de milhares_DADOS DO BALANCO" xfId="15237"/>
    <cellStyle name="Shading" xfId="15238"/>
    <cellStyle name="Sheet Header" xfId="15239"/>
    <cellStyle name="Sheet Title" xfId="204"/>
    <cellStyle name="ShOut" xfId="15240"/>
    <cellStyle name="sideways" xfId="15241"/>
    <cellStyle name="SSN" xfId="15242"/>
    <cellStyle name="Standard Currency" xfId="15779"/>
    <cellStyle name="Standard Pecenct" xfId="15780"/>
    <cellStyle name="Standard_Anpassen der Amortisation" xfId="2273"/>
    <cellStyle name="Std" xfId="15781"/>
    <cellStyle name="Style 1" xfId="13"/>
    <cellStyle name="Style 1 2" xfId="2274"/>
    <cellStyle name="Style 1 2 10" xfId="41670"/>
    <cellStyle name="Style 1 2 11" xfId="41671"/>
    <cellStyle name="Style 1 2 12" xfId="41672"/>
    <cellStyle name="Style 1 2 13" xfId="41673"/>
    <cellStyle name="Style 1 2 14" xfId="41674"/>
    <cellStyle name="Style 1 2 15" xfId="41675"/>
    <cellStyle name="Style 1 2 16" xfId="41676"/>
    <cellStyle name="Style 1 2 17" xfId="41677"/>
    <cellStyle name="Style 1 2 2" xfId="41678"/>
    <cellStyle name="Style 1 2 3" xfId="41679"/>
    <cellStyle name="Style 1 2 4" xfId="41680"/>
    <cellStyle name="Style 1 2 5" xfId="41681"/>
    <cellStyle name="Style 1 2 6" xfId="41682"/>
    <cellStyle name="Style 1 2 7" xfId="41683"/>
    <cellStyle name="Style 1 2 8" xfId="41684"/>
    <cellStyle name="Style 1 2 9" xfId="41685"/>
    <cellStyle name="Style 1 3" xfId="15243"/>
    <cellStyle name="Style 1_Business Plan " xfId="15244"/>
    <cellStyle name="Style 100" xfId="15245"/>
    <cellStyle name="Style 101" xfId="15246"/>
    <cellStyle name="Style 102" xfId="15247"/>
    <cellStyle name="Style 103" xfId="15248"/>
    <cellStyle name="Style 104" xfId="15249"/>
    <cellStyle name="Style 105" xfId="15250"/>
    <cellStyle name="Style 106" xfId="15251"/>
    <cellStyle name="Style 107" xfId="15252"/>
    <cellStyle name="Style 108" xfId="15253"/>
    <cellStyle name="Style 109" xfId="15254"/>
    <cellStyle name="Style 110" xfId="15255"/>
    <cellStyle name="Style 111" xfId="15256"/>
    <cellStyle name="Style 112" xfId="15257"/>
    <cellStyle name="Style 113" xfId="15258"/>
    <cellStyle name="Style 114" xfId="15259"/>
    <cellStyle name="Style 115" xfId="15260"/>
    <cellStyle name="Style 116" xfId="15261"/>
    <cellStyle name="Style 117" xfId="15262"/>
    <cellStyle name="Style 118" xfId="15263"/>
    <cellStyle name="Style 119" xfId="15264"/>
    <cellStyle name="Style 120" xfId="15265"/>
    <cellStyle name="Style 121" xfId="15266"/>
    <cellStyle name="Style 122" xfId="15267"/>
    <cellStyle name="Style 123" xfId="15268"/>
    <cellStyle name="Style 124" xfId="15269"/>
    <cellStyle name="Style 125" xfId="15270"/>
    <cellStyle name="Style 126" xfId="15271"/>
    <cellStyle name="Style 127" xfId="15272"/>
    <cellStyle name="Style 128" xfId="15273"/>
    <cellStyle name="Style 129" xfId="15274"/>
    <cellStyle name="Style 130" xfId="15275"/>
    <cellStyle name="Style 131" xfId="15276"/>
    <cellStyle name="Style 132" xfId="15277"/>
    <cellStyle name="Style 133" xfId="15278"/>
    <cellStyle name="Style 134" xfId="15279"/>
    <cellStyle name="Style 135" xfId="15280"/>
    <cellStyle name="Style 136" xfId="15281"/>
    <cellStyle name="Style 137" xfId="15282"/>
    <cellStyle name="Style 138" xfId="15283"/>
    <cellStyle name="Style 139" xfId="15284"/>
    <cellStyle name="Style 140" xfId="15285"/>
    <cellStyle name="Style 141" xfId="15286"/>
    <cellStyle name="Style 142" xfId="15287"/>
    <cellStyle name="Style 143" xfId="15288"/>
    <cellStyle name="Style 144" xfId="15289"/>
    <cellStyle name="Style 145" xfId="15290"/>
    <cellStyle name="Style 146" xfId="15291"/>
    <cellStyle name="Style 147" xfId="15292"/>
    <cellStyle name="Style 148" xfId="15293"/>
    <cellStyle name="Style 149" xfId="15294"/>
    <cellStyle name="Style 150" xfId="15295"/>
    <cellStyle name="Style 151" xfId="15296"/>
    <cellStyle name="Style 152" xfId="15297"/>
    <cellStyle name="Style 153" xfId="15298"/>
    <cellStyle name="Style 154" xfId="15299"/>
    <cellStyle name="Style 155" xfId="15300"/>
    <cellStyle name="Style 156" xfId="15301"/>
    <cellStyle name="Style 157" xfId="15302"/>
    <cellStyle name="Style 158" xfId="15303"/>
    <cellStyle name="Style 159" xfId="15304"/>
    <cellStyle name="Style 160" xfId="15305"/>
    <cellStyle name="Style 161" xfId="15306"/>
    <cellStyle name="Style 162" xfId="15307"/>
    <cellStyle name="Style 164" xfId="15308"/>
    <cellStyle name="Style 166" xfId="15309"/>
    <cellStyle name="Style 168" xfId="15310"/>
    <cellStyle name="Style 170" xfId="15311"/>
    <cellStyle name="Style 172" xfId="15312"/>
    <cellStyle name="Style 174" xfId="15313"/>
    <cellStyle name="Style 176" xfId="15314"/>
    <cellStyle name="Style 178" xfId="15315"/>
    <cellStyle name="Style 2" xfId="15316"/>
    <cellStyle name="Style 3" xfId="15317"/>
    <cellStyle name="Style 41" xfId="15318"/>
    <cellStyle name="Style 42" xfId="15319"/>
    <cellStyle name="Style 43" xfId="15320"/>
    <cellStyle name="Style 44" xfId="15321"/>
    <cellStyle name="Style 45" xfId="15322"/>
    <cellStyle name="Style 46" xfId="15323"/>
    <cellStyle name="Style 47" xfId="15324"/>
    <cellStyle name="Style 48" xfId="15325"/>
    <cellStyle name="Style 49" xfId="15326"/>
    <cellStyle name="Style 50" xfId="15327"/>
    <cellStyle name="Style 56" xfId="15328"/>
    <cellStyle name="Style 58" xfId="15329"/>
    <cellStyle name="Style 60" xfId="15330"/>
    <cellStyle name="Style 62" xfId="15331"/>
    <cellStyle name="Style 63" xfId="15332"/>
    <cellStyle name="Style 64" xfId="15333"/>
    <cellStyle name="Style 65" xfId="15334"/>
    <cellStyle name="Style 66" xfId="15335"/>
    <cellStyle name="Style 67" xfId="15336"/>
    <cellStyle name="Style 68" xfId="15337"/>
    <cellStyle name="Style 69" xfId="15338"/>
    <cellStyle name="Style 70" xfId="15339"/>
    <cellStyle name="Style 71" xfId="15340"/>
    <cellStyle name="Style 72" xfId="15341"/>
    <cellStyle name="Style 73" xfId="15342"/>
    <cellStyle name="Style 74" xfId="15343"/>
    <cellStyle name="Style 82" xfId="15344"/>
    <cellStyle name="Style 83" xfId="15345"/>
    <cellStyle name="Style 84" xfId="15346"/>
    <cellStyle name="Style 85" xfId="15347"/>
    <cellStyle name="Style 86" xfId="15348"/>
    <cellStyle name="Style 87" xfId="15349"/>
    <cellStyle name="Style 88" xfId="15350"/>
    <cellStyle name="Style 89" xfId="15351"/>
    <cellStyle name="Style 90" xfId="15352"/>
    <cellStyle name="Style 91" xfId="15353"/>
    <cellStyle name="Style 92" xfId="15354"/>
    <cellStyle name="Style 93" xfId="15355"/>
    <cellStyle name="Style 94" xfId="15356"/>
    <cellStyle name="Style 95" xfId="15357"/>
    <cellStyle name="Style 96" xfId="15358"/>
    <cellStyle name="Style 97" xfId="15359"/>
    <cellStyle name="Style 98" xfId="15360"/>
    <cellStyle name="Style 99" xfId="15361"/>
    <cellStyle name="STYLE1 - Style1" xfId="15362"/>
    <cellStyle name="subhead" xfId="15363"/>
    <cellStyle name="Subheading" xfId="15364"/>
    <cellStyle name="SubsidTitle" xfId="15365"/>
    <cellStyle name="subtitle" xfId="15366"/>
    <cellStyle name="Subtotal" xfId="15367"/>
    <cellStyle name="Sub-total" xfId="2275"/>
    <cellStyle name="Subtotal_Allocated Opex " xfId="15368"/>
    <cellStyle name="Sub-total_Spreadsheet to populate plan slides 120810" xfId="15369"/>
    <cellStyle name="Subtotal_Total summary" xfId="15370"/>
    <cellStyle name="swpBody01" xfId="2276"/>
    <cellStyle name="Table Head" xfId="15371"/>
    <cellStyle name="Table Head Aligned" xfId="15372"/>
    <cellStyle name="Table Head Blue" xfId="15373"/>
    <cellStyle name="Table Head Green" xfId="15374"/>
    <cellStyle name="Table Head_Val_Sum_Graph" xfId="15375"/>
    <cellStyle name="Table Text" xfId="15376"/>
    <cellStyle name="Table Title" xfId="15377"/>
    <cellStyle name="Table Units" xfId="15378"/>
    <cellStyle name="Table_Header" xfId="15379"/>
    <cellStyle name="tcn" xfId="15380"/>
    <cellStyle name="Terminal" xfId="15782"/>
    <cellStyle name="Text" xfId="15381"/>
    <cellStyle name="Text 1" xfId="15382"/>
    <cellStyle name="Text Head 1" xfId="15383"/>
    <cellStyle name="Thousand" xfId="15384"/>
    <cellStyle name="Thousands" xfId="15783"/>
    <cellStyle name="Times" xfId="15784"/>
    <cellStyle name="Title 2" xfId="2277"/>
    <cellStyle name="Title 2 10" xfId="41686"/>
    <cellStyle name="Title 2 11" xfId="41687"/>
    <cellStyle name="Title 2 12" xfId="41688"/>
    <cellStyle name="Title 2 13" xfId="41689"/>
    <cellStyle name="Title 2 14" xfId="41690"/>
    <cellStyle name="Title 2 15" xfId="41691"/>
    <cellStyle name="Title 2 16" xfId="41692"/>
    <cellStyle name="Title 2 17" xfId="41693"/>
    <cellStyle name="Title 2 2" xfId="41694"/>
    <cellStyle name="Title 2 3" xfId="41695"/>
    <cellStyle name="Title 2 4" xfId="41696"/>
    <cellStyle name="Title 2 5" xfId="41697"/>
    <cellStyle name="Title 2 6" xfId="41698"/>
    <cellStyle name="Title 2 7" xfId="41699"/>
    <cellStyle name="Title 2 8" xfId="41700"/>
    <cellStyle name="Title 2 9" xfId="41701"/>
    <cellStyle name="Title 3" xfId="41702"/>
    <cellStyle name="Title Row" xfId="15385"/>
    <cellStyle name="TitlePage" xfId="15785"/>
    <cellStyle name="Titles" xfId="15386"/>
    <cellStyle name="tn" xfId="15387"/>
    <cellStyle name="tons" xfId="15388"/>
    <cellStyle name="Topline" xfId="15389"/>
    <cellStyle name="Total 1" xfId="2278"/>
    <cellStyle name="Total 1 10" xfId="15390"/>
    <cellStyle name="Total 1 11" xfId="15391"/>
    <cellStyle name="Total 1 12" xfId="15392"/>
    <cellStyle name="Total 1 13" xfId="15393"/>
    <cellStyle name="Total 1 14" xfId="15394"/>
    <cellStyle name="Total 1 15" xfId="15395"/>
    <cellStyle name="Total 1 16" xfId="15396"/>
    <cellStyle name="Total 1 17" xfId="15397"/>
    <cellStyle name="Total 1 18" xfId="41703"/>
    <cellStyle name="Total 1 19" xfId="41704"/>
    <cellStyle name="Total 1 2" xfId="2279"/>
    <cellStyle name="Total 1 2 10" xfId="15398"/>
    <cellStyle name="Total 1 2 11" xfId="15399"/>
    <cellStyle name="Total 1 2 12" xfId="15400"/>
    <cellStyle name="Total 1 2 13" xfId="15401"/>
    <cellStyle name="Total 1 2 14" xfId="15402"/>
    <cellStyle name="Total 1 2 15" xfId="41705"/>
    <cellStyle name="Total 1 2 16" xfId="41706"/>
    <cellStyle name="Total 1 2 17" xfId="41707"/>
    <cellStyle name="Total 1 2 18" xfId="41708"/>
    <cellStyle name="Total 1 2 19" xfId="41709"/>
    <cellStyle name="Total 1 2 2" xfId="2280"/>
    <cellStyle name="Total 1 2 2 10" xfId="15403"/>
    <cellStyle name="Total 1 2 2 11" xfId="15404"/>
    <cellStyle name="Total 1 2 2 12" xfId="15405"/>
    <cellStyle name="Total 1 2 2 13" xfId="15406"/>
    <cellStyle name="Total 1 2 2 2" xfId="15407"/>
    <cellStyle name="Total 1 2 2 3" xfId="15408"/>
    <cellStyle name="Total 1 2 2 4" xfId="15409"/>
    <cellStyle name="Total 1 2 2 5" xfId="15410"/>
    <cellStyle name="Total 1 2 2 6" xfId="15411"/>
    <cellStyle name="Total 1 2 2 7" xfId="15412"/>
    <cellStyle name="Total 1 2 2 8" xfId="15413"/>
    <cellStyle name="Total 1 2 2 9" xfId="15414"/>
    <cellStyle name="Total 1 2 20" xfId="41710"/>
    <cellStyle name="Total 1 2 21" xfId="41711"/>
    <cellStyle name="Total 1 2 22" xfId="41712"/>
    <cellStyle name="Total 1 2 23" xfId="41713"/>
    <cellStyle name="Total 1 2 24" xfId="41714"/>
    <cellStyle name="Total 1 2 25" xfId="41715"/>
    <cellStyle name="Total 1 2 26" xfId="41716"/>
    <cellStyle name="Total 1 2 27" xfId="41717"/>
    <cellStyle name="Total 1 2 28" xfId="41718"/>
    <cellStyle name="Total 1 2 29" xfId="41719"/>
    <cellStyle name="Total 1 2 3" xfId="15415"/>
    <cellStyle name="Total 1 2 30" xfId="41720"/>
    <cellStyle name="Total 1 2 4" xfId="15416"/>
    <cellStyle name="Total 1 2 5" xfId="15417"/>
    <cellStyle name="Total 1 2 6" xfId="15418"/>
    <cellStyle name="Total 1 2 7" xfId="15419"/>
    <cellStyle name="Total 1 2 8" xfId="15420"/>
    <cellStyle name="Total 1 2 9" xfId="15421"/>
    <cellStyle name="Total 1 20" xfId="41721"/>
    <cellStyle name="Total 1 21" xfId="41722"/>
    <cellStyle name="Total 1 22" xfId="41723"/>
    <cellStyle name="Total 1 23" xfId="41724"/>
    <cellStyle name="Total 1 24" xfId="41725"/>
    <cellStyle name="Total 1 25" xfId="41726"/>
    <cellStyle name="Total 1 26" xfId="41727"/>
    <cellStyle name="Total 1 27" xfId="41728"/>
    <cellStyle name="Total 1 28" xfId="41729"/>
    <cellStyle name="Total 1 29" xfId="41730"/>
    <cellStyle name="Total 1 3" xfId="2281"/>
    <cellStyle name="Total 1 3 10" xfId="15422"/>
    <cellStyle name="Total 1 3 11" xfId="15423"/>
    <cellStyle name="Total 1 3 12" xfId="15424"/>
    <cellStyle name="Total 1 3 13" xfId="15425"/>
    <cellStyle name="Total 1 3 14" xfId="15426"/>
    <cellStyle name="Total 1 3 15" xfId="41731"/>
    <cellStyle name="Total 1 3 16" xfId="41732"/>
    <cellStyle name="Total 1 3 17" xfId="41733"/>
    <cellStyle name="Total 1 3 18" xfId="41734"/>
    <cellStyle name="Total 1 3 19" xfId="41735"/>
    <cellStyle name="Total 1 3 2" xfId="2282"/>
    <cellStyle name="Total 1 3 2 10" xfId="15427"/>
    <cellStyle name="Total 1 3 2 11" xfId="15428"/>
    <cellStyle name="Total 1 3 2 12" xfId="15429"/>
    <cellStyle name="Total 1 3 2 13" xfId="15430"/>
    <cellStyle name="Total 1 3 2 2" xfId="15431"/>
    <cellStyle name="Total 1 3 2 3" xfId="15432"/>
    <cellStyle name="Total 1 3 2 4" xfId="15433"/>
    <cellStyle name="Total 1 3 2 5" xfId="15434"/>
    <cellStyle name="Total 1 3 2 6" xfId="15435"/>
    <cellStyle name="Total 1 3 2 7" xfId="15436"/>
    <cellStyle name="Total 1 3 2 8" xfId="15437"/>
    <cellStyle name="Total 1 3 2 9" xfId="15438"/>
    <cellStyle name="Total 1 3 20" xfId="41736"/>
    <cellStyle name="Total 1 3 21" xfId="41737"/>
    <cellStyle name="Total 1 3 22" xfId="41738"/>
    <cellStyle name="Total 1 3 23" xfId="41739"/>
    <cellStyle name="Total 1 3 24" xfId="41740"/>
    <cellStyle name="Total 1 3 25" xfId="41741"/>
    <cellStyle name="Total 1 3 26" xfId="41742"/>
    <cellStyle name="Total 1 3 27" xfId="41743"/>
    <cellStyle name="Total 1 3 28" xfId="41744"/>
    <cellStyle name="Total 1 3 29" xfId="41745"/>
    <cellStyle name="Total 1 3 3" xfId="15439"/>
    <cellStyle name="Total 1 3 30" xfId="41746"/>
    <cellStyle name="Total 1 3 4" xfId="15440"/>
    <cellStyle name="Total 1 3 5" xfId="15441"/>
    <cellStyle name="Total 1 3 6" xfId="15442"/>
    <cellStyle name="Total 1 3 7" xfId="15443"/>
    <cellStyle name="Total 1 3 8" xfId="15444"/>
    <cellStyle name="Total 1 3 9" xfId="15445"/>
    <cellStyle name="Total 1 30" xfId="41747"/>
    <cellStyle name="Total 1 31" xfId="41748"/>
    <cellStyle name="Total 1 32" xfId="41749"/>
    <cellStyle name="Total 1 33" xfId="41750"/>
    <cellStyle name="Total 1 34" xfId="41751"/>
    <cellStyle name="Total 1 35" xfId="41752"/>
    <cellStyle name="Total 1 36" xfId="41753"/>
    <cellStyle name="Total 1 37" xfId="41754"/>
    <cellStyle name="Total 1 38" xfId="41755"/>
    <cellStyle name="Total 1 39" xfId="41756"/>
    <cellStyle name="Total 1 4" xfId="2283"/>
    <cellStyle name="Total 1 4 10" xfId="15446"/>
    <cellStyle name="Total 1 4 11" xfId="15447"/>
    <cellStyle name="Total 1 4 12" xfId="15448"/>
    <cellStyle name="Total 1 4 13" xfId="15449"/>
    <cellStyle name="Total 1 4 14" xfId="15450"/>
    <cellStyle name="Total 1 4 15" xfId="41757"/>
    <cellStyle name="Total 1 4 16" xfId="41758"/>
    <cellStyle name="Total 1 4 17" xfId="41759"/>
    <cellStyle name="Total 1 4 18" xfId="41760"/>
    <cellStyle name="Total 1 4 19" xfId="41761"/>
    <cellStyle name="Total 1 4 2" xfId="2284"/>
    <cellStyle name="Total 1 4 2 10" xfId="15451"/>
    <cellStyle name="Total 1 4 2 11" xfId="15452"/>
    <cellStyle name="Total 1 4 2 12" xfId="15453"/>
    <cellStyle name="Total 1 4 2 13" xfId="15454"/>
    <cellStyle name="Total 1 4 2 2" xfId="15455"/>
    <cellStyle name="Total 1 4 2 3" xfId="15456"/>
    <cellStyle name="Total 1 4 2 4" xfId="15457"/>
    <cellStyle name="Total 1 4 2 5" xfId="15458"/>
    <cellStyle name="Total 1 4 2 6" xfId="15459"/>
    <cellStyle name="Total 1 4 2 7" xfId="15460"/>
    <cellStyle name="Total 1 4 2 8" xfId="15461"/>
    <cellStyle name="Total 1 4 2 9" xfId="15462"/>
    <cellStyle name="Total 1 4 20" xfId="41762"/>
    <cellStyle name="Total 1 4 21" xfId="41763"/>
    <cellStyle name="Total 1 4 22" xfId="41764"/>
    <cellStyle name="Total 1 4 23" xfId="41765"/>
    <cellStyle name="Total 1 4 24" xfId="41766"/>
    <cellStyle name="Total 1 4 25" xfId="41767"/>
    <cellStyle name="Total 1 4 26" xfId="41768"/>
    <cellStyle name="Total 1 4 27" xfId="41769"/>
    <cellStyle name="Total 1 4 28" xfId="41770"/>
    <cellStyle name="Total 1 4 29" xfId="41771"/>
    <cellStyle name="Total 1 4 3" xfId="15463"/>
    <cellStyle name="Total 1 4 30" xfId="41772"/>
    <cellStyle name="Total 1 4 4" xfId="15464"/>
    <cellStyle name="Total 1 4 5" xfId="15465"/>
    <cellStyle name="Total 1 4 6" xfId="15466"/>
    <cellStyle name="Total 1 4 7" xfId="15467"/>
    <cellStyle name="Total 1 4 8" xfId="15468"/>
    <cellStyle name="Total 1 4 9" xfId="15469"/>
    <cellStyle name="Total 1 40" xfId="41773"/>
    <cellStyle name="Total 1 41" xfId="41774"/>
    <cellStyle name="Total 1 42" xfId="41775"/>
    <cellStyle name="Total 1 43" xfId="41776"/>
    <cellStyle name="Total 1 44" xfId="41777"/>
    <cellStyle name="Total 1 45" xfId="41778"/>
    <cellStyle name="Total 1 46" xfId="41779"/>
    <cellStyle name="Total 1 47" xfId="41780"/>
    <cellStyle name="Total 1 48" xfId="41781"/>
    <cellStyle name="Total 1 49" xfId="41782"/>
    <cellStyle name="Total 1 5" xfId="2285"/>
    <cellStyle name="Total 1 5 10" xfId="15470"/>
    <cellStyle name="Total 1 5 11" xfId="15471"/>
    <cellStyle name="Total 1 5 12" xfId="15472"/>
    <cellStyle name="Total 1 5 13" xfId="15473"/>
    <cellStyle name="Total 1 5 2" xfId="15474"/>
    <cellStyle name="Total 1 5 3" xfId="15475"/>
    <cellStyle name="Total 1 5 4" xfId="15476"/>
    <cellStyle name="Total 1 5 5" xfId="15477"/>
    <cellStyle name="Total 1 5 6" xfId="15478"/>
    <cellStyle name="Total 1 5 7" xfId="15479"/>
    <cellStyle name="Total 1 5 8" xfId="15480"/>
    <cellStyle name="Total 1 5 9" xfId="15481"/>
    <cellStyle name="Total 1 50" xfId="41783"/>
    <cellStyle name="Total 1 51" xfId="41784"/>
    <cellStyle name="Total 1 52" xfId="41785"/>
    <cellStyle name="Total 1 53" xfId="41786"/>
    <cellStyle name="Total 1 54" xfId="41787"/>
    <cellStyle name="Total 1 55" xfId="41788"/>
    <cellStyle name="Total 1 56" xfId="41789"/>
    <cellStyle name="Total 1 57" xfId="41790"/>
    <cellStyle name="Total 1 58" xfId="41791"/>
    <cellStyle name="Total 1 59" xfId="41792"/>
    <cellStyle name="Total 1 6" xfId="15482"/>
    <cellStyle name="Total 1 60" xfId="41793"/>
    <cellStyle name="Total 1 61" xfId="41794"/>
    <cellStyle name="Total 1 62" xfId="41795"/>
    <cellStyle name="Total 1 63" xfId="41796"/>
    <cellStyle name="Total 1 64" xfId="41797"/>
    <cellStyle name="Total 1 65" xfId="41798"/>
    <cellStyle name="Total 1 66" xfId="41799"/>
    <cellStyle name="Total 1 67" xfId="41800"/>
    <cellStyle name="Total 1 68" xfId="41801"/>
    <cellStyle name="Total 1 69" xfId="41802"/>
    <cellStyle name="Total 1 7" xfId="15483"/>
    <cellStyle name="Total 1 70" xfId="41803"/>
    <cellStyle name="Total 1 71" xfId="41804"/>
    <cellStyle name="Total 1 72" xfId="41805"/>
    <cellStyle name="Total 1 73" xfId="41806"/>
    <cellStyle name="Total 1 74" xfId="41807"/>
    <cellStyle name="Total 1 75" xfId="41808"/>
    <cellStyle name="Total 1 76" xfId="41809"/>
    <cellStyle name="Total 1 77" xfId="41810"/>
    <cellStyle name="Total 1 78" xfId="41811"/>
    <cellStyle name="Total 1 8" xfId="15484"/>
    <cellStyle name="Total 1 9" xfId="15485"/>
    <cellStyle name="Total 1_Customer Operations Business Plan Input Reqs (3)" xfId="15486"/>
    <cellStyle name="Total 2" xfId="2286"/>
    <cellStyle name="Total 2 10" xfId="15487"/>
    <cellStyle name="Total 2 11" xfId="15488"/>
    <cellStyle name="Total 2 12" xfId="15489"/>
    <cellStyle name="Total 2 13" xfId="15490"/>
    <cellStyle name="Total 2 14" xfId="41812"/>
    <cellStyle name="Total 2 15" xfId="41813"/>
    <cellStyle name="Total 2 16" xfId="41814"/>
    <cellStyle name="Total 2 17" xfId="41815"/>
    <cellStyle name="Total 2 18" xfId="41816"/>
    <cellStyle name="Total 2 19" xfId="41817"/>
    <cellStyle name="Total 2 2" xfId="15491"/>
    <cellStyle name="Total 2 20" xfId="41818"/>
    <cellStyle name="Total 2 21" xfId="41819"/>
    <cellStyle name="Total 2 22" xfId="41820"/>
    <cellStyle name="Total 2 23" xfId="41821"/>
    <cellStyle name="Total 2 24" xfId="41822"/>
    <cellStyle name="Total 2 25" xfId="41823"/>
    <cellStyle name="Total 2 26" xfId="41824"/>
    <cellStyle name="Total 2 27" xfId="41825"/>
    <cellStyle name="Total 2 28" xfId="41826"/>
    <cellStyle name="Total 2 29" xfId="41827"/>
    <cellStyle name="Total 2 3" xfId="15492"/>
    <cellStyle name="Total 2 30" xfId="41828"/>
    <cellStyle name="Total 2 31" xfId="41829"/>
    <cellStyle name="Total 2 32" xfId="41830"/>
    <cellStyle name="Total 2 33" xfId="41831"/>
    <cellStyle name="Total 2 34" xfId="41832"/>
    <cellStyle name="Total 2 35" xfId="41833"/>
    <cellStyle name="Total 2 36" xfId="41834"/>
    <cellStyle name="Total 2 37" xfId="41835"/>
    <cellStyle name="Total 2 38" xfId="41836"/>
    <cellStyle name="Total 2 39" xfId="41837"/>
    <cellStyle name="Total 2 4" xfId="15493"/>
    <cellStyle name="Total 2 40" xfId="41838"/>
    <cellStyle name="Total 2 41" xfId="41839"/>
    <cellStyle name="Total 2 42" xfId="41840"/>
    <cellStyle name="Total 2 43" xfId="41841"/>
    <cellStyle name="Total 2 44" xfId="41842"/>
    <cellStyle name="Total 2 45" xfId="41843"/>
    <cellStyle name="Total 2 46" xfId="41844"/>
    <cellStyle name="Total 2 47" xfId="41845"/>
    <cellStyle name="Total 2 48" xfId="41846"/>
    <cellStyle name="Total 2 5" xfId="15494"/>
    <cellStyle name="Total 2 6" xfId="15495"/>
    <cellStyle name="Total 2 7" xfId="15496"/>
    <cellStyle name="Total 2 8" xfId="15497"/>
    <cellStyle name="Total 2 9" xfId="15498"/>
    <cellStyle name="Total 3" xfId="41847"/>
    <cellStyle name="Totals" xfId="2287"/>
    <cellStyle name="Totals [0]" xfId="15499"/>
    <cellStyle name="Totals [2]" xfId="15500"/>
    <cellStyle name="Totals_CNANGES NEEDED" xfId="15501"/>
    <cellStyle name="Tusental (0)_pldt" xfId="15786"/>
    <cellStyle name="Tusental_pldt" xfId="15787"/>
    <cellStyle name="Two places" xfId="15788"/>
    <cellStyle name="u" xfId="15502"/>
    <cellStyle name="Underline_Single" xfId="15503"/>
    <cellStyle name="Unprot" xfId="15504"/>
    <cellStyle name="Unprot$" xfId="15505"/>
    <cellStyle name="Unprot_CurrencySKorea" xfId="15506"/>
    <cellStyle name="Unprotect" xfId="15507"/>
    <cellStyle name="UNPROTECTED" xfId="15508"/>
    <cellStyle name="UnProtectedCalc" xfId="15509"/>
    <cellStyle name="Update" xfId="15510"/>
    <cellStyle name="USD" xfId="15511"/>
    <cellStyle name="USD billion" xfId="15512"/>
    <cellStyle name="USD million" xfId="15513"/>
    <cellStyle name="USD thousand" xfId="15514"/>
    <cellStyle name="Valuta (0)_pldt" xfId="15789"/>
    <cellStyle name="Valuta_pldt" xfId="15790"/>
    <cellStyle name="vcc" xfId="15515"/>
    <cellStyle name="VDD" xfId="15516"/>
    <cellStyle name="Währung [0]_Anschreiben" xfId="15517"/>
    <cellStyle name="Währung_Anschreiben" xfId="15518"/>
    <cellStyle name="Walutowy [0]_1" xfId="15519"/>
    <cellStyle name="Walutowy_1" xfId="15520"/>
    <cellStyle name="Warning" xfId="15521"/>
    <cellStyle name="Warning Text 2" xfId="2288"/>
    <cellStyle name="Warning Text 2 10" xfId="41848"/>
    <cellStyle name="Warning Text 2 11" xfId="41849"/>
    <cellStyle name="Warning Text 2 12" xfId="41850"/>
    <cellStyle name="Warning Text 2 13" xfId="41851"/>
    <cellStyle name="Warning Text 2 14" xfId="41852"/>
    <cellStyle name="Warning Text 2 15" xfId="41853"/>
    <cellStyle name="Warning Text 2 16" xfId="41854"/>
    <cellStyle name="Warning Text 2 17" xfId="41855"/>
    <cellStyle name="Warning Text 2 2" xfId="41856"/>
    <cellStyle name="Warning Text 2 3" xfId="41857"/>
    <cellStyle name="Warning Text 2 4" xfId="41858"/>
    <cellStyle name="Warning Text 2 5" xfId="41859"/>
    <cellStyle name="Warning Text 2 6" xfId="41860"/>
    <cellStyle name="Warning Text 2 7" xfId="41861"/>
    <cellStyle name="Warning Text 2 8" xfId="41862"/>
    <cellStyle name="Warning Text 2 9" xfId="41863"/>
    <cellStyle name="Warning Text 3" xfId="41864"/>
    <cellStyle name="wrap" xfId="15522"/>
    <cellStyle name="x" xfId="15523"/>
    <cellStyle name="xco" xfId="15524"/>
    <cellStyle name="year" xfId="15525"/>
    <cellStyle name="YEARS" xfId="15526"/>
    <cellStyle name="Yellow" xfId="2289"/>
    <cellStyle name="ze" xfId="15527"/>
    <cellStyle name="Обычный_TGK-9" xfId="15528"/>
    <cellStyle name="с" xfId="15529"/>
    <cellStyle name="Тысячи [0]_3Com" xfId="15530"/>
    <cellStyle name="Тысячи_3Com" xfId="15531"/>
    <cellStyle name="Формула" xfId="15532"/>
  </cellStyles>
  <dxfs count="106">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99"/>
        </patternFill>
      </fill>
    </dxf>
    <dxf>
      <fill>
        <patternFill>
          <bgColor rgb="FFFFFF99"/>
        </patternFill>
      </fill>
    </dxf>
    <dxf>
      <fill>
        <patternFill>
          <bgColor rgb="FFFFFF99"/>
        </patternFill>
      </fill>
    </dxf>
    <dxf>
      <fill>
        <patternFill>
          <bgColor rgb="FFFFFF99"/>
        </patternFill>
      </fill>
    </dxf>
    <dxf>
      <font>
        <color rgb="FFC00000"/>
      </font>
    </dxf>
    <dxf>
      <font>
        <color rgb="FF669900"/>
      </font>
    </dxf>
    <dxf>
      <font>
        <color rgb="FF669900"/>
      </font>
    </dxf>
    <dxf>
      <fill>
        <patternFill>
          <bgColor rgb="FFC00000"/>
        </patternFill>
      </fill>
    </dxf>
    <dxf>
      <fill>
        <patternFill>
          <bgColor rgb="FFFFFF99"/>
        </patternFill>
      </fill>
    </dxf>
    <dxf>
      <font>
        <color rgb="FFC00000"/>
      </font>
    </dxf>
    <dxf>
      <font>
        <color rgb="FF669900"/>
      </font>
    </dxf>
    <dxf>
      <font>
        <color rgb="FF669900"/>
      </font>
    </dxf>
    <dxf>
      <fill>
        <patternFill>
          <bgColor rgb="FFC00000"/>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ont>
        <color rgb="FFC00000"/>
      </font>
    </dxf>
    <dxf>
      <font>
        <color rgb="FF669900"/>
      </font>
    </dxf>
    <dxf>
      <font>
        <color rgb="FF669900"/>
      </font>
    </dxf>
    <dxf>
      <fill>
        <patternFill>
          <bgColor rgb="FFC00000"/>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ont>
        <color rgb="FFC00000"/>
      </font>
    </dxf>
    <dxf>
      <font>
        <color rgb="FF669900"/>
      </font>
    </dxf>
    <dxf>
      <font>
        <color rgb="FF669900"/>
      </font>
    </dxf>
    <dxf>
      <fill>
        <patternFill>
          <bgColor rgb="FFC00000"/>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ont>
        <color rgb="FFC00000"/>
      </font>
    </dxf>
    <dxf>
      <font>
        <color rgb="FF669900"/>
      </font>
    </dxf>
    <dxf>
      <font>
        <color rgb="FF669900"/>
      </font>
    </dxf>
    <dxf>
      <fill>
        <patternFill>
          <bgColor rgb="FFC00000"/>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ont>
        <color rgb="FFC00000"/>
      </font>
    </dxf>
    <dxf>
      <font>
        <color rgb="FF669900"/>
      </font>
    </dxf>
    <dxf>
      <font>
        <color rgb="FF669900"/>
      </font>
    </dxf>
    <dxf>
      <fill>
        <patternFill>
          <bgColor rgb="FFC00000"/>
        </patternFill>
      </fill>
    </dxf>
    <dxf>
      <fill>
        <patternFill>
          <bgColor rgb="FFFFFF99"/>
        </patternFill>
      </fill>
    </dxf>
    <dxf>
      <font>
        <color rgb="FFC00000"/>
      </font>
    </dxf>
    <dxf>
      <font>
        <color rgb="FF669900"/>
      </font>
    </dxf>
    <dxf>
      <font>
        <color rgb="FF669900"/>
      </font>
    </dxf>
    <dxf>
      <fill>
        <patternFill>
          <bgColor rgb="FFC00000"/>
        </patternFill>
      </fill>
    </dxf>
    <dxf>
      <fill>
        <patternFill>
          <bgColor rgb="FFFFFF99"/>
        </patternFill>
      </fill>
    </dxf>
    <dxf>
      <font>
        <color rgb="FFC00000"/>
      </font>
    </dxf>
    <dxf>
      <font>
        <color rgb="FF669900"/>
      </font>
    </dxf>
    <dxf>
      <font>
        <color rgb="FF669900"/>
      </font>
    </dxf>
    <dxf>
      <fill>
        <patternFill>
          <bgColor rgb="FFC00000"/>
        </patternFill>
      </fill>
    </dxf>
    <dxf>
      <fill>
        <patternFill>
          <bgColor rgb="FFFFFF99"/>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CC0000"/>
      <color rgb="FFFFFF99"/>
      <color rgb="FFFFFFCC"/>
      <color rgb="FFFF0909"/>
      <color rgb="FFFFCCCC"/>
      <color rgb="FFFF9900"/>
      <color rgb="FFFF9933"/>
      <color rgb="FFFF7C8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2.xml"/><Relationship Id="rId89" Type="http://schemas.openxmlformats.org/officeDocument/2006/relationships/externalLink" Target="externalLinks/externalLink7.xml"/><Relationship Id="rId9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0.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5.xml"/><Relationship Id="rId102" Type="http://schemas.openxmlformats.org/officeDocument/2006/relationships/customXml" Target="../customXml/item5.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externalLink" Target="externalLinks/externalLink8.xml"/><Relationship Id="rId95"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3.xml"/><Relationship Id="rId93" Type="http://schemas.openxmlformats.org/officeDocument/2006/relationships/externalLink" Target="externalLinks/externalLink11.xml"/><Relationship Id="rId98"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1.xml"/><Relationship Id="rId88" Type="http://schemas.openxmlformats.org/officeDocument/2006/relationships/externalLink" Target="externalLinks/externalLink6.xml"/><Relationship Id="rId91" Type="http://schemas.openxmlformats.org/officeDocument/2006/relationships/externalLink" Target="externalLinks/externalLink9.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4.xml"/><Relationship Id="rId94" Type="http://schemas.openxmlformats.org/officeDocument/2006/relationships/theme" Target="theme/theme1.xml"/><Relationship Id="rId99" Type="http://schemas.openxmlformats.org/officeDocument/2006/relationships/customXml" Target="../customXml/item2.xml"/><Relationship Id="rId10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drawing1.xml><?xml version="1.0" encoding="utf-8"?>
<xdr:wsDr xmlns:xdr="http://schemas.openxmlformats.org/drawingml/2006/spreadsheetDrawing" xmlns:a="http://schemas.openxmlformats.org/drawingml/2006/main">
  <xdr:twoCellAnchor>
    <xdr:from>
      <xdr:col>2</xdr:col>
      <xdr:colOff>1847850</xdr:colOff>
      <xdr:row>6</xdr:row>
      <xdr:rowOff>95250</xdr:rowOff>
    </xdr:from>
    <xdr:to>
      <xdr:col>7</xdr:col>
      <xdr:colOff>619125</xdr:colOff>
      <xdr:row>15</xdr:row>
      <xdr:rowOff>38100</xdr:rowOff>
    </xdr:to>
    <xdr:sp macro="" textlink="">
      <xdr:nvSpPr>
        <xdr:cNvPr id="2" name="TextBox 1"/>
        <xdr:cNvSpPr txBox="1"/>
      </xdr:nvSpPr>
      <xdr:spPr>
        <a:xfrm>
          <a:off x="3552825" y="2019300"/>
          <a:ext cx="4543425" cy="1485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GB" sz="1400" b="1">
              <a:solidFill>
                <a:schemeClr val="dk1"/>
              </a:solidFill>
              <a:effectLst/>
              <a:latin typeface="+mn-lt"/>
              <a:ea typeface="+mn-ea"/>
              <a:cs typeface="+mn-cs"/>
            </a:rPr>
            <a:t>Following the submission of the draft NOMs methodology on 31 March 2016 The GDNs and Ofgem are finalising the reporting format and will complete a standalone report for 2015/16 which will be incorporated in to the RIGs for 2016/17.   </a:t>
          </a:r>
        </a:p>
        <a:p>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3</xdr:col>
      <xdr:colOff>921444</xdr:colOff>
      <xdr:row>7</xdr:row>
      <xdr:rowOff>27934</xdr:rowOff>
    </xdr:from>
    <xdr:ext cx="3238500" cy="816429"/>
    <xdr:sp macro="" textlink="">
      <xdr:nvSpPr>
        <xdr:cNvPr id="2" name="TextBox 1"/>
        <xdr:cNvSpPr txBox="1"/>
      </xdr:nvSpPr>
      <xdr:spPr>
        <a:xfrm>
          <a:off x="7922319" y="1723384"/>
          <a:ext cx="3238500" cy="816429"/>
        </a:xfrm>
        <a:prstGeom prst="rect">
          <a:avLst/>
        </a:prstGeom>
        <a:solidFill>
          <a:schemeClr val="bg1"/>
        </a:solid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GB" sz="1100"/>
            <a:t>The total </a:t>
          </a:r>
          <a:r>
            <a:rPr lang="en-GB" sz="1100">
              <a:solidFill>
                <a:schemeClr val="tx1"/>
              </a:solidFill>
              <a:latin typeface="+mn-lt"/>
              <a:ea typeface="+mn-ea"/>
              <a:cs typeface="+mn-cs"/>
            </a:rPr>
            <a:t>annual </a:t>
          </a:r>
          <a:r>
            <a:rPr lang="en-GB" sz="1100"/>
            <a:t>number of PREs (number of allocated jobs to FCOs)</a:t>
          </a:r>
          <a:r>
            <a:rPr lang="en-GB" sz="1100" baseline="0"/>
            <a:t> </a:t>
          </a:r>
          <a:r>
            <a:rPr lang="en-GB" sz="1100"/>
            <a:t>should be equal to the sum</a:t>
          </a:r>
          <a:r>
            <a:rPr lang="en-GB" sz="1100" baseline="0"/>
            <a:t> of the total annual emergencies - network reports and the total annual emergencies - other reports.</a:t>
          </a:r>
          <a:endParaRPr lang="en-GB" sz="1100"/>
        </a:p>
      </xdr:txBody>
    </xdr:sp>
    <xdr:clientData/>
  </xdr:oneCellAnchor>
  <xdr:oneCellAnchor>
    <xdr:from>
      <xdr:col>3</xdr:col>
      <xdr:colOff>556613</xdr:colOff>
      <xdr:row>25</xdr:row>
      <xdr:rowOff>22331</xdr:rowOff>
    </xdr:from>
    <xdr:ext cx="4113359" cy="1333499"/>
    <xdr:sp macro="" textlink="">
      <xdr:nvSpPr>
        <xdr:cNvPr id="3" name="TextBox 2"/>
        <xdr:cNvSpPr txBox="1"/>
      </xdr:nvSpPr>
      <xdr:spPr>
        <a:xfrm>
          <a:off x="7557488" y="7499456"/>
          <a:ext cx="4113359" cy="1333499"/>
        </a:xfrm>
        <a:prstGeom prst="rect">
          <a:avLst/>
        </a:prstGeom>
        <a:solidFill>
          <a:schemeClr val="bg1"/>
        </a:solid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l">
            <a:buFont typeface="Arial" pitchFamily="34" charset="0"/>
            <a:buChar char="•"/>
          </a:pPr>
          <a:r>
            <a:rPr lang="en-GB" sz="1100"/>
            <a:t>Total</a:t>
          </a:r>
          <a:r>
            <a:rPr lang="en-GB" sz="1100" baseline="0"/>
            <a:t> number of External Reports by type (condition mains, condition service, damage) (sum of cells C27,C28,C29) should equal cell D61</a:t>
          </a:r>
        </a:p>
        <a:p>
          <a:pPr algn="l">
            <a:buFont typeface="Arial" pitchFamily="34" charset="0"/>
            <a:buChar char="•"/>
          </a:pPr>
          <a:endParaRPr lang="en-GB" sz="1100" baseline="0"/>
        </a:p>
        <a:p>
          <a:pPr algn="l">
            <a:buFont typeface="Arial" pitchFamily="34" charset="0"/>
            <a:buChar char="•"/>
          </a:pPr>
          <a:r>
            <a:rPr lang="en-GB" sz="1100" baseline="0"/>
            <a:t>Total reports C40 should be equal to total PREs cell C8</a:t>
          </a:r>
          <a:endParaRPr lang="en-GB"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TG\Transmission\Transmission_Price_Controls_Lib\Regulatory_Reporting\RRP_2010\Transmission%20PCRRP%20tables_SPTL_200910%20draft.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Networks/RIIO-GD1%20Reporting/RIGs/2015/Analysis/RIGS%20modification%202014_15%20annual%20reporting%20year/Final%20RIGs%20and%20Direction/GDN%20individual%20templates%20-%20costs%20and%20revenue/EoE%20RIIO-GD1%20C&amp;O%20Reporting%20Template%20version%202_Final.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irviner\AppData\Local\Microsoft\Windows\Temporary%20Internet%20Files\Content.Outlook\T1ANOZ7N\CO%20RRP%20template%20-%20proposed%207.6%20changes%2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TG\Transmission\Transmission_Price_Controls_Lib\Regulatory_Reporting\RRP_2010\Transmission%20PCRRP%20tables_SPTL_200910%20draft.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gdsswrk002.uk.corporg.net\home3_wrk$\My%20Documents\Ant\Other\Graph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yhcbapp83\gas%20distribution%20shared%20folder\EXECFIN\FINPLAN\Monthly%20Reporting\0506\04%20-%20July\Report%20Schedules\Tes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yhcbapp83\gas%20distribution%20shared%20folder\DOCUME~1\ostergmk\LOCALS~1\Temp\10%20year%20maturity%20T%20Bonds%20v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yhcbapp83\gas%20distribution%20shared%20folder\DOCUME~1\byrnespj\LOCALS~1\Temp\Beta%20Retail%20Exampl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Networks\RIIO-GD1%20Reporting\RIGs\2014\SGN\RRPs\Sc_2014_RRP.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harepoint2010/sgg/ElecDistrib/Elec_Distrib_Lib/Connections/Connections_Industry_Review/CIR%202010-11/submissions/GDNs/GDNS%20submissions%20with%20calc/Copy%20of%20CIR_2010_11_NG_LON_for%20calc.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Networks/RIIO-GD1%20Reporting/RIGs/2015/SGN/RRPs/original%20submissions%20-%20do%20not%20use/Scotland_Costs_and_Outputs_Reporting_Template_Version_2_-amendment%2019.08.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sheetName val="Universal data"/>
      <sheetName val="Check and Balances"/>
      <sheetName val="1.1 Published Data"/>
      <sheetName val="1.2s Ofgem Adjustments Scots"/>
      <sheetName val="1.3s Accounting C Costs Scots"/>
      <sheetName val="1.4s Performance Scots"/>
      <sheetName val="1.5s Reconciliation Scots"/>
      <sheetName val="2.1 Eng Opex Elec "/>
      <sheetName val="2.2 Non Op Capex"/>
      <sheetName val="2.4 Exc &amp; Demin "/>
      <sheetName val="2.5 Corporate Costs Scots"/>
      <sheetName val="2.6 IT Scots"/>
      <sheetName val="2.7s Insurance"/>
      <sheetName val="2.7 Captive Insure"/>
      <sheetName val="2.10 Related Party Scots"/>
      <sheetName val="2.11s Staff Scots"/>
      <sheetName val="2.14 Year on Year Movt"/>
      <sheetName val="2.16.1 Recharge Model"/>
      <sheetName val="2.16.2 Recharge Model"/>
      <sheetName val="3.1s Pensions Scots"/>
      <sheetName val="3.1.1 DB Pension cost"/>
      <sheetName val="3.1.2 DB Pension Detail"/>
      <sheetName val="3.1.3 Second DB Pension Det"/>
      <sheetName val="3.1.4 Pensions DC"/>
      <sheetName val="3.1.5 Pension PPF levy"/>
      <sheetName val="3.1.6 Pension Admin"/>
      <sheetName val="3.2 Net Debt"/>
      <sheetName val="3.3 Tax"/>
      <sheetName val="3.4s Disposals"/>
      <sheetName val="3.5 P&amp;L"/>
      <sheetName val="3.5.1 Bal Sht"/>
      <sheetName val="3.5.2 Cashflow"/>
      <sheetName val="3.6 Fin Require"/>
      <sheetName val="3.7 Tax allocations"/>
      <sheetName val="3.7.1 Tax allocations CT600"/>
      <sheetName val="4.1  System Info"/>
      <sheetName val="4.2  Activity indicators"/>
      <sheetName val="4.3_System_perf_SHETL_SPT"/>
      <sheetName val="4.4  Defects SPTL"/>
      <sheetName val="4.5  Faults"/>
      <sheetName val="4.6  Failures"/>
      <sheetName val="4.7 Condition Assessment SPTL"/>
      <sheetName val="4.8_Boundary_transf_capab"/>
      <sheetName val="4.9_Demand_&amp;_Supply_at_sub"/>
      <sheetName val="4.10 Reactive compensation"/>
      <sheetName val="4.11 Asset description SPTL"/>
      <sheetName val="4.12 Asset age 2007"/>
      <sheetName val="4.12 Asset age 2008"/>
      <sheetName val="4.12 Asset age 2009"/>
      <sheetName val="4.12 Asset age 2010"/>
      <sheetName val="4.13 Asset disposal LRE by age"/>
      <sheetName val="4.14 Asset disposal NLRE by age"/>
      <sheetName val="4.15 Asset adds &amp; disps"/>
      <sheetName val="4.16 Asset lives"/>
      <sheetName val="4.17 Unit costs"/>
      <sheetName val="4.18 Capex summary e"/>
      <sheetName val="4.19 Scheme Listing LR"/>
      <sheetName val="4.20 Scheme Listing NLR"/>
      <sheetName val="4.21 Quasi capex"/>
      <sheetName val="4.22 Other Capex costs"/>
      <sheetName val="4.23 TIRG"/>
      <sheetName val="4.24 Revenue Driver info"/>
      <sheetName val="4.25 CEI"/>
      <sheetName val="4.26 Capex Movement"/>
      <sheetName val="4.27.1 Capex Price Vol Var"/>
      <sheetName val="4.27.2 Capex Price Vol Var"/>
      <sheetName val="4.28A_Asset_health_&amp;_crit"/>
      <sheetName val="4.28B_Asset_health_&amp;_crit"/>
      <sheetName val="4.29C_Criticality_subs_SP"/>
      <sheetName val="4.30 TPCR Forecast"/>
      <sheetName val="4.31 E3 Grid"/>
      <sheetName val="3.1 P&amp;L"/>
      <sheetName val="3.2 Bal Sht"/>
      <sheetName val="3.3 Cashflow"/>
      <sheetName val="3.3.1 Fin Require"/>
      <sheetName val="3.5 Net Debt"/>
      <sheetName val="3.6 Tax"/>
      <sheetName val="3.8 DB Pension cost"/>
      <sheetName val="3.8.1 DB Pension Detail"/>
      <sheetName val="3.8.2 Second DB Pension Det"/>
      <sheetName val="3.9 Pensions DC"/>
      <sheetName val="3.10 Pension PPF levy"/>
      <sheetName val="3.11 Pension Admin"/>
      <sheetName val="4.3  System perf - SPTL"/>
      <sheetName val="4.8  Boundary Transfers"/>
      <sheetName val="4.9  Demand &amp; Supply at subs"/>
      <sheetName val="4.28 Asset Health"/>
      <sheetName val="4.29 Asset Criticality"/>
      <sheetName val="4.30 Asset Rep Priority"/>
      <sheetName val="4.31 Asset Live Det"/>
      <sheetName val="4.32 TPCR Forecast"/>
      <sheetName val="4.33 E3 Grid"/>
      <sheetName val="Lists"/>
    </sheetNames>
    <sheetDataSet>
      <sheetData sheetId="0"/>
      <sheetData sheetId="1"/>
      <sheetData sheetId="2">
        <row r="21">
          <cell r="C21" t="str">
            <v>2009/10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 Op Cost Matrix (NEW)(1)"/>
      <sheetName val="2.1 Op Cost Matrix (NEW) (2)"/>
      <sheetName val="Index"/>
      <sheetName val="Changes Log"/>
      <sheetName val="Universal data"/>
      <sheetName val="Check and balances"/>
      <sheetName val="1.1 Income Statement"/>
      <sheetName val="1.2 Financial Position"/>
      <sheetName val="1.3 Cash Flow"/>
      <sheetName val="1.4 Rec to costs tables"/>
      <sheetName val="1.5 Net Debt "/>
      <sheetName val="1.6  Disposals"/>
      <sheetName val="1.7 Tax Computation"/>
      <sheetName val="1.8 Tax pools"/>
      <sheetName val="1.9 Tax Allocations"/>
      <sheetName val="1.10 Tax Allocations CT600"/>
      <sheetName val="1.11 Tax Clawback"/>
      <sheetName val="1.12 Financing  Requirements"/>
      <sheetName val="1.13 DB Pension scheme"/>
      <sheetName val="2.1 Totex PCFM"/>
      <sheetName val="2.2 Totex costs summary"/>
      <sheetName val="2.3 Workload summary"/>
      <sheetName val="2.4 Safety"/>
      <sheetName val="2.5 Reliability"/>
      <sheetName val="2.6 Environmental"/>
      <sheetName val="3.1 Opex cost matrix"/>
      <sheetName val="3.2 year on year movements"/>
      <sheetName val="3.3 FCO Resource Utilisation"/>
      <sheetName val="3.4_Bus_Support_DELETED 2014_15"/>
      <sheetName val="3.5_Business_Support_REVISED"/>
      <sheetName val="3.6_Bus_Support_DELETED 2014_15"/>
      <sheetName val="3.7_Training_&amp;_Apprentices"/>
      <sheetName val="3.8 Maintenance"/>
      <sheetName val="3.9 LP Gasholders"/>
      <sheetName val="3.10 Land remediation REVISED"/>
      <sheetName val="3.11_Related Party Transact "/>
      <sheetName val="3.12 Shrinkage"/>
      <sheetName val="3.12a Gas Theft NEW 2014_15"/>
      <sheetName val="3.13 Streetworks"/>
      <sheetName val="3.14 Smart Metering"/>
      <sheetName val="3.15 SIUs"/>
      <sheetName val="4.1 Capex Summary "/>
      <sheetName val="4.2 Cap Expenditure Analysis"/>
      <sheetName val="4.3 LTS, storage &amp; entry"/>
      <sheetName val="4.4 Reinforcement"/>
      <sheetName val="4.5 Governor(Replacement)"/>
      <sheetName val="4.6 Connections "/>
      <sheetName val="4.7 Other Capex "/>
      <sheetName val="4.8 PSUP"/>
      <sheetName val="5.1 Repex summary"/>
      <sheetName val="5.2a Repex iron mains Tier 1"/>
      <sheetName val="5.2b Repex iron mains Tier 2A"/>
      <sheetName val="5.2c Repex other mains"/>
      <sheetName val="5.2d Repex diversions"/>
      <sheetName val="5.3 Other repex services"/>
      <sheetName val="5.4 Risers"/>
      <sheetName val="5.5 Repex expenditure analysis"/>
      <sheetName val="5.6 UNC Sub Deducts"/>
      <sheetName val="5.7 Mains Decommissiond "/>
      <sheetName val="5.8 Decommissioned Sum "/>
      <sheetName val="6.1 LTS Asset Data"/>
      <sheetName val="6.2 Network Assets"/>
      <sheetName val="6.3 Capacity&amp;Storage Asset "/>
      <sheetName val="6.4 Capacity &amp; Demand Data "/>
      <sheetName val="6.5 Capacity Output Data"/>
      <sheetName val="6.6 MEAV"/>
      <sheetName val="7.1 Safety Outputs"/>
      <sheetName val="7.2 Reliability Outputs"/>
      <sheetName val="7.3 Asset Health &amp; Criticality"/>
      <sheetName val="7.4 PREs, Reports and Repairs "/>
      <sheetName val="7.5 Accuracy pipeline records"/>
      <sheetName val="7.6 Business Carbon Footprint"/>
      <sheetName val="7.7 Environment-Other"/>
      <sheetName val="7.8 Dist Gas Connections"/>
      <sheetName val="7.9 Innovation rollout mechanis"/>
      <sheetName val="7.10 Network Innovation Allowan"/>
      <sheetName val="7.11 Network Innovation Competi"/>
      <sheetName val="8.1 Customer Complaints"/>
      <sheetName val="8.2 Customer Satisfaction Surve"/>
      <sheetName val="8.3 Guaranteed Standards "/>
      <sheetName val="8.4 Licence Condition D10"/>
      <sheetName val="8.5 3rd party &amp; water summary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45">
          <cell r="M45">
            <v>0</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25">
          <cell r="H25">
            <v>0</v>
          </cell>
        </row>
      </sheetData>
      <sheetData sheetId="51">
        <row r="20">
          <cell r="H20">
            <v>0</v>
          </cell>
        </row>
      </sheetData>
      <sheetData sheetId="52">
        <row r="76">
          <cell r="H76">
            <v>0</v>
          </cell>
        </row>
      </sheetData>
      <sheetData sheetId="53">
        <row r="29">
          <cell r="H29">
            <v>0</v>
          </cell>
        </row>
      </sheetData>
      <sheetData sheetId="54">
        <row r="15">
          <cell r="C15">
            <v>0</v>
          </cell>
        </row>
      </sheetData>
      <sheetData sheetId="55">
        <row r="21">
          <cell r="D21">
            <v>0</v>
          </cell>
        </row>
        <row r="25">
          <cell r="D25">
            <v>0</v>
          </cell>
        </row>
        <row r="29">
          <cell r="D29">
            <v>0</v>
          </cell>
        </row>
        <row r="33">
          <cell r="D33">
            <v>0</v>
          </cell>
        </row>
      </sheetData>
      <sheetData sheetId="56"/>
      <sheetData sheetId="57">
        <row r="18">
          <cell r="F18">
            <v>0</v>
          </cell>
        </row>
      </sheetData>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 Op Cost Matrix (NEW)(1)"/>
      <sheetName val="2.1 Op Cost Matrix (NEW) (2)"/>
      <sheetName val="Index"/>
      <sheetName val="Changes Log"/>
      <sheetName val="Universal data"/>
      <sheetName val="Check and balances"/>
      <sheetName val="1.1 Income Statement"/>
      <sheetName val="1.2 Financial Position"/>
      <sheetName val="1.3 Cash Flow"/>
      <sheetName val="1.4 Rec to costs tables"/>
      <sheetName val="1.5 Net Debt "/>
      <sheetName val="1.6  Disposals"/>
      <sheetName val="1.7 Tax Computation"/>
      <sheetName val="1.8 Tax pools"/>
      <sheetName val="1.9 Tax Allocations"/>
      <sheetName val="1.10 Tax Allocations CT600"/>
      <sheetName val="1.11 Tax Clawback"/>
      <sheetName val="1.12 Financing  Requirements"/>
      <sheetName val="1.13 DB Pension scheme"/>
      <sheetName val="2.1 Totex PCFM"/>
      <sheetName val="2.2 Totex costs summary"/>
      <sheetName val="2.3 Workload summary"/>
      <sheetName val="2.4 Safety"/>
      <sheetName val="2.5 Reliability"/>
      <sheetName val="2.6 Environmental"/>
      <sheetName val="3.1 Opex cost matrix"/>
      <sheetName val="3.2 year on year movements"/>
      <sheetName val="3.3 FCO Resource Utilisation"/>
      <sheetName val="3.4_Bus_Support_DELETED 2014_15"/>
      <sheetName val="3.5_Business_Support"/>
      <sheetName val="3.6_Bus_Support_DELETED 2014_15"/>
      <sheetName val="3.7_Training_&amp;_Apprentices"/>
      <sheetName val="3.8 Maintenance"/>
      <sheetName val="3.9 LP Gasholders"/>
      <sheetName val="3.10 Land remediation REVISED"/>
      <sheetName val="3.11_Related Party Transact "/>
      <sheetName val="3.12 Shrinkage"/>
      <sheetName val="3.12a Gas Theft NEW 2014_15"/>
      <sheetName val="3.13 Streetworks"/>
      <sheetName val="3.14 Smart Metering"/>
      <sheetName val="3.15 SIUs"/>
      <sheetName val="4.1 Capex Summary "/>
      <sheetName val="4.2 Cap Expenditure Analysis"/>
      <sheetName val="4.3 LTS, storage &amp; entry"/>
      <sheetName val="4.4 Reinforcement"/>
      <sheetName val="4.5 Governor(Replacement)"/>
      <sheetName val="4.6 Connections "/>
      <sheetName val="4.7 Other Capex "/>
      <sheetName val="4.8 PSUP"/>
      <sheetName val="5.1 Repex summary"/>
      <sheetName val="5.2a Repex iron mains Tier 1"/>
      <sheetName val="5.2b Repex iron mains Tier 2A"/>
      <sheetName val="5.2c Repex other mains"/>
      <sheetName val="5.2d Repex diversions"/>
      <sheetName val="5.3 Other repex services"/>
      <sheetName val="5.4 Risers"/>
      <sheetName val="5.5 Repex expenditure analysis"/>
      <sheetName val="5.6 UNC Sub Deducts"/>
      <sheetName val="5.7 Mains Decommissiond "/>
      <sheetName val="5.8 Decommissioned Sum "/>
      <sheetName val="6.1 LTS Asset Data"/>
      <sheetName val="6.2 Network Assets"/>
      <sheetName val="6.3 Capacity&amp;Storage Asset "/>
      <sheetName val="6.4 Capacity &amp; Demand Data "/>
      <sheetName val="6.5 Capacity Output Data"/>
      <sheetName val="6.6 MEAV"/>
      <sheetName val="7.1 Safety Outputs"/>
      <sheetName val="7.2 Reliability Outputs"/>
      <sheetName val="7.3 Asset Health &amp; Criticality"/>
      <sheetName val="7.4 PREs, Reports and Repairs "/>
      <sheetName val="7.5 Accuracy pipeline records"/>
      <sheetName val="7.6 Business Carbon Footprint"/>
      <sheetName val="7.7 Environment-Other"/>
      <sheetName val="7.8 Dist Gas Connections"/>
      <sheetName val="7.9 Innovation rollout mechanis"/>
      <sheetName val="7.10 Network Innovation Allowan"/>
      <sheetName val="7.11 Network Innovation Competi"/>
      <sheetName val="8.1 Customer Complaints"/>
      <sheetName val="8.2 Customer Satisfaction Surve"/>
      <sheetName val="8.3 Guaranteed Standards "/>
      <sheetName val="8.4 Licence Condition D10"/>
      <sheetName val="8.5 3rd party &amp; water summary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6">
          <cell r="G16">
            <v>0</v>
          </cell>
        </row>
        <row r="17">
          <cell r="G17">
            <v>0</v>
          </cell>
        </row>
        <row r="18">
          <cell r="G18">
            <v>0</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ow r="8">
          <cell r="I8">
            <v>39.6</v>
          </cell>
        </row>
        <row r="11">
          <cell r="I11">
            <v>0.81969999999999998</v>
          </cell>
        </row>
        <row r="14">
          <cell r="I14">
            <v>0.65600000000000003</v>
          </cell>
        </row>
        <row r="17">
          <cell r="I17">
            <v>25</v>
          </cell>
        </row>
        <row r="20">
          <cell r="I20">
            <v>2.4E-2</v>
          </cell>
        </row>
        <row r="23">
          <cell r="I23">
            <v>1.98</v>
          </cell>
        </row>
        <row r="26">
          <cell r="I26">
            <v>0.18445</v>
          </cell>
        </row>
      </sheetData>
      <sheetData sheetId="72"/>
      <sheetData sheetId="73"/>
      <sheetData sheetId="74"/>
      <sheetData sheetId="75"/>
      <sheetData sheetId="76"/>
      <sheetData sheetId="77"/>
      <sheetData sheetId="78"/>
      <sheetData sheetId="79"/>
      <sheetData sheetId="80"/>
      <sheetData sheetId="8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sheetName val="Universal data"/>
      <sheetName val="Check and Balances"/>
      <sheetName val="1.1 Published Data"/>
      <sheetName val="1.2s Ofgem Adjustments Scots"/>
      <sheetName val="1.3s Accounting C Costs Scots"/>
      <sheetName val="1.4s Performance Scots"/>
      <sheetName val="1.5s Reconciliation Scots"/>
      <sheetName val="2.1 Eng Opex Elec "/>
      <sheetName val="2.2 Non Op Capex"/>
      <sheetName val="2.4 Exc &amp; Demin "/>
      <sheetName val="2.5 Corporate Costs Scots"/>
      <sheetName val="2.6 IT Scots"/>
      <sheetName val="2.7s Insurance"/>
      <sheetName val="2.7 Captive Insure"/>
      <sheetName val="2.10 Related Party Scots"/>
      <sheetName val="2.11s Staff Scots"/>
      <sheetName val="2.14 Year on Year Movt"/>
      <sheetName val="2.16.1 Recharge Model"/>
      <sheetName val="2.16.2 Recharge Model"/>
      <sheetName val="3.1s Pensions Scots"/>
      <sheetName val="3.1.1 DB Pension cost"/>
      <sheetName val="3.1.2 DB Pension Detail"/>
      <sheetName val="3.1.3 Second DB Pension Det"/>
      <sheetName val="3.1.4 Pensions DC"/>
      <sheetName val="3.1.5 Pension PPF levy"/>
      <sheetName val="3.1.6 Pension Admin"/>
      <sheetName val="3.2 Net Debt"/>
      <sheetName val="3.3 Tax"/>
      <sheetName val="3.4s Disposals"/>
      <sheetName val="3.5 P&amp;L"/>
      <sheetName val="3.5.1 Bal Sht"/>
      <sheetName val="3.5.2 Cashflow"/>
      <sheetName val="3.6 Fin Require"/>
      <sheetName val="3.7 Tax allocations"/>
      <sheetName val="3.7.1 Tax allocations CT600"/>
      <sheetName val="4.1  System Info"/>
      <sheetName val="4.2  Activity indicators"/>
      <sheetName val="4.3_System_perf_SHETL_SPT"/>
      <sheetName val="4.4  Defects SPTL"/>
      <sheetName val="4.5  Faults"/>
      <sheetName val="4.6  Failures"/>
      <sheetName val="4.7 Condition Assessment SPTL"/>
      <sheetName val="4.8_Boundary_transf_capab"/>
      <sheetName val="4.9_Demand_&amp;_Supply_at_sub"/>
      <sheetName val="4.10 Reactive compensation"/>
      <sheetName val="4.11 Asset description SPTL"/>
      <sheetName val="4.12 Asset age 2007"/>
      <sheetName val="4.12 Asset age 2008"/>
      <sheetName val="4.12 Asset age 2009"/>
      <sheetName val="4.12 Asset age 2010"/>
      <sheetName val="4.13 Asset disposal LRE by age"/>
      <sheetName val="4.14 Asset disposal NLRE by age"/>
      <sheetName val="4.15 Asset adds &amp; disps"/>
      <sheetName val="4.16 Asset lives"/>
      <sheetName val="4.17 Unit costs"/>
      <sheetName val="4.18 Capex summary e"/>
      <sheetName val="4.19 Scheme Listing LR"/>
      <sheetName val="4.20 Scheme Listing NLR"/>
      <sheetName val="4.21 Quasi capex"/>
      <sheetName val="4.22 Other Capex costs"/>
      <sheetName val="4.23 TIRG"/>
      <sheetName val="4.24 Revenue Driver info"/>
      <sheetName val="4.25 CEI"/>
      <sheetName val="4.26 Capex Movement"/>
      <sheetName val="4.27.1 Capex Price Vol Var"/>
      <sheetName val="4.27.2 Capex Price Vol Var"/>
      <sheetName val="4.28A_Asset_health_&amp;_crit"/>
      <sheetName val="4.28B_Asset_health_&amp;_crit"/>
      <sheetName val="4.29C_Criticality_subs_SP"/>
      <sheetName val="4.30 TPCR Forecast"/>
      <sheetName val="4.31 E3 Grid"/>
      <sheetName val="3.1 P&amp;L"/>
      <sheetName val="3.2 Bal Sht"/>
      <sheetName val="3.3 Cashflow"/>
      <sheetName val="3.3.1 Fin Require"/>
      <sheetName val="3.5 Net Debt"/>
      <sheetName val="3.6 Tax"/>
      <sheetName val="3.8 DB Pension cost"/>
      <sheetName val="3.8.1 DB Pension Detail"/>
      <sheetName val="3.8.2 Second DB Pension Det"/>
      <sheetName val="3.9 Pensions DC"/>
      <sheetName val="3.10 Pension PPF levy"/>
      <sheetName val="3.11 Pension Admin"/>
      <sheetName val="4.3  System perf - SPTL"/>
      <sheetName val="4.8  Boundary Transfers"/>
      <sheetName val="4.9  Demand &amp; Supply at subs"/>
      <sheetName val="4.28 Asset Health"/>
      <sheetName val="4.29 Asset Criticality"/>
      <sheetName val="4.30 Asset Rep Priority"/>
      <sheetName val="4.31 Asset Live Det"/>
      <sheetName val="4.32 TPCR Forecast"/>
      <sheetName val="4.33 E3 Gri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CKET"/>
      <sheetName val="SUN"/>
      <sheetName val="FF 02"/>
      <sheetName val="FF 03"/>
      <sheetName val="Graphs"/>
    </sheetNames>
    <sheetDataSet>
      <sheetData sheetId="0" refreshError="1"/>
      <sheetData sheetId="1" refreshError="1"/>
      <sheetData sheetId="2" refreshError="1"/>
      <sheetData sheetId="3" refreshError="1"/>
      <sheetData sheetId="4">
        <row r="5">
          <cell r="D5">
            <v>-20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est"/>
      <sheetName val="Incentives"/>
      <sheetName val="Income collected"/>
      <sheetName val="Opex subjective"/>
      <sheetName val="Capex Comp"/>
      <sheetName val="Capex Comparators FOC"/>
      <sheetName val="Incentive Forecast"/>
      <sheetName val="Opex Comparators-sensitivities"/>
      <sheetName val="Opex Objective YTD"/>
      <sheetName val="Opex by FOC"/>
      <sheetName val="Opex Trend &amp; MAT"/>
      <sheetName val="Manpower"/>
      <sheetName val="Incentive Graphs"/>
      <sheetName val="Opex Objective Discrete Mths"/>
      <sheetName val="risk"/>
      <sheetName val="Manpower Summary"/>
      <sheetName val="Opex Subj by Mth"/>
      <sheetName val="Opex Objective Mth"/>
      <sheetName val="#REF"/>
      <sheetName val="By Account Code"/>
      <sheetName val="By Business Unit"/>
      <sheetName val="SummCapex"/>
      <sheetName val="ETO Capx"/>
      <sheetName val="ESO Capx"/>
      <sheetName val="GAS SO Capx"/>
      <sheetName val="GAS TO Capx "/>
      <sheetName val="Range Nam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GcaSummary"/>
      <sheetName val="MarginSummary"/>
    </sheetNames>
    <sheetDataSet>
      <sheetData sheetId="0"/>
      <sheetData sheetId="1"/>
      <sheetData sheetId="2"/>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 Year ROIC Trees"/>
      <sheetName val="5 Year ROIC Trees"/>
      <sheetName val="Beta"/>
      <sheetName val="Cost of Debt (Industrial)"/>
      <sheetName val="Spread"/>
      <sheetName val="IBES Estimates"/>
      <sheetName val="Sheet4"/>
      <sheetName val="Risk-Free Rate"/>
      <sheetName val="Sheet3"/>
      <sheetName val="Operating Leases"/>
      <sheetName val="Sheet1"/>
      <sheetName val="Sheet2"/>
      <sheetName val="Spread|Growth"/>
      <sheetName val="Summary"/>
      <sheetName val="ABS"/>
      <sheetName val="ABS (Adjusted)"/>
      <sheetName val="ABS (2)"/>
      <sheetName val="AHMY"/>
      <sheetName val="AHMY (Adjusted)"/>
      <sheetName val="AHMY (2)"/>
      <sheetName val="BJ"/>
      <sheetName val="BJ (Adjusted)"/>
      <sheetName val="BJ (2)"/>
      <sheetName val="CAUFM"/>
      <sheetName val="CAUFM (Adjusted) "/>
      <sheetName val="CAUFM (2)"/>
      <sheetName val="COST"/>
      <sheetName val="COST (Adjusted)"/>
      <sheetName val="COST (2)"/>
      <sheetName val="DEFI"/>
      <sheetName val="DEFI (Adjusted) "/>
      <sheetName val="DEFI (2)"/>
      <sheetName val="GAP"/>
      <sheetName val="GAP (Adjusted) "/>
      <sheetName val="GAP (2)"/>
      <sheetName val="KM"/>
      <sheetName val="KM (Adjusted)"/>
      <sheetName val="KM (2)"/>
      <sheetName val="KR"/>
      <sheetName val="KR (Adjusted)"/>
      <sheetName val="KR (2)"/>
      <sheetName val="IMKTA"/>
      <sheetName val="IMKTA (Adjusted) "/>
      <sheetName val="IMKTA (2)"/>
      <sheetName val="METOL"/>
      <sheetName val="METOL (Adjusted)"/>
      <sheetName val="METOL (2)"/>
      <sheetName val="PUSH"/>
      <sheetName val="PUSH (Adjusted)"/>
      <sheetName val="PUSH (2)"/>
      <sheetName val="RDK"/>
      <sheetName val="RDK (Adjusted)"/>
      <sheetName val="RDK (2)"/>
      <sheetName val="SAGFO"/>
      <sheetName val="SAGFO (Adjusted) "/>
      <sheetName val="SAGFO (2)"/>
      <sheetName val="SVU"/>
      <sheetName val="SVU (Adjusted)"/>
      <sheetName val="SVU (2)"/>
      <sheetName val="SWY"/>
      <sheetName val="SWY (Adjusted)"/>
      <sheetName val="SWY (2)"/>
      <sheetName val="TEPH"/>
      <sheetName val="TEPH (Adjusted) "/>
      <sheetName val="TEPH (2)"/>
      <sheetName val="WIN"/>
      <sheetName val="WIN (Adjusted)"/>
      <sheetName val="WIN (2)"/>
      <sheetName val="WMK"/>
      <sheetName val="WMK (Adjusted)"/>
      <sheetName val="WMK (2)"/>
      <sheetName val="WMT"/>
      <sheetName val="WMT (Adjusted)"/>
      <sheetName val="WMT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5">
          <cell r="A15" t="e">
            <v>#NAME?</v>
          </cell>
          <cell r="D15" t="e">
            <v>#NAME?</v>
          </cell>
          <cell r="G15" t="e">
            <v>#NAME?</v>
          </cell>
          <cell r="J15" t="e">
            <v>#NAME?</v>
          </cell>
          <cell r="M15" t="e">
            <v>#NAME?</v>
          </cell>
          <cell r="P15" t="e">
            <v>#NAME?</v>
          </cell>
          <cell r="S15" t="e">
            <v>#NAME?</v>
          </cell>
          <cell r="V15" t="e">
            <v>#NAME?</v>
          </cell>
          <cell r="Y15" t="e">
            <v>#NAME?</v>
          </cell>
          <cell r="AB15" t="e">
            <v>#NAME?</v>
          </cell>
          <cell r="AE15" t="e">
            <v>#NAME?</v>
          </cell>
          <cell r="AH15" t="e">
            <v>#NAME?</v>
          </cell>
          <cell r="AK15" t="e">
            <v>#NAME?</v>
          </cell>
          <cell r="AN15" t="e">
            <v>#NAME?</v>
          </cell>
          <cell r="AQ15" t="e">
            <v>#NAME?</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 Op Cost Matrix (NEW)(1)"/>
      <sheetName val="2.1 Op Cost Matrix (NEW) (2)"/>
      <sheetName val="Index"/>
      <sheetName val="Changes Log"/>
      <sheetName val="Universal data"/>
      <sheetName val="Check and balances"/>
      <sheetName val="1.1 Income Statement"/>
      <sheetName val="1.2 Financial Position"/>
      <sheetName val="1.3 Cash Flow"/>
      <sheetName val="1.4 Rec to costs tables"/>
      <sheetName val="1.5 Net Debt"/>
      <sheetName val="1.6  Disposals"/>
      <sheetName val="1.7 Tax Computation"/>
      <sheetName val="1.8 Tax pools"/>
      <sheetName val="1.9 Tax Allocations"/>
      <sheetName val="1.10 Tax Allocations CT600"/>
      <sheetName val="1.11 Tax Clawback"/>
      <sheetName val="1.12 Financing  Requirements"/>
      <sheetName val="1.13 DB Pension scheme"/>
      <sheetName val="2.1 Totex PCFM"/>
      <sheetName val="2.2 Totex costs summary"/>
      <sheetName val="2.3 Workload summary"/>
      <sheetName val="2.4 Safety"/>
      <sheetName val="2.5 Reliability"/>
      <sheetName val="2.6 Environmental"/>
      <sheetName val="3.1 Opex cost matrix"/>
      <sheetName val="3.2 year on year movements"/>
      <sheetName val="3.3 FCO Resource Utilisation"/>
      <sheetName val="3.4_Business_Support_Group"/>
      <sheetName val="3.5_Business_Support_Allocation"/>
      <sheetName val="3.6_Business_Support_Supplement"/>
      <sheetName val="3.7_Training_&amp;_Apprentices"/>
      <sheetName val="3.8 Maintenance"/>
      <sheetName val="3.9 LP Gasholders"/>
      <sheetName val="3.10 Land remediation"/>
      <sheetName val="3.11_Related Party Transact "/>
      <sheetName val="3.12 Shrinkage"/>
      <sheetName val="3.13 Streetworks"/>
      <sheetName val="3.14 Smart Metering"/>
      <sheetName val="3.15 SIUs"/>
      <sheetName val="4.1 Capex Summary "/>
      <sheetName val="4.2 Cap Expenditure Analysis"/>
      <sheetName val="4.3 LTS, storage &amp; entry"/>
      <sheetName val="4.4 Reinforcement"/>
      <sheetName val="4.5 Governor(Replacement)"/>
      <sheetName val="4.6 Connections "/>
      <sheetName val="4.7 Other Capex "/>
      <sheetName val="4.8 PSUP"/>
      <sheetName val="5.1 Repex summary"/>
      <sheetName val="5.2a Repex iron mains Tier 1"/>
      <sheetName val="5.2b Repex iron mains Tier 2A"/>
      <sheetName val="5.2c Repex other mains"/>
      <sheetName val="5.2d Repex diversions"/>
      <sheetName val="5.3 Other repex services"/>
      <sheetName val="5.4 Risers"/>
      <sheetName val="5.5 Repex expenditure analysis"/>
      <sheetName val="5.6 UNC Sub Deducts"/>
      <sheetName val="5.7 Mains Decommissioned"/>
      <sheetName val="5.8 Decommissioned Summary"/>
      <sheetName val="6.1 LTS Asset Data"/>
      <sheetName val="6.2 Network Assets"/>
      <sheetName val="6.3 Capacity&amp;Storage Asset "/>
      <sheetName val="6.4 Capacity &amp; Demand Data "/>
      <sheetName val="6.5 Capacity Output Data"/>
      <sheetName val="6.6 MEAV"/>
      <sheetName val="7.1 Safety Outputs"/>
      <sheetName val="7.2 Reliability Outputs"/>
      <sheetName val="7.3 Asset Health &amp; Criticality"/>
      <sheetName val="7.4 PREs, Reports and Repairs "/>
      <sheetName val="7.5 Accuracy pipeline records"/>
      <sheetName val="7.6 Business Carbon Footprint"/>
      <sheetName val="7.7 Environment-Other"/>
      <sheetName val="7.8 Dist Gas Connections"/>
      <sheetName val="7.9 Innovation rollout mechanis"/>
      <sheetName val="7.10 Network Innovation Allowan"/>
      <sheetName val="7.11 Network Innovation Competi"/>
      <sheetName val="8.1 Customer Complaints"/>
      <sheetName val="8.2 Customer Satisfaction Surve"/>
      <sheetName val="8.3 Guaranteed Standards "/>
      <sheetName val="8.4 Licence Condition D10"/>
      <sheetName val="8.5 3rd party &amp; water summary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row r="9">
          <cell r="C9">
            <v>22.702870000000008</v>
          </cell>
        </row>
        <row r="21">
          <cell r="AL21" t="str">
            <v>AIronNCBAN</v>
          </cell>
        </row>
        <row r="22">
          <cell r="AL22" t="str">
            <v>AIronNHSE (Mand)N</v>
          </cell>
        </row>
        <row r="23">
          <cell r="AL23" t="str">
            <v>AIronNIntegrityN</v>
          </cell>
        </row>
        <row r="24">
          <cell r="AL24" t="str">
            <v>AIronNNRDN</v>
          </cell>
        </row>
        <row r="25">
          <cell r="AL25" t="str">
            <v>AIronNRDN</v>
          </cell>
        </row>
        <row r="26">
          <cell r="AL26" t="str">
            <v>AIronYNRDN</v>
          </cell>
        </row>
        <row r="27">
          <cell r="AL27" t="str">
            <v>AIronYRDN</v>
          </cell>
        </row>
        <row r="28">
          <cell r="AL28" t="str">
            <v>AIronYTier 1N</v>
          </cell>
        </row>
        <row r="29">
          <cell r="AL29" t="str">
            <v>AOtherNCBAN</v>
          </cell>
        </row>
        <row r="30">
          <cell r="AL30" t="str">
            <v>AOtherNHSE (Mand)N</v>
          </cell>
        </row>
        <row r="31">
          <cell r="AL31" t="str">
            <v>AOtherNIntegrityN</v>
          </cell>
        </row>
        <row r="32">
          <cell r="AL32" t="str">
            <v>AOtherNNRDN</v>
          </cell>
        </row>
        <row r="33">
          <cell r="AL33" t="str">
            <v>AOtherNRDN</v>
          </cell>
        </row>
        <row r="34">
          <cell r="AL34" t="str">
            <v>ASteelNCBAN</v>
          </cell>
        </row>
        <row r="35">
          <cell r="AL35" t="str">
            <v>ASteelNCBAY</v>
          </cell>
        </row>
        <row r="36">
          <cell r="AL36" t="str">
            <v>ASteelNHSE (Mand)N</v>
          </cell>
        </row>
        <row r="37">
          <cell r="AL37" t="str">
            <v>ASteelNHSE (Mand)Y</v>
          </cell>
        </row>
        <row r="38">
          <cell r="AL38" t="str">
            <v>ASteelNIntegrityN</v>
          </cell>
        </row>
        <row r="39">
          <cell r="AL39" t="str">
            <v>ASteelNIntegrityY</v>
          </cell>
        </row>
        <row r="40">
          <cell r="AL40" t="str">
            <v>ASteelNNRDN</v>
          </cell>
        </row>
        <row r="41">
          <cell r="AL41" t="str">
            <v>ASteelNNRDY</v>
          </cell>
        </row>
        <row r="42">
          <cell r="AL42" t="str">
            <v>ASteelNRDN</v>
          </cell>
        </row>
        <row r="43">
          <cell r="AL43" t="str">
            <v>ASteelNRDY</v>
          </cell>
        </row>
        <row r="44">
          <cell r="AL44" t="str">
            <v>ASteelNTier 1Y</v>
          </cell>
        </row>
        <row r="45">
          <cell r="AL45" t="str">
            <v>ASteelNTier 2AY</v>
          </cell>
        </row>
        <row r="46">
          <cell r="AL46" t="str">
            <v>BIronNCBAN</v>
          </cell>
        </row>
        <row r="47">
          <cell r="AL47" t="str">
            <v>BIronNHSE (Mand)N</v>
          </cell>
        </row>
        <row r="48">
          <cell r="AL48" t="str">
            <v>BIronNIntegrityN</v>
          </cell>
        </row>
        <row r="49">
          <cell r="AL49" t="str">
            <v>BIronNNRDN</v>
          </cell>
        </row>
        <row r="50">
          <cell r="AL50" t="str">
            <v>BIronNRDN</v>
          </cell>
        </row>
        <row r="51">
          <cell r="AL51" t="str">
            <v>BIronYNRDN</v>
          </cell>
        </row>
        <row r="52">
          <cell r="AL52" t="str">
            <v>BIronYRDN</v>
          </cell>
        </row>
        <row r="53">
          <cell r="AL53" t="str">
            <v>BIronYTier 1N</v>
          </cell>
        </row>
        <row r="54">
          <cell r="AL54" t="str">
            <v>BOtherNCBAN</v>
          </cell>
        </row>
        <row r="55">
          <cell r="AL55" t="str">
            <v>BOtherNHSE (Mand)N</v>
          </cell>
        </row>
        <row r="56">
          <cell r="AL56" t="str">
            <v>BOtherNIntegrityN</v>
          </cell>
        </row>
        <row r="57">
          <cell r="AL57" t="str">
            <v>BOtherNNRDN</v>
          </cell>
        </row>
        <row r="58">
          <cell r="AL58" t="str">
            <v>BOtherNRDN</v>
          </cell>
        </row>
        <row r="59">
          <cell r="AL59" t="str">
            <v>BSteelNCBAN</v>
          </cell>
        </row>
        <row r="60">
          <cell r="AL60" t="str">
            <v>BSteelNHSE (Mand)N</v>
          </cell>
        </row>
        <row r="61">
          <cell r="AL61" t="str">
            <v>BSteelNIntegrityN</v>
          </cell>
        </row>
        <row r="62">
          <cell r="AL62" t="str">
            <v>BSteelNNRDN</v>
          </cell>
        </row>
        <row r="63">
          <cell r="AL63" t="str">
            <v>BSteelNRDN</v>
          </cell>
        </row>
        <row r="64">
          <cell r="AL64" t="str">
            <v>CIronNCBAN</v>
          </cell>
        </row>
        <row r="65">
          <cell r="AL65" t="str">
            <v>CIronNHSE (Mand)N</v>
          </cell>
        </row>
        <row r="66">
          <cell r="AL66" t="str">
            <v>CIronNIntegrityN</v>
          </cell>
        </row>
        <row r="67">
          <cell r="AL67" t="str">
            <v>CIronNNRDN</v>
          </cell>
        </row>
        <row r="68">
          <cell r="AL68" t="str">
            <v>CIronNRDN</v>
          </cell>
        </row>
        <row r="69">
          <cell r="AL69" t="str">
            <v>CIronYNRDN</v>
          </cell>
        </row>
        <row r="70">
          <cell r="AL70" t="str">
            <v>CIronYRDN</v>
          </cell>
        </row>
        <row r="71">
          <cell r="AL71" t="str">
            <v>CIronYTier 1N</v>
          </cell>
        </row>
        <row r="72">
          <cell r="AL72" t="str">
            <v>COtherNCBAN</v>
          </cell>
        </row>
        <row r="73">
          <cell r="AL73" t="str">
            <v>COtherNHSE (Mand)N</v>
          </cell>
        </row>
        <row r="74">
          <cell r="AL74" t="str">
            <v>COtherNIntegrityN</v>
          </cell>
        </row>
        <row r="75">
          <cell r="AL75" t="str">
            <v>COtherNNRDN</v>
          </cell>
        </row>
        <row r="76">
          <cell r="AL76" t="str">
            <v>COtherNRDN</v>
          </cell>
        </row>
        <row r="77">
          <cell r="AL77" t="str">
            <v>CSteelNCBAN</v>
          </cell>
        </row>
        <row r="78">
          <cell r="AL78" t="str">
            <v>CSteelNHSE (Mand)N</v>
          </cell>
        </row>
        <row r="79">
          <cell r="AL79" t="str">
            <v>CSteelNIntegrityN</v>
          </cell>
        </row>
        <row r="80">
          <cell r="AL80" t="str">
            <v>CSteelNNRDN</v>
          </cell>
        </row>
        <row r="81">
          <cell r="AL81" t="str">
            <v>CSteelNRDN</v>
          </cell>
        </row>
        <row r="82">
          <cell r="AL82" t="str">
            <v>DIronNCBAN</v>
          </cell>
        </row>
        <row r="83">
          <cell r="AL83" t="str">
            <v>DIronNHSE (Mand)N</v>
          </cell>
        </row>
        <row r="84">
          <cell r="AL84" t="str">
            <v>DIronNIntegrityN</v>
          </cell>
        </row>
        <row r="85">
          <cell r="AL85" t="str">
            <v>DIronNNRDN</v>
          </cell>
        </row>
        <row r="86">
          <cell r="AL86" t="str">
            <v>DIronNRDN</v>
          </cell>
        </row>
        <row r="87">
          <cell r="AL87" t="str">
            <v>DIronYNRDN</v>
          </cell>
        </row>
        <row r="88">
          <cell r="AL88" t="str">
            <v>DIronYRDN</v>
          </cell>
        </row>
        <row r="89">
          <cell r="AL89" t="str">
            <v>DIronYTier 1N</v>
          </cell>
        </row>
        <row r="90">
          <cell r="AL90" t="str">
            <v>DOtherNCBAN</v>
          </cell>
        </row>
        <row r="91">
          <cell r="AL91" t="str">
            <v>DOtherNHSE (Mand)N</v>
          </cell>
        </row>
        <row r="92">
          <cell r="AL92" t="str">
            <v>DOtherNIntegrityN</v>
          </cell>
        </row>
        <row r="93">
          <cell r="AL93" t="str">
            <v>DOtherNNRDN</v>
          </cell>
        </row>
        <row r="94">
          <cell r="AL94" t="str">
            <v>DOtherNRDN</v>
          </cell>
        </row>
        <row r="95">
          <cell r="AL95" t="str">
            <v>DSteelNCBAN</v>
          </cell>
        </row>
        <row r="96">
          <cell r="AL96" t="str">
            <v>DSteelNHSE (Mand)N</v>
          </cell>
        </row>
        <row r="97">
          <cell r="AL97" t="str">
            <v>DSteelNIntegrityN</v>
          </cell>
        </row>
        <row r="98">
          <cell r="AL98" t="str">
            <v>DSteelNNRDN</v>
          </cell>
        </row>
        <row r="99">
          <cell r="AL99" t="str">
            <v>DSteelNRDN</v>
          </cell>
        </row>
        <row r="100">
          <cell r="AL100" t="str">
            <v>EIronNCBAN</v>
          </cell>
        </row>
        <row r="101">
          <cell r="AL101" t="str">
            <v>EIronNHSE (Mand)N</v>
          </cell>
        </row>
        <row r="102">
          <cell r="AL102" t="str">
            <v>EIronNIntegrityN</v>
          </cell>
        </row>
        <row r="103">
          <cell r="AL103" t="str">
            <v>EIronNNRDN</v>
          </cell>
        </row>
        <row r="104">
          <cell r="AL104" t="str">
            <v>EIronNRDN</v>
          </cell>
        </row>
        <row r="105">
          <cell r="AL105" t="str">
            <v>EIronYCBAN</v>
          </cell>
        </row>
        <row r="106">
          <cell r="AL106" t="str">
            <v>EIronYHSE (Mand)N</v>
          </cell>
        </row>
        <row r="107">
          <cell r="AL107" t="str">
            <v>EIronYIntegrityN</v>
          </cell>
        </row>
        <row r="108">
          <cell r="AL108" t="str">
            <v>EIronYNRDN</v>
          </cell>
        </row>
        <row r="109">
          <cell r="AL109" t="str">
            <v>EIronYRDN</v>
          </cell>
        </row>
        <row r="110">
          <cell r="AL110" t="str">
            <v>EIronYTier 2AN</v>
          </cell>
        </row>
        <row r="111">
          <cell r="AL111" t="str">
            <v>EOtherNCBAN</v>
          </cell>
        </row>
        <row r="112">
          <cell r="AL112" t="str">
            <v>EOtherNHSE (Mand)N</v>
          </cell>
        </row>
        <row r="113">
          <cell r="AL113" t="str">
            <v>EOtherNIntegrityN</v>
          </cell>
        </row>
        <row r="114">
          <cell r="AL114" t="str">
            <v>EOtherNNRDN</v>
          </cell>
        </row>
        <row r="115">
          <cell r="AL115" t="str">
            <v>EOtherNRDN</v>
          </cell>
        </row>
        <row r="116">
          <cell r="AL116" t="str">
            <v>ESteelNCBAN</v>
          </cell>
        </row>
        <row r="117">
          <cell r="AL117" t="str">
            <v>ESteelNHSE (Mand)N</v>
          </cell>
        </row>
        <row r="118">
          <cell r="AL118" t="str">
            <v>ESteelNIntegrityN</v>
          </cell>
        </row>
        <row r="119">
          <cell r="AL119" t="str">
            <v>ESteelNNRDN</v>
          </cell>
        </row>
        <row r="120">
          <cell r="AL120" t="str">
            <v>ESteelNRDN</v>
          </cell>
        </row>
        <row r="121">
          <cell r="AL121" t="str">
            <v>FIronNCBAN</v>
          </cell>
        </row>
        <row r="122">
          <cell r="AL122" t="str">
            <v>FIronNHSE (Mand)N</v>
          </cell>
        </row>
        <row r="123">
          <cell r="AL123" t="str">
            <v>FIronNIntegrityN</v>
          </cell>
        </row>
        <row r="124">
          <cell r="AL124" t="str">
            <v>FIronNNRDN</v>
          </cell>
        </row>
        <row r="125">
          <cell r="AL125" t="str">
            <v>FIronNRDN</v>
          </cell>
        </row>
        <row r="126">
          <cell r="AL126" t="str">
            <v>FIronYCBAN</v>
          </cell>
        </row>
        <row r="127">
          <cell r="AL127" t="str">
            <v>FIronYHSE (Mand)N</v>
          </cell>
        </row>
        <row r="128">
          <cell r="AL128" t="str">
            <v>FIronYIntegrityN</v>
          </cell>
        </row>
        <row r="129">
          <cell r="AL129" t="str">
            <v>FIronYNRDN</v>
          </cell>
        </row>
        <row r="130">
          <cell r="AL130" t="str">
            <v>FIronYRDN</v>
          </cell>
        </row>
        <row r="131">
          <cell r="AL131" t="str">
            <v>FIronYTier 2AN</v>
          </cell>
        </row>
        <row r="132">
          <cell r="AL132" t="str">
            <v>FOtherNCBAN</v>
          </cell>
        </row>
        <row r="133">
          <cell r="AL133" t="str">
            <v>FOtherNHSE (Mand)N</v>
          </cell>
        </row>
        <row r="134">
          <cell r="AL134" t="str">
            <v>FOtherNIntegrityN</v>
          </cell>
        </row>
        <row r="135">
          <cell r="AL135" t="str">
            <v>FOtherNNRDN</v>
          </cell>
        </row>
        <row r="136">
          <cell r="AL136" t="str">
            <v>FOtherNRDN</v>
          </cell>
        </row>
        <row r="137">
          <cell r="AL137" t="str">
            <v>FSteelNCBAN</v>
          </cell>
        </row>
        <row r="138">
          <cell r="AL138" t="str">
            <v>FSteelNHSE (Mand)N</v>
          </cell>
        </row>
        <row r="139">
          <cell r="AL139" t="str">
            <v>FSteelNIntegrityN</v>
          </cell>
        </row>
        <row r="140">
          <cell r="AL140" t="str">
            <v>FSteelNNRDN</v>
          </cell>
        </row>
        <row r="141">
          <cell r="AL141" t="str">
            <v>FSteelNRDN</v>
          </cell>
        </row>
        <row r="142">
          <cell r="AL142" t="str">
            <v>GIronNCBAN</v>
          </cell>
        </row>
        <row r="143">
          <cell r="AL143" t="str">
            <v>GIronNHSE (Mand)N</v>
          </cell>
        </row>
        <row r="144">
          <cell r="AL144" t="str">
            <v>GIronNIntegrityN</v>
          </cell>
        </row>
        <row r="145">
          <cell r="AL145" t="str">
            <v>GIronNNRDN</v>
          </cell>
        </row>
        <row r="146">
          <cell r="AL146" t="str">
            <v>GIronNRDN</v>
          </cell>
        </row>
        <row r="147">
          <cell r="AL147" t="str">
            <v>GIronYCBAN</v>
          </cell>
        </row>
        <row r="148">
          <cell r="AL148" t="str">
            <v>GIronYHSE (Mand)N</v>
          </cell>
        </row>
        <row r="149">
          <cell r="AL149" t="str">
            <v>GIronYIntegrityN</v>
          </cell>
        </row>
        <row r="150">
          <cell r="AL150" t="str">
            <v>GIronYNRDN</v>
          </cell>
        </row>
        <row r="151">
          <cell r="AL151" t="str">
            <v>GIronYRDN</v>
          </cell>
        </row>
        <row r="152">
          <cell r="AL152" t="str">
            <v>GIronYTier 2AN</v>
          </cell>
        </row>
        <row r="153">
          <cell r="AL153" t="str">
            <v>GOtherNCBAN</v>
          </cell>
        </row>
        <row r="154">
          <cell r="AL154" t="str">
            <v>GOtherNHSE (Mand)N</v>
          </cell>
        </row>
        <row r="155">
          <cell r="AL155" t="str">
            <v>GOtherNIntegrityN</v>
          </cell>
        </row>
        <row r="156">
          <cell r="AL156" t="str">
            <v>GOtherNNRDN</v>
          </cell>
        </row>
        <row r="157">
          <cell r="AL157" t="str">
            <v>GOtherNRDN</v>
          </cell>
        </row>
        <row r="158">
          <cell r="AL158" t="str">
            <v>GSteelNCBAN</v>
          </cell>
        </row>
        <row r="159">
          <cell r="AL159" t="str">
            <v>GSteelNHSE (Mand)N</v>
          </cell>
        </row>
        <row r="160">
          <cell r="AL160" t="str">
            <v>GSteelNIntegrityN</v>
          </cell>
        </row>
        <row r="161">
          <cell r="AL161" t="str">
            <v>GSteelNNRDN</v>
          </cell>
        </row>
        <row r="162">
          <cell r="AL162" t="str">
            <v>GSteelNRDN</v>
          </cell>
        </row>
        <row r="163">
          <cell r="AL163" t="str">
            <v>HIronNCBAN</v>
          </cell>
        </row>
        <row r="164">
          <cell r="AL164" t="str">
            <v>HIronNHSE (Mand)N</v>
          </cell>
        </row>
        <row r="165">
          <cell r="AL165" t="str">
            <v>HIronNIntegrityN</v>
          </cell>
        </row>
        <row r="166">
          <cell r="AL166" t="str">
            <v>HIronNNRDN</v>
          </cell>
        </row>
        <row r="167">
          <cell r="AL167" t="str">
            <v>HIronNRDN</v>
          </cell>
        </row>
        <row r="168">
          <cell r="AL168" t="str">
            <v>HIronYCBAN</v>
          </cell>
        </row>
        <row r="169">
          <cell r="AL169" t="str">
            <v>HIronYHSE (Mand)N</v>
          </cell>
        </row>
        <row r="170">
          <cell r="AL170" t="str">
            <v>HIronYIntegrityN</v>
          </cell>
        </row>
        <row r="171">
          <cell r="AL171" t="str">
            <v>HIronYNRDN</v>
          </cell>
        </row>
        <row r="172">
          <cell r="AL172" t="str">
            <v>HIronYRDN</v>
          </cell>
        </row>
        <row r="173">
          <cell r="AL173" t="str">
            <v>HOtherNCBAN</v>
          </cell>
        </row>
        <row r="174">
          <cell r="AL174" t="str">
            <v>HOtherNHSE (Mand)N</v>
          </cell>
        </row>
        <row r="175">
          <cell r="AL175" t="str">
            <v>HOtherNIntegrityN</v>
          </cell>
        </row>
        <row r="176">
          <cell r="AL176" t="str">
            <v>HOtherNNRDN</v>
          </cell>
        </row>
        <row r="177">
          <cell r="AL177" t="str">
            <v>HOtherNRDN</v>
          </cell>
        </row>
        <row r="178">
          <cell r="AL178" t="str">
            <v>HSteelNCBAN</v>
          </cell>
        </row>
        <row r="179">
          <cell r="AL179" t="str">
            <v>HSteelNHSE (Mand)N</v>
          </cell>
        </row>
        <row r="180">
          <cell r="AL180" t="str">
            <v>HSteelNIntegrityN</v>
          </cell>
        </row>
        <row r="181">
          <cell r="AL181" t="str">
            <v>HSteelNNRDN</v>
          </cell>
        </row>
        <row r="182">
          <cell r="AL182" t="str">
            <v>HSteelNRDN</v>
          </cell>
        </row>
        <row r="183">
          <cell r="AL183" t="str">
            <v>IIronNCBAN</v>
          </cell>
        </row>
        <row r="184">
          <cell r="AL184" t="str">
            <v>IIronNHSE (Mand)N</v>
          </cell>
        </row>
        <row r="185">
          <cell r="AL185" t="str">
            <v>IIronNIntegrityN</v>
          </cell>
        </row>
        <row r="186">
          <cell r="AL186" t="str">
            <v>IIronNNRDN</v>
          </cell>
        </row>
        <row r="187">
          <cell r="AL187" t="str">
            <v>IIronNRDN</v>
          </cell>
        </row>
        <row r="188">
          <cell r="AL188" t="str">
            <v>IIronYCBAN</v>
          </cell>
        </row>
        <row r="189">
          <cell r="AL189" t="str">
            <v>IIronYHSE (Mand)N</v>
          </cell>
        </row>
        <row r="190">
          <cell r="AL190" t="str">
            <v>IIronYIntegrityN</v>
          </cell>
        </row>
        <row r="191">
          <cell r="AL191" t="str">
            <v>IIronYNRDN</v>
          </cell>
        </row>
        <row r="192">
          <cell r="AL192" t="str">
            <v>IIronYRDN</v>
          </cell>
        </row>
        <row r="193">
          <cell r="AL193" t="str">
            <v>IOtherNCBAN</v>
          </cell>
        </row>
        <row r="194">
          <cell r="AL194" t="str">
            <v>IOtherNHSE (Mand)N</v>
          </cell>
        </row>
        <row r="195">
          <cell r="AL195" t="str">
            <v>IOtherNIntegrityN</v>
          </cell>
        </row>
        <row r="196">
          <cell r="AL196" t="str">
            <v>IOtherNNRDN</v>
          </cell>
        </row>
        <row r="197">
          <cell r="AL197" t="str">
            <v>IOtherNRDN</v>
          </cell>
        </row>
        <row r="198">
          <cell r="AL198" t="str">
            <v>ISteelNCBAN</v>
          </cell>
        </row>
        <row r="199">
          <cell r="AL199" t="str">
            <v>ISteelNHSE (Mand)N</v>
          </cell>
        </row>
        <row r="200">
          <cell r="AL200" t="str">
            <v>ISteelNIntegrityN</v>
          </cell>
        </row>
        <row r="201">
          <cell r="AL201" t="str">
            <v>ISteelNNRDN</v>
          </cell>
        </row>
        <row r="202">
          <cell r="AL202" t="str">
            <v>ISteelNRDN</v>
          </cell>
        </row>
        <row r="416">
          <cell r="AQ416" t="str">
            <v>AS</v>
          </cell>
          <cell r="AR416" t="str">
            <v>Other</v>
          </cell>
          <cell r="AU416">
            <v>0.5</v>
          </cell>
          <cell r="AW416" t="str">
            <v>I</v>
          </cell>
          <cell r="AY416" t="str">
            <v>CBA</v>
          </cell>
          <cell r="BB416" t="str">
            <v>Y</v>
          </cell>
          <cell r="BD416" t="str">
            <v>A</v>
          </cell>
          <cell r="BE416" t="str">
            <v>Tier 1</v>
          </cell>
          <cell r="BJ416" t="str">
            <v>AS0.75I</v>
          </cell>
          <cell r="BK416" t="str">
            <v>A</v>
          </cell>
          <cell r="BL416" t="str">
            <v>N</v>
          </cell>
        </row>
        <row r="417">
          <cell r="AQ417" t="str">
            <v>CI</v>
          </cell>
          <cell r="AR417" t="str">
            <v>Iron</v>
          </cell>
          <cell r="AU417">
            <v>0.625</v>
          </cell>
          <cell r="AW417" t="str">
            <v>M</v>
          </cell>
          <cell r="AY417" t="str">
            <v>HSE (Mand)</v>
          </cell>
          <cell r="BB417" t="str">
            <v>N</v>
          </cell>
          <cell r="BD417" t="str">
            <v>B</v>
          </cell>
          <cell r="BE417" t="str">
            <v>Tier 1</v>
          </cell>
          <cell r="BJ417" t="str">
            <v>AS1.25I</v>
          </cell>
          <cell r="BK417" t="str">
            <v>A</v>
          </cell>
          <cell r="BL417" t="str">
            <v>N</v>
          </cell>
        </row>
        <row r="418">
          <cell r="AQ418" t="str">
            <v>DI</v>
          </cell>
          <cell r="AR418" t="str">
            <v>Iron</v>
          </cell>
          <cell r="AU418">
            <v>0.75</v>
          </cell>
          <cell r="AY418" t="str">
            <v>Integrity</v>
          </cell>
          <cell r="BD418" t="str">
            <v>C</v>
          </cell>
          <cell r="BE418" t="str">
            <v>Tier 1</v>
          </cell>
          <cell r="BJ418" t="str">
            <v>AS1.5I</v>
          </cell>
          <cell r="BK418" t="str">
            <v>A</v>
          </cell>
          <cell r="BL418" t="str">
            <v>N</v>
          </cell>
        </row>
        <row r="419">
          <cell r="AQ419" t="str">
            <v>PE</v>
          </cell>
          <cell r="AR419" t="str">
            <v>Other</v>
          </cell>
          <cell r="AU419">
            <v>1</v>
          </cell>
          <cell r="AY419" t="str">
            <v>NRD</v>
          </cell>
          <cell r="BD419" t="str">
            <v>D</v>
          </cell>
          <cell r="BE419" t="str">
            <v>Tier 1</v>
          </cell>
          <cell r="BJ419" t="str">
            <v>AS100M</v>
          </cell>
          <cell r="BK419" t="str">
            <v>B</v>
          </cell>
          <cell r="BL419" t="str">
            <v>N</v>
          </cell>
        </row>
        <row r="420">
          <cell r="AQ420" t="str">
            <v>PV</v>
          </cell>
          <cell r="AR420" t="str">
            <v>Other</v>
          </cell>
          <cell r="AU420">
            <v>1.25</v>
          </cell>
          <cell r="AY420" t="str">
            <v>RD</v>
          </cell>
          <cell r="BD420" t="str">
            <v>E</v>
          </cell>
          <cell r="BE420" t="str">
            <v>Tier 2</v>
          </cell>
          <cell r="BJ420" t="str">
            <v>AS10I</v>
          </cell>
          <cell r="BK420" t="str">
            <v>F</v>
          </cell>
          <cell r="BL420" t="str">
            <v>N</v>
          </cell>
        </row>
        <row r="421">
          <cell r="AQ421" t="str">
            <v>SI</v>
          </cell>
          <cell r="AR421" t="str">
            <v>Iron</v>
          </cell>
          <cell r="AU421">
            <v>1.5</v>
          </cell>
          <cell r="AY421" t="str">
            <v>Tier 1</v>
          </cell>
          <cell r="BD421" t="str">
            <v>F</v>
          </cell>
          <cell r="BE421" t="str">
            <v>Tier 2</v>
          </cell>
          <cell r="BJ421" t="str">
            <v>AS12I</v>
          </cell>
          <cell r="BK421" t="str">
            <v>F</v>
          </cell>
          <cell r="BL421" t="str">
            <v>N</v>
          </cell>
        </row>
        <row r="422">
          <cell r="AQ422" t="str">
            <v>ST</v>
          </cell>
          <cell r="AR422" t="str">
            <v>Steel</v>
          </cell>
          <cell r="AU422">
            <v>2</v>
          </cell>
          <cell r="AY422" t="str">
            <v>Tier 2A</v>
          </cell>
          <cell r="BD422" t="str">
            <v>G</v>
          </cell>
          <cell r="BE422" t="str">
            <v>Tier 2</v>
          </cell>
          <cell r="BJ422" t="str">
            <v>AS1I</v>
          </cell>
          <cell r="BK422" t="str">
            <v>A</v>
          </cell>
          <cell r="BL422" t="str">
            <v>N</v>
          </cell>
        </row>
        <row r="423">
          <cell r="AU423">
            <v>2.5</v>
          </cell>
          <cell r="BD423" t="str">
            <v>H</v>
          </cell>
          <cell r="BE423" t="str">
            <v>Tier 3</v>
          </cell>
          <cell r="BJ423" t="str">
            <v>AS25M</v>
          </cell>
          <cell r="BK423" t="str">
            <v>A</v>
          </cell>
          <cell r="BL423" t="str">
            <v>N</v>
          </cell>
        </row>
        <row r="424">
          <cell r="AU424">
            <v>3</v>
          </cell>
          <cell r="BD424" t="str">
            <v>I</v>
          </cell>
          <cell r="BE424" t="str">
            <v>Tier 3</v>
          </cell>
          <cell r="BJ424" t="str">
            <v>AS2I</v>
          </cell>
          <cell r="BK424" t="str">
            <v>A</v>
          </cell>
          <cell r="BL424" t="str">
            <v>N</v>
          </cell>
        </row>
        <row r="425">
          <cell r="AU425">
            <v>4</v>
          </cell>
          <cell r="BJ425" t="str">
            <v>AS3I</v>
          </cell>
          <cell r="BK425" t="str">
            <v>A</v>
          </cell>
          <cell r="BL425" t="str">
            <v>N</v>
          </cell>
        </row>
        <row r="426">
          <cell r="AU426">
            <v>5</v>
          </cell>
          <cell r="BJ426" t="str">
            <v>AS4I</v>
          </cell>
          <cell r="BK426" t="str">
            <v>B</v>
          </cell>
          <cell r="BL426" t="str">
            <v>N</v>
          </cell>
        </row>
        <row r="427">
          <cell r="AU427">
            <v>6</v>
          </cell>
          <cell r="BJ427" t="str">
            <v>AS5I</v>
          </cell>
          <cell r="BK427" t="str">
            <v>B</v>
          </cell>
          <cell r="BL427" t="str">
            <v>N</v>
          </cell>
        </row>
        <row r="428">
          <cell r="AU428">
            <v>7</v>
          </cell>
          <cell r="BJ428" t="str">
            <v>AS6I</v>
          </cell>
          <cell r="BK428" t="str">
            <v>C</v>
          </cell>
          <cell r="BL428" t="str">
            <v>N</v>
          </cell>
        </row>
        <row r="429">
          <cell r="AU429">
            <v>8</v>
          </cell>
          <cell r="BJ429" t="str">
            <v>AS8I</v>
          </cell>
          <cell r="BK429" t="str">
            <v>D</v>
          </cell>
          <cell r="BL429" t="str">
            <v>N</v>
          </cell>
        </row>
        <row r="430">
          <cell r="AU430">
            <v>9</v>
          </cell>
          <cell r="BJ430" t="str">
            <v>CI100M</v>
          </cell>
          <cell r="BK430" t="str">
            <v>B</v>
          </cell>
          <cell r="BL430" t="str">
            <v>N</v>
          </cell>
        </row>
        <row r="431">
          <cell r="AU431">
            <v>10</v>
          </cell>
          <cell r="BJ431" t="str">
            <v>CI10I</v>
          </cell>
          <cell r="BK431" t="str">
            <v>F</v>
          </cell>
          <cell r="BL431" t="str">
            <v>N</v>
          </cell>
        </row>
        <row r="432">
          <cell r="AU432">
            <v>11</v>
          </cell>
          <cell r="BJ432" t="str">
            <v>CI11I</v>
          </cell>
          <cell r="BK432" t="str">
            <v>F</v>
          </cell>
          <cell r="BL432" t="str">
            <v>N</v>
          </cell>
        </row>
        <row r="433">
          <cell r="AU433">
            <v>12</v>
          </cell>
          <cell r="BJ433" t="str">
            <v>CI12I</v>
          </cell>
          <cell r="BK433" t="str">
            <v>F</v>
          </cell>
          <cell r="BL433" t="str">
            <v>N</v>
          </cell>
        </row>
        <row r="434">
          <cell r="AU434">
            <v>14</v>
          </cell>
          <cell r="BJ434" t="str">
            <v>CI14I</v>
          </cell>
          <cell r="BK434" t="str">
            <v>G</v>
          </cell>
          <cell r="BL434" t="str">
            <v>N</v>
          </cell>
        </row>
        <row r="435">
          <cell r="AU435">
            <v>15</v>
          </cell>
          <cell r="BJ435" t="str">
            <v>CI15I</v>
          </cell>
          <cell r="BK435" t="str">
            <v>G</v>
          </cell>
          <cell r="BL435" t="str">
            <v>N</v>
          </cell>
        </row>
        <row r="436">
          <cell r="AU436">
            <v>16</v>
          </cell>
          <cell r="BJ436" t="str">
            <v>CI16I</v>
          </cell>
          <cell r="BK436" t="str">
            <v>G</v>
          </cell>
          <cell r="BL436" t="str">
            <v>N</v>
          </cell>
        </row>
        <row r="437">
          <cell r="AU437">
            <v>17</v>
          </cell>
          <cell r="BJ437" t="str">
            <v>CI17I</v>
          </cell>
          <cell r="BK437" t="str">
            <v>G</v>
          </cell>
          <cell r="BL437" t="str">
            <v>N</v>
          </cell>
        </row>
        <row r="438">
          <cell r="AU438">
            <v>18</v>
          </cell>
          <cell r="BJ438" t="str">
            <v>CI18I</v>
          </cell>
          <cell r="BK438" t="str">
            <v>H</v>
          </cell>
          <cell r="BL438" t="str">
            <v>N</v>
          </cell>
        </row>
        <row r="439">
          <cell r="AU439">
            <v>20</v>
          </cell>
          <cell r="BJ439" t="str">
            <v>CI1I</v>
          </cell>
          <cell r="BK439" t="str">
            <v>A</v>
          </cell>
          <cell r="BL439" t="str">
            <v>N</v>
          </cell>
        </row>
        <row r="440">
          <cell r="AU440">
            <v>21</v>
          </cell>
          <cell r="BJ440" t="str">
            <v>CI2.5I</v>
          </cell>
          <cell r="BK440" t="str">
            <v>A</v>
          </cell>
          <cell r="BL440" t="str">
            <v>N</v>
          </cell>
        </row>
        <row r="441">
          <cell r="AU441">
            <v>22</v>
          </cell>
          <cell r="BJ441" t="str">
            <v>CI20I</v>
          </cell>
          <cell r="BK441" t="str">
            <v>H</v>
          </cell>
          <cell r="BL441" t="str">
            <v>N</v>
          </cell>
        </row>
        <row r="442">
          <cell r="AU442">
            <v>24</v>
          </cell>
          <cell r="BJ442" t="str">
            <v>CI21I</v>
          </cell>
          <cell r="BK442" t="str">
            <v>H</v>
          </cell>
          <cell r="BL442" t="str">
            <v>N</v>
          </cell>
        </row>
        <row r="443">
          <cell r="AU443">
            <v>25</v>
          </cell>
          <cell r="BJ443" t="str">
            <v>CI22I</v>
          </cell>
          <cell r="BK443" t="str">
            <v>H</v>
          </cell>
          <cell r="BL443" t="str">
            <v>N</v>
          </cell>
        </row>
        <row r="444">
          <cell r="AU444">
            <v>26</v>
          </cell>
          <cell r="BJ444" t="str">
            <v>CI24I</v>
          </cell>
          <cell r="BK444" t="str">
            <v>H</v>
          </cell>
          <cell r="BL444" t="str">
            <v>N</v>
          </cell>
        </row>
        <row r="445">
          <cell r="AU445">
            <v>27</v>
          </cell>
          <cell r="BJ445" t="str">
            <v>CI250M</v>
          </cell>
          <cell r="BK445" t="str">
            <v>E</v>
          </cell>
          <cell r="BL445" t="str">
            <v>N</v>
          </cell>
        </row>
        <row r="446">
          <cell r="AU446">
            <v>28</v>
          </cell>
          <cell r="BJ446" t="str">
            <v>CI26I</v>
          </cell>
          <cell r="BK446" t="str">
            <v>I</v>
          </cell>
          <cell r="BL446" t="str">
            <v>N</v>
          </cell>
        </row>
        <row r="447">
          <cell r="AU447">
            <v>30</v>
          </cell>
          <cell r="BJ447" t="str">
            <v>CI27I</v>
          </cell>
          <cell r="BK447" t="str">
            <v>I</v>
          </cell>
          <cell r="BL447" t="str">
            <v>N</v>
          </cell>
        </row>
        <row r="448">
          <cell r="AU448">
            <v>32</v>
          </cell>
          <cell r="BJ448" t="str">
            <v>CI28I</v>
          </cell>
          <cell r="BK448" t="str">
            <v>I</v>
          </cell>
          <cell r="BL448" t="str">
            <v>N</v>
          </cell>
        </row>
        <row r="449">
          <cell r="AU449">
            <v>33</v>
          </cell>
          <cell r="BJ449" t="str">
            <v>CI2I</v>
          </cell>
          <cell r="BK449" t="str">
            <v>A</v>
          </cell>
          <cell r="BL449" t="str">
            <v>N</v>
          </cell>
        </row>
        <row r="450">
          <cell r="AU450">
            <v>36</v>
          </cell>
          <cell r="BJ450" t="str">
            <v>CI300M</v>
          </cell>
          <cell r="BK450" t="str">
            <v>F</v>
          </cell>
          <cell r="BL450" t="str">
            <v>N</v>
          </cell>
        </row>
        <row r="451">
          <cell r="AU451">
            <v>40</v>
          </cell>
          <cell r="BJ451" t="str">
            <v>CI30I</v>
          </cell>
          <cell r="BK451" t="str">
            <v>I</v>
          </cell>
          <cell r="BL451" t="str">
            <v>N</v>
          </cell>
        </row>
        <row r="452">
          <cell r="AU452">
            <v>42</v>
          </cell>
          <cell r="BJ452" t="str">
            <v>CI33I</v>
          </cell>
          <cell r="BK452" t="str">
            <v>I</v>
          </cell>
          <cell r="BL452" t="str">
            <v>N</v>
          </cell>
        </row>
        <row r="453">
          <cell r="AU453">
            <v>48</v>
          </cell>
          <cell r="BJ453" t="str">
            <v>CI36I</v>
          </cell>
          <cell r="BK453" t="str">
            <v>I</v>
          </cell>
          <cell r="BL453" t="str">
            <v>N</v>
          </cell>
        </row>
        <row r="454">
          <cell r="AU454">
            <v>50</v>
          </cell>
          <cell r="BJ454" t="str">
            <v>CI3I</v>
          </cell>
          <cell r="BK454" t="str">
            <v>A</v>
          </cell>
          <cell r="BL454" t="str">
            <v>N</v>
          </cell>
        </row>
        <row r="455">
          <cell r="AU455">
            <v>55</v>
          </cell>
          <cell r="BJ455" t="str">
            <v>CI400M</v>
          </cell>
          <cell r="BK455" t="str">
            <v>G</v>
          </cell>
          <cell r="BL455" t="str">
            <v>N</v>
          </cell>
        </row>
        <row r="456">
          <cell r="AU456">
            <v>63</v>
          </cell>
          <cell r="BJ456" t="str">
            <v>CI42I</v>
          </cell>
          <cell r="BK456" t="str">
            <v>I</v>
          </cell>
          <cell r="BL456" t="str">
            <v>N</v>
          </cell>
        </row>
        <row r="457">
          <cell r="AU457">
            <v>75</v>
          </cell>
          <cell r="BJ457" t="str">
            <v>CI450M</v>
          </cell>
          <cell r="BK457" t="str">
            <v>H</v>
          </cell>
          <cell r="BL457" t="str">
            <v>N</v>
          </cell>
        </row>
        <row r="458">
          <cell r="AU458">
            <v>90</v>
          </cell>
          <cell r="BJ458" t="str">
            <v>CI48I</v>
          </cell>
          <cell r="BK458" t="str">
            <v>I</v>
          </cell>
          <cell r="BL458" t="str">
            <v>N</v>
          </cell>
        </row>
        <row r="459">
          <cell r="AU459">
            <v>100</v>
          </cell>
          <cell r="BJ459" t="str">
            <v>CI4I</v>
          </cell>
          <cell r="BK459" t="str">
            <v>B</v>
          </cell>
          <cell r="BL459" t="str">
            <v>N</v>
          </cell>
        </row>
        <row r="460">
          <cell r="AU460">
            <v>110</v>
          </cell>
          <cell r="BJ460" t="str">
            <v>CI5I</v>
          </cell>
          <cell r="BK460" t="str">
            <v>B</v>
          </cell>
          <cell r="BL460" t="str">
            <v>N</v>
          </cell>
        </row>
        <row r="461">
          <cell r="AU461">
            <v>114</v>
          </cell>
          <cell r="BJ461" t="str">
            <v>CI6I</v>
          </cell>
          <cell r="BK461" t="str">
            <v>C</v>
          </cell>
          <cell r="BL461" t="str">
            <v>N</v>
          </cell>
        </row>
        <row r="462">
          <cell r="AU462">
            <v>125</v>
          </cell>
          <cell r="BJ462" t="str">
            <v>CI7I</v>
          </cell>
          <cell r="BK462" t="str">
            <v>C</v>
          </cell>
          <cell r="BL462" t="str">
            <v>N</v>
          </cell>
        </row>
        <row r="463">
          <cell r="AU463">
            <v>140</v>
          </cell>
          <cell r="BJ463" t="str">
            <v>CI8I</v>
          </cell>
          <cell r="BK463" t="str">
            <v>D</v>
          </cell>
          <cell r="BL463" t="str">
            <v>N</v>
          </cell>
        </row>
        <row r="464">
          <cell r="AU464">
            <v>150</v>
          </cell>
          <cell r="BJ464" t="str">
            <v>CI9I</v>
          </cell>
          <cell r="BK464" t="str">
            <v>E</v>
          </cell>
          <cell r="BL464" t="str">
            <v>N</v>
          </cell>
        </row>
        <row r="465">
          <cell r="AU465">
            <v>160</v>
          </cell>
          <cell r="BJ465" t="str">
            <v>DI100M</v>
          </cell>
          <cell r="BK465" t="str">
            <v>B</v>
          </cell>
          <cell r="BL465" t="str">
            <v>N</v>
          </cell>
        </row>
        <row r="466">
          <cell r="AU466">
            <v>162</v>
          </cell>
          <cell r="BJ466" t="str">
            <v>DI10I</v>
          </cell>
          <cell r="BK466" t="str">
            <v>F</v>
          </cell>
          <cell r="BL466" t="str">
            <v>N</v>
          </cell>
        </row>
        <row r="467">
          <cell r="AU467">
            <v>168</v>
          </cell>
          <cell r="BJ467" t="str">
            <v>DI12I</v>
          </cell>
          <cell r="BK467" t="str">
            <v>F</v>
          </cell>
          <cell r="BL467" t="str">
            <v>N</v>
          </cell>
        </row>
        <row r="468">
          <cell r="AU468">
            <v>180</v>
          </cell>
          <cell r="BJ468" t="str">
            <v>DI14I</v>
          </cell>
          <cell r="BK468" t="str">
            <v>G</v>
          </cell>
          <cell r="BL468" t="str">
            <v>N</v>
          </cell>
        </row>
        <row r="469">
          <cell r="AU469">
            <v>200</v>
          </cell>
          <cell r="BJ469" t="str">
            <v>DI150M</v>
          </cell>
          <cell r="BK469" t="str">
            <v>C</v>
          </cell>
          <cell r="BL469" t="str">
            <v>N</v>
          </cell>
        </row>
        <row r="470">
          <cell r="AU470">
            <v>213</v>
          </cell>
          <cell r="BJ470" t="str">
            <v>DI15I</v>
          </cell>
          <cell r="BK470" t="str">
            <v>G</v>
          </cell>
          <cell r="BL470" t="str">
            <v>N</v>
          </cell>
        </row>
        <row r="471">
          <cell r="AU471">
            <v>219</v>
          </cell>
          <cell r="BJ471" t="str">
            <v>DI16I</v>
          </cell>
          <cell r="BK471" t="str">
            <v>G</v>
          </cell>
          <cell r="BL471" t="str">
            <v>N</v>
          </cell>
        </row>
        <row r="472">
          <cell r="AU472">
            <v>225</v>
          </cell>
          <cell r="BJ472" t="str">
            <v>DI180M</v>
          </cell>
          <cell r="BK472" t="str">
            <v>C</v>
          </cell>
          <cell r="BL472" t="str">
            <v>N</v>
          </cell>
        </row>
        <row r="473">
          <cell r="AU473">
            <v>250</v>
          </cell>
          <cell r="BJ473" t="str">
            <v>DI18I</v>
          </cell>
          <cell r="BK473" t="str">
            <v>H</v>
          </cell>
          <cell r="BL473" t="str">
            <v>N</v>
          </cell>
        </row>
        <row r="474">
          <cell r="AU474">
            <v>268</v>
          </cell>
          <cell r="BJ474" t="str">
            <v>DI200M</v>
          </cell>
          <cell r="BK474" t="str">
            <v>D</v>
          </cell>
          <cell r="BL474" t="str">
            <v>N</v>
          </cell>
        </row>
        <row r="475">
          <cell r="AU475">
            <v>273</v>
          </cell>
          <cell r="BJ475" t="str">
            <v>DI20I</v>
          </cell>
          <cell r="BK475" t="str">
            <v>H</v>
          </cell>
          <cell r="BL475" t="str">
            <v>N</v>
          </cell>
        </row>
        <row r="476">
          <cell r="AU476">
            <v>280</v>
          </cell>
          <cell r="BJ476" t="str">
            <v>DI21I</v>
          </cell>
          <cell r="BK476" t="str">
            <v>H</v>
          </cell>
          <cell r="BL476" t="str">
            <v>N</v>
          </cell>
        </row>
        <row r="477">
          <cell r="AU477">
            <v>300</v>
          </cell>
          <cell r="BJ477" t="str">
            <v>DI24I</v>
          </cell>
          <cell r="BK477" t="str">
            <v>H</v>
          </cell>
          <cell r="BL477" t="str">
            <v>N</v>
          </cell>
        </row>
        <row r="478">
          <cell r="AU478">
            <v>315</v>
          </cell>
          <cell r="BJ478" t="str">
            <v>DI250M</v>
          </cell>
          <cell r="BK478" t="str">
            <v>F</v>
          </cell>
          <cell r="BL478" t="str">
            <v>N</v>
          </cell>
        </row>
        <row r="479">
          <cell r="AU479">
            <v>324</v>
          </cell>
          <cell r="BJ479" t="str">
            <v>DI300M</v>
          </cell>
          <cell r="BK479" t="str">
            <v>F</v>
          </cell>
          <cell r="BL479" t="str">
            <v>N</v>
          </cell>
        </row>
        <row r="480">
          <cell r="AU480">
            <v>350</v>
          </cell>
          <cell r="BJ480" t="str">
            <v>DI30I</v>
          </cell>
          <cell r="BK480" t="str">
            <v>I</v>
          </cell>
          <cell r="BL480" t="str">
            <v>N</v>
          </cell>
        </row>
        <row r="481">
          <cell r="AU481">
            <v>355</v>
          </cell>
          <cell r="BJ481" t="str">
            <v>DI400M</v>
          </cell>
          <cell r="BK481" t="str">
            <v>G</v>
          </cell>
          <cell r="BL481" t="str">
            <v>N</v>
          </cell>
        </row>
        <row r="482">
          <cell r="AU482">
            <v>400</v>
          </cell>
          <cell r="BJ482" t="str">
            <v>DI40M</v>
          </cell>
          <cell r="BK482" t="str">
            <v>A</v>
          </cell>
          <cell r="BL482" t="str">
            <v>N</v>
          </cell>
        </row>
        <row r="483">
          <cell r="AU483">
            <v>406</v>
          </cell>
          <cell r="BJ483" t="str">
            <v>DI450M</v>
          </cell>
          <cell r="BK483" t="str">
            <v>H</v>
          </cell>
          <cell r="BL483" t="str">
            <v>N</v>
          </cell>
        </row>
        <row r="484">
          <cell r="AU484">
            <v>440</v>
          </cell>
          <cell r="BJ484" t="str">
            <v>DI4I</v>
          </cell>
          <cell r="BK484" t="str">
            <v>B</v>
          </cell>
          <cell r="BL484" t="str">
            <v>N</v>
          </cell>
        </row>
        <row r="485">
          <cell r="AU485">
            <v>450</v>
          </cell>
          <cell r="BJ485" t="str">
            <v>DI500M</v>
          </cell>
          <cell r="BK485" t="str">
            <v>H</v>
          </cell>
          <cell r="BL485" t="str">
            <v>N</v>
          </cell>
        </row>
        <row r="486">
          <cell r="AU486">
            <v>457</v>
          </cell>
          <cell r="BJ486" t="str">
            <v>DI5I</v>
          </cell>
          <cell r="BK486" t="str">
            <v>B</v>
          </cell>
          <cell r="BL486" t="str">
            <v>N</v>
          </cell>
        </row>
        <row r="487">
          <cell r="AU487">
            <v>469</v>
          </cell>
          <cell r="BJ487" t="str">
            <v>DI600M</v>
          </cell>
          <cell r="BK487" t="str">
            <v>H</v>
          </cell>
          <cell r="BL487" t="str">
            <v>N</v>
          </cell>
        </row>
        <row r="488">
          <cell r="AU488">
            <v>500</v>
          </cell>
          <cell r="BJ488" t="str">
            <v>DI6I</v>
          </cell>
          <cell r="BK488" t="str">
            <v>C</v>
          </cell>
          <cell r="BL488" t="str">
            <v>N</v>
          </cell>
        </row>
        <row r="489">
          <cell r="AU489">
            <v>560</v>
          </cell>
          <cell r="BJ489" t="str">
            <v>DI7I</v>
          </cell>
          <cell r="BK489" t="str">
            <v>C</v>
          </cell>
          <cell r="BL489" t="str">
            <v>N</v>
          </cell>
        </row>
        <row r="490">
          <cell r="AU490">
            <v>600</v>
          </cell>
          <cell r="BJ490" t="str">
            <v>DI8I</v>
          </cell>
          <cell r="BK490" t="str">
            <v>D</v>
          </cell>
          <cell r="BL490" t="str">
            <v>N</v>
          </cell>
        </row>
        <row r="491">
          <cell r="AU491">
            <v>610</v>
          </cell>
          <cell r="BJ491" t="str">
            <v>DI9I</v>
          </cell>
          <cell r="BK491" t="str">
            <v>E</v>
          </cell>
          <cell r="BL491" t="str">
            <v>N</v>
          </cell>
        </row>
        <row r="492">
          <cell r="AU492">
            <v>630</v>
          </cell>
          <cell r="BJ492" t="str">
            <v>PE0.5I</v>
          </cell>
          <cell r="BK492" t="str">
            <v>A</v>
          </cell>
          <cell r="BL492" t="str">
            <v>N</v>
          </cell>
        </row>
        <row r="493">
          <cell r="AU493">
            <v>710</v>
          </cell>
          <cell r="BJ493" t="str">
            <v>PE0.75I</v>
          </cell>
          <cell r="BK493" t="str">
            <v>A</v>
          </cell>
          <cell r="BL493" t="str">
            <v>N</v>
          </cell>
        </row>
        <row r="494">
          <cell r="AU494">
            <v>750</v>
          </cell>
          <cell r="BJ494" t="str">
            <v>PE1.25I</v>
          </cell>
          <cell r="BK494" t="str">
            <v>A</v>
          </cell>
          <cell r="BL494" t="str">
            <v>N</v>
          </cell>
        </row>
        <row r="495">
          <cell r="AU495">
            <v>800</v>
          </cell>
          <cell r="BJ495" t="str">
            <v>PE1.5I</v>
          </cell>
          <cell r="BK495" t="str">
            <v>A</v>
          </cell>
          <cell r="BL495" t="str">
            <v>N</v>
          </cell>
        </row>
        <row r="496">
          <cell r="AU496">
            <v>900</v>
          </cell>
          <cell r="BJ496" t="str">
            <v>PE1000M</v>
          </cell>
          <cell r="BK496" t="str">
            <v>I</v>
          </cell>
          <cell r="BL496" t="str">
            <v>N</v>
          </cell>
        </row>
        <row r="497">
          <cell r="AU497">
            <v>914</v>
          </cell>
          <cell r="BJ497" t="str">
            <v>PE100M</v>
          </cell>
          <cell r="BK497" t="str">
            <v>A</v>
          </cell>
          <cell r="BL497" t="str">
            <v>N</v>
          </cell>
        </row>
        <row r="498">
          <cell r="AU498">
            <v>1000</v>
          </cell>
          <cell r="BJ498" t="str">
            <v>PE10I</v>
          </cell>
          <cell r="BK498" t="str">
            <v>F</v>
          </cell>
          <cell r="BL498" t="str">
            <v>N</v>
          </cell>
        </row>
        <row r="499">
          <cell r="AU499">
            <v>1200</v>
          </cell>
          <cell r="BJ499" t="str">
            <v>PE110M</v>
          </cell>
          <cell r="BK499" t="str">
            <v>B</v>
          </cell>
          <cell r="BL499" t="str">
            <v>N</v>
          </cell>
        </row>
        <row r="500">
          <cell r="BJ500" t="str">
            <v>PE125M</v>
          </cell>
          <cell r="BK500" t="str">
            <v>B</v>
          </cell>
          <cell r="BL500" t="str">
            <v>N</v>
          </cell>
        </row>
        <row r="501">
          <cell r="BJ501" t="str">
            <v>PE12I</v>
          </cell>
          <cell r="BK501" t="str">
            <v>F</v>
          </cell>
          <cell r="BL501" t="str">
            <v>N</v>
          </cell>
        </row>
        <row r="502">
          <cell r="BJ502" t="str">
            <v>PE140M</v>
          </cell>
          <cell r="BK502" t="str">
            <v>B</v>
          </cell>
          <cell r="BL502" t="str">
            <v>N</v>
          </cell>
        </row>
        <row r="503">
          <cell r="BJ503" t="str">
            <v>PE150M</v>
          </cell>
          <cell r="BK503" t="str">
            <v>B</v>
          </cell>
          <cell r="BL503" t="str">
            <v>N</v>
          </cell>
        </row>
        <row r="504">
          <cell r="BJ504" t="str">
            <v>PE160M</v>
          </cell>
          <cell r="BK504" t="str">
            <v>B</v>
          </cell>
          <cell r="BL504" t="str">
            <v>N</v>
          </cell>
        </row>
        <row r="505">
          <cell r="BJ505" t="str">
            <v>PE162M</v>
          </cell>
          <cell r="BK505" t="str">
            <v>B</v>
          </cell>
          <cell r="BL505" t="str">
            <v>N</v>
          </cell>
        </row>
        <row r="506">
          <cell r="BJ506" t="str">
            <v>PE16M</v>
          </cell>
          <cell r="BK506" t="str">
            <v>A</v>
          </cell>
          <cell r="BL506" t="str">
            <v>N</v>
          </cell>
        </row>
        <row r="507">
          <cell r="BJ507" t="str">
            <v>PE180M</v>
          </cell>
          <cell r="BK507" t="str">
            <v>C</v>
          </cell>
          <cell r="BL507" t="str">
            <v>N</v>
          </cell>
        </row>
        <row r="508">
          <cell r="BJ508" t="str">
            <v>PE1I</v>
          </cell>
          <cell r="BK508" t="str">
            <v>A</v>
          </cell>
          <cell r="BL508" t="str">
            <v>N</v>
          </cell>
        </row>
        <row r="509">
          <cell r="BJ509" t="str">
            <v>PE2.5I</v>
          </cell>
          <cell r="BK509" t="str">
            <v>A</v>
          </cell>
          <cell r="BL509" t="str">
            <v>N</v>
          </cell>
        </row>
        <row r="510">
          <cell r="BJ510" t="str">
            <v>PE200M</v>
          </cell>
          <cell r="BK510" t="str">
            <v>C</v>
          </cell>
          <cell r="BL510" t="str">
            <v>N</v>
          </cell>
        </row>
        <row r="511">
          <cell r="BJ511" t="str">
            <v>PE20I</v>
          </cell>
          <cell r="BK511" t="str">
            <v>H</v>
          </cell>
          <cell r="BL511" t="str">
            <v>N</v>
          </cell>
        </row>
        <row r="512">
          <cell r="BJ512" t="str">
            <v>PE20M</v>
          </cell>
          <cell r="BK512" t="str">
            <v>A</v>
          </cell>
          <cell r="BL512" t="str">
            <v>N</v>
          </cell>
        </row>
        <row r="513">
          <cell r="BJ513" t="str">
            <v>PE213M</v>
          </cell>
          <cell r="BK513" t="str">
            <v>D</v>
          </cell>
          <cell r="BL513" t="str">
            <v>N</v>
          </cell>
        </row>
        <row r="514">
          <cell r="BJ514" t="str">
            <v>PE225M</v>
          </cell>
          <cell r="BK514" t="str">
            <v>D</v>
          </cell>
          <cell r="BL514" t="str">
            <v>N</v>
          </cell>
        </row>
        <row r="515">
          <cell r="BJ515" t="str">
            <v>PE22I</v>
          </cell>
          <cell r="BK515" t="str">
            <v>H</v>
          </cell>
          <cell r="BL515" t="str">
            <v>N</v>
          </cell>
        </row>
        <row r="516">
          <cell r="BJ516" t="str">
            <v>PE24I</v>
          </cell>
          <cell r="BK516" t="str">
            <v>H</v>
          </cell>
          <cell r="BL516" t="str">
            <v>N</v>
          </cell>
        </row>
        <row r="517">
          <cell r="BJ517" t="str">
            <v>PE250M</v>
          </cell>
          <cell r="BK517" t="str">
            <v>E</v>
          </cell>
          <cell r="BL517" t="str">
            <v>N</v>
          </cell>
        </row>
        <row r="518">
          <cell r="BJ518" t="str">
            <v>PE25M</v>
          </cell>
          <cell r="BK518" t="str">
            <v>A</v>
          </cell>
          <cell r="BL518" t="str">
            <v>N</v>
          </cell>
        </row>
        <row r="519">
          <cell r="BJ519" t="str">
            <v>PE268M</v>
          </cell>
          <cell r="BK519" t="str">
            <v>F</v>
          </cell>
          <cell r="BL519" t="str">
            <v>N</v>
          </cell>
        </row>
        <row r="520">
          <cell r="BJ520" t="str">
            <v>PE280M</v>
          </cell>
          <cell r="BK520" t="str">
            <v>F</v>
          </cell>
          <cell r="BL520" t="str">
            <v>N</v>
          </cell>
        </row>
        <row r="521">
          <cell r="BJ521" t="str">
            <v>PE28I</v>
          </cell>
          <cell r="BK521" t="str">
            <v>I</v>
          </cell>
          <cell r="BL521" t="str">
            <v>N</v>
          </cell>
        </row>
        <row r="522">
          <cell r="BJ522" t="str">
            <v>PE2I</v>
          </cell>
          <cell r="BK522" t="str">
            <v>A</v>
          </cell>
          <cell r="BL522" t="str">
            <v>N</v>
          </cell>
        </row>
        <row r="523">
          <cell r="BJ523" t="str">
            <v>PE300M</v>
          </cell>
          <cell r="BK523" t="str">
            <v>F</v>
          </cell>
          <cell r="BL523" t="str">
            <v>N</v>
          </cell>
        </row>
        <row r="524">
          <cell r="BJ524" t="str">
            <v>PE315M</v>
          </cell>
          <cell r="BK524" t="str">
            <v>F</v>
          </cell>
          <cell r="BL524" t="str">
            <v>N</v>
          </cell>
        </row>
        <row r="525">
          <cell r="BJ525" t="str">
            <v>PE324M</v>
          </cell>
          <cell r="BK525" t="str">
            <v>F</v>
          </cell>
          <cell r="BL525" t="str">
            <v>N</v>
          </cell>
        </row>
        <row r="526">
          <cell r="BJ526" t="str">
            <v>PE32M</v>
          </cell>
          <cell r="BK526" t="str">
            <v>A</v>
          </cell>
          <cell r="BL526" t="str">
            <v>N</v>
          </cell>
        </row>
        <row r="527">
          <cell r="BJ527" t="str">
            <v>PE33I</v>
          </cell>
          <cell r="BK527" t="str">
            <v>I</v>
          </cell>
          <cell r="BL527" t="str">
            <v>N</v>
          </cell>
        </row>
        <row r="528">
          <cell r="BJ528" t="str">
            <v>PE350M</v>
          </cell>
          <cell r="BK528" t="str">
            <v>F</v>
          </cell>
          <cell r="BL528" t="str">
            <v>N</v>
          </cell>
        </row>
        <row r="529">
          <cell r="BJ529" t="str">
            <v>PE355M</v>
          </cell>
          <cell r="BK529" t="str">
            <v>F</v>
          </cell>
          <cell r="BL529" t="str">
            <v>N</v>
          </cell>
        </row>
        <row r="530">
          <cell r="BJ530" t="str">
            <v>PE36M</v>
          </cell>
          <cell r="BK530" t="str">
            <v>A</v>
          </cell>
          <cell r="BL530" t="str">
            <v>N</v>
          </cell>
        </row>
        <row r="531">
          <cell r="BJ531" t="str">
            <v>PE3I</v>
          </cell>
          <cell r="BK531" t="str">
            <v>A</v>
          </cell>
          <cell r="BL531" t="str">
            <v>N</v>
          </cell>
        </row>
        <row r="532">
          <cell r="BJ532" t="str">
            <v>PE400M</v>
          </cell>
          <cell r="BK532" t="str">
            <v>G</v>
          </cell>
          <cell r="BL532" t="str">
            <v>N</v>
          </cell>
        </row>
        <row r="533">
          <cell r="BJ533" t="str">
            <v>PE40M</v>
          </cell>
          <cell r="BK533" t="str">
            <v>A</v>
          </cell>
          <cell r="BL533" t="str">
            <v>N</v>
          </cell>
        </row>
        <row r="534">
          <cell r="BJ534" t="str">
            <v>PE440M</v>
          </cell>
          <cell r="BK534" t="str">
            <v>G</v>
          </cell>
          <cell r="BL534" t="str">
            <v>N</v>
          </cell>
        </row>
        <row r="535">
          <cell r="BJ535" t="str">
            <v>PE450M</v>
          </cell>
          <cell r="BK535" t="str">
            <v>G</v>
          </cell>
          <cell r="BL535" t="str">
            <v>N</v>
          </cell>
        </row>
        <row r="536">
          <cell r="BJ536" t="str">
            <v>PE469M</v>
          </cell>
          <cell r="BK536" t="str">
            <v>G</v>
          </cell>
          <cell r="BL536" t="str">
            <v>N</v>
          </cell>
        </row>
        <row r="537">
          <cell r="BJ537" t="str">
            <v>PE4I</v>
          </cell>
          <cell r="BK537" t="str">
            <v>A</v>
          </cell>
          <cell r="BL537" t="str">
            <v>N</v>
          </cell>
        </row>
        <row r="538">
          <cell r="BJ538" t="str">
            <v>PE500M</v>
          </cell>
          <cell r="BK538" t="str">
            <v>H</v>
          </cell>
          <cell r="BL538" t="str">
            <v>N</v>
          </cell>
        </row>
        <row r="539">
          <cell r="BJ539" t="str">
            <v>PE50M</v>
          </cell>
          <cell r="BK539" t="str">
            <v>A</v>
          </cell>
          <cell r="BL539" t="str">
            <v>N</v>
          </cell>
        </row>
        <row r="540">
          <cell r="BJ540" t="str">
            <v>PE55M</v>
          </cell>
          <cell r="BK540" t="str">
            <v>A</v>
          </cell>
          <cell r="BL540" t="str">
            <v>N</v>
          </cell>
        </row>
        <row r="541">
          <cell r="BJ541" t="str">
            <v>PE560M</v>
          </cell>
          <cell r="BK541" t="str">
            <v>H</v>
          </cell>
          <cell r="BL541" t="str">
            <v>N</v>
          </cell>
        </row>
        <row r="542">
          <cell r="BJ542" t="str">
            <v>PE5I</v>
          </cell>
          <cell r="BK542" t="str">
            <v>B</v>
          </cell>
          <cell r="BL542" t="str">
            <v>N</v>
          </cell>
        </row>
        <row r="543">
          <cell r="BJ543" t="str">
            <v>PE600M</v>
          </cell>
          <cell r="BK543" t="str">
            <v>H</v>
          </cell>
          <cell r="BL543" t="str">
            <v>N</v>
          </cell>
        </row>
        <row r="544">
          <cell r="BJ544" t="str">
            <v>PE630M</v>
          </cell>
          <cell r="BK544" t="str">
            <v>H</v>
          </cell>
          <cell r="BL544" t="str">
            <v>N</v>
          </cell>
        </row>
        <row r="545">
          <cell r="BJ545" t="str">
            <v>PE63M</v>
          </cell>
          <cell r="BK545" t="str">
            <v>A</v>
          </cell>
          <cell r="BL545" t="str">
            <v>N</v>
          </cell>
        </row>
        <row r="546">
          <cell r="BJ546" t="str">
            <v>PE6I</v>
          </cell>
          <cell r="BK546" t="str">
            <v>B</v>
          </cell>
          <cell r="BL546" t="str">
            <v>N</v>
          </cell>
        </row>
        <row r="547">
          <cell r="BJ547" t="str">
            <v>PE710M</v>
          </cell>
          <cell r="BK547" t="str">
            <v>I</v>
          </cell>
          <cell r="BL547" t="str">
            <v>N</v>
          </cell>
        </row>
        <row r="548">
          <cell r="BJ548" t="str">
            <v>PE75M</v>
          </cell>
          <cell r="BK548" t="str">
            <v>A</v>
          </cell>
          <cell r="BL548" t="str">
            <v>N</v>
          </cell>
        </row>
        <row r="549">
          <cell r="BJ549" t="str">
            <v>PE800M</v>
          </cell>
          <cell r="BK549" t="str">
            <v>I</v>
          </cell>
          <cell r="BL549" t="str">
            <v>N</v>
          </cell>
        </row>
        <row r="550">
          <cell r="BJ550" t="str">
            <v>PE8I</v>
          </cell>
          <cell r="BK550" t="str">
            <v>C</v>
          </cell>
          <cell r="BL550" t="str">
            <v>N</v>
          </cell>
        </row>
        <row r="551">
          <cell r="BJ551" t="str">
            <v>PE900M</v>
          </cell>
          <cell r="BK551" t="str">
            <v>I</v>
          </cell>
          <cell r="BL551" t="str">
            <v>N</v>
          </cell>
        </row>
        <row r="552">
          <cell r="BJ552" t="str">
            <v>PE90M</v>
          </cell>
          <cell r="BK552" t="str">
            <v>A</v>
          </cell>
          <cell r="BL552" t="str">
            <v>N</v>
          </cell>
        </row>
        <row r="553">
          <cell r="BJ553" t="str">
            <v>PV0.75I</v>
          </cell>
          <cell r="BK553" t="str">
            <v>A</v>
          </cell>
          <cell r="BL553" t="str">
            <v>N</v>
          </cell>
        </row>
        <row r="554">
          <cell r="BJ554" t="str">
            <v>PV1.25I</v>
          </cell>
          <cell r="BK554" t="str">
            <v>A</v>
          </cell>
          <cell r="BL554" t="str">
            <v>N</v>
          </cell>
        </row>
        <row r="555">
          <cell r="BJ555" t="str">
            <v>PV1.5I</v>
          </cell>
          <cell r="BK555" t="str">
            <v>A</v>
          </cell>
          <cell r="BL555" t="str">
            <v>N</v>
          </cell>
        </row>
        <row r="556">
          <cell r="BJ556" t="str">
            <v>PV10I</v>
          </cell>
          <cell r="BK556" t="str">
            <v>F</v>
          </cell>
          <cell r="BL556" t="str">
            <v>N</v>
          </cell>
        </row>
        <row r="557">
          <cell r="BJ557" t="str">
            <v>PV1I</v>
          </cell>
          <cell r="BK557" t="str">
            <v>A</v>
          </cell>
          <cell r="BL557" t="str">
            <v>N</v>
          </cell>
        </row>
        <row r="558">
          <cell r="BJ558" t="str">
            <v>PV2I</v>
          </cell>
          <cell r="BK558" t="str">
            <v>A</v>
          </cell>
          <cell r="BL558" t="str">
            <v>N</v>
          </cell>
        </row>
        <row r="559">
          <cell r="BJ559" t="str">
            <v>PV3I</v>
          </cell>
          <cell r="BK559" t="str">
            <v>A</v>
          </cell>
          <cell r="BL559" t="str">
            <v>N</v>
          </cell>
        </row>
        <row r="560">
          <cell r="BJ560" t="str">
            <v>PV4I</v>
          </cell>
          <cell r="BK560" t="str">
            <v>B</v>
          </cell>
          <cell r="BL560" t="str">
            <v>N</v>
          </cell>
        </row>
        <row r="561">
          <cell r="BJ561" t="str">
            <v>PV6I</v>
          </cell>
          <cell r="BK561" t="str">
            <v>C</v>
          </cell>
          <cell r="BL561" t="str">
            <v>N</v>
          </cell>
        </row>
        <row r="562">
          <cell r="BJ562" t="str">
            <v>SI1.5I</v>
          </cell>
          <cell r="BK562" t="str">
            <v>A</v>
          </cell>
          <cell r="BL562" t="str">
            <v>N</v>
          </cell>
        </row>
        <row r="563">
          <cell r="BJ563" t="str">
            <v>SI100M</v>
          </cell>
          <cell r="BK563" t="str">
            <v>B</v>
          </cell>
          <cell r="BL563" t="str">
            <v>N</v>
          </cell>
        </row>
        <row r="564">
          <cell r="BJ564" t="str">
            <v>SI10I</v>
          </cell>
          <cell r="BK564" t="str">
            <v>F</v>
          </cell>
          <cell r="BL564" t="str">
            <v>N</v>
          </cell>
        </row>
        <row r="565">
          <cell r="BJ565" t="str">
            <v>SI12I</v>
          </cell>
          <cell r="BK565" t="str">
            <v>F</v>
          </cell>
          <cell r="BL565" t="str">
            <v>N</v>
          </cell>
        </row>
        <row r="566">
          <cell r="BJ566" t="str">
            <v>SI14I</v>
          </cell>
          <cell r="BK566" t="str">
            <v>G</v>
          </cell>
          <cell r="BL566" t="str">
            <v>N</v>
          </cell>
        </row>
        <row r="567">
          <cell r="BJ567" t="str">
            <v>SI150M</v>
          </cell>
          <cell r="BK567" t="str">
            <v>B</v>
          </cell>
          <cell r="BL567" t="str">
            <v>N</v>
          </cell>
        </row>
        <row r="568">
          <cell r="BJ568" t="str">
            <v>SI15I</v>
          </cell>
          <cell r="BK568" t="str">
            <v>G</v>
          </cell>
          <cell r="BL568" t="str">
            <v>N</v>
          </cell>
        </row>
        <row r="569">
          <cell r="BJ569" t="str">
            <v>SI16I</v>
          </cell>
          <cell r="BK569" t="str">
            <v>G</v>
          </cell>
          <cell r="BL569" t="str">
            <v>N</v>
          </cell>
        </row>
        <row r="570">
          <cell r="BJ570" t="str">
            <v>SI180M</v>
          </cell>
          <cell r="BK570" t="str">
            <v>C</v>
          </cell>
          <cell r="BL570" t="str">
            <v>N</v>
          </cell>
        </row>
        <row r="571">
          <cell r="BJ571" t="str">
            <v>SI18I</v>
          </cell>
          <cell r="BK571" t="str">
            <v>H</v>
          </cell>
          <cell r="BL571" t="str">
            <v>N</v>
          </cell>
        </row>
        <row r="572">
          <cell r="BJ572" t="str">
            <v>SI1I</v>
          </cell>
          <cell r="BK572" t="str">
            <v>A</v>
          </cell>
          <cell r="BL572" t="str">
            <v>N</v>
          </cell>
        </row>
        <row r="573">
          <cell r="BJ573" t="str">
            <v>SI20I</v>
          </cell>
          <cell r="BK573" t="str">
            <v>H</v>
          </cell>
          <cell r="BL573" t="str">
            <v>N</v>
          </cell>
        </row>
        <row r="574">
          <cell r="BJ574" t="str">
            <v>SI20M</v>
          </cell>
          <cell r="BK574" t="str">
            <v>A</v>
          </cell>
          <cell r="BL574" t="str">
            <v>N</v>
          </cell>
        </row>
        <row r="575">
          <cell r="BJ575" t="str">
            <v>SI21I</v>
          </cell>
          <cell r="BK575" t="str">
            <v>H</v>
          </cell>
          <cell r="BL575" t="str">
            <v>N</v>
          </cell>
        </row>
        <row r="576">
          <cell r="BJ576" t="str">
            <v>SI24I</v>
          </cell>
          <cell r="BK576" t="str">
            <v>H</v>
          </cell>
          <cell r="BL576" t="str">
            <v>N</v>
          </cell>
        </row>
        <row r="577">
          <cell r="BJ577" t="str">
            <v>SI25M</v>
          </cell>
          <cell r="BK577" t="str">
            <v>A</v>
          </cell>
          <cell r="BL577" t="str">
            <v>N</v>
          </cell>
        </row>
        <row r="578">
          <cell r="BJ578" t="str">
            <v>SI27I</v>
          </cell>
          <cell r="BK578" t="str">
            <v>I</v>
          </cell>
          <cell r="BL578" t="str">
            <v>N</v>
          </cell>
        </row>
        <row r="579">
          <cell r="BJ579" t="str">
            <v>SI2I</v>
          </cell>
          <cell r="BK579" t="str">
            <v>A</v>
          </cell>
          <cell r="BL579" t="str">
            <v>N</v>
          </cell>
        </row>
        <row r="580">
          <cell r="BJ580" t="str">
            <v>SI300M</v>
          </cell>
          <cell r="BK580" t="str">
            <v>F</v>
          </cell>
          <cell r="BL580" t="str">
            <v>N</v>
          </cell>
        </row>
        <row r="581">
          <cell r="BJ581" t="str">
            <v>SI30I</v>
          </cell>
          <cell r="BK581" t="str">
            <v>I</v>
          </cell>
          <cell r="BL581" t="str">
            <v>N</v>
          </cell>
        </row>
        <row r="582">
          <cell r="BJ582" t="str">
            <v>SI32M</v>
          </cell>
          <cell r="BK582" t="str">
            <v>A</v>
          </cell>
          <cell r="BL582" t="str">
            <v>N</v>
          </cell>
        </row>
        <row r="583">
          <cell r="BJ583" t="str">
            <v>SI36I</v>
          </cell>
          <cell r="BK583" t="str">
            <v>I</v>
          </cell>
          <cell r="BL583" t="str">
            <v>N</v>
          </cell>
        </row>
        <row r="584">
          <cell r="BJ584" t="str">
            <v>SI3I</v>
          </cell>
          <cell r="BK584" t="str">
            <v>A</v>
          </cell>
          <cell r="BL584" t="str">
            <v>N</v>
          </cell>
        </row>
        <row r="585">
          <cell r="BJ585" t="str">
            <v>SI40I</v>
          </cell>
          <cell r="BK585" t="str">
            <v>I</v>
          </cell>
          <cell r="BL585" t="str">
            <v>N</v>
          </cell>
        </row>
        <row r="586">
          <cell r="BJ586" t="str">
            <v>SI42I</v>
          </cell>
          <cell r="BK586" t="str">
            <v>I</v>
          </cell>
          <cell r="BL586" t="str">
            <v>N</v>
          </cell>
        </row>
        <row r="587">
          <cell r="BJ587" t="str">
            <v>SI48I</v>
          </cell>
          <cell r="BK587" t="str">
            <v>I</v>
          </cell>
          <cell r="BL587" t="str">
            <v>N</v>
          </cell>
        </row>
        <row r="588">
          <cell r="BJ588" t="str">
            <v>SI4I</v>
          </cell>
          <cell r="BK588" t="str">
            <v>B</v>
          </cell>
          <cell r="BL588" t="str">
            <v>N</v>
          </cell>
        </row>
        <row r="589">
          <cell r="BJ589" t="str">
            <v>SI5I</v>
          </cell>
          <cell r="BK589" t="str">
            <v>B</v>
          </cell>
          <cell r="BL589" t="str">
            <v>N</v>
          </cell>
        </row>
        <row r="590">
          <cell r="BJ590" t="str">
            <v>SI6I</v>
          </cell>
          <cell r="BK590" t="str">
            <v>C</v>
          </cell>
          <cell r="BL590" t="str">
            <v>N</v>
          </cell>
        </row>
        <row r="591">
          <cell r="BJ591" t="str">
            <v>SI7I</v>
          </cell>
          <cell r="BK591" t="str">
            <v>C</v>
          </cell>
          <cell r="BL591" t="str">
            <v>N</v>
          </cell>
        </row>
        <row r="592">
          <cell r="BJ592" t="str">
            <v>SI8I</v>
          </cell>
          <cell r="BK592" t="str">
            <v>D</v>
          </cell>
          <cell r="BL592" t="str">
            <v>N</v>
          </cell>
        </row>
        <row r="593">
          <cell r="BJ593" t="str">
            <v>SI9I</v>
          </cell>
          <cell r="BK593" t="str">
            <v>E</v>
          </cell>
          <cell r="BL593" t="str">
            <v>N</v>
          </cell>
        </row>
        <row r="594">
          <cell r="BJ594" t="str">
            <v>ST0.5I</v>
          </cell>
          <cell r="BK594" t="str">
            <v>A</v>
          </cell>
          <cell r="BL594" t="str">
            <v>Y</v>
          </cell>
        </row>
        <row r="595">
          <cell r="BJ595" t="str">
            <v>ST0.625I</v>
          </cell>
          <cell r="BK595" t="str">
            <v>A</v>
          </cell>
          <cell r="BL595" t="str">
            <v>Y</v>
          </cell>
        </row>
        <row r="596">
          <cell r="BJ596" t="str">
            <v>ST0.75I</v>
          </cell>
          <cell r="BK596" t="str">
            <v>A</v>
          </cell>
          <cell r="BL596" t="str">
            <v>Y</v>
          </cell>
        </row>
        <row r="597">
          <cell r="BJ597" t="str">
            <v>ST1.25I</v>
          </cell>
          <cell r="BK597" t="str">
            <v>A</v>
          </cell>
          <cell r="BL597" t="str">
            <v>Y</v>
          </cell>
        </row>
        <row r="598">
          <cell r="BJ598" t="str">
            <v>ST1.5I</v>
          </cell>
          <cell r="BK598" t="str">
            <v>A</v>
          </cell>
          <cell r="BL598" t="str">
            <v>Y</v>
          </cell>
        </row>
        <row r="599">
          <cell r="BJ599" t="str">
            <v>ST1000M</v>
          </cell>
          <cell r="BK599" t="str">
            <v>I</v>
          </cell>
          <cell r="BL599" t="str">
            <v>N</v>
          </cell>
        </row>
        <row r="600">
          <cell r="BJ600" t="str">
            <v>ST100M</v>
          </cell>
          <cell r="BK600" t="str">
            <v>B</v>
          </cell>
          <cell r="BL600" t="str">
            <v>N</v>
          </cell>
        </row>
        <row r="601">
          <cell r="BJ601" t="str">
            <v>ST10I</v>
          </cell>
          <cell r="BK601" t="str">
            <v>F</v>
          </cell>
          <cell r="BL601" t="str">
            <v>N</v>
          </cell>
        </row>
        <row r="602">
          <cell r="BJ602" t="str">
            <v>ST114M</v>
          </cell>
          <cell r="BK602" t="str">
            <v>B</v>
          </cell>
          <cell r="BL602" t="str">
            <v>N</v>
          </cell>
        </row>
        <row r="603">
          <cell r="BJ603" t="str">
            <v>ST1200M</v>
          </cell>
          <cell r="BK603" t="str">
            <v>I</v>
          </cell>
          <cell r="BL603" t="str">
            <v>N</v>
          </cell>
        </row>
        <row r="604">
          <cell r="BJ604" t="str">
            <v>ST12I</v>
          </cell>
          <cell r="BK604" t="str">
            <v>F</v>
          </cell>
          <cell r="BL604" t="str">
            <v>N</v>
          </cell>
        </row>
        <row r="605">
          <cell r="BJ605" t="str">
            <v>ST14I</v>
          </cell>
          <cell r="BK605" t="str">
            <v>G</v>
          </cell>
          <cell r="BL605" t="str">
            <v>N</v>
          </cell>
        </row>
        <row r="606">
          <cell r="BJ606" t="str">
            <v>ST150M</v>
          </cell>
          <cell r="BK606" t="str">
            <v>C</v>
          </cell>
          <cell r="BL606" t="str">
            <v>N</v>
          </cell>
        </row>
        <row r="607">
          <cell r="BJ607" t="str">
            <v>ST15I</v>
          </cell>
          <cell r="BK607" t="str">
            <v>G</v>
          </cell>
          <cell r="BL607" t="str">
            <v>N</v>
          </cell>
        </row>
        <row r="608">
          <cell r="BJ608" t="str">
            <v>ST168M</v>
          </cell>
          <cell r="BK608" t="str">
            <v>C</v>
          </cell>
          <cell r="BL608" t="str">
            <v>N</v>
          </cell>
        </row>
        <row r="609">
          <cell r="BJ609" t="str">
            <v>ST16I</v>
          </cell>
          <cell r="BK609" t="str">
            <v>G</v>
          </cell>
          <cell r="BL609" t="str">
            <v>N</v>
          </cell>
        </row>
        <row r="610">
          <cell r="BJ610" t="str">
            <v>ST180M</v>
          </cell>
          <cell r="BK610" t="str">
            <v>C</v>
          </cell>
          <cell r="BL610" t="str">
            <v>N</v>
          </cell>
        </row>
        <row r="611">
          <cell r="BJ611" t="str">
            <v>ST18I</v>
          </cell>
          <cell r="BK611" t="str">
            <v>H</v>
          </cell>
          <cell r="BL611" t="str">
            <v>N</v>
          </cell>
        </row>
        <row r="612">
          <cell r="BJ612" t="str">
            <v>ST1I</v>
          </cell>
          <cell r="BK612" t="str">
            <v>A</v>
          </cell>
          <cell r="BL612" t="str">
            <v>Y</v>
          </cell>
        </row>
        <row r="613">
          <cell r="BJ613" t="str">
            <v>ST200M</v>
          </cell>
          <cell r="BK613" t="str">
            <v>D</v>
          </cell>
          <cell r="BL613" t="str">
            <v>N</v>
          </cell>
        </row>
        <row r="614">
          <cell r="BJ614" t="str">
            <v>ST20I</v>
          </cell>
          <cell r="BK614" t="str">
            <v>H</v>
          </cell>
          <cell r="BL614" t="str">
            <v>N</v>
          </cell>
        </row>
        <row r="615">
          <cell r="BJ615" t="str">
            <v>ST20M</v>
          </cell>
          <cell r="BK615" t="str">
            <v>A</v>
          </cell>
          <cell r="BL615" t="str">
            <v>Y</v>
          </cell>
        </row>
        <row r="616">
          <cell r="BJ616" t="str">
            <v>ST219M</v>
          </cell>
          <cell r="BK616" t="str">
            <v>D</v>
          </cell>
          <cell r="BL616" t="str">
            <v>N</v>
          </cell>
        </row>
        <row r="617">
          <cell r="BJ617" t="str">
            <v>ST21I</v>
          </cell>
          <cell r="BK617" t="str">
            <v>H</v>
          </cell>
          <cell r="BL617" t="str">
            <v>N</v>
          </cell>
        </row>
        <row r="618">
          <cell r="BJ618" t="str">
            <v>ST24I</v>
          </cell>
          <cell r="BK618" t="str">
            <v>H</v>
          </cell>
          <cell r="BL618" t="str">
            <v>N</v>
          </cell>
        </row>
        <row r="619">
          <cell r="BJ619" t="str">
            <v>ST250M</v>
          </cell>
          <cell r="BK619" t="str">
            <v>F</v>
          </cell>
          <cell r="BL619" t="str">
            <v>N</v>
          </cell>
        </row>
        <row r="620">
          <cell r="BJ620" t="str">
            <v>ST25M</v>
          </cell>
          <cell r="BK620" t="str">
            <v>A</v>
          </cell>
          <cell r="BL620" t="str">
            <v>Y</v>
          </cell>
        </row>
        <row r="621">
          <cell r="BJ621" t="str">
            <v>ST26I</v>
          </cell>
          <cell r="BK621" t="str">
            <v>I</v>
          </cell>
          <cell r="BL621" t="str">
            <v>N</v>
          </cell>
        </row>
        <row r="622">
          <cell r="BJ622" t="str">
            <v>ST273M</v>
          </cell>
          <cell r="BK622" t="str">
            <v>F</v>
          </cell>
          <cell r="BL622" t="str">
            <v>N</v>
          </cell>
        </row>
        <row r="623">
          <cell r="BJ623" t="str">
            <v>ST27I</v>
          </cell>
          <cell r="BK623" t="str">
            <v>I</v>
          </cell>
          <cell r="BL623" t="str">
            <v>N</v>
          </cell>
        </row>
        <row r="624">
          <cell r="BJ624" t="str">
            <v>ST2I</v>
          </cell>
          <cell r="BK624" t="str">
            <v>A</v>
          </cell>
          <cell r="BL624" t="str">
            <v>Y</v>
          </cell>
        </row>
        <row r="625">
          <cell r="BJ625" t="str">
            <v>ST300M</v>
          </cell>
          <cell r="BK625" t="str">
            <v>F</v>
          </cell>
          <cell r="BL625" t="str">
            <v>N</v>
          </cell>
        </row>
        <row r="626">
          <cell r="BJ626" t="str">
            <v>ST30I</v>
          </cell>
          <cell r="BK626" t="str">
            <v>I</v>
          </cell>
          <cell r="BL626" t="str">
            <v>N</v>
          </cell>
        </row>
        <row r="627">
          <cell r="BJ627" t="str">
            <v>ST315M</v>
          </cell>
          <cell r="BK627" t="str">
            <v>F</v>
          </cell>
          <cell r="BL627" t="str">
            <v>N</v>
          </cell>
        </row>
        <row r="628">
          <cell r="BJ628" t="str">
            <v>ST324M</v>
          </cell>
          <cell r="BK628" t="str">
            <v>F</v>
          </cell>
          <cell r="BL628" t="str">
            <v>N</v>
          </cell>
        </row>
        <row r="629">
          <cell r="BJ629" t="str">
            <v>ST32M</v>
          </cell>
          <cell r="BK629" t="str">
            <v>A</v>
          </cell>
          <cell r="BL629" t="str">
            <v>Y</v>
          </cell>
        </row>
        <row r="630">
          <cell r="BJ630" t="str">
            <v>ST355M</v>
          </cell>
          <cell r="BK630" t="str">
            <v>F</v>
          </cell>
          <cell r="BL630" t="str">
            <v>N</v>
          </cell>
        </row>
        <row r="631">
          <cell r="BJ631" t="str">
            <v>ST36I</v>
          </cell>
          <cell r="BK631" t="str">
            <v>I</v>
          </cell>
          <cell r="BL631" t="str">
            <v>N</v>
          </cell>
        </row>
        <row r="632">
          <cell r="BJ632" t="str">
            <v>ST3I</v>
          </cell>
          <cell r="BK632" t="str">
            <v>A</v>
          </cell>
          <cell r="BL632" t="str">
            <v>N</v>
          </cell>
        </row>
        <row r="633">
          <cell r="BJ633" t="str">
            <v>ST400M</v>
          </cell>
          <cell r="BK633" t="str">
            <v>G</v>
          </cell>
          <cell r="BL633" t="str">
            <v>N</v>
          </cell>
        </row>
        <row r="634">
          <cell r="BJ634" t="str">
            <v>ST406M</v>
          </cell>
          <cell r="BK634" t="str">
            <v>G</v>
          </cell>
          <cell r="BL634" t="str">
            <v>N</v>
          </cell>
        </row>
        <row r="635">
          <cell r="BJ635" t="str">
            <v>ST40I</v>
          </cell>
          <cell r="BK635" t="str">
            <v>I</v>
          </cell>
          <cell r="BL635" t="str">
            <v>N</v>
          </cell>
        </row>
        <row r="636">
          <cell r="BJ636" t="str">
            <v>ST40M</v>
          </cell>
          <cell r="BK636" t="str">
            <v>A</v>
          </cell>
          <cell r="BL636" t="str">
            <v>Y</v>
          </cell>
        </row>
        <row r="637">
          <cell r="BJ637" t="str">
            <v>ST42I</v>
          </cell>
          <cell r="BK637" t="str">
            <v>I</v>
          </cell>
          <cell r="BL637" t="str">
            <v>N</v>
          </cell>
        </row>
        <row r="638">
          <cell r="BJ638" t="str">
            <v>ST450M</v>
          </cell>
          <cell r="BK638" t="str">
            <v>H</v>
          </cell>
          <cell r="BL638" t="str">
            <v>N</v>
          </cell>
        </row>
        <row r="639">
          <cell r="BJ639" t="str">
            <v>ST457M</v>
          </cell>
          <cell r="BK639" t="str">
            <v>H</v>
          </cell>
          <cell r="BL639" t="str">
            <v>N</v>
          </cell>
        </row>
        <row r="640">
          <cell r="BJ640" t="str">
            <v>ST48I</v>
          </cell>
          <cell r="BK640" t="str">
            <v>I</v>
          </cell>
          <cell r="BL640" t="str">
            <v>N</v>
          </cell>
        </row>
        <row r="641">
          <cell r="BJ641" t="str">
            <v>ST4I</v>
          </cell>
          <cell r="BK641" t="str">
            <v>B</v>
          </cell>
          <cell r="BL641" t="str">
            <v>N</v>
          </cell>
        </row>
        <row r="642">
          <cell r="BJ642" t="str">
            <v>ST500M</v>
          </cell>
          <cell r="BK642" t="str">
            <v>H</v>
          </cell>
          <cell r="BL642" t="str">
            <v>N</v>
          </cell>
        </row>
        <row r="643">
          <cell r="BJ643" t="str">
            <v>ST50M</v>
          </cell>
          <cell r="BK643" t="str">
            <v>A</v>
          </cell>
          <cell r="BL643" t="str">
            <v>Y</v>
          </cell>
        </row>
        <row r="644">
          <cell r="BJ644" t="str">
            <v>ST5I</v>
          </cell>
          <cell r="BK644" t="str">
            <v>B</v>
          </cell>
          <cell r="BL644" t="str">
            <v>N</v>
          </cell>
        </row>
        <row r="645">
          <cell r="BJ645" t="str">
            <v>ST600M</v>
          </cell>
          <cell r="BK645" t="str">
            <v>H</v>
          </cell>
          <cell r="BL645" t="str">
            <v>N</v>
          </cell>
        </row>
        <row r="646">
          <cell r="BJ646" t="str">
            <v>ST610M</v>
          </cell>
          <cell r="BK646" t="str">
            <v>H</v>
          </cell>
          <cell r="BL646" t="str">
            <v>N</v>
          </cell>
        </row>
        <row r="647">
          <cell r="BJ647" t="str">
            <v>ST6I</v>
          </cell>
          <cell r="BK647" t="str">
            <v>C</v>
          </cell>
          <cell r="BL647" t="str">
            <v>N</v>
          </cell>
        </row>
        <row r="648">
          <cell r="BJ648" t="str">
            <v>ST750M</v>
          </cell>
          <cell r="BK648" t="str">
            <v>I</v>
          </cell>
          <cell r="BL648" t="str">
            <v>N</v>
          </cell>
        </row>
        <row r="649">
          <cell r="BJ649" t="str">
            <v>ST75M</v>
          </cell>
          <cell r="BK649" t="str">
            <v>A</v>
          </cell>
          <cell r="BL649" t="str">
            <v>N</v>
          </cell>
        </row>
        <row r="650">
          <cell r="BJ650" t="str">
            <v>ST7I</v>
          </cell>
          <cell r="BK650" t="str">
            <v>C</v>
          </cell>
          <cell r="BL650" t="str">
            <v>N</v>
          </cell>
        </row>
        <row r="651">
          <cell r="BJ651" t="str">
            <v>ST8I</v>
          </cell>
          <cell r="BK651" t="str">
            <v>D</v>
          </cell>
          <cell r="BL651" t="str">
            <v>N</v>
          </cell>
        </row>
        <row r="652">
          <cell r="BJ652" t="str">
            <v>ST900M</v>
          </cell>
          <cell r="BK652" t="str">
            <v>I</v>
          </cell>
          <cell r="BL652" t="str">
            <v>N</v>
          </cell>
        </row>
        <row r="653">
          <cell r="BJ653" t="str">
            <v>ST914M</v>
          </cell>
          <cell r="BK653" t="str">
            <v>I</v>
          </cell>
          <cell r="BL653" t="str">
            <v>N</v>
          </cell>
        </row>
        <row r="654">
          <cell r="BJ654" t="str">
            <v>ST9I</v>
          </cell>
          <cell r="BK654" t="str">
            <v>E</v>
          </cell>
          <cell r="BL654" t="str">
            <v>N</v>
          </cell>
        </row>
      </sheetData>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New Metered Connections"/>
      <sheetName val="DNO Names"/>
      <sheetName val="2. Out of area networks"/>
      <sheetName val="3. Enquiries Handled"/>
      <sheetName val="4. Connection Charges"/>
    </sheetNames>
    <sheetDataSet>
      <sheetData sheetId="0"/>
      <sheetData sheetId="1"/>
      <sheetData sheetId="2">
        <row r="188">
          <cell r="L188" t="str">
            <v>Northern Gas Networks Ltd</v>
          </cell>
        </row>
        <row r="189">
          <cell r="L189" t="str">
            <v>National Grid Gas plc North West</v>
          </cell>
        </row>
        <row r="190">
          <cell r="L190" t="str">
            <v>National Grid Gas plc West Midlands</v>
          </cell>
        </row>
        <row r="191">
          <cell r="L191" t="str">
            <v>National Grid Gas plc East of England</v>
          </cell>
        </row>
        <row r="192">
          <cell r="L192" t="str">
            <v>National Grid Gas plc London</v>
          </cell>
        </row>
        <row r="193">
          <cell r="L193" t="str">
            <v>Scotland Gas Networks plc</v>
          </cell>
        </row>
        <row r="194">
          <cell r="L194" t="str">
            <v>Southern Gas Networks plc</v>
          </cell>
        </row>
        <row r="195">
          <cell r="L195" t="str">
            <v>Wales and West Utilities Ltd</v>
          </cell>
        </row>
      </sheetData>
      <sheetData sheetId="3"/>
      <sheetData sheetId="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 Op Cost Matrix (NEW)(1)"/>
      <sheetName val="2.1 Op Cost Matrix (NEW) (2)"/>
      <sheetName val="Index"/>
      <sheetName val="Changes Log"/>
      <sheetName val="Universal data"/>
      <sheetName val="Check and balances"/>
      <sheetName val="1.1 Income Statement"/>
      <sheetName val="1.2 Financial Position"/>
      <sheetName val="1.3 Cash Flow"/>
      <sheetName val="1.4 Rec to costs tables"/>
      <sheetName val="1.5 Net Debt "/>
      <sheetName val="1.6  Disposals"/>
      <sheetName val="1.7 Tax Computation"/>
      <sheetName val="1.8 Tax pools"/>
      <sheetName val="1.9 Tax Allocations"/>
      <sheetName val="1.10 Tax Allocations CT600"/>
      <sheetName val="1.11 Tax Clawback"/>
      <sheetName val="1.12 Financing  Requirements"/>
      <sheetName val="1.13 DB Pension scheme"/>
      <sheetName val="2.1 Totex PCFM"/>
      <sheetName val="2.2 Totex costs summary"/>
      <sheetName val="2.3 Workload summary"/>
      <sheetName val="2.4 Safety"/>
      <sheetName val="2.5 Reliability"/>
      <sheetName val="2.6 Environmental"/>
      <sheetName val="3.1 Opex cost matrix"/>
      <sheetName val="3.2 year on year movements"/>
      <sheetName val="3.3 FCO Resource Utilisation"/>
      <sheetName val="3.4_Bus_Support_DELETED 2014_15"/>
      <sheetName val="3.5_Business_Support_REVISED"/>
      <sheetName val="3.6_Bus_Support_DELETED 2014_15"/>
      <sheetName val="3.7_Training_&amp;_Apprentices"/>
      <sheetName val="3.8 Maintenance"/>
      <sheetName val="3.9 LP Gasholders"/>
      <sheetName val="3.10 Land remediation REVISED"/>
      <sheetName val="3.11_Related Party Transact "/>
      <sheetName val="3.12 Shrinkage"/>
      <sheetName val="3.12a Gas Theft NEW 2014_15"/>
      <sheetName val="3.13 Streetworks"/>
      <sheetName val="3.14 Smart Metering"/>
      <sheetName val="3.15 SIUs"/>
      <sheetName val="4.1 Capex Summary "/>
      <sheetName val="4.2 Cap Expenditure Analysis"/>
      <sheetName val="4.3 LTS, storage &amp; entry"/>
      <sheetName val="4.4 Reinforcement"/>
      <sheetName val="4.5 Governor(Replacement)"/>
      <sheetName val="4.6 Connections "/>
      <sheetName val="4.7 Other Capex "/>
      <sheetName val="4.8 PSUP"/>
      <sheetName val="5.1 Repex summary"/>
      <sheetName val="5.2a Repex iron mains Tier 1"/>
      <sheetName val="5.2b Repex iron mains Tier 2A"/>
      <sheetName val="5.2c Repex other mains"/>
      <sheetName val="5.2d Repex diversions"/>
      <sheetName val="5.3 Other repex services"/>
      <sheetName val="5.4 Risers"/>
      <sheetName val="5.5 Repex expenditure analysis"/>
      <sheetName val="5.6 UNC Sub Deducts"/>
      <sheetName val="5.7 Mains Decommissiond "/>
      <sheetName val="5.8 Decommissioned Sum "/>
      <sheetName val="6.1 LTS Asset Data"/>
      <sheetName val="6.2 Network Assets"/>
      <sheetName val="6.3 Capacity&amp;Storage Asset "/>
      <sheetName val="6.4 Capacity &amp; Demand Data "/>
      <sheetName val="6.5 Capacity Output Data"/>
      <sheetName val="6.6 MEAV"/>
      <sheetName val="7.1 Safety Outputs"/>
      <sheetName val="7.2 Reliability Outputs"/>
      <sheetName val="7.3 Asset Health &amp; Criticality"/>
      <sheetName val="7.4 PREs, Reports and Repairs "/>
      <sheetName val="7.5 Accuracy pipeline records"/>
      <sheetName val="7.6 Business Carbon Footprint"/>
      <sheetName val="7.7 Environment-Other"/>
      <sheetName val="7.8 Dist Gas Connections"/>
      <sheetName val="7.9 Innovation rollout mechanis"/>
      <sheetName val="7.10 Network Innovation Allowan"/>
      <sheetName val="7.11 Network Innovation Competi"/>
      <sheetName val="8.1 Customer Complaints"/>
      <sheetName val="8.2 Customer Satisfaction Surve"/>
      <sheetName val="8.3 Guaranteed Standards "/>
      <sheetName val="8.4 Licence Condition D10"/>
      <sheetName val="8.5 3rd party &amp; water summary "/>
    </sheetNames>
    <sheetDataSet>
      <sheetData sheetId="0"/>
      <sheetData sheetId="1"/>
      <sheetData sheetId="2"/>
      <sheetData sheetId="3"/>
      <sheetData sheetId="4">
        <row r="1">
          <cell r="A1" t="str">
            <v>Regulatory Reporting Pack</v>
          </cell>
        </row>
        <row r="10">
          <cell r="C10">
            <v>2015</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7.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73.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Q481"/>
  <sheetViews>
    <sheetView workbookViewId="0"/>
  </sheetViews>
  <sheetFormatPr defaultRowHeight="12.75"/>
  <cols>
    <col min="1" max="1" width="20" customWidth="1"/>
    <col min="2" max="2" width="20.42578125" customWidth="1"/>
    <col min="3" max="3" width="57.85546875" customWidth="1"/>
    <col min="4" max="4" width="57" customWidth="1"/>
  </cols>
  <sheetData>
    <row r="1" spans="1:17" ht="26.25">
      <c r="A1" s="1" t="s">
        <v>0</v>
      </c>
      <c r="B1" s="2"/>
      <c r="C1" s="2"/>
      <c r="D1" s="2"/>
      <c r="E1" s="2"/>
      <c r="F1" s="3"/>
      <c r="G1" s="2"/>
      <c r="H1" s="2"/>
      <c r="I1" s="3"/>
      <c r="J1" s="3"/>
      <c r="K1" s="2"/>
      <c r="L1" s="2"/>
      <c r="M1" s="2"/>
      <c r="N1" s="2"/>
      <c r="O1" s="2"/>
      <c r="P1" s="2"/>
      <c r="Q1" s="2"/>
    </row>
    <row r="2" spans="1:17" ht="26.25">
      <c r="A2" s="4" t="s">
        <v>662</v>
      </c>
      <c r="B2" s="5"/>
      <c r="C2" s="2"/>
      <c r="D2" s="3"/>
      <c r="E2" s="2"/>
      <c r="F2" s="2"/>
      <c r="G2" s="2"/>
      <c r="H2" s="2"/>
      <c r="I2" s="2"/>
      <c r="J2" s="2"/>
      <c r="K2" s="2"/>
      <c r="L2" s="2"/>
      <c r="M2" s="2"/>
      <c r="N2" s="2"/>
      <c r="O2" s="2"/>
      <c r="P2" s="2"/>
      <c r="Q2" s="2"/>
    </row>
    <row r="3" spans="1:17" ht="27" thickBot="1">
      <c r="A3" s="6" t="s">
        <v>3</v>
      </c>
      <c r="B3" s="7"/>
      <c r="C3" s="7"/>
      <c r="D3" s="8"/>
      <c r="E3" s="9"/>
      <c r="F3" s="7"/>
      <c r="G3" s="9"/>
      <c r="H3" s="7"/>
      <c r="I3" s="7"/>
      <c r="J3" s="7"/>
      <c r="K3" s="7"/>
      <c r="L3" s="7"/>
      <c r="M3" s="7"/>
      <c r="N3" s="7"/>
      <c r="O3" s="7"/>
      <c r="P3" s="7"/>
      <c r="Q3" s="7"/>
    </row>
    <row r="4" spans="1:17" ht="15">
      <c r="A4" s="10" t="s">
        <v>1</v>
      </c>
      <c r="E4" s="3801" t="s">
        <v>2</v>
      </c>
      <c r="F4" s="3802"/>
      <c r="G4" s="3803" t="s">
        <v>3</v>
      </c>
      <c r="H4" s="3803"/>
      <c r="I4" s="3803"/>
      <c r="J4" s="3803"/>
      <c r="K4" s="3803"/>
      <c r="L4" s="3803"/>
      <c r="M4" s="3803"/>
      <c r="N4" s="3804"/>
    </row>
    <row r="5" spans="1:17">
      <c r="E5" s="11">
        <v>2012</v>
      </c>
      <c r="F5" s="12">
        <v>2013</v>
      </c>
      <c r="G5" s="13">
        <v>2014</v>
      </c>
      <c r="H5" s="13">
        <v>2015</v>
      </c>
      <c r="I5" s="12">
        <v>2016</v>
      </c>
      <c r="J5" s="13">
        <v>2017</v>
      </c>
      <c r="K5" s="13">
        <v>2018</v>
      </c>
      <c r="L5" s="12">
        <v>2019</v>
      </c>
      <c r="M5" s="13">
        <v>2020</v>
      </c>
      <c r="N5" s="14">
        <v>2021</v>
      </c>
    </row>
    <row r="6" spans="1:17" ht="13.5" thickBot="1">
      <c r="E6" s="15" t="s">
        <v>4</v>
      </c>
      <c r="F6" s="16" t="s">
        <v>4</v>
      </c>
      <c r="G6" s="16" t="s">
        <v>4</v>
      </c>
      <c r="H6" s="16" t="s">
        <v>4</v>
      </c>
      <c r="I6" s="16" t="s">
        <v>4</v>
      </c>
      <c r="J6" s="16" t="s">
        <v>4</v>
      </c>
      <c r="K6" s="16" t="s">
        <v>4</v>
      </c>
      <c r="L6" s="16" t="s">
        <v>4</v>
      </c>
      <c r="M6" s="16" t="s">
        <v>4</v>
      </c>
      <c r="N6" s="17" t="s">
        <v>4</v>
      </c>
    </row>
    <row r="7" spans="1:17" ht="13.5" thickBot="1">
      <c r="A7" s="40" t="s">
        <v>5</v>
      </c>
      <c r="B7" s="41" t="s">
        <v>6</v>
      </c>
      <c r="C7" s="38" t="s">
        <v>7</v>
      </c>
      <c r="D7" s="18" t="s">
        <v>8</v>
      </c>
      <c r="E7" s="19"/>
      <c r="F7" s="20"/>
      <c r="G7" s="20"/>
      <c r="H7" s="20"/>
      <c r="I7" s="20"/>
      <c r="J7" s="20"/>
      <c r="K7" s="20"/>
      <c r="L7" s="20"/>
      <c r="M7" s="20"/>
      <c r="N7" s="21"/>
    </row>
    <row r="8" spans="1:17" ht="13.5" thickBot="1">
      <c r="A8" s="40" t="s">
        <v>5</v>
      </c>
      <c r="B8" s="41" t="s">
        <v>6</v>
      </c>
      <c r="C8" s="38" t="s">
        <v>7</v>
      </c>
      <c r="D8" s="18" t="s">
        <v>9</v>
      </c>
      <c r="E8" s="19"/>
      <c r="F8" s="20"/>
      <c r="G8" s="20"/>
      <c r="H8" s="20"/>
      <c r="I8" s="20"/>
      <c r="J8" s="20"/>
      <c r="K8" s="20"/>
      <c r="L8" s="20"/>
      <c r="M8" s="20"/>
      <c r="N8" s="21"/>
    </row>
    <row r="9" spans="1:17" ht="13.5" thickBot="1">
      <c r="A9" s="40" t="s">
        <v>5</v>
      </c>
      <c r="B9" s="41" t="s">
        <v>6</v>
      </c>
      <c r="C9" s="38" t="s">
        <v>7</v>
      </c>
      <c r="D9" s="18" t="s">
        <v>10</v>
      </c>
      <c r="E9" s="19"/>
      <c r="F9" s="20"/>
      <c r="G9" s="20"/>
      <c r="H9" s="20"/>
      <c r="I9" s="20"/>
      <c r="J9" s="20"/>
      <c r="K9" s="20"/>
      <c r="L9" s="20"/>
      <c r="M9" s="20"/>
      <c r="N9" s="21"/>
    </row>
    <row r="10" spans="1:17" ht="13.5" thickBot="1">
      <c r="A10" s="40" t="s">
        <v>5</v>
      </c>
      <c r="B10" s="41" t="s">
        <v>6</v>
      </c>
      <c r="C10" s="38" t="s">
        <v>7</v>
      </c>
      <c r="D10" s="18" t="s">
        <v>11</v>
      </c>
      <c r="E10" s="19"/>
      <c r="F10" s="20"/>
      <c r="G10" s="20"/>
      <c r="H10" s="20"/>
      <c r="I10" s="20"/>
      <c r="J10" s="20"/>
      <c r="K10" s="20"/>
      <c r="L10" s="20"/>
      <c r="M10" s="20"/>
      <c r="N10" s="21"/>
    </row>
    <row r="11" spans="1:17" ht="13.5" thickBot="1">
      <c r="A11" s="40" t="s">
        <v>5</v>
      </c>
      <c r="B11" s="41" t="s">
        <v>6</v>
      </c>
      <c r="C11" s="38" t="s">
        <v>7</v>
      </c>
      <c r="D11" s="18" t="s">
        <v>12</v>
      </c>
      <c r="E11" s="19"/>
      <c r="F11" s="20"/>
      <c r="G11" s="20"/>
      <c r="H11" s="20"/>
      <c r="I11" s="20"/>
      <c r="J11" s="20"/>
      <c r="K11" s="20"/>
      <c r="L11" s="20"/>
      <c r="M11" s="20"/>
      <c r="N11" s="21"/>
    </row>
    <row r="12" spans="1:17" ht="13.5" thickBot="1">
      <c r="A12" s="40" t="s">
        <v>5</v>
      </c>
      <c r="B12" s="41" t="s">
        <v>6</v>
      </c>
      <c r="C12" s="38" t="s">
        <v>7</v>
      </c>
      <c r="D12" s="18" t="s">
        <v>13</v>
      </c>
      <c r="E12" s="19"/>
      <c r="F12" s="20"/>
      <c r="G12" s="20"/>
      <c r="H12" s="20"/>
      <c r="I12" s="20"/>
      <c r="J12" s="20"/>
      <c r="K12" s="20"/>
      <c r="L12" s="20"/>
      <c r="M12" s="20"/>
      <c r="N12" s="21"/>
    </row>
    <row r="13" spans="1:17" ht="13.5" thickBot="1">
      <c r="A13" s="40" t="s">
        <v>5</v>
      </c>
      <c r="B13" s="41" t="s">
        <v>6</v>
      </c>
      <c r="C13" s="38" t="s">
        <v>7</v>
      </c>
      <c r="D13" s="18" t="s">
        <v>14</v>
      </c>
      <c r="E13" s="19"/>
      <c r="F13" s="20"/>
      <c r="G13" s="20"/>
      <c r="H13" s="20"/>
      <c r="I13" s="20"/>
      <c r="J13" s="20"/>
      <c r="K13" s="20"/>
      <c r="L13" s="20"/>
      <c r="M13" s="20"/>
      <c r="N13" s="21"/>
    </row>
    <row r="14" spans="1:17" ht="13.5" thickBot="1">
      <c r="A14" s="40" t="s">
        <v>5</v>
      </c>
      <c r="B14" s="41" t="s">
        <v>6</v>
      </c>
      <c r="C14" s="38" t="s">
        <v>7</v>
      </c>
      <c r="D14" s="18" t="s">
        <v>15</v>
      </c>
      <c r="E14" s="19"/>
      <c r="F14" s="20"/>
      <c r="G14" s="20"/>
      <c r="H14" s="20"/>
      <c r="I14" s="20"/>
      <c r="J14" s="20"/>
      <c r="K14" s="20"/>
      <c r="L14" s="20"/>
      <c r="M14" s="20"/>
      <c r="N14" s="21"/>
    </row>
    <row r="15" spans="1:17" ht="13.5" thickBot="1">
      <c r="A15" s="40" t="s">
        <v>5</v>
      </c>
      <c r="B15" s="41" t="s">
        <v>6</v>
      </c>
      <c r="C15" s="38" t="s">
        <v>7</v>
      </c>
      <c r="D15" s="18" t="s">
        <v>16</v>
      </c>
      <c r="E15" s="19"/>
      <c r="F15" s="20"/>
      <c r="G15" s="20"/>
      <c r="H15" s="20"/>
      <c r="I15" s="20"/>
      <c r="J15" s="20"/>
      <c r="K15" s="20"/>
      <c r="L15" s="20"/>
      <c r="M15" s="20"/>
      <c r="N15" s="21"/>
    </row>
    <row r="16" spans="1:17" ht="13.5" thickBot="1">
      <c r="A16" s="40" t="s">
        <v>5</v>
      </c>
      <c r="B16" s="41" t="s">
        <v>6</v>
      </c>
      <c r="C16" s="38" t="s">
        <v>7</v>
      </c>
      <c r="D16" s="18" t="s">
        <v>16</v>
      </c>
      <c r="E16" s="19"/>
      <c r="F16" s="20"/>
      <c r="G16" s="20"/>
      <c r="H16" s="20"/>
      <c r="I16" s="20"/>
      <c r="J16" s="20"/>
      <c r="K16" s="20"/>
      <c r="L16" s="20"/>
      <c r="M16" s="20"/>
      <c r="N16" s="21"/>
    </row>
    <row r="17" spans="1:14" ht="13.5" thickBot="1">
      <c r="A17" s="40" t="s">
        <v>5</v>
      </c>
      <c r="B17" s="41" t="s">
        <v>6</v>
      </c>
      <c r="C17" s="38" t="s">
        <v>7</v>
      </c>
      <c r="D17" s="18" t="s">
        <v>16</v>
      </c>
      <c r="E17" s="19"/>
      <c r="F17" s="20"/>
      <c r="G17" s="20"/>
      <c r="H17" s="20"/>
      <c r="I17" s="20"/>
      <c r="J17" s="20"/>
      <c r="K17" s="20"/>
      <c r="L17" s="20"/>
      <c r="M17" s="20"/>
      <c r="N17" s="21"/>
    </row>
    <row r="18" spans="1:14" ht="15.75" thickBot="1">
      <c r="A18" s="40" t="s">
        <v>5</v>
      </c>
      <c r="B18" s="41" t="s">
        <v>6</v>
      </c>
      <c r="C18" s="38" t="s">
        <v>7</v>
      </c>
      <c r="D18" s="22" t="s">
        <v>17</v>
      </c>
      <c r="E18" s="23">
        <f>SUM(E7:E17)</f>
        <v>0</v>
      </c>
      <c r="F18" s="24">
        <f t="shared" ref="F18:N18" si="0">SUM(F7:F17)</f>
        <v>0</v>
      </c>
      <c r="G18" s="24">
        <f t="shared" si="0"/>
        <v>0</v>
      </c>
      <c r="H18" s="24">
        <f t="shared" si="0"/>
        <v>0</v>
      </c>
      <c r="I18" s="24">
        <f t="shared" si="0"/>
        <v>0</v>
      </c>
      <c r="J18" s="24">
        <f t="shared" si="0"/>
        <v>0</v>
      </c>
      <c r="K18" s="24">
        <f t="shared" si="0"/>
        <v>0</v>
      </c>
      <c r="L18" s="24">
        <f t="shared" si="0"/>
        <v>0</v>
      </c>
      <c r="M18" s="24">
        <f t="shared" si="0"/>
        <v>0</v>
      </c>
      <c r="N18" s="25">
        <f t="shared" si="0"/>
        <v>0</v>
      </c>
    </row>
    <row r="19" spans="1:14" ht="13.5" thickBot="1">
      <c r="A19" s="40" t="s">
        <v>5</v>
      </c>
      <c r="B19" s="41" t="s">
        <v>6</v>
      </c>
      <c r="C19" s="38" t="s">
        <v>7</v>
      </c>
      <c r="D19" s="18" t="s">
        <v>18</v>
      </c>
      <c r="E19" s="19"/>
      <c r="F19" s="20"/>
      <c r="G19" s="20"/>
      <c r="H19" s="20"/>
      <c r="I19" s="20"/>
      <c r="J19" s="20"/>
      <c r="K19" s="20"/>
      <c r="L19" s="20"/>
      <c r="M19" s="20"/>
      <c r="N19" s="21"/>
    </row>
    <row r="20" spans="1:14" ht="13.5" thickBot="1">
      <c r="A20" s="40" t="s">
        <v>5</v>
      </c>
      <c r="B20" s="41" t="s">
        <v>6</v>
      </c>
      <c r="C20" s="38" t="s">
        <v>7</v>
      </c>
      <c r="D20" s="18" t="s">
        <v>19</v>
      </c>
      <c r="E20" s="19"/>
      <c r="F20" s="20"/>
      <c r="G20" s="20"/>
      <c r="H20" s="20"/>
      <c r="I20" s="20"/>
      <c r="J20" s="20"/>
      <c r="K20" s="20"/>
      <c r="L20" s="20"/>
      <c r="M20" s="20"/>
      <c r="N20" s="21"/>
    </row>
    <row r="21" spans="1:14" ht="13.5" thickBot="1">
      <c r="A21" s="40" t="s">
        <v>5</v>
      </c>
      <c r="B21" s="41" t="s">
        <v>6</v>
      </c>
      <c r="C21" s="38" t="s">
        <v>7</v>
      </c>
      <c r="D21" s="18" t="s">
        <v>20</v>
      </c>
      <c r="E21" s="19"/>
      <c r="F21" s="20"/>
      <c r="G21" s="20"/>
      <c r="H21" s="20"/>
      <c r="I21" s="20"/>
      <c r="J21" s="20"/>
      <c r="K21" s="20"/>
      <c r="L21" s="20"/>
      <c r="M21" s="20"/>
      <c r="N21" s="21"/>
    </row>
    <row r="22" spans="1:14" ht="15.75" thickBot="1">
      <c r="A22" s="40" t="s">
        <v>5</v>
      </c>
      <c r="B22" s="41" t="s">
        <v>6</v>
      </c>
      <c r="C22" s="38" t="s">
        <v>7</v>
      </c>
      <c r="D22" s="22" t="s">
        <v>21</v>
      </c>
      <c r="E22" s="23">
        <f t="shared" ref="E22:N22" si="1">SUM(E19:E21)</f>
        <v>0</v>
      </c>
      <c r="F22" s="24">
        <f t="shared" si="1"/>
        <v>0</v>
      </c>
      <c r="G22" s="24">
        <f t="shared" si="1"/>
        <v>0</v>
      </c>
      <c r="H22" s="24">
        <f t="shared" si="1"/>
        <v>0</v>
      </c>
      <c r="I22" s="24">
        <f t="shared" si="1"/>
        <v>0</v>
      </c>
      <c r="J22" s="24">
        <f t="shared" si="1"/>
        <v>0</v>
      </c>
      <c r="K22" s="24">
        <f t="shared" si="1"/>
        <v>0</v>
      </c>
      <c r="L22" s="24">
        <f t="shared" si="1"/>
        <v>0</v>
      </c>
      <c r="M22" s="24">
        <f t="shared" si="1"/>
        <v>0</v>
      </c>
      <c r="N22" s="25">
        <f t="shared" si="1"/>
        <v>0</v>
      </c>
    </row>
    <row r="23" spans="1:14" ht="15.75" thickBot="1">
      <c r="A23" s="40" t="s">
        <v>5</v>
      </c>
      <c r="B23" s="41" t="s">
        <v>6</v>
      </c>
      <c r="C23" s="38" t="s">
        <v>7</v>
      </c>
      <c r="D23" s="27" t="s">
        <v>22</v>
      </c>
      <c r="E23" s="28">
        <f t="shared" ref="E23:N23" si="2">SUM(E22,E18)</f>
        <v>0</v>
      </c>
      <c r="F23" s="29">
        <f t="shared" si="2"/>
        <v>0</v>
      </c>
      <c r="G23" s="29">
        <f t="shared" si="2"/>
        <v>0</v>
      </c>
      <c r="H23" s="29">
        <f t="shared" si="2"/>
        <v>0</v>
      </c>
      <c r="I23" s="29">
        <f t="shared" si="2"/>
        <v>0</v>
      </c>
      <c r="J23" s="29">
        <f t="shared" si="2"/>
        <v>0</v>
      </c>
      <c r="K23" s="29">
        <f t="shared" si="2"/>
        <v>0</v>
      </c>
      <c r="L23" s="29">
        <f t="shared" si="2"/>
        <v>0</v>
      </c>
      <c r="M23" s="29">
        <f t="shared" si="2"/>
        <v>0</v>
      </c>
      <c r="N23" s="30">
        <f t="shared" si="2"/>
        <v>0</v>
      </c>
    </row>
    <row r="24" spans="1:14" ht="13.5" thickBot="1">
      <c r="A24" s="40" t="s">
        <v>5</v>
      </c>
      <c r="B24" s="41" t="s">
        <v>6</v>
      </c>
      <c r="C24" s="39" t="s">
        <v>23</v>
      </c>
      <c r="D24" s="18" t="s">
        <v>8</v>
      </c>
      <c r="E24" s="19"/>
      <c r="F24" s="20"/>
      <c r="G24" s="20"/>
      <c r="H24" s="20"/>
      <c r="I24" s="20"/>
      <c r="J24" s="20"/>
      <c r="K24" s="20"/>
      <c r="L24" s="20"/>
      <c r="M24" s="20"/>
      <c r="N24" s="21"/>
    </row>
    <row r="25" spans="1:14" ht="13.5" thickBot="1">
      <c r="A25" s="40" t="s">
        <v>5</v>
      </c>
      <c r="B25" s="41" t="s">
        <v>6</v>
      </c>
      <c r="C25" s="39" t="s">
        <v>23</v>
      </c>
      <c r="D25" s="18" t="s">
        <v>9</v>
      </c>
      <c r="E25" s="19"/>
      <c r="F25" s="20"/>
      <c r="G25" s="20"/>
      <c r="H25" s="20"/>
      <c r="I25" s="20"/>
      <c r="J25" s="20"/>
      <c r="K25" s="20"/>
      <c r="L25" s="20"/>
      <c r="M25" s="20"/>
      <c r="N25" s="21"/>
    </row>
    <row r="26" spans="1:14" ht="13.5" thickBot="1">
      <c r="A26" s="40" t="s">
        <v>5</v>
      </c>
      <c r="B26" s="41" t="s">
        <v>6</v>
      </c>
      <c r="C26" s="39" t="s">
        <v>23</v>
      </c>
      <c r="D26" s="18" t="s">
        <v>10</v>
      </c>
      <c r="E26" s="19"/>
      <c r="F26" s="20"/>
      <c r="G26" s="20"/>
      <c r="H26" s="20"/>
      <c r="I26" s="20"/>
      <c r="J26" s="20"/>
      <c r="K26" s="20"/>
      <c r="L26" s="20"/>
      <c r="M26" s="20"/>
      <c r="N26" s="21"/>
    </row>
    <row r="27" spans="1:14" ht="13.5" thickBot="1">
      <c r="A27" s="40" t="s">
        <v>5</v>
      </c>
      <c r="B27" s="41" t="s">
        <v>6</v>
      </c>
      <c r="C27" s="39" t="s">
        <v>23</v>
      </c>
      <c r="D27" s="18" t="s">
        <v>11</v>
      </c>
      <c r="E27" s="19"/>
      <c r="F27" s="20"/>
      <c r="G27" s="20"/>
      <c r="H27" s="20"/>
      <c r="I27" s="20"/>
      <c r="J27" s="20"/>
      <c r="K27" s="20"/>
      <c r="L27" s="20"/>
      <c r="M27" s="20"/>
      <c r="N27" s="21"/>
    </row>
    <row r="28" spans="1:14" ht="13.5" thickBot="1">
      <c r="A28" s="40" t="s">
        <v>5</v>
      </c>
      <c r="B28" s="41" t="s">
        <v>6</v>
      </c>
      <c r="C28" s="39" t="s">
        <v>23</v>
      </c>
      <c r="D28" s="18" t="s">
        <v>12</v>
      </c>
      <c r="E28" s="19"/>
      <c r="F28" s="20"/>
      <c r="G28" s="20"/>
      <c r="H28" s="20"/>
      <c r="I28" s="20"/>
      <c r="J28" s="20"/>
      <c r="K28" s="20"/>
      <c r="L28" s="20"/>
      <c r="M28" s="20"/>
      <c r="N28" s="21"/>
    </row>
    <row r="29" spans="1:14" ht="13.5" thickBot="1">
      <c r="A29" s="40" t="s">
        <v>5</v>
      </c>
      <c r="B29" s="41" t="s">
        <v>6</v>
      </c>
      <c r="C29" s="39" t="s">
        <v>23</v>
      </c>
      <c r="D29" s="18" t="s">
        <v>13</v>
      </c>
      <c r="E29" s="19"/>
      <c r="F29" s="20"/>
      <c r="G29" s="20"/>
      <c r="H29" s="20"/>
      <c r="I29" s="20"/>
      <c r="J29" s="20"/>
      <c r="K29" s="20"/>
      <c r="L29" s="20"/>
      <c r="M29" s="20"/>
      <c r="N29" s="21"/>
    </row>
    <row r="30" spans="1:14" ht="13.5" thickBot="1">
      <c r="A30" s="40" t="s">
        <v>5</v>
      </c>
      <c r="B30" s="41" t="s">
        <v>6</v>
      </c>
      <c r="C30" s="39" t="s">
        <v>23</v>
      </c>
      <c r="D30" s="18" t="s">
        <v>14</v>
      </c>
      <c r="E30" s="19"/>
      <c r="F30" s="20"/>
      <c r="G30" s="20"/>
      <c r="H30" s="20"/>
      <c r="I30" s="20"/>
      <c r="J30" s="20"/>
      <c r="K30" s="20"/>
      <c r="L30" s="20"/>
      <c r="M30" s="20"/>
      <c r="N30" s="21"/>
    </row>
    <row r="31" spans="1:14" ht="13.5" thickBot="1">
      <c r="A31" s="40" t="s">
        <v>5</v>
      </c>
      <c r="B31" s="41" t="s">
        <v>6</v>
      </c>
      <c r="C31" s="39" t="s">
        <v>23</v>
      </c>
      <c r="D31" s="18" t="s">
        <v>15</v>
      </c>
      <c r="E31" s="19"/>
      <c r="F31" s="20"/>
      <c r="G31" s="20"/>
      <c r="H31" s="20"/>
      <c r="I31" s="20"/>
      <c r="J31" s="20"/>
      <c r="K31" s="20"/>
      <c r="L31" s="20"/>
      <c r="M31" s="20"/>
      <c r="N31" s="21"/>
    </row>
    <row r="32" spans="1:14" ht="13.5" thickBot="1">
      <c r="A32" s="40" t="s">
        <v>5</v>
      </c>
      <c r="B32" s="41" t="s">
        <v>6</v>
      </c>
      <c r="C32" s="39" t="s">
        <v>23</v>
      </c>
      <c r="D32" s="18" t="s">
        <v>16</v>
      </c>
      <c r="E32" s="19"/>
      <c r="F32" s="20"/>
      <c r="G32" s="20"/>
      <c r="H32" s="20"/>
      <c r="I32" s="20"/>
      <c r="J32" s="20"/>
      <c r="K32" s="20"/>
      <c r="L32" s="20"/>
      <c r="M32" s="20"/>
      <c r="N32" s="21"/>
    </row>
    <row r="33" spans="1:14" ht="13.5" thickBot="1">
      <c r="A33" s="40" t="s">
        <v>5</v>
      </c>
      <c r="B33" s="41" t="s">
        <v>6</v>
      </c>
      <c r="C33" s="39" t="s">
        <v>23</v>
      </c>
      <c r="D33" s="18" t="s">
        <v>16</v>
      </c>
      <c r="E33" s="19"/>
      <c r="F33" s="20"/>
      <c r="G33" s="20"/>
      <c r="H33" s="20"/>
      <c r="I33" s="20"/>
      <c r="J33" s="20"/>
      <c r="K33" s="20"/>
      <c r="L33" s="20"/>
      <c r="M33" s="20"/>
      <c r="N33" s="21"/>
    </row>
    <row r="34" spans="1:14" ht="13.5" thickBot="1">
      <c r="A34" s="40" t="s">
        <v>5</v>
      </c>
      <c r="B34" s="41" t="s">
        <v>6</v>
      </c>
      <c r="C34" s="39" t="s">
        <v>23</v>
      </c>
      <c r="D34" s="18" t="s">
        <v>16</v>
      </c>
      <c r="E34" s="19"/>
      <c r="F34" s="20"/>
      <c r="G34" s="20"/>
      <c r="H34" s="20"/>
      <c r="I34" s="20"/>
      <c r="J34" s="20"/>
      <c r="K34" s="20"/>
      <c r="L34" s="20"/>
      <c r="M34" s="20"/>
      <c r="N34" s="21"/>
    </row>
    <row r="35" spans="1:14" ht="15.75" thickBot="1">
      <c r="A35" s="40" t="s">
        <v>5</v>
      </c>
      <c r="B35" s="41" t="s">
        <v>6</v>
      </c>
      <c r="C35" s="39" t="s">
        <v>23</v>
      </c>
      <c r="D35" s="22" t="s">
        <v>17</v>
      </c>
      <c r="E35" s="23">
        <f>SUM(E24:E34)</f>
        <v>0</v>
      </c>
      <c r="F35" s="24">
        <f t="shared" ref="F35:N35" si="3">SUM(F24:F34)</f>
        <v>0</v>
      </c>
      <c r="G35" s="24">
        <f t="shared" si="3"/>
        <v>0</v>
      </c>
      <c r="H35" s="24">
        <f t="shared" si="3"/>
        <v>0</v>
      </c>
      <c r="I35" s="24">
        <f t="shared" si="3"/>
        <v>0</v>
      </c>
      <c r="J35" s="24">
        <f t="shared" si="3"/>
        <v>0</v>
      </c>
      <c r="K35" s="24">
        <f t="shared" si="3"/>
        <v>0</v>
      </c>
      <c r="L35" s="24">
        <f t="shared" si="3"/>
        <v>0</v>
      </c>
      <c r="M35" s="24">
        <f t="shared" si="3"/>
        <v>0</v>
      </c>
      <c r="N35" s="25">
        <f t="shared" si="3"/>
        <v>0</v>
      </c>
    </row>
    <row r="36" spans="1:14" ht="13.5" thickBot="1">
      <c r="A36" s="40" t="s">
        <v>5</v>
      </c>
      <c r="B36" s="41" t="s">
        <v>6</v>
      </c>
      <c r="C36" s="39" t="s">
        <v>23</v>
      </c>
      <c r="D36" s="18" t="s">
        <v>18</v>
      </c>
      <c r="E36" s="19"/>
      <c r="F36" s="20"/>
      <c r="G36" s="20"/>
      <c r="H36" s="20"/>
      <c r="I36" s="20"/>
      <c r="J36" s="20"/>
      <c r="K36" s="20"/>
      <c r="L36" s="20"/>
      <c r="M36" s="20"/>
      <c r="N36" s="21"/>
    </row>
    <row r="37" spans="1:14" ht="13.5" thickBot="1">
      <c r="A37" s="40" t="s">
        <v>5</v>
      </c>
      <c r="B37" s="41" t="s">
        <v>6</v>
      </c>
      <c r="C37" s="39" t="s">
        <v>23</v>
      </c>
      <c r="D37" s="18" t="s">
        <v>19</v>
      </c>
      <c r="E37" s="19"/>
      <c r="F37" s="20"/>
      <c r="G37" s="20"/>
      <c r="H37" s="20"/>
      <c r="I37" s="20"/>
      <c r="J37" s="20"/>
      <c r="K37" s="20"/>
      <c r="L37" s="20"/>
      <c r="M37" s="20"/>
      <c r="N37" s="21"/>
    </row>
    <row r="38" spans="1:14" ht="13.5" thickBot="1">
      <c r="A38" s="40" t="s">
        <v>5</v>
      </c>
      <c r="B38" s="41" t="s">
        <v>6</v>
      </c>
      <c r="C38" s="39" t="s">
        <v>23</v>
      </c>
      <c r="D38" s="18" t="s">
        <v>20</v>
      </c>
      <c r="E38" s="19"/>
      <c r="F38" s="20"/>
      <c r="G38" s="20"/>
      <c r="H38" s="20"/>
      <c r="I38" s="20"/>
      <c r="J38" s="20"/>
      <c r="K38" s="20"/>
      <c r="L38" s="20"/>
      <c r="M38" s="20"/>
      <c r="N38" s="21"/>
    </row>
    <row r="39" spans="1:14" ht="15.75" thickBot="1">
      <c r="A39" s="40" t="s">
        <v>5</v>
      </c>
      <c r="B39" s="41" t="s">
        <v>6</v>
      </c>
      <c r="C39" s="39" t="s">
        <v>23</v>
      </c>
      <c r="D39" s="22" t="s">
        <v>21</v>
      </c>
      <c r="E39" s="23">
        <f>SUM(E36:E38)</f>
        <v>0</v>
      </c>
      <c r="F39" s="24">
        <f t="shared" ref="F39:N39" si="4">SUM(F36:F38)</f>
        <v>0</v>
      </c>
      <c r="G39" s="24">
        <f t="shared" si="4"/>
        <v>0</v>
      </c>
      <c r="H39" s="24">
        <f t="shared" si="4"/>
        <v>0</v>
      </c>
      <c r="I39" s="24">
        <f t="shared" si="4"/>
        <v>0</v>
      </c>
      <c r="J39" s="24">
        <f t="shared" si="4"/>
        <v>0</v>
      </c>
      <c r="K39" s="24">
        <f t="shared" si="4"/>
        <v>0</v>
      </c>
      <c r="L39" s="24">
        <f t="shared" si="4"/>
        <v>0</v>
      </c>
      <c r="M39" s="24">
        <f t="shared" si="4"/>
        <v>0</v>
      </c>
      <c r="N39" s="25">
        <f t="shared" si="4"/>
        <v>0</v>
      </c>
    </row>
    <row r="40" spans="1:14" ht="15.75" thickBot="1">
      <c r="A40" s="40" t="s">
        <v>5</v>
      </c>
      <c r="B40" s="41" t="s">
        <v>6</v>
      </c>
      <c r="C40" s="39" t="s">
        <v>23</v>
      </c>
      <c r="D40" s="27" t="s">
        <v>24</v>
      </c>
      <c r="E40" s="28">
        <f t="shared" ref="E40:N40" si="5">SUM(E39,E35)</f>
        <v>0</v>
      </c>
      <c r="F40" s="29">
        <f t="shared" si="5"/>
        <v>0</v>
      </c>
      <c r="G40" s="29">
        <f t="shared" si="5"/>
        <v>0</v>
      </c>
      <c r="H40" s="29">
        <f t="shared" si="5"/>
        <v>0</v>
      </c>
      <c r="I40" s="29">
        <f t="shared" si="5"/>
        <v>0</v>
      </c>
      <c r="J40" s="29">
        <f t="shared" si="5"/>
        <v>0</v>
      </c>
      <c r="K40" s="29">
        <f t="shared" si="5"/>
        <v>0</v>
      </c>
      <c r="L40" s="29">
        <f t="shared" si="5"/>
        <v>0</v>
      </c>
      <c r="M40" s="29">
        <f t="shared" si="5"/>
        <v>0</v>
      </c>
      <c r="N40" s="30">
        <f t="shared" si="5"/>
        <v>0</v>
      </c>
    </row>
    <row r="41" spans="1:14" ht="13.5" thickBot="1">
      <c r="A41" s="40" t="s">
        <v>5</v>
      </c>
      <c r="B41" s="41" t="s">
        <v>6</v>
      </c>
      <c r="C41" s="42" t="s">
        <v>25</v>
      </c>
      <c r="D41" s="18" t="s">
        <v>8</v>
      </c>
      <c r="E41" s="19"/>
      <c r="F41" s="20"/>
      <c r="G41" s="20"/>
      <c r="H41" s="20"/>
      <c r="I41" s="20"/>
      <c r="J41" s="20"/>
      <c r="K41" s="20"/>
      <c r="L41" s="20"/>
      <c r="M41" s="20"/>
      <c r="N41" s="21"/>
    </row>
    <row r="42" spans="1:14" ht="13.5" thickBot="1">
      <c r="A42" s="40" t="s">
        <v>5</v>
      </c>
      <c r="B42" s="41" t="s">
        <v>6</v>
      </c>
      <c r="C42" s="42" t="s">
        <v>25</v>
      </c>
      <c r="D42" s="18" t="s">
        <v>9</v>
      </c>
      <c r="E42" s="19"/>
      <c r="F42" s="20"/>
      <c r="G42" s="20"/>
      <c r="H42" s="20"/>
      <c r="I42" s="20"/>
      <c r="J42" s="20"/>
      <c r="K42" s="20"/>
      <c r="L42" s="20"/>
      <c r="M42" s="20"/>
      <c r="N42" s="21"/>
    </row>
    <row r="43" spans="1:14" ht="13.5" thickBot="1">
      <c r="A43" s="40" t="s">
        <v>5</v>
      </c>
      <c r="B43" s="41" t="s">
        <v>6</v>
      </c>
      <c r="C43" s="42" t="s">
        <v>25</v>
      </c>
      <c r="D43" s="18" t="s">
        <v>10</v>
      </c>
      <c r="E43" s="19"/>
      <c r="F43" s="20"/>
      <c r="G43" s="20"/>
      <c r="H43" s="20"/>
      <c r="I43" s="20"/>
      <c r="J43" s="20"/>
      <c r="K43" s="20"/>
      <c r="L43" s="20"/>
      <c r="M43" s="20"/>
      <c r="N43" s="21"/>
    </row>
    <row r="44" spans="1:14" ht="13.5" thickBot="1">
      <c r="A44" s="40" t="s">
        <v>5</v>
      </c>
      <c r="B44" s="41" t="s">
        <v>6</v>
      </c>
      <c r="C44" s="42" t="s">
        <v>25</v>
      </c>
      <c r="D44" s="18" t="s">
        <v>11</v>
      </c>
      <c r="E44" s="19"/>
      <c r="F44" s="20"/>
      <c r="G44" s="20"/>
      <c r="H44" s="20"/>
      <c r="I44" s="20"/>
      <c r="J44" s="20"/>
      <c r="K44" s="20"/>
      <c r="L44" s="20"/>
      <c r="M44" s="20"/>
      <c r="N44" s="21"/>
    </row>
    <row r="45" spans="1:14" ht="13.5" thickBot="1">
      <c r="A45" s="40" t="s">
        <v>5</v>
      </c>
      <c r="B45" s="41" t="s">
        <v>6</v>
      </c>
      <c r="C45" s="42" t="s">
        <v>25</v>
      </c>
      <c r="D45" s="18" t="s">
        <v>12</v>
      </c>
      <c r="E45" s="19"/>
      <c r="F45" s="20"/>
      <c r="G45" s="20"/>
      <c r="H45" s="20"/>
      <c r="I45" s="20"/>
      <c r="J45" s="20"/>
      <c r="K45" s="20"/>
      <c r="L45" s="20"/>
      <c r="M45" s="20"/>
      <c r="N45" s="21"/>
    </row>
    <row r="46" spans="1:14" ht="13.5" thickBot="1">
      <c r="A46" s="40" t="s">
        <v>5</v>
      </c>
      <c r="B46" s="41" t="s">
        <v>6</v>
      </c>
      <c r="C46" s="42" t="s">
        <v>25</v>
      </c>
      <c r="D46" s="18" t="s">
        <v>13</v>
      </c>
      <c r="E46" s="19"/>
      <c r="F46" s="20"/>
      <c r="G46" s="20"/>
      <c r="H46" s="20"/>
      <c r="I46" s="20"/>
      <c r="J46" s="20"/>
      <c r="K46" s="20"/>
      <c r="L46" s="20"/>
      <c r="M46" s="20"/>
      <c r="N46" s="21"/>
    </row>
    <row r="47" spans="1:14" ht="13.5" thickBot="1">
      <c r="A47" s="40" t="s">
        <v>5</v>
      </c>
      <c r="B47" s="41" t="s">
        <v>6</v>
      </c>
      <c r="C47" s="42" t="s">
        <v>25</v>
      </c>
      <c r="D47" s="18" t="s">
        <v>14</v>
      </c>
      <c r="E47" s="19"/>
      <c r="F47" s="20"/>
      <c r="G47" s="20"/>
      <c r="H47" s="20"/>
      <c r="I47" s="20"/>
      <c r="J47" s="20"/>
      <c r="K47" s="20"/>
      <c r="L47" s="20"/>
      <c r="M47" s="20"/>
      <c r="N47" s="21"/>
    </row>
    <row r="48" spans="1:14" ht="13.5" thickBot="1">
      <c r="A48" s="40" t="s">
        <v>5</v>
      </c>
      <c r="B48" s="41" t="s">
        <v>6</v>
      </c>
      <c r="C48" s="42" t="s">
        <v>25</v>
      </c>
      <c r="D48" s="18" t="s">
        <v>15</v>
      </c>
      <c r="E48" s="19"/>
      <c r="F48" s="20"/>
      <c r="G48" s="20"/>
      <c r="H48" s="20"/>
      <c r="I48" s="20"/>
      <c r="J48" s="20"/>
      <c r="K48" s="20"/>
      <c r="L48" s="20"/>
      <c r="M48" s="20"/>
      <c r="N48" s="21"/>
    </row>
    <row r="49" spans="1:14" ht="13.5" thickBot="1">
      <c r="A49" s="40" t="s">
        <v>5</v>
      </c>
      <c r="B49" s="41" t="s">
        <v>6</v>
      </c>
      <c r="C49" s="42" t="s">
        <v>25</v>
      </c>
      <c r="D49" s="18" t="s">
        <v>16</v>
      </c>
      <c r="E49" s="19"/>
      <c r="F49" s="20"/>
      <c r="G49" s="20"/>
      <c r="H49" s="20"/>
      <c r="I49" s="20"/>
      <c r="J49" s="20"/>
      <c r="K49" s="20"/>
      <c r="L49" s="20"/>
      <c r="M49" s="20"/>
      <c r="N49" s="21"/>
    </row>
    <row r="50" spans="1:14" ht="13.5" thickBot="1">
      <c r="A50" s="40" t="s">
        <v>5</v>
      </c>
      <c r="B50" s="41" t="s">
        <v>6</v>
      </c>
      <c r="C50" s="42" t="s">
        <v>25</v>
      </c>
      <c r="D50" s="18" t="s">
        <v>16</v>
      </c>
      <c r="E50" s="19"/>
      <c r="F50" s="20"/>
      <c r="G50" s="20"/>
      <c r="H50" s="20"/>
      <c r="I50" s="20"/>
      <c r="J50" s="20"/>
      <c r="K50" s="20"/>
      <c r="L50" s="20"/>
      <c r="M50" s="20"/>
      <c r="N50" s="21"/>
    </row>
    <row r="51" spans="1:14" ht="13.5" thickBot="1">
      <c r="A51" s="40" t="s">
        <v>5</v>
      </c>
      <c r="B51" s="41" t="s">
        <v>6</v>
      </c>
      <c r="C51" s="42" t="s">
        <v>25</v>
      </c>
      <c r="D51" s="18" t="s">
        <v>16</v>
      </c>
      <c r="E51" s="19"/>
      <c r="F51" s="20"/>
      <c r="G51" s="20"/>
      <c r="H51" s="20"/>
      <c r="I51" s="20"/>
      <c r="J51" s="20"/>
      <c r="K51" s="20"/>
      <c r="L51" s="20"/>
      <c r="M51" s="20"/>
      <c r="N51" s="21"/>
    </row>
    <row r="52" spans="1:14" ht="15.75" thickBot="1">
      <c r="A52" s="40" t="s">
        <v>5</v>
      </c>
      <c r="B52" s="41" t="s">
        <v>6</v>
      </c>
      <c r="C52" s="42" t="s">
        <v>25</v>
      </c>
      <c r="D52" s="22" t="s">
        <v>17</v>
      </c>
      <c r="E52" s="23">
        <f>SUM(E41:E51)</f>
        <v>0</v>
      </c>
      <c r="F52" s="24">
        <f t="shared" ref="F52:N52" si="6">SUM(F41:F51)</f>
        <v>0</v>
      </c>
      <c r="G52" s="24">
        <f t="shared" si="6"/>
        <v>0</v>
      </c>
      <c r="H52" s="24">
        <f t="shared" si="6"/>
        <v>0</v>
      </c>
      <c r="I52" s="24">
        <f t="shared" si="6"/>
        <v>0</v>
      </c>
      <c r="J52" s="24">
        <f t="shared" si="6"/>
        <v>0</v>
      </c>
      <c r="K52" s="24">
        <f t="shared" si="6"/>
        <v>0</v>
      </c>
      <c r="L52" s="24">
        <f t="shared" si="6"/>
        <v>0</v>
      </c>
      <c r="M52" s="24">
        <f t="shared" si="6"/>
        <v>0</v>
      </c>
      <c r="N52" s="25">
        <f t="shared" si="6"/>
        <v>0</v>
      </c>
    </row>
    <row r="53" spans="1:14" ht="13.5" thickBot="1">
      <c r="A53" s="40" t="s">
        <v>5</v>
      </c>
      <c r="B53" s="41" t="s">
        <v>6</v>
      </c>
      <c r="C53" s="42" t="s">
        <v>25</v>
      </c>
      <c r="D53" s="18" t="s">
        <v>18</v>
      </c>
      <c r="E53" s="19"/>
      <c r="F53" s="20"/>
      <c r="G53" s="20"/>
      <c r="H53" s="20"/>
      <c r="I53" s="20"/>
      <c r="J53" s="20"/>
      <c r="K53" s="20"/>
      <c r="L53" s="20"/>
      <c r="M53" s="20"/>
      <c r="N53" s="21"/>
    </row>
    <row r="54" spans="1:14" ht="13.5" thickBot="1">
      <c r="A54" s="40" t="s">
        <v>5</v>
      </c>
      <c r="B54" s="41" t="s">
        <v>6</v>
      </c>
      <c r="C54" s="42" t="s">
        <v>25</v>
      </c>
      <c r="D54" s="18" t="s">
        <v>19</v>
      </c>
      <c r="E54" s="19"/>
      <c r="F54" s="20"/>
      <c r="G54" s="20"/>
      <c r="H54" s="20"/>
      <c r="I54" s="20"/>
      <c r="J54" s="20"/>
      <c r="K54" s="20"/>
      <c r="L54" s="20"/>
      <c r="M54" s="20"/>
      <c r="N54" s="21"/>
    </row>
    <row r="55" spans="1:14" ht="13.5" thickBot="1">
      <c r="A55" s="40" t="s">
        <v>5</v>
      </c>
      <c r="B55" s="41" t="s">
        <v>6</v>
      </c>
      <c r="C55" s="42" t="s">
        <v>25</v>
      </c>
      <c r="D55" s="18" t="s">
        <v>20</v>
      </c>
      <c r="E55" s="19"/>
      <c r="F55" s="20"/>
      <c r="G55" s="20"/>
      <c r="H55" s="20"/>
      <c r="I55" s="20"/>
      <c r="J55" s="20"/>
      <c r="K55" s="20"/>
      <c r="L55" s="20"/>
      <c r="M55" s="20"/>
      <c r="N55" s="21"/>
    </row>
    <row r="56" spans="1:14" ht="15.75" thickBot="1">
      <c r="A56" s="40" t="s">
        <v>5</v>
      </c>
      <c r="B56" s="41" t="s">
        <v>6</v>
      </c>
      <c r="C56" s="42" t="s">
        <v>25</v>
      </c>
      <c r="D56" s="22" t="s">
        <v>21</v>
      </c>
      <c r="E56" s="23">
        <f>SUM(E53:E55)</f>
        <v>0</v>
      </c>
      <c r="F56" s="24">
        <f t="shared" ref="F56:N56" si="7">SUM(F53:F55)</f>
        <v>0</v>
      </c>
      <c r="G56" s="24">
        <f t="shared" si="7"/>
        <v>0</v>
      </c>
      <c r="H56" s="24">
        <f t="shared" si="7"/>
        <v>0</v>
      </c>
      <c r="I56" s="24">
        <f t="shared" si="7"/>
        <v>0</v>
      </c>
      <c r="J56" s="24">
        <f t="shared" si="7"/>
        <v>0</v>
      </c>
      <c r="K56" s="24">
        <f t="shared" si="7"/>
        <v>0</v>
      </c>
      <c r="L56" s="24">
        <f t="shared" si="7"/>
        <v>0</v>
      </c>
      <c r="M56" s="24">
        <f t="shared" si="7"/>
        <v>0</v>
      </c>
      <c r="N56" s="25">
        <f t="shared" si="7"/>
        <v>0</v>
      </c>
    </row>
    <row r="57" spans="1:14" ht="15.75" thickBot="1">
      <c r="A57" s="40" t="s">
        <v>5</v>
      </c>
      <c r="B57" s="41" t="s">
        <v>6</v>
      </c>
      <c r="C57" s="42" t="s">
        <v>25</v>
      </c>
      <c r="D57" s="27" t="s">
        <v>26</v>
      </c>
      <c r="E57" s="28">
        <f t="shared" ref="E57:N57" si="8">SUM(E56,E52)</f>
        <v>0</v>
      </c>
      <c r="F57" s="29">
        <f t="shared" si="8"/>
        <v>0</v>
      </c>
      <c r="G57" s="29">
        <f t="shared" si="8"/>
        <v>0</v>
      </c>
      <c r="H57" s="29">
        <f t="shared" si="8"/>
        <v>0</v>
      </c>
      <c r="I57" s="29">
        <f t="shared" si="8"/>
        <v>0</v>
      </c>
      <c r="J57" s="29">
        <f t="shared" si="8"/>
        <v>0</v>
      </c>
      <c r="K57" s="29">
        <f t="shared" si="8"/>
        <v>0</v>
      </c>
      <c r="L57" s="29">
        <f t="shared" si="8"/>
        <v>0</v>
      </c>
      <c r="M57" s="29">
        <f t="shared" si="8"/>
        <v>0</v>
      </c>
      <c r="N57" s="30">
        <f t="shared" si="8"/>
        <v>0</v>
      </c>
    </row>
    <row r="58" spans="1:14" ht="13.5" thickBot="1">
      <c r="A58" s="40" t="s">
        <v>5</v>
      </c>
      <c r="B58" s="41" t="s">
        <v>6</v>
      </c>
      <c r="C58" s="39" t="s">
        <v>27</v>
      </c>
      <c r="D58" s="18" t="s">
        <v>8</v>
      </c>
      <c r="E58" s="19"/>
      <c r="F58" s="20"/>
      <c r="G58" s="20"/>
      <c r="H58" s="20"/>
      <c r="I58" s="20"/>
      <c r="J58" s="20"/>
      <c r="K58" s="20"/>
      <c r="L58" s="20"/>
      <c r="M58" s="20"/>
      <c r="N58" s="21"/>
    </row>
    <row r="59" spans="1:14" ht="13.5" thickBot="1">
      <c r="A59" s="40" t="s">
        <v>5</v>
      </c>
      <c r="B59" s="41" t="s">
        <v>6</v>
      </c>
      <c r="C59" s="39" t="s">
        <v>27</v>
      </c>
      <c r="D59" s="18" t="s">
        <v>9</v>
      </c>
      <c r="E59" s="19"/>
      <c r="F59" s="20"/>
      <c r="G59" s="20"/>
      <c r="H59" s="20"/>
      <c r="I59" s="20"/>
      <c r="J59" s="20"/>
      <c r="K59" s="20"/>
      <c r="L59" s="20"/>
      <c r="M59" s="20"/>
      <c r="N59" s="21"/>
    </row>
    <row r="60" spans="1:14" ht="13.5" thickBot="1">
      <c r="A60" s="40" t="s">
        <v>5</v>
      </c>
      <c r="B60" s="41" t="s">
        <v>6</v>
      </c>
      <c r="C60" s="39" t="s">
        <v>27</v>
      </c>
      <c r="D60" s="18" t="s">
        <v>10</v>
      </c>
      <c r="E60" s="19"/>
      <c r="F60" s="20"/>
      <c r="G60" s="20"/>
      <c r="H60" s="20"/>
      <c r="I60" s="20"/>
      <c r="J60" s="20"/>
      <c r="K60" s="20"/>
      <c r="L60" s="20"/>
      <c r="M60" s="20"/>
      <c r="N60" s="21"/>
    </row>
    <row r="61" spans="1:14" ht="13.5" thickBot="1">
      <c r="A61" s="40" t="s">
        <v>5</v>
      </c>
      <c r="B61" s="41" t="s">
        <v>6</v>
      </c>
      <c r="C61" s="39" t="s">
        <v>27</v>
      </c>
      <c r="D61" s="18" t="s">
        <v>11</v>
      </c>
      <c r="E61" s="19"/>
      <c r="F61" s="20"/>
      <c r="G61" s="20"/>
      <c r="H61" s="20"/>
      <c r="I61" s="20"/>
      <c r="J61" s="20"/>
      <c r="K61" s="20"/>
      <c r="L61" s="20"/>
      <c r="M61" s="20"/>
      <c r="N61" s="21"/>
    </row>
    <row r="62" spans="1:14" ht="13.5" thickBot="1">
      <c r="A62" s="40" t="s">
        <v>5</v>
      </c>
      <c r="B62" s="41" t="s">
        <v>6</v>
      </c>
      <c r="C62" s="39" t="s">
        <v>27</v>
      </c>
      <c r="D62" s="18" t="s">
        <v>12</v>
      </c>
      <c r="E62" s="19"/>
      <c r="F62" s="20"/>
      <c r="G62" s="20"/>
      <c r="H62" s="20"/>
      <c r="I62" s="20"/>
      <c r="J62" s="20"/>
      <c r="K62" s="20"/>
      <c r="L62" s="20"/>
      <c r="M62" s="20"/>
      <c r="N62" s="21"/>
    </row>
    <row r="63" spans="1:14" ht="13.5" thickBot="1">
      <c r="A63" s="40" t="s">
        <v>5</v>
      </c>
      <c r="B63" s="41" t="s">
        <v>6</v>
      </c>
      <c r="C63" s="39" t="s">
        <v>27</v>
      </c>
      <c r="D63" s="18" t="s">
        <v>13</v>
      </c>
      <c r="E63" s="19"/>
      <c r="F63" s="20"/>
      <c r="G63" s="20"/>
      <c r="H63" s="20"/>
      <c r="I63" s="20"/>
      <c r="J63" s="20"/>
      <c r="K63" s="20"/>
      <c r="L63" s="20"/>
      <c r="M63" s="20"/>
      <c r="N63" s="21"/>
    </row>
    <row r="64" spans="1:14" ht="13.5" thickBot="1">
      <c r="A64" s="40" t="s">
        <v>5</v>
      </c>
      <c r="B64" s="41" t="s">
        <v>6</v>
      </c>
      <c r="C64" s="39" t="s">
        <v>27</v>
      </c>
      <c r="D64" s="18" t="s">
        <v>14</v>
      </c>
      <c r="E64" s="19"/>
      <c r="F64" s="20"/>
      <c r="G64" s="20"/>
      <c r="H64" s="20"/>
      <c r="I64" s="20"/>
      <c r="J64" s="20"/>
      <c r="K64" s="20"/>
      <c r="L64" s="20"/>
      <c r="M64" s="20"/>
      <c r="N64" s="21"/>
    </row>
    <row r="65" spans="1:14" ht="13.5" thickBot="1">
      <c r="A65" s="40" t="s">
        <v>5</v>
      </c>
      <c r="B65" s="41" t="s">
        <v>6</v>
      </c>
      <c r="C65" s="39" t="s">
        <v>27</v>
      </c>
      <c r="D65" s="18" t="s">
        <v>15</v>
      </c>
      <c r="E65" s="19"/>
      <c r="F65" s="20"/>
      <c r="G65" s="20"/>
      <c r="H65" s="20"/>
      <c r="I65" s="20"/>
      <c r="J65" s="20"/>
      <c r="K65" s="20"/>
      <c r="L65" s="20"/>
      <c r="M65" s="20"/>
      <c r="N65" s="21"/>
    </row>
    <row r="66" spans="1:14" ht="13.5" thickBot="1">
      <c r="A66" s="40" t="s">
        <v>5</v>
      </c>
      <c r="B66" s="41" t="s">
        <v>6</v>
      </c>
      <c r="C66" s="39" t="s">
        <v>27</v>
      </c>
      <c r="D66" s="18" t="s">
        <v>16</v>
      </c>
      <c r="E66" s="19"/>
      <c r="F66" s="20"/>
      <c r="G66" s="20"/>
      <c r="H66" s="20"/>
      <c r="I66" s="20"/>
      <c r="J66" s="20"/>
      <c r="K66" s="20"/>
      <c r="L66" s="20"/>
      <c r="M66" s="20"/>
      <c r="N66" s="21"/>
    </row>
    <row r="67" spans="1:14" ht="13.5" thickBot="1">
      <c r="A67" s="40" t="s">
        <v>5</v>
      </c>
      <c r="B67" s="41" t="s">
        <v>6</v>
      </c>
      <c r="C67" s="39" t="s">
        <v>27</v>
      </c>
      <c r="D67" s="18" t="s">
        <v>16</v>
      </c>
      <c r="E67" s="19"/>
      <c r="F67" s="20"/>
      <c r="G67" s="20"/>
      <c r="H67" s="20"/>
      <c r="I67" s="20"/>
      <c r="J67" s="20"/>
      <c r="K67" s="20"/>
      <c r="L67" s="20"/>
      <c r="M67" s="20"/>
      <c r="N67" s="21"/>
    </row>
    <row r="68" spans="1:14" ht="13.5" thickBot="1">
      <c r="A68" s="40" t="s">
        <v>5</v>
      </c>
      <c r="B68" s="41" t="s">
        <v>6</v>
      </c>
      <c r="C68" s="39" t="s">
        <v>27</v>
      </c>
      <c r="D68" s="18" t="s">
        <v>16</v>
      </c>
      <c r="E68" s="19"/>
      <c r="F68" s="20"/>
      <c r="G68" s="20"/>
      <c r="H68" s="20"/>
      <c r="I68" s="20"/>
      <c r="J68" s="20"/>
      <c r="K68" s="20"/>
      <c r="L68" s="20"/>
      <c r="M68" s="20"/>
      <c r="N68" s="21"/>
    </row>
    <row r="69" spans="1:14" ht="15.75" thickBot="1">
      <c r="A69" s="40" t="s">
        <v>5</v>
      </c>
      <c r="B69" s="41" t="s">
        <v>6</v>
      </c>
      <c r="C69" s="39" t="s">
        <v>27</v>
      </c>
      <c r="D69" s="22" t="s">
        <v>17</v>
      </c>
      <c r="E69" s="23">
        <f>SUM(E58:E68)</f>
        <v>0</v>
      </c>
      <c r="F69" s="24">
        <f t="shared" ref="F69:N69" si="9">SUM(F58:F68)</f>
        <v>0</v>
      </c>
      <c r="G69" s="24">
        <f t="shared" si="9"/>
        <v>0</v>
      </c>
      <c r="H69" s="24">
        <f t="shared" si="9"/>
        <v>0</v>
      </c>
      <c r="I69" s="24">
        <f t="shared" si="9"/>
        <v>0</v>
      </c>
      <c r="J69" s="24">
        <f t="shared" si="9"/>
        <v>0</v>
      </c>
      <c r="K69" s="24">
        <f t="shared" si="9"/>
        <v>0</v>
      </c>
      <c r="L69" s="24">
        <f t="shared" si="9"/>
        <v>0</v>
      </c>
      <c r="M69" s="24">
        <f t="shared" si="9"/>
        <v>0</v>
      </c>
      <c r="N69" s="25">
        <f t="shared" si="9"/>
        <v>0</v>
      </c>
    </row>
    <row r="70" spans="1:14" ht="13.5" thickBot="1">
      <c r="A70" s="40" t="s">
        <v>5</v>
      </c>
      <c r="B70" s="41" t="s">
        <v>6</v>
      </c>
      <c r="C70" s="39" t="s">
        <v>27</v>
      </c>
      <c r="D70" s="18" t="s">
        <v>18</v>
      </c>
      <c r="E70" s="19"/>
      <c r="F70" s="20"/>
      <c r="G70" s="20"/>
      <c r="H70" s="20"/>
      <c r="I70" s="20"/>
      <c r="J70" s="20"/>
      <c r="K70" s="20"/>
      <c r="L70" s="20"/>
      <c r="M70" s="20"/>
      <c r="N70" s="21"/>
    </row>
    <row r="71" spans="1:14" ht="13.5" thickBot="1">
      <c r="A71" s="40" t="s">
        <v>5</v>
      </c>
      <c r="B71" s="41" t="s">
        <v>6</v>
      </c>
      <c r="C71" s="39" t="s">
        <v>27</v>
      </c>
      <c r="D71" s="18" t="s">
        <v>19</v>
      </c>
      <c r="E71" s="19"/>
      <c r="F71" s="20"/>
      <c r="G71" s="20"/>
      <c r="H71" s="20"/>
      <c r="I71" s="20"/>
      <c r="J71" s="20"/>
      <c r="K71" s="20"/>
      <c r="L71" s="20"/>
      <c r="M71" s="20"/>
      <c r="N71" s="21"/>
    </row>
    <row r="72" spans="1:14" ht="13.5" thickBot="1">
      <c r="A72" s="40" t="s">
        <v>5</v>
      </c>
      <c r="B72" s="41" t="s">
        <v>6</v>
      </c>
      <c r="C72" s="39" t="s">
        <v>27</v>
      </c>
      <c r="D72" s="18" t="s">
        <v>20</v>
      </c>
      <c r="E72" s="19"/>
      <c r="F72" s="20"/>
      <c r="G72" s="20"/>
      <c r="H72" s="20"/>
      <c r="I72" s="20"/>
      <c r="J72" s="20"/>
      <c r="K72" s="20"/>
      <c r="L72" s="20"/>
      <c r="M72" s="20"/>
      <c r="N72" s="21"/>
    </row>
    <row r="73" spans="1:14" ht="15.75" thickBot="1">
      <c r="A73" s="40" t="s">
        <v>5</v>
      </c>
      <c r="B73" s="41" t="s">
        <v>6</v>
      </c>
      <c r="C73" s="39" t="s">
        <v>27</v>
      </c>
      <c r="D73" s="22" t="s">
        <v>21</v>
      </c>
      <c r="E73" s="23">
        <f>SUM(E70:E72)</f>
        <v>0</v>
      </c>
      <c r="F73" s="24">
        <f t="shared" ref="F73:N73" si="10">SUM(F70:F72)</f>
        <v>0</v>
      </c>
      <c r="G73" s="24">
        <f t="shared" si="10"/>
        <v>0</v>
      </c>
      <c r="H73" s="24">
        <f t="shared" si="10"/>
        <v>0</v>
      </c>
      <c r="I73" s="24">
        <f t="shared" si="10"/>
        <v>0</v>
      </c>
      <c r="J73" s="24">
        <f t="shared" si="10"/>
        <v>0</v>
      </c>
      <c r="K73" s="24">
        <f t="shared" si="10"/>
        <v>0</v>
      </c>
      <c r="L73" s="24">
        <f t="shared" si="10"/>
        <v>0</v>
      </c>
      <c r="M73" s="24">
        <f t="shared" si="10"/>
        <v>0</v>
      </c>
      <c r="N73" s="25">
        <f t="shared" si="10"/>
        <v>0</v>
      </c>
    </row>
    <row r="74" spans="1:14" ht="15.75" thickBot="1">
      <c r="A74" s="40" t="s">
        <v>5</v>
      </c>
      <c r="B74" s="41" t="s">
        <v>6</v>
      </c>
      <c r="C74" s="39" t="s">
        <v>27</v>
      </c>
      <c r="D74" s="27" t="s">
        <v>28</v>
      </c>
      <c r="E74" s="28">
        <f t="shared" ref="E74:N74" si="11">SUM(E73,E69)</f>
        <v>0</v>
      </c>
      <c r="F74" s="29">
        <f t="shared" si="11"/>
        <v>0</v>
      </c>
      <c r="G74" s="29">
        <f t="shared" si="11"/>
        <v>0</v>
      </c>
      <c r="H74" s="29">
        <f t="shared" si="11"/>
        <v>0</v>
      </c>
      <c r="I74" s="29">
        <f t="shared" si="11"/>
        <v>0</v>
      </c>
      <c r="J74" s="29">
        <f t="shared" si="11"/>
        <v>0</v>
      </c>
      <c r="K74" s="29">
        <f t="shared" si="11"/>
        <v>0</v>
      </c>
      <c r="L74" s="29">
        <f t="shared" si="11"/>
        <v>0</v>
      </c>
      <c r="M74" s="29">
        <f t="shared" si="11"/>
        <v>0</v>
      </c>
      <c r="N74" s="30">
        <f t="shared" si="11"/>
        <v>0</v>
      </c>
    </row>
    <row r="75" spans="1:14" ht="13.5" thickBot="1">
      <c r="A75" s="40" t="s">
        <v>5</v>
      </c>
      <c r="B75" s="41" t="s">
        <v>6</v>
      </c>
      <c r="C75" s="39" t="s">
        <v>29</v>
      </c>
      <c r="D75" s="18" t="s">
        <v>8</v>
      </c>
      <c r="E75" s="31">
        <f t="shared" ref="E75:N75" si="12">SUM(E7,E24,E41,E58)</f>
        <v>0</v>
      </c>
      <c r="F75" s="32">
        <f t="shared" si="12"/>
        <v>0</v>
      </c>
      <c r="G75" s="32">
        <f t="shared" si="12"/>
        <v>0</v>
      </c>
      <c r="H75" s="32">
        <f t="shared" si="12"/>
        <v>0</v>
      </c>
      <c r="I75" s="32">
        <f t="shared" si="12"/>
        <v>0</v>
      </c>
      <c r="J75" s="32">
        <f t="shared" si="12"/>
        <v>0</v>
      </c>
      <c r="K75" s="32">
        <f t="shared" si="12"/>
        <v>0</v>
      </c>
      <c r="L75" s="32">
        <f t="shared" si="12"/>
        <v>0</v>
      </c>
      <c r="M75" s="32">
        <f t="shared" si="12"/>
        <v>0</v>
      </c>
      <c r="N75" s="33">
        <f t="shared" si="12"/>
        <v>0</v>
      </c>
    </row>
    <row r="76" spans="1:14" ht="13.5" thickBot="1">
      <c r="A76" s="40" t="s">
        <v>5</v>
      </c>
      <c r="B76" s="41" t="s">
        <v>6</v>
      </c>
      <c r="C76" s="39" t="s">
        <v>29</v>
      </c>
      <c r="D76" s="18" t="s">
        <v>9</v>
      </c>
      <c r="E76" s="31">
        <f t="shared" ref="E76:N76" si="13">SUM(E8,E25,E42,E59)</f>
        <v>0</v>
      </c>
      <c r="F76" s="32">
        <f t="shared" si="13"/>
        <v>0</v>
      </c>
      <c r="G76" s="32">
        <f t="shared" si="13"/>
        <v>0</v>
      </c>
      <c r="H76" s="32">
        <f t="shared" si="13"/>
        <v>0</v>
      </c>
      <c r="I76" s="32">
        <f t="shared" si="13"/>
        <v>0</v>
      </c>
      <c r="J76" s="32">
        <f t="shared" si="13"/>
        <v>0</v>
      </c>
      <c r="K76" s="32">
        <f t="shared" si="13"/>
        <v>0</v>
      </c>
      <c r="L76" s="32">
        <f t="shared" si="13"/>
        <v>0</v>
      </c>
      <c r="M76" s="32">
        <f t="shared" si="13"/>
        <v>0</v>
      </c>
      <c r="N76" s="33">
        <f t="shared" si="13"/>
        <v>0</v>
      </c>
    </row>
    <row r="77" spans="1:14" ht="13.5" thickBot="1">
      <c r="A77" s="40" t="s">
        <v>5</v>
      </c>
      <c r="B77" s="41" t="s">
        <v>6</v>
      </c>
      <c r="C77" s="39" t="s">
        <v>29</v>
      </c>
      <c r="D77" s="18" t="s">
        <v>10</v>
      </c>
      <c r="E77" s="31">
        <f t="shared" ref="E77:N77" si="14">SUM(E9,E26,E43,E60)</f>
        <v>0</v>
      </c>
      <c r="F77" s="32">
        <f t="shared" si="14"/>
        <v>0</v>
      </c>
      <c r="G77" s="32">
        <f t="shared" si="14"/>
        <v>0</v>
      </c>
      <c r="H77" s="32">
        <f t="shared" si="14"/>
        <v>0</v>
      </c>
      <c r="I77" s="32">
        <f t="shared" si="14"/>
        <v>0</v>
      </c>
      <c r="J77" s="32">
        <f t="shared" si="14"/>
        <v>0</v>
      </c>
      <c r="K77" s="32">
        <f t="shared" si="14"/>
        <v>0</v>
      </c>
      <c r="L77" s="32">
        <f t="shared" si="14"/>
        <v>0</v>
      </c>
      <c r="M77" s="32">
        <f t="shared" si="14"/>
        <v>0</v>
      </c>
      <c r="N77" s="33">
        <f t="shared" si="14"/>
        <v>0</v>
      </c>
    </row>
    <row r="78" spans="1:14" ht="13.5" thickBot="1">
      <c r="A78" s="40" t="s">
        <v>5</v>
      </c>
      <c r="B78" s="41" t="s">
        <v>6</v>
      </c>
      <c r="C78" s="39" t="s">
        <v>29</v>
      </c>
      <c r="D78" s="18" t="s">
        <v>11</v>
      </c>
      <c r="E78" s="31">
        <f t="shared" ref="E78:N78" si="15">SUM(E10,E27,E44,E61)</f>
        <v>0</v>
      </c>
      <c r="F78" s="32">
        <f t="shared" si="15"/>
        <v>0</v>
      </c>
      <c r="G78" s="32">
        <f t="shared" si="15"/>
        <v>0</v>
      </c>
      <c r="H78" s="32">
        <f t="shared" si="15"/>
        <v>0</v>
      </c>
      <c r="I78" s="32">
        <f t="shared" si="15"/>
        <v>0</v>
      </c>
      <c r="J78" s="32">
        <f t="shared" si="15"/>
        <v>0</v>
      </c>
      <c r="K78" s="32">
        <f t="shared" si="15"/>
        <v>0</v>
      </c>
      <c r="L78" s="32">
        <f t="shared" si="15"/>
        <v>0</v>
      </c>
      <c r="M78" s="32">
        <f t="shared" si="15"/>
        <v>0</v>
      </c>
      <c r="N78" s="33">
        <f t="shared" si="15"/>
        <v>0</v>
      </c>
    </row>
    <row r="79" spans="1:14" ht="13.5" thickBot="1">
      <c r="A79" s="40" t="s">
        <v>5</v>
      </c>
      <c r="B79" s="41" t="s">
        <v>6</v>
      </c>
      <c r="C79" s="39" t="s">
        <v>29</v>
      </c>
      <c r="D79" s="18" t="s">
        <v>12</v>
      </c>
      <c r="E79" s="31">
        <f t="shared" ref="E79:N79" si="16">SUM(E11,E28,E45,E62)</f>
        <v>0</v>
      </c>
      <c r="F79" s="32">
        <f t="shared" si="16"/>
        <v>0</v>
      </c>
      <c r="G79" s="32">
        <f t="shared" si="16"/>
        <v>0</v>
      </c>
      <c r="H79" s="32">
        <f t="shared" si="16"/>
        <v>0</v>
      </c>
      <c r="I79" s="32">
        <f t="shared" si="16"/>
        <v>0</v>
      </c>
      <c r="J79" s="32">
        <f t="shared" si="16"/>
        <v>0</v>
      </c>
      <c r="K79" s="32">
        <f t="shared" si="16"/>
        <v>0</v>
      </c>
      <c r="L79" s="32">
        <f t="shared" si="16"/>
        <v>0</v>
      </c>
      <c r="M79" s="32">
        <f t="shared" si="16"/>
        <v>0</v>
      </c>
      <c r="N79" s="33">
        <f t="shared" si="16"/>
        <v>0</v>
      </c>
    </row>
    <row r="80" spans="1:14" ht="13.5" thickBot="1">
      <c r="A80" s="40" t="s">
        <v>5</v>
      </c>
      <c r="B80" s="41" t="s">
        <v>6</v>
      </c>
      <c r="C80" s="39" t="s">
        <v>29</v>
      </c>
      <c r="D80" s="18" t="s">
        <v>13</v>
      </c>
      <c r="E80" s="31">
        <f t="shared" ref="E80:N80" si="17">SUM(E12,E29,E46,E63)</f>
        <v>0</v>
      </c>
      <c r="F80" s="32">
        <f t="shared" si="17"/>
        <v>0</v>
      </c>
      <c r="G80" s="32">
        <f t="shared" si="17"/>
        <v>0</v>
      </c>
      <c r="H80" s="32">
        <f t="shared" si="17"/>
        <v>0</v>
      </c>
      <c r="I80" s="32">
        <f t="shared" si="17"/>
        <v>0</v>
      </c>
      <c r="J80" s="32">
        <f t="shared" si="17"/>
        <v>0</v>
      </c>
      <c r="K80" s="32">
        <f t="shared" si="17"/>
        <v>0</v>
      </c>
      <c r="L80" s="32">
        <f t="shared" si="17"/>
        <v>0</v>
      </c>
      <c r="M80" s="32">
        <f t="shared" si="17"/>
        <v>0</v>
      </c>
      <c r="N80" s="33">
        <f t="shared" si="17"/>
        <v>0</v>
      </c>
    </row>
    <row r="81" spans="1:14" ht="13.5" thickBot="1">
      <c r="A81" s="40" t="s">
        <v>5</v>
      </c>
      <c r="B81" s="41" t="s">
        <v>6</v>
      </c>
      <c r="C81" s="39" t="s">
        <v>29</v>
      </c>
      <c r="D81" s="18" t="s">
        <v>14</v>
      </c>
      <c r="E81" s="31">
        <f t="shared" ref="E81:N81" si="18">SUM(E13,E30,E47,E64)</f>
        <v>0</v>
      </c>
      <c r="F81" s="32">
        <f t="shared" si="18"/>
        <v>0</v>
      </c>
      <c r="G81" s="32">
        <f t="shared" si="18"/>
        <v>0</v>
      </c>
      <c r="H81" s="32">
        <f t="shared" si="18"/>
        <v>0</v>
      </c>
      <c r="I81" s="32">
        <f t="shared" si="18"/>
        <v>0</v>
      </c>
      <c r="J81" s="32">
        <f t="shared" si="18"/>
        <v>0</v>
      </c>
      <c r="K81" s="32">
        <f t="shared" si="18"/>
        <v>0</v>
      </c>
      <c r="L81" s="32">
        <f t="shared" si="18"/>
        <v>0</v>
      </c>
      <c r="M81" s="32">
        <f t="shared" si="18"/>
        <v>0</v>
      </c>
      <c r="N81" s="33">
        <f t="shared" si="18"/>
        <v>0</v>
      </c>
    </row>
    <row r="82" spans="1:14" ht="13.5" thickBot="1">
      <c r="A82" s="40" t="s">
        <v>5</v>
      </c>
      <c r="B82" s="41" t="s">
        <v>6</v>
      </c>
      <c r="C82" s="39" t="s">
        <v>29</v>
      </c>
      <c r="D82" s="18" t="s">
        <v>15</v>
      </c>
      <c r="E82" s="31">
        <f t="shared" ref="E82:N82" si="19">SUM(E14,E31,E48,E65)</f>
        <v>0</v>
      </c>
      <c r="F82" s="32">
        <f t="shared" si="19"/>
        <v>0</v>
      </c>
      <c r="G82" s="32">
        <f t="shared" si="19"/>
        <v>0</v>
      </c>
      <c r="H82" s="32">
        <f t="shared" si="19"/>
        <v>0</v>
      </c>
      <c r="I82" s="32">
        <f t="shared" si="19"/>
        <v>0</v>
      </c>
      <c r="J82" s="32">
        <f t="shared" si="19"/>
        <v>0</v>
      </c>
      <c r="K82" s="32">
        <f t="shared" si="19"/>
        <v>0</v>
      </c>
      <c r="L82" s="32">
        <f t="shared" si="19"/>
        <v>0</v>
      </c>
      <c r="M82" s="32">
        <f t="shared" si="19"/>
        <v>0</v>
      </c>
      <c r="N82" s="33">
        <f t="shared" si="19"/>
        <v>0</v>
      </c>
    </row>
    <row r="83" spans="1:14" ht="13.5" thickBot="1">
      <c r="A83" s="40" t="s">
        <v>5</v>
      </c>
      <c r="B83" s="41" t="s">
        <v>6</v>
      </c>
      <c r="C83" s="39" t="s">
        <v>29</v>
      </c>
      <c r="D83" s="18" t="s">
        <v>16</v>
      </c>
      <c r="E83" s="31">
        <f t="shared" ref="E83:N83" si="20">SUM(E15,E32,E49,E66)</f>
        <v>0</v>
      </c>
      <c r="F83" s="32">
        <f t="shared" si="20"/>
        <v>0</v>
      </c>
      <c r="G83" s="32">
        <f t="shared" si="20"/>
        <v>0</v>
      </c>
      <c r="H83" s="32">
        <f t="shared" si="20"/>
        <v>0</v>
      </c>
      <c r="I83" s="32">
        <f t="shared" si="20"/>
        <v>0</v>
      </c>
      <c r="J83" s="32">
        <f t="shared" si="20"/>
        <v>0</v>
      </c>
      <c r="K83" s="32">
        <f t="shared" si="20"/>
        <v>0</v>
      </c>
      <c r="L83" s="32">
        <f t="shared" si="20"/>
        <v>0</v>
      </c>
      <c r="M83" s="32">
        <f t="shared" si="20"/>
        <v>0</v>
      </c>
      <c r="N83" s="33">
        <f t="shared" si="20"/>
        <v>0</v>
      </c>
    </row>
    <row r="84" spans="1:14" ht="13.5" thickBot="1">
      <c r="A84" s="40" t="s">
        <v>5</v>
      </c>
      <c r="B84" s="41" t="s">
        <v>6</v>
      </c>
      <c r="C84" s="39" t="s">
        <v>29</v>
      </c>
      <c r="D84" s="18" t="s">
        <v>16</v>
      </c>
      <c r="E84" s="31">
        <f t="shared" ref="E84:N84" si="21">SUM(E16,E33,E50,E67)</f>
        <v>0</v>
      </c>
      <c r="F84" s="32">
        <f t="shared" si="21"/>
        <v>0</v>
      </c>
      <c r="G84" s="32">
        <f t="shared" si="21"/>
        <v>0</v>
      </c>
      <c r="H84" s="32">
        <f t="shared" si="21"/>
        <v>0</v>
      </c>
      <c r="I84" s="32">
        <f t="shared" si="21"/>
        <v>0</v>
      </c>
      <c r="J84" s="32">
        <f t="shared" si="21"/>
        <v>0</v>
      </c>
      <c r="K84" s="32">
        <f t="shared" si="21"/>
        <v>0</v>
      </c>
      <c r="L84" s="32">
        <f t="shared" si="21"/>
        <v>0</v>
      </c>
      <c r="M84" s="32">
        <f t="shared" si="21"/>
        <v>0</v>
      </c>
      <c r="N84" s="33">
        <f t="shared" si="21"/>
        <v>0</v>
      </c>
    </row>
    <row r="85" spans="1:14" ht="13.5" thickBot="1">
      <c r="A85" s="40" t="s">
        <v>5</v>
      </c>
      <c r="B85" s="41" t="s">
        <v>6</v>
      </c>
      <c r="C85" s="39" t="s">
        <v>29</v>
      </c>
      <c r="D85" s="18" t="s">
        <v>16</v>
      </c>
      <c r="E85" s="31">
        <f t="shared" ref="E85:N85" si="22">SUM(E17,E34,E51,E68)</f>
        <v>0</v>
      </c>
      <c r="F85" s="32">
        <f t="shared" si="22"/>
        <v>0</v>
      </c>
      <c r="G85" s="32">
        <f t="shared" si="22"/>
        <v>0</v>
      </c>
      <c r="H85" s="32">
        <f t="shared" si="22"/>
        <v>0</v>
      </c>
      <c r="I85" s="32">
        <f t="shared" si="22"/>
        <v>0</v>
      </c>
      <c r="J85" s="32">
        <f t="shared" si="22"/>
        <v>0</v>
      </c>
      <c r="K85" s="32">
        <f t="shared" si="22"/>
        <v>0</v>
      </c>
      <c r="L85" s="32">
        <f t="shared" si="22"/>
        <v>0</v>
      </c>
      <c r="M85" s="32">
        <f t="shared" si="22"/>
        <v>0</v>
      </c>
      <c r="N85" s="33">
        <f t="shared" si="22"/>
        <v>0</v>
      </c>
    </row>
    <row r="86" spans="1:14" ht="15.75" thickBot="1">
      <c r="A86" s="40" t="s">
        <v>5</v>
      </c>
      <c r="B86" s="41" t="s">
        <v>6</v>
      </c>
      <c r="C86" s="39" t="s">
        <v>29</v>
      </c>
      <c r="D86" s="22" t="s">
        <v>17</v>
      </c>
      <c r="E86" s="23">
        <f>SUM(E75:E85)</f>
        <v>0</v>
      </c>
      <c r="F86" s="24">
        <f t="shared" ref="F86:N86" si="23">SUM(F75:F85)</f>
        <v>0</v>
      </c>
      <c r="G86" s="24">
        <f t="shared" si="23"/>
        <v>0</v>
      </c>
      <c r="H86" s="24">
        <f t="shared" si="23"/>
        <v>0</v>
      </c>
      <c r="I86" s="24">
        <f t="shared" si="23"/>
        <v>0</v>
      </c>
      <c r="J86" s="24">
        <f t="shared" si="23"/>
        <v>0</v>
      </c>
      <c r="K86" s="24">
        <f t="shared" si="23"/>
        <v>0</v>
      </c>
      <c r="L86" s="24">
        <f t="shared" si="23"/>
        <v>0</v>
      </c>
      <c r="M86" s="24">
        <f t="shared" si="23"/>
        <v>0</v>
      </c>
      <c r="N86" s="25">
        <f t="shared" si="23"/>
        <v>0</v>
      </c>
    </row>
    <row r="87" spans="1:14" ht="13.5" thickBot="1">
      <c r="A87" s="40" t="s">
        <v>5</v>
      </c>
      <c r="B87" s="41" t="s">
        <v>6</v>
      </c>
      <c r="C87" s="39" t="s">
        <v>29</v>
      </c>
      <c r="D87" s="18" t="s">
        <v>18</v>
      </c>
      <c r="E87" s="31">
        <f t="shared" ref="E87:N87" si="24">SUM(E19,E36,E53,E70)</f>
        <v>0</v>
      </c>
      <c r="F87" s="32">
        <f t="shared" si="24"/>
        <v>0</v>
      </c>
      <c r="G87" s="32">
        <f t="shared" si="24"/>
        <v>0</v>
      </c>
      <c r="H87" s="32">
        <f t="shared" si="24"/>
        <v>0</v>
      </c>
      <c r="I87" s="32">
        <f t="shared" si="24"/>
        <v>0</v>
      </c>
      <c r="J87" s="32">
        <f t="shared" si="24"/>
        <v>0</v>
      </c>
      <c r="K87" s="32">
        <f t="shared" si="24"/>
        <v>0</v>
      </c>
      <c r="L87" s="32">
        <f t="shared" si="24"/>
        <v>0</v>
      </c>
      <c r="M87" s="32">
        <f t="shared" si="24"/>
        <v>0</v>
      </c>
      <c r="N87" s="33">
        <f t="shared" si="24"/>
        <v>0</v>
      </c>
    </row>
    <row r="88" spans="1:14" ht="13.5" thickBot="1">
      <c r="A88" s="40" t="s">
        <v>5</v>
      </c>
      <c r="B88" s="41" t="s">
        <v>6</v>
      </c>
      <c r="C88" s="39" t="s">
        <v>29</v>
      </c>
      <c r="D88" s="18" t="s">
        <v>19</v>
      </c>
      <c r="E88" s="31">
        <f t="shared" ref="E88:N88" si="25">SUM(E20,E37,E54,E71)</f>
        <v>0</v>
      </c>
      <c r="F88" s="32">
        <f t="shared" si="25"/>
        <v>0</v>
      </c>
      <c r="G88" s="32">
        <f t="shared" si="25"/>
        <v>0</v>
      </c>
      <c r="H88" s="32">
        <f t="shared" si="25"/>
        <v>0</v>
      </c>
      <c r="I88" s="32">
        <f t="shared" si="25"/>
        <v>0</v>
      </c>
      <c r="J88" s="32">
        <f t="shared" si="25"/>
        <v>0</v>
      </c>
      <c r="K88" s="32">
        <f t="shared" si="25"/>
        <v>0</v>
      </c>
      <c r="L88" s="32">
        <f t="shared" si="25"/>
        <v>0</v>
      </c>
      <c r="M88" s="32">
        <f t="shared" si="25"/>
        <v>0</v>
      </c>
      <c r="N88" s="33">
        <f t="shared" si="25"/>
        <v>0</v>
      </c>
    </row>
    <row r="89" spans="1:14" ht="13.5" thickBot="1">
      <c r="A89" s="40" t="s">
        <v>5</v>
      </c>
      <c r="B89" s="41" t="s">
        <v>6</v>
      </c>
      <c r="C89" s="39" t="s">
        <v>29</v>
      </c>
      <c r="D89" s="18" t="s">
        <v>20</v>
      </c>
      <c r="E89" s="31">
        <f t="shared" ref="E89:N89" si="26">SUM(E21,E38,E55,E72)</f>
        <v>0</v>
      </c>
      <c r="F89" s="32">
        <f t="shared" si="26"/>
        <v>0</v>
      </c>
      <c r="G89" s="32">
        <f t="shared" si="26"/>
        <v>0</v>
      </c>
      <c r="H89" s="32">
        <f t="shared" si="26"/>
        <v>0</v>
      </c>
      <c r="I89" s="32">
        <f t="shared" si="26"/>
        <v>0</v>
      </c>
      <c r="J89" s="32">
        <f t="shared" si="26"/>
        <v>0</v>
      </c>
      <c r="K89" s="32">
        <f t="shared" si="26"/>
        <v>0</v>
      </c>
      <c r="L89" s="32">
        <f t="shared" si="26"/>
        <v>0</v>
      </c>
      <c r="M89" s="32">
        <f t="shared" si="26"/>
        <v>0</v>
      </c>
      <c r="N89" s="33">
        <f t="shared" si="26"/>
        <v>0</v>
      </c>
    </row>
    <row r="90" spans="1:14" ht="15.75" thickBot="1">
      <c r="A90" s="40" t="s">
        <v>5</v>
      </c>
      <c r="B90" s="41" t="s">
        <v>6</v>
      </c>
      <c r="C90" s="39" t="s">
        <v>29</v>
      </c>
      <c r="D90" s="22" t="s">
        <v>21</v>
      </c>
      <c r="E90" s="23">
        <f>SUM(E87:E89)</f>
        <v>0</v>
      </c>
      <c r="F90" s="24">
        <f t="shared" ref="F90:N90" si="27">SUM(F87:F89)</f>
        <v>0</v>
      </c>
      <c r="G90" s="24">
        <f t="shared" si="27"/>
        <v>0</v>
      </c>
      <c r="H90" s="24">
        <f t="shared" si="27"/>
        <v>0</v>
      </c>
      <c r="I90" s="24">
        <f t="shared" si="27"/>
        <v>0</v>
      </c>
      <c r="J90" s="24">
        <f t="shared" si="27"/>
        <v>0</v>
      </c>
      <c r="K90" s="24">
        <f t="shared" si="27"/>
        <v>0</v>
      </c>
      <c r="L90" s="24">
        <f t="shared" si="27"/>
        <v>0</v>
      </c>
      <c r="M90" s="24">
        <f t="shared" si="27"/>
        <v>0</v>
      </c>
      <c r="N90" s="25">
        <f t="shared" si="27"/>
        <v>0</v>
      </c>
    </row>
    <row r="91" spans="1:14" ht="15.75" thickBot="1">
      <c r="A91" s="40" t="s">
        <v>5</v>
      </c>
      <c r="B91" s="41" t="s">
        <v>6</v>
      </c>
      <c r="C91" s="39" t="s">
        <v>29</v>
      </c>
      <c r="D91" s="27" t="s">
        <v>30</v>
      </c>
      <c r="E91" s="28">
        <f t="shared" ref="E91:N91" si="28">SUM(E90,E86)</f>
        <v>0</v>
      </c>
      <c r="F91" s="29">
        <f t="shared" si="28"/>
        <v>0</v>
      </c>
      <c r="G91" s="29">
        <f t="shared" si="28"/>
        <v>0</v>
      </c>
      <c r="H91" s="29">
        <f t="shared" si="28"/>
        <v>0</v>
      </c>
      <c r="I91" s="29">
        <f t="shared" si="28"/>
        <v>0</v>
      </c>
      <c r="J91" s="29">
        <f t="shared" si="28"/>
        <v>0</v>
      </c>
      <c r="K91" s="29">
        <f t="shared" si="28"/>
        <v>0</v>
      </c>
      <c r="L91" s="29">
        <f t="shared" si="28"/>
        <v>0</v>
      </c>
      <c r="M91" s="29">
        <f t="shared" si="28"/>
        <v>0</v>
      </c>
      <c r="N91" s="30">
        <f t="shared" si="28"/>
        <v>0</v>
      </c>
    </row>
    <row r="92" spans="1:14" ht="13.5" thickBot="1">
      <c r="A92" s="40" t="s">
        <v>5</v>
      </c>
      <c r="B92" s="39" t="s">
        <v>31</v>
      </c>
      <c r="C92" s="39" t="s">
        <v>32</v>
      </c>
      <c r="D92" s="18" t="s">
        <v>8</v>
      </c>
      <c r="E92" s="19"/>
      <c r="F92" s="20"/>
      <c r="G92" s="20"/>
      <c r="H92" s="20"/>
      <c r="I92" s="20"/>
      <c r="J92" s="20"/>
      <c r="K92" s="20"/>
      <c r="L92" s="20"/>
      <c r="M92" s="20"/>
      <c r="N92" s="21"/>
    </row>
    <row r="93" spans="1:14" ht="13.5" thickBot="1">
      <c r="A93" s="40" t="s">
        <v>5</v>
      </c>
      <c r="B93" s="39" t="s">
        <v>31</v>
      </c>
      <c r="C93" s="39" t="s">
        <v>32</v>
      </c>
      <c r="D93" s="18" t="s">
        <v>9</v>
      </c>
      <c r="E93" s="19"/>
      <c r="F93" s="20"/>
      <c r="G93" s="20"/>
      <c r="H93" s="20"/>
      <c r="I93" s="20"/>
      <c r="J93" s="20"/>
      <c r="K93" s="20"/>
      <c r="L93" s="20"/>
      <c r="M93" s="20"/>
      <c r="N93" s="21"/>
    </row>
    <row r="94" spans="1:14" ht="13.5" thickBot="1">
      <c r="A94" s="40" t="s">
        <v>5</v>
      </c>
      <c r="B94" s="39" t="s">
        <v>31</v>
      </c>
      <c r="C94" s="39" t="s">
        <v>32</v>
      </c>
      <c r="D94" s="18" t="s">
        <v>10</v>
      </c>
      <c r="E94" s="19"/>
      <c r="F94" s="20"/>
      <c r="G94" s="20"/>
      <c r="H94" s="20"/>
      <c r="I94" s="20"/>
      <c r="J94" s="20"/>
      <c r="K94" s="20"/>
      <c r="L94" s="20"/>
      <c r="M94" s="20"/>
      <c r="N94" s="21"/>
    </row>
    <row r="95" spans="1:14" ht="13.5" thickBot="1">
      <c r="A95" s="40" t="s">
        <v>5</v>
      </c>
      <c r="B95" s="39" t="s">
        <v>31</v>
      </c>
      <c r="C95" s="39" t="s">
        <v>32</v>
      </c>
      <c r="D95" s="18" t="s">
        <v>11</v>
      </c>
      <c r="E95" s="19"/>
      <c r="F95" s="20"/>
      <c r="G95" s="20"/>
      <c r="H95" s="20"/>
      <c r="I95" s="20"/>
      <c r="J95" s="20"/>
      <c r="K95" s="20"/>
      <c r="L95" s="20"/>
      <c r="M95" s="20"/>
      <c r="N95" s="21"/>
    </row>
    <row r="96" spans="1:14" ht="13.5" thickBot="1">
      <c r="A96" s="40" t="s">
        <v>5</v>
      </c>
      <c r="B96" s="39" t="s">
        <v>31</v>
      </c>
      <c r="C96" s="39" t="s">
        <v>32</v>
      </c>
      <c r="D96" s="18" t="s">
        <v>12</v>
      </c>
      <c r="E96" s="19"/>
      <c r="F96" s="20"/>
      <c r="G96" s="20"/>
      <c r="H96" s="20"/>
      <c r="I96" s="20"/>
      <c r="J96" s="20"/>
      <c r="K96" s="20"/>
      <c r="L96" s="20"/>
      <c r="M96" s="20"/>
      <c r="N96" s="21"/>
    </row>
    <row r="97" spans="1:14" ht="13.5" thickBot="1">
      <c r="A97" s="40" t="s">
        <v>5</v>
      </c>
      <c r="B97" s="39" t="s">
        <v>31</v>
      </c>
      <c r="C97" s="39" t="s">
        <v>32</v>
      </c>
      <c r="D97" s="18" t="s">
        <v>13</v>
      </c>
      <c r="E97" s="19"/>
      <c r="F97" s="20"/>
      <c r="G97" s="20"/>
      <c r="H97" s="20"/>
      <c r="I97" s="20"/>
      <c r="J97" s="20"/>
      <c r="K97" s="20"/>
      <c r="L97" s="20"/>
      <c r="M97" s="20"/>
      <c r="N97" s="21"/>
    </row>
    <row r="98" spans="1:14" ht="13.5" thickBot="1">
      <c r="A98" s="40" t="s">
        <v>5</v>
      </c>
      <c r="B98" s="39" t="s">
        <v>31</v>
      </c>
      <c r="C98" s="39" t="s">
        <v>32</v>
      </c>
      <c r="D98" s="18" t="s">
        <v>14</v>
      </c>
      <c r="E98" s="19"/>
      <c r="F98" s="20"/>
      <c r="G98" s="20"/>
      <c r="H98" s="20"/>
      <c r="I98" s="20"/>
      <c r="J98" s="20"/>
      <c r="K98" s="20"/>
      <c r="L98" s="20"/>
      <c r="M98" s="20"/>
      <c r="N98" s="21"/>
    </row>
    <row r="99" spans="1:14" ht="13.5" thickBot="1">
      <c r="A99" s="40" t="s">
        <v>5</v>
      </c>
      <c r="B99" s="39" t="s">
        <v>31</v>
      </c>
      <c r="C99" s="39" t="s">
        <v>32</v>
      </c>
      <c r="D99" s="18" t="s">
        <v>15</v>
      </c>
      <c r="E99" s="19"/>
      <c r="F99" s="20"/>
      <c r="G99" s="20"/>
      <c r="H99" s="20"/>
      <c r="I99" s="20"/>
      <c r="J99" s="20"/>
      <c r="K99" s="20"/>
      <c r="L99" s="20"/>
      <c r="M99" s="20"/>
      <c r="N99" s="21"/>
    </row>
    <row r="100" spans="1:14" ht="13.5" thickBot="1">
      <c r="A100" s="40" t="s">
        <v>5</v>
      </c>
      <c r="B100" s="39" t="s">
        <v>31</v>
      </c>
      <c r="C100" s="39" t="s">
        <v>32</v>
      </c>
      <c r="D100" s="18" t="s">
        <v>16</v>
      </c>
      <c r="E100" s="19"/>
      <c r="F100" s="20"/>
      <c r="G100" s="20"/>
      <c r="H100" s="20"/>
      <c r="I100" s="20"/>
      <c r="J100" s="20"/>
      <c r="K100" s="20"/>
      <c r="L100" s="20"/>
      <c r="M100" s="20"/>
      <c r="N100" s="21"/>
    </row>
    <row r="101" spans="1:14" ht="13.5" thickBot="1">
      <c r="A101" s="40" t="s">
        <v>5</v>
      </c>
      <c r="B101" s="39" t="s">
        <v>31</v>
      </c>
      <c r="C101" s="39" t="s">
        <v>32</v>
      </c>
      <c r="D101" s="18" t="s">
        <v>16</v>
      </c>
      <c r="E101" s="19"/>
      <c r="F101" s="20"/>
      <c r="G101" s="20"/>
      <c r="H101" s="20"/>
      <c r="I101" s="20"/>
      <c r="J101" s="20"/>
      <c r="K101" s="20"/>
      <c r="L101" s="20"/>
      <c r="M101" s="20"/>
      <c r="N101" s="21"/>
    </row>
    <row r="102" spans="1:14" ht="13.5" thickBot="1">
      <c r="A102" s="40" t="s">
        <v>5</v>
      </c>
      <c r="B102" s="39" t="s">
        <v>31</v>
      </c>
      <c r="C102" s="39" t="s">
        <v>32</v>
      </c>
      <c r="D102" s="18" t="s">
        <v>16</v>
      </c>
      <c r="E102" s="19"/>
      <c r="F102" s="20"/>
      <c r="G102" s="20"/>
      <c r="H102" s="20"/>
      <c r="I102" s="20"/>
      <c r="J102" s="20"/>
      <c r="K102" s="20"/>
      <c r="L102" s="20"/>
      <c r="M102" s="20"/>
      <c r="N102" s="21"/>
    </row>
    <row r="103" spans="1:14" ht="15.75" thickBot="1">
      <c r="A103" s="40" t="s">
        <v>5</v>
      </c>
      <c r="B103" s="39" t="s">
        <v>31</v>
      </c>
      <c r="C103" s="39" t="s">
        <v>32</v>
      </c>
      <c r="D103" s="22" t="s">
        <v>17</v>
      </c>
      <c r="E103" s="23">
        <f>SUM(E92:E102)</f>
        <v>0</v>
      </c>
      <c r="F103" s="24">
        <f t="shared" ref="F103:N103" si="29">SUM(F92:F102)</f>
        <v>0</v>
      </c>
      <c r="G103" s="24">
        <f t="shared" si="29"/>
        <v>0</v>
      </c>
      <c r="H103" s="24">
        <f t="shared" si="29"/>
        <v>0</v>
      </c>
      <c r="I103" s="24">
        <f t="shared" si="29"/>
        <v>0</v>
      </c>
      <c r="J103" s="24">
        <f t="shared" si="29"/>
        <v>0</v>
      </c>
      <c r="K103" s="24">
        <f t="shared" si="29"/>
        <v>0</v>
      </c>
      <c r="L103" s="24">
        <f t="shared" si="29"/>
        <v>0</v>
      </c>
      <c r="M103" s="24">
        <f t="shared" si="29"/>
        <v>0</v>
      </c>
      <c r="N103" s="25">
        <f t="shared" si="29"/>
        <v>0</v>
      </c>
    </row>
    <row r="104" spans="1:14" ht="13.5" thickBot="1">
      <c r="A104" s="40" t="s">
        <v>5</v>
      </c>
      <c r="B104" s="39" t="s">
        <v>31</v>
      </c>
      <c r="C104" s="39" t="s">
        <v>32</v>
      </c>
      <c r="D104" s="18" t="s">
        <v>18</v>
      </c>
      <c r="E104" s="19"/>
      <c r="F104" s="20"/>
      <c r="G104" s="20"/>
      <c r="H104" s="20"/>
      <c r="I104" s="20"/>
      <c r="J104" s="20"/>
      <c r="K104" s="20"/>
      <c r="L104" s="20"/>
      <c r="M104" s="20"/>
      <c r="N104" s="21"/>
    </row>
    <row r="105" spans="1:14" ht="13.5" thickBot="1">
      <c r="A105" s="40" t="s">
        <v>5</v>
      </c>
      <c r="B105" s="39" t="s">
        <v>31</v>
      </c>
      <c r="C105" s="39" t="s">
        <v>32</v>
      </c>
      <c r="D105" s="18" t="s">
        <v>19</v>
      </c>
      <c r="E105" s="19"/>
      <c r="F105" s="20"/>
      <c r="G105" s="20"/>
      <c r="H105" s="20"/>
      <c r="I105" s="20"/>
      <c r="J105" s="20"/>
      <c r="K105" s="20"/>
      <c r="L105" s="20"/>
      <c r="M105" s="20"/>
      <c r="N105" s="21"/>
    </row>
    <row r="106" spans="1:14" ht="13.5" thickBot="1">
      <c r="A106" s="40" t="s">
        <v>5</v>
      </c>
      <c r="B106" s="39" t="s">
        <v>31</v>
      </c>
      <c r="C106" s="39" t="s">
        <v>32</v>
      </c>
      <c r="D106" s="18" t="s">
        <v>20</v>
      </c>
      <c r="E106" s="19"/>
      <c r="F106" s="20"/>
      <c r="G106" s="20"/>
      <c r="H106" s="20"/>
      <c r="I106" s="20"/>
      <c r="J106" s="20"/>
      <c r="K106" s="20"/>
      <c r="L106" s="20"/>
      <c r="M106" s="20"/>
      <c r="N106" s="21"/>
    </row>
    <row r="107" spans="1:14" ht="15.75" thickBot="1">
      <c r="A107" s="40" t="s">
        <v>5</v>
      </c>
      <c r="B107" s="39" t="s">
        <v>31</v>
      </c>
      <c r="C107" s="39" t="s">
        <v>32</v>
      </c>
      <c r="D107" s="22" t="s">
        <v>21</v>
      </c>
      <c r="E107" s="23">
        <f>SUM(E104:E106)</f>
        <v>0</v>
      </c>
      <c r="F107" s="24">
        <f t="shared" ref="F107:N107" si="30">SUM(F104:F106)</f>
        <v>0</v>
      </c>
      <c r="G107" s="24">
        <f t="shared" si="30"/>
        <v>0</v>
      </c>
      <c r="H107" s="24">
        <f t="shared" si="30"/>
        <v>0</v>
      </c>
      <c r="I107" s="24">
        <f t="shared" si="30"/>
        <v>0</v>
      </c>
      <c r="J107" s="24">
        <f t="shared" si="30"/>
        <v>0</v>
      </c>
      <c r="K107" s="24">
        <f t="shared" si="30"/>
        <v>0</v>
      </c>
      <c r="L107" s="24">
        <f t="shared" si="30"/>
        <v>0</v>
      </c>
      <c r="M107" s="24">
        <f t="shared" si="30"/>
        <v>0</v>
      </c>
      <c r="N107" s="25">
        <f t="shared" si="30"/>
        <v>0</v>
      </c>
    </row>
    <row r="108" spans="1:14" ht="15.75" thickBot="1">
      <c r="A108" s="40" t="s">
        <v>5</v>
      </c>
      <c r="B108" s="39" t="s">
        <v>31</v>
      </c>
      <c r="C108" s="39" t="s">
        <v>32</v>
      </c>
      <c r="D108" s="27" t="s">
        <v>33</v>
      </c>
      <c r="E108" s="28">
        <f t="shared" ref="E108:N108" si="31">SUM(E107,E103)</f>
        <v>0</v>
      </c>
      <c r="F108" s="29">
        <f t="shared" si="31"/>
        <v>0</v>
      </c>
      <c r="G108" s="29">
        <f t="shared" si="31"/>
        <v>0</v>
      </c>
      <c r="H108" s="29">
        <f t="shared" si="31"/>
        <v>0</v>
      </c>
      <c r="I108" s="29">
        <f t="shared" si="31"/>
        <v>0</v>
      </c>
      <c r="J108" s="29">
        <f t="shared" si="31"/>
        <v>0</v>
      </c>
      <c r="K108" s="29">
        <f t="shared" si="31"/>
        <v>0</v>
      </c>
      <c r="L108" s="29">
        <f t="shared" si="31"/>
        <v>0</v>
      </c>
      <c r="M108" s="29">
        <f t="shared" si="31"/>
        <v>0</v>
      </c>
      <c r="N108" s="30">
        <f t="shared" si="31"/>
        <v>0</v>
      </c>
    </row>
    <row r="109" spans="1:14" ht="13.5" thickBot="1">
      <c r="A109" s="40" t="s">
        <v>5</v>
      </c>
      <c r="B109" s="39" t="s">
        <v>31</v>
      </c>
      <c r="C109" s="39" t="s">
        <v>34</v>
      </c>
      <c r="D109" s="18" t="s">
        <v>8</v>
      </c>
      <c r="E109" s="19"/>
      <c r="F109" s="20"/>
      <c r="G109" s="20"/>
      <c r="H109" s="20"/>
      <c r="I109" s="20"/>
      <c r="J109" s="20"/>
      <c r="K109" s="20"/>
      <c r="L109" s="20"/>
      <c r="M109" s="20"/>
      <c r="N109" s="21"/>
    </row>
    <row r="110" spans="1:14" ht="13.5" thickBot="1">
      <c r="A110" s="40" t="s">
        <v>5</v>
      </c>
      <c r="B110" s="39" t="s">
        <v>31</v>
      </c>
      <c r="C110" s="39" t="s">
        <v>34</v>
      </c>
      <c r="D110" s="18" t="s">
        <v>9</v>
      </c>
      <c r="E110" s="19"/>
      <c r="F110" s="20"/>
      <c r="G110" s="20"/>
      <c r="H110" s="20"/>
      <c r="I110" s="20"/>
      <c r="J110" s="20"/>
      <c r="K110" s="20"/>
      <c r="L110" s="20"/>
      <c r="M110" s="20"/>
      <c r="N110" s="21"/>
    </row>
    <row r="111" spans="1:14" ht="13.5" thickBot="1">
      <c r="A111" s="40" t="s">
        <v>5</v>
      </c>
      <c r="B111" s="39" t="s">
        <v>31</v>
      </c>
      <c r="C111" s="39" t="s">
        <v>34</v>
      </c>
      <c r="D111" s="18" t="s">
        <v>10</v>
      </c>
      <c r="E111" s="19"/>
      <c r="F111" s="20"/>
      <c r="G111" s="20"/>
      <c r="H111" s="20"/>
      <c r="I111" s="20"/>
      <c r="J111" s="20"/>
      <c r="K111" s="20"/>
      <c r="L111" s="20"/>
      <c r="M111" s="20"/>
      <c r="N111" s="21"/>
    </row>
    <row r="112" spans="1:14" ht="13.5" thickBot="1">
      <c r="A112" s="40" t="s">
        <v>5</v>
      </c>
      <c r="B112" s="39" t="s">
        <v>31</v>
      </c>
      <c r="C112" s="39" t="s">
        <v>34</v>
      </c>
      <c r="D112" s="18" t="s">
        <v>11</v>
      </c>
      <c r="E112" s="19"/>
      <c r="F112" s="20"/>
      <c r="G112" s="20"/>
      <c r="H112" s="20"/>
      <c r="I112" s="20"/>
      <c r="J112" s="20"/>
      <c r="K112" s="20"/>
      <c r="L112" s="20"/>
      <c r="M112" s="20"/>
      <c r="N112" s="21"/>
    </row>
    <row r="113" spans="1:14" ht="13.5" thickBot="1">
      <c r="A113" s="40" t="s">
        <v>5</v>
      </c>
      <c r="B113" s="39" t="s">
        <v>31</v>
      </c>
      <c r="C113" s="39" t="s">
        <v>34</v>
      </c>
      <c r="D113" s="18" t="s">
        <v>12</v>
      </c>
      <c r="E113" s="19"/>
      <c r="F113" s="20"/>
      <c r="G113" s="20"/>
      <c r="H113" s="20"/>
      <c r="I113" s="20"/>
      <c r="J113" s="20"/>
      <c r="K113" s="20"/>
      <c r="L113" s="20"/>
      <c r="M113" s="20"/>
      <c r="N113" s="21"/>
    </row>
    <row r="114" spans="1:14" ht="13.5" thickBot="1">
      <c r="A114" s="40" t="s">
        <v>5</v>
      </c>
      <c r="B114" s="39" t="s">
        <v>31</v>
      </c>
      <c r="C114" s="39" t="s">
        <v>34</v>
      </c>
      <c r="D114" s="18" t="s">
        <v>13</v>
      </c>
      <c r="E114" s="19"/>
      <c r="F114" s="20"/>
      <c r="G114" s="20"/>
      <c r="H114" s="20"/>
      <c r="I114" s="20"/>
      <c r="J114" s="20"/>
      <c r="K114" s="20"/>
      <c r="L114" s="20"/>
      <c r="M114" s="20"/>
      <c r="N114" s="21"/>
    </row>
    <row r="115" spans="1:14" ht="13.5" thickBot="1">
      <c r="A115" s="40" t="s">
        <v>5</v>
      </c>
      <c r="B115" s="39" t="s">
        <v>31</v>
      </c>
      <c r="C115" s="39" t="s">
        <v>34</v>
      </c>
      <c r="D115" s="18" t="s">
        <v>14</v>
      </c>
      <c r="E115" s="19"/>
      <c r="F115" s="20"/>
      <c r="G115" s="20"/>
      <c r="H115" s="20"/>
      <c r="I115" s="20"/>
      <c r="J115" s="20"/>
      <c r="K115" s="20"/>
      <c r="L115" s="20"/>
      <c r="M115" s="20"/>
      <c r="N115" s="21"/>
    </row>
    <row r="116" spans="1:14" ht="13.5" thickBot="1">
      <c r="A116" s="40" t="s">
        <v>5</v>
      </c>
      <c r="B116" s="39" t="s">
        <v>31</v>
      </c>
      <c r="C116" s="39" t="s">
        <v>34</v>
      </c>
      <c r="D116" s="18" t="s">
        <v>15</v>
      </c>
      <c r="E116" s="19"/>
      <c r="F116" s="20"/>
      <c r="G116" s="20"/>
      <c r="H116" s="20"/>
      <c r="I116" s="20"/>
      <c r="J116" s="20"/>
      <c r="K116" s="20"/>
      <c r="L116" s="20"/>
      <c r="M116" s="20"/>
      <c r="N116" s="21"/>
    </row>
    <row r="117" spans="1:14" ht="13.5" thickBot="1">
      <c r="A117" s="40" t="s">
        <v>5</v>
      </c>
      <c r="B117" s="39" t="s">
        <v>31</v>
      </c>
      <c r="C117" s="39" t="s">
        <v>34</v>
      </c>
      <c r="D117" s="18" t="s">
        <v>16</v>
      </c>
      <c r="E117" s="19"/>
      <c r="F117" s="20"/>
      <c r="G117" s="20"/>
      <c r="H117" s="20"/>
      <c r="I117" s="20"/>
      <c r="J117" s="20"/>
      <c r="K117" s="20"/>
      <c r="L117" s="20"/>
      <c r="M117" s="20"/>
      <c r="N117" s="21"/>
    </row>
    <row r="118" spans="1:14" ht="13.5" thickBot="1">
      <c r="A118" s="40" t="s">
        <v>5</v>
      </c>
      <c r="B118" s="39" t="s">
        <v>31</v>
      </c>
      <c r="C118" s="39" t="s">
        <v>34</v>
      </c>
      <c r="D118" s="18" t="s">
        <v>16</v>
      </c>
      <c r="E118" s="19"/>
      <c r="F118" s="20"/>
      <c r="G118" s="20"/>
      <c r="H118" s="20"/>
      <c r="I118" s="20"/>
      <c r="J118" s="20"/>
      <c r="K118" s="20"/>
      <c r="L118" s="20"/>
      <c r="M118" s="20"/>
      <c r="N118" s="21"/>
    </row>
    <row r="119" spans="1:14" ht="13.5" thickBot="1">
      <c r="A119" s="40" t="s">
        <v>5</v>
      </c>
      <c r="B119" s="39" t="s">
        <v>31</v>
      </c>
      <c r="C119" s="39" t="s">
        <v>34</v>
      </c>
      <c r="D119" s="18" t="s">
        <v>16</v>
      </c>
      <c r="E119" s="19"/>
      <c r="F119" s="20"/>
      <c r="G119" s="20"/>
      <c r="H119" s="20"/>
      <c r="I119" s="20"/>
      <c r="J119" s="20"/>
      <c r="K119" s="20"/>
      <c r="L119" s="20"/>
      <c r="M119" s="20"/>
      <c r="N119" s="21"/>
    </row>
    <row r="120" spans="1:14" ht="15.75" thickBot="1">
      <c r="A120" s="40" t="s">
        <v>5</v>
      </c>
      <c r="B120" s="39" t="s">
        <v>31</v>
      </c>
      <c r="C120" s="39" t="s">
        <v>34</v>
      </c>
      <c r="D120" s="22" t="s">
        <v>17</v>
      </c>
      <c r="E120" s="23">
        <f>SUM(E109:E119)</f>
        <v>0</v>
      </c>
      <c r="F120" s="24">
        <f t="shared" ref="F120:N120" si="32">SUM(F109:F119)</f>
        <v>0</v>
      </c>
      <c r="G120" s="24">
        <f t="shared" si="32"/>
        <v>0</v>
      </c>
      <c r="H120" s="24">
        <f t="shared" si="32"/>
        <v>0</v>
      </c>
      <c r="I120" s="24">
        <f t="shared" si="32"/>
        <v>0</v>
      </c>
      <c r="J120" s="24">
        <f t="shared" si="32"/>
        <v>0</v>
      </c>
      <c r="K120" s="24">
        <f t="shared" si="32"/>
        <v>0</v>
      </c>
      <c r="L120" s="24">
        <f t="shared" si="32"/>
        <v>0</v>
      </c>
      <c r="M120" s="24">
        <f t="shared" si="32"/>
        <v>0</v>
      </c>
      <c r="N120" s="25">
        <f t="shared" si="32"/>
        <v>0</v>
      </c>
    </row>
    <row r="121" spans="1:14" ht="13.5" thickBot="1">
      <c r="A121" s="40" t="s">
        <v>5</v>
      </c>
      <c r="B121" s="39" t="s">
        <v>31</v>
      </c>
      <c r="C121" s="39" t="s">
        <v>34</v>
      </c>
      <c r="D121" s="18" t="s">
        <v>19</v>
      </c>
      <c r="E121" s="19"/>
      <c r="F121" s="20"/>
      <c r="G121" s="20"/>
      <c r="H121" s="20"/>
      <c r="I121" s="20"/>
      <c r="J121" s="20"/>
      <c r="K121" s="20"/>
      <c r="L121" s="20"/>
      <c r="M121" s="20"/>
      <c r="N121" s="21"/>
    </row>
    <row r="122" spans="1:14" ht="13.5" thickBot="1">
      <c r="A122" s="40" t="s">
        <v>5</v>
      </c>
      <c r="B122" s="39" t="s">
        <v>31</v>
      </c>
      <c r="C122" s="39" t="s">
        <v>34</v>
      </c>
      <c r="D122" s="18" t="s">
        <v>20</v>
      </c>
      <c r="E122" s="19"/>
      <c r="F122" s="20"/>
      <c r="G122" s="20"/>
      <c r="H122" s="20"/>
      <c r="I122" s="20"/>
      <c r="J122" s="20"/>
      <c r="K122" s="20"/>
      <c r="L122" s="20"/>
      <c r="M122" s="20"/>
      <c r="N122" s="21"/>
    </row>
    <row r="123" spans="1:14" ht="15.75" thickBot="1">
      <c r="A123" s="40" t="s">
        <v>5</v>
      </c>
      <c r="B123" s="39" t="s">
        <v>31</v>
      </c>
      <c r="C123" s="39" t="s">
        <v>34</v>
      </c>
      <c r="D123" s="22" t="s">
        <v>21</v>
      </c>
      <c r="E123" s="23">
        <f t="shared" ref="E123:N123" si="33">SUM(E121:E122)</f>
        <v>0</v>
      </c>
      <c r="F123" s="24">
        <f t="shared" si="33"/>
        <v>0</v>
      </c>
      <c r="G123" s="24">
        <f t="shared" si="33"/>
        <v>0</v>
      </c>
      <c r="H123" s="24">
        <f t="shared" si="33"/>
        <v>0</v>
      </c>
      <c r="I123" s="24">
        <f t="shared" si="33"/>
        <v>0</v>
      </c>
      <c r="J123" s="24">
        <f t="shared" si="33"/>
        <v>0</v>
      </c>
      <c r="K123" s="24">
        <f t="shared" si="33"/>
        <v>0</v>
      </c>
      <c r="L123" s="24">
        <f t="shared" si="33"/>
        <v>0</v>
      </c>
      <c r="M123" s="24">
        <f t="shared" si="33"/>
        <v>0</v>
      </c>
      <c r="N123" s="25">
        <f t="shared" si="33"/>
        <v>0</v>
      </c>
    </row>
    <row r="124" spans="1:14" ht="15.75" thickBot="1">
      <c r="A124" s="40" t="s">
        <v>5</v>
      </c>
      <c r="B124" s="39" t="s">
        <v>31</v>
      </c>
      <c r="C124" s="39" t="s">
        <v>34</v>
      </c>
      <c r="D124" s="27" t="s">
        <v>35</v>
      </c>
      <c r="E124" s="28">
        <f t="shared" ref="E124:N124" si="34">SUM(E123,E120)</f>
        <v>0</v>
      </c>
      <c r="F124" s="29">
        <f t="shared" si="34"/>
        <v>0</v>
      </c>
      <c r="G124" s="29">
        <f t="shared" si="34"/>
        <v>0</v>
      </c>
      <c r="H124" s="29">
        <f t="shared" si="34"/>
        <v>0</v>
      </c>
      <c r="I124" s="29">
        <f t="shared" si="34"/>
        <v>0</v>
      </c>
      <c r="J124" s="29">
        <f t="shared" si="34"/>
        <v>0</v>
      </c>
      <c r="K124" s="29">
        <f t="shared" si="34"/>
        <v>0</v>
      </c>
      <c r="L124" s="29">
        <f t="shared" si="34"/>
        <v>0</v>
      </c>
      <c r="M124" s="29">
        <f t="shared" si="34"/>
        <v>0</v>
      </c>
      <c r="N124" s="30">
        <f t="shared" si="34"/>
        <v>0</v>
      </c>
    </row>
    <row r="125" spans="1:14" ht="13.5" thickBot="1">
      <c r="A125" s="40" t="s">
        <v>5</v>
      </c>
      <c r="B125" s="39" t="s">
        <v>31</v>
      </c>
      <c r="C125" s="39" t="s">
        <v>36</v>
      </c>
      <c r="D125" s="18" t="s">
        <v>8</v>
      </c>
      <c r="E125" s="19"/>
      <c r="F125" s="20"/>
      <c r="G125" s="20"/>
      <c r="H125" s="20"/>
      <c r="I125" s="20"/>
      <c r="J125" s="20"/>
      <c r="K125" s="20"/>
      <c r="L125" s="20"/>
      <c r="M125" s="20"/>
      <c r="N125" s="21"/>
    </row>
    <row r="126" spans="1:14" ht="13.5" thickBot="1">
      <c r="A126" s="40" t="s">
        <v>5</v>
      </c>
      <c r="B126" s="39" t="s">
        <v>31</v>
      </c>
      <c r="C126" s="39" t="s">
        <v>36</v>
      </c>
      <c r="D126" s="18" t="s">
        <v>9</v>
      </c>
      <c r="E126" s="19"/>
      <c r="F126" s="20"/>
      <c r="G126" s="20"/>
      <c r="H126" s="20"/>
      <c r="I126" s="20"/>
      <c r="J126" s="20"/>
      <c r="K126" s="20"/>
      <c r="L126" s="20"/>
      <c r="M126" s="20"/>
      <c r="N126" s="21"/>
    </row>
    <row r="127" spans="1:14" ht="13.5" thickBot="1">
      <c r="A127" s="40" t="s">
        <v>5</v>
      </c>
      <c r="B127" s="39" t="s">
        <v>31</v>
      </c>
      <c r="C127" s="39" t="s">
        <v>36</v>
      </c>
      <c r="D127" s="18" t="s">
        <v>10</v>
      </c>
      <c r="E127" s="19"/>
      <c r="F127" s="20"/>
      <c r="G127" s="20"/>
      <c r="H127" s="20"/>
      <c r="I127" s="20"/>
      <c r="J127" s="20"/>
      <c r="K127" s="20"/>
      <c r="L127" s="20"/>
      <c r="M127" s="20"/>
      <c r="N127" s="21"/>
    </row>
    <row r="128" spans="1:14" ht="13.5" thickBot="1">
      <c r="A128" s="40" t="s">
        <v>5</v>
      </c>
      <c r="B128" s="39" t="s">
        <v>31</v>
      </c>
      <c r="C128" s="39" t="s">
        <v>36</v>
      </c>
      <c r="D128" s="18" t="s">
        <v>11</v>
      </c>
      <c r="E128" s="19"/>
      <c r="F128" s="20"/>
      <c r="G128" s="20"/>
      <c r="H128" s="20"/>
      <c r="I128" s="20"/>
      <c r="J128" s="20"/>
      <c r="K128" s="20"/>
      <c r="L128" s="20"/>
      <c r="M128" s="20"/>
      <c r="N128" s="21"/>
    </row>
    <row r="129" spans="1:14" ht="13.5" thickBot="1">
      <c r="A129" s="40" t="s">
        <v>5</v>
      </c>
      <c r="B129" s="39" t="s">
        <v>31</v>
      </c>
      <c r="C129" s="39" t="s">
        <v>36</v>
      </c>
      <c r="D129" s="18" t="s">
        <v>12</v>
      </c>
      <c r="E129" s="19"/>
      <c r="F129" s="20"/>
      <c r="G129" s="20"/>
      <c r="H129" s="20"/>
      <c r="I129" s="20"/>
      <c r="J129" s="20"/>
      <c r="K129" s="20"/>
      <c r="L129" s="20"/>
      <c r="M129" s="20"/>
      <c r="N129" s="21"/>
    </row>
    <row r="130" spans="1:14" ht="13.5" thickBot="1">
      <c r="A130" s="40" t="s">
        <v>5</v>
      </c>
      <c r="B130" s="39" t="s">
        <v>31</v>
      </c>
      <c r="C130" s="39" t="s">
        <v>36</v>
      </c>
      <c r="D130" s="18" t="s">
        <v>13</v>
      </c>
      <c r="E130" s="19"/>
      <c r="F130" s="20"/>
      <c r="G130" s="20"/>
      <c r="H130" s="20"/>
      <c r="I130" s="20"/>
      <c r="J130" s="20"/>
      <c r="K130" s="20"/>
      <c r="L130" s="20"/>
      <c r="M130" s="20"/>
      <c r="N130" s="21"/>
    </row>
    <row r="131" spans="1:14" ht="13.5" thickBot="1">
      <c r="A131" s="40" t="s">
        <v>5</v>
      </c>
      <c r="B131" s="39" t="s">
        <v>31</v>
      </c>
      <c r="C131" s="39" t="s">
        <v>36</v>
      </c>
      <c r="D131" s="18" t="s">
        <v>14</v>
      </c>
      <c r="E131" s="19"/>
      <c r="F131" s="20"/>
      <c r="G131" s="20"/>
      <c r="H131" s="20"/>
      <c r="I131" s="20"/>
      <c r="J131" s="20"/>
      <c r="K131" s="20"/>
      <c r="L131" s="20"/>
      <c r="M131" s="20"/>
      <c r="N131" s="21"/>
    </row>
    <row r="132" spans="1:14" ht="13.5" thickBot="1">
      <c r="A132" s="40" t="s">
        <v>5</v>
      </c>
      <c r="B132" s="39" t="s">
        <v>31</v>
      </c>
      <c r="C132" s="39" t="s">
        <v>36</v>
      </c>
      <c r="D132" s="18" t="s">
        <v>15</v>
      </c>
      <c r="E132" s="19"/>
      <c r="F132" s="20"/>
      <c r="G132" s="20"/>
      <c r="H132" s="20"/>
      <c r="I132" s="20"/>
      <c r="J132" s="20"/>
      <c r="K132" s="20"/>
      <c r="L132" s="20"/>
      <c r="M132" s="20"/>
      <c r="N132" s="21"/>
    </row>
    <row r="133" spans="1:14" ht="13.5" thickBot="1">
      <c r="A133" s="40" t="s">
        <v>5</v>
      </c>
      <c r="B133" s="39" t="s">
        <v>31</v>
      </c>
      <c r="C133" s="39" t="s">
        <v>36</v>
      </c>
      <c r="D133" s="18" t="s">
        <v>16</v>
      </c>
      <c r="E133" s="19"/>
      <c r="F133" s="20"/>
      <c r="G133" s="20"/>
      <c r="H133" s="20"/>
      <c r="I133" s="20"/>
      <c r="J133" s="20"/>
      <c r="K133" s="20"/>
      <c r="L133" s="20"/>
      <c r="M133" s="20"/>
      <c r="N133" s="21"/>
    </row>
    <row r="134" spans="1:14" ht="13.5" thickBot="1">
      <c r="A134" s="40" t="s">
        <v>5</v>
      </c>
      <c r="B134" s="39" t="s">
        <v>31</v>
      </c>
      <c r="C134" s="39" t="s">
        <v>36</v>
      </c>
      <c r="D134" s="18" t="s">
        <v>16</v>
      </c>
      <c r="E134" s="19"/>
      <c r="F134" s="20"/>
      <c r="G134" s="20"/>
      <c r="H134" s="20"/>
      <c r="I134" s="20"/>
      <c r="J134" s="20"/>
      <c r="K134" s="20"/>
      <c r="L134" s="20"/>
      <c r="M134" s="20"/>
      <c r="N134" s="21"/>
    </row>
    <row r="135" spans="1:14" ht="13.5" thickBot="1">
      <c r="A135" s="40" t="s">
        <v>5</v>
      </c>
      <c r="B135" s="39" t="s">
        <v>31</v>
      </c>
      <c r="C135" s="39" t="s">
        <v>36</v>
      </c>
      <c r="D135" s="18" t="s">
        <v>16</v>
      </c>
      <c r="E135" s="19"/>
      <c r="F135" s="20"/>
      <c r="G135" s="20"/>
      <c r="H135" s="20"/>
      <c r="I135" s="20"/>
      <c r="J135" s="20"/>
      <c r="K135" s="20"/>
      <c r="L135" s="20"/>
      <c r="M135" s="20"/>
      <c r="N135" s="21"/>
    </row>
    <row r="136" spans="1:14" ht="15.75" thickBot="1">
      <c r="A136" s="40" t="s">
        <v>5</v>
      </c>
      <c r="B136" s="39" t="s">
        <v>31</v>
      </c>
      <c r="C136" s="39" t="s">
        <v>36</v>
      </c>
      <c r="D136" s="22" t="s">
        <v>17</v>
      </c>
      <c r="E136" s="23">
        <f>SUM(E125:E135)</f>
        <v>0</v>
      </c>
      <c r="F136" s="24">
        <f t="shared" ref="F136:N136" si="35">SUM(F125:F135)</f>
        <v>0</v>
      </c>
      <c r="G136" s="24">
        <f t="shared" si="35"/>
        <v>0</v>
      </c>
      <c r="H136" s="24">
        <f t="shared" si="35"/>
        <v>0</v>
      </c>
      <c r="I136" s="24">
        <f t="shared" si="35"/>
        <v>0</v>
      </c>
      <c r="J136" s="24">
        <f t="shared" si="35"/>
        <v>0</v>
      </c>
      <c r="K136" s="24">
        <f t="shared" si="35"/>
        <v>0</v>
      </c>
      <c r="L136" s="24">
        <f t="shared" si="35"/>
        <v>0</v>
      </c>
      <c r="M136" s="24">
        <f t="shared" si="35"/>
        <v>0</v>
      </c>
      <c r="N136" s="25">
        <f t="shared" si="35"/>
        <v>0</v>
      </c>
    </row>
    <row r="137" spans="1:14" ht="13.5" thickBot="1">
      <c r="A137" s="40" t="s">
        <v>5</v>
      </c>
      <c r="B137" s="39" t="s">
        <v>31</v>
      </c>
      <c r="C137" s="39" t="s">
        <v>36</v>
      </c>
      <c r="D137" s="18" t="s">
        <v>18</v>
      </c>
      <c r="E137" s="19"/>
      <c r="F137" s="20"/>
      <c r="G137" s="20"/>
      <c r="H137" s="20"/>
      <c r="I137" s="20"/>
      <c r="J137" s="20"/>
      <c r="K137" s="20"/>
      <c r="L137" s="20"/>
      <c r="M137" s="20"/>
      <c r="N137" s="21"/>
    </row>
    <row r="138" spans="1:14" ht="13.5" thickBot="1">
      <c r="A138" s="40" t="s">
        <v>5</v>
      </c>
      <c r="B138" s="39" t="s">
        <v>31</v>
      </c>
      <c r="C138" s="39" t="s">
        <v>36</v>
      </c>
      <c r="D138" s="18" t="s">
        <v>19</v>
      </c>
      <c r="E138" s="19"/>
      <c r="F138" s="20"/>
      <c r="G138" s="20"/>
      <c r="H138" s="20"/>
      <c r="I138" s="20"/>
      <c r="J138" s="20"/>
      <c r="K138" s="20"/>
      <c r="L138" s="20"/>
      <c r="M138" s="20"/>
      <c r="N138" s="21"/>
    </row>
    <row r="139" spans="1:14" ht="13.5" thickBot="1">
      <c r="A139" s="40" t="s">
        <v>5</v>
      </c>
      <c r="B139" s="39" t="s">
        <v>31</v>
      </c>
      <c r="C139" s="39" t="s">
        <v>36</v>
      </c>
      <c r="D139" s="18" t="s">
        <v>20</v>
      </c>
      <c r="E139" s="19"/>
      <c r="F139" s="20"/>
      <c r="G139" s="20"/>
      <c r="H139" s="20"/>
      <c r="I139" s="20"/>
      <c r="J139" s="20"/>
      <c r="K139" s="20"/>
      <c r="L139" s="20"/>
      <c r="M139" s="20"/>
      <c r="N139" s="21"/>
    </row>
    <row r="140" spans="1:14" ht="15.75" thickBot="1">
      <c r="A140" s="40" t="s">
        <v>5</v>
      </c>
      <c r="B140" s="39" t="s">
        <v>31</v>
      </c>
      <c r="C140" s="39" t="s">
        <v>36</v>
      </c>
      <c r="D140" s="22" t="s">
        <v>21</v>
      </c>
      <c r="E140" s="23">
        <f>SUM(E137:E139)</f>
        <v>0</v>
      </c>
      <c r="F140" s="24">
        <f t="shared" ref="F140:N140" si="36">SUM(F137:F139)</f>
        <v>0</v>
      </c>
      <c r="G140" s="24">
        <f t="shared" si="36"/>
        <v>0</v>
      </c>
      <c r="H140" s="24">
        <f t="shared" si="36"/>
        <v>0</v>
      </c>
      <c r="I140" s="24">
        <f t="shared" si="36"/>
        <v>0</v>
      </c>
      <c r="J140" s="24">
        <f t="shared" si="36"/>
        <v>0</v>
      </c>
      <c r="K140" s="24">
        <f t="shared" si="36"/>
        <v>0</v>
      </c>
      <c r="L140" s="24">
        <f t="shared" si="36"/>
        <v>0</v>
      </c>
      <c r="M140" s="24">
        <f t="shared" si="36"/>
        <v>0</v>
      </c>
      <c r="N140" s="25">
        <f t="shared" si="36"/>
        <v>0</v>
      </c>
    </row>
    <row r="141" spans="1:14" ht="15.75" thickBot="1">
      <c r="A141" s="40" t="s">
        <v>5</v>
      </c>
      <c r="B141" s="39" t="s">
        <v>31</v>
      </c>
      <c r="C141" s="39" t="s">
        <v>36</v>
      </c>
      <c r="D141" s="27" t="s">
        <v>37</v>
      </c>
      <c r="E141" s="28">
        <f t="shared" ref="E141:N141" si="37">SUM(E140,E136)</f>
        <v>0</v>
      </c>
      <c r="F141" s="29">
        <f t="shared" si="37"/>
        <v>0</v>
      </c>
      <c r="G141" s="29">
        <f t="shared" si="37"/>
        <v>0</v>
      </c>
      <c r="H141" s="29">
        <f t="shared" si="37"/>
        <v>0</v>
      </c>
      <c r="I141" s="29">
        <f t="shared" si="37"/>
        <v>0</v>
      </c>
      <c r="J141" s="29">
        <f t="shared" si="37"/>
        <v>0</v>
      </c>
      <c r="K141" s="29">
        <f t="shared" si="37"/>
        <v>0</v>
      </c>
      <c r="L141" s="29">
        <f t="shared" si="37"/>
        <v>0</v>
      </c>
      <c r="M141" s="29">
        <f t="shared" si="37"/>
        <v>0</v>
      </c>
      <c r="N141" s="30">
        <f t="shared" si="37"/>
        <v>0</v>
      </c>
    </row>
    <row r="142" spans="1:14" ht="13.5" thickBot="1">
      <c r="A142" s="40" t="s">
        <v>5</v>
      </c>
      <c r="B142" s="39" t="s">
        <v>31</v>
      </c>
      <c r="C142" s="39" t="s">
        <v>38</v>
      </c>
      <c r="D142" s="18" t="s">
        <v>8</v>
      </c>
      <c r="E142" s="19"/>
      <c r="F142" s="20"/>
      <c r="G142" s="20"/>
      <c r="H142" s="20"/>
      <c r="I142" s="20"/>
      <c r="J142" s="20"/>
      <c r="K142" s="20"/>
      <c r="L142" s="20"/>
      <c r="M142" s="20"/>
      <c r="N142" s="21"/>
    </row>
    <row r="143" spans="1:14" ht="13.5" thickBot="1">
      <c r="A143" s="40" t="s">
        <v>5</v>
      </c>
      <c r="B143" s="39" t="s">
        <v>31</v>
      </c>
      <c r="C143" s="39" t="s">
        <v>38</v>
      </c>
      <c r="D143" s="18" t="s">
        <v>9</v>
      </c>
      <c r="E143" s="19"/>
      <c r="F143" s="20"/>
      <c r="G143" s="20"/>
      <c r="H143" s="20"/>
      <c r="I143" s="20"/>
      <c r="J143" s="20"/>
      <c r="K143" s="20"/>
      <c r="L143" s="20"/>
      <c r="M143" s="20"/>
      <c r="N143" s="21"/>
    </row>
    <row r="144" spans="1:14" ht="13.5" thickBot="1">
      <c r="A144" s="40" t="s">
        <v>5</v>
      </c>
      <c r="B144" s="39" t="s">
        <v>31</v>
      </c>
      <c r="C144" s="39" t="s">
        <v>38</v>
      </c>
      <c r="D144" s="18" t="s">
        <v>10</v>
      </c>
      <c r="E144" s="19"/>
      <c r="F144" s="20"/>
      <c r="G144" s="20"/>
      <c r="H144" s="20"/>
      <c r="I144" s="20"/>
      <c r="J144" s="20"/>
      <c r="K144" s="20"/>
      <c r="L144" s="20"/>
      <c r="M144" s="20"/>
      <c r="N144" s="21"/>
    </row>
    <row r="145" spans="1:14" ht="13.5" thickBot="1">
      <c r="A145" s="40" t="s">
        <v>5</v>
      </c>
      <c r="B145" s="39" t="s">
        <v>31</v>
      </c>
      <c r="C145" s="39" t="s">
        <v>38</v>
      </c>
      <c r="D145" s="18" t="s">
        <v>11</v>
      </c>
      <c r="E145" s="19"/>
      <c r="F145" s="20"/>
      <c r="G145" s="20"/>
      <c r="H145" s="20"/>
      <c r="I145" s="20"/>
      <c r="J145" s="20"/>
      <c r="K145" s="20"/>
      <c r="L145" s="20"/>
      <c r="M145" s="20"/>
      <c r="N145" s="21"/>
    </row>
    <row r="146" spans="1:14" ht="13.5" thickBot="1">
      <c r="A146" s="40" t="s">
        <v>5</v>
      </c>
      <c r="B146" s="39" t="s">
        <v>31</v>
      </c>
      <c r="C146" s="39" t="s">
        <v>38</v>
      </c>
      <c r="D146" s="18" t="s">
        <v>12</v>
      </c>
      <c r="E146" s="19"/>
      <c r="F146" s="20"/>
      <c r="G146" s="20"/>
      <c r="H146" s="20"/>
      <c r="I146" s="20"/>
      <c r="J146" s="20"/>
      <c r="K146" s="20"/>
      <c r="L146" s="20"/>
      <c r="M146" s="20"/>
      <c r="N146" s="21"/>
    </row>
    <row r="147" spans="1:14" ht="13.5" thickBot="1">
      <c r="A147" s="40" t="s">
        <v>5</v>
      </c>
      <c r="B147" s="39" t="s">
        <v>31</v>
      </c>
      <c r="C147" s="39" t="s">
        <v>38</v>
      </c>
      <c r="D147" s="18" t="s">
        <v>13</v>
      </c>
      <c r="E147" s="19"/>
      <c r="F147" s="20"/>
      <c r="G147" s="20"/>
      <c r="H147" s="20"/>
      <c r="I147" s="20"/>
      <c r="J147" s="20"/>
      <c r="K147" s="20"/>
      <c r="L147" s="20"/>
      <c r="M147" s="20"/>
      <c r="N147" s="21"/>
    </row>
    <row r="148" spans="1:14" ht="13.5" thickBot="1">
      <c r="A148" s="40" t="s">
        <v>5</v>
      </c>
      <c r="B148" s="39" t="s">
        <v>31</v>
      </c>
      <c r="C148" s="39" t="s">
        <v>38</v>
      </c>
      <c r="D148" s="18" t="s">
        <v>14</v>
      </c>
      <c r="E148" s="19"/>
      <c r="F148" s="20"/>
      <c r="G148" s="20"/>
      <c r="H148" s="20"/>
      <c r="I148" s="20"/>
      <c r="J148" s="20"/>
      <c r="K148" s="20"/>
      <c r="L148" s="20"/>
      <c r="M148" s="20"/>
      <c r="N148" s="21"/>
    </row>
    <row r="149" spans="1:14" ht="13.5" thickBot="1">
      <c r="A149" s="40" t="s">
        <v>5</v>
      </c>
      <c r="B149" s="39" t="s">
        <v>31</v>
      </c>
      <c r="C149" s="39" t="s">
        <v>38</v>
      </c>
      <c r="D149" s="18" t="s">
        <v>15</v>
      </c>
      <c r="E149" s="19"/>
      <c r="F149" s="20"/>
      <c r="G149" s="20"/>
      <c r="H149" s="20"/>
      <c r="I149" s="20"/>
      <c r="J149" s="20"/>
      <c r="K149" s="20"/>
      <c r="L149" s="20"/>
      <c r="M149" s="20"/>
      <c r="N149" s="21"/>
    </row>
    <row r="150" spans="1:14" ht="13.5" thickBot="1">
      <c r="A150" s="40" t="s">
        <v>5</v>
      </c>
      <c r="B150" s="39" t="s">
        <v>31</v>
      </c>
      <c r="C150" s="39" t="s">
        <v>38</v>
      </c>
      <c r="D150" s="18" t="s">
        <v>16</v>
      </c>
      <c r="E150" s="19"/>
      <c r="F150" s="20"/>
      <c r="G150" s="20"/>
      <c r="H150" s="20"/>
      <c r="I150" s="20"/>
      <c r="J150" s="20"/>
      <c r="K150" s="20"/>
      <c r="L150" s="20"/>
      <c r="M150" s="20"/>
      <c r="N150" s="21"/>
    </row>
    <row r="151" spans="1:14" ht="13.5" thickBot="1">
      <c r="A151" s="40" t="s">
        <v>5</v>
      </c>
      <c r="B151" s="39" t="s">
        <v>31</v>
      </c>
      <c r="C151" s="39" t="s">
        <v>38</v>
      </c>
      <c r="D151" s="18" t="s">
        <v>16</v>
      </c>
      <c r="E151" s="19"/>
      <c r="F151" s="20"/>
      <c r="G151" s="20"/>
      <c r="H151" s="20"/>
      <c r="I151" s="20"/>
      <c r="J151" s="20"/>
      <c r="K151" s="20"/>
      <c r="L151" s="20"/>
      <c r="M151" s="20"/>
      <c r="N151" s="21"/>
    </row>
    <row r="152" spans="1:14" ht="13.5" thickBot="1">
      <c r="A152" s="40" t="s">
        <v>5</v>
      </c>
      <c r="B152" s="39" t="s">
        <v>31</v>
      </c>
      <c r="C152" s="39" t="s">
        <v>38</v>
      </c>
      <c r="D152" s="18" t="s">
        <v>16</v>
      </c>
      <c r="E152" s="19"/>
      <c r="F152" s="20"/>
      <c r="G152" s="20"/>
      <c r="H152" s="20"/>
      <c r="I152" s="20"/>
      <c r="J152" s="20"/>
      <c r="K152" s="20"/>
      <c r="L152" s="20"/>
      <c r="M152" s="20"/>
      <c r="N152" s="21"/>
    </row>
    <row r="153" spans="1:14" ht="15.75" thickBot="1">
      <c r="A153" s="40" t="s">
        <v>5</v>
      </c>
      <c r="B153" s="39" t="s">
        <v>31</v>
      </c>
      <c r="C153" s="39" t="s">
        <v>38</v>
      </c>
      <c r="D153" s="22" t="s">
        <v>17</v>
      </c>
      <c r="E153" s="23">
        <f>SUM(E142:E152)</f>
        <v>0</v>
      </c>
      <c r="F153" s="24">
        <f t="shared" ref="F153:N153" si="38">SUM(F142:F152)</f>
        <v>0</v>
      </c>
      <c r="G153" s="24">
        <f t="shared" si="38"/>
        <v>0</v>
      </c>
      <c r="H153" s="24">
        <f t="shared" si="38"/>
        <v>0</v>
      </c>
      <c r="I153" s="24">
        <f t="shared" si="38"/>
        <v>0</v>
      </c>
      <c r="J153" s="24">
        <f t="shared" si="38"/>
        <v>0</v>
      </c>
      <c r="K153" s="24">
        <f t="shared" si="38"/>
        <v>0</v>
      </c>
      <c r="L153" s="24">
        <f t="shared" si="38"/>
        <v>0</v>
      </c>
      <c r="M153" s="24">
        <f t="shared" si="38"/>
        <v>0</v>
      </c>
      <c r="N153" s="25">
        <f t="shared" si="38"/>
        <v>0</v>
      </c>
    </row>
    <row r="154" spans="1:14" ht="13.5" thickBot="1">
      <c r="A154" s="40" t="s">
        <v>5</v>
      </c>
      <c r="B154" s="39" t="s">
        <v>31</v>
      </c>
      <c r="C154" s="39" t="s">
        <v>38</v>
      </c>
      <c r="D154" s="18" t="s">
        <v>18</v>
      </c>
      <c r="E154" s="19"/>
      <c r="F154" s="20"/>
      <c r="G154" s="20"/>
      <c r="H154" s="20"/>
      <c r="I154" s="20"/>
      <c r="J154" s="20"/>
      <c r="K154" s="20"/>
      <c r="L154" s="20"/>
      <c r="M154" s="20"/>
      <c r="N154" s="21"/>
    </row>
    <row r="155" spans="1:14" ht="13.5" thickBot="1">
      <c r="A155" s="40" t="s">
        <v>5</v>
      </c>
      <c r="B155" s="39" t="s">
        <v>31</v>
      </c>
      <c r="C155" s="39" t="s">
        <v>38</v>
      </c>
      <c r="D155" s="18" t="s">
        <v>19</v>
      </c>
      <c r="E155" s="19"/>
      <c r="F155" s="20"/>
      <c r="G155" s="20"/>
      <c r="H155" s="20"/>
      <c r="I155" s="20"/>
      <c r="J155" s="20"/>
      <c r="K155" s="20"/>
      <c r="L155" s="20"/>
      <c r="M155" s="20"/>
      <c r="N155" s="21"/>
    </row>
    <row r="156" spans="1:14" ht="13.5" thickBot="1">
      <c r="A156" s="40" t="s">
        <v>5</v>
      </c>
      <c r="B156" s="39" t="s">
        <v>31</v>
      </c>
      <c r="C156" s="39" t="s">
        <v>38</v>
      </c>
      <c r="D156" s="18" t="s">
        <v>20</v>
      </c>
      <c r="E156" s="19"/>
      <c r="F156" s="20"/>
      <c r="G156" s="20"/>
      <c r="H156" s="20"/>
      <c r="I156" s="20"/>
      <c r="J156" s="20"/>
      <c r="K156" s="20"/>
      <c r="L156" s="20"/>
      <c r="M156" s="20"/>
      <c r="N156" s="21"/>
    </row>
    <row r="157" spans="1:14" ht="15.75" thickBot="1">
      <c r="A157" s="40" t="s">
        <v>5</v>
      </c>
      <c r="B157" s="39" t="s">
        <v>31</v>
      </c>
      <c r="C157" s="39" t="s">
        <v>38</v>
      </c>
      <c r="D157" s="22" t="s">
        <v>21</v>
      </c>
      <c r="E157" s="23">
        <f>SUM(E154:E156)</f>
        <v>0</v>
      </c>
      <c r="F157" s="24">
        <f t="shared" ref="F157:N157" si="39">SUM(F154:F156)</f>
        <v>0</v>
      </c>
      <c r="G157" s="24">
        <f t="shared" si="39"/>
        <v>0</v>
      </c>
      <c r="H157" s="24">
        <f t="shared" si="39"/>
        <v>0</v>
      </c>
      <c r="I157" s="24">
        <f t="shared" si="39"/>
        <v>0</v>
      </c>
      <c r="J157" s="24">
        <f t="shared" si="39"/>
        <v>0</v>
      </c>
      <c r="K157" s="24">
        <f t="shared" si="39"/>
        <v>0</v>
      </c>
      <c r="L157" s="24">
        <f t="shared" si="39"/>
        <v>0</v>
      </c>
      <c r="M157" s="24">
        <f t="shared" si="39"/>
        <v>0</v>
      </c>
      <c r="N157" s="25">
        <f t="shared" si="39"/>
        <v>0</v>
      </c>
    </row>
    <row r="158" spans="1:14" ht="15.75" thickBot="1">
      <c r="A158" s="40" t="s">
        <v>5</v>
      </c>
      <c r="B158" s="39" t="s">
        <v>31</v>
      </c>
      <c r="C158" s="39" t="s">
        <v>38</v>
      </c>
      <c r="D158" s="27" t="s">
        <v>39</v>
      </c>
      <c r="E158" s="28">
        <f t="shared" ref="E158:N158" si="40">SUM(E157,E153)</f>
        <v>0</v>
      </c>
      <c r="F158" s="29">
        <f t="shared" si="40"/>
        <v>0</v>
      </c>
      <c r="G158" s="29">
        <f t="shared" si="40"/>
        <v>0</v>
      </c>
      <c r="H158" s="29">
        <f t="shared" si="40"/>
        <v>0</v>
      </c>
      <c r="I158" s="29">
        <f t="shared" si="40"/>
        <v>0</v>
      </c>
      <c r="J158" s="29">
        <f t="shared" si="40"/>
        <v>0</v>
      </c>
      <c r="K158" s="29">
        <f t="shared" si="40"/>
        <v>0</v>
      </c>
      <c r="L158" s="29">
        <f t="shared" si="40"/>
        <v>0</v>
      </c>
      <c r="M158" s="29">
        <f t="shared" si="40"/>
        <v>0</v>
      </c>
      <c r="N158" s="30">
        <f t="shared" si="40"/>
        <v>0</v>
      </c>
    </row>
    <row r="159" spans="1:14" ht="13.5" thickBot="1">
      <c r="A159" s="40" t="s">
        <v>5</v>
      </c>
      <c r="B159" s="39" t="s">
        <v>31</v>
      </c>
      <c r="C159" s="39" t="s">
        <v>40</v>
      </c>
      <c r="D159" s="18" t="s">
        <v>8</v>
      </c>
      <c r="E159" s="19"/>
      <c r="F159" s="20"/>
      <c r="G159" s="20"/>
      <c r="H159" s="20"/>
      <c r="I159" s="20"/>
      <c r="J159" s="20"/>
      <c r="K159" s="20"/>
      <c r="L159" s="20"/>
      <c r="M159" s="20"/>
      <c r="N159" s="21"/>
    </row>
    <row r="160" spans="1:14" ht="13.5" thickBot="1">
      <c r="A160" s="40" t="s">
        <v>5</v>
      </c>
      <c r="B160" s="39" t="s">
        <v>31</v>
      </c>
      <c r="C160" s="39" t="s">
        <v>40</v>
      </c>
      <c r="D160" s="18" t="s">
        <v>9</v>
      </c>
      <c r="E160" s="19"/>
      <c r="F160" s="20"/>
      <c r="G160" s="20"/>
      <c r="H160" s="20"/>
      <c r="I160" s="20"/>
      <c r="J160" s="20"/>
      <c r="K160" s="20"/>
      <c r="L160" s="20"/>
      <c r="M160" s="20"/>
      <c r="N160" s="21"/>
    </row>
    <row r="161" spans="1:14" ht="13.5" thickBot="1">
      <c r="A161" s="40" t="s">
        <v>5</v>
      </c>
      <c r="B161" s="39" t="s">
        <v>31</v>
      </c>
      <c r="C161" s="39" t="s">
        <v>40</v>
      </c>
      <c r="D161" s="18" t="s">
        <v>10</v>
      </c>
      <c r="E161" s="19"/>
      <c r="F161" s="20"/>
      <c r="G161" s="20"/>
      <c r="H161" s="20"/>
      <c r="I161" s="20"/>
      <c r="J161" s="20"/>
      <c r="K161" s="20"/>
      <c r="L161" s="20"/>
      <c r="M161" s="20"/>
      <c r="N161" s="21"/>
    </row>
    <row r="162" spans="1:14" ht="13.5" thickBot="1">
      <c r="A162" s="40" t="s">
        <v>5</v>
      </c>
      <c r="B162" s="39" t="s">
        <v>31</v>
      </c>
      <c r="C162" s="39" t="s">
        <v>40</v>
      </c>
      <c r="D162" s="18" t="s">
        <v>11</v>
      </c>
      <c r="E162" s="19"/>
      <c r="F162" s="20"/>
      <c r="G162" s="20"/>
      <c r="H162" s="20"/>
      <c r="I162" s="20"/>
      <c r="J162" s="20"/>
      <c r="K162" s="20"/>
      <c r="L162" s="20"/>
      <c r="M162" s="20"/>
      <c r="N162" s="21"/>
    </row>
    <row r="163" spans="1:14" ht="13.5" thickBot="1">
      <c r="A163" s="40" t="s">
        <v>5</v>
      </c>
      <c r="B163" s="39" t="s">
        <v>31</v>
      </c>
      <c r="C163" s="39" t="s">
        <v>40</v>
      </c>
      <c r="D163" s="18" t="s">
        <v>12</v>
      </c>
      <c r="E163" s="19"/>
      <c r="F163" s="20"/>
      <c r="G163" s="20"/>
      <c r="H163" s="20"/>
      <c r="I163" s="20"/>
      <c r="J163" s="20"/>
      <c r="K163" s="20"/>
      <c r="L163" s="20"/>
      <c r="M163" s="20"/>
      <c r="N163" s="21"/>
    </row>
    <row r="164" spans="1:14" ht="13.5" thickBot="1">
      <c r="A164" s="40" t="s">
        <v>5</v>
      </c>
      <c r="B164" s="39" t="s">
        <v>31</v>
      </c>
      <c r="C164" s="39" t="s">
        <v>40</v>
      </c>
      <c r="D164" s="18" t="s">
        <v>13</v>
      </c>
      <c r="E164" s="19"/>
      <c r="F164" s="20"/>
      <c r="G164" s="20"/>
      <c r="H164" s="20"/>
      <c r="I164" s="20"/>
      <c r="J164" s="20"/>
      <c r="K164" s="20"/>
      <c r="L164" s="20"/>
      <c r="M164" s="20"/>
      <c r="N164" s="21"/>
    </row>
    <row r="165" spans="1:14" ht="13.5" thickBot="1">
      <c r="A165" s="40" t="s">
        <v>5</v>
      </c>
      <c r="B165" s="39" t="s">
        <v>31</v>
      </c>
      <c r="C165" s="39" t="s">
        <v>40</v>
      </c>
      <c r="D165" s="18" t="s">
        <v>14</v>
      </c>
      <c r="E165" s="19"/>
      <c r="F165" s="20"/>
      <c r="G165" s="20"/>
      <c r="H165" s="20"/>
      <c r="I165" s="20"/>
      <c r="J165" s="20"/>
      <c r="K165" s="20"/>
      <c r="L165" s="20"/>
      <c r="M165" s="20"/>
      <c r="N165" s="21"/>
    </row>
    <row r="166" spans="1:14" ht="13.5" thickBot="1">
      <c r="A166" s="40" t="s">
        <v>5</v>
      </c>
      <c r="B166" s="39" t="s">
        <v>31</v>
      </c>
      <c r="C166" s="39" t="s">
        <v>40</v>
      </c>
      <c r="D166" s="18" t="s">
        <v>15</v>
      </c>
      <c r="E166" s="19"/>
      <c r="F166" s="20"/>
      <c r="G166" s="20"/>
      <c r="H166" s="20"/>
      <c r="I166" s="20"/>
      <c r="J166" s="20"/>
      <c r="K166" s="20"/>
      <c r="L166" s="20"/>
      <c r="M166" s="20"/>
      <c r="N166" s="21"/>
    </row>
    <row r="167" spans="1:14" ht="13.5" thickBot="1">
      <c r="A167" s="40" t="s">
        <v>5</v>
      </c>
      <c r="B167" s="39" t="s">
        <v>31</v>
      </c>
      <c r="C167" s="39" t="s">
        <v>40</v>
      </c>
      <c r="D167" s="18" t="s">
        <v>16</v>
      </c>
      <c r="E167" s="19"/>
      <c r="F167" s="20"/>
      <c r="G167" s="20"/>
      <c r="H167" s="20"/>
      <c r="I167" s="20"/>
      <c r="J167" s="20"/>
      <c r="K167" s="20"/>
      <c r="L167" s="20"/>
      <c r="M167" s="20"/>
      <c r="N167" s="21"/>
    </row>
    <row r="168" spans="1:14" ht="13.5" thickBot="1">
      <c r="A168" s="40" t="s">
        <v>5</v>
      </c>
      <c r="B168" s="39" t="s">
        <v>31</v>
      </c>
      <c r="C168" s="39" t="s">
        <v>40</v>
      </c>
      <c r="D168" s="18" t="s">
        <v>16</v>
      </c>
      <c r="E168" s="19"/>
      <c r="F168" s="20"/>
      <c r="G168" s="20"/>
      <c r="H168" s="20"/>
      <c r="I168" s="20"/>
      <c r="J168" s="20"/>
      <c r="K168" s="20"/>
      <c r="L168" s="20"/>
      <c r="M168" s="20"/>
      <c r="N168" s="21"/>
    </row>
    <row r="169" spans="1:14" ht="13.5" thickBot="1">
      <c r="A169" s="40" t="s">
        <v>5</v>
      </c>
      <c r="B169" s="39" t="s">
        <v>31</v>
      </c>
      <c r="C169" s="39" t="s">
        <v>40</v>
      </c>
      <c r="D169" s="18" t="s">
        <v>16</v>
      </c>
      <c r="E169" s="19"/>
      <c r="F169" s="20"/>
      <c r="G169" s="20"/>
      <c r="H169" s="20"/>
      <c r="I169" s="20"/>
      <c r="J169" s="20"/>
      <c r="K169" s="20"/>
      <c r="L169" s="20"/>
      <c r="M169" s="20"/>
      <c r="N169" s="21"/>
    </row>
    <row r="170" spans="1:14" ht="15.75" thickBot="1">
      <c r="A170" s="40" t="s">
        <v>5</v>
      </c>
      <c r="B170" s="39" t="s">
        <v>31</v>
      </c>
      <c r="C170" s="39" t="s">
        <v>40</v>
      </c>
      <c r="D170" s="22" t="s">
        <v>17</v>
      </c>
      <c r="E170" s="23">
        <f>SUM(E159:E169)</f>
        <v>0</v>
      </c>
      <c r="F170" s="24">
        <f t="shared" ref="F170:N170" si="41">SUM(F159:F169)</f>
        <v>0</v>
      </c>
      <c r="G170" s="24">
        <f t="shared" si="41"/>
        <v>0</v>
      </c>
      <c r="H170" s="24">
        <f t="shared" si="41"/>
        <v>0</v>
      </c>
      <c r="I170" s="24">
        <f t="shared" si="41"/>
        <v>0</v>
      </c>
      <c r="J170" s="24">
        <f t="shared" si="41"/>
        <v>0</v>
      </c>
      <c r="K170" s="24">
        <f t="shared" si="41"/>
        <v>0</v>
      </c>
      <c r="L170" s="24">
        <f t="shared" si="41"/>
        <v>0</v>
      </c>
      <c r="M170" s="24">
        <f t="shared" si="41"/>
        <v>0</v>
      </c>
      <c r="N170" s="25">
        <f t="shared" si="41"/>
        <v>0</v>
      </c>
    </row>
    <row r="171" spans="1:14" ht="13.5" thickBot="1">
      <c r="A171" s="40" t="s">
        <v>5</v>
      </c>
      <c r="B171" s="39" t="s">
        <v>31</v>
      </c>
      <c r="C171" s="39" t="s">
        <v>40</v>
      </c>
      <c r="D171" s="18" t="s">
        <v>18</v>
      </c>
      <c r="E171" s="19"/>
      <c r="F171" s="20"/>
      <c r="G171" s="20"/>
      <c r="H171" s="20"/>
      <c r="I171" s="20"/>
      <c r="J171" s="20"/>
      <c r="K171" s="20"/>
      <c r="L171" s="20"/>
      <c r="M171" s="20"/>
      <c r="N171" s="21"/>
    </row>
    <row r="172" spans="1:14" ht="13.5" thickBot="1">
      <c r="A172" s="40" t="s">
        <v>5</v>
      </c>
      <c r="B172" s="39" t="s">
        <v>31</v>
      </c>
      <c r="C172" s="39" t="s">
        <v>40</v>
      </c>
      <c r="D172" s="18" t="s">
        <v>19</v>
      </c>
      <c r="E172" s="19"/>
      <c r="F172" s="20"/>
      <c r="G172" s="20"/>
      <c r="H172" s="20"/>
      <c r="I172" s="20"/>
      <c r="J172" s="20"/>
      <c r="K172" s="20"/>
      <c r="L172" s="20"/>
      <c r="M172" s="20"/>
      <c r="N172" s="21"/>
    </row>
    <row r="173" spans="1:14" ht="13.5" thickBot="1">
      <c r="A173" s="40" t="s">
        <v>5</v>
      </c>
      <c r="B173" s="39" t="s">
        <v>31</v>
      </c>
      <c r="C173" s="39" t="s">
        <v>40</v>
      </c>
      <c r="D173" s="18" t="s">
        <v>20</v>
      </c>
      <c r="E173" s="19"/>
      <c r="F173" s="20"/>
      <c r="G173" s="20"/>
      <c r="H173" s="20"/>
      <c r="I173" s="20"/>
      <c r="J173" s="20"/>
      <c r="K173" s="20"/>
      <c r="L173" s="20"/>
      <c r="M173" s="20"/>
      <c r="N173" s="21"/>
    </row>
    <row r="174" spans="1:14" ht="15.75" thickBot="1">
      <c r="A174" s="40" t="s">
        <v>5</v>
      </c>
      <c r="B174" s="39" t="s">
        <v>31</v>
      </c>
      <c r="C174" s="39" t="s">
        <v>40</v>
      </c>
      <c r="D174" s="22" t="s">
        <v>21</v>
      </c>
      <c r="E174" s="23">
        <f>SUM(E171:E173)</f>
        <v>0</v>
      </c>
      <c r="F174" s="24">
        <f t="shared" ref="F174:N174" si="42">SUM(F171:F173)</f>
        <v>0</v>
      </c>
      <c r="G174" s="24">
        <f t="shared" si="42"/>
        <v>0</v>
      </c>
      <c r="H174" s="24">
        <f t="shared" si="42"/>
        <v>0</v>
      </c>
      <c r="I174" s="24">
        <f t="shared" si="42"/>
        <v>0</v>
      </c>
      <c r="J174" s="24">
        <f t="shared" si="42"/>
        <v>0</v>
      </c>
      <c r="K174" s="24">
        <f t="shared" si="42"/>
        <v>0</v>
      </c>
      <c r="L174" s="24">
        <f t="shared" si="42"/>
        <v>0</v>
      </c>
      <c r="M174" s="24">
        <f t="shared" si="42"/>
        <v>0</v>
      </c>
      <c r="N174" s="25">
        <f t="shared" si="42"/>
        <v>0</v>
      </c>
    </row>
    <row r="175" spans="1:14" ht="15.75" thickBot="1">
      <c r="A175" s="40" t="s">
        <v>5</v>
      </c>
      <c r="B175" s="39" t="s">
        <v>31</v>
      </c>
      <c r="C175" s="39" t="s">
        <v>40</v>
      </c>
      <c r="D175" s="27" t="s">
        <v>41</v>
      </c>
      <c r="E175" s="28">
        <f t="shared" ref="E175:N175" si="43">SUM(E174,E170)</f>
        <v>0</v>
      </c>
      <c r="F175" s="29">
        <f t="shared" si="43"/>
        <v>0</v>
      </c>
      <c r="G175" s="29">
        <f t="shared" si="43"/>
        <v>0</v>
      </c>
      <c r="H175" s="29">
        <f t="shared" si="43"/>
        <v>0</v>
      </c>
      <c r="I175" s="29">
        <f t="shared" si="43"/>
        <v>0</v>
      </c>
      <c r="J175" s="29">
        <f t="shared" si="43"/>
        <v>0</v>
      </c>
      <c r="K175" s="29">
        <f t="shared" si="43"/>
        <v>0</v>
      </c>
      <c r="L175" s="29">
        <f t="shared" si="43"/>
        <v>0</v>
      </c>
      <c r="M175" s="29">
        <f t="shared" si="43"/>
        <v>0</v>
      </c>
      <c r="N175" s="30">
        <f t="shared" si="43"/>
        <v>0</v>
      </c>
    </row>
    <row r="176" spans="1:14" ht="13.5" thickBot="1">
      <c r="A176" s="40" t="s">
        <v>5</v>
      </c>
      <c r="B176" s="39" t="s">
        <v>42</v>
      </c>
      <c r="C176" s="39" t="s">
        <v>42</v>
      </c>
      <c r="D176" s="18" t="s">
        <v>8</v>
      </c>
      <c r="E176" s="31">
        <f t="shared" ref="E176:N176" si="44">SUM(E75,E92,E109,E125,E142,E159)</f>
        <v>0</v>
      </c>
      <c r="F176" s="32">
        <f t="shared" si="44"/>
        <v>0</v>
      </c>
      <c r="G176" s="32">
        <f t="shared" si="44"/>
        <v>0</v>
      </c>
      <c r="H176" s="32">
        <f t="shared" si="44"/>
        <v>0</v>
      </c>
      <c r="I176" s="32">
        <f t="shared" si="44"/>
        <v>0</v>
      </c>
      <c r="J176" s="32">
        <f t="shared" si="44"/>
        <v>0</v>
      </c>
      <c r="K176" s="32">
        <f t="shared" si="44"/>
        <v>0</v>
      </c>
      <c r="L176" s="32">
        <f t="shared" si="44"/>
        <v>0</v>
      </c>
      <c r="M176" s="32">
        <f t="shared" si="44"/>
        <v>0</v>
      </c>
      <c r="N176" s="33">
        <f t="shared" si="44"/>
        <v>0</v>
      </c>
    </row>
    <row r="177" spans="1:14" ht="13.5" thickBot="1">
      <c r="A177" s="40" t="s">
        <v>5</v>
      </c>
      <c r="B177" s="39" t="s">
        <v>42</v>
      </c>
      <c r="C177" s="39" t="s">
        <v>42</v>
      </c>
      <c r="D177" s="18" t="s">
        <v>9</v>
      </c>
      <c r="E177" s="31">
        <f t="shared" ref="E177:N177" si="45">SUM(E76,E93,E110,E126,E143,E160)</f>
        <v>0</v>
      </c>
      <c r="F177" s="32">
        <f t="shared" si="45"/>
        <v>0</v>
      </c>
      <c r="G177" s="32">
        <f t="shared" si="45"/>
        <v>0</v>
      </c>
      <c r="H177" s="32">
        <f t="shared" si="45"/>
        <v>0</v>
      </c>
      <c r="I177" s="32">
        <f t="shared" si="45"/>
        <v>0</v>
      </c>
      <c r="J177" s="32">
        <f t="shared" si="45"/>
        <v>0</v>
      </c>
      <c r="K177" s="32">
        <f t="shared" si="45"/>
        <v>0</v>
      </c>
      <c r="L177" s="32">
        <f t="shared" si="45"/>
        <v>0</v>
      </c>
      <c r="M177" s="32">
        <f t="shared" si="45"/>
        <v>0</v>
      </c>
      <c r="N177" s="33">
        <f t="shared" si="45"/>
        <v>0</v>
      </c>
    </row>
    <row r="178" spans="1:14" ht="13.5" thickBot="1">
      <c r="A178" s="40" t="s">
        <v>5</v>
      </c>
      <c r="B178" s="39" t="s">
        <v>42</v>
      </c>
      <c r="C178" s="39" t="s">
        <v>42</v>
      </c>
      <c r="D178" s="18" t="s">
        <v>10</v>
      </c>
      <c r="E178" s="31">
        <f t="shared" ref="E178:N178" si="46">SUM(E77,E94,E111,E127,E144,E161)</f>
        <v>0</v>
      </c>
      <c r="F178" s="32">
        <f t="shared" si="46"/>
        <v>0</v>
      </c>
      <c r="G178" s="32">
        <f t="shared" si="46"/>
        <v>0</v>
      </c>
      <c r="H178" s="32">
        <f t="shared" si="46"/>
        <v>0</v>
      </c>
      <c r="I178" s="32">
        <f t="shared" si="46"/>
        <v>0</v>
      </c>
      <c r="J178" s="32">
        <f t="shared" si="46"/>
        <v>0</v>
      </c>
      <c r="K178" s="32">
        <f t="shared" si="46"/>
        <v>0</v>
      </c>
      <c r="L178" s="32">
        <f t="shared" si="46"/>
        <v>0</v>
      </c>
      <c r="M178" s="32">
        <f t="shared" si="46"/>
        <v>0</v>
      </c>
      <c r="N178" s="33">
        <f t="shared" si="46"/>
        <v>0</v>
      </c>
    </row>
    <row r="179" spans="1:14" ht="13.5" thickBot="1">
      <c r="A179" s="40" t="s">
        <v>5</v>
      </c>
      <c r="B179" s="39" t="s">
        <v>42</v>
      </c>
      <c r="C179" s="39" t="s">
        <v>42</v>
      </c>
      <c r="D179" s="18" t="s">
        <v>11</v>
      </c>
      <c r="E179" s="31">
        <f t="shared" ref="E179:N179" si="47">SUM(E78,E95,E112,E128,E145,E162)</f>
        <v>0</v>
      </c>
      <c r="F179" s="32">
        <f t="shared" si="47"/>
        <v>0</v>
      </c>
      <c r="G179" s="32">
        <f t="shared" si="47"/>
        <v>0</v>
      </c>
      <c r="H179" s="32">
        <f t="shared" si="47"/>
        <v>0</v>
      </c>
      <c r="I179" s="32">
        <f t="shared" si="47"/>
        <v>0</v>
      </c>
      <c r="J179" s="32">
        <f t="shared" si="47"/>
        <v>0</v>
      </c>
      <c r="K179" s="32">
        <f t="shared" si="47"/>
        <v>0</v>
      </c>
      <c r="L179" s="32">
        <f t="shared" si="47"/>
        <v>0</v>
      </c>
      <c r="M179" s="32">
        <f t="shared" si="47"/>
        <v>0</v>
      </c>
      <c r="N179" s="33">
        <f t="shared" si="47"/>
        <v>0</v>
      </c>
    </row>
    <row r="180" spans="1:14" ht="13.5" thickBot="1">
      <c r="A180" s="40" t="s">
        <v>5</v>
      </c>
      <c r="B180" s="39" t="s">
        <v>42</v>
      </c>
      <c r="C180" s="39" t="s">
        <v>42</v>
      </c>
      <c r="D180" s="18" t="s">
        <v>12</v>
      </c>
      <c r="E180" s="31">
        <f t="shared" ref="E180:N180" si="48">SUM(E79,E96,E113,E129,E146,E163)</f>
        <v>0</v>
      </c>
      <c r="F180" s="32">
        <f t="shared" si="48"/>
        <v>0</v>
      </c>
      <c r="G180" s="32">
        <f t="shared" si="48"/>
        <v>0</v>
      </c>
      <c r="H180" s="32">
        <f t="shared" si="48"/>
        <v>0</v>
      </c>
      <c r="I180" s="32">
        <f t="shared" si="48"/>
        <v>0</v>
      </c>
      <c r="J180" s="32">
        <f t="shared" si="48"/>
        <v>0</v>
      </c>
      <c r="K180" s="32">
        <f t="shared" si="48"/>
        <v>0</v>
      </c>
      <c r="L180" s="32">
        <f t="shared" si="48"/>
        <v>0</v>
      </c>
      <c r="M180" s="32">
        <f t="shared" si="48"/>
        <v>0</v>
      </c>
      <c r="N180" s="33">
        <f t="shared" si="48"/>
        <v>0</v>
      </c>
    </row>
    <row r="181" spans="1:14" ht="13.5" thickBot="1">
      <c r="A181" s="40" t="s">
        <v>5</v>
      </c>
      <c r="B181" s="39" t="s">
        <v>42</v>
      </c>
      <c r="C181" s="39" t="s">
        <v>42</v>
      </c>
      <c r="D181" s="18" t="s">
        <v>13</v>
      </c>
      <c r="E181" s="31">
        <f t="shared" ref="E181:N181" si="49">SUM(E80,E97,E114,E130,E147,E164)</f>
        <v>0</v>
      </c>
      <c r="F181" s="32">
        <f t="shared" si="49"/>
        <v>0</v>
      </c>
      <c r="G181" s="32">
        <f t="shared" si="49"/>
        <v>0</v>
      </c>
      <c r="H181" s="32">
        <f t="shared" si="49"/>
        <v>0</v>
      </c>
      <c r="I181" s="32">
        <f t="shared" si="49"/>
        <v>0</v>
      </c>
      <c r="J181" s="32">
        <f t="shared" si="49"/>
        <v>0</v>
      </c>
      <c r="K181" s="32">
        <f t="shared" si="49"/>
        <v>0</v>
      </c>
      <c r="L181" s="32">
        <f t="shared" si="49"/>
        <v>0</v>
      </c>
      <c r="M181" s="32">
        <f t="shared" si="49"/>
        <v>0</v>
      </c>
      <c r="N181" s="33">
        <f t="shared" si="49"/>
        <v>0</v>
      </c>
    </row>
    <row r="182" spans="1:14" ht="13.5" thickBot="1">
      <c r="A182" s="40" t="s">
        <v>5</v>
      </c>
      <c r="B182" s="39" t="s">
        <v>42</v>
      </c>
      <c r="C182" s="39" t="s">
        <v>42</v>
      </c>
      <c r="D182" s="18" t="s">
        <v>14</v>
      </c>
      <c r="E182" s="31">
        <f t="shared" ref="E182:N182" si="50">SUM(E81,E98,E115,E131,E148,E165)</f>
        <v>0</v>
      </c>
      <c r="F182" s="32">
        <f t="shared" si="50"/>
        <v>0</v>
      </c>
      <c r="G182" s="32">
        <f t="shared" si="50"/>
        <v>0</v>
      </c>
      <c r="H182" s="32">
        <f t="shared" si="50"/>
        <v>0</v>
      </c>
      <c r="I182" s="32">
        <f t="shared" si="50"/>
        <v>0</v>
      </c>
      <c r="J182" s="32">
        <f t="shared" si="50"/>
        <v>0</v>
      </c>
      <c r="K182" s="32">
        <f t="shared" si="50"/>
        <v>0</v>
      </c>
      <c r="L182" s="32">
        <f t="shared" si="50"/>
        <v>0</v>
      </c>
      <c r="M182" s="32">
        <f t="shared" si="50"/>
        <v>0</v>
      </c>
      <c r="N182" s="33">
        <f t="shared" si="50"/>
        <v>0</v>
      </c>
    </row>
    <row r="183" spans="1:14" ht="13.5" thickBot="1">
      <c r="A183" s="40" t="s">
        <v>5</v>
      </c>
      <c r="B183" s="39" t="s">
        <v>42</v>
      </c>
      <c r="C183" s="39" t="s">
        <v>42</v>
      </c>
      <c r="D183" s="18" t="s">
        <v>15</v>
      </c>
      <c r="E183" s="31">
        <f t="shared" ref="E183:N183" si="51">SUM(E82,E99,E116,E132,E149,E166)</f>
        <v>0</v>
      </c>
      <c r="F183" s="32">
        <f t="shared" si="51"/>
        <v>0</v>
      </c>
      <c r="G183" s="32">
        <f t="shared" si="51"/>
        <v>0</v>
      </c>
      <c r="H183" s="32">
        <f t="shared" si="51"/>
        <v>0</v>
      </c>
      <c r="I183" s="32">
        <f t="shared" si="51"/>
        <v>0</v>
      </c>
      <c r="J183" s="32">
        <f t="shared" si="51"/>
        <v>0</v>
      </c>
      <c r="K183" s="32">
        <f t="shared" si="51"/>
        <v>0</v>
      </c>
      <c r="L183" s="32">
        <f t="shared" si="51"/>
        <v>0</v>
      </c>
      <c r="M183" s="32">
        <f t="shared" si="51"/>
        <v>0</v>
      </c>
      <c r="N183" s="33">
        <f t="shared" si="51"/>
        <v>0</v>
      </c>
    </row>
    <row r="184" spans="1:14" ht="13.5" thickBot="1">
      <c r="A184" s="40" t="s">
        <v>5</v>
      </c>
      <c r="B184" s="39" t="s">
        <v>42</v>
      </c>
      <c r="C184" s="39" t="s">
        <v>42</v>
      </c>
      <c r="D184" s="18" t="s">
        <v>16</v>
      </c>
      <c r="E184" s="31">
        <f t="shared" ref="E184:N184" si="52">SUM(E83,E100,E117,E133,E150,E167)</f>
        <v>0</v>
      </c>
      <c r="F184" s="32">
        <f t="shared" si="52"/>
        <v>0</v>
      </c>
      <c r="G184" s="32">
        <f t="shared" si="52"/>
        <v>0</v>
      </c>
      <c r="H184" s="32">
        <f t="shared" si="52"/>
        <v>0</v>
      </c>
      <c r="I184" s="32">
        <f t="shared" si="52"/>
        <v>0</v>
      </c>
      <c r="J184" s="32">
        <f t="shared" si="52"/>
        <v>0</v>
      </c>
      <c r="K184" s="32">
        <f t="shared" si="52"/>
        <v>0</v>
      </c>
      <c r="L184" s="32">
        <f t="shared" si="52"/>
        <v>0</v>
      </c>
      <c r="M184" s="32">
        <f t="shared" si="52"/>
        <v>0</v>
      </c>
      <c r="N184" s="33">
        <f t="shared" si="52"/>
        <v>0</v>
      </c>
    </row>
    <row r="185" spans="1:14" ht="13.5" thickBot="1">
      <c r="A185" s="40" t="s">
        <v>5</v>
      </c>
      <c r="B185" s="39" t="s">
        <v>42</v>
      </c>
      <c r="C185" s="39" t="s">
        <v>42</v>
      </c>
      <c r="D185" s="18" t="s">
        <v>16</v>
      </c>
      <c r="E185" s="31">
        <f t="shared" ref="E185:N185" si="53">SUM(E84,E101,E118,E134,E151,E168)</f>
        <v>0</v>
      </c>
      <c r="F185" s="32">
        <f t="shared" si="53"/>
        <v>0</v>
      </c>
      <c r="G185" s="32">
        <f t="shared" si="53"/>
        <v>0</v>
      </c>
      <c r="H185" s="32">
        <f t="shared" si="53"/>
        <v>0</v>
      </c>
      <c r="I185" s="32">
        <f t="shared" si="53"/>
        <v>0</v>
      </c>
      <c r="J185" s="32">
        <f t="shared" si="53"/>
        <v>0</v>
      </c>
      <c r="K185" s="32">
        <f t="shared" si="53"/>
        <v>0</v>
      </c>
      <c r="L185" s="32">
        <f t="shared" si="53"/>
        <v>0</v>
      </c>
      <c r="M185" s="32">
        <f t="shared" si="53"/>
        <v>0</v>
      </c>
      <c r="N185" s="33">
        <f t="shared" si="53"/>
        <v>0</v>
      </c>
    </row>
    <row r="186" spans="1:14" ht="13.5" thickBot="1">
      <c r="A186" s="40" t="s">
        <v>5</v>
      </c>
      <c r="B186" s="39" t="s">
        <v>42</v>
      </c>
      <c r="C186" s="39" t="s">
        <v>42</v>
      </c>
      <c r="D186" s="18" t="s">
        <v>16</v>
      </c>
      <c r="E186" s="31">
        <f t="shared" ref="E186:N186" si="54">SUM(E85,E102,E119,E135,E152,E169)</f>
        <v>0</v>
      </c>
      <c r="F186" s="32">
        <f t="shared" si="54"/>
        <v>0</v>
      </c>
      <c r="G186" s="32">
        <f t="shared" si="54"/>
        <v>0</v>
      </c>
      <c r="H186" s="32">
        <f t="shared" si="54"/>
        <v>0</v>
      </c>
      <c r="I186" s="32">
        <f t="shared" si="54"/>
        <v>0</v>
      </c>
      <c r="J186" s="32">
        <f t="shared" si="54"/>
        <v>0</v>
      </c>
      <c r="K186" s="32">
        <f t="shared" si="54"/>
        <v>0</v>
      </c>
      <c r="L186" s="32">
        <f t="shared" si="54"/>
        <v>0</v>
      </c>
      <c r="M186" s="32">
        <f t="shared" si="54"/>
        <v>0</v>
      </c>
      <c r="N186" s="33">
        <f t="shared" si="54"/>
        <v>0</v>
      </c>
    </row>
    <row r="187" spans="1:14" ht="15.75" thickBot="1">
      <c r="A187" s="40" t="s">
        <v>5</v>
      </c>
      <c r="B187" s="39" t="s">
        <v>42</v>
      </c>
      <c r="C187" s="39" t="s">
        <v>42</v>
      </c>
      <c r="D187" s="22" t="s">
        <v>17</v>
      </c>
      <c r="E187" s="23">
        <f>SUM(E176:E186)</f>
        <v>0</v>
      </c>
      <c r="F187" s="24">
        <f t="shared" ref="F187:N187" si="55">SUM(F176:F186)</f>
        <v>0</v>
      </c>
      <c r="G187" s="24">
        <f t="shared" si="55"/>
        <v>0</v>
      </c>
      <c r="H187" s="24">
        <f t="shared" si="55"/>
        <v>0</v>
      </c>
      <c r="I187" s="24">
        <f t="shared" si="55"/>
        <v>0</v>
      </c>
      <c r="J187" s="24">
        <f t="shared" si="55"/>
        <v>0</v>
      </c>
      <c r="K187" s="24">
        <f t="shared" si="55"/>
        <v>0</v>
      </c>
      <c r="L187" s="24">
        <f t="shared" si="55"/>
        <v>0</v>
      </c>
      <c r="M187" s="24">
        <f t="shared" si="55"/>
        <v>0</v>
      </c>
      <c r="N187" s="25">
        <f t="shared" si="55"/>
        <v>0</v>
      </c>
    </row>
    <row r="188" spans="1:14" ht="13.5" thickBot="1">
      <c r="A188" s="40" t="s">
        <v>5</v>
      </c>
      <c r="B188" s="39" t="s">
        <v>42</v>
      </c>
      <c r="C188" s="39" t="s">
        <v>42</v>
      </c>
      <c r="D188" s="18" t="s">
        <v>18</v>
      </c>
      <c r="E188" s="31" t="e">
        <f>SUM(E87,E104,#REF!,E137,E154,E171)</f>
        <v>#REF!</v>
      </c>
      <c r="F188" s="32" t="e">
        <f>SUM(F87,F104,#REF!,F137,F154,F171)</f>
        <v>#REF!</v>
      </c>
      <c r="G188" s="32" t="e">
        <f>SUM(G87,G104,#REF!,G137,G154,G171)</f>
        <v>#REF!</v>
      </c>
      <c r="H188" s="32" t="e">
        <f>SUM(H87,H104,#REF!,H137,H154,H171)</f>
        <v>#REF!</v>
      </c>
      <c r="I188" s="32" t="e">
        <f>SUM(I87,I104,#REF!,I137,I154,I171)</f>
        <v>#REF!</v>
      </c>
      <c r="J188" s="32" t="e">
        <f>SUM(J87,J104,#REF!,J137,J154,J171)</f>
        <v>#REF!</v>
      </c>
      <c r="K188" s="32" t="e">
        <f>SUM(K87,K104,#REF!,K137,K154,K171)</f>
        <v>#REF!</v>
      </c>
      <c r="L188" s="32" t="e">
        <f>SUM(L87,L104,#REF!,L137,L154,L171)</f>
        <v>#REF!</v>
      </c>
      <c r="M188" s="32" t="e">
        <f>SUM(M87,M104,#REF!,M137,M154,M171)</f>
        <v>#REF!</v>
      </c>
      <c r="N188" s="33" t="e">
        <f>SUM(N87,N104,#REF!,N137,N154,N171)</f>
        <v>#REF!</v>
      </c>
    </row>
    <row r="189" spans="1:14" ht="13.5" thickBot="1">
      <c r="A189" s="40" t="s">
        <v>5</v>
      </c>
      <c r="B189" s="39" t="s">
        <v>42</v>
      </c>
      <c r="C189" s="39" t="s">
        <v>42</v>
      </c>
      <c r="D189" s="18" t="s">
        <v>19</v>
      </c>
      <c r="E189" s="31">
        <f t="shared" ref="E189:N189" si="56">SUM(E88,E105,E121,E138,E155,E172)</f>
        <v>0</v>
      </c>
      <c r="F189" s="32">
        <f t="shared" si="56"/>
        <v>0</v>
      </c>
      <c r="G189" s="32">
        <f t="shared" si="56"/>
        <v>0</v>
      </c>
      <c r="H189" s="32">
        <f t="shared" si="56"/>
        <v>0</v>
      </c>
      <c r="I189" s="32">
        <f t="shared" si="56"/>
        <v>0</v>
      </c>
      <c r="J189" s="32">
        <f t="shared" si="56"/>
        <v>0</v>
      </c>
      <c r="K189" s="32">
        <f t="shared" si="56"/>
        <v>0</v>
      </c>
      <c r="L189" s="32">
        <f t="shared" si="56"/>
        <v>0</v>
      </c>
      <c r="M189" s="32">
        <f t="shared" si="56"/>
        <v>0</v>
      </c>
      <c r="N189" s="33">
        <f t="shared" si="56"/>
        <v>0</v>
      </c>
    </row>
    <row r="190" spans="1:14" ht="13.5" thickBot="1">
      <c r="A190" s="40" t="s">
        <v>5</v>
      </c>
      <c r="B190" s="39" t="s">
        <v>42</v>
      </c>
      <c r="C190" s="39" t="s">
        <v>42</v>
      </c>
      <c r="D190" s="18" t="s">
        <v>20</v>
      </c>
      <c r="E190" s="31">
        <f t="shared" ref="E190:N190" si="57">SUM(E89,E106,E122,E139,E156,E173)</f>
        <v>0</v>
      </c>
      <c r="F190" s="32">
        <f t="shared" si="57"/>
        <v>0</v>
      </c>
      <c r="G190" s="32">
        <f t="shared" si="57"/>
        <v>0</v>
      </c>
      <c r="H190" s="32">
        <f t="shared" si="57"/>
        <v>0</v>
      </c>
      <c r="I190" s="32">
        <f t="shared" si="57"/>
        <v>0</v>
      </c>
      <c r="J190" s="32">
        <f t="shared" si="57"/>
        <v>0</v>
      </c>
      <c r="K190" s="32">
        <f t="shared" si="57"/>
        <v>0</v>
      </c>
      <c r="L190" s="32">
        <f t="shared" si="57"/>
        <v>0</v>
      </c>
      <c r="M190" s="32">
        <f t="shared" si="57"/>
        <v>0</v>
      </c>
      <c r="N190" s="33">
        <f t="shared" si="57"/>
        <v>0</v>
      </c>
    </row>
    <row r="191" spans="1:14" ht="15.75" thickBot="1">
      <c r="A191" s="40" t="s">
        <v>5</v>
      </c>
      <c r="B191" s="39" t="s">
        <v>42</v>
      </c>
      <c r="C191" s="39" t="s">
        <v>42</v>
      </c>
      <c r="D191" s="22" t="s">
        <v>21</v>
      </c>
      <c r="E191" s="23" t="e">
        <f>SUM(E188:E190)</f>
        <v>#REF!</v>
      </c>
      <c r="F191" s="24" t="e">
        <f t="shared" ref="F191:N191" si="58">SUM(F188:F190)</f>
        <v>#REF!</v>
      </c>
      <c r="G191" s="24" t="e">
        <f t="shared" si="58"/>
        <v>#REF!</v>
      </c>
      <c r="H191" s="24" t="e">
        <f t="shared" si="58"/>
        <v>#REF!</v>
      </c>
      <c r="I191" s="24" t="e">
        <f t="shared" si="58"/>
        <v>#REF!</v>
      </c>
      <c r="J191" s="24" t="e">
        <f t="shared" si="58"/>
        <v>#REF!</v>
      </c>
      <c r="K191" s="24" t="e">
        <f t="shared" si="58"/>
        <v>#REF!</v>
      </c>
      <c r="L191" s="24" t="e">
        <f t="shared" si="58"/>
        <v>#REF!</v>
      </c>
      <c r="M191" s="24" t="e">
        <f t="shared" si="58"/>
        <v>#REF!</v>
      </c>
      <c r="N191" s="25" t="e">
        <f t="shared" si="58"/>
        <v>#REF!</v>
      </c>
    </row>
    <row r="192" spans="1:14" ht="15.75" thickBot="1">
      <c r="A192" s="40" t="s">
        <v>5</v>
      </c>
      <c r="B192" s="39" t="s">
        <v>42</v>
      </c>
      <c r="C192" s="39" t="s">
        <v>42</v>
      </c>
      <c r="D192" s="27" t="s">
        <v>43</v>
      </c>
      <c r="E192" s="28" t="e">
        <f t="shared" ref="E192:N192" si="59">SUM(E191,E187)</f>
        <v>#REF!</v>
      </c>
      <c r="F192" s="29" t="e">
        <f t="shared" si="59"/>
        <v>#REF!</v>
      </c>
      <c r="G192" s="29" t="e">
        <f t="shared" si="59"/>
        <v>#REF!</v>
      </c>
      <c r="H192" s="29" t="e">
        <f t="shared" si="59"/>
        <v>#REF!</v>
      </c>
      <c r="I192" s="29" t="e">
        <f t="shared" si="59"/>
        <v>#REF!</v>
      </c>
      <c r="J192" s="29" t="e">
        <f t="shared" si="59"/>
        <v>#REF!</v>
      </c>
      <c r="K192" s="29" t="e">
        <f t="shared" si="59"/>
        <v>#REF!</v>
      </c>
      <c r="L192" s="29" t="e">
        <f t="shared" si="59"/>
        <v>#REF!</v>
      </c>
      <c r="M192" s="29" t="e">
        <f t="shared" si="59"/>
        <v>#REF!</v>
      </c>
      <c r="N192" s="30" t="e">
        <f t="shared" si="59"/>
        <v>#REF!</v>
      </c>
    </row>
    <row r="193" spans="1:14" ht="13.5" thickBot="1">
      <c r="A193" s="39" t="s">
        <v>44</v>
      </c>
      <c r="B193" s="39" t="s">
        <v>44</v>
      </c>
      <c r="C193" s="39" t="s">
        <v>45</v>
      </c>
      <c r="D193" s="18" t="s">
        <v>8</v>
      </c>
      <c r="E193" s="19"/>
      <c r="F193" s="20"/>
      <c r="G193" s="20"/>
      <c r="H193" s="20"/>
      <c r="I193" s="20"/>
      <c r="J193" s="20"/>
      <c r="K193" s="20"/>
      <c r="L193" s="20"/>
      <c r="M193" s="20"/>
      <c r="N193" s="21"/>
    </row>
    <row r="194" spans="1:14" ht="13.5" thickBot="1">
      <c r="A194" s="39" t="s">
        <v>44</v>
      </c>
      <c r="B194" s="39" t="s">
        <v>44</v>
      </c>
      <c r="C194" s="39" t="s">
        <v>45</v>
      </c>
      <c r="D194" s="18" t="s">
        <v>9</v>
      </c>
      <c r="E194" s="19"/>
      <c r="F194" s="20"/>
      <c r="G194" s="20"/>
      <c r="H194" s="20"/>
      <c r="I194" s="20"/>
      <c r="J194" s="20"/>
      <c r="K194" s="20"/>
      <c r="L194" s="20"/>
      <c r="M194" s="20"/>
      <c r="N194" s="21"/>
    </row>
    <row r="195" spans="1:14" ht="13.5" thickBot="1">
      <c r="A195" s="39" t="s">
        <v>44</v>
      </c>
      <c r="B195" s="39" t="s">
        <v>44</v>
      </c>
      <c r="C195" s="39" t="s">
        <v>45</v>
      </c>
      <c r="D195" s="18" t="s">
        <v>10</v>
      </c>
      <c r="E195" s="19"/>
      <c r="F195" s="20"/>
      <c r="G195" s="20"/>
      <c r="H195" s="20"/>
      <c r="I195" s="20"/>
      <c r="J195" s="20"/>
      <c r="K195" s="20"/>
      <c r="L195" s="20"/>
      <c r="M195" s="20"/>
      <c r="N195" s="21"/>
    </row>
    <row r="196" spans="1:14" ht="13.5" thickBot="1">
      <c r="A196" s="39" t="s">
        <v>44</v>
      </c>
      <c r="B196" s="39" t="s">
        <v>44</v>
      </c>
      <c r="C196" s="39" t="s">
        <v>45</v>
      </c>
      <c r="D196" s="18" t="s">
        <v>11</v>
      </c>
      <c r="E196" s="19"/>
      <c r="F196" s="20"/>
      <c r="G196" s="20"/>
      <c r="H196" s="20"/>
      <c r="I196" s="20"/>
      <c r="J196" s="20"/>
      <c r="K196" s="20"/>
      <c r="L196" s="20"/>
      <c r="M196" s="20"/>
      <c r="N196" s="21"/>
    </row>
    <row r="197" spans="1:14" ht="13.5" thickBot="1">
      <c r="A197" s="39" t="s">
        <v>44</v>
      </c>
      <c r="B197" s="39" t="s">
        <v>44</v>
      </c>
      <c r="C197" s="39" t="s">
        <v>45</v>
      </c>
      <c r="D197" s="18" t="s">
        <v>12</v>
      </c>
      <c r="E197" s="19"/>
      <c r="F197" s="20"/>
      <c r="G197" s="20"/>
      <c r="H197" s="20"/>
      <c r="I197" s="20"/>
      <c r="J197" s="20"/>
      <c r="K197" s="20"/>
      <c r="L197" s="20"/>
      <c r="M197" s="20"/>
      <c r="N197" s="21"/>
    </row>
    <row r="198" spans="1:14" ht="13.5" thickBot="1">
      <c r="A198" s="39" t="s">
        <v>44</v>
      </c>
      <c r="B198" s="39" t="s">
        <v>44</v>
      </c>
      <c r="C198" s="39" t="s">
        <v>45</v>
      </c>
      <c r="D198" s="18" t="s">
        <v>13</v>
      </c>
      <c r="E198" s="19"/>
      <c r="F198" s="20"/>
      <c r="G198" s="20"/>
      <c r="H198" s="20"/>
      <c r="I198" s="20"/>
      <c r="J198" s="20"/>
      <c r="K198" s="20"/>
      <c r="L198" s="20"/>
      <c r="M198" s="20"/>
      <c r="N198" s="21"/>
    </row>
    <row r="199" spans="1:14" ht="13.5" thickBot="1">
      <c r="A199" s="39" t="s">
        <v>44</v>
      </c>
      <c r="B199" s="39" t="s">
        <v>44</v>
      </c>
      <c r="C199" s="39" t="s">
        <v>45</v>
      </c>
      <c r="D199" s="18" t="s">
        <v>14</v>
      </c>
      <c r="E199" s="19"/>
      <c r="F199" s="20"/>
      <c r="G199" s="20"/>
      <c r="H199" s="20"/>
      <c r="I199" s="20"/>
      <c r="J199" s="20"/>
      <c r="K199" s="20"/>
      <c r="L199" s="20"/>
      <c r="M199" s="20"/>
      <c r="N199" s="21"/>
    </row>
    <row r="200" spans="1:14" ht="13.5" thickBot="1">
      <c r="A200" s="39" t="s">
        <v>44</v>
      </c>
      <c r="B200" s="39" t="s">
        <v>44</v>
      </c>
      <c r="C200" s="39" t="s">
        <v>45</v>
      </c>
      <c r="D200" s="18" t="s">
        <v>15</v>
      </c>
      <c r="E200" s="19"/>
      <c r="F200" s="20"/>
      <c r="G200" s="20"/>
      <c r="H200" s="20"/>
      <c r="I200" s="20"/>
      <c r="J200" s="20"/>
      <c r="K200" s="20"/>
      <c r="L200" s="20"/>
      <c r="M200" s="20"/>
      <c r="N200" s="21"/>
    </row>
    <row r="201" spans="1:14" ht="13.5" thickBot="1">
      <c r="A201" s="39" t="s">
        <v>44</v>
      </c>
      <c r="B201" s="39" t="s">
        <v>44</v>
      </c>
      <c r="C201" s="39" t="s">
        <v>45</v>
      </c>
      <c r="D201" s="18" t="s">
        <v>16</v>
      </c>
      <c r="E201" s="19"/>
      <c r="F201" s="20"/>
      <c r="G201" s="20"/>
      <c r="H201" s="20"/>
      <c r="I201" s="20"/>
      <c r="J201" s="20"/>
      <c r="K201" s="20"/>
      <c r="L201" s="20"/>
      <c r="M201" s="20"/>
      <c r="N201" s="21"/>
    </row>
    <row r="202" spans="1:14" ht="13.5" thickBot="1">
      <c r="A202" s="39" t="s">
        <v>44</v>
      </c>
      <c r="B202" s="39" t="s">
        <v>44</v>
      </c>
      <c r="C202" s="39" t="s">
        <v>45</v>
      </c>
      <c r="D202" s="18" t="s">
        <v>16</v>
      </c>
      <c r="E202" s="19"/>
      <c r="F202" s="20"/>
      <c r="G202" s="20"/>
      <c r="H202" s="20"/>
      <c r="I202" s="20"/>
      <c r="J202" s="20"/>
      <c r="K202" s="20"/>
      <c r="L202" s="20"/>
      <c r="M202" s="20"/>
      <c r="N202" s="21"/>
    </row>
    <row r="203" spans="1:14" ht="13.5" thickBot="1">
      <c r="A203" s="39" t="s">
        <v>44</v>
      </c>
      <c r="B203" s="39" t="s">
        <v>44</v>
      </c>
      <c r="C203" s="39" t="s">
        <v>45</v>
      </c>
      <c r="D203" s="18" t="s">
        <v>16</v>
      </c>
      <c r="E203" s="19"/>
      <c r="F203" s="20"/>
      <c r="G203" s="20"/>
      <c r="H203" s="20"/>
      <c r="I203" s="20"/>
      <c r="J203" s="20"/>
      <c r="K203" s="20"/>
      <c r="L203" s="20"/>
      <c r="M203" s="20"/>
      <c r="N203" s="21"/>
    </row>
    <row r="204" spans="1:14" ht="15.75" thickBot="1">
      <c r="A204" s="39" t="s">
        <v>44</v>
      </c>
      <c r="B204" s="39" t="s">
        <v>44</v>
      </c>
      <c r="C204" s="39" t="s">
        <v>45</v>
      </c>
      <c r="D204" s="22" t="s">
        <v>17</v>
      </c>
      <c r="E204" s="23">
        <f>SUM(E193:E203)</f>
        <v>0</v>
      </c>
      <c r="F204" s="24">
        <f t="shared" ref="F204:N204" si="60">SUM(F193:F203)</f>
        <v>0</v>
      </c>
      <c r="G204" s="24">
        <f t="shared" si="60"/>
        <v>0</v>
      </c>
      <c r="H204" s="24">
        <f t="shared" si="60"/>
        <v>0</v>
      </c>
      <c r="I204" s="24">
        <f t="shared" si="60"/>
        <v>0</v>
      </c>
      <c r="J204" s="24">
        <f t="shared" si="60"/>
        <v>0</v>
      </c>
      <c r="K204" s="24">
        <f t="shared" si="60"/>
        <v>0</v>
      </c>
      <c r="L204" s="24">
        <f t="shared" si="60"/>
        <v>0</v>
      </c>
      <c r="M204" s="24">
        <f t="shared" si="60"/>
        <v>0</v>
      </c>
      <c r="N204" s="25">
        <f t="shared" si="60"/>
        <v>0</v>
      </c>
    </row>
    <row r="205" spans="1:14" ht="13.5" thickBot="1">
      <c r="A205" s="39" t="s">
        <v>44</v>
      </c>
      <c r="B205" s="39" t="s">
        <v>44</v>
      </c>
      <c r="C205" s="39" t="s">
        <v>45</v>
      </c>
      <c r="D205" s="18" t="s">
        <v>18</v>
      </c>
      <c r="E205" s="19"/>
      <c r="F205" s="20"/>
      <c r="G205" s="20"/>
      <c r="H205" s="20"/>
      <c r="I205" s="20"/>
      <c r="J205" s="20"/>
      <c r="K205" s="20"/>
      <c r="L205" s="20"/>
      <c r="M205" s="20"/>
      <c r="N205" s="21"/>
    </row>
    <row r="206" spans="1:14" ht="13.5" thickBot="1">
      <c r="A206" s="39" t="s">
        <v>44</v>
      </c>
      <c r="B206" s="39" t="s">
        <v>44</v>
      </c>
      <c r="C206" s="39" t="s">
        <v>45</v>
      </c>
      <c r="D206" s="18" t="s">
        <v>19</v>
      </c>
      <c r="E206" s="19"/>
      <c r="F206" s="20"/>
      <c r="G206" s="20"/>
      <c r="H206" s="20"/>
      <c r="I206" s="20"/>
      <c r="J206" s="20"/>
      <c r="K206" s="20"/>
      <c r="L206" s="20"/>
      <c r="M206" s="20"/>
      <c r="N206" s="21"/>
    </row>
    <row r="207" spans="1:14" ht="13.5" thickBot="1">
      <c r="A207" s="39" t="s">
        <v>44</v>
      </c>
      <c r="B207" s="39" t="s">
        <v>44</v>
      </c>
      <c r="C207" s="39" t="s">
        <v>45</v>
      </c>
      <c r="D207" s="18" t="s">
        <v>20</v>
      </c>
      <c r="E207" s="19"/>
      <c r="F207" s="20"/>
      <c r="G207" s="20"/>
      <c r="H207" s="20"/>
      <c r="I207" s="20"/>
      <c r="J207" s="20"/>
      <c r="K207" s="20"/>
      <c r="L207" s="20"/>
      <c r="M207" s="20"/>
      <c r="N207" s="21"/>
    </row>
    <row r="208" spans="1:14" ht="15.75" thickBot="1">
      <c r="A208" s="39" t="s">
        <v>44</v>
      </c>
      <c r="B208" s="39" t="s">
        <v>44</v>
      </c>
      <c r="C208" s="39" t="s">
        <v>45</v>
      </c>
      <c r="D208" s="22" t="s">
        <v>21</v>
      </c>
      <c r="E208" s="23">
        <f>SUM(E205:E207)</f>
        <v>0</v>
      </c>
      <c r="F208" s="24">
        <f t="shared" ref="F208:N208" si="61">SUM(F205:F207)</f>
        <v>0</v>
      </c>
      <c r="G208" s="24">
        <f t="shared" si="61"/>
        <v>0</v>
      </c>
      <c r="H208" s="24">
        <f t="shared" si="61"/>
        <v>0</v>
      </c>
      <c r="I208" s="24">
        <f t="shared" si="61"/>
        <v>0</v>
      </c>
      <c r="J208" s="24">
        <f t="shared" si="61"/>
        <v>0</v>
      </c>
      <c r="K208" s="24">
        <f t="shared" si="61"/>
        <v>0</v>
      </c>
      <c r="L208" s="24">
        <f t="shared" si="61"/>
        <v>0</v>
      </c>
      <c r="M208" s="24">
        <f t="shared" si="61"/>
        <v>0</v>
      </c>
      <c r="N208" s="25">
        <f t="shared" si="61"/>
        <v>0</v>
      </c>
    </row>
    <row r="209" spans="1:14" ht="15.75" thickBot="1">
      <c r="A209" s="39" t="s">
        <v>44</v>
      </c>
      <c r="B209" s="39" t="s">
        <v>44</v>
      </c>
      <c r="C209" s="39" t="s">
        <v>45</v>
      </c>
      <c r="D209" s="27" t="s">
        <v>46</v>
      </c>
      <c r="E209" s="28">
        <f t="shared" ref="E209:N209" si="62">SUM(E208,E204)</f>
        <v>0</v>
      </c>
      <c r="F209" s="29">
        <f t="shared" si="62"/>
        <v>0</v>
      </c>
      <c r="G209" s="29">
        <f t="shared" si="62"/>
        <v>0</v>
      </c>
      <c r="H209" s="29">
        <f t="shared" si="62"/>
        <v>0</v>
      </c>
      <c r="I209" s="29">
        <f t="shared" si="62"/>
        <v>0</v>
      </c>
      <c r="J209" s="29">
        <f t="shared" si="62"/>
        <v>0</v>
      </c>
      <c r="K209" s="29">
        <f t="shared" si="62"/>
        <v>0</v>
      </c>
      <c r="L209" s="29">
        <f t="shared" si="62"/>
        <v>0</v>
      </c>
      <c r="M209" s="29">
        <f t="shared" si="62"/>
        <v>0</v>
      </c>
      <c r="N209" s="30">
        <f t="shared" si="62"/>
        <v>0</v>
      </c>
    </row>
    <row r="210" spans="1:14" ht="13.5" thickBot="1">
      <c r="A210" s="39" t="s">
        <v>44</v>
      </c>
      <c r="B210" s="39" t="s">
        <v>44</v>
      </c>
      <c r="C210" s="39" t="s">
        <v>47</v>
      </c>
      <c r="D210" s="18" t="s">
        <v>8</v>
      </c>
      <c r="E210" s="19"/>
      <c r="F210" s="20"/>
      <c r="G210" s="20"/>
      <c r="H210" s="20"/>
      <c r="I210" s="20"/>
      <c r="J210" s="20"/>
      <c r="K210" s="20"/>
      <c r="L210" s="20"/>
      <c r="M210" s="20"/>
      <c r="N210" s="21"/>
    </row>
    <row r="211" spans="1:14" ht="13.5" thickBot="1">
      <c r="A211" s="39" t="s">
        <v>44</v>
      </c>
      <c r="B211" s="39" t="s">
        <v>44</v>
      </c>
      <c r="C211" s="39" t="s">
        <v>47</v>
      </c>
      <c r="D211" s="18" t="s">
        <v>9</v>
      </c>
      <c r="E211" s="19"/>
      <c r="F211" s="20"/>
      <c r="G211" s="20"/>
      <c r="H211" s="20"/>
      <c r="I211" s="20"/>
      <c r="J211" s="20"/>
      <c r="K211" s="20"/>
      <c r="L211" s="20"/>
      <c r="M211" s="20"/>
      <c r="N211" s="21"/>
    </row>
    <row r="212" spans="1:14" ht="13.5" thickBot="1">
      <c r="A212" s="39" t="s">
        <v>44</v>
      </c>
      <c r="B212" s="39" t="s">
        <v>44</v>
      </c>
      <c r="C212" s="39" t="s">
        <v>47</v>
      </c>
      <c r="D212" s="18" t="s">
        <v>10</v>
      </c>
      <c r="E212" s="19"/>
      <c r="F212" s="20"/>
      <c r="G212" s="20"/>
      <c r="H212" s="20"/>
      <c r="I212" s="20"/>
      <c r="J212" s="20"/>
      <c r="K212" s="20"/>
      <c r="L212" s="20"/>
      <c r="M212" s="20"/>
      <c r="N212" s="21"/>
    </row>
    <row r="213" spans="1:14" ht="13.5" thickBot="1">
      <c r="A213" s="39" t="s">
        <v>44</v>
      </c>
      <c r="B213" s="39" t="s">
        <v>44</v>
      </c>
      <c r="C213" s="39" t="s">
        <v>47</v>
      </c>
      <c r="D213" s="18" t="s">
        <v>11</v>
      </c>
      <c r="E213" s="19"/>
      <c r="F213" s="20"/>
      <c r="G213" s="20"/>
      <c r="H213" s="20"/>
      <c r="I213" s="20"/>
      <c r="J213" s="20"/>
      <c r="K213" s="20"/>
      <c r="L213" s="20"/>
      <c r="M213" s="20"/>
      <c r="N213" s="21"/>
    </row>
    <row r="214" spans="1:14" ht="13.5" thickBot="1">
      <c r="A214" s="39" t="s">
        <v>44</v>
      </c>
      <c r="B214" s="39" t="s">
        <v>44</v>
      </c>
      <c r="C214" s="39" t="s">
        <v>47</v>
      </c>
      <c r="D214" s="18" t="s">
        <v>12</v>
      </c>
      <c r="E214" s="19"/>
      <c r="F214" s="20"/>
      <c r="G214" s="20"/>
      <c r="H214" s="20"/>
      <c r="I214" s="20"/>
      <c r="J214" s="20"/>
      <c r="K214" s="20"/>
      <c r="L214" s="20"/>
      <c r="M214" s="20"/>
      <c r="N214" s="21"/>
    </row>
    <row r="215" spans="1:14" ht="13.5" thickBot="1">
      <c r="A215" s="39" t="s">
        <v>44</v>
      </c>
      <c r="B215" s="39" t="s">
        <v>44</v>
      </c>
      <c r="C215" s="39" t="s">
        <v>47</v>
      </c>
      <c r="D215" s="18" t="s">
        <v>13</v>
      </c>
      <c r="E215" s="19"/>
      <c r="F215" s="20"/>
      <c r="G215" s="20"/>
      <c r="H215" s="20"/>
      <c r="I215" s="20"/>
      <c r="J215" s="20"/>
      <c r="K215" s="20"/>
      <c r="L215" s="20"/>
      <c r="M215" s="20"/>
      <c r="N215" s="21"/>
    </row>
    <row r="216" spans="1:14" ht="13.5" thickBot="1">
      <c r="A216" s="39" t="s">
        <v>44</v>
      </c>
      <c r="B216" s="39" t="s">
        <v>44</v>
      </c>
      <c r="C216" s="39" t="s">
        <v>47</v>
      </c>
      <c r="D216" s="18" t="s">
        <v>14</v>
      </c>
      <c r="E216" s="19"/>
      <c r="F216" s="20"/>
      <c r="G216" s="20"/>
      <c r="H216" s="20"/>
      <c r="I216" s="20"/>
      <c r="J216" s="20"/>
      <c r="K216" s="20"/>
      <c r="L216" s="20"/>
      <c r="M216" s="20"/>
      <c r="N216" s="21"/>
    </row>
    <row r="217" spans="1:14" ht="13.5" thickBot="1">
      <c r="A217" s="39" t="s">
        <v>44</v>
      </c>
      <c r="B217" s="39" t="s">
        <v>44</v>
      </c>
      <c r="C217" s="39" t="s">
        <v>47</v>
      </c>
      <c r="D217" s="18" t="s">
        <v>15</v>
      </c>
      <c r="E217" s="19"/>
      <c r="F217" s="20"/>
      <c r="G217" s="20"/>
      <c r="H217" s="20"/>
      <c r="I217" s="20"/>
      <c r="J217" s="20"/>
      <c r="K217" s="20"/>
      <c r="L217" s="20"/>
      <c r="M217" s="20"/>
      <c r="N217" s="21"/>
    </row>
    <row r="218" spans="1:14" ht="13.5" thickBot="1">
      <c r="A218" s="39" t="s">
        <v>44</v>
      </c>
      <c r="B218" s="39" t="s">
        <v>44</v>
      </c>
      <c r="C218" s="39" t="s">
        <v>47</v>
      </c>
      <c r="D218" s="18" t="s">
        <v>16</v>
      </c>
      <c r="E218" s="19"/>
      <c r="F218" s="20"/>
      <c r="G218" s="20"/>
      <c r="H218" s="20"/>
      <c r="I218" s="20"/>
      <c r="J218" s="20"/>
      <c r="K218" s="20"/>
      <c r="L218" s="20"/>
      <c r="M218" s="20"/>
      <c r="N218" s="21"/>
    </row>
    <row r="219" spans="1:14" ht="13.5" thickBot="1">
      <c r="A219" s="39" t="s">
        <v>44</v>
      </c>
      <c r="B219" s="39" t="s">
        <v>44</v>
      </c>
      <c r="C219" s="39" t="s">
        <v>47</v>
      </c>
      <c r="D219" s="18" t="s">
        <v>16</v>
      </c>
      <c r="E219" s="19"/>
      <c r="F219" s="20"/>
      <c r="G219" s="20"/>
      <c r="H219" s="20"/>
      <c r="I219" s="20"/>
      <c r="J219" s="20"/>
      <c r="K219" s="20"/>
      <c r="L219" s="20"/>
      <c r="M219" s="20"/>
      <c r="N219" s="21"/>
    </row>
    <row r="220" spans="1:14" ht="13.5" thickBot="1">
      <c r="A220" s="39" t="s">
        <v>44</v>
      </c>
      <c r="B220" s="39" t="s">
        <v>44</v>
      </c>
      <c r="C220" s="39" t="s">
        <v>47</v>
      </c>
      <c r="D220" s="18" t="s">
        <v>16</v>
      </c>
      <c r="E220" s="19"/>
      <c r="F220" s="20"/>
      <c r="G220" s="20"/>
      <c r="H220" s="20"/>
      <c r="I220" s="20"/>
      <c r="J220" s="20"/>
      <c r="K220" s="20"/>
      <c r="L220" s="20"/>
      <c r="M220" s="20"/>
      <c r="N220" s="21"/>
    </row>
    <row r="221" spans="1:14" ht="15.75" thickBot="1">
      <c r="A221" s="39" t="s">
        <v>44</v>
      </c>
      <c r="B221" s="39" t="s">
        <v>44</v>
      </c>
      <c r="C221" s="39" t="s">
        <v>47</v>
      </c>
      <c r="D221" s="22" t="s">
        <v>17</v>
      </c>
      <c r="E221" s="23">
        <f>SUM(E210:E220)</f>
        <v>0</v>
      </c>
      <c r="F221" s="24">
        <f t="shared" ref="F221:N221" si="63">SUM(F210:F220)</f>
        <v>0</v>
      </c>
      <c r="G221" s="24">
        <f t="shared" si="63"/>
        <v>0</v>
      </c>
      <c r="H221" s="24">
        <f t="shared" si="63"/>
        <v>0</v>
      </c>
      <c r="I221" s="24">
        <f t="shared" si="63"/>
        <v>0</v>
      </c>
      <c r="J221" s="24">
        <f t="shared" si="63"/>
        <v>0</v>
      </c>
      <c r="K221" s="24">
        <f t="shared" si="63"/>
        <v>0</v>
      </c>
      <c r="L221" s="24">
        <f t="shared" si="63"/>
        <v>0</v>
      </c>
      <c r="M221" s="24">
        <f t="shared" si="63"/>
        <v>0</v>
      </c>
      <c r="N221" s="25">
        <f t="shared" si="63"/>
        <v>0</v>
      </c>
    </row>
    <row r="222" spans="1:14" ht="13.5" thickBot="1">
      <c r="A222" s="39" t="s">
        <v>44</v>
      </c>
      <c r="B222" s="39" t="s">
        <v>44</v>
      </c>
      <c r="C222" s="39" t="s">
        <v>47</v>
      </c>
      <c r="D222" s="18" t="s">
        <v>18</v>
      </c>
      <c r="E222" s="19"/>
      <c r="F222" s="20"/>
      <c r="G222" s="20"/>
      <c r="H222" s="20"/>
      <c r="I222" s="20"/>
      <c r="J222" s="20"/>
      <c r="K222" s="20"/>
      <c r="L222" s="20"/>
      <c r="M222" s="20"/>
      <c r="N222" s="21"/>
    </row>
    <row r="223" spans="1:14" ht="13.5" thickBot="1">
      <c r="A223" s="39" t="s">
        <v>44</v>
      </c>
      <c r="B223" s="39" t="s">
        <v>44</v>
      </c>
      <c r="C223" s="39" t="s">
        <v>47</v>
      </c>
      <c r="D223" s="18" t="s">
        <v>19</v>
      </c>
      <c r="E223" s="19"/>
      <c r="F223" s="20"/>
      <c r="G223" s="20"/>
      <c r="H223" s="20"/>
      <c r="I223" s="20"/>
      <c r="J223" s="20"/>
      <c r="K223" s="20"/>
      <c r="L223" s="20"/>
      <c r="M223" s="20"/>
      <c r="N223" s="21"/>
    </row>
    <row r="224" spans="1:14" ht="13.5" thickBot="1">
      <c r="A224" s="39" t="s">
        <v>44</v>
      </c>
      <c r="B224" s="39" t="s">
        <v>44</v>
      </c>
      <c r="C224" s="39" t="s">
        <v>47</v>
      </c>
      <c r="D224" s="18" t="s">
        <v>20</v>
      </c>
      <c r="E224" s="19"/>
      <c r="F224" s="20"/>
      <c r="G224" s="20"/>
      <c r="H224" s="20"/>
      <c r="I224" s="20"/>
      <c r="J224" s="20"/>
      <c r="K224" s="20"/>
      <c r="L224" s="20"/>
      <c r="M224" s="20"/>
      <c r="N224" s="21"/>
    </row>
    <row r="225" spans="1:14" ht="15.75" thickBot="1">
      <c r="A225" s="39" t="s">
        <v>44</v>
      </c>
      <c r="B225" s="39" t="s">
        <v>44</v>
      </c>
      <c r="C225" s="39" t="s">
        <v>47</v>
      </c>
      <c r="D225" s="22" t="s">
        <v>21</v>
      </c>
      <c r="E225" s="23">
        <f>SUM(E222:E224)</f>
        <v>0</v>
      </c>
      <c r="F225" s="24">
        <f t="shared" ref="F225:N225" si="64">SUM(F222:F224)</f>
        <v>0</v>
      </c>
      <c r="G225" s="24">
        <f t="shared" si="64"/>
        <v>0</v>
      </c>
      <c r="H225" s="24">
        <f t="shared" si="64"/>
        <v>0</v>
      </c>
      <c r="I225" s="24">
        <f t="shared" si="64"/>
        <v>0</v>
      </c>
      <c r="J225" s="24">
        <f t="shared" si="64"/>
        <v>0</v>
      </c>
      <c r="K225" s="24">
        <f t="shared" si="64"/>
        <v>0</v>
      </c>
      <c r="L225" s="24">
        <f t="shared" si="64"/>
        <v>0</v>
      </c>
      <c r="M225" s="24">
        <f t="shared" si="64"/>
        <v>0</v>
      </c>
      <c r="N225" s="25">
        <f t="shared" si="64"/>
        <v>0</v>
      </c>
    </row>
    <row r="226" spans="1:14" ht="15.75" thickBot="1">
      <c r="A226" s="39" t="s">
        <v>44</v>
      </c>
      <c r="B226" s="39" t="s">
        <v>44</v>
      </c>
      <c r="C226" s="39" t="s">
        <v>47</v>
      </c>
      <c r="D226" s="27" t="s">
        <v>48</v>
      </c>
      <c r="E226" s="28">
        <f t="shared" ref="E226:N226" si="65">SUM(E225,E221)</f>
        <v>0</v>
      </c>
      <c r="F226" s="29">
        <f t="shared" si="65"/>
        <v>0</v>
      </c>
      <c r="G226" s="29">
        <f t="shared" si="65"/>
        <v>0</v>
      </c>
      <c r="H226" s="29">
        <f t="shared" si="65"/>
        <v>0</v>
      </c>
      <c r="I226" s="29">
        <f t="shared" si="65"/>
        <v>0</v>
      </c>
      <c r="J226" s="29">
        <f t="shared" si="65"/>
        <v>0</v>
      </c>
      <c r="K226" s="29">
        <f t="shared" si="65"/>
        <v>0</v>
      </c>
      <c r="L226" s="29">
        <f t="shared" si="65"/>
        <v>0</v>
      </c>
      <c r="M226" s="29">
        <f t="shared" si="65"/>
        <v>0</v>
      </c>
      <c r="N226" s="30">
        <f t="shared" si="65"/>
        <v>0</v>
      </c>
    </row>
    <row r="227" spans="1:14" ht="13.5" thickBot="1">
      <c r="A227" s="39" t="s">
        <v>44</v>
      </c>
      <c r="B227" s="39" t="s">
        <v>44</v>
      </c>
      <c r="C227" s="39" t="s">
        <v>49</v>
      </c>
      <c r="D227" s="18" t="s">
        <v>8</v>
      </c>
      <c r="E227" s="19"/>
      <c r="F227" s="20"/>
      <c r="G227" s="20"/>
      <c r="H227" s="20"/>
      <c r="I227" s="20"/>
      <c r="J227" s="20"/>
      <c r="K227" s="20"/>
      <c r="L227" s="20"/>
      <c r="M227" s="20"/>
      <c r="N227" s="21"/>
    </row>
    <row r="228" spans="1:14" ht="13.5" thickBot="1">
      <c r="A228" s="39" t="s">
        <v>44</v>
      </c>
      <c r="B228" s="39" t="s">
        <v>44</v>
      </c>
      <c r="C228" s="39" t="s">
        <v>49</v>
      </c>
      <c r="D228" s="18" t="s">
        <v>9</v>
      </c>
      <c r="E228" s="19"/>
      <c r="F228" s="20"/>
      <c r="G228" s="20"/>
      <c r="H228" s="20"/>
      <c r="I228" s="20"/>
      <c r="J228" s="20"/>
      <c r="K228" s="20"/>
      <c r="L228" s="20"/>
      <c r="M228" s="20"/>
      <c r="N228" s="21"/>
    </row>
    <row r="229" spans="1:14" ht="13.5" thickBot="1">
      <c r="A229" s="39" t="s">
        <v>44</v>
      </c>
      <c r="B229" s="39" t="s">
        <v>44</v>
      </c>
      <c r="C229" s="39" t="s">
        <v>49</v>
      </c>
      <c r="D229" s="18" t="s">
        <v>10</v>
      </c>
      <c r="E229" s="19"/>
      <c r="F229" s="20"/>
      <c r="G229" s="20"/>
      <c r="H229" s="20"/>
      <c r="I229" s="20"/>
      <c r="J229" s="20"/>
      <c r="K229" s="20"/>
      <c r="L229" s="20"/>
      <c r="M229" s="20"/>
      <c r="N229" s="21"/>
    </row>
    <row r="230" spans="1:14" ht="13.5" thickBot="1">
      <c r="A230" s="39" t="s">
        <v>44</v>
      </c>
      <c r="B230" s="39" t="s">
        <v>44</v>
      </c>
      <c r="C230" s="39" t="s">
        <v>49</v>
      </c>
      <c r="D230" s="18" t="s">
        <v>11</v>
      </c>
      <c r="E230" s="19"/>
      <c r="F230" s="20"/>
      <c r="G230" s="20"/>
      <c r="H230" s="20"/>
      <c r="I230" s="20"/>
      <c r="J230" s="20"/>
      <c r="K230" s="20"/>
      <c r="L230" s="20"/>
      <c r="M230" s="20"/>
      <c r="N230" s="21"/>
    </row>
    <row r="231" spans="1:14" ht="13.5" thickBot="1">
      <c r="A231" s="39" t="s">
        <v>44</v>
      </c>
      <c r="B231" s="39" t="s">
        <v>44</v>
      </c>
      <c r="C231" s="39" t="s">
        <v>49</v>
      </c>
      <c r="D231" s="18" t="s">
        <v>12</v>
      </c>
      <c r="E231" s="19"/>
      <c r="F231" s="20"/>
      <c r="G231" s="20"/>
      <c r="H231" s="20"/>
      <c r="I231" s="20"/>
      <c r="J231" s="20"/>
      <c r="K231" s="20"/>
      <c r="L231" s="20"/>
      <c r="M231" s="20"/>
      <c r="N231" s="21"/>
    </row>
    <row r="232" spans="1:14" ht="13.5" thickBot="1">
      <c r="A232" s="39" t="s">
        <v>44</v>
      </c>
      <c r="B232" s="39" t="s">
        <v>44</v>
      </c>
      <c r="C232" s="39" t="s">
        <v>49</v>
      </c>
      <c r="D232" s="18" t="s">
        <v>13</v>
      </c>
      <c r="E232" s="19"/>
      <c r="F232" s="20"/>
      <c r="G232" s="20"/>
      <c r="H232" s="20"/>
      <c r="I232" s="20"/>
      <c r="J232" s="20"/>
      <c r="K232" s="20"/>
      <c r="L232" s="20"/>
      <c r="M232" s="20"/>
      <c r="N232" s="21"/>
    </row>
    <row r="233" spans="1:14" ht="13.5" thickBot="1">
      <c r="A233" s="39" t="s">
        <v>44</v>
      </c>
      <c r="B233" s="39" t="s">
        <v>44</v>
      </c>
      <c r="C233" s="39" t="s">
        <v>49</v>
      </c>
      <c r="D233" s="18" t="s">
        <v>14</v>
      </c>
      <c r="E233" s="19"/>
      <c r="F233" s="20"/>
      <c r="G233" s="20"/>
      <c r="H233" s="20"/>
      <c r="I233" s="20"/>
      <c r="J233" s="20"/>
      <c r="K233" s="20"/>
      <c r="L233" s="20"/>
      <c r="M233" s="20"/>
      <c r="N233" s="21"/>
    </row>
    <row r="234" spans="1:14" ht="13.5" thickBot="1">
      <c r="A234" s="39" t="s">
        <v>44</v>
      </c>
      <c r="B234" s="39" t="s">
        <v>44</v>
      </c>
      <c r="C234" s="39" t="s">
        <v>49</v>
      </c>
      <c r="D234" s="18" t="s">
        <v>15</v>
      </c>
      <c r="E234" s="19"/>
      <c r="F234" s="20"/>
      <c r="G234" s="20"/>
      <c r="H234" s="20"/>
      <c r="I234" s="20"/>
      <c r="J234" s="20"/>
      <c r="K234" s="20"/>
      <c r="L234" s="20"/>
      <c r="M234" s="20"/>
      <c r="N234" s="21"/>
    </row>
    <row r="235" spans="1:14" ht="13.5" thickBot="1">
      <c r="A235" s="39" t="s">
        <v>44</v>
      </c>
      <c r="B235" s="39" t="s">
        <v>44</v>
      </c>
      <c r="C235" s="39" t="s">
        <v>49</v>
      </c>
      <c r="D235" s="18" t="s">
        <v>16</v>
      </c>
      <c r="E235" s="19"/>
      <c r="F235" s="20"/>
      <c r="G235" s="20"/>
      <c r="H235" s="20"/>
      <c r="I235" s="20"/>
      <c r="J235" s="20"/>
      <c r="K235" s="20"/>
      <c r="L235" s="20"/>
      <c r="M235" s="20"/>
      <c r="N235" s="21"/>
    </row>
    <row r="236" spans="1:14" ht="13.5" thickBot="1">
      <c r="A236" s="39" t="s">
        <v>44</v>
      </c>
      <c r="B236" s="39" t="s">
        <v>44</v>
      </c>
      <c r="C236" s="39" t="s">
        <v>49</v>
      </c>
      <c r="D236" s="18" t="s">
        <v>16</v>
      </c>
      <c r="E236" s="19"/>
      <c r="F236" s="20"/>
      <c r="G236" s="20"/>
      <c r="H236" s="20"/>
      <c r="I236" s="20"/>
      <c r="J236" s="20"/>
      <c r="K236" s="20"/>
      <c r="L236" s="20"/>
      <c r="M236" s="20"/>
      <c r="N236" s="21"/>
    </row>
    <row r="237" spans="1:14" ht="13.5" thickBot="1">
      <c r="A237" s="39" t="s">
        <v>44</v>
      </c>
      <c r="B237" s="39" t="s">
        <v>44</v>
      </c>
      <c r="C237" s="39" t="s">
        <v>49</v>
      </c>
      <c r="D237" s="18" t="s">
        <v>16</v>
      </c>
      <c r="E237" s="19"/>
      <c r="F237" s="20"/>
      <c r="G237" s="20"/>
      <c r="H237" s="20"/>
      <c r="I237" s="20"/>
      <c r="J237" s="20"/>
      <c r="K237" s="20"/>
      <c r="L237" s="20"/>
      <c r="M237" s="20"/>
      <c r="N237" s="21"/>
    </row>
    <row r="238" spans="1:14" ht="15.75" thickBot="1">
      <c r="A238" s="39" t="s">
        <v>44</v>
      </c>
      <c r="B238" s="39" t="s">
        <v>44</v>
      </c>
      <c r="C238" s="39" t="s">
        <v>49</v>
      </c>
      <c r="D238" s="22" t="s">
        <v>17</v>
      </c>
      <c r="E238" s="23">
        <f>SUM(E227:E237)</f>
        <v>0</v>
      </c>
      <c r="F238" s="24">
        <f t="shared" ref="F238:N238" si="66">SUM(F227:F237)</f>
        <v>0</v>
      </c>
      <c r="G238" s="24">
        <f t="shared" si="66"/>
        <v>0</v>
      </c>
      <c r="H238" s="24">
        <f t="shared" si="66"/>
        <v>0</v>
      </c>
      <c r="I238" s="24">
        <f t="shared" si="66"/>
        <v>0</v>
      </c>
      <c r="J238" s="24">
        <f t="shared" si="66"/>
        <v>0</v>
      </c>
      <c r="K238" s="24">
        <f t="shared" si="66"/>
        <v>0</v>
      </c>
      <c r="L238" s="24">
        <f t="shared" si="66"/>
        <v>0</v>
      </c>
      <c r="M238" s="24">
        <f t="shared" si="66"/>
        <v>0</v>
      </c>
      <c r="N238" s="25">
        <f t="shared" si="66"/>
        <v>0</v>
      </c>
    </row>
    <row r="239" spans="1:14" ht="13.5" thickBot="1">
      <c r="A239" s="39" t="s">
        <v>44</v>
      </c>
      <c r="B239" s="39" t="s">
        <v>44</v>
      </c>
      <c r="C239" s="39" t="s">
        <v>49</v>
      </c>
      <c r="D239" s="18" t="s">
        <v>18</v>
      </c>
      <c r="E239" s="19"/>
      <c r="F239" s="20"/>
      <c r="G239" s="20"/>
      <c r="H239" s="20"/>
      <c r="I239" s="20"/>
      <c r="J239" s="20"/>
      <c r="K239" s="20"/>
      <c r="L239" s="20"/>
      <c r="M239" s="20"/>
      <c r="N239" s="21"/>
    </row>
    <row r="240" spans="1:14" ht="13.5" thickBot="1">
      <c r="A240" s="39" t="s">
        <v>44</v>
      </c>
      <c r="B240" s="39" t="s">
        <v>44</v>
      </c>
      <c r="C240" s="39" t="s">
        <v>49</v>
      </c>
      <c r="D240" s="18" t="s">
        <v>19</v>
      </c>
      <c r="E240" s="19"/>
      <c r="F240" s="20"/>
      <c r="G240" s="20"/>
      <c r="H240" s="20"/>
      <c r="I240" s="20"/>
      <c r="J240" s="20"/>
      <c r="K240" s="20"/>
      <c r="L240" s="20"/>
      <c r="M240" s="20"/>
      <c r="N240" s="21"/>
    </row>
    <row r="241" spans="1:14" ht="13.5" thickBot="1">
      <c r="A241" s="39" t="s">
        <v>44</v>
      </c>
      <c r="B241" s="39" t="s">
        <v>44</v>
      </c>
      <c r="C241" s="39" t="s">
        <v>49</v>
      </c>
      <c r="D241" s="18" t="s">
        <v>20</v>
      </c>
      <c r="E241" s="19"/>
      <c r="F241" s="20"/>
      <c r="G241" s="20"/>
      <c r="H241" s="20"/>
      <c r="I241" s="20"/>
      <c r="J241" s="20"/>
      <c r="K241" s="20"/>
      <c r="L241" s="20"/>
      <c r="M241" s="20"/>
      <c r="N241" s="21"/>
    </row>
    <row r="242" spans="1:14" ht="15.75" thickBot="1">
      <c r="A242" s="39" t="s">
        <v>44</v>
      </c>
      <c r="B242" s="39" t="s">
        <v>44</v>
      </c>
      <c r="C242" s="39" t="s">
        <v>49</v>
      </c>
      <c r="D242" s="22" t="s">
        <v>21</v>
      </c>
      <c r="E242" s="23">
        <f>SUM(E239:E241)</f>
        <v>0</v>
      </c>
      <c r="F242" s="24">
        <f t="shared" ref="F242:N242" si="67">SUM(F239:F241)</f>
        <v>0</v>
      </c>
      <c r="G242" s="24">
        <f t="shared" si="67"/>
        <v>0</v>
      </c>
      <c r="H242" s="24">
        <f t="shared" si="67"/>
        <v>0</v>
      </c>
      <c r="I242" s="24">
        <f t="shared" si="67"/>
        <v>0</v>
      </c>
      <c r="J242" s="24">
        <f t="shared" si="67"/>
        <v>0</v>
      </c>
      <c r="K242" s="24">
        <f t="shared" si="67"/>
        <v>0</v>
      </c>
      <c r="L242" s="24">
        <f t="shared" si="67"/>
        <v>0</v>
      </c>
      <c r="M242" s="24">
        <f t="shared" si="67"/>
        <v>0</v>
      </c>
      <c r="N242" s="25">
        <f t="shared" si="67"/>
        <v>0</v>
      </c>
    </row>
    <row r="243" spans="1:14" ht="15.75" thickBot="1">
      <c r="A243" s="39" t="s">
        <v>44</v>
      </c>
      <c r="B243" s="39" t="s">
        <v>44</v>
      </c>
      <c r="C243" s="39" t="s">
        <v>49</v>
      </c>
      <c r="D243" s="27" t="s">
        <v>50</v>
      </c>
      <c r="E243" s="28">
        <f t="shared" ref="E243:N243" si="68">SUM(E242,E238)</f>
        <v>0</v>
      </c>
      <c r="F243" s="29">
        <f t="shared" si="68"/>
        <v>0</v>
      </c>
      <c r="G243" s="29">
        <f t="shared" si="68"/>
        <v>0</v>
      </c>
      <c r="H243" s="29">
        <f t="shared" si="68"/>
        <v>0</v>
      </c>
      <c r="I243" s="29">
        <f t="shared" si="68"/>
        <v>0</v>
      </c>
      <c r="J243" s="29">
        <f t="shared" si="68"/>
        <v>0</v>
      </c>
      <c r="K243" s="29">
        <f t="shared" si="68"/>
        <v>0</v>
      </c>
      <c r="L243" s="29">
        <f t="shared" si="68"/>
        <v>0</v>
      </c>
      <c r="M243" s="29">
        <f t="shared" si="68"/>
        <v>0</v>
      </c>
      <c r="N243" s="30">
        <f t="shared" si="68"/>
        <v>0</v>
      </c>
    </row>
    <row r="244" spans="1:14" ht="13.5" thickBot="1">
      <c r="A244" s="39" t="s">
        <v>44</v>
      </c>
      <c r="B244" s="39" t="s">
        <v>44</v>
      </c>
      <c r="C244" s="39" t="s">
        <v>51</v>
      </c>
      <c r="D244" s="18" t="s">
        <v>8</v>
      </c>
      <c r="E244" s="19"/>
      <c r="F244" s="20"/>
      <c r="G244" s="20"/>
      <c r="H244" s="20"/>
      <c r="I244" s="20"/>
      <c r="J244" s="20"/>
      <c r="K244" s="20"/>
      <c r="L244" s="20"/>
      <c r="M244" s="20"/>
      <c r="N244" s="21"/>
    </row>
    <row r="245" spans="1:14" ht="13.5" thickBot="1">
      <c r="A245" s="39" t="s">
        <v>44</v>
      </c>
      <c r="B245" s="39" t="s">
        <v>44</v>
      </c>
      <c r="C245" s="39" t="s">
        <v>51</v>
      </c>
      <c r="D245" s="18" t="s">
        <v>9</v>
      </c>
      <c r="E245" s="19"/>
      <c r="F245" s="20"/>
      <c r="G245" s="20"/>
      <c r="H245" s="20"/>
      <c r="I245" s="20"/>
      <c r="J245" s="20"/>
      <c r="K245" s="20"/>
      <c r="L245" s="20"/>
      <c r="M245" s="20"/>
      <c r="N245" s="21"/>
    </row>
    <row r="246" spans="1:14" ht="13.5" thickBot="1">
      <c r="A246" s="39" t="s">
        <v>44</v>
      </c>
      <c r="B246" s="39" t="s">
        <v>44</v>
      </c>
      <c r="C246" s="39" t="s">
        <v>51</v>
      </c>
      <c r="D246" s="18" t="s">
        <v>10</v>
      </c>
      <c r="E246" s="19"/>
      <c r="F246" s="20"/>
      <c r="G246" s="20"/>
      <c r="H246" s="20"/>
      <c r="I246" s="20"/>
      <c r="J246" s="20"/>
      <c r="K246" s="20"/>
      <c r="L246" s="20"/>
      <c r="M246" s="20"/>
      <c r="N246" s="21"/>
    </row>
    <row r="247" spans="1:14" ht="13.5" thickBot="1">
      <c r="A247" s="39" t="s">
        <v>44</v>
      </c>
      <c r="B247" s="39" t="s">
        <v>44</v>
      </c>
      <c r="C247" s="39" t="s">
        <v>51</v>
      </c>
      <c r="D247" s="18" t="s">
        <v>11</v>
      </c>
      <c r="E247" s="19"/>
      <c r="F247" s="20"/>
      <c r="G247" s="20"/>
      <c r="H247" s="20"/>
      <c r="I247" s="20"/>
      <c r="J247" s="20"/>
      <c r="K247" s="20"/>
      <c r="L247" s="20"/>
      <c r="M247" s="20"/>
      <c r="N247" s="21"/>
    </row>
    <row r="248" spans="1:14" ht="13.5" thickBot="1">
      <c r="A248" s="39" t="s">
        <v>44</v>
      </c>
      <c r="B248" s="39" t="s">
        <v>44</v>
      </c>
      <c r="C248" s="39" t="s">
        <v>51</v>
      </c>
      <c r="D248" s="18" t="s">
        <v>12</v>
      </c>
      <c r="E248" s="19"/>
      <c r="F248" s="20"/>
      <c r="G248" s="20"/>
      <c r="H248" s="20"/>
      <c r="I248" s="20"/>
      <c r="J248" s="20"/>
      <c r="K248" s="20"/>
      <c r="L248" s="20"/>
      <c r="M248" s="20"/>
      <c r="N248" s="21"/>
    </row>
    <row r="249" spans="1:14" ht="13.5" thickBot="1">
      <c r="A249" s="39" t="s">
        <v>44</v>
      </c>
      <c r="B249" s="39" t="s">
        <v>44</v>
      </c>
      <c r="C249" s="39" t="s">
        <v>51</v>
      </c>
      <c r="D249" s="18" t="s">
        <v>13</v>
      </c>
      <c r="E249" s="19"/>
      <c r="F249" s="20"/>
      <c r="G249" s="20"/>
      <c r="H249" s="20"/>
      <c r="I249" s="20"/>
      <c r="J249" s="20"/>
      <c r="K249" s="20"/>
      <c r="L249" s="20"/>
      <c r="M249" s="20"/>
      <c r="N249" s="21"/>
    </row>
    <row r="250" spans="1:14" ht="13.5" thickBot="1">
      <c r="A250" s="39" t="s">
        <v>44</v>
      </c>
      <c r="B250" s="39" t="s">
        <v>44</v>
      </c>
      <c r="C250" s="39" t="s">
        <v>51</v>
      </c>
      <c r="D250" s="18" t="s">
        <v>14</v>
      </c>
      <c r="E250" s="19"/>
      <c r="F250" s="20"/>
      <c r="G250" s="20"/>
      <c r="H250" s="20"/>
      <c r="I250" s="20"/>
      <c r="J250" s="20"/>
      <c r="K250" s="20"/>
      <c r="L250" s="20"/>
      <c r="M250" s="20"/>
      <c r="N250" s="21"/>
    </row>
    <row r="251" spans="1:14" ht="13.5" thickBot="1">
      <c r="A251" s="39" t="s">
        <v>44</v>
      </c>
      <c r="B251" s="39" t="s">
        <v>44</v>
      </c>
      <c r="C251" s="39" t="s">
        <v>51</v>
      </c>
      <c r="D251" s="18" t="s">
        <v>15</v>
      </c>
      <c r="E251" s="19"/>
      <c r="F251" s="20"/>
      <c r="G251" s="20"/>
      <c r="H251" s="20"/>
      <c r="I251" s="20"/>
      <c r="J251" s="20"/>
      <c r="K251" s="20"/>
      <c r="L251" s="20"/>
      <c r="M251" s="20"/>
      <c r="N251" s="21"/>
    </row>
    <row r="252" spans="1:14" ht="13.5" thickBot="1">
      <c r="A252" s="39" t="s">
        <v>44</v>
      </c>
      <c r="B252" s="39" t="s">
        <v>44</v>
      </c>
      <c r="C252" s="39" t="s">
        <v>51</v>
      </c>
      <c r="D252" s="18" t="s">
        <v>16</v>
      </c>
      <c r="E252" s="19"/>
      <c r="F252" s="20"/>
      <c r="G252" s="20"/>
      <c r="H252" s="20"/>
      <c r="I252" s="20"/>
      <c r="J252" s="20"/>
      <c r="K252" s="20"/>
      <c r="L252" s="20"/>
      <c r="M252" s="20"/>
      <c r="N252" s="21"/>
    </row>
    <row r="253" spans="1:14" ht="13.5" thickBot="1">
      <c r="A253" s="39" t="s">
        <v>44</v>
      </c>
      <c r="B253" s="39" t="s">
        <v>44</v>
      </c>
      <c r="C253" s="39" t="s">
        <v>51</v>
      </c>
      <c r="D253" s="18" t="s">
        <v>16</v>
      </c>
      <c r="E253" s="19"/>
      <c r="F253" s="20"/>
      <c r="G253" s="20"/>
      <c r="H253" s="20"/>
      <c r="I253" s="20"/>
      <c r="J253" s="20"/>
      <c r="K253" s="20"/>
      <c r="L253" s="20"/>
      <c r="M253" s="20"/>
      <c r="N253" s="21"/>
    </row>
    <row r="254" spans="1:14" ht="13.5" thickBot="1">
      <c r="A254" s="39" t="s">
        <v>44</v>
      </c>
      <c r="B254" s="39" t="s">
        <v>44</v>
      </c>
      <c r="C254" s="39" t="s">
        <v>51</v>
      </c>
      <c r="D254" s="18" t="s">
        <v>16</v>
      </c>
      <c r="E254" s="19"/>
      <c r="F254" s="20"/>
      <c r="G254" s="20"/>
      <c r="H254" s="20"/>
      <c r="I254" s="20"/>
      <c r="J254" s="20"/>
      <c r="K254" s="20"/>
      <c r="L254" s="20"/>
      <c r="M254" s="20"/>
      <c r="N254" s="21"/>
    </row>
    <row r="255" spans="1:14" ht="15.75" thickBot="1">
      <c r="A255" s="39" t="s">
        <v>44</v>
      </c>
      <c r="B255" s="39" t="s">
        <v>44</v>
      </c>
      <c r="C255" s="39" t="s">
        <v>51</v>
      </c>
      <c r="D255" s="22" t="s">
        <v>17</v>
      </c>
      <c r="E255" s="23">
        <f>SUM(E244:E254)</f>
        <v>0</v>
      </c>
      <c r="F255" s="24">
        <f t="shared" ref="F255:N255" si="69">SUM(F244:F254)</f>
        <v>0</v>
      </c>
      <c r="G255" s="24">
        <f t="shared" si="69"/>
        <v>0</v>
      </c>
      <c r="H255" s="24">
        <f t="shared" si="69"/>
        <v>0</v>
      </c>
      <c r="I255" s="24">
        <f t="shared" si="69"/>
        <v>0</v>
      </c>
      <c r="J255" s="24">
        <f t="shared" si="69"/>
        <v>0</v>
      </c>
      <c r="K255" s="24">
        <f t="shared" si="69"/>
        <v>0</v>
      </c>
      <c r="L255" s="24">
        <f t="shared" si="69"/>
        <v>0</v>
      </c>
      <c r="M255" s="24">
        <f t="shared" si="69"/>
        <v>0</v>
      </c>
      <c r="N255" s="25">
        <f t="shared" si="69"/>
        <v>0</v>
      </c>
    </row>
    <row r="256" spans="1:14" ht="13.5" thickBot="1">
      <c r="A256" s="39" t="s">
        <v>44</v>
      </c>
      <c r="B256" s="39" t="s">
        <v>44</v>
      </c>
      <c r="C256" s="39" t="s">
        <v>51</v>
      </c>
      <c r="D256" s="18" t="s">
        <v>18</v>
      </c>
      <c r="E256" s="19"/>
      <c r="F256" s="20"/>
      <c r="G256" s="20"/>
      <c r="H256" s="20"/>
      <c r="I256" s="20"/>
      <c r="J256" s="20"/>
      <c r="K256" s="20"/>
      <c r="L256" s="20"/>
      <c r="M256" s="20"/>
      <c r="N256" s="21"/>
    </row>
    <row r="257" spans="1:14" ht="13.5" thickBot="1">
      <c r="A257" s="39" t="s">
        <v>44</v>
      </c>
      <c r="B257" s="39" t="s">
        <v>44</v>
      </c>
      <c r="C257" s="39" t="s">
        <v>51</v>
      </c>
      <c r="D257" s="18" t="s">
        <v>19</v>
      </c>
      <c r="E257" s="19"/>
      <c r="F257" s="20"/>
      <c r="G257" s="20"/>
      <c r="H257" s="20"/>
      <c r="I257" s="20"/>
      <c r="J257" s="20"/>
      <c r="K257" s="20"/>
      <c r="L257" s="20"/>
      <c r="M257" s="20"/>
      <c r="N257" s="21"/>
    </row>
    <row r="258" spans="1:14" ht="13.5" thickBot="1">
      <c r="A258" s="39" t="s">
        <v>44</v>
      </c>
      <c r="B258" s="39" t="s">
        <v>44</v>
      </c>
      <c r="C258" s="39" t="s">
        <v>51</v>
      </c>
      <c r="D258" s="18" t="s">
        <v>20</v>
      </c>
      <c r="E258" s="19"/>
      <c r="F258" s="20"/>
      <c r="G258" s="20"/>
      <c r="H258" s="20"/>
      <c r="I258" s="20"/>
      <c r="J258" s="20"/>
      <c r="K258" s="20"/>
      <c r="L258" s="20"/>
      <c r="M258" s="20"/>
      <c r="N258" s="21"/>
    </row>
    <row r="259" spans="1:14" ht="15.75" thickBot="1">
      <c r="A259" s="39" t="s">
        <v>44</v>
      </c>
      <c r="B259" s="39" t="s">
        <v>44</v>
      </c>
      <c r="C259" s="39" t="s">
        <v>51</v>
      </c>
      <c r="D259" s="22" t="s">
        <v>21</v>
      </c>
      <c r="E259" s="23">
        <f>SUM(E256:E258)</f>
        <v>0</v>
      </c>
      <c r="F259" s="24">
        <f t="shared" ref="F259:N259" si="70">SUM(F256:F258)</f>
        <v>0</v>
      </c>
      <c r="G259" s="24">
        <f t="shared" si="70"/>
        <v>0</v>
      </c>
      <c r="H259" s="24">
        <f t="shared" si="70"/>
        <v>0</v>
      </c>
      <c r="I259" s="24">
        <f t="shared" si="70"/>
        <v>0</v>
      </c>
      <c r="J259" s="24">
        <f t="shared" si="70"/>
        <v>0</v>
      </c>
      <c r="K259" s="24">
        <f t="shared" si="70"/>
        <v>0</v>
      </c>
      <c r="L259" s="24">
        <f t="shared" si="70"/>
        <v>0</v>
      </c>
      <c r="M259" s="24">
        <f t="shared" si="70"/>
        <v>0</v>
      </c>
      <c r="N259" s="25">
        <f t="shared" si="70"/>
        <v>0</v>
      </c>
    </row>
    <row r="260" spans="1:14" ht="15.75" thickBot="1">
      <c r="A260" s="39" t="s">
        <v>44</v>
      </c>
      <c r="B260" s="39" t="s">
        <v>44</v>
      </c>
      <c r="C260" s="39" t="s">
        <v>51</v>
      </c>
      <c r="D260" s="27" t="s">
        <v>52</v>
      </c>
      <c r="E260" s="28">
        <f t="shared" ref="E260:N260" si="71">SUM(E259,E255)</f>
        <v>0</v>
      </c>
      <c r="F260" s="29">
        <f t="shared" si="71"/>
        <v>0</v>
      </c>
      <c r="G260" s="29">
        <f t="shared" si="71"/>
        <v>0</v>
      </c>
      <c r="H260" s="29">
        <f t="shared" si="71"/>
        <v>0</v>
      </c>
      <c r="I260" s="29">
        <f t="shared" si="71"/>
        <v>0</v>
      </c>
      <c r="J260" s="29">
        <f t="shared" si="71"/>
        <v>0</v>
      </c>
      <c r="K260" s="29">
        <f t="shared" si="71"/>
        <v>0</v>
      </c>
      <c r="L260" s="29">
        <f t="shared" si="71"/>
        <v>0</v>
      </c>
      <c r="M260" s="29">
        <f t="shared" si="71"/>
        <v>0</v>
      </c>
      <c r="N260" s="30">
        <f t="shared" si="71"/>
        <v>0</v>
      </c>
    </row>
    <row r="261" spans="1:14" ht="13.5" thickBot="1">
      <c r="A261" s="39" t="s">
        <v>44</v>
      </c>
      <c r="B261" s="39" t="s">
        <v>44</v>
      </c>
      <c r="C261" s="39" t="s">
        <v>53</v>
      </c>
      <c r="D261" s="18" t="s">
        <v>8</v>
      </c>
      <c r="E261" s="19"/>
      <c r="F261" s="20"/>
      <c r="G261" s="20"/>
      <c r="H261" s="20"/>
      <c r="I261" s="20"/>
      <c r="J261" s="20"/>
      <c r="K261" s="20"/>
      <c r="L261" s="20"/>
      <c r="M261" s="20"/>
      <c r="N261" s="21"/>
    </row>
    <row r="262" spans="1:14" ht="13.5" thickBot="1">
      <c r="A262" s="39" t="s">
        <v>44</v>
      </c>
      <c r="B262" s="39" t="s">
        <v>44</v>
      </c>
      <c r="C262" s="39" t="s">
        <v>53</v>
      </c>
      <c r="D262" s="18" t="s">
        <v>9</v>
      </c>
      <c r="E262" s="19"/>
      <c r="F262" s="20"/>
      <c r="G262" s="20"/>
      <c r="H262" s="20"/>
      <c r="I262" s="20"/>
      <c r="J262" s="20"/>
      <c r="K262" s="20"/>
      <c r="L262" s="20"/>
      <c r="M262" s="20"/>
      <c r="N262" s="21"/>
    </row>
    <row r="263" spans="1:14" ht="13.5" thickBot="1">
      <c r="A263" s="39" t="s">
        <v>44</v>
      </c>
      <c r="B263" s="39" t="s">
        <v>44</v>
      </c>
      <c r="C263" s="39" t="s">
        <v>53</v>
      </c>
      <c r="D263" s="18" t="s">
        <v>10</v>
      </c>
      <c r="E263" s="19"/>
      <c r="F263" s="20"/>
      <c r="G263" s="20"/>
      <c r="H263" s="20"/>
      <c r="I263" s="20"/>
      <c r="J263" s="20"/>
      <c r="K263" s="20"/>
      <c r="L263" s="20"/>
      <c r="M263" s="20"/>
      <c r="N263" s="21"/>
    </row>
    <row r="264" spans="1:14" ht="13.5" thickBot="1">
      <c r="A264" s="39" t="s">
        <v>44</v>
      </c>
      <c r="B264" s="39" t="s">
        <v>44</v>
      </c>
      <c r="C264" s="39" t="s">
        <v>53</v>
      </c>
      <c r="D264" s="18" t="s">
        <v>11</v>
      </c>
      <c r="E264" s="19"/>
      <c r="F264" s="20"/>
      <c r="G264" s="20"/>
      <c r="H264" s="20"/>
      <c r="I264" s="20"/>
      <c r="J264" s="20"/>
      <c r="K264" s="20"/>
      <c r="L264" s="20"/>
      <c r="M264" s="20"/>
      <c r="N264" s="21"/>
    </row>
    <row r="265" spans="1:14" ht="13.5" thickBot="1">
      <c r="A265" s="39" t="s">
        <v>44</v>
      </c>
      <c r="B265" s="39" t="s">
        <v>44</v>
      </c>
      <c r="C265" s="39" t="s">
        <v>53</v>
      </c>
      <c r="D265" s="18" t="s">
        <v>12</v>
      </c>
      <c r="E265" s="19"/>
      <c r="F265" s="20"/>
      <c r="G265" s="20"/>
      <c r="H265" s="20"/>
      <c r="I265" s="20"/>
      <c r="J265" s="20"/>
      <c r="K265" s="20"/>
      <c r="L265" s="20"/>
      <c r="M265" s="20"/>
      <c r="N265" s="21"/>
    </row>
    <row r="266" spans="1:14" ht="13.5" thickBot="1">
      <c r="A266" s="39" t="s">
        <v>44</v>
      </c>
      <c r="B266" s="39" t="s">
        <v>44</v>
      </c>
      <c r="C266" s="39" t="s">
        <v>53</v>
      </c>
      <c r="D266" s="18" t="s">
        <v>13</v>
      </c>
      <c r="E266" s="19"/>
      <c r="F266" s="20"/>
      <c r="G266" s="20"/>
      <c r="H266" s="20"/>
      <c r="I266" s="20"/>
      <c r="J266" s="20"/>
      <c r="K266" s="20"/>
      <c r="L266" s="20"/>
      <c r="M266" s="20"/>
      <c r="N266" s="21"/>
    </row>
    <row r="267" spans="1:14" ht="13.5" thickBot="1">
      <c r="A267" s="39" t="s">
        <v>44</v>
      </c>
      <c r="B267" s="39" t="s">
        <v>44</v>
      </c>
      <c r="C267" s="39" t="s">
        <v>53</v>
      </c>
      <c r="D267" s="18" t="s">
        <v>14</v>
      </c>
      <c r="E267" s="19"/>
      <c r="F267" s="20"/>
      <c r="G267" s="20"/>
      <c r="H267" s="20"/>
      <c r="I267" s="20"/>
      <c r="J267" s="20"/>
      <c r="K267" s="20"/>
      <c r="L267" s="20"/>
      <c r="M267" s="20"/>
      <c r="N267" s="21"/>
    </row>
    <row r="268" spans="1:14" ht="13.5" thickBot="1">
      <c r="A268" s="39" t="s">
        <v>44</v>
      </c>
      <c r="B268" s="39" t="s">
        <v>44</v>
      </c>
      <c r="C268" s="39" t="s">
        <v>53</v>
      </c>
      <c r="D268" s="18" t="s">
        <v>15</v>
      </c>
      <c r="E268" s="19"/>
      <c r="F268" s="20"/>
      <c r="G268" s="20"/>
      <c r="H268" s="20"/>
      <c r="I268" s="20"/>
      <c r="J268" s="20"/>
      <c r="K268" s="20"/>
      <c r="L268" s="20"/>
      <c r="M268" s="20"/>
      <c r="N268" s="21"/>
    </row>
    <row r="269" spans="1:14" ht="13.5" thickBot="1">
      <c r="A269" s="39" t="s">
        <v>44</v>
      </c>
      <c r="B269" s="39" t="s">
        <v>44</v>
      </c>
      <c r="C269" s="39" t="s">
        <v>53</v>
      </c>
      <c r="D269" s="18" t="s">
        <v>16</v>
      </c>
      <c r="E269" s="19"/>
      <c r="F269" s="20"/>
      <c r="G269" s="20"/>
      <c r="H269" s="20"/>
      <c r="I269" s="20"/>
      <c r="J269" s="20"/>
      <c r="K269" s="20"/>
      <c r="L269" s="20"/>
      <c r="M269" s="20"/>
      <c r="N269" s="21"/>
    </row>
    <row r="270" spans="1:14" ht="13.5" thickBot="1">
      <c r="A270" s="39" t="s">
        <v>44</v>
      </c>
      <c r="B270" s="39" t="s">
        <v>44</v>
      </c>
      <c r="C270" s="39" t="s">
        <v>53</v>
      </c>
      <c r="D270" s="18" t="s">
        <v>16</v>
      </c>
      <c r="E270" s="19"/>
      <c r="F270" s="20"/>
      <c r="G270" s="20"/>
      <c r="H270" s="20"/>
      <c r="I270" s="20"/>
      <c r="J270" s="20"/>
      <c r="K270" s="20"/>
      <c r="L270" s="20"/>
      <c r="M270" s="20"/>
      <c r="N270" s="21"/>
    </row>
    <row r="271" spans="1:14" ht="13.5" thickBot="1">
      <c r="A271" s="39" t="s">
        <v>44</v>
      </c>
      <c r="B271" s="39" t="s">
        <v>44</v>
      </c>
      <c r="C271" s="39" t="s">
        <v>53</v>
      </c>
      <c r="D271" s="18" t="s">
        <v>16</v>
      </c>
      <c r="E271" s="19"/>
      <c r="F271" s="20"/>
      <c r="G271" s="20"/>
      <c r="H271" s="20"/>
      <c r="I271" s="20"/>
      <c r="J271" s="20"/>
      <c r="K271" s="20"/>
      <c r="L271" s="20"/>
      <c r="M271" s="20"/>
      <c r="N271" s="21"/>
    </row>
    <row r="272" spans="1:14" ht="15.75" thickBot="1">
      <c r="A272" s="39" t="s">
        <v>44</v>
      </c>
      <c r="B272" s="39" t="s">
        <v>44</v>
      </c>
      <c r="C272" s="39" t="s">
        <v>53</v>
      </c>
      <c r="D272" s="22" t="s">
        <v>17</v>
      </c>
      <c r="E272" s="23">
        <f>SUM(E261:E271)</f>
        <v>0</v>
      </c>
      <c r="F272" s="24">
        <f t="shared" ref="F272:N272" si="72">SUM(F261:F271)</f>
        <v>0</v>
      </c>
      <c r="G272" s="24">
        <f t="shared" si="72"/>
        <v>0</v>
      </c>
      <c r="H272" s="24">
        <f t="shared" si="72"/>
        <v>0</v>
      </c>
      <c r="I272" s="24">
        <f t="shared" si="72"/>
        <v>0</v>
      </c>
      <c r="J272" s="24">
        <f t="shared" si="72"/>
        <v>0</v>
      </c>
      <c r="K272" s="24">
        <f t="shared" si="72"/>
        <v>0</v>
      </c>
      <c r="L272" s="24">
        <f t="shared" si="72"/>
        <v>0</v>
      </c>
      <c r="M272" s="24">
        <f t="shared" si="72"/>
        <v>0</v>
      </c>
      <c r="N272" s="25">
        <f t="shared" si="72"/>
        <v>0</v>
      </c>
    </row>
    <row r="273" spans="1:14" ht="13.5" thickBot="1">
      <c r="A273" s="39" t="s">
        <v>44</v>
      </c>
      <c r="B273" s="39" t="s">
        <v>44</v>
      </c>
      <c r="C273" s="39" t="s">
        <v>53</v>
      </c>
      <c r="D273" s="18" t="s">
        <v>18</v>
      </c>
      <c r="E273" s="19"/>
      <c r="F273" s="20"/>
      <c r="G273" s="20"/>
      <c r="H273" s="20"/>
      <c r="I273" s="20"/>
      <c r="J273" s="20"/>
      <c r="K273" s="20"/>
      <c r="L273" s="20"/>
      <c r="M273" s="20"/>
      <c r="N273" s="21"/>
    </row>
    <row r="274" spans="1:14" ht="13.5" thickBot="1">
      <c r="A274" s="39" t="s">
        <v>44</v>
      </c>
      <c r="B274" s="39" t="s">
        <v>44</v>
      </c>
      <c r="C274" s="39" t="s">
        <v>53</v>
      </c>
      <c r="D274" s="18" t="s">
        <v>19</v>
      </c>
      <c r="E274" s="19"/>
      <c r="F274" s="20"/>
      <c r="G274" s="20"/>
      <c r="H274" s="20"/>
      <c r="I274" s="20"/>
      <c r="J274" s="20"/>
      <c r="K274" s="20"/>
      <c r="L274" s="20"/>
      <c r="M274" s="20"/>
      <c r="N274" s="21"/>
    </row>
    <row r="275" spans="1:14" ht="13.5" thickBot="1">
      <c r="A275" s="39" t="s">
        <v>44</v>
      </c>
      <c r="B275" s="39" t="s">
        <v>44</v>
      </c>
      <c r="C275" s="39" t="s">
        <v>53</v>
      </c>
      <c r="D275" s="18" t="s">
        <v>20</v>
      </c>
      <c r="E275" s="19"/>
      <c r="F275" s="20"/>
      <c r="G275" s="20"/>
      <c r="H275" s="20"/>
      <c r="I275" s="20"/>
      <c r="J275" s="20"/>
      <c r="K275" s="20"/>
      <c r="L275" s="20"/>
      <c r="M275" s="20"/>
      <c r="N275" s="21"/>
    </row>
    <row r="276" spans="1:14" ht="15.75" thickBot="1">
      <c r="A276" s="39" t="s">
        <v>44</v>
      </c>
      <c r="B276" s="39" t="s">
        <v>44</v>
      </c>
      <c r="C276" s="39" t="s">
        <v>53</v>
      </c>
      <c r="D276" s="22" t="s">
        <v>21</v>
      </c>
      <c r="E276" s="23">
        <f>SUM(E273:E275)</f>
        <v>0</v>
      </c>
      <c r="F276" s="24">
        <f t="shared" ref="F276:N276" si="73">SUM(F273:F275)</f>
        <v>0</v>
      </c>
      <c r="G276" s="24">
        <f t="shared" si="73"/>
        <v>0</v>
      </c>
      <c r="H276" s="24">
        <f t="shared" si="73"/>
        <v>0</v>
      </c>
      <c r="I276" s="24">
        <f t="shared" si="73"/>
        <v>0</v>
      </c>
      <c r="J276" s="24">
        <f t="shared" si="73"/>
        <v>0</v>
      </c>
      <c r="K276" s="24">
        <f t="shared" si="73"/>
        <v>0</v>
      </c>
      <c r="L276" s="24">
        <f t="shared" si="73"/>
        <v>0</v>
      </c>
      <c r="M276" s="24">
        <f t="shared" si="73"/>
        <v>0</v>
      </c>
      <c r="N276" s="25">
        <f t="shared" si="73"/>
        <v>0</v>
      </c>
    </row>
    <row r="277" spans="1:14" ht="15.75" thickBot="1">
      <c r="A277" s="39" t="s">
        <v>44</v>
      </c>
      <c r="B277" s="39" t="s">
        <v>44</v>
      </c>
      <c r="C277" s="39" t="s">
        <v>53</v>
      </c>
      <c r="D277" s="27" t="s">
        <v>54</v>
      </c>
      <c r="E277" s="28">
        <f t="shared" ref="E277:N277" si="74">SUM(E276,E272)</f>
        <v>0</v>
      </c>
      <c r="F277" s="29">
        <f t="shared" si="74"/>
        <v>0</v>
      </c>
      <c r="G277" s="29">
        <f t="shared" si="74"/>
        <v>0</v>
      </c>
      <c r="H277" s="29">
        <f t="shared" si="74"/>
        <v>0</v>
      </c>
      <c r="I277" s="29">
        <f t="shared" si="74"/>
        <v>0</v>
      </c>
      <c r="J277" s="29">
        <f t="shared" si="74"/>
        <v>0</v>
      </c>
      <c r="K277" s="29">
        <f t="shared" si="74"/>
        <v>0</v>
      </c>
      <c r="L277" s="29">
        <f t="shared" si="74"/>
        <v>0</v>
      </c>
      <c r="M277" s="29">
        <f t="shared" si="74"/>
        <v>0</v>
      </c>
      <c r="N277" s="30">
        <f t="shared" si="74"/>
        <v>0</v>
      </c>
    </row>
    <row r="278" spans="1:14" ht="13.5" thickBot="1">
      <c r="A278" s="39" t="s">
        <v>44</v>
      </c>
      <c r="B278" s="39" t="s">
        <v>44</v>
      </c>
      <c r="C278" s="39" t="s">
        <v>55</v>
      </c>
      <c r="D278" s="18" t="s">
        <v>8</v>
      </c>
      <c r="E278" s="19"/>
      <c r="F278" s="20"/>
      <c r="G278" s="20"/>
      <c r="H278" s="20"/>
      <c r="I278" s="20"/>
      <c r="J278" s="20"/>
      <c r="K278" s="20"/>
      <c r="L278" s="20"/>
      <c r="M278" s="20"/>
      <c r="N278" s="21"/>
    </row>
    <row r="279" spans="1:14" ht="13.5" thickBot="1">
      <c r="A279" s="39" t="s">
        <v>44</v>
      </c>
      <c r="B279" s="39" t="s">
        <v>44</v>
      </c>
      <c r="C279" s="39" t="s">
        <v>55</v>
      </c>
      <c r="D279" s="18" t="s">
        <v>9</v>
      </c>
      <c r="E279" s="19"/>
      <c r="F279" s="20"/>
      <c r="G279" s="20"/>
      <c r="H279" s="20"/>
      <c r="I279" s="20"/>
      <c r="J279" s="20"/>
      <c r="K279" s="20"/>
      <c r="L279" s="20"/>
      <c r="M279" s="20"/>
      <c r="N279" s="21"/>
    </row>
    <row r="280" spans="1:14" ht="13.5" thickBot="1">
      <c r="A280" s="39" t="s">
        <v>44</v>
      </c>
      <c r="B280" s="39" t="s">
        <v>44</v>
      </c>
      <c r="C280" s="39" t="s">
        <v>55</v>
      </c>
      <c r="D280" s="18" t="s">
        <v>10</v>
      </c>
      <c r="E280" s="19"/>
      <c r="F280" s="20"/>
      <c r="G280" s="20"/>
      <c r="H280" s="20"/>
      <c r="I280" s="20"/>
      <c r="J280" s="20"/>
      <c r="K280" s="20"/>
      <c r="L280" s="20"/>
      <c r="M280" s="20"/>
      <c r="N280" s="21"/>
    </row>
    <row r="281" spans="1:14" ht="13.5" thickBot="1">
      <c r="A281" s="39" t="s">
        <v>44</v>
      </c>
      <c r="B281" s="39" t="s">
        <v>44</v>
      </c>
      <c r="C281" s="39" t="s">
        <v>55</v>
      </c>
      <c r="D281" s="18" t="s">
        <v>11</v>
      </c>
      <c r="E281" s="19"/>
      <c r="F281" s="20"/>
      <c r="G281" s="20"/>
      <c r="H281" s="20"/>
      <c r="I281" s="20"/>
      <c r="J281" s="20"/>
      <c r="K281" s="20"/>
      <c r="L281" s="20"/>
      <c r="M281" s="20"/>
      <c r="N281" s="21"/>
    </row>
    <row r="282" spans="1:14" ht="13.5" thickBot="1">
      <c r="A282" s="39" t="s">
        <v>44</v>
      </c>
      <c r="B282" s="39" t="s">
        <v>44</v>
      </c>
      <c r="C282" s="39" t="s">
        <v>55</v>
      </c>
      <c r="D282" s="18" t="s">
        <v>12</v>
      </c>
      <c r="E282" s="19"/>
      <c r="F282" s="20"/>
      <c r="G282" s="20"/>
      <c r="H282" s="20"/>
      <c r="I282" s="20"/>
      <c r="J282" s="20"/>
      <c r="K282" s="20"/>
      <c r="L282" s="20"/>
      <c r="M282" s="20"/>
      <c r="N282" s="21"/>
    </row>
    <row r="283" spans="1:14" ht="13.5" thickBot="1">
      <c r="A283" s="39" t="s">
        <v>44</v>
      </c>
      <c r="B283" s="39" t="s">
        <v>44</v>
      </c>
      <c r="C283" s="39" t="s">
        <v>55</v>
      </c>
      <c r="D283" s="18" t="s">
        <v>13</v>
      </c>
      <c r="E283" s="19"/>
      <c r="F283" s="20"/>
      <c r="G283" s="20"/>
      <c r="H283" s="20"/>
      <c r="I283" s="20"/>
      <c r="J283" s="20"/>
      <c r="K283" s="20"/>
      <c r="L283" s="20"/>
      <c r="M283" s="20"/>
      <c r="N283" s="21"/>
    </row>
    <row r="284" spans="1:14" ht="13.5" thickBot="1">
      <c r="A284" s="39" t="s">
        <v>44</v>
      </c>
      <c r="B284" s="39" t="s">
        <v>44</v>
      </c>
      <c r="C284" s="39" t="s">
        <v>55</v>
      </c>
      <c r="D284" s="18" t="s">
        <v>14</v>
      </c>
      <c r="E284" s="19"/>
      <c r="F284" s="20"/>
      <c r="G284" s="20"/>
      <c r="H284" s="20"/>
      <c r="I284" s="20"/>
      <c r="J284" s="20"/>
      <c r="K284" s="20"/>
      <c r="L284" s="20"/>
      <c r="M284" s="20"/>
      <c r="N284" s="21"/>
    </row>
    <row r="285" spans="1:14" ht="13.5" thickBot="1">
      <c r="A285" s="39" t="s">
        <v>44</v>
      </c>
      <c r="B285" s="39" t="s">
        <v>44</v>
      </c>
      <c r="C285" s="39" t="s">
        <v>55</v>
      </c>
      <c r="D285" s="18" t="s">
        <v>15</v>
      </c>
      <c r="E285" s="19"/>
      <c r="F285" s="20"/>
      <c r="G285" s="20"/>
      <c r="H285" s="20"/>
      <c r="I285" s="20"/>
      <c r="J285" s="20"/>
      <c r="K285" s="20"/>
      <c r="L285" s="20"/>
      <c r="M285" s="20"/>
      <c r="N285" s="21"/>
    </row>
    <row r="286" spans="1:14" ht="13.5" thickBot="1">
      <c r="A286" s="39" t="s">
        <v>44</v>
      </c>
      <c r="B286" s="39" t="s">
        <v>44</v>
      </c>
      <c r="C286" s="39" t="s">
        <v>55</v>
      </c>
      <c r="D286" s="18" t="s">
        <v>16</v>
      </c>
      <c r="E286" s="19"/>
      <c r="F286" s="20"/>
      <c r="G286" s="20"/>
      <c r="H286" s="20"/>
      <c r="I286" s="20"/>
      <c r="J286" s="20"/>
      <c r="K286" s="20"/>
      <c r="L286" s="20"/>
      <c r="M286" s="20"/>
      <c r="N286" s="21"/>
    </row>
    <row r="287" spans="1:14" ht="13.5" thickBot="1">
      <c r="A287" s="39" t="s">
        <v>44</v>
      </c>
      <c r="B287" s="39" t="s">
        <v>44</v>
      </c>
      <c r="C287" s="39" t="s">
        <v>55</v>
      </c>
      <c r="D287" s="18" t="s">
        <v>16</v>
      </c>
      <c r="E287" s="19"/>
      <c r="F287" s="20"/>
      <c r="G287" s="20"/>
      <c r="H287" s="20"/>
      <c r="I287" s="20"/>
      <c r="J287" s="20"/>
      <c r="K287" s="20"/>
      <c r="L287" s="20"/>
      <c r="M287" s="20"/>
      <c r="N287" s="21"/>
    </row>
    <row r="288" spans="1:14" ht="13.5" thickBot="1">
      <c r="A288" s="39" t="s">
        <v>44</v>
      </c>
      <c r="B288" s="39" t="s">
        <v>44</v>
      </c>
      <c r="C288" s="39" t="s">
        <v>55</v>
      </c>
      <c r="D288" s="18" t="s">
        <v>16</v>
      </c>
      <c r="E288" s="19"/>
      <c r="F288" s="20"/>
      <c r="G288" s="20"/>
      <c r="H288" s="20"/>
      <c r="I288" s="20"/>
      <c r="J288" s="20"/>
      <c r="K288" s="20"/>
      <c r="L288" s="20"/>
      <c r="M288" s="20"/>
      <c r="N288" s="21"/>
    </row>
    <row r="289" spans="1:14" ht="15.75" thickBot="1">
      <c r="A289" s="39" t="s">
        <v>44</v>
      </c>
      <c r="B289" s="39" t="s">
        <v>44</v>
      </c>
      <c r="C289" s="39" t="s">
        <v>55</v>
      </c>
      <c r="D289" s="22" t="s">
        <v>17</v>
      </c>
      <c r="E289" s="23">
        <f>SUM(E278:E288)</f>
        <v>0</v>
      </c>
      <c r="F289" s="24">
        <f t="shared" ref="F289:N289" si="75">SUM(F278:F288)</f>
        <v>0</v>
      </c>
      <c r="G289" s="24">
        <f t="shared" si="75"/>
        <v>0</v>
      </c>
      <c r="H289" s="24">
        <f t="shared" si="75"/>
        <v>0</v>
      </c>
      <c r="I289" s="24">
        <f t="shared" si="75"/>
        <v>0</v>
      </c>
      <c r="J289" s="24">
        <f t="shared" si="75"/>
        <v>0</v>
      </c>
      <c r="K289" s="24">
        <f t="shared" si="75"/>
        <v>0</v>
      </c>
      <c r="L289" s="24">
        <f t="shared" si="75"/>
        <v>0</v>
      </c>
      <c r="M289" s="24">
        <f t="shared" si="75"/>
        <v>0</v>
      </c>
      <c r="N289" s="25">
        <f t="shared" si="75"/>
        <v>0</v>
      </c>
    </row>
    <row r="290" spans="1:14" ht="13.5" thickBot="1">
      <c r="A290" s="39" t="s">
        <v>44</v>
      </c>
      <c r="B290" s="39" t="s">
        <v>44</v>
      </c>
      <c r="C290" s="39" t="s">
        <v>55</v>
      </c>
      <c r="D290" s="18" t="s">
        <v>18</v>
      </c>
      <c r="E290" s="19"/>
      <c r="F290" s="20"/>
      <c r="G290" s="20"/>
      <c r="H290" s="20"/>
      <c r="I290" s="20"/>
      <c r="J290" s="20"/>
      <c r="K290" s="20"/>
      <c r="L290" s="20"/>
      <c r="M290" s="20"/>
      <c r="N290" s="21"/>
    </row>
    <row r="291" spans="1:14" ht="13.5" thickBot="1">
      <c r="A291" s="39" t="s">
        <v>44</v>
      </c>
      <c r="B291" s="39" t="s">
        <v>44</v>
      </c>
      <c r="C291" s="39" t="s">
        <v>55</v>
      </c>
      <c r="D291" s="18" t="s">
        <v>19</v>
      </c>
      <c r="E291" s="19"/>
      <c r="F291" s="20"/>
      <c r="G291" s="20"/>
      <c r="H291" s="20"/>
      <c r="I291" s="20"/>
      <c r="J291" s="20"/>
      <c r="K291" s="20"/>
      <c r="L291" s="20"/>
      <c r="M291" s="20"/>
      <c r="N291" s="21"/>
    </row>
    <row r="292" spans="1:14" ht="13.5" thickBot="1">
      <c r="A292" s="39" t="s">
        <v>44</v>
      </c>
      <c r="B292" s="39" t="s">
        <v>44</v>
      </c>
      <c r="C292" s="39" t="s">
        <v>55</v>
      </c>
      <c r="D292" s="18" t="s">
        <v>20</v>
      </c>
      <c r="E292" s="19"/>
      <c r="F292" s="20"/>
      <c r="G292" s="20"/>
      <c r="H292" s="20"/>
      <c r="I292" s="20"/>
      <c r="J292" s="20"/>
      <c r="K292" s="20"/>
      <c r="L292" s="20"/>
      <c r="M292" s="20"/>
      <c r="N292" s="21"/>
    </row>
    <row r="293" spans="1:14" ht="15.75" thickBot="1">
      <c r="A293" s="39" t="s">
        <v>44</v>
      </c>
      <c r="B293" s="39" t="s">
        <v>44</v>
      </c>
      <c r="C293" s="39" t="s">
        <v>55</v>
      </c>
      <c r="D293" s="22" t="s">
        <v>21</v>
      </c>
      <c r="E293" s="23">
        <f>SUM(E290:E292)</f>
        <v>0</v>
      </c>
      <c r="F293" s="24">
        <f t="shared" ref="F293:N293" si="76">SUM(F290:F292)</f>
        <v>0</v>
      </c>
      <c r="G293" s="24">
        <f t="shared" si="76"/>
        <v>0</v>
      </c>
      <c r="H293" s="24">
        <f t="shared" si="76"/>
        <v>0</v>
      </c>
      <c r="I293" s="24">
        <f t="shared" si="76"/>
        <v>0</v>
      </c>
      <c r="J293" s="24">
        <f t="shared" si="76"/>
        <v>0</v>
      </c>
      <c r="K293" s="24">
        <f t="shared" si="76"/>
        <v>0</v>
      </c>
      <c r="L293" s="24">
        <f t="shared" si="76"/>
        <v>0</v>
      </c>
      <c r="M293" s="24">
        <f t="shared" si="76"/>
        <v>0</v>
      </c>
      <c r="N293" s="25">
        <f t="shared" si="76"/>
        <v>0</v>
      </c>
    </row>
    <row r="294" spans="1:14" ht="15.75" thickBot="1">
      <c r="A294" s="39" t="s">
        <v>44</v>
      </c>
      <c r="B294" s="39" t="s">
        <v>44</v>
      </c>
      <c r="C294" s="39" t="s">
        <v>55</v>
      </c>
      <c r="D294" s="27" t="s">
        <v>56</v>
      </c>
      <c r="E294" s="28">
        <f t="shared" ref="E294:N294" si="77">SUM(E293,E289)</f>
        <v>0</v>
      </c>
      <c r="F294" s="29">
        <f t="shared" si="77"/>
        <v>0</v>
      </c>
      <c r="G294" s="29">
        <f t="shared" si="77"/>
        <v>0</v>
      </c>
      <c r="H294" s="29">
        <f t="shared" si="77"/>
        <v>0</v>
      </c>
      <c r="I294" s="29">
        <f t="shared" si="77"/>
        <v>0</v>
      </c>
      <c r="J294" s="29">
        <f t="shared" si="77"/>
        <v>0</v>
      </c>
      <c r="K294" s="29">
        <f t="shared" si="77"/>
        <v>0</v>
      </c>
      <c r="L294" s="29">
        <f t="shared" si="77"/>
        <v>0</v>
      </c>
      <c r="M294" s="29">
        <f t="shared" si="77"/>
        <v>0</v>
      </c>
      <c r="N294" s="30">
        <f t="shared" si="77"/>
        <v>0</v>
      </c>
    </row>
    <row r="295" spans="1:14" ht="13.5" thickBot="1">
      <c r="A295" s="39" t="s">
        <v>44</v>
      </c>
      <c r="B295" s="39" t="s">
        <v>44</v>
      </c>
      <c r="C295" s="39" t="s">
        <v>57</v>
      </c>
      <c r="D295" s="18" t="s">
        <v>8</v>
      </c>
      <c r="E295" s="19"/>
      <c r="F295" s="20"/>
      <c r="G295" s="20"/>
      <c r="H295" s="20"/>
      <c r="I295" s="20"/>
      <c r="J295" s="20"/>
      <c r="K295" s="20"/>
      <c r="L295" s="20"/>
      <c r="M295" s="20"/>
      <c r="N295" s="21"/>
    </row>
    <row r="296" spans="1:14" ht="13.5" thickBot="1">
      <c r="A296" s="39" t="s">
        <v>44</v>
      </c>
      <c r="B296" s="39" t="s">
        <v>44</v>
      </c>
      <c r="C296" s="39" t="s">
        <v>57</v>
      </c>
      <c r="D296" s="18" t="s">
        <v>9</v>
      </c>
      <c r="E296" s="19"/>
      <c r="F296" s="20"/>
      <c r="G296" s="20"/>
      <c r="H296" s="20"/>
      <c r="I296" s="20"/>
      <c r="J296" s="20"/>
      <c r="K296" s="20"/>
      <c r="L296" s="20"/>
      <c r="M296" s="20"/>
      <c r="N296" s="21"/>
    </row>
    <row r="297" spans="1:14" ht="13.5" thickBot="1">
      <c r="A297" s="39" t="s">
        <v>44</v>
      </c>
      <c r="B297" s="39" t="s">
        <v>44</v>
      </c>
      <c r="C297" s="39" t="s">
        <v>57</v>
      </c>
      <c r="D297" s="18" t="s">
        <v>10</v>
      </c>
      <c r="E297" s="19"/>
      <c r="F297" s="20"/>
      <c r="G297" s="20"/>
      <c r="H297" s="20"/>
      <c r="I297" s="20"/>
      <c r="J297" s="20"/>
      <c r="K297" s="20"/>
      <c r="L297" s="20"/>
      <c r="M297" s="20"/>
      <c r="N297" s="21"/>
    </row>
    <row r="298" spans="1:14" ht="13.5" thickBot="1">
      <c r="A298" s="39" t="s">
        <v>44</v>
      </c>
      <c r="B298" s="39" t="s">
        <v>44</v>
      </c>
      <c r="C298" s="39" t="s">
        <v>57</v>
      </c>
      <c r="D298" s="18" t="s">
        <v>11</v>
      </c>
      <c r="E298" s="19"/>
      <c r="F298" s="20"/>
      <c r="G298" s="20"/>
      <c r="H298" s="20"/>
      <c r="I298" s="20"/>
      <c r="J298" s="20"/>
      <c r="K298" s="20"/>
      <c r="L298" s="20"/>
      <c r="M298" s="20"/>
      <c r="N298" s="21"/>
    </row>
    <row r="299" spans="1:14" ht="13.5" thickBot="1">
      <c r="A299" s="39" t="s">
        <v>44</v>
      </c>
      <c r="B299" s="39" t="s">
        <v>44</v>
      </c>
      <c r="C299" s="39" t="s">
        <v>57</v>
      </c>
      <c r="D299" s="18" t="s">
        <v>12</v>
      </c>
      <c r="E299" s="19"/>
      <c r="F299" s="20"/>
      <c r="G299" s="20"/>
      <c r="H299" s="20"/>
      <c r="I299" s="20"/>
      <c r="J299" s="20"/>
      <c r="K299" s="20"/>
      <c r="L299" s="20"/>
      <c r="M299" s="20"/>
      <c r="N299" s="21"/>
    </row>
    <row r="300" spans="1:14" ht="13.5" thickBot="1">
      <c r="A300" s="39" t="s">
        <v>44</v>
      </c>
      <c r="B300" s="39" t="s">
        <v>44</v>
      </c>
      <c r="C300" s="39" t="s">
        <v>57</v>
      </c>
      <c r="D300" s="18" t="s">
        <v>13</v>
      </c>
      <c r="E300" s="19"/>
      <c r="F300" s="20"/>
      <c r="G300" s="20"/>
      <c r="H300" s="20"/>
      <c r="I300" s="20"/>
      <c r="J300" s="20"/>
      <c r="K300" s="20"/>
      <c r="L300" s="20"/>
      <c r="M300" s="20"/>
      <c r="N300" s="21"/>
    </row>
    <row r="301" spans="1:14" ht="13.5" thickBot="1">
      <c r="A301" s="39" t="s">
        <v>44</v>
      </c>
      <c r="B301" s="39" t="s">
        <v>44</v>
      </c>
      <c r="C301" s="39" t="s">
        <v>57</v>
      </c>
      <c r="D301" s="18" t="s">
        <v>14</v>
      </c>
      <c r="E301" s="19"/>
      <c r="F301" s="20"/>
      <c r="G301" s="20"/>
      <c r="H301" s="20"/>
      <c r="I301" s="20"/>
      <c r="J301" s="20"/>
      <c r="K301" s="20"/>
      <c r="L301" s="20"/>
      <c r="M301" s="20"/>
      <c r="N301" s="21"/>
    </row>
    <row r="302" spans="1:14" ht="13.5" thickBot="1">
      <c r="A302" s="39" t="s">
        <v>44</v>
      </c>
      <c r="B302" s="39" t="s">
        <v>44</v>
      </c>
      <c r="C302" s="39" t="s">
        <v>57</v>
      </c>
      <c r="D302" s="18" t="s">
        <v>15</v>
      </c>
      <c r="E302" s="19"/>
      <c r="F302" s="20"/>
      <c r="G302" s="20"/>
      <c r="H302" s="20"/>
      <c r="I302" s="20"/>
      <c r="J302" s="20"/>
      <c r="K302" s="20"/>
      <c r="L302" s="20"/>
      <c r="M302" s="20"/>
      <c r="N302" s="21"/>
    </row>
    <row r="303" spans="1:14" ht="13.5" thickBot="1">
      <c r="A303" s="39" t="s">
        <v>44</v>
      </c>
      <c r="B303" s="39" t="s">
        <v>44</v>
      </c>
      <c r="C303" s="39" t="s">
        <v>57</v>
      </c>
      <c r="D303" s="18" t="s">
        <v>16</v>
      </c>
      <c r="E303" s="19"/>
      <c r="F303" s="20"/>
      <c r="G303" s="20"/>
      <c r="H303" s="20"/>
      <c r="I303" s="20"/>
      <c r="J303" s="20"/>
      <c r="K303" s="20"/>
      <c r="L303" s="20"/>
      <c r="M303" s="20"/>
      <c r="N303" s="21"/>
    </row>
    <row r="304" spans="1:14" ht="13.5" thickBot="1">
      <c r="A304" s="39" t="s">
        <v>44</v>
      </c>
      <c r="B304" s="39" t="s">
        <v>44</v>
      </c>
      <c r="C304" s="39" t="s">
        <v>57</v>
      </c>
      <c r="D304" s="18" t="s">
        <v>16</v>
      </c>
      <c r="E304" s="19"/>
      <c r="F304" s="20"/>
      <c r="G304" s="20"/>
      <c r="H304" s="20"/>
      <c r="I304" s="20"/>
      <c r="J304" s="20"/>
      <c r="K304" s="20"/>
      <c r="L304" s="20"/>
      <c r="M304" s="20"/>
      <c r="N304" s="21"/>
    </row>
    <row r="305" spans="1:14" ht="13.5" thickBot="1">
      <c r="A305" s="39" t="s">
        <v>44</v>
      </c>
      <c r="B305" s="39" t="s">
        <v>44</v>
      </c>
      <c r="C305" s="39" t="s">
        <v>57</v>
      </c>
      <c r="D305" s="18" t="s">
        <v>16</v>
      </c>
      <c r="E305" s="19"/>
      <c r="F305" s="20"/>
      <c r="G305" s="20"/>
      <c r="H305" s="20"/>
      <c r="I305" s="20"/>
      <c r="J305" s="20"/>
      <c r="K305" s="20"/>
      <c r="L305" s="20"/>
      <c r="M305" s="20"/>
      <c r="N305" s="21"/>
    </row>
    <row r="306" spans="1:14" ht="15.75" thickBot="1">
      <c r="A306" s="39" t="s">
        <v>44</v>
      </c>
      <c r="B306" s="39" t="s">
        <v>44</v>
      </c>
      <c r="C306" s="39" t="s">
        <v>57</v>
      </c>
      <c r="D306" s="22" t="s">
        <v>17</v>
      </c>
      <c r="E306" s="23">
        <f>SUM(E295:E305)</f>
        <v>0</v>
      </c>
      <c r="F306" s="24">
        <f t="shared" ref="F306:N306" si="78">SUM(F295:F305)</f>
        <v>0</v>
      </c>
      <c r="G306" s="24">
        <f t="shared" si="78"/>
        <v>0</v>
      </c>
      <c r="H306" s="24">
        <f t="shared" si="78"/>
        <v>0</v>
      </c>
      <c r="I306" s="24">
        <f t="shared" si="78"/>
        <v>0</v>
      </c>
      <c r="J306" s="24">
        <f t="shared" si="78"/>
        <v>0</v>
      </c>
      <c r="K306" s="24">
        <f t="shared" si="78"/>
        <v>0</v>
      </c>
      <c r="L306" s="24">
        <f t="shared" si="78"/>
        <v>0</v>
      </c>
      <c r="M306" s="24">
        <f t="shared" si="78"/>
        <v>0</v>
      </c>
      <c r="N306" s="25">
        <f t="shared" si="78"/>
        <v>0</v>
      </c>
    </row>
    <row r="307" spans="1:14" ht="13.5" thickBot="1">
      <c r="A307" s="39" t="s">
        <v>44</v>
      </c>
      <c r="B307" s="39" t="s">
        <v>44</v>
      </c>
      <c r="C307" s="39" t="s">
        <v>57</v>
      </c>
      <c r="D307" s="18" t="s">
        <v>18</v>
      </c>
      <c r="E307" s="19"/>
      <c r="F307" s="20"/>
      <c r="G307" s="20"/>
      <c r="H307" s="20"/>
      <c r="I307" s="20"/>
      <c r="J307" s="20"/>
      <c r="K307" s="20"/>
      <c r="L307" s="20"/>
      <c r="M307" s="20"/>
      <c r="N307" s="21"/>
    </row>
    <row r="308" spans="1:14" ht="13.5" thickBot="1">
      <c r="A308" s="39" t="s">
        <v>44</v>
      </c>
      <c r="B308" s="39" t="s">
        <v>44</v>
      </c>
      <c r="C308" s="39" t="s">
        <v>57</v>
      </c>
      <c r="D308" s="18" t="s">
        <v>19</v>
      </c>
      <c r="E308" s="19"/>
      <c r="F308" s="20"/>
      <c r="G308" s="20"/>
      <c r="H308" s="20"/>
      <c r="I308" s="20"/>
      <c r="J308" s="20"/>
      <c r="K308" s="20"/>
      <c r="L308" s="20"/>
      <c r="M308" s="20"/>
      <c r="N308" s="21"/>
    </row>
    <row r="309" spans="1:14" ht="13.5" thickBot="1">
      <c r="A309" s="39" t="s">
        <v>44</v>
      </c>
      <c r="B309" s="39" t="s">
        <v>44</v>
      </c>
      <c r="C309" s="39" t="s">
        <v>57</v>
      </c>
      <c r="D309" s="18" t="s">
        <v>20</v>
      </c>
      <c r="E309" s="19"/>
      <c r="F309" s="20"/>
      <c r="G309" s="20"/>
      <c r="H309" s="20"/>
      <c r="I309" s="20"/>
      <c r="J309" s="20"/>
      <c r="K309" s="20"/>
      <c r="L309" s="20"/>
      <c r="M309" s="20"/>
      <c r="N309" s="21"/>
    </row>
    <row r="310" spans="1:14" ht="15.75" thickBot="1">
      <c r="A310" s="39" t="s">
        <v>44</v>
      </c>
      <c r="B310" s="39" t="s">
        <v>44</v>
      </c>
      <c r="C310" s="39" t="s">
        <v>57</v>
      </c>
      <c r="D310" s="22" t="s">
        <v>21</v>
      </c>
      <c r="E310" s="23">
        <f>SUM(E307:E309)</f>
        <v>0</v>
      </c>
      <c r="F310" s="24">
        <f t="shared" ref="F310:N310" si="79">SUM(F307:F309)</f>
        <v>0</v>
      </c>
      <c r="G310" s="24">
        <f t="shared" si="79"/>
        <v>0</v>
      </c>
      <c r="H310" s="24">
        <f t="shared" si="79"/>
        <v>0</v>
      </c>
      <c r="I310" s="24">
        <f t="shared" si="79"/>
        <v>0</v>
      </c>
      <c r="J310" s="24">
        <f t="shared" si="79"/>
        <v>0</v>
      </c>
      <c r="K310" s="24">
        <f t="shared" si="79"/>
        <v>0</v>
      </c>
      <c r="L310" s="24">
        <f t="shared" si="79"/>
        <v>0</v>
      </c>
      <c r="M310" s="24">
        <f t="shared" si="79"/>
        <v>0</v>
      </c>
      <c r="N310" s="25">
        <f t="shared" si="79"/>
        <v>0</v>
      </c>
    </row>
    <row r="311" spans="1:14" ht="15.75" thickBot="1">
      <c r="A311" s="39" t="s">
        <v>44</v>
      </c>
      <c r="B311" s="39" t="s">
        <v>44</v>
      </c>
      <c r="C311" s="39" t="s">
        <v>57</v>
      </c>
      <c r="D311" s="27" t="s">
        <v>58</v>
      </c>
      <c r="E311" s="28">
        <f t="shared" ref="E311:N311" si="80">SUM(E310,E306)</f>
        <v>0</v>
      </c>
      <c r="F311" s="29">
        <f t="shared" si="80"/>
        <v>0</v>
      </c>
      <c r="G311" s="29">
        <f t="shared" si="80"/>
        <v>0</v>
      </c>
      <c r="H311" s="29">
        <f t="shared" si="80"/>
        <v>0</v>
      </c>
      <c r="I311" s="29">
        <f t="shared" si="80"/>
        <v>0</v>
      </c>
      <c r="J311" s="29">
        <f t="shared" si="80"/>
        <v>0</v>
      </c>
      <c r="K311" s="29">
        <f t="shared" si="80"/>
        <v>0</v>
      </c>
      <c r="L311" s="29">
        <f t="shared" si="80"/>
        <v>0</v>
      </c>
      <c r="M311" s="29">
        <f t="shared" si="80"/>
        <v>0</v>
      </c>
      <c r="N311" s="30">
        <f t="shared" si="80"/>
        <v>0</v>
      </c>
    </row>
    <row r="312" spans="1:14" ht="13.5" thickBot="1">
      <c r="A312" s="39" t="s">
        <v>44</v>
      </c>
      <c r="B312" s="39" t="s">
        <v>44</v>
      </c>
      <c r="C312" s="39" t="s">
        <v>59</v>
      </c>
      <c r="D312" s="18" t="s">
        <v>8</v>
      </c>
      <c r="E312" s="19"/>
      <c r="F312" s="20"/>
      <c r="G312" s="20"/>
      <c r="H312" s="20"/>
      <c r="I312" s="20"/>
      <c r="J312" s="20"/>
      <c r="K312" s="20"/>
      <c r="L312" s="20"/>
      <c r="M312" s="20"/>
      <c r="N312" s="21"/>
    </row>
    <row r="313" spans="1:14" ht="13.5" thickBot="1">
      <c r="A313" s="39" t="s">
        <v>44</v>
      </c>
      <c r="B313" s="39" t="s">
        <v>44</v>
      </c>
      <c r="C313" s="39" t="s">
        <v>59</v>
      </c>
      <c r="D313" s="18" t="s">
        <v>9</v>
      </c>
      <c r="E313" s="19"/>
      <c r="F313" s="20"/>
      <c r="G313" s="20"/>
      <c r="H313" s="20"/>
      <c r="I313" s="20"/>
      <c r="J313" s="20"/>
      <c r="K313" s="20"/>
      <c r="L313" s="20"/>
      <c r="M313" s="20"/>
      <c r="N313" s="21"/>
    </row>
    <row r="314" spans="1:14" ht="13.5" thickBot="1">
      <c r="A314" s="39" t="s">
        <v>44</v>
      </c>
      <c r="B314" s="39" t="s">
        <v>44</v>
      </c>
      <c r="C314" s="39" t="s">
        <v>59</v>
      </c>
      <c r="D314" s="18" t="s">
        <v>10</v>
      </c>
      <c r="E314" s="19"/>
      <c r="F314" s="20"/>
      <c r="G314" s="20"/>
      <c r="H314" s="20"/>
      <c r="I314" s="20"/>
      <c r="J314" s="20"/>
      <c r="K314" s="20"/>
      <c r="L314" s="20"/>
      <c r="M314" s="20"/>
      <c r="N314" s="21"/>
    </row>
    <row r="315" spans="1:14" ht="13.5" thickBot="1">
      <c r="A315" s="39" t="s">
        <v>44</v>
      </c>
      <c r="B315" s="39" t="s">
        <v>44</v>
      </c>
      <c r="C315" s="39" t="s">
        <v>59</v>
      </c>
      <c r="D315" s="18" t="s">
        <v>11</v>
      </c>
      <c r="E315" s="19"/>
      <c r="F315" s="20"/>
      <c r="G315" s="20"/>
      <c r="H315" s="20"/>
      <c r="I315" s="20"/>
      <c r="J315" s="20"/>
      <c r="K315" s="20"/>
      <c r="L315" s="20"/>
      <c r="M315" s="20"/>
      <c r="N315" s="21"/>
    </row>
    <row r="316" spans="1:14" ht="13.5" thickBot="1">
      <c r="A316" s="39" t="s">
        <v>44</v>
      </c>
      <c r="B316" s="39" t="s">
        <v>44</v>
      </c>
      <c r="C316" s="39" t="s">
        <v>59</v>
      </c>
      <c r="D316" s="18" t="s">
        <v>12</v>
      </c>
      <c r="E316" s="19"/>
      <c r="F316" s="20"/>
      <c r="G316" s="20"/>
      <c r="H316" s="20"/>
      <c r="I316" s="20"/>
      <c r="J316" s="20"/>
      <c r="K316" s="20"/>
      <c r="L316" s="20"/>
      <c r="M316" s="20"/>
      <c r="N316" s="21"/>
    </row>
    <row r="317" spans="1:14" ht="13.5" thickBot="1">
      <c r="A317" s="39" t="s">
        <v>44</v>
      </c>
      <c r="B317" s="39" t="s">
        <v>44</v>
      </c>
      <c r="C317" s="39" t="s">
        <v>59</v>
      </c>
      <c r="D317" s="18" t="s">
        <v>13</v>
      </c>
      <c r="E317" s="19"/>
      <c r="F317" s="20"/>
      <c r="G317" s="20"/>
      <c r="H317" s="20"/>
      <c r="I317" s="20"/>
      <c r="J317" s="20"/>
      <c r="K317" s="20"/>
      <c r="L317" s="20"/>
      <c r="M317" s="20"/>
      <c r="N317" s="21"/>
    </row>
    <row r="318" spans="1:14" ht="13.5" thickBot="1">
      <c r="A318" s="39" t="s">
        <v>44</v>
      </c>
      <c r="B318" s="39" t="s">
        <v>44</v>
      </c>
      <c r="C318" s="39" t="s">
        <v>59</v>
      </c>
      <c r="D318" s="18" t="s">
        <v>14</v>
      </c>
      <c r="E318" s="19"/>
      <c r="F318" s="20"/>
      <c r="G318" s="20"/>
      <c r="H318" s="20"/>
      <c r="I318" s="20"/>
      <c r="J318" s="20"/>
      <c r="K318" s="20"/>
      <c r="L318" s="20"/>
      <c r="M318" s="20"/>
      <c r="N318" s="21"/>
    </row>
    <row r="319" spans="1:14" ht="13.5" thickBot="1">
      <c r="A319" s="39" t="s">
        <v>44</v>
      </c>
      <c r="B319" s="39" t="s">
        <v>44</v>
      </c>
      <c r="C319" s="39" t="s">
        <v>59</v>
      </c>
      <c r="D319" s="18" t="s">
        <v>15</v>
      </c>
      <c r="E319" s="19"/>
      <c r="F319" s="20"/>
      <c r="G319" s="20"/>
      <c r="H319" s="20"/>
      <c r="I319" s="20"/>
      <c r="J319" s="20"/>
      <c r="K319" s="20"/>
      <c r="L319" s="20"/>
      <c r="M319" s="20"/>
      <c r="N319" s="21"/>
    </row>
    <row r="320" spans="1:14" ht="13.5" thickBot="1">
      <c r="A320" s="39" t="s">
        <v>44</v>
      </c>
      <c r="B320" s="39" t="s">
        <v>44</v>
      </c>
      <c r="C320" s="39" t="s">
        <v>59</v>
      </c>
      <c r="D320" s="18" t="s">
        <v>16</v>
      </c>
      <c r="E320" s="19"/>
      <c r="F320" s="20"/>
      <c r="G320" s="20"/>
      <c r="H320" s="20"/>
      <c r="I320" s="20"/>
      <c r="J320" s="20"/>
      <c r="K320" s="20"/>
      <c r="L320" s="20"/>
      <c r="M320" s="20"/>
      <c r="N320" s="21"/>
    </row>
    <row r="321" spans="1:14" ht="13.5" thickBot="1">
      <c r="A321" s="39" t="s">
        <v>44</v>
      </c>
      <c r="B321" s="39" t="s">
        <v>44</v>
      </c>
      <c r="C321" s="39" t="s">
        <v>59</v>
      </c>
      <c r="D321" s="18" t="s">
        <v>16</v>
      </c>
      <c r="E321" s="19"/>
      <c r="F321" s="20"/>
      <c r="G321" s="20"/>
      <c r="H321" s="20"/>
      <c r="I321" s="20"/>
      <c r="J321" s="20"/>
      <c r="K321" s="20"/>
      <c r="L321" s="20"/>
      <c r="M321" s="20"/>
      <c r="N321" s="21"/>
    </row>
    <row r="322" spans="1:14" ht="13.5" thickBot="1">
      <c r="A322" s="39" t="s">
        <v>44</v>
      </c>
      <c r="B322" s="39" t="s">
        <v>44</v>
      </c>
      <c r="C322" s="39" t="s">
        <v>59</v>
      </c>
      <c r="D322" s="18" t="s">
        <v>16</v>
      </c>
      <c r="E322" s="19"/>
      <c r="F322" s="20"/>
      <c r="G322" s="20"/>
      <c r="H322" s="20"/>
      <c r="I322" s="20"/>
      <c r="J322" s="20"/>
      <c r="K322" s="20"/>
      <c r="L322" s="20"/>
      <c r="M322" s="20"/>
      <c r="N322" s="21"/>
    </row>
    <row r="323" spans="1:14" ht="15.75" thickBot="1">
      <c r="A323" s="39" t="s">
        <v>44</v>
      </c>
      <c r="B323" s="39" t="s">
        <v>44</v>
      </c>
      <c r="C323" s="39" t="s">
        <v>59</v>
      </c>
      <c r="D323" s="22" t="s">
        <v>17</v>
      </c>
      <c r="E323" s="23">
        <f>SUM(E312:E322)</f>
        <v>0</v>
      </c>
      <c r="F323" s="24">
        <f t="shared" ref="F323:N323" si="81">SUM(F312:F322)</f>
        <v>0</v>
      </c>
      <c r="G323" s="24">
        <f t="shared" si="81"/>
        <v>0</v>
      </c>
      <c r="H323" s="24">
        <f t="shared" si="81"/>
        <v>0</v>
      </c>
      <c r="I323" s="24">
        <f t="shared" si="81"/>
        <v>0</v>
      </c>
      <c r="J323" s="24">
        <f t="shared" si="81"/>
        <v>0</v>
      </c>
      <c r="K323" s="24">
        <f t="shared" si="81"/>
        <v>0</v>
      </c>
      <c r="L323" s="24">
        <f t="shared" si="81"/>
        <v>0</v>
      </c>
      <c r="M323" s="24">
        <f t="shared" si="81"/>
        <v>0</v>
      </c>
      <c r="N323" s="25">
        <f t="shared" si="81"/>
        <v>0</v>
      </c>
    </row>
    <row r="324" spans="1:14" ht="13.5" thickBot="1">
      <c r="A324" s="39" t="s">
        <v>44</v>
      </c>
      <c r="B324" s="39" t="s">
        <v>44</v>
      </c>
      <c r="C324" s="39" t="s">
        <v>59</v>
      </c>
      <c r="D324" s="18" t="s">
        <v>18</v>
      </c>
      <c r="E324" s="19"/>
      <c r="F324" s="20"/>
      <c r="G324" s="20"/>
      <c r="H324" s="20"/>
      <c r="I324" s="20"/>
      <c r="J324" s="20"/>
      <c r="K324" s="20"/>
      <c r="L324" s="20"/>
      <c r="M324" s="20"/>
      <c r="N324" s="21"/>
    </row>
    <row r="325" spans="1:14" ht="13.5" thickBot="1">
      <c r="A325" s="39" t="s">
        <v>44</v>
      </c>
      <c r="B325" s="39" t="s">
        <v>44</v>
      </c>
      <c r="C325" s="39" t="s">
        <v>59</v>
      </c>
      <c r="D325" s="18" t="s">
        <v>19</v>
      </c>
      <c r="E325" s="19"/>
      <c r="F325" s="20"/>
      <c r="G325" s="20"/>
      <c r="H325" s="20"/>
      <c r="I325" s="20"/>
      <c r="J325" s="20"/>
      <c r="K325" s="20"/>
      <c r="L325" s="20"/>
      <c r="M325" s="20"/>
      <c r="N325" s="21"/>
    </row>
    <row r="326" spans="1:14" ht="13.5" thickBot="1">
      <c r="A326" s="39" t="s">
        <v>44</v>
      </c>
      <c r="B326" s="39" t="s">
        <v>44</v>
      </c>
      <c r="C326" s="39" t="s">
        <v>59</v>
      </c>
      <c r="D326" s="18" t="s">
        <v>20</v>
      </c>
      <c r="E326" s="19"/>
      <c r="F326" s="20"/>
      <c r="G326" s="20"/>
      <c r="H326" s="20"/>
      <c r="I326" s="20"/>
      <c r="J326" s="20"/>
      <c r="K326" s="20"/>
      <c r="L326" s="20"/>
      <c r="M326" s="20"/>
      <c r="N326" s="21"/>
    </row>
    <row r="327" spans="1:14" ht="15.75" thickBot="1">
      <c r="A327" s="39" t="s">
        <v>44</v>
      </c>
      <c r="B327" s="39" t="s">
        <v>44</v>
      </c>
      <c r="C327" s="39" t="s">
        <v>59</v>
      </c>
      <c r="D327" s="22" t="s">
        <v>21</v>
      </c>
      <c r="E327" s="23">
        <f>SUM(E324:E326)</f>
        <v>0</v>
      </c>
      <c r="F327" s="24">
        <f t="shared" ref="F327:N327" si="82">SUM(F324:F326)</f>
        <v>0</v>
      </c>
      <c r="G327" s="24">
        <f t="shared" si="82"/>
        <v>0</v>
      </c>
      <c r="H327" s="24">
        <f t="shared" si="82"/>
        <v>0</v>
      </c>
      <c r="I327" s="24">
        <f t="shared" si="82"/>
        <v>0</v>
      </c>
      <c r="J327" s="24">
        <f t="shared" si="82"/>
        <v>0</v>
      </c>
      <c r="K327" s="24">
        <f t="shared" si="82"/>
        <v>0</v>
      </c>
      <c r="L327" s="24">
        <f t="shared" si="82"/>
        <v>0</v>
      </c>
      <c r="M327" s="24">
        <f t="shared" si="82"/>
        <v>0</v>
      </c>
      <c r="N327" s="25">
        <f t="shared" si="82"/>
        <v>0</v>
      </c>
    </row>
    <row r="328" spans="1:14" ht="15.75" thickBot="1">
      <c r="A328" s="39" t="s">
        <v>44</v>
      </c>
      <c r="B328" s="39" t="s">
        <v>44</v>
      </c>
      <c r="C328" s="39" t="s">
        <v>59</v>
      </c>
      <c r="D328" s="27" t="s">
        <v>60</v>
      </c>
      <c r="E328" s="28">
        <f t="shared" ref="E328:N328" si="83">SUM(E327,E323)</f>
        <v>0</v>
      </c>
      <c r="F328" s="29">
        <f t="shared" si="83"/>
        <v>0</v>
      </c>
      <c r="G328" s="29">
        <f t="shared" si="83"/>
        <v>0</v>
      </c>
      <c r="H328" s="29">
        <f t="shared" si="83"/>
        <v>0</v>
      </c>
      <c r="I328" s="29">
        <f t="shared" si="83"/>
        <v>0</v>
      </c>
      <c r="J328" s="29">
        <f t="shared" si="83"/>
        <v>0</v>
      </c>
      <c r="K328" s="29">
        <f t="shared" si="83"/>
        <v>0</v>
      </c>
      <c r="L328" s="29">
        <f t="shared" si="83"/>
        <v>0</v>
      </c>
      <c r="M328" s="29">
        <f t="shared" si="83"/>
        <v>0</v>
      </c>
      <c r="N328" s="30">
        <f t="shared" si="83"/>
        <v>0</v>
      </c>
    </row>
    <row r="329" spans="1:14" ht="13.5" thickBot="1">
      <c r="A329" s="39" t="s">
        <v>44</v>
      </c>
      <c r="B329" s="39" t="s">
        <v>44</v>
      </c>
      <c r="C329" s="39" t="s">
        <v>61</v>
      </c>
      <c r="D329" s="18" t="s">
        <v>8</v>
      </c>
      <c r="E329" s="19"/>
      <c r="F329" s="20"/>
      <c r="G329" s="20"/>
      <c r="H329" s="20"/>
      <c r="I329" s="20"/>
      <c r="J329" s="20"/>
      <c r="K329" s="20"/>
      <c r="L329" s="20"/>
      <c r="M329" s="20"/>
      <c r="N329" s="21"/>
    </row>
    <row r="330" spans="1:14" ht="13.5" thickBot="1">
      <c r="A330" s="39" t="s">
        <v>44</v>
      </c>
      <c r="B330" s="39" t="s">
        <v>44</v>
      </c>
      <c r="C330" s="39" t="s">
        <v>61</v>
      </c>
      <c r="D330" s="18" t="s">
        <v>9</v>
      </c>
      <c r="E330" s="19"/>
      <c r="F330" s="20"/>
      <c r="G330" s="20"/>
      <c r="H330" s="20"/>
      <c r="I330" s="20"/>
      <c r="J330" s="20"/>
      <c r="K330" s="20"/>
      <c r="L330" s="20"/>
      <c r="M330" s="20"/>
      <c r="N330" s="21"/>
    </row>
    <row r="331" spans="1:14" ht="13.5" thickBot="1">
      <c r="A331" s="39" t="s">
        <v>44</v>
      </c>
      <c r="B331" s="39" t="s">
        <v>44</v>
      </c>
      <c r="C331" s="39" t="s">
        <v>61</v>
      </c>
      <c r="D331" s="18" t="s">
        <v>10</v>
      </c>
      <c r="E331" s="19"/>
      <c r="F331" s="20"/>
      <c r="G331" s="20"/>
      <c r="H331" s="20"/>
      <c r="I331" s="20"/>
      <c r="J331" s="20"/>
      <c r="K331" s="20"/>
      <c r="L331" s="20"/>
      <c r="M331" s="20"/>
      <c r="N331" s="21"/>
    </row>
    <row r="332" spans="1:14" ht="13.5" thickBot="1">
      <c r="A332" s="39" t="s">
        <v>44</v>
      </c>
      <c r="B332" s="39" t="s">
        <v>44</v>
      </c>
      <c r="C332" s="39" t="s">
        <v>61</v>
      </c>
      <c r="D332" s="18" t="s">
        <v>11</v>
      </c>
      <c r="E332" s="19"/>
      <c r="F332" s="20"/>
      <c r="G332" s="20"/>
      <c r="H332" s="20"/>
      <c r="I332" s="20"/>
      <c r="J332" s="20"/>
      <c r="K332" s="20"/>
      <c r="L332" s="20"/>
      <c r="M332" s="20"/>
      <c r="N332" s="21"/>
    </row>
    <row r="333" spans="1:14" ht="13.5" thickBot="1">
      <c r="A333" s="39" t="s">
        <v>44</v>
      </c>
      <c r="B333" s="39" t="s">
        <v>44</v>
      </c>
      <c r="C333" s="39" t="s">
        <v>61</v>
      </c>
      <c r="D333" s="18" t="s">
        <v>12</v>
      </c>
      <c r="E333" s="19"/>
      <c r="F333" s="20"/>
      <c r="G333" s="20"/>
      <c r="H333" s="20"/>
      <c r="I333" s="20"/>
      <c r="J333" s="20"/>
      <c r="K333" s="20"/>
      <c r="L333" s="20"/>
      <c r="M333" s="20"/>
      <c r="N333" s="21"/>
    </row>
    <row r="334" spans="1:14" ht="13.5" thickBot="1">
      <c r="A334" s="39" t="s">
        <v>44</v>
      </c>
      <c r="B334" s="39" t="s">
        <v>44</v>
      </c>
      <c r="C334" s="39" t="s">
        <v>61</v>
      </c>
      <c r="D334" s="18" t="s">
        <v>13</v>
      </c>
      <c r="E334" s="19"/>
      <c r="F334" s="20"/>
      <c r="G334" s="20"/>
      <c r="H334" s="20"/>
      <c r="I334" s="20"/>
      <c r="J334" s="20"/>
      <c r="K334" s="20"/>
      <c r="L334" s="20"/>
      <c r="M334" s="20"/>
      <c r="N334" s="21"/>
    </row>
    <row r="335" spans="1:14" ht="13.5" thickBot="1">
      <c r="A335" s="39" t="s">
        <v>44</v>
      </c>
      <c r="B335" s="39" t="s">
        <v>44</v>
      </c>
      <c r="C335" s="39" t="s">
        <v>61</v>
      </c>
      <c r="D335" s="18" t="s">
        <v>14</v>
      </c>
      <c r="E335" s="19"/>
      <c r="F335" s="20"/>
      <c r="G335" s="20"/>
      <c r="H335" s="20"/>
      <c r="I335" s="20"/>
      <c r="J335" s="20"/>
      <c r="K335" s="20"/>
      <c r="L335" s="20"/>
      <c r="M335" s="20"/>
      <c r="N335" s="21"/>
    </row>
    <row r="336" spans="1:14" ht="13.5" thickBot="1">
      <c r="A336" s="39" t="s">
        <v>44</v>
      </c>
      <c r="B336" s="39" t="s">
        <v>44</v>
      </c>
      <c r="C336" s="39" t="s">
        <v>61</v>
      </c>
      <c r="D336" s="18" t="s">
        <v>15</v>
      </c>
      <c r="E336" s="19"/>
      <c r="F336" s="20"/>
      <c r="G336" s="20"/>
      <c r="H336" s="20"/>
      <c r="I336" s="20"/>
      <c r="J336" s="20"/>
      <c r="K336" s="20"/>
      <c r="L336" s="20"/>
      <c r="M336" s="20"/>
      <c r="N336" s="21"/>
    </row>
    <row r="337" spans="1:14" ht="13.5" thickBot="1">
      <c r="A337" s="39" t="s">
        <v>44</v>
      </c>
      <c r="B337" s="39" t="s">
        <v>44</v>
      </c>
      <c r="C337" s="39" t="s">
        <v>61</v>
      </c>
      <c r="D337" s="18" t="s">
        <v>16</v>
      </c>
      <c r="E337" s="19"/>
      <c r="F337" s="20"/>
      <c r="G337" s="20"/>
      <c r="H337" s="20"/>
      <c r="I337" s="20"/>
      <c r="J337" s="20"/>
      <c r="K337" s="20"/>
      <c r="L337" s="20"/>
      <c r="M337" s="20"/>
      <c r="N337" s="21"/>
    </row>
    <row r="338" spans="1:14" ht="13.5" thickBot="1">
      <c r="A338" s="39" t="s">
        <v>44</v>
      </c>
      <c r="B338" s="39" t="s">
        <v>44</v>
      </c>
      <c r="C338" s="39" t="s">
        <v>61</v>
      </c>
      <c r="D338" s="18" t="s">
        <v>16</v>
      </c>
      <c r="E338" s="19"/>
      <c r="F338" s="20"/>
      <c r="G338" s="20"/>
      <c r="H338" s="20"/>
      <c r="I338" s="20"/>
      <c r="J338" s="20"/>
      <c r="K338" s="20"/>
      <c r="L338" s="20"/>
      <c r="M338" s="20"/>
      <c r="N338" s="21"/>
    </row>
    <row r="339" spans="1:14" ht="13.5" thickBot="1">
      <c r="A339" s="39" t="s">
        <v>44</v>
      </c>
      <c r="B339" s="39" t="s">
        <v>44</v>
      </c>
      <c r="C339" s="39" t="s">
        <v>61</v>
      </c>
      <c r="D339" s="18" t="s">
        <v>16</v>
      </c>
      <c r="E339" s="19"/>
      <c r="F339" s="20"/>
      <c r="G339" s="20"/>
      <c r="H339" s="20"/>
      <c r="I339" s="20"/>
      <c r="J339" s="20"/>
      <c r="K339" s="20"/>
      <c r="L339" s="20"/>
      <c r="M339" s="20"/>
      <c r="N339" s="21"/>
    </row>
    <row r="340" spans="1:14" ht="15.75" thickBot="1">
      <c r="A340" s="39" t="s">
        <v>44</v>
      </c>
      <c r="B340" s="39" t="s">
        <v>44</v>
      </c>
      <c r="C340" s="39" t="s">
        <v>61</v>
      </c>
      <c r="D340" s="22" t="s">
        <v>17</v>
      </c>
      <c r="E340" s="23">
        <f>SUM(E329:E339)</f>
        <v>0</v>
      </c>
      <c r="F340" s="24">
        <f t="shared" ref="F340:N340" si="84">SUM(F329:F339)</f>
        <v>0</v>
      </c>
      <c r="G340" s="24">
        <f t="shared" si="84"/>
        <v>0</v>
      </c>
      <c r="H340" s="24">
        <f t="shared" si="84"/>
        <v>0</v>
      </c>
      <c r="I340" s="24">
        <f t="shared" si="84"/>
        <v>0</v>
      </c>
      <c r="J340" s="24">
        <f t="shared" si="84"/>
        <v>0</v>
      </c>
      <c r="K340" s="24">
        <f t="shared" si="84"/>
        <v>0</v>
      </c>
      <c r="L340" s="24">
        <f t="shared" si="84"/>
        <v>0</v>
      </c>
      <c r="M340" s="24">
        <f t="shared" si="84"/>
        <v>0</v>
      </c>
      <c r="N340" s="25">
        <f t="shared" si="84"/>
        <v>0</v>
      </c>
    </row>
    <row r="341" spans="1:14" ht="13.5" thickBot="1">
      <c r="A341" s="39" t="s">
        <v>44</v>
      </c>
      <c r="B341" s="39" t="s">
        <v>44</v>
      </c>
      <c r="C341" s="39" t="s">
        <v>61</v>
      </c>
      <c r="D341" s="18" t="s">
        <v>18</v>
      </c>
      <c r="E341" s="19"/>
      <c r="F341" s="20"/>
      <c r="G341" s="20"/>
      <c r="H341" s="20"/>
      <c r="I341" s="20"/>
      <c r="J341" s="20"/>
      <c r="K341" s="20"/>
      <c r="L341" s="20"/>
      <c r="M341" s="20"/>
      <c r="N341" s="21"/>
    </row>
    <row r="342" spans="1:14" ht="13.5" thickBot="1">
      <c r="A342" s="39" t="s">
        <v>44</v>
      </c>
      <c r="B342" s="39" t="s">
        <v>44</v>
      </c>
      <c r="C342" s="39" t="s">
        <v>61</v>
      </c>
      <c r="D342" s="18" t="s">
        <v>19</v>
      </c>
      <c r="E342" s="19"/>
      <c r="F342" s="20"/>
      <c r="G342" s="20"/>
      <c r="H342" s="20"/>
      <c r="I342" s="20"/>
      <c r="J342" s="20"/>
      <c r="K342" s="20"/>
      <c r="L342" s="20"/>
      <c r="M342" s="20"/>
      <c r="N342" s="21"/>
    </row>
    <row r="343" spans="1:14" ht="13.5" thickBot="1">
      <c r="A343" s="39" t="s">
        <v>44</v>
      </c>
      <c r="B343" s="39" t="s">
        <v>44</v>
      </c>
      <c r="C343" s="39" t="s">
        <v>61</v>
      </c>
      <c r="D343" s="18" t="s">
        <v>20</v>
      </c>
      <c r="E343" s="19"/>
      <c r="F343" s="20"/>
      <c r="G343" s="20"/>
      <c r="H343" s="20"/>
      <c r="I343" s="20"/>
      <c r="J343" s="20"/>
      <c r="K343" s="20"/>
      <c r="L343" s="20"/>
      <c r="M343" s="20"/>
      <c r="N343" s="21"/>
    </row>
    <row r="344" spans="1:14" ht="15.75" thickBot="1">
      <c r="A344" s="39" t="s">
        <v>44</v>
      </c>
      <c r="B344" s="39" t="s">
        <v>44</v>
      </c>
      <c r="C344" s="39" t="s">
        <v>61</v>
      </c>
      <c r="D344" s="22" t="s">
        <v>21</v>
      </c>
      <c r="E344" s="23">
        <f>SUM(E341:E343)</f>
        <v>0</v>
      </c>
      <c r="F344" s="24">
        <f t="shared" ref="F344:N344" si="85">SUM(F341:F343)</f>
        <v>0</v>
      </c>
      <c r="G344" s="24">
        <f t="shared" si="85"/>
        <v>0</v>
      </c>
      <c r="H344" s="24">
        <f t="shared" si="85"/>
        <v>0</v>
      </c>
      <c r="I344" s="24">
        <f t="shared" si="85"/>
        <v>0</v>
      </c>
      <c r="J344" s="24">
        <f t="shared" si="85"/>
        <v>0</v>
      </c>
      <c r="K344" s="24">
        <f t="shared" si="85"/>
        <v>0</v>
      </c>
      <c r="L344" s="24">
        <f t="shared" si="85"/>
        <v>0</v>
      </c>
      <c r="M344" s="24">
        <f t="shared" si="85"/>
        <v>0</v>
      </c>
      <c r="N344" s="25">
        <f t="shared" si="85"/>
        <v>0</v>
      </c>
    </row>
    <row r="345" spans="1:14" ht="15.75" thickBot="1">
      <c r="A345" s="39" t="s">
        <v>44</v>
      </c>
      <c r="B345" s="39" t="s">
        <v>44</v>
      </c>
      <c r="C345" s="39" t="s">
        <v>61</v>
      </c>
      <c r="D345" s="27" t="s">
        <v>62</v>
      </c>
      <c r="E345" s="28">
        <f t="shared" ref="E345:N345" si="86">SUM(E344,E340)</f>
        <v>0</v>
      </c>
      <c r="F345" s="29">
        <f t="shared" si="86"/>
        <v>0</v>
      </c>
      <c r="G345" s="29">
        <f t="shared" si="86"/>
        <v>0</v>
      </c>
      <c r="H345" s="29">
        <f t="shared" si="86"/>
        <v>0</v>
      </c>
      <c r="I345" s="29">
        <f t="shared" si="86"/>
        <v>0</v>
      </c>
      <c r="J345" s="29">
        <f t="shared" si="86"/>
        <v>0</v>
      </c>
      <c r="K345" s="29">
        <f t="shared" si="86"/>
        <v>0</v>
      </c>
      <c r="L345" s="29">
        <f t="shared" si="86"/>
        <v>0</v>
      </c>
      <c r="M345" s="29">
        <f t="shared" si="86"/>
        <v>0</v>
      </c>
      <c r="N345" s="30">
        <f t="shared" si="86"/>
        <v>0</v>
      </c>
    </row>
    <row r="346" spans="1:14" ht="13.5" thickBot="1">
      <c r="A346" s="39" t="s">
        <v>44</v>
      </c>
      <c r="B346" s="39" t="s">
        <v>44</v>
      </c>
      <c r="C346" s="39" t="s">
        <v>63</v>
      </c>
      <c r="D346" s="18" t="s">
        <v>8</v>
      </c>
      <c r="E346" s="19"/>
      <c r="F346" s="20"/>
      <c r="G346" s="20"/>
      <c r="H346" s="20"/>
      <c r="I346" s="20"/>
      <c r="J346" s="20"/>
      <c r="K346" s="20"/>
      <c r="L346" s="20"/>
      <c r="M346" s="20"/>
      <c r="N346" s="21"/>
    </row>
    <row r="347" spans="1:14" ht="13.5" thickBot="1">
      <c r="A347" s="39" t="s">
        <v>44</v>
      </c>
      <c r="B347" s="39" t="s">
        <v>44</v>
      </c>
      <c r="C347" s="39" t="s">
        <v>63</v>
      </c>
      <c r="D347" s="18" t="s">
        <v>9</v>
      </c>
      <c r="E347" s="19"/>
      <c r="F347" s="20"/>
      <c r="G347" s="20"/>
      <c r="H347" s="20"/>
      <c r="I347" s="20"/>
      <c r="J347" s="20"/>
      <c r="K347" s="20"/>
      <c r="L347" s="20"/>
      <c r="M347" s="20"/>
      <c r="N347" s="21"/>
    </row>
    <row r="348" spans="1:14" ht="13.5" thickBot="1">
      <c r="A348" s="39" t="s">
        <v>44</v>
      </c>
      <c r="B348" s="39" t="s">
        <v>44</v>
      </c>
      <c r="C348" s="39" t="s">
        <v>63</v>
      </c>
      <c r="D348" s="18" t="s">
        <v>10</v>
      </c>
      <c r="E348" s="19"/>
      <c r="F348" s="20"/>
      <c r="G348" s="20"/>
      <c r="H348" s="20"/>
      <c r="I348" s="20"/>
      <c r="J348" s="20"/>
      <c r="K348" s="20"/>
      <c r="L348" s="20"/>
      <c r="M348" s="20"/>
      <c r="N348" s="21"/>
    </row>
    <row r="349" spans="1:14" ht="13.5" thickBot="1">
      <c r="A349" s="39" t="s">
        <v>44</v>
      </c>
      <c r="B349" s="39" t="s">
        <v>44</v>
      </c>
      <c r="C349" s="39" t="s">
        <v>63</v>
      </c>
      <c r="D349" s="18" t="s">
        <v>11</v>
      </c>
      <c r="E349" s="19"/>
      <c r="F349" s="20"/>
      <c r="G349" s="20"/>
      <c r="H349" s="20"/>
      <c r="I349" s="20"/>
      <c r="J349" s="20"/>
      <c r="K349" s="20"/>
      <c r="L349" s="20"/>
      <c r="M349" s="20"/>
      <c r="N349" s="21"/>
    </row>
    <row r="350" spans="1:14" ht="13.5" thickBot="1">
      <c r="A350" s="39" t="s">
        <v>44</v>
      </c>
      <c r="B350" s="39" t="s">
        <v>44</v>
      </c>
      <c r="C350" s="39" t="s">
        <v>63</v>
      </c>
      <c r="D350" s="18" t="s">
        <v>12</v>
      </c>
      <c r="E350" s="19"/>
      <c r="F350" s="20"/>
      <c r="G350" s="20"/>
      <c r="H350" s="20"/>
      <c r="I350" s="20"/>
      <c r="J350" s="20"/>
      <c r="K350" s="20"/>
      <c r="L350" s="20"/>
      <c r="M350" s="20"/>
      <c r="N350" s="21"/>
    </row>
    <row r="351" spans="1:14" ht="13.5" thickBot="1">
      <c r="A351" s="39" t="s">
        <v>44</v>
      </c>
      <c r="B351" s="39" t="s">
        <v>44</v>
      </c>
      <c r="C351" s="39" t="s">
        <v>63</v>
      </c>
      <c r="D351" s="18" t="s">
        <v>13</v>
      </c>
      <c r="E351" s="19"/>
      <c r="F351" s="20"/>
      <c r="G351" s="20"/>
      <c r="H351" s="20"/>
      <c r="I351" s="20"/>
      <c r="J351" s="20"/>
      <c r="K351" s="20"/>
      <c r="L351" s="20"/>
      <c r="M351" s="20"/>
      <c r="N351" s="21"/>
    </row>
    <row r="352" spans="1:14" ht="13.5" thickBot="1">
      <c r="A352" s="39" t="s">
        <v>44</v>
      </c>
      <c r="B352" s="39" t="s">
        <v>44</v>
      </c>
      <c r="C352" s="39" t="s">
        <v>63</v>
      </c>
      <c r="D352" s="18" t="s">
        <v>14</v>
      </c>
      <c r="E352" s="19"/>
      <c r="F352" s="20"/>
      <c r="G352" s="20"/>
      <c r="H352" s="20"/>
      <c r="I352" s="20"/>
      <c r="J352" s="20"/>
      <c r="K352" s="20"/>
      <c r="L352" s="20"/>
      <c r="M352" s="20"/>
      <c r="N352" s="21"/>
    </row>
    <row r="353" spans="1:14" ht="13.5" thickBot="1">
      <c r="A353" s="39" t="s">
        <v>44</v>
      </c>
      <c r="B353" s="39" t="s">
        <v>44</v>
      </c>
      <c r="C353" s="39" t="s">
        <v>63</v>
      </c>
      <c r="D353" s="18" t="s">
        <v>15</v>
      </c>
      <c r="E353" s="19"/>
      <c r="F353" s="20"/>
      <c r="G353" s="20"/>
      <c r="H353" s="20"/>
      <c r="I353" s="20"/>
      <c r="J353" s="20"/>
      <c r="K353" s="20"/>
      <c r="L353" s="20"/>
      <c r="M353" s="20"/>
      <c r="N353" s="21"/>
    </row>
    <row r="354" spans="1:14" ht="13.5" thickBot="1">
      <c r="A354" s="39" t="s">
        <v>44</v>
      </c>
      <c r="B354" s="39" t="s">
        <v>44</v>
      </c>
      <c r="C354" s="39" t="s">
        <v>63</v>
      </c>
      <c r="D354" s="18" t="s">
        <v>16</v>
      </c>
      <c r="E354" s="19"/>
      <c r="F354" s="20"/>
      <c r="G354" s="20"/>
      <c r="H354" s="20"/>
      <c r="I354" s="20"/>
      <c r="J354" s="20"/>
      <c r="K354" s="20"/>
      <c r="L354" s="20"/>
      <c r="M354" s="20"/>
      <c r="N354" s="21"/>
    </row>
    <row r="355" spans="1:14" ht="13.5" thickBot="1">
      <c r="A355" s="39" t="s">
        <v>44</v>
      </c>
      <c r="B355" s="39" t="s">
        <v>44</v>
      </c>
      <c r="C355" s="39" t="s">
        <v>63</v>
      </c>
      <c r="D355" s="18" t="s">
        <v>16</v>
      </c>
      <c r="E355" s="19"/>
      <c r="F355" s="20"/>
      <c r="G355" s="20"/>
      <c r="H355" s="20"/>
      <c r="I355" s="20"/>
      <c r="J355" s="20"/>
      <c r="K355" s="20"/>
      <c r="L355" s="20"/>
      <c r="M355" s="20"/>
      <c r="N355" s="21"/>
    </row>
    <row r="356" spans="1:14" ht="13.5" thickBot="1">
      <c r="A356" s="39" t="s">
        <v>44</v>
      </c>
      <c r="B356" s="39" t="s">
        <v>44</v>
      </c>
      <c r="C356" s="39" t="s">
        <v>63</v>
      </c>
      <c r="D356" s="18" t="s">
        <v>16</v>
      </c>
      <c r="E356" s="19"/>
      <c r="F356" s="20"/>
      <c r="G356" s="20"/>
      <c r="H356" s="20"/>
      <c r="I356" s="20"/>
      <c r="J356" s="20"/>
      <c r="K356" s="20"/>
      <c r="L356" s="20"/>
      <c r="M356" s="20"/>
      <c r="N356" s="21"/>
    </row>
    <row r="357" spans="1:14" ht="15.75" thickBot="1">
      <c r="A357" s="39" t="s">
        <v>44</v>
      </c>
      <c r="B357" s="39" t="s">
        <v>44</v>
      </c>
      <c r="C357" s="39" t="s">
        <v>63</v>
      </c>
      <c r="D357" s="22" t="s">
        <v>17</v>
      </c>
      <c r="E357" s="23">
        <f>SUM(E346:E356)</f>
        <v>0</v>
      </c>
      <c r="F357" s="24">
        <f t="shared" ref="F357:N357" si="87">SUM(F346:F356)</f>
        <v>0</v>
      </c>
      <c r="G357" s="24">
        <f t="shared" si="87"/>
        <v>0</v>
      </c>
      <c r="H357" s="24">
        <f t="shared" si="87"/>
        <v>0</v>
      </c>
      <c r="I357" s="24">
        <f t="shared" si="87"/>
        <v>0</v>
      </c>
      <c r="J357" s="24">
        <f t="shared" si="87"/>
        <v>0</v>
      </c>
      <c r="K357" s="24">
        <f t="shared" si="87"/>
        <v>0</v>
      </c>
      <c r="L357" s="24">
        <f t="shared" si="87"/>
        <v>0</v>
      </c>
      <c r="M357" s="24">
        <f t="shared" si="87"/>
        <v>0</v>
      </c>
      <c r="N357" s="25">
        <f t="shared" si="87"/>
        <v>0</v>
      </c>
    </row>
    <row r="358" spans="1:14" ht="13.5" thickBot="1">
      <c r="A358" s="39" t="s">
        <v>44</v>
      </c>
      <c r="B358" s="39" t="s">
        <v>44</v>
      </c>
      <c r="C358" s="39" t="s">
        <v>63</v>
      </c>
      <c r="D358" s="18" t="s">
        <v>18</v>
      </c>
      <c r="E358" s="19"/>
      <c r="F358" s="20"/>
      <c r="G358" s="20"/>
      <c r="H358" s="20"/>
      <c r="I358" s="20"/>
      <c r="J358" s="20"/>
      <c r="K358" s="20"/>
      <c r="L358" s="20"/>
      <c r="M358" s="20"/>
      <c r="N358" s="21"/>
    </row>
    <row r="359" spans="1:14" ht="13.5" thickBot="1">
      <c r="A359" s="39" t="s">
        <v>44</v>
      </c>
      <c r="B359" s="39" t="s">
        <v>44</v>
      </c>
      <c r="C359" s="39" t="s">
        <v>63</v>
      </c>
      <c r="D359" s="18" t="s">
        <v>19</v>
      </c>
      <c r="E359" s="19"/>
      <c r="F359" s="20"/>
      <c r="G359" s="20"/>
      <c r="H359" s="20"/>
      <c r="I359" s="20"/>
      <c r="J359" s="20"/>
      <c r="K359" s="20"/>
      <c r="L359" s="20"/>
      <c r="M359" s="20"/>
      <c r="N359" s="21"/>
    </row>
    <row r="360" spans="1:14" ht="13.5" thickBot="1">
      <c r="A360" s="39" t="s">
        <v>44</v>
      </c>
      <c r="B360" s="39" t="s">
        <v>44</v>
      </c>
      <c r="C360" s="39" t="s">
        <v>63</v>
      </c>
      <c r="D360" s="18" t="s">
        <v>20</v>
      </c>
      <c r="E360" s="19"/>
      <c r="F360" s="20"/>
      <c r="G360" s="20"/>
      <c r="H360" s="20"/>
      <c r="I360" s="20"/>
      <c r="J360" s="20"/>
      <c r="K360" s="20"/>
      <c r="L360" s="20"/>
      <c r="M360" s="20"/>
      <c r="N360" s="21"/>
    </row>
    <row r="361" spans="1:14" ht="15.75" thickBot="1">
      <c r="A361" s="39" t="s">
        <v>44</v>
      </c>
      <c r="B361" s="39" t="s">
        <v>44</v>
      </c>
      <c r="C361" s="39" t="s">
        <v>63</v>
      </c>
      <c r="D361" s="22" t="s">
        <v>21</v>
      </c>
      <c r="E361" s="23">
        <f>SUM(E358:E360)</f>
        <v>0</v>
      </c>
      <c r="F361" s="24">
        <f t="shared" ref="F361:N361" si="88">SUM(F358:F360)</f>
        <v>0</v>
      </c>
      <c r="G361" s="24">
        <f t="shared" si="88"/>
        <v>0</v>
      </c>
      <c r="H361" s="24">
        <f t="shared" si="88"/>
        <v>0</v>
      </c>
      <c r="I361" s="24">
        <f t="shared" si="88"/>
        <v>0</v>
      </c>
      <c r="J361" s="24">
        <f t="shared" si="88"/>
        <v>0</v>
      </c>
      <c r="K361" s="24">
        <f t="shared" si="88"/>
        <v>0</v>
      </c>
      <c r="L361" s="24">
        <f t="shared" si="88"/>
        <v>0</v>
      </c>
      <c r="M361" s="24">
        <f t="shared" si="88"/>
        <v>0</v>
      </c>
      <c r="N361" s="25">
        <f t="shared" si="88"/>
        <v>0</v>
      </c>
    </row>
    <row r="362" spans="1:14" ht="15.75" thickBot="1">
      <c r="A362" s="39" t="s">
        <v>44</v>
      </c>
      <c r="B362" s="39" t="s">
        <v>44</v>
      </c>
      <c r="C362" s="39" t="s">
        <v>63</v>
      </c>
      <c r="D362" s="27" t="s">
        <v>64</v>
      </c>
      <c r="E362" s="28">
        <f t="shared" ref="E362:N362" si="89">SUM(E361,E357)</f>
        <v>0</v>
      </c>
      <c r="F362" s="29">
        <f t="shared" si="89"/>
        <v>0</v>
      </c>
      <c r="G362" s="29">
        <f t="shared" si="89"/>
        <v>0</v>
      </c>
      <c r="H362" s="29">
        <f t="shared" si="89"/>
        <v>0</v>
      </c>
      <c r="I362" s="29">
        <f t="shared" si="89"/>
        <v>0</v>
      </c>
      <c r="J362" s="29">
        <f t="shared" si="89"/>
        <v>0</v>
      </c>
      <c r="K362" s="29">
        <f t="shared" si="89"/>
        <v>0</v>
      </c>
      <c r="L362" s="29">
        <f t="shared" si="89"/>
        <v>0</v>
      </c>
      <c r="M362" s="29">
        <f t="shared" si="89"/>
        <v>0</v>
      </c>
      <c r="N362" s="30">
        <f t="shared" si="89"/>
        <v>0</v>
      </c>
    </row>
    <row r="363" spans="1:14" ht="13.5" thickBot="1">
      <c r="A363" s="39" t="s">
        <v>44</v>
      </c>
      <c r="B363" s="39" t="s">
        <v>44</v>
      </c>
      <c r="C363" s="39" t="s">
        <v>65</v>
      </c>
      <c r="D363" s="18" t="s">
        <v>8</v>
      </c>
      <c r="E363" s="31">
        <f t="shared" ref="E363:N363" si="90">SUM(E193,E210,E227,E244,E261,E278,E295,E312,E329,E346)</f>
        <v>0</v>
      </c>
      <c r="F363" s="32">
        <f t="shared" si="90"/>
        <v>0</v>
      </c>
      <c r="G363" s="32">
        <f t="shared" si="90"/>
        <v>0</v>
      </c>
      <c r="H363" s="32">
        <f t="shared" si="90"/>
        <v>0</v>
      </c>
      <c r="I363" s="32">
        <f t="shared" si="90"/>
        <v>0</v>
      </c>
      <c r="J363" s="32">
        <f t="shared" si="90"/>
        <v>0</v>
      </c>
      <c r="K363" s="32">
        <f t="shared" si="90"/>
        <v>0</v>
      </c>
      <c r="L363" s="32">
        <f t="shared" si="90"/>
        <v>0</v>
      </c>
      <c r="M363" s="32">
        <f t="shared" si="90"/>
        <v>0</v>
      </c>
      <c r="N363" s="33">
        <f t="shared" si="90"/>
        <v>0</v>
      </c>
    </row>
    <row r="364" spans="1:14" ht="13.5" thickBot="1">
      <c r="A364" s="39" t="s">
        <v>44</v>
      </c>
      <c r="B364" s="39" t="s">
        <v>44</v>
      </c>
      <c r="C364" s="39" t="s">
        <v>65</v>
      </c>
      <c r="D364" s="18" t="s">
        <v>9</v>
      </c>
      <c r="E364" s="31">
        <f t="shared" ref="E364:N364" si="91">SUM(E194,E211,E228,E245,E262,E279,E296,E313,E330,E347)</f>
        <v>0</v>
      </c>
      <c r="F364" s="32">
        <f t="shared" si="91"/>
        <v>0</v>
      </c>
      <c r="G364" s="32">
        <f t="shared" si="91"/>
        <v>0</v>
      </c>
      <c r="H364" s="32">
        <f t="shared" si="91"/>
        <v>0</v>
      </c>
      <c r="I364" s="32">
        <f t="shared" si="91"/>
        <v>0</v>
      </c>
      <c r="J364" s="32">
        <f t="shared" si="91"/>
        <v>0</v>
      </c>
      <c r="K364" s="32">
        <f t="shared" si="91"/>
        <v>0</v>
      </c>
      <c r="L364" s="32">
        <f t="shared" si="91"/>
        <v>0</v>
      </c>
      <c r="M364" s="32">
        <f t="shared" si="91"/>
        <v>0</v>
      </c>
      <c r="N364" s="33">
        <f t="shared" si="91"/>
        <v>0</v>
      </c>
    </row>
    <row r="365" spans="1:14" ht="13.5" thickBot="1">
      <c r="A365" s="39" t="s">
        <v>44</v>
      </c>
      <c r="B365" s="39" t="s">
        <v>44</v>
      </c>
      <c r="C365" s="39" t="s">
        <v>65</v>
      </c>
      <c r="D365" s="18" t="s">
        <v>10</v>
      </c>
      <c r="E365" s="31">
        <f t="shared" ref="E365:N365" si="92">SUM(E195,E212,E229,E246,E263,E280,E297,E314,E331,E348)</f>
        <v>0</v>
      </c>
      <c r="F365" s="32">
        <f t="shared" si="92"/>
        <v>0</v>
      </c>
      <c r="G365" s="32">
        <f t="shared" si="92"/>
        <v>0</v>
      </c>
      <c r="H365" s="32">
        <f t="shared" si="92"/>
        <v>0</v>
      </c>
      <c r="I365" s="32">
        <f t="shared" si="92"/>
        <v>0</v>
      </c>
      <c r="J365" s="32">
        <f t="shared" si="92"/>
        <v>0</v>
      </c>
      <c r="K365" s="32">
        <f t="shared" si="92"/>
        <v>0</v>
      </c>
      <c r="L365" s="32">
        <f t="shared" si="92"/>
        <v>0</v>
      </c>
      <c r="M365" s="32">
        <f t="shared" si="92"/>
        <v>0</v>
      </c>
      <c r="N365" s="33">
        <f t="shared" si="92"/>
        <v>0</v>
      </c>
    </row>
    <row r="366" spans="1:14" ht="13.5" thickBot="1">
      <c r="A366" s="39" t="s">
        <v>44</v>
      </c>
      <c r="B366" s="39" t="s">
        <v>44</v>
      </c>
      <c r="C366" s="39" t="s">
        <v>65</v>
      </c>
      <c r="D366" s="18" t="s">
        <v>11</v>
      </c>
      <c r="E366" s="31">
        <f t="shared" ref="E366:N366" si="93">SUM(E196,E213,E230,E247,E264,E281,E298,E315,E332,E349)</f>
        <v>0</v>
      </c>
      <c r="F366" s="32">
        <f t="shared" si="93"/>
        <v>0</v>
      </c>
      <c r="G366" s="32">
        <f t="shared" si="93"/>
        <v>0</v>
      </c>
      <c r="H366" s="32">
        <f t="shared" si="93"/>
        <v>0</v>
      </c>
      <c r="I366" s="32">
        <f t="shared" si="93"/>
        <v>0</v>
      </c>
      <c r="J366" s="32">
        <f t="shared" si="93"/>
        <v>0</v>
      </c>
      <c r="K366" s="32">
        <f t="shared" si="93"/>
        <v>0</v>
      </c>
      <c r="L366" s="32">
        <f t="shared" si="93"/>
        <v>0</v>
      </c>
      <c r="M366" s="32">
        <f t="shared" si="93"/>
        <v>0</v>
      </c>
      <c r="N366" s="33">
        <f t="shared" si="93"/>
        <v>0</v>
      </c>
    </row>
    <row r="367" spans="1:14" ht="13.5" thickBot="1">
      <c r="A367" s="39" t="s">
        <v>44</v>
      </c>
      <c r="B367" s="39" t="s">
        <v>44</v>
      </c>
      <c r="C367" s="39" t="s">
        <v>65</v>
      </c>
      <c r="D367" s="18" t="s">
        <v>12</v>
      </c>
      <c r="E367" s="31">
        <f t="shared" ref="E367:N367" si="94">SUM(E197,E214,E231,E248,E265,E282,E299,E316,E333,E350)</f>
        <v>0</v>
      </c>
      <c r="F367" s="32">
        <f t="shared" si="94"/>
        <v>0</v>
      </c>
      <c r="G367" s="32">
        <f t="shared" si="94"/>
        <v>0</v>
      </c>
      <c r="H367" s="32">
        <f t="shared" si="94"/>
        <v>0</v>
      </c>
      <c r="I367" s="32">
        <f t="shared" si="94"/>
        <v>0</v>
      </c>
      <c r="J367" s="32">
        <f t="shared" si="94"/>
        <v>0</v>
      </c>
      <c r="K367" s="32">
        <f t="shared" si="94"/>
        <v>0</v>
      </c>
      <c r="L367" s="32">
        <f t="shared" si="94"/>
        <v>0</v>
      </c>
      <c r="M367" s="32">
        <f t="shared" si="94"/>
        <v>0</v>
      </c>
      <c r="N367" s="33">
        <f t="shared" si="94"/>
        <v>0</v>
      </c>
    </row>
    <row r="368" spans="1:14" ht="13.5" thickBot="1">
      <c r="A368" s="39" t="s">
        <v>44</v>
      </c>
      <c r="B368" s="39" t="s">
        <v>44</v>
      </c>
      <c r="C368" s="39" t="s">
        <v>65</v>
      </c>
      <c r="D368" s="18" t="s">
        <v>13</v>
      </c>
      <c r="E368" s="31">
        <f t="shared" ref="E368:N368" si="95">SUM(E198,E215,E232,E249,E266,E283,E300,E317,E334,E351)</f>
        <v>0</v>
      </c>
      <c r="F368" s="32">
        <f t="shared" si="95"/>
        <v>0</v>
      </c>
      <c r="G368" s="32">
        <f t="shared" si="95"/>
        <v>0</v>
      </c>
      <c r="H368" s="32">
        <f t="shared" si="95"/>
        <v>0</v>
      </c>
      <c r="I368" s="32">
        <f t="shared" si="95"/>
        <v>0</v>
      </c>
      <c r="J368" s="32">
        <f t="shared" si="95"/>
        <v>0</v>
      </c>
      <c r="K368" s="32">
        <f t="shared" si="95"/>
        <v>0</v>
      </c>
      <c r="L368" s="32">
        <f t="shared" si="95"/>
        <v>0</v>
      </c>
      <c r="M368" s="32">
        <f t="shared" si="95"/>
        <v>0</v>
      </c>
      <c r="N368" s="33">
        <f t="shared" si="95"/>
        <v>0</v>
      </c>
    </row>
    <row r="369" spans="1:14" ht="13.5" thickBot="1">
      <c r="A369" s="39" t="s">
        <v>44</v>
      </c>
      <c r="B369" s="39" t="s">
        <v>44</v>
      </c>
      <c r="C369" s="39" t="s">
        <v>65</v>
      </c>
      <c r="D369" s="18" t="s">
        <v>14</v>
      </c>
      <c r="E369" s="31">
        <f t="shared" ref="E369:N369" si="96">SUM(E199,E216,E233,E250,E267,E284,E301,E318,E335,E352)</f>
        <v>0</v>
      </c>
      <c r="F369" s="32">
        <f t="shared" si="96"/>
        <v>0</v>
      </c>
      <c r="G369" s="32">
        <f t="shared" si="96"/>
        <v>0</v>
      </c>
      <c r="H369" s="32">
        <f t="shared" si="96"/>
        <v>0</v>
      </c>
      <c r="I369" s="32">
        <f t="shared" si="96"/>
        <v>0</v>
      </c>
      <c r="J369" s="32">
        <f t="shared" si="96"/>
        <v>0</v>
      </c>
      <c r="K369" s="32">
        <f t="shared" si="96"/>
        <v>0</v>
      </c>
      <c r="L369" s="32">
        <f t="shared" si="96"/>
        <v>0</v>
      </c>
      <c r="M369" s="32">
        <f t="shared" si="96"/>
        <v>0</v>
      </c>
      <c r="N369" s="33">
        <f t="shared" si="96"/>
        <v>0</v>
      </c>
    </row>
    <row r="370" spans="1:14" ht="13.5" thickBot="1">
      <c r="A370" s="39" t="s">
        <v>44</v>
      </c>
      <c r="B370" s="39" t="s">
        <v>44</v>
      </c>
      <c r="C370" s="39" t="s">
        <v>65</v>
      </c>
      <c r="D370" s="18" t="s">
        <v>15</v>
      </c>
      <c r="E370" s="31">
        <f t="shared" ref="E370:N370" si="97">SUM(E200,E217,E234,E251,E268,E285,E302,E319,E336,E353)</f>
        <v>0</v>
      </c>
      <c r="F370" s="32">
        <f t="shared" si="97"/>
        <v>0</v>
      </c>
      <c r="G370" s="32">
        <f t="shared" si="97"/>
        <v>0</v>
      </c>
      <c r="H370" s="32">
        <f t="shared" si="97"/>
        <v>0</v>
      </c>
      <c r="I370" s="32">
        <f t="shared" si="97"/>
        <v>0</v>
      </c>
      <c r="J370" s="32">
        <f t="shared" si="97"/>
        <v>0</v>
      </c>
      <c r="K370" s="32">
        <f t="shared" si="97"/>
        <v>0</v>
      </c>
      <c r="L370" s="32">
        <f t="shared" si="97"/>
        <v>0</v>
      </c>
      <c r="M370" s="32">
        <f t="shared" si="97"/>
        <v>0</v>
      </c>
      <c r="N370" s="33">
        <f t="shared" si="97"/>
        <v>0</v>
      </c>
    </row>
    <row r="371" spans="1:14" ht="13.5" thickBot="1">
      <c r="A371" s="39" t="s">
        <v>44</v>
      </c>
      <c r="B371" s="39" t="s">
        <v>44</v>
      </c>
      <c r="C371" s="39" t="s">
        <v>65</v>
      </c>
      <c r="D371" s="18" t="s">
        <v>16</v>
      </c>
      <c r="E371" s="31">
        <f t="shared" ref="E371:N371" si="98">SUM(E201,E218,E235,E252,E269,E286,E303,E320,E337,E354)</f>
        <v>0</v>
      </c>
      <c r="F371" s="32">
        <f t="shared" si="98"/>
        <v>0</v>
      </c>
      <c r="G371" s="32">
        <f t="shared" si="98"/>
        <v>0</v>
      </c>
      <c r="H371" s="32">
        <f t="shared" si="98"/>
        <v>0</v>
      </c>
      <c r="I371" s="32">
        <f t="shared" si="98"/>
        <v>0</v>
      </c>
      <c r="J371" s="32">
        <f t="shared" si="98"/>
        <v>0</v>
      </c>
      <c r="K371" s="32">
        <f t="shared" si="98"/>
        <v>0</v>
      </c>
      <c r="L371" s="32">
        <f t="shared" si="98"/>
        <v>0</v>
      </c>
      <c r="M371" s="32">
        <f t="shared" si="98"/>
        <v>0</v>
      </c>
      <c r="N371" s="33">
        <f t="shared" si="98"/>
        <v>0</v>
      </c>
    </row>
    <row r="372" spans="1:14" ht="13.5" thickBot="1">
      <c r="A372" s="39" t="s">
        <v>44</v>
      </c>
      <c r="B372" s="39" t="s">
        <v>44</v>
      </c>
      <c r="C372" s="39" t="s">
        <v>65</v>
      </c>
      <c r="D372" s="18" t="s">
        <v>16</v>
      </c>
      <c r="E372" s="31">
        <f t="shared" ref="E372:N372" si="99">SUM(E202,E219,E236,E253,E270,E287,E304,E321,E338,E355)</f>
        <v>0</v>
      </c>
      <c r="F372" s="32">
        <f t="shared" si="99"/>
        <v>0</v>
      </c>
      <c r="G372" s="32">
        <f t="shared" si="99"/>
        <v>0</v>
      </c>
      <c r="H372" s="32">
        <f t="shared" si="99"/>
        <v>0</v>
      </c>
      <c r="I372" s="32">
        <f t="shared" si="99"/>
        <v>0</v>
      </c>
      <c r="J372" s="32">
        <f t="shared" si="99"/>
        <v>0</v>
      </c>
      <c r="K372" s="32">
        <f t="shared" si="99"/>
        <v>0</v>
      </c>
      <c r="L372" s="32">
        <f t="shared" si="99"/>
        <v>0</v>
      </c>
      <c r="M372" s="32">
        <f t="shared" si="99"/>
        <v>0</v>
      </c>
      <c r="N372" s="33">
        <f t="shared" si="99"/>
        <v>0</v>
      </c>
    </row>
    <row r="373" spans="1:14" ht="13.5" thickBot="1">
      <c r="A373" s="39" t="s">
        <v>44</v>
      </c>
      <c r="B373" s="39" t="s">
        <v>44</v>
      </c>
      <c r="C373" s="39" t="s">
        <v>65</v>
      </c>
      <c r="D373" s="18" t="s">
        <v>16</v>
      </c>
      <c r="E373" s="31">
        <f t="shared" ref="E373:N373" si="100">SUM(E203,E220,E237,E254,E271,E288,E305,E322,E339,E356)</f>
        <v>0</v>
      </c>
      <c r="F373" s="32">
        <f t="shared" si="100"/>
        <v>0</v>
      </c>
      <c r="G373" s="32">
        <f t="shared" si="100"/>
        <v>0</v>
      </c>
      <c r="H373" s="32">
        <f t="shared" si="100"/>
        <v>0</v>
      </c>
      <c r="I373" s="32">
        <f t="shared" si="100"/>
        <v>0</v>
      </c>
      <c r="J373" s="32">
        <f t="shared" si="100"/>
        <v>0</v>
      </c>
      <c r="K373" s="32">
        <f t="shared" si="100"/>
        <v>0</v>
      </c>
      <c r="L373" s="32">
        <f t="shared" si="100"/>
        <v>0</v>
      </c>
      <c r="M373" s="32">
        <f t="shared" si="100"/>
        <v>0</v>
      </c>
      <c r="N373" s="33">
        <f t="shared" si="100"/>
        <v>0</v>
      </c>
    </row>
    <row r="374" spans="1:14" ht="15.75" thickBot="1">
      <c r="A374" s="39" t="s">
        <v>44</v>
      </c>
      <c r="B374" s="39" t="s">
        <v>44</v>
      </c>
      <c r="C374" s="39" t="s">
        <v>65</v>
      </c>
      <c r="D374" s="34" t="s">
        <v>17</v>
      </c>
      <c r="E374" s="23">
        <f>SUM(E363:E373)</f>
        <v>0</v>
      </c>
      <c r="F374" s="24">
        <f t="shared" ref="F374:N374" si="101">SUM(F363:F373)</f>
        <v>0</v>
      </c>
      <c r="G374" s="24">
        <f t="shared" si="101"/>
        <v>0</v>
      </c>
      <c r="H374" s="24">
        <f t="shared" si="101"/>
        <v>0</v>
      </c>
      <c r="I374" s="24">
        <f t="shared" si="101"/>
        <v>0</v>
      </c>
      <c r="J374" s="24">
        <f t="shared" si="101"/>
        <v>0</v>
      </c>
      <c r="K374" s="24">
        <f t="shared" si="101"/>
        <v>0</v>
      </c>
      <c r="L374" s="24">
        <f t="shared" si="101"/>
        <v>0</v>
      </c>
      <c r="M374" s="24">
        <f t="shared" si="101"/>
        <v>0</v>
      </c>
      <c r="N374" s="25">
        <f t="shared" si="101"/>
        <v>0</v>
      </c>
    </row>
    <row r="375" spans="1:14" ht="13.5" thickBot="1">
      <c r="A375" s="39" t="s">
        <v>44</v>
      </c>
      <c r="B375" s="39" t="s">
        <v>44</v>
      </c>
      <c r="C375" s="39" t="s">
        <v>65</v>
      </c>
      <c r="D375" s="18" t="s">
        <v>18</v>
      </c>
      <c r="E375" s="31">
        <f t="shared" ref="E375:N375" si="102">SUM(E205,E222,E239,E256,E273,E290,E307,E324,E341,E358)</f>
        <v>0</v>
      </c>
      <c r="F375" s="32">
        <f t="shared" si="102"/>
        <v>0</v>
      </c>
      <c r="G375" s="32">
        <f t="shared" si="102"/>
        <v>0</v>
      </c>
      <c r="H375" s="32">
        <f t="shared" si="102"/>
        <v>0</v>
      </c>
      <c r="I375" s="32">
        <f t="shared" si="102"/>
        <v>0</v>
      </c>
      <c r="J375" s="32">
        <f t="shared" si="102"/>
        <v>0</v>
      </c>
      <c r="K375" s="32">
        <f t="shared" si="102"/>
        <v>0</v>
      </c>
      <c r="L375" s="32">
        <f t="shared" si="102"/>
        <v>0</v>
      </c>
      <c r="M375" s="32">
        <f t="shared" si="102"/>
        <v>0</v>
      </c>
      <c r="N375" s="33">
        <f t="shared" si="102"/>
        <v>0</v>
      </c>
    </row>
    <row r="376" spans="1:14" ht="13.5" thickBot="1">
      <c r="A376" s="39" t="s">
        <v>44</v>
      </c>
      <c r="B376" s="39" t="s">
        <v>44</v>
      </c>
      <c r="C376" s="39" t="s">
        <v>65</v>
      </c>
      <c r="D376" s="18" t="s">
        <v>19</v>
      </c>
      <c r="E376" s="31">
        <f t="shared" ref="E376:N376" si="103">SUM(E206,E223,E240,E257,E274,E291,E308,E325,E342,E359)</f>
        <v>0</v>
      </c>
      <c r="F376" s="32">
        <f t="shared" si="103"/>
        <v>0</v>
      </c>
      <c r="G376" s="32">
        <f t="shared" si="103"/>
        <v>0</v>
      </c>
      <c r="H376" s="32">
        <f t="shared" si="103"/>
        <v>0</v>
      </c>
      <c r="I376" s="32">
        <f t="shared" si="103"/>
        <v>0</v>
      </c>
      <c r="J376" s="32">
        <f t="shared" si="103"/>
        <v>0</v>
      </c>
      <c r="K376" s="32">
        <f t="shared" si="103"/>
        <v>0</v>
      </c>
      <c r="L376" s="32">
        <f t="shared" si="103"/>
        <v>0</v>
      </c>
      <c r="M376" s="32">
        <f t="shared" si="103"/>
        <v>0</v>
      </c>
      <c r="N376" s="33">
        <f t="shared" si="103"/>
        <v>0</v>
      </c>
    </row>
    <row r="377" spans="1:14" ht="13.5" thickBot="1">
      <c r="A377" s="39" t="s">
        <v>44</v>
      </c>
      <c r="B377" s="39" t="s">
        <v>44</v>
      </c>
      <c r="C377" s="39" t="s">
        <v>65</v>
      </c>
      <c r="D377" s="18" t="s">
        <v>20</v>
      </c>
      <c r="E377" s="31">
        <f t="shared" ref="E377:N377" si="104">SUM(E207,E224,E241,E258,E275,E292,E309,E326,E343,E360)</f>
        <v>0</v>
      </c>
      <c r="F377" s="32">
        <f t="shared" si="104"/>
        <v>0</v>
      </c>
      <c r="G377" s="32">
        <f t="shared" si="104"/>
        <v>0</v>
      </c>
      <c r="H377" s="32">
        <f t="shared" si="104"/>
        <v>0</v>
      </c>
      <c r="I377" s="32">
        <f t="shared" si="104"/>
        <v>0</v>
      </c>
      <c r="J377" s="32">
        <f t="shared" si="104"/>
        <v>0</v>
      </c>
      <c r="K377" s="32">
        <f t="shared" si="104"/>
        <v>0</v>
      </c>
      <c r="L377" s="32">
        <f t="shared" si="104"/>
        <v>0</v>
      </c>
      <c r="M377" s="32">
        <f t="shared" si="104"/>
        <v>0</v>
      </c>
      <c r="N377" s="33">
        <f t="shared" si="104"/>
        <v>0</v>
      </c>
    </row>
    <row r="378" spans="1:14" ht="15.75" thickBot="1">
      <c r="A378" s="39" t="s">
        <v>44</v>
      </c>
      <c r="B378" s="39" t="s">
        <v>44</v>
      </c>
      <c r="C378" s="39" t="s">
        <v>65</v>
      </c>
      <c r="D378" s="22" t="s">
        <v>21</v>
      </c>
      <c r="E378" s="23">
        <f t="shared" ref="E378:N378" si="105">SUM(E375:E377)</f>
        <v>0</v>
      </c>
      <c r="F378" s="24">
        <f t="shared" si="105"/>
        <v>0</v>
      </c>
      <c r="G378" s="24">
        <f t="shared" si="105"/>
        <v>0</v>
      </c>
      <c r="H378" s="24">
        <f t="shared" si="105"/>
        <v>0</v>
      </c>
      <c r="I378" s="24">
        <f t="shared" si="105"/>
        <v>0</v>
      </c>
      <c r="J378" s="24">
        <f t="shared" si="105"/>
        <v>0</v>
      </c>
      <c r="K378" s="24">
        <f t="shared" si="105"/>
        <v>0</v>
      </c>
      <c r="L378" s="24">
        <f t="shared" si="105"/>
        <v>0</v>
      </c>
      <c r="M378" s="24">
        <f t="shared" si="105"/>
        <v>0</v>
      </c>
      <c r="N378" s="25">
        <f t="shared" si="105"/>
        <v>0</v>
      </c>
    </row>
    <row r="379" spans="1:14" ht="15.75" thickBot="1">
      <c r="A379" s="39" t="s">
        <v>44</v>
      </c>
      <c r="B379" s="39" t="s">
        <v>44</v>
      </c>
      <c r="C379" s="39" t="s">
        <v>65</v>
      </c>
      <c r="D379" s="27" t="s">
        <v>66</v>
      </c>
      <c r="E379" s="28">
        <f t="shared" ref="E379:N379" si="106">SUM(E378,E374)</f>
        <v>0</v>
      </c>
      <c r="F379" s="29">
        <f t="shared" si="106"/>
        <v>0</v>
      </c>
      <c r="G379" s="29">
        <f t="shared" si="106"/>
        <v>0</v>
      </c>
      <c r="H379" s="29">
        <f t="shared" si="106"/>
        <v>0</v>
      </c>
      <c r="I379" s="29">
        <f t="shared" si="106"/>
        <v>0</v>
      </c>
      <c r="J379" s="29">
        <f t="shared" si="106"/>
        <v>0</v>
      </c>
      <c r="K379" s="29">
        <f t="shared" si="106"/>
        <v>0</v>
      </c>
      <c r="L379" s="29">
        <f t="shared" si="106"/>
        <v>0</v>
      </c>
      <c r="M379" s="29">
        <f t="shared" si="106"/>
        <v>0</v>
      </c>
      <c r="N379" s="30">
        <f t="shared" si="106"/>
        <v>0</v>
      </c>
    </row>
    <row r="380" spans="1:14" ht="13.5" thickBot="1">
      <c r="A380" s="42" t="s">
        <v>67</v>
      </c>
      <c r="B380" s="42" t="s">
        <v>67</v>
      </c>
      <c r="C380" s="39" t="s">
        <v>67</v>
      </c>
      <c r="D380" s="18" t="s">
        <v>8</v>
      </c>
      <c r="E380" s="31">
        <f t="shared" ref="E380:N380" si="107">SUM(E176,E363)</f>
        <v>0</v>
      </c>
      <c r="F380" s="32">
        <f t="shared" si="107"/>
        <v>0</v>
      </c>
      <c r="G380" s="32">
        <f t="shared" si="107"/>
        <v>0</v>
      </c>
      <c r="H380" s="32">
        <f t="shared" si="107"/>
        <v>0</v>
      </c>
      <c r="I380" s="32">
        <f t="shared" si="107"/>
        <v>0</v>
      </c>
      <c r="J380" s="32">
        <f t="shared" si="107"/>
        <v>0</v>
      </c>
      <c r="K380" s="32">
        <f t="shared" si="107"/>
        <v>0</v>
      </c>
      <c r="L380" s="32">
        <f t="shared" si="107"/>
        <v>0</v>
      </c>
      <c r="M380" s="32">
        <f t="shared" si="107"/>
        <v>0</v>
      </c>
      <c r="N380" s="33">
        <f t="shared" si="107"/>
        <v>0</v>
      </c>
    </row>
    <row r="381" spans="1:14" ht="13.5" thickBot="1">
      <c r="A381" s="42" t="s">
        <v>67</v>
      </c>
      <c r="B381" s="42" t="s">
        <v>67</v>
      </c>
      <c r="C381" s="39" t="s">
        <v>67</v>
      </c>
      <c r="D381" s="18" t="s">
        <v>9</v>
      </c>
      <c r="E381" s="31">
        <f t="shared" ref="E381:N381" si="108">SUM(E177,E364)</f>
        <v>0</v>
      </c>
      <c r="F381" s="32">
        <f t="shared" si="108"/>
        <v>0</v>
      </c>
      <c r="G381" s="32">
        <f t="shared" si="108"/>
        <v>0</v>
      </c>
      <c r="H381" s="32">
        <f t="shared" si="108"/>
        <v>0</v>
      </c>
      <c r="I381" s="32">
        <f t="shared" si="108"/>
        <v>0</v>
      </c>
      <c r="J381" s="32">
        <f t="shared" si="108"/>
        <v>0</v>
      </c>
      <c r="K381" s="32">
        <f t="shared" si="108"/>
        <v>0</v>
      </c>
      <c r="L381" s="32">
        <f t="shared" si="108"/>
        <v>0</v>
      </c>
      <c r="M381" s="32">
        <f t="shared" si="108"/>
        <v>0</v>
      </c>
      <c r="N381" s="33">
        <f t="shared" si="108"/>
        <v>0</v>
      </c>
    </row>
    <row r="382" spans="1:14" ht="13.5" thickBot="1">
      <c r="A382" s="42" t="s">
        <v>67</v>
      </c>
      <c r="B382" s="42" t="s">
        <v>67</v>
      </c>
      <c r="C382" s="39" t="s">
        <v>67</v>
      </c>
      <c r="D382" s="18" t="s">
        <v>10</v>
      </c>
      <c r="E382" s="31">
        <f t="shared" ref="E382:N382" si="109">SUM(E178,E365)</f>
        <v>0</v>
      </c>
      <c r="F382" s="32">
        <f t="shared" si="109"/>
        <v>0</v>
      </c>
      <c r="G382" s="32">
        <f t="shared" si="109"/>
        <v>0</v>
      </c>
      <c r="H382" s="32">
        <f t="shared" si="109"/>
        <v>0</v>
      </c>
      <c r="I382" s="32">
        <f t="shared" si="109"/>
        <v>0</v>
      </c>
      <c r="J382" s="32">
        <f t="shared" si="109"/>
        <v>0</v>
      </c>
      <c r="K382" s="32">
        <f t="shared" si="109"/>
        <v>0</v>
      </c>
      <c r="L382" s="32">
        <f t="shared" si="109"/>
        <v>0</v>
      </c>
      <c r="M382" s="32">
        <f t="shared" si="109"/>
        <v>0</v>
      </c>
      <c r="N382" s="33">
        <f t="shared" si="109"/>
        <v>0</v>
      </c>
    </row>
    <row r="383" spans="1:14" ht="13.5" thickBot="1">
      <c r="A383" s="42" t="s">
        <v>67</v>
      </c>
      <c r="B383" s="42" t="s">
        <v>67</v>
      </c>
      <c r="C383" s="39" t="s">
        <v>67</v>
      </c>
      <c r="D383" s="18" t="s">
        <v>11</v>
      </c>
      <c r="E383" s="31">
        <f t="shared" ref="E383:N383" si="110">SUM(E179,E366)</f>
        <v>0</v>
      </c>
      <c r="F383" s="32">
        <f t="shared" si="110"/>
        <v>0</v>
      </c>
      <c r="G383" s="32">
        <f t="shared" si="110"/>
        <v>0</v>
      </c>
      <c r="H383" s="32">
        <f t="shared" si="110"/>
        <v>0</v>
      </c>
      <c r="I383" s="32">
        <f t="shared" si="110"/>
        <v>0</v>
      </c>
      <c r="J383" s="32">
        <f t="shared" si="110"/>
        <v>0</v>
      </c>
      <c r="K383" s="32">
        <f t="shared" si="110"/>
        <v>0</v>
      </c>
      <c r="L383" s="32">
        <f t="shared" si="110"/>
        <v>0</v>
      </c>
      <c r="M383" s="32">
        <f t="shared" si="110"/>
        <v>0</v>
      </c>
      <c r="N383" s="33">
        <f t="shared" si="110"/>
        <v>0</v>
      </c>
    </row>
    <row r="384" spans="1:14" ht="13.5" thickBot="1">
      <c r="A384" s="42" t="s">
        <v>67</v>
      </c>
      <c r="B384" s="42" t="s">
        <v>67</v>
      </c>
      <c r="C384" s="39" t="s">
        <v>67</v>
      </c>
      <c r="D384" s="18" t="s">
        <v>12</v>
      </c>
      <c r="E384" s="31">
        <f t="shared" ref="E384:N384" si="111">SUM(E180,E367)</f>
        <v>0</v>
      </c>
      <c r="F384" s="32">
        <f t="shared" si="111"/>
        <v>0</v>
      </c>
      <c r="G384" s="32">
        <f t="shared" si="111"/>
        <v>0</v>
      </c>
      <c r="H384" s="32">
        <f t="shared" si="111"/>
        <v>0</v>
      </c>
      <c r="I384" s="32">
        <f t="shared" si="111"/>
        <v>0</v>
      </c>
      <c r="J384" s="32">
        <f t="shared" si="111"/>
        <v>0</v>
      </c>
      <c r="K384" s="32">
        <f t="shared" si="111"/>
        <v>0</v>
      </c>
      <c r="L384" s="32">
        <f t="shared" si="111"/>
        <v>0</v>
      </c>
      <c r="M384" s="32">
        <f t="shared" si="111"/>
        <v>0</v>
      </c>
      <c r="N384" s="33">
        <f t="shared" si="111"/>
        <v>0</v>
      </c>
    </row>
    <row r="385" spans="1:14" ht="13.5" thickBot="1">
      <c r="A385" s="42" t="s">
        <v>67</v>
      </c>
      <c r="B385" s="42" t="s">
        <v>67</v>
      </c>
      <c r="C385" s="39" t="s">
        <v>67</v>
      </c>
      <c r="D385" s="18" t="s">
        <v>13</v>
      </c>
      <c r="E385" s="31">
        <f t="shared" ref="E385:N385" si="112">SUM(E181,E368)</f>
        <v>0</v>
      </c>
      <c r="F385" s="32">
        <f t="shared" si="112"/>
        <v>0</v>
      </c>
      <c r="G385" s="32">
        <f t="shared" si="112"/>
        <v>0</v>
      </c>
      <c r="H385" s="32">
        <f t="shared" si="112"/>
        <v>0</v>
      </c>
      <c r="I385" s="32">
        <f t="shared" si="112"/>
        <v>0</v>
      </c>
      <c r="J385" s="32">
        <f t="shared" si="112"/>
        <v>0</v>
      </c>
      <c r="K385" s="32">
        <f t="shared" si="112"/>
        <v>0</v>
      </c>
      <c r="L385" s="32">
        <f t="shared" si="112"/>
        <v>0</v>
      </c>
      <c r="M385" s="32">
        <f t="shared" si="112"/>
        <v>0</v>
      </c>
      <c r="N385" s="33">
        <f t="shared" si="112"/>
        <v>0</v>
      </c>
    </row>
    <row r="386" spans="1:14" ht="13.5" thickBot="1">
      <c r="A386" s="42" t="s">
        <v>67</v>
      </c>
      <c r="B386" s="42" t="s">
        <v>67</v>
      </c>
      <c r="C386" s="39" t="s">
        <v>67</v>
      </c>
      <c r="D386" s="18" t="s">
        <v>14</v>
      </c>
      <c r="E386" s="31">
        <f t="shared" ref="E386:N386" si="113">SUM(E182,E369)</f>
        <v>0</v>
      </c>
      <c r="F386" s="32">
        <f t="shared" si="113"/>
        <v>0</v>
      </c>
      <c r="G386" s="32">
        <f t="shared" si="113"/>
        <v>0</v>
      </c>
      <c r="H386" s="32">
        <f t="shared" si="113"/>
        <v>0</v>
      </c>
      <c r="I386" s="32">
        <f t="shared" si="113"/>
        <v>0</v>
      </c>
      <c r="J386" s="32">
        <f t="shared" si="113"/>
        <v>0</v>
      </c>
      <c r="K386" s="32">
        <f t="shared" si="113"/>
        <v>0</v>
      </c>
      <c r="L386" s="32">
        <f t="shared" si="113"/>
        <v>0</v>
      </c>
      <c r="M386" s="32">
        <f t="shared" si="113"/>
        <v>0</v>
      </c>
      <c r="N386" s="33">
        <f t="shared" si="113"/>
        <v>0</v>
      </c>
    </row>
    <row r="387" spans="1:14" ht="13.5" thickBot="1">
      <c r="A387" s="42" t="s">
        <v>67</v>
      </c>
      <c r="B387" s="42" t="s">
        <v>67</v>
      </c>
      <c r="C387" s="39" t="s">
        <v>67</v>
      </c>
      <c r="D387" s="18" t="s">
        <v>15</v>
      </c>
      <c r="E387" s="31">
        <f t="shared" ref="E387:N387" si="114">SUM(E183,E370)</f>
        <v>0</v>
      </c>
      <c r="F387" s="32">
        <f t="shared" si="114"/>
        <v>0</v>
      </c>
      <c r="G387" s="32">
        <f t="shared" si="114"/>
        <v>0</v>
      </c>
      <c r="H387" s="32">
        <f t="shared" si="114"/>
        <v>0</v>
      </c>
      <c r="I387" s="32">
        <f t="shared" si="114"/>
        <v>0</v>
      </c>
      <c r="J387" s="32">
        <f t="shared" si="114"/>
        <v>0</v>
      </c>
      <c r="K387" s="32">
        <f t="shared" si="114"/>
        <v>0</v>
      </c>
      <c r="L387" s="32">
        <f t="shared" si="114"/>
        <v>0</v>
      </c>
      <c r="M387" s="32">
        <f t="shared" si="114"/>
        <v>0</v>
      </c>
      <c r="N387" s="33">
        <f t="shared" si="114"/>
        <v>0</v>
      </c>
    </row>
    <row r="388" spans="1:14" ht="13.5" thickBot="1">
      <c r="A388" s="42" t="s">
        <v>67</v>
      </c>
      <c r="B388" s="42" t="s">
        <v>67</v>
      </c>
      <c r="C388" s="39" t="s">
        <v>67</v>
      </c>
      <c r="D388" s="35" t="s">
        <v>16</v>
      </c>
      <c r="E388" s="31">
        <f t="shared" ref="E388:N388" si="115">SUM(E184,E371)</f>
        <v>0</v>
      </c>
      <c r="F388" s="32">
        <f t="shared" si="115"/>
        <v>0</v>
      </c>
      <c r="G388" s="32">
        <f t="shared" si="115"/>
        <v>0</v>
      </c>
      <c r="H388" s="32">
        <f t="shared" si="115"/>
        <v>0</v>
      </c>
      <c r="I388" s="32">
        <f t="shared" si="115"/>
        <v>0</v>
      </c>
      <c r="J388" s="32">
        <f t="shared" si="115"/>
        <v>0</v>
      </c>
      <c r="K388" s="32">
        <f t="shared" si="115"/>
        <v>0</v>
      </c>
      <c r="L388" s="32">
        <f t="shared" si="115"/>
        <v>0</v>
      </c>
      <c r="M388" s="32">
        <f t="shared" si="115"/>
        <v>0</v>
      </c>
      <c r="N388" s="33">
        <f t="shared" si="115"/>
        <v>0</v>
      </c>
    </row>
    <row r="389" spans="1:14" ht="13.5" thickBot="1">
      <c r="A389" s="42" t="s">
        <v>67</v>
      </c>
      <c r="B389" s="42" t="s">
        <v>67</v>
      </c>
      <c r="C389" s="39" t="s">
        <v>67</v>
      </c>
      <c r="D389" s="35" t="s">
        <v>16</v>
      </c>
      <c r="E389" s="31">
        <f t="shared" ref="E389:N389" si="116">SUM(E185,E372)</f>
        <v>0</v>
      </c>
      <c r="F389" s="32">
        <f t="shared" si="116"/>
        <v>0</v>
      </c>
      <c r="G389" s="32">
        <f t="shared" si="116"/>
        <v>0</v>
      </c>
      <c r="H389" s="32">
        <f t="shared" si="116"/>
        <v>0</v>
      </c>
      <c r="I389" s="32">
        <f t="shared" si="116"/>
        <v>0</v>
      </c>
      <c r="J389" s="32">
        <f t="shared" si="116"/>
        <v>0</v>
      </c>
      <c r="K389" s="32">
        <f t="shared" si="116"/>
        <v>0</v>
      </c>
      <c r="L389" s="32">
        <f t="shared" si="116"/>
        <v>0</v>
      </c>
      <c r="M389" s="32">
        <f t="shared" si="116"/>
        <v>0</v>
      </c>
      <c r="N389" s="33">
        <f t="shared" si="116"/>
        <v>0</v>
      </c>
    </row>
    <row r="390" spans="1:14" ht="13.5" thickBot="1">
      <c r="A390" s="42" t="s">
        <v>67</v>
      </c>
      <c r="B390" s="42" t="s">
        <v>67</v>
      </c>
      <c r="C390" s="39" t="s">
        <v>67</v>
      </c>
      <c r="D390" s="35" t="s">
        <v>16</v>
      </c>
      <c r="E390" s="31">
        <f t="shared" ref="E390:N390" si="117">SUM(E186,E373)</f>
        <v>0</v>
      </c>
      <c r="F390" s="32">
        <f t="shared" si="117"/>
        <v>0</v>
      </c>
      <c r="G390" s="32">
        <f t="shared" si="117"/>
        <v>0</v>
      </c>
      <c r="H390" s="32">
        <f t="shared" si="117"/>
        <v>0</v>
      </c>
      <c r="I390" s="32">
        <f t="shared" si="117"/>
        <v>0</v>
      </c>
      <c r="J390" s="32">
        <f t="shared" si="117"/>
        <v>0</v>
      </c>
      <c r="K390" s="32">
        <f t="shared" si="117"/>
        <v>0</v>
      </c>
      <c r="L390" s="32">
        <f t="shared" si="117"/>
        <v>0</v>
      </c>
      <c r="M390" s="32">
        <f t="shared" si="117"/>
        <v>0</v>
      </c>
      <c r="N390" s="33">
        <f t="shared" si="117"/>
        <v>0</v>
      </c>
    </row>
    <row r="391" spans="1:14" ht="15.75" thickBot="1">
      <c r="A391" s="42" t="s">
        <v>67</v>
      </c>
      <c r="B391" s="42" t="s">
        <v>67</v>
      </c>
      <c r="C391" s="39" t="s">
        <v>67</v>
      </c>
      <c r="D391" s="22" t="s">
        <v>17</v>
      </c>
      <c r="E391" s="23">
        <f>SUM(E380:E390)</f>
        <v>0</v>
      </c>
      <c r="F391" s="24">
        <f t="shared" ref="F391:N391" si="118">SUM(F380:F390)</f>
        <v>0</v>
      </c>
      <c r="G391" s="24">
        <f t="shared" si="118"/>
        <v>0</v>
      </c>
      <c r="H391" s="24">
        <f t="shared" si="118"/>
        <v>0</v>
      </c>
      <c r="I391" s="24">
        <f t="shared" si="118"/>
        <v>0</v>
      </c>
      <c r="J391" s="24">
        <f t="shared" si="118"/>
        <v>0</v>
      </c>
      <c r="K391" s="24">
        <f t="shared" si="118"/>
        <v>0</v>
      </c>
      <c r="L391" s="24">
        <f t="shared" si="118"/>
        <v>0</v>
      </c>
      <c r="M391" s="24">
        <f t="shared" si="118"/>
        <v>0</v>
      </c>
      <c r="N391" s="25">
        <f t="shared" si="118"/>
        <v>0</v>
      </c>
    </row>
    <row r="392" spans="1:14" ht="13.5" thickBot="1">
      <c r="A392" s="42" t="s">
        <v>67</v>
      </c>
      <c r="B392" s="42" t="s">
        <v>67</v>
      </c>
      <c r="C392" s="39" t="s">
        <v>67</v>
      </c>
      <c r="D392" s="18" t="s">
        <v>18</v>
      </c>
      <c r="E392" s="31" t="e">
        <f t="shared" ref="E392:N392" si="119">SUM(E188,E375)</f>
        <v>#REF!</v>
      </c>
      <c r="F392" s="32" t="e">
        <f t="shared" si="119"/>
        <v>#REF!</v>
      </c>
      <c r="G392" s="32" t="e">
        <f t="shared" si="119"/>
        <v>#REF!</v>
      </c>
      <c r="H392" s="32" t="e">
        <f t="shared" si="119"/>
        <v>#REF!</v>
      </c>
      <c r="I392" s="32" t="e">
        <f t="shared" si="119"/>
        <v>#REF!</v>
      </c>
      <c r="J392" s="32" t="e">
        <f t="shared" si="119"/>
        <v>#REF!</v>
      </c>
      <c r="K392" s="32" t="e">
        <f t="shared" si="119"/>
        <v>#REF!</v>
      </c>
      <c r="L392" s="32" t="e">
        <f t="shared" si="119"/>
        <v>#REF!</v>
      </c>
      <c r="M392" s="32" t="e">
        <f t="shared" si="119"/>
        <v>#REF!</v>
      </c>
      <c r="N392" s="33" t="e">
        <f t="shared" si="119"/>
        <v>#REF!</v>
      </c>
    </row>
    <row r="393" spans="1:14" ht="13.5" thickBot="1">
      <c r="A393" s="42" t="s">
        <v>67</v>
      </c>
      <c r="B393" s="42" t="s">
        <v>67</v>
      </c>
      <c r="C393" s="39" t="s">
        <v>67</v>
      </c>
      <c r="D393" s="18" t="s">
        <v>19</v>
      </c>
      <c r="E393" s="31">
        <f t="shared" ref="E393:N393" si="120">SUM(E189,E376)</f>
        <v>0</v>
      </c>
      <c r="F393" s="32">
        <f t="shared" si="120"/>
        <v>0</v>
      </c>
      <c r="G393" s="32">
        <f t="shared" si="120"/>
        <v>0</v>
      </c>
      <c r="H393" s="32">
        <f t="shared" si="120"/>
        <v>0</v>
      </c>
      <c r="I393" s="32">
        <f t="shared" si="120"/>
        <v>0</v>
      </c>
      <c r="J393" s="32">
        <f t="shared" si="120"/>
        <v>0</v>
      </c>
      <c r="K393" s="32">
        <f t="shared" si="120"/>
        <v>0</v>
      </c>
      <c r="L393" s="32">
        <f t="shared" si="120"/>
        <v>0</v>
      </c>
      <c r="M393" s="32">
        <f t="shared" si="120"/>
        <v>0</v>
      </c>
      <c r="N393" s="33">
        <f t="shared" si="120"/>
        <v>0</v>
      </c>
    </row>
    <row r="394" spans="1:14" ht="13.5" thickBot="1">
      <c r="A394" s="42" t="s">
        <v>67</v>
      </c>
      <c r="B394" s="42" t="s">
        <v>67</v>
      </c>
      <c r="C394" s="39" t="s">
        <v>67</v>
      </c>
      <c r="D394" s="18" t="s">
        <v>20</v>
      </c>
      <c r="E394" s="31">
        <f t="shared" ref="E394:N394" si="121">SUM(E190,E377)</f>
        <v>0</v>
      </c>
      <c r="F394" s="32">
        <f t="shared" si="121"/>
        <v>0</v>
      </c>
      <c r="G394" s="32">
        <f t="shared" si="121"/>
        <v>0</v>
      </c>
      <c r="H394" s="32">
        <f t="shared" si="121"/>
        <v>0</v>
      </c>
      <c r="I394" s="32">
        <f t="shared" si="121"/>
        <v>0</v>
      </c>
      <c r="J394" s="32">
        <f t="shared" si="121"/>
        <v>0</v>
      </c>
      <c r="K394" s="32">
        <f t="shared" si="121"/>
        <v>0</v>
      </c>
      <c r="L394" s="32">
        <f t="shared" si="121"/>
        <v>0</v>
      </c>
      <c r="M394" s="32">
        <f t="shared" si="121"/>
        <v>0</v>
      </c>
      <c r="N394" s="33">
        <f t="shared" si="121"/>
        <v>0</v>
      </c>
    </row>
    <row r="395" spans="1:14" ht="15.75" thickBot="1">
      <c r="A395" s="42" t="s">
        <v>67</v>
      </c>
      <c r="B395" s="42" t="s">
        <v>67</v>
      </c>
      <c r="C395" s="39" t="s">
        <v>67</v>
      </c>
      <c r="D395" s="22" t="s">
        <v>21</v>
      </c>
      <c r="E395" s="23" t="e">
        <f>SUM(E392:E394)</f>
        <v>#REF!</v>
      </c>
      <c r="F395" s="24" t="e">
        <f t="shared" ref="F395:N395" si="122">SUM(F392:F394)</f>
        <v>#REF!</v>
      </c>
      <c r="G395" s="24" t="e">
        <f t="shared" si="122"/>
        <v>#REF!</v>
      </c>
      <c r="H395" s="24" t="e">
        <f t="shared" si="122"/>
        <v>#REF!</v>
      </c>
      <c r="I395" s="24" t="e">
        <f t="shared" si="122"/>
        <v>#REF!</v>
      </c>
      <c r="J395" s="24" t="e">
        <f t="shared" si="122"/>
        <v>#REF!</v>
      </c>
      <c r="K395" s="24" t="e">
        <f t="shared" si="122"/>
        <v>#REF!</v>
      </c>
      <c r="L395" s="24" t="e">
        <f t="shared" si="122"/>
        <v>#REF!</v>
      </c>
      <c r="M395" s="24" t="e">
        <f t="shared" si="122"/>
        <v>#REF!</v>
      </c>
      <c r="N395" s="25" t="e">
        <f t="shared" si="122"/>
        <v>#REF!</v>
      </c>
    </row>
    <row r="396" spans="1:14" ht="15.75" thickBot="1">
      <c r="A396" s="42" t="s">
        <v>67</v>
      </c>
      <c r="B396" s="42" t="s">
        <v>67</v>
      </c>
      <c r="C396" s="39" t="s">
        <v>67</v>
      </c>
      <c r="D396" s="27" t="s">
        <v>68</v>
      </c>
      <c r="E396" s="28" t="e">
        <f t="shared" ref="E396:N396" si="123">SUM(E395,E391)</f>
        <v>#REF!</v>
      </c>
      <c r="F396" s="29" t="e">
        <f t="shared" si="123"/>
        <v>#REF!</v>
      </c>
      <c r="G396" s="29" t="e">
        <f t="shared" si="123"/>
        <v>#REF!</v>
      </c>
      <c r="H396" s="29" t="e">
        <f t="shared" si="123"/>
        <v>#REF!</v>
      </c>
      <c r="I396" s="29" t="e">
        <f t="shared" si="123"/>
        <v>#REF!</v>
      </c>
      <c r="J396" s="29" t="e">
        <f t="shared" si="123"/>
        <v>#REF!</v>
      </c>
      <c r="K396" s="29" t="e">
        <f t="shared" si="123"/>
        <v>#REF!</v>
      </c>
      <c r="L396" s="29" t="e">
        <f t="shared" si="123"/>
        <v>#REF!</v>
      </c>
      <c r="M396" s="29" t="e">
        <f t="shared" si="123"/>
        <v>#REF!</v>
      </c>
      <c r="N396" s="30" t="e">
        <f t="shared" si="123"/>
        <v>#REF!</v>
      </c>
    </row>
    <row r="397" spans="1:14" ht="13.5" thickBot="1">
      <c r="A397" s="39" t="s">
        <v>69</v>
      </c>
      <c r="B397" s="39" t="s">
        <v>69</v>
      </c>
      <c r="C397" s="39" t="s">
        <v>69</v>
      </c>
      <c r="D397" s="18" t="s">
        <v>8</v>
      </c>
      <c r="E397" s="19"/>
      <c r="F397" s="20"/>
      <c r="G397" s="20"/>
      <c r="H397" s="20"/>
      <c r="I397" s="20"/>
      <c r="J397" s="20"/>
      <c r="K397" s="20"/>
      <c r="L397" s="20"/>
      <c r="M397" s="20"/>
      <c r="N397" s="21"/>
    </row>
    <row r="398" spans="1:14" ht="13.5" thickBot="1">
      <c r="A398" s="39" t="s">
        <v>69</v>
      </c>
      <c r="B398" s="39" t="s">
        <v>69</v>
      </c>
      <c r="C398" s="39" t="s">
        <v>69</v>
      </c>
      <c r="D398" s="18" t="s">
        <v>9</v>
      </c>
      <c r="E398" s="19"/>
      <c r="F398" s="20"/>
      <c r="G398" s="20"/>
      <c r="H398" s="20"/>
      <c r="I398" s="20"/>
      <c r="J398" s="20"/>
      <c r="K398" s="20"/>
      <c r="L398" s="20"/>
      <c r="M398" s="20"/>
      <c r="N398" s="21"/>
    </row>
    <row r="399" spans="1:14" ht="13.5" thickBot="1">
      <c r="A399" s="39" t="s">
        <v>69</v>
      </c>
      <c r="B399" s="39" t="s">
        <v>69</v>
      </c>
      <c r="C399" s="39" t="s">
        <v>69</v>
      </c>
      <c r="D399" s="18" t="s">
        <v>10</v>
      </c>
      <c r="E399" s="19"/>
      <c r="F399" s="20"/>
      <c r="G399" s="20"/>
      <c r="H399" s="20"/>
      <c r="I399" s="20"/>
      <c r="J399" s="20"/>
      <c r="K399" s="20"/>
      <c r="L399" s="20"/>
      <c r="M399" s="20"/>
      <c r="N399" s="21"/>
    </row>
    <row r="400" spans="1:14" ht="13.5" thickBot="1">
      <c r="A400" s="39" t="s">
        <v>69</v>
      </c>
      <c r="B400" s="39" t="s">
        <v>69</v>
      </c>
      <c r="C400" s="39" t="s">
        <v>69</v>
      </c>
      <c r="D400" s="18" t="s">
        <v>11</v>
      </c>
      <c r="E400" s="19"/>
      <c r="F400" s="20"/>
      <c r="G400" s="20"/>
      <c r="H400" s="20"/>
      <c r="I400" s="20"/>
      <c r="J400" s="20"/>
      <c r="K400" s="20"/>
      <c r="L400" s="20"/>
      <c r="M400" s="20"/>
      <c r="N400" s="21"/>
    </row>
    <row r="401" spans="1:14" ht="13.5" thickBot="1">
      <c r="A401" s="39" t="s">
        <v>69</v>
      </c>
      <c r="B401" s="39" t="s">
        <v>69</v>
      </c>
      <c r="C401" s="39" t="s">
        <v>69</v>
      </c>
      <c r="D401" s="18" t="s">
        <v>12</v>
      </c>
      <c r="E401" s="19"/>
      <c r="F401" s="20"/>
      <c r="G401" s="20"/>
      <c r="H401" s="20"/>
      <c r="I401" s="20"/>
      <c r="J401" s="20"/>
      <c r="K401" s="20"/>
      <c r="L401" s="20"/>
      <c r="M401" s="20"/>
      <c r="N401" s="21"/>
    </row>
    <row r="402" spans="1:14" ht="13.5" thickBot="1">
      <c r="A402" s="39" t="s">
        <v>69</v>
      </c>
      <c r="B402" s="39" t="s">
        <v>69</v>
      </c>
      <c r="C402" s="39" t="s">
        <v>69</v>
      </c>
      <c r="D402" s="18" t="s">
        <v>13</v>
      </c>
      <c r="E402" s="19"/>
      <c r="F402" s="20"/>
      <c r="G402" s="20"/>
      <c r="H402" s="20"/>
      <c r="I402" s="20"/>
      <c r="J402" s="20"/>
      <c r="K402" s="20"/>
      <c r="L402" s="20"/>
      <c r="M402" s="20"/>
      <c r="N402" s="21"/>
    </row>
    <row r="403" spans="1:14" ht="13.5" thickBot="1">
      <c r="A403" s="39" t="s">
        <v>69</v>
      </c>
      <c r="B403" s="39" t="s">
        <v>69</v>
      </c>
      <c r="C403" s="39" t="s">
        <v>69</v>
      </c>
      <c r="D403" s="18" t="s">
        <v>14</v>
      </c>
      <c r="E403" s="19"/>
      <c r="F403" s="20"/>
      <c r="G403" s="20"/>
      <c r="H403" s="20"/>
      <c r="I403" s="20"/>
      <c r="J403" s="20"/>
      <c r="K403" s="20"/>
      <c r="L403" s="20"/>
      <c r="M403" s="20"/>
      <c r="N403" s="21"/>
    </row>
    <row r="404" spans="1:14" ht="13.5" thickBot="1">
      <c r="A404" s="39" t="s">
        <v>69</v>
      </c>
      <c r="B404" s="39" t="s">
        <v>69</v>
      </c>
      <c r="C404" s="39" t="s">
        <v>69</v>
      </c>
      <c r="D404" s="18" t="s">
        <v>15</v>
      </c>
      <c r="E404" s="19"/>
      <c r="F404" s="20"/>
      <c r="G404" s="20"/>
      <c r="H404" s="20"/>
      <c r="I404" s="20"/>
      <c r="J404" s="20"/>
      <c r="K404" s="20"/>
      <c r="L404" s="20"/>
      <c r="M404" s="20"/>
      <c r="N404" s="21"/>
    </row>
    <row r="405" spans="1:14" ht="13.5" thickBot="1">
      <c r="A405" s="39" t="s">
        <v>69</v>
      </c>
      <c r="B405" s="39" t="s">
        <v>69</v>
      </c>
      <c r="C405" s="39" t="s">
        <v>69</v>
      </c>
      <c r="D405" s="18" t="s">
        <v>16</v>
      </c>
      <c r="E405" s="19"/>
      <c r="F405" s="20"/>
      <c r="G405" s="20"/>
      <c r="H405" s="20"/>
      <c r="I405" s="20"/>
      <c r="J405" s="20"/>
      <c r="K405" s="20"/>
      <c r="L405" s="20"/>
      <c r="M405" s="20"/>
      <c r="N405" s="21"/>
    </row>
    <row r="406" spans="1:14" ht="13.5" thickBot="1">
      <c r="A406" s="39" t="s">
        <v>69</v>
      </c>
      <c r="B406" s="39" t="s">
        <v>69</v>
      </c>
      <c r="C406" s="39" t="s">
        <v>69</v>
      </c>
      <c r="D406" s="18" t="s">
        <v>16</v>
      </c>
      <c r="E406" s="19"/>
      <c r="F406" s="20"/>
      <c r="G406" s="20"/>
      <c r="H406" s="20"/>
      <c r="I406" s="20"/>
      <c r="J406" s="20"/>
      <c r="K406" s="20"/>
      <c r="L406" s="20"/>
      <c r="M406" s="20"/>
      <c r="N406" s="21"/>
    </row>
    <row r="407" spans="1:14" ht="13.5" thickBot="1">
      <c r="A407" s="39" t="s">
        <v>69</v>
      </c>
      <c r="B407" s="39" t="s">
        <v>69</v>
      </c>
      <c r="C407" s="39" t="s">
        <v>69</v>
      </c>
      <c r="D407" s="18" t="s">
        <v>16</v>
      </c>
      <c r="E407" s="19"/>
      <c r="F407" s="20"/>
      <c r="G407" s="20"/>
      <c r="H407" s="20"/>
      <c r="I407" s="20"/>
      <c r="J407" s="20"/>
      <c r="K407" s="20"/>
      <c r="L407" s="20"/>
      <c r="M407" s="20"/>
      <c r="N407" s="21"/>
    </row>
    <row r="408" spans="1:14" ht="15.75" thickBot="1">
      <c r="A408" s="39" t="s">
        <v>69</v>
      </c>
      <c r="B408" s="39" t="s">
        <v>69</v>
      </c>
      <c r="C408" s="39" t="s">
        <v>69</v>
      </c>
      <c r="D408" s="22" t="s">
        <v>17</v>
      </c>
      <c r="E408" s="23">
        <f>SUM(E397:E407)</f>
        <v>0</v>
      </c>
      <c r="F408" s="24">
        <f t="shared" ref="F408:N408" si="124">SUM(F397:F407)</f>
        <v>0</v>
      </c>
      <c r="G408" s="24">
        <f t="shared" si="124"/>
        <v>0</v>
      </c>
      <c r="H408" s="24">
        <f t="shared" si="124"/>
        <v>0</v>
      </c>
      <c r="I408" s="24">
        <f t="shared" si="124"/>
        <v>0</v>
      </c>
      <c r="J408" s="24">
        <f t="shared" si="124"/>
        <v>0</v>
      </c>
      <c r="K408" s="24">
        <f t="shared" si="124"/>
        <v>0</v>
      </c>
      <c r="L408" s="24">
        <f t="shared" si="124"/>
        <v>0</v>
      </c>
      <c r="M408" s="24">
        <f t="shared" si="124"/>
        <v>0</v>
      </c>
      <c r="N408" s="25">
        <f t="shared" si="124"/>
        <v>0</v>
      </c>
    </row>
    <row r="409" spans="1:14" ht="13.5" thickBot="1">
      <c r="A409" s="39" t="s">
        <v>69</v>
      </c>
      <c r="B409" s="39" t="s">
        <v>69</v>
      </c>
      <c r="C409" s="39" t="s">
        <v>69</v>
      </c>
      <c r="D409" s="18" t="s">
        <v>18</v>
      </c>
      <c r="E409" s="19"/>
      <c r="F409" s="20"/>
      <c r="G409" s="20"/>
      <c r="H409" s="20"/>
      <c r="I409" s="20"/>
      <c r="J409" s="20"/>
      <c r="K409" s="20"/>
      <c r="L409" s="20"/>
      <c r="M409" s="20"/>
      <c r="N409" s="21"/>
    </row>
    <row r="410" spans="1:14" ht="13.5" thickBot="1">
      <c r="A410" s="39" t="s">
        <v>69</v>
      </c>
      <c r="B410" s="39" t="s">
        <v>69</v>
      </c>
      <c r="C410" s="39" t="s">
        <v>69</v>
      </c>
      <c r="D410" s="18" t="s">
        <v>19</v>
      </c>
      <c r="E410" s="19"/>
      <c r="F410" s="20"/>
      <c r="G410" s="20"/>
      <c r="H410" s="20"/>
      <c r="I410" s="20"/>
      <c r="J410" s="20"/>
      <c r="K410" s="20"/>
      <c r="L410" s="20"/>
      <c r="M410" s="20"/>
      <c r="N410" s="21"/>
    </row>
    <row r="411" spans="1:14" ht="13.5" thickBot="1">
      <c r="A411" s="39" t="s">
        <v>69</v>
      </c>
      <c r="B411" s="39" t="s">
        <v>69</v>
      </c>
      <c r="C411" s="39" t="s">
        <v>69</v>
      </c>
      <c r="D411" s="18" t="s">
        <v>20</v>
      </c>
      <c r="E411" s="19"/>
      <c r="F411" s="20"/>
      <c r="G411" s="20"/>
      <c r="H411" s="20"/>
      <c r="I411" s="20"/>
      <c r="J411" s="20"/>
      <c r="K411" s="20"/>
      <c r="L411" s="20"/>
      <c r="M411" s="20"/>
      <c r="N411" s="21"/>
    </row>
    <row r="412" spans="1:14" ht="15.75" thickBot="1">
      <c r="A412" s="39" t="s">
        <v>69</v>
      </c>
      <c r="B412" s="39" t="s">
        <v>69</v>
      </c>
      <c r="C412" s="39" t="s">
        <v>69</v>
      </c>
      <c r="D412" s="22" t="s">
        <v>21</v>
      </c>
      <c r="E412" s="23">
        <f>SUM(E409:E411)</f>
        <v>0</v>
      </c>
      <c r="F412" s="24">
        <f t="shared" ref="F412:N412" si="125">SUM(F409:F411)</f>
        <v>0</v>
      </c>
      <c r="G412" s="24">
        <f t="shared" si="125"/>
        <v>0</v>
      </c>
      <c r="H412" s="24">
        <f t="shared" si="125"/>
        <v>0</v>
      </c>
      <c r="I412" s="24">
        <f t="shared" si="125"/>
        <v>0</v>
      </c>
      <c r="J412" s="24">
        <f t="shared" si="125"/>
        <v>0</v>
      </c>
      <c r="K412" s="24">
        <f t="shared" si="125"/>
        <v>0</v>
      </c>
      <c r="L412" s="24">
        <f t="shared" si="125"/>
        <v>0</v>
      </c>
      <c r="M412" s="24">
        <f t="shared" si="125"/>
        <v>0</v>
      </c>
      <c r="N412" s="25">
        <f t="shared" si="125"/>
        <v>0</v>
      </c>
    </row>
    <row r="413" spans="1:14" ht="15.75" thickBot="1">
      <c r="A413" s="39" t="s">
        <v>69</v>
      </c>
      <c r="B413" s="39" t="s">
        <v>69</v>
      </c>
      <c r="C413" s="39" t="s">
        <v>69</v>
      </c>
      <c r="D413" s="27" t="s">
        <v>70</v>
      </c>
      <c r="E413" s="28">
        <f t="shared" ref="E413:N413" si="126">SUM(E412,E408)</f>
        <v>0</v>
      </c>
      <c r="F413" s="29">
        <f t="shared" si="126"/>
        <v>0</v>
      </c>
      <c r="G413" s="29">
        <f t="shared" si="126"/>
        <v>0</v>
      </c>
      <c r="H413" s="29">
        <f t="shared" si="126"/>
        <v>0</v>
      </c>
      <c r="I413" s="29">
        <f t="shared" si="126"/>
        <v>0</v>
      </c>
      <c r="J413" s="29">
        <f t="shared" si="126"/>
        <v>0</v>
      </c>
      <c r="K413" s="29">
        <f t="shared" si="126"/>
        <v>0</v>
      </c>
      <c r="L413" s="29">
        <f t="shared" si="126"/>
        <v>0</v>
      </c>
      <c r="M413" s="29">
        <f t="shared" si="126"/>
        <v>0</v>
      </c>
      <c r="N413" s="30">
        <f t="shared" si="126"/>
        <v>0</v>
      </c>
    </row>
    <row r="414" spans="1:14" ht="13.5" thickBot="1">
      <c r="A414" s="39" t="s">
        <v>71</v>
      </c>
      <c r="B414" s="39" t="s">
        <v>71</v>
      </c>
      <c r="C414" s="39" t="s">
        <v>71</v>
      </c>
      <c r="D414" s="18" t="s">
        <v>8</v>
      </c>
      <c r="E414" s="19"/>
      <c r="F414" s="20"/>
      <c r="G414" s="20"/>
      <c r="H414" s="20"/>
      <c r="I414" s="20"/>
      <c r="J414" s="20"/>
      <c r="K414" s="20"/>
      <c r="L414" s="20"/>
      <c r="M414" s="20"/>
      <c r="N414" s="21"/>
    </row>
    <row r="415" spans="1:14" ht="13.5" thickBot="1">
      <c r="A415" s="39" t="s">
        <v>71</v>
      </c>
      <c r="B415" s="39" t="s">
        <v>71</v>
      </c>
      <c r="C415" s="39" t="s">
        <v>71</v>
      </c>
      <c r="D415" s="18" t="s">
        <v>9</v>
      </c>
      <c r="E415" s="19"/>
      <c r="F415" s="20"/>
      <c r="G415" s="20"/>
      <c r="H415" s="20"/>
      <c r="I415" s="20"/>
      <c r="J415" s="20"/>
      <c r="K415" s="20"/>
      <c r="L415" s="20"/>
      <c r="M415" s="20"/>
      <c r="N415" s="21"/>
    </row>
    <row r="416" spans="1:14" ht="13.5" thickBot="1">
      <c r="A416" s="39" t="s">
        <v>71</v>
      </c>
      <c r="B416" s="39" t="s">
        <v>71</v>
      </c>
      <c r="C416" s="39" t="s">
        <v>71</v>
      </c>
      <c r="D416" s="18" t="s">
        <v>10</v>
      </c>
      <c r="E416" s="19"/>
      <c r="F416" s="20"/>
      <c r="G416" s="20"/>
      <c r="H416" s="20"/>
      <c r="I416" s="20"/>
      <c r="J416" s="20"/>
      <c r="K416" s="20"/>
      <c r="L416" s="20"/>
      <c r="M416" s="20"/>
      <c r="N416" s="21"/>
    </row>
    <row r="417" spans="1:14" ht="13.5" thickBot="1">
      <c r="A417" s="39" t="s">
        <v>71</v>
      </c>
      <c r="B417" s="39" t="s">
        <v>71</v>
      </c>
      <c r="C417" s="39" t="s">
        <v>71</v>
      </c>
      <c r="D417" s="18" t="s">
        <v>11</v>
      </c>
      <c r="E417" s="19"/>
      <c r="F417" s="20"/>
      <c r="G417" s="20"/>
      <c r="H417" s="20"/>
      <c r="I417" s="20"/>
      <c r="J417" s="20"/>
      <c r="K417" s="20"/>
      <c r="L417" s="20"/>
      <c r="M417" s="20"/>
      <c r="N417" s="21"/>
    </row>
    <row r="418" spans="1:14" ht="13.5" thickBot="1">
      <c r="A418" s="39" t="s">
        <v>71</v>
      </c>
      <c r="B418" s="39" t="s">
        <v>71</v>
      </c>
      <c r="C418" s="39" t="s">
        <v>71</v>
      </c>
      <c r="D418" s="18" t="s">
        <v>12</v>
      </c>
      <c r="E418" s="19"/>
      <c r="F418" s="20"/>
      <c r="G418" s="20"/>
      <c r="H418" s="20"/>
      <c r="I418" s="20"/>
      <c r="J418" s="20"/>
      <c r="K418" s="20"/>
      <c r="L418" s="20"/>
      <c r="M418" s="20"/>
      <c r="N418" s="21"/>
    </row>
    <row r="419" spans="1:14" ht="13.5" thickBot="1">
      <c r="A419" s="39" t="s">
        <v>71</v>
      </c>
      <c r="B419" s="39" t="s">
        <v>71</v>
      </c>
      <c r="C419" s="39" t="s">
        <v>71</v>
      </c>
      <c r="D419" s="18" t="s">
        <v>13</v>
      </c>
      <c r="E419" s="19"/>
      <c r="F419" s="20"/>
      <c r="G419" s="20"/>
      <c r="H419" s="20"/>
      <c r="I419" s="20"/>
      <c r="J419" s="20"/>
      <c r="K419" s="20"/>
      <c r="L419" s="20"/>
      <c r="M419" s="20"/>
      <c r="N419" s="21"/>
    </row>
    <row r="420" spans="1:14" ht="13.5" thickBot="1">
      <c r="A420" s="39" t="s">
        <v>71</v>
      </c>
      <c r="B420" s="39" t="s">
        <v>71</v>
      </c>
      <c r="C420" s="39" t="s">
        <v>71</v>
      </c>
      <c r="D420" s="18" t="s">
        <v>14</v>
      </c>
      <c r="E420" s="19"/>
      <c r="F420" s="20"/>
      <c r="G420" s="20"/>
      <c r="H420" s="20"/>
      <c r="I420" s="20"/>
      <c r="J420" s="20"/>
      <c r="K420" s="20"/>
      <c r="L420" s="20"/>
      <c r="M420" s="20"/>
      <c r="N420" s="21"/>
    </row>
    <row r="421" spans="1:14" ht="13.5" thickBot="1">
      <c r="A421" s="39" t="s">
        <v>71</v>
      </c>
      <c r="B421" s="39" t="s">
        <v>71</v>
      </c>
      <c r="C421" s="39" t="s">
        <v>71</v>
      </c>
      <c r="D421" s="18" t="s">
        <v>15</v>
      </c>
      <c r="E421" s="19"/>
      <c r="F421" s="20"/>
      <c r="G421" s="20"/>
      <c r="H421" s="20"/>
      <c r="I421" s="20"/>
      <c r="J421" s="20"/>
      <c r="K421" s="20"/>
      <c r="L421" s="20"/>
      <c r="M421" s="20"/>
      <c r="N421" s="21"/>
    </row>
    <row r="422" spans="1:14" ht="13.5" thickBot="1">
      <c r="A422" s="39" t="s">
        <v>71</v>
      </c>
      <c r="B422" s="39" t="s">
        <v>71</v>
      </c>
      <c r="C422" s="39" t="s">
        <v>71</v>
      </c>
      <c r="D422" s="18" t="s">
        <v>16</v>
      </c>
      <c r="E422" s="19"/>
      <c r="F422" s="20"/>
      <c r="G422" s="20"/>
      <c r="H422" s="20"/>
      <c r="I422" s="20"/>
      <c r="J422" s="20"/>
      <c r="K422" s="20"/>
      <c r="L422" s="20"/>
      <c r="M422" s="20"/>
      <c r="N422" s="21"/>
    </row>
    <row r="423" spans="1:14" ht="13.5" thickBot="1">
      <c r="A423" s="39" t="s">
        <v>71</v>
      </c>
      <c r="B423" s="39" t="s">
        <v>71</v>
      </c>
      <c r="C423" s="39" t="s">
        <v>71</v>
      </c>
      <c r="D423" s="18" t="s">
        <v>16</v>
      </c>
      <c r="E423" s="19"/>
      <c r="F423" s="20"/>
      <c r="G423" s="20"/>
      <c r="H423" s="20"/>
      <c r="I423" s="20"/>
      <c r="J423" s="20"/>
      <c r="K423" s="20"/>
      <c r="L423" s="20"/>
      <c r="M423" s="20"/>
      <c r="N423" s="21"/>
    </row>
    <row r="424" spans="1:14" ht="13.5" thickBot="1">
      <c r="A424" s="39" t="s">
        <v>71</v>
      </c>
      <c r="B424" s="39" t="s">
        <v>71</v>
      </c>
      <c r="C424" s="39" t="s">
        <v>71</v>
      </c>
      <c r="D424" s="18" t="s">
        <v>16</v>
      </c>
      <c r="E424" s="19"/>
      <c r="F424" s="20"/>
      <c r="G424" s="20"/>
      <c r="H424" s="20"/>
      <c r="I424" s="20"/>
      <c r="J424" s="20"/>
      <c r="K424" s="20"/>
      <c r="L424" s="20"/>
      <c r="M424" s="20"/>
      <c r="N424" s="21"/>
    </row>
    <row r="425" spans="1:14" ht="15.75" thickBot="1">
      <c r="A425" s="39" t="s">
        <v>71</v>
      </c>
      <c r="B425" s="39" t="s">
        <v>71</v>
      </c>
      <c r="C425" s="39" t="s">
        <v>71</v>
      </c>
      <c r="D425" s="22" t="s">
        <v>17</v>
      </c>
      <c r="E425" s="23">
        <f>SUM(E414:E424)</f>
        <v>0</v>
      </c>
      <c r="F425" s="24">
        <f t="shared" ref="F425:N425" si="127">SUM(F414:F424)</f>
        <v>0</v>
      </c>
      <c r="G425" s="24">
        <f t="shared" si="127"/>
        <v>0</v>
      </c>
      <c r="H425" s="24">
        <f t="shared" si="127"/>
        <v>0</v>
      </c>
      <c r="I425" s="24">
        <f t="shared" si="127"/>
        <v>0</v>
      </c>
      <c r="J425" s="24">
        <f t="shared" si="127"/>
        <v>0</v>
      </c>
      <c r="K425" s="24">
        <f t="shared" si="127"/>
        <v>0</v>
      </c>
      <c r="L425" s="24">
        <f t="shared" si="127"/>
        <v>0</v>
      </c>
      <c r="M425" s="24">
        <f t="shared" si="127"/>
        <v>0</v>
      </c>
      <c r="N425" s="25">
        <f t="shared" si="127"/>
        <v>0</v>
      </c>
    </row>
    <row r="426" spans="1:14" ht="13.5" thickBot="1">
      <c r="A426" s="39" t="s">
        <v>71</v>
      </c>
      <c r="B426" s="39" t="s">
        <v>71</v>
      </c>
      <c r="C426" s="39" t="s">
        <v>71</v>
      </c>
      <c r="D426" s="18" t="s">
        <v>18</v>
      </c>
      <c r="E426" s="19"/>
      <c r="F426" s="20"/>
      <c r="G426" s="20"/>
      <c r="H426" s="20"/>
      <c r="I426" s="20"/>
      <c r="J426" s="20"/>
      <c r="K426" s="20"/>
      <c r="L426" s="20"/>
      <c r="M426" s="20"/>
      <c r="N426" s="21"/>
    </row>
    <row r="427" spans="1:14" ht="13.5" thickBot="1">
      <c r="A427" s="39" t="s">
        <v>71</v>
      </c>
      <c r="B427" s="39" t="s">
        <v>71</v>
      </c>
      <c r="C427" s="39" t="s">
        <v>71</v>
      </c>
      <c r="D427" s="18" t="s">
        <v>19</v>
      </c>
      <c r="E427" s="19"/>
      <c r="F427" s="20"/>
      <c r="G427" s="20"/>
      <c r="H427" s="20"/>
      <c r="I427" s="20"/>
      <c r="J427" s="20"/>
      <c r="K427" s="20"/>
      <c r="L427" s="20"/>
      <c r="M427" s="20"/>
      <c r="N427" s="21"/>
    </row>
    <row r="428" spans="1:14" ht="13.5" thickBot="1">
      <c r="A428" s="39" t="s">
        <v>71</v>
      </c>
      <c r="B428" s="39" t="s">
        <v>71</v>
      </c>
      <c r="C428" s="39" t="s">
        <v>71</v>
      </c>
      <c r="D428" s="18" t="s">
        <v>20</v>
      </c>
      <c r="E428" s="19"/>
      <c r="F428" s="20"/>
      <c r="G428" s="20"/>
      <c r="H428" s="20"/>
      <c r="I428" s="20"/>
      <c r="J428" s="20"/>
      <c r="K428" s="20"/>
      <c r="L428" s="20"/>
      <c r="M428" s="20"/>
      <c r="N428" s="21"/>
    </row>
    <row r="429" spans="1:14" ht="15.75" thickBot="1">
      <c r="A429" s="39" t="s">
        <v>71</v>
      </c>
      <c r="B429" s="39" t="s">
        <v>71</v>
      </c>
      <c r="C429" s="39" t="s">
        <v>71</v>
      </c>
      <c r="D429" s="22" t="s">
        <v>21</v>
      </c>
      <c r="E429" s="23">
        <f>SUM(E426:E428)</f>
        <v>0</v>
      </c>
      <c r="F429" s="24">
        <f t="shared" ref="F429:N429" si="128">SUM(F426:F428)</f>
        <v>0</v>
      </c>
      <c r="G429" s="24">
        <f t="shared" si="128"/>
        <v>0</v>
      </c>
      <c r="H429" s="24">
        <f t="shared" si="128"/>
        <v>0</v>
      </c>
      <c r="I429" s="24">
        <f t="shared" si="128"/>
        <v>0</v>
      </c>
      <c r="J429" s="24">
        <f t="shared" si="128"/>
        <v>0</v>
      </c>
      <c r="K429" s="24">
        <f t="shared" si="128"/>
        <v>0</v>
      </c>
      <c r="L429" s="24">
        <f t="shared" si="128"/>
        <v>0</v>
      </c>
      <c r="M429" s="24">
        <f t="shared" si="128"/>
        <v>0</v>
      </c>
      <c r="N429" s="25">
        <f t="shared" si="128"/>
        <v>0</v>
      </c>
    </row>
    <row r="430" spans="1:14" ht="15.75" thickBot="1">
      <c r="A430" s="39" t="s">
        <v>71</v>
      </c>
      <c r="B430" s="39" t="s">
        <v>71</v>
      </c>
      <c r="C430" s="39" t="s">
        <v>71</v>
      </c>
      <c r="D430" s="27" t="s">
        <v>72</v>
      </c>
      <c r="E430" s="28">
        <f t="shared" ref="E430:N430" si="129">SUM(E429,E425)</f>
        <v>0</v>
      </c>
      <c r="F430" s="29">
        <f t="shared" si="129"/>
        <v>0</v>
      </c>
      <c r="G430" s="29">
        <f t="shared" si="129"/>
        <v>0</v>
      </c>
      <c r="H430" s="29">
        <f t="shared" si="129"/>
        <v>0</v>
      </c>
      <c r="I430" s="29">
        <f t="shared" si="129"/>
        <v>0</v>
      </c>
      <c r="J430" s="29">
        <f t="shared" si="129"/>
        <v>0</v>
      </c>
      <c r="K430" s="29">
        <f t="shared" si="129"/>
        <v>0</v>
      </c>
      <c r="L430" s="29">
        <f t="shared" si="129"/>
        <v>0</v>
      </c>
      <c r="M430" s="29">
        <f t="shared" si="129"/>
        <v>0</v>
      </c>
      <c r="N430" s="30">
        <f t="shared" si="129"/>
        <v>0</v>
      </c>
    </row>
    <row r="431" spans="1:14" ht="13.5" thickBot="1">
      <c r="A431" s="39" t="s">
        <v>73</v>
      </c>
      <c r="B431" s="39" t="s">
        <v>73</v>
      </c>
      <c r="C431" s="39" t="s">
        <v>73</v>
      </c>
      <c r="D431" s="18" t="s">
        <v>8</v>
      </c>
      <c r="E431" s="19"/>
      <c r="F431" s="20"/>
      <c r="G431" s="20"/>
      <c r="H431" s="20"/>
      <c r="I431" s="20"/>
      <c r="J431" s="20"/>
      <c r="K431" s="20"/>
      <c r="L431" s="20"/>
      <c r="M431" s="20"/>
      <c r="N431" s="21"/>
    </row>
    <row r="432" spans="1:14" ht="13.5" thickBot="1">
      <c r="A432" s="39" t="s">
        <v>73</v>
      </c>
      <c r="B432" s="39" t="s">
        <v>73</v>
      </c>
      <c r="C432" s="39" t="s">
        <v>73</v>
      </c>
      <c r="D432" s="18" t="s">
        <v>9</v>
      </c>
      <c r="E432" s="19"/>
      <c r="F432" s="20"/>
      <c r="G432" s="20"/>
      <c r="H432" s="20"/>
      <c r="I432" s="20"/>
      <c r="J432" s="20"/>
      <c r="K432" s="20"/>
      <c r="L432" s="20"/>
      <c r="M432" s="20"/>
      <c r="N432" s="21"/>
    </row>
    <row r="433" spans="1:14" ht="13.5" thickBot="1">
      <c r="A433" s="39" t="s">
        <v>73</v>
      </c>
      <c r="B433" s="39" t="s">
        <v>73</v>
      </c>
      <c r="C433" s="39" t="s">
        <v>73</v>
      </c>
      <c r="D433" s="18" t="s">
        <v>10</v>
      </c>
      <c r="E433" s="19"/>
      <c r="F433" s="20"/>
      <c r="G433" s="20"/>
      <c r="H433" s="20"/>
      <c r="I433" s="20"/>
      <c r="J433" s="20"/>
      <c r="K433" s="20"/>
      <c r="L433" s="20"/>
      <c r="M433" s="20"/>
      <c r="N433" s="21"/>
    </row>
    <row r="434" spans="1:14" ht="13.5" thickBot="1">
      <c r="A434" s="39" t="s">
        <v>73</v>
      </c>
      <c r="B434" s="39" t="s">
        <v>73</v>
      </c>
      <c r="C434" s="39" t="s">
        <v>73</v>
      </c>
      <c r="D434" s="18" t="s">
        <v>11</v>
      </c>
      <c r="E434" s="19"/>
      <c r="F434" s="20"/>
      <c r="G434" s="20"/>
      <c r="H434" s="20"/>
      <c r="I434" s="20"/>
      <c r="J434" s="20"/>
      <c r="K434" s="20"/>
      <c r="L434" s="20"/>
      <c r="M434" s="20"/>
      <c r="N434" s="21"/>
    </row>
    <row r="435" spans="1:14" ht="13.5" thickBot="1">
      <c r="A435" s="39" t="s">
        <v>73</v>
      </c>
      <c r="B435" s="39" t="s">
        <v>73</v>
      </c>
      <c r="C435" s="39" t="s">
        <v>73</v>
      </c>
      <c r="D435" s="18" t="s">
        <v>12</v>
      </c>
      <c r="E435" s="19"/>
      <c r="F435" s="20"/>
      <c r="G435" s="20"/>
      <c r="H435" s="20"/>
      <c r="I435" s="20"/>
      <c r="J435" s="20"/>
      <c r="K435" s="20"/>
      <c r="L435" s="20"/>
      <c r="M435" s="20"/>
      <c r="N435" s="21"/>
    </row>
    <row r="436" spans="1:14" ht="13.5" thickBot="1">
      <c r="A436" s="39" t="s">
        <v>73</v>
      </c>
      <c r="B436" s="39" t="s">
        <v>73</v>
      </c>
      <c r="C436" s="39" t="s">
        <v>73</v>
      </c>
      <c r="D436" s="18" t="s">
        <v>13</v>
      </c>
      <c r="E436" s="19"/>
      <c r="F436" s="20"/>
      <c r="G436" s="20"/>
      <c r="H436" s="20"/>
      <c r="I436" s="20"/>
      <c r="J436" s="20"/>
      <c r="K436" s="20"/>
      <c r="L436" s="20"/>
      <c r="M436" s="20"/>
      <c r="N436" s="21"/>
    </row>
    <row r="437" spans="1:14" ht="13.5" thickBot="1">
      <c r="A437" s="39" t="s">
        <v>73</v>
      </c>
      <c r="B437" s="39" t="s">
        <v>73</v>
      </c>
      <c r="C437" s="39" t="s">
        <v>73</v>
      </c>
      <c r="D437" s="18" t="s">
        <v>14</v>
      </c>
      <c r="E437" s="19"/>
      <c r="F437" s="20"/>
      <c r="G437" s="20"/>
      <c r="H437" s="20"/>
      <c r="I437" s="20"/>
      <c r="J437" s="20"/>
      <c r="K437" s="20"/>
      <c r="L437" s="20"/>
      <c r="M437" s="20"/>
      <c r="N437" s="21"/>
    </row>
    <row r="438" spans="1:14" ht="13.5" thickBot="1">
      <c r="A438" s="39" t="s">
        <v>73</v>
      </c>
      <c r="B438" s="39" t="s">
        <v>73</v>
      </c>
      <c r="C438" s="39" t="s">
        <v>73</v>
      </c>
      <c r="D438" s="18" t="s">
        <v>15</v>
      </c>
      <c r="E438" s="19"/>
      <c r="F438" s="20"/>
      <c r="G438" s="20"/>
      <c r="H438" s="20"/>
      <c r="I438" s="20"/>
      <c r="J438" s="20"/>
      <c r="K438" s="20"/>
      <c r="L438" s="20"/>
      <c r="M438" s="20"/>
      <c r="N438" s="21"/>
    </row>
    <row r="439" spans="1:14" ht="13.5" thickBot="1">
      <c r="A439" s="39" t="s">
        <v>73</v>
      </c>
      <c r="B439" s="39" t="s">
        <v>73</v>
      </c>
      <c r="C439" s="39" t="s">
        <v>73</v>
      </c>
      <c r="D439" s="18" t="s">
        <v>16</v>
      </c>
      <c r="E439" s="19"/>
      <c r="F439" s="20"/>
      <c r="G439" s="20"/>
      <c r="H439" s="20"/>
      <c r="I439" s="20"/>
      <c r="J439" s="20"/>
      <c r="K439" s="20"/>
      <c r="L439" s="20"/>
      <c r="M439" s="20"/>
      <c r="N439" s="21"/>
    </row>
    <row r="440" spans="1:14" ht="13.5" thickBot="1">
      <c r="A440" s="39" t="s">
        <v>73</v>
      </c>
      <c r="B440" s="39" t="s">
        <v>73</v>
      </c>
      <c r="C440" s="39" t="s">
        <v>73</v>
      </c>
      <c r="D440" s="18" t="s">
        <v>16</v>
      </c>
      <c r="E440" s="19"/>
      <c r="F440" s="20"/>
      <c r="G440" s="20"/>
      <c r="H440" s="20"/>
      <c r="I440" s="20"/>
      <c r="J440" s="20"/>
      <c r="K440" s="20"/>
      <c r="L440" s="20"/>
      <c r="M440" s="20"/>
      <c r="N440" s="21"/>
    </row>
    <row r="441" spans="1:14" ht="13.5" thickBot="1">
      <c r="A441" s="39" t="s">
        <v>73</v>
      </c>
      <c r="B441" s="39" t="s">
        <v>73</v>
      </c>
      <c r="C441" s="39" t="s">
        <v>73</v>
      </c>
      <c r="D441" s="18" t="s">
        <v>16</v>
      </c>
      <c r="E441" s="19"/>
      <c r="F441" s="20"/>
      <c r="G441" s="20"/>
      <c r="H441" s="20"/>
      <c r="I441" s="20"/>
      <c r="J441" s="20"/>
      <c r="K441" s="20"/>
      <c r="L441" s="20"/>
      <c r="M441" s="20"/>
      <c r="N441" s="21"/>
    </row>
    <row r="442" spans="1:14" ht="15.75" thickBot="1">
      <c r="A442" s="39" t="s">
        <v>73</v>
      </c>
      <c r="B442" s="39" t="s">
        <v>73</v>
      </c>
      <c r="C442" s="39" t="s">
        <v>73</v>
      </c>
      <c r="D442" s="22" t="s">
        <v>17</v>
      </c>
      <c r="E442" s="23">
        <f>SUM(E431:E441)</f>
        <v>0</v>
      </c>
      <c r="F442" s="24">
        <f t="shared" ref="F442:N442" si="130">SUM(F431:F441)</f>
        <v>0</v>
      </c>
      <c r="G442" s="24">
        <f t="shared" si="130"/>
        <v>0</v>
      </c>
      <c r="H442" s="24">
        <f t="shared" si="130"/>
        <v>0</v>
      </c>
      <c r="I442" s="24">
        <f t="shared" si="130"/>
        <v>0</v>
      </c>
      <c r="J442" s="24">
        <f t="shared" si="130"/>
        <v>0</v>
      </c>
      <c r="K442" s="24">
        <f t="shared" si="130"/>
        <v>0</v>
      </c>
      <c r="L442" s="24">
        <f t="shared" si="130"/>
        <v>0</v>
      </c>
      <c r="M442" s="24">
        <f t="shared" si="130"/>
        <v>0</v>
      </c>
      <c r="N442" s="25">
        <f t="shared" si="130"/>
        <v>0</v>
      </c>
    </row>
    <row r="443" spans="1:14" ht="13.5" thickBot="1">
      <c r="A443" s="39" t="s">
        <v>73</v>
      </c>
      <c r="B443" s="39" t="s">
        <v>73</v>
      </c>
      <c r="C443" s="39" t="s">
        <v>73</v>
      </c>
      <c r="D443" s="18" t="s">
        <v>18</v>
      </c>
      <c r="E443" s="19"/>
      <c r="F443" s="20"/>
      <c r="G443" s="20"/>
      <c r="H443" s="20"/>
      <c r="I443" s="20"/>
      <c r="J443" s="20"/>
      <c r="K443" s="20"/>
      <c r="L443" s="20"/>
      <c r="M443" s="20"/>
      <c r="N443" s="21"/>
    </row>
    <row r="444" spans="1:14" ht="13.5" thickBot="1">
      <c r="A444" s="39" t="s">
        <v>73</v>
      </c>
      <c r="B444" s="39" t="s">
        <v>73</v>
      </c>
      <c r="C444" s="39" t="s">
        <v>73</v>
      </c>
      <c r="D444" s="18" t="s">
        <v>19</v>
      </c>
      <c r="E444" s="19"/>
      <c r="F444" s="20"/>
      <c r="G444" s="20"/>
      <c r="H444" s="20"/>
      <c r="I444" s="20"/>
      <c r="J444" s="20"/>
      <c r="K444" s="20"/>
      <c r="L444" s="20"/>
      <c r="M444" s="20"/>
      <c r="N444" s="21"/>
    </row>
    <row r="445" spans="1:14" ht="13.5" thickBot="1">
      <c r="A445" s="39" t="s">
        <v>73</v>
      </c>
      <c r="B445" s="39" t="s">
        <v>73</v>
      </c>
      <c r="C445" s="39" t="s">
        <v>73</v>
      </c>
      <c r="D445" s="18" t="s">
        <v>20</v>
      </c>
      <c r="E445" s="19"/>
      <c r="F445" s="20"/>
      <c r="G445" s="20"/>
      <c r="H445" s="20"/>
      <c r="I445" s="20"/>
      <c r="J445" s="20"/>
      <c r="K445" s="20"/>
      <c r="L445" s="20"/>
      <c r="M445" s="20"/>
      <c r="N445" s="21"/>
    </row>
    <row r="446" spans="1:14" ht="15.75" thickBot="1">
      <c r="A446" s="39" t="s">
        <v>73</v>
      </c>
      <c r="B446" s="39" t="s">
        <v>73</v>
      </c>
      <c r="C446" s="39" t="s">
        <v>73</v>
      </c>
      <c r="D446" s="22" t="s">
        <v>21</v>
      </c>
      <c r="E446" s="23">
        <f>SUM(E443:E445)</f>
        <v>0</v>
      </c>
      <c r="F446" s="24">
        <f t="shared" ref="F446:N446" si="131">SUM(F443:F445)</f>
        <v>0</v>
      </c>
      <c r="G446" s="24">
        <f t="shared" si="131"/>
        <v>0</v>
      </c>
      <c r="H446" s="24">
        <f t="shared" si="131"/>
        <v>0</v>
      </c>
      <c r="I446" s="24">
        <f t="shared" si="131"/>
        <v>0</v>
      </c>
      <c r="J446" s="24">
        <f t="shared" si="131"/>
        <v>0</v>
      </c>
      <c r="K446" s="24">
        <f t="shared" si="131"/>
        <v>0</v>
      </c>
      <c r="L446" s="24">
        <f t="shared" si="131"/>
        <v>0</v>
      </c>
      <c r="M446" s="24">
        <f t="shared" si="131"/>
        <v>0</v>
      </c>
      <c r="N446" s="25">
        <f t="shared" si="131"/>
        <v>0</v>
      </c>
    </row>
    <row r="447" spans="1:14" ht="15.75" thickBot="1">
      <c r="A447" s="39" t="s">
        <v>73</v>
      </c>
      <c r="B447" s="39" t="s">
        <v>73</v>
      </c>
      <c r="C447" s="39" t="s">
        <v>73</v>
      </c>
      <c r="D447" s="27" t="s">
        <v>74</v>
      </c>
      <c r="E447" s="28">
        <f t="shared" ref="E447:N447" si="132">SUM(E446,E442)</f>
        <v>0</v>
      </c>
      <c r="F447" s="29">
        <f t="shared" si="132"/>
        <v>0</v>
      </c>
      <c r="G447" s="29">
        <f t="shared" si="132"/>
        <v>0</v>
      </c>
      <c r="H447" s="29">
        <f t="shared" si="132"/>
        <v>0</v>
      </c>
      <c r="I447" s="29">
        <f t="shared" si="132"/>
        <v>0</v>
      </c>
      <c r="J447" s="29">
        <f t="shared" si="132"/>
        <v>0</v>
      </c>
      <c r="K447" s="29">
        <f t="shared" si="132"/>
        <v>0</v>
      </c>
      <c r="L447" s="29">
        <f t="shared" si="132"/>
        <v>0</v>
      </c>
      <c r="M447" s="29">
        <f t="shared" si="132"/>
        <v>0</v>
      </c>
      <c r="N447" s="30">
        <f t="shared" si="132"/>
        <v>0</v>
      </c>
    </row>
    <row r="448" spans="1:14" ht="13.5" thickBot="1">
      <c r="A448" s="39" t="s">
        <v>75</v>
      </c>
      <c r="B448" s="39" t="s">
        <v>75</v>
      </c>
      <c r="C448" s="39" t="s">
        <v>75</v>
      </c>
      <c r="D448" s="18" t="s">
        <v>8</v>
      </c>
      <c r="E448" s="19"/>
      <c r="F448" s="20"/>
      <c r="G448" s="20"/>
      <c r="H448" s="20"/>
      <c r="I448" s="20"/>
      <c r="J448" s="20"/>
      <c r="K448" s="20"/>
      <c r="L448" s="20"/>
      <c r="M448" s="20"/>
      <c r="N448" s="21"/>
    </row>
    <row r="449" spans="1:14" ht="13.5" thickBot="1">
      <c r="A449" s="39" t="s">
        <v>75</v>
      </c>
      <c r="B449" s="39" t="s">
        <v>75</v>
      </c>
      <c r="C449" s="39" t="s">
        <v>75</v>
      </c>
      <c r="D449" s="18" t="s">
        <v>9</v>
      </c>
      <c r="E449" s="19"/>
      <c r="F449" s="20"/>
      <c r="G449" s="20"/>
      <c r="H449" s="20"/>
      <c r="I449" s="20"/>
      <c r="J449" s="20"/>
      <c r="K449" s="20"/>
      <c r="L449" s="20"/>
      <c r="M449" s="20"/>
      <c r="N449" s="21"/>
    </row>
    <row r="450" spans="1:14" ht="13.5" thickBot="1">
      <c r="A450" s="39" t="s">
        <v>75</v>
      </c>
      <c r="B450" s="39" t="s">
        <v>75</v>
      </c>
      <c r="C450" s="39" t="s">
        <v>75</v>
      </c>
      <c r="D450" s="18" t="s">
        <v>10</v>
      </c>
      <c r="E450" s="19"/>
      <c r="F450" s="20"/>
      <c r="G450" s="20"/>
      <c r="H450" s="20"/>
      <c r="I450" s="20"/>
      <c r="J450" s="20"/>
      <c r="K450" s="20"/>
      <c r="L450" s="20"/>
      <c r="M450" s="20"/>
      <c r="N450" s="21"/>
    </row>
    <row r="451" spans="1:14" ht="13.5" thickBot="1">
      <c r="A451" s="39" t="s">
        <v>75</v>
      </c>
      <c r="B451" s="39" t="s">
        <v>75</v>
      </c>
      <c r="C451" s="39" t="s">
        <v>75</v>
      </c>
      <c r="D451" s="18" t="s">
        <v>11</v>
      </c>
      <c r="E451" s="19"/>
      <c r="F451" s="20"/>
      <c r="G451" s="20"/>
      <c r="H451" s="20"/>
      <c r="I451" s="20"/>
      <c r="J451" s="20"/>
      <c r="K451" s="20"/>
      <c r="L451" s="20"/>
      <c r="M451" s="20"/>
      <c r="N451" s="21"/>
    </row>
    <row r="452" spans="1:14" ht="13.5" thickBot="1">
      <c r="A452" s="39" t="s">
        <v>75</v>
      </c>
      <c r="B452" s="39" t="s">
        <v>75</v>
      </c>
      <c r="C452" s="39" t="s">
        <v>75</v>
      </c>
      <c r="D452" s="18" t="s">
        <v>12</v>
      </c>
      <c r="E452" s="19"/>
      <c r="F452" s="20"/>
      <c r="G452" s="20"/>
      <c r="H452" s="20"/>
      <c r="I452" s="20"/>
      <c r="J452" s="20"/>
      <c r="K452" s="20"/>
      <c r="L452" s="20"/>
      <c r="M452" s="20"/>
      <c r="N452" s="21"/>
    </row>
    <row r="453" spans="1:14" ht="13.5" thickBot="1">
      <c r="A453" s="39" t="s">
        <v>75</v>
      </c>
      <c r="B453" s="39" t="s">
        <v>75</v>
      </c>
      <c r="C453" s="39" t="s">
        <v>75</v>
      </c>
      <c r="D453" s="18" t="s">
        <v>13</v>
      </c>
      <c r="E453" s="19"/>
      <c r="F453" s="20"/>
      <c r="G453" s="20"/>
      <c r="H453" s="20"/>
      <c r="I453" s="20"/>
      <c r="J453" s="20"/>
      <c r="K453" s="20"/>
      <c r="L453" s="20"/>
      <c r="M453" s="20"/>
      <c r="N453" s="21"/>
    </row>
    <row r="454" spans="1:14" ht="13.5" thickBot="1">
      <c r="A454" s="39" t="s">
        <v>75</v>
      </c>
      <c r="B454" s="39" t="s">
        <v>75</v>
      </c>
      <c r="C454" s="39" t="s">
        <v>75</v>
      </c>
      <c r="D454" s="18" t="s">
        <v>14</v>
      </c>
      <c r="E454" s="19"/>
      <c r="F454" s="20"/>
      <c r="G454" s="20"/>
      <c r="H454" s="20"/>
      <c r="I454" s="20"/>
      <c r="J454" s="20"/>
      <c r="K454" s="20"/>
      <c r="L454" s="20"/>
      <c r="M454" s="20"/>
      <c r="N454" s="21"/>
    </row>
    <row r="455" spans="1:14" ht="13.5" thickBot="1">
      <c r="A455" s="39" t="s">
        <v>75</v>
      </c>
      <c r="B455" s="39" t="s">
        <v>75</v>
      </c>
      <c r="C455" s="39" t="s">
        <v>75</v>
      </c>
      <c r="D455" s="18" t="s">
        <v>15</v>
      </c>
      <c r="E455" s="19"/>
      <c r="F455" s="20"/>
      <c r="G455" s="20"/>
      <c r="H455" s="20"/>
      <c r="I455" s="20"/>
      <c r="J455" s="20"/>
      <c r="K455" s="20"/>
      <c r="L455" s="20"/>
      <c r="M455" s="20"/>
      <c r="N455" s="21"/>
    </row>
    <row r="456" spans="1:14" ht="13.5" thickBot="1">
      <c r="A456" s="39" t="s">
        <v>75</v>
      </c>
      <c r="B456" s="39" t="s">
        <v>75</v>
      </c>
      <c r="C456" s="39" t="s">
        <v>75</v>
      </c>
      <c r="D456" s="18" t="s">
        <v>16</v>
      </c>
      <c r="E456" s="19"/>
      <c r="F456" s="20"/>
      <c r="G456" s="20"/>
      <c r="H456" s="20"/>
      <c r="I456" s="20"/>
      <c r="J456" s="20"/>
      <c r="K456" s="20"/>
      <c r="L456" s="20"/>
      <c r="M456" s="20"/>
      <c r="N456" s="21"/>
    </row>
    <row r="457" spans="1:14" ht="13.5" thickBot="1">
      <c r="A457" s="39" t="s">
        <v>75</v>
      </c>
      <c r="B457" s="39" t="s">
        <v>75</v>
      </c>
      <c r="C457" s="39" t="s">
        <v>75</v>
      </c>
      <c r="D457" s="18" t="s">
        <v>16</v>
      </c>
      <c r="E457" s="19"/>
      <c r="F457" s="20"/>
      <c r="G457" s="20"/>
      <c r="H457" s="20"/>
      <c r="I457" s="20"/>
      <c r="J457" s="20"/>
      <c r="K457" s="20"/>
      <c r="L457" s="20"/>
      <c r="M457" s="20"/>
      <c r="N457" s="21"/>
    </row>
    <row r="458" spans="1:14" ht="13.5" thickBot="1">
      <c r="A458" s="39" t="s">
        <v>75</v>
      </c>
      <c r="B458" s="39" t="s">
        <v>75</v>
      </c>
      <c r="C458" s="39" t="s">
        <v>75</v>
      </c>
      <c r="D458" s="18" t="s">
        <v>16</v>
      </c>
      <c r="E458" s="19"/>
      <c r="F458" s="20"/>
      <c r="G458" s="20"/>
      <c r="H458" s="20"/>
      <c r="I458" s="20"/>
      <c r="J458" s="20"/>
      <c r="K458" s="20"/>
      <c r="L458" s="20"/>
      <c r="M458" s="20"/>
      <c r="N458" s="21"/>
    </row>
    <row r="459" spans="1:14" ht="15.75" thickBot="1">
      <c r="A459" s="39" t="s">
        <v>75</v>
      </c>
      <c r="B459" s="39" t="s">
        <v>75</v>
      </c>
      <c r="C459" s="39" t="s">
        <v>75</v>
      </c>
      <c r="D459" s="22" t="s">
        <v>17</v>
      </c>
      <c r="E459" s="23">
        <f>SUM(E448:E458)</f>
        <v>0</v>
      </c>
      <c r="F459" s="24">
        <f t="shared" ref="F459:N459" si="133">SUM(F448:F458)</f>
        <v>0</v>
      </c>
      <c r="G459" s="24">
        <f t="shared" si="133"/>
        <v>0</v>
      </c>
      <c r="H459" s="24">
        <f t="shared" si="133"/>
        <v>0</v>
      </c>
      <c r="I459" s="24">
        <f t="shared" si="133"/>
        <v>0</v>
      </c>
      <c r="J459" s="24">
        <f t="shared" si="133"/>
        <v>0</v>
      </c>
      <c r="K459" s="24">
        <f t="shared" si="133"/>
        <v>0</v>
      </c>
      <c r="L459" s="24">
        <f t="shared" si="133"/>
        <v>0</v>
      </c>
      <c r="M459" s="24">
        <f t="shared" si="133"/>
        <v>0</v>
      </c>
      <c r="N459" s="25">
        <f t="shared" si="133"/>
        <v>0</v>
      </c>
    </row>
    <row r="460" spans="1:14" ht="13.5" thickBot="1">
      <c r="A460" s="39" t="s">
        <v>75</v>
      </c>
      <c r="B460" s="39" t="s">
        <v>75</v>
      </c>
      <c r="C460" s="39" t="s">
        <v>75</v>
      </c>
      <c r="D460" s="18" t="s">
        <v>18</v>
      </c>
      <c r="E460" s="19"/>
      <c r="F460" s="20"/>
      <c r="G460" s="20"/>
      <c r="H460" s="20"/>
      <c r="I460" s="20"/>
      <c r="J460" s="20"/>
      <c r="K460" s="20"/>
      <c r="L460" s="20"/>
      <c r="M460" s="20"/>
      <c r="N460" s="21"/>
    </row>
    <row r="461" spans="1:14" ht="13.5" thickBot="1">
      <c r="A461" s="39" t="s">
        <v>75</v>
      </c>
      <c r="B461" s="39" t="s">
        <v>75</v>
      </c>
      <c r="C461" s="39" t="s">
        <v>75</v>
      </c>
      <c r="D461" s="18" t="s">
        <v>19</v>
      </c>
      <c r="E461" s="19"/>
      <c r="F461" s="20"/>
      <c r="G461" s="20"/>
      <c r="H461" s="20"/>
      <c r="I461" s="20"/>
      <c r="J461" s="20"/>
      <c r="K461" s="20"/>
      <c r="L461" s="20"/>
      <c r="M461" s="20"/>
      <c r="N461" s="21"/>
    </row>
    <row r="462" spans="1:14" ht="13.5" thickBot="1">
      <c r="A462" s="39" t="s">
        <v>75</v>
      </c>
      <c r="B462" s="39" t="s">
        <v>75</v>
      </c>
      <c r="C462" s="39" t="s">
        <v>75</v>
      </c>
      <c r="D462" s="18" t="s">
        <v>20</v>
      </c>
      <c r="E462" s="19"/>
      <c r="F462" s="20"/>
      <c r="G462" s="20"/>
      <c r="H462" s="20"/>
      <c r="I462" s="20"/>
      <c r="J462" s="20"/>
      <c r="K462" s="20"/>
      <c r="L462" s="20"/>
      <c r="M462" s="20"/>
      <c r="N462" s="21"/>
    </row>
    <row r="463" spans="1:14" ht="15.75" thickBot="1">
      <c r="A463" s="39" t="s">
        <v>75</v>
      </c>
      <c r="B463" s="39" t="s">
        <v>75</v>
      </c>
      <c r="C463" s="39" t="s">
        <v>75</v>
      </c>
      <c r="D463" s="22" t="s">
        <v>21</v>
      </c>
      <c r="E463" s="23">
        <f>SUM(E460:E462)</f>
        <v>0</v>
      </c>
      <c r="F463" s="24">
        <f t="shared" ref="F463:N463" si="134">SUM(F460:F462)</f>
        <v>0</v>
      </c>
      <c r="G463" s="24">
        <f t="shared" si="134"/>
        <v>0</v>
      </c>
      <c r="H463" s="24">
        <f t="shared" si="134"/>
        <v>0</v>
      </c>
      <c r="I463" s="24">
        <f t="shared" si="134"/>
        <v>0</v>
      </c>
      <c r="J463" s="24">
        <f t="shared" si="134"/>
        <v>0</v>
      </c>
      <c r="K463" s="24">
        <f t="shared" si="134"/>
        <v>0</v>
      </c>
      <c r="L463" s="24">
        <f t="shared" si="134"/>
        <v>0</v>
      </c>
      <c r="M463" s="24">
        <f t="shared" si="134"/>
        <v>0</v>
      </c>
      <c r="N463" s="25">
        <f t="shared" si="134"/>
        <v>0</v>
      </c>
    </row>
    <row r="464" spans="1:14" ht="15.75" thickBot="1">
      <c r="A464" s="39" t="s">
        <v>75</v>
      </c>
      <c r="B464" s="39" t="s">
        <v>75</v>
      </c>
      <c r="C464" s="39" t="s">
        <v>75</v>
      </c>
      <c r="D464" s="27" t="s">
        <v>76</v>
      </c>
      <c r="E464" s="28">
        <f t="shared" ref="E464:N464" si="135">SUM(E463,E459)</f>
        <v>0</v>
      </c>
      <c r="F464" s="29">
        <f t="shared" si="135"/>
        <v>0</v>
      </c>
      <c r="G464" s="29">
        <f t="shared" si="135"/>
        <v>0</v>
      </c>
      <c r="H464" s="29">
        <f t="shared" si="135"/>
        <v>0</v>
      </c>
      <c r="I464" s="29">
        <f t="shared" si="135"/>
        <v>0</v>
      </c>
      <c r="J464" s="29">
        <f t="shared" si="135"/>
        <v>0</v>
      </c>
      <c r="K464" s="29">
        <f t="shared" si="135"/>
        <v>0</v>
      </c>
      <c r="L464" s="29">
        <f t="shared" si="135"/>
        <v>0</v>
      </c>
      <c r="M464" s="29">
        <f t="shared" si="135"/>
        <v>0</v>
      </c>
      <c r="N464" s="30">
        <f t="shared" si="135"/>
        <v>0</v>
      </c>
    </row>
    <row r="465" spans="1:14" ht="13.5" thickBot="1">
      <c r="A465" s="39" t="s">
        <v>77</v>
      </c>
      <c r="B465" s="39" t="s">
        <v>77</v>
      </c>
      <c r="C465" s="39" t="s">
        <v>77</v>
      </c>
      <c r="D465" s="26" t="s">
        <v>8</v>
      </c>
      <c r="E465" s="31">
        <f t="shared" ref="E465:N465" si="136">SUM(E380,E397,E414,E431,E448)</f>
        <v>0</v>
      </c>
      <c r="F465" s="32">
        <f t="shared" si="136"/>
        <v>0</v>
      </c>
      <c r="G465" s="32">
        <f t="shared" si="136"/>
        <v>0</v>
      </c>
      <c r="H465" s="32">
        <f t="shared" si="136"/>
        <v>0</v>
      </c>
      <c r="I465" s="32">
        <f t="shared" si="136"/>
        <v>0</v>
      </c>
      <c r="J465" s="32">
        <f t="shared" si="136"/>
        <v>0</v>
      </c>
      <c r="K465" s="32">
        <f t="shared" si="136"/>
        <v>0</v>
      </c>
      <c r="L465" s="32">
        <f t="shared" si="136"/>
        <v>0</v>
      </c>
      <c r="M465" s="32">
        <f t="shared" si="136"/>
        <v>0</v>
      </c>
      <c r="N465" s="33">
        <f t="shared" si="136"/>
        <v>0</v>
      </c>
    </row>
    <row r="466" spans="1:14" ht="13.5" thickBot="1">
      <c r="A466" s="39" t="s">
        <v>77</v>
      </c>
      <c r="B466" s="39" t="s">
        <v>77</v>
      </c>
      <c r="C466" s="39" t="s">
        <v>77</v>
      </c>
      <c r="D466" s="26" t="s">
        <v>9</v>
      </c>
      <c r="E466" s="31">
        <f t="shared" ref="E466:N466" si="137">SUM(E381,E398,E415,E432,E449)</f>
        <v>0</v>
      </c>
      <c r="F466" s="32">
        <f t="shared" si="137"/>
        <v>0</v>
      </c>
      <c r="G466" s="32">
        <f t="shared" si="137"/>
        <v>0</v>
      </c>
      <c r="H466" s="32">
        <f t="shared" si="137"/>
        <v>0</v>
      </c>
      <c r="I466" s="32">
        <f t="shared" si="137"/>
        <v>0</v>
      </c>
      <c r="J466" s="32">
        <f t="shared" si="137"/>
        <v>0</v>
      </c>
      <c r="K466" s="32">
        <f t="shared" si="137"/>
        <v>0</v>
      </c>
      <c r="L466" s="32">
        <f t="shared" si="137"/>
        <v>0</v>
      </c>
      <c r="M466" s="32">
        <f t="shared" si="137"/>
        <v>0</v>
      </c>
      <c r="N466" s="33">
        <f t="shared" si="137"/>
        <v>0</v>
      </c>
    </row>
    <row r="467" spans="1:14" ht="13.5" thickBot="1">
      <c r="A467" s="39" t="s">
        <v>77</v>
      </c>
      <c r="B467" s="39" t="s">
        <v>77</v>
      </c>
      <c r="C467" s="39" t="s">
        <v>77</v>
      </c>
      <c r="D467" s="26" t="s">
        <v>10</v>
      </c>
      <c r="E467" s="31">
        <f t="shared" ref="E467:N467" si="138">SUM(E382,E399,E416,E433,E450)</f>
        <v>0</v>
      </c>
      <c r="F467" s="32">
        <f t="shared" si="138"/>
        <v>0</v>
      </c>
      <c r="G467" s="32">
        <f t="shared" si="138"/>
        <v>0</v>
      </c>
      <c r="H467" s="32">
        <f t="shared" si="138"/>
        <v>0</v>
      </c>
      <c r="I467" s="32">
        <f t="shared" si="138"/>
        <v>0</v>
      </c>
      <c r="J467" s="32">
        <f t="shared" si="138"/>
        <v>0</v>
      </c>
      <c r="K467" s="32">
        <f t="shared" si="138"/>
        <v>0</v>
      </c>
      <c r="L467" s="32">
        <f t="shared" si="138"/>
        <v>0</v>
      </c>
      <c r="M467" s="32">
        <f t="shared" si="138"/>
        <v>0</v>
      </c>
      <c r="N467" s="33">
        <f t="shared" si="138"/>
        <v>0</v>
      </c>
    </row>
    <row r="468" spans="1:14" ht="13.5" thickBot="1">
      <c r="A468" s="39" t="s">
        <v>77</v>
      </c>
      <c r="B468" s="39" t="s">
        <v>77</v>
      </c>
      <c r="C468" s="39" t="s">
        <v>77</v>
      </c>
      <c r="D468" s="26" t="s">
        <v>11</v>
      </c>
      <c r="E468" s="31">
        <f t="shared" ref="E468:N468" si="139">SUM(E383,E400,E417,E434,E451)</f>
        <v>0</v>
      </c>
      <c r="F468" s="32">
        <f t="shared" si="139"/>
        <v>0</v>
      </c>
      <c r="G468" s="32">
        <f t="shared" si="139"/>
        <v>0</v>
      </c>
      <c r="H468" s="32">
        <f t="shared" si="139"/>
        <v>0</v>
      </c>
      <c r="I468" s="32">
        <f t="shared" si="139"/>
        <v>0</v>
      </c>
      <c r="J468" s="32">
        <f t="shared" si="139"/>
        <v>0</v>
      </c>
      <c r="K468" s="32">
        <f t="shared" si="139"/>
        <v>0</v>
      </c>
      <c r="L468" s="32">
        <f t="shared" si="139"/>
        <v>0</v>
      </c>
      <c r="M468" s="32">
        <f t="shared" si="139"/>
        <v>0</v>
      </c>
      <c r="N468" s="33">
        <f t="shared" si="139"/>
        <v>0</v>
      </c>
    </row>
    <row r="469" spans="1:14" ht="13.5" thickBot="1">
      <c r="A469" s="39" t="s">
        <v>77</v>
      </c>
      <c r="B469" s="39" t="s">
        <v>77</v>
      </c>
      <c r="C469" s="39" t="s">
        <v>77</v>
      </c>
      <c r="D469" s="18" t="s">
        <v>12</v>
      </c>
      <c r="E469" s="31">
        <f t="shared" ref="E469:N469" si="140">SUM(E384,E401,E418,E435,E452)</f>
        <v>0</v>
      </c>
      <c r="F469" s="32">
        <f t="shared" si="140"/>
        <v>0</v>
      </c>
      <c r="G469" s="32">
        <f t="shared" si="140"/>
        <v>0</v>
      </c>
      <c r="H469" s="32">
        <f t="shared" si="140"/>
        <v>0</v>
      </c>
      <c r="I469" s="32">
        <f t="shared" si="140"/>
        <v>0</v>
      </c>
      <c r="J469" s="32">
        <f t="shared" si="140"/>
        <v>0</v>
      </c>
      <c r="K469" s="32">
        <f t="shared" si="140"/>
        <v>0</v>
      </c>
      <c r="L469" s="32">
        <f t="shared" si="140"/>
        <v>0</v>
      </c>
      <c r="M469" s="32">
        <f t="shared" si="140"/>
        <v>0</v>
      </c>
      <c r="N469" s="33">
        <f t="shared" si="140"/>
        <v>0</v>
      </c>
    </row>
    <row r="470" spans="1:14" ht="13.5" thickBot="1">
      <c r="A470" s="39" t="s">
        <v>77</v>
      </c>
      <c r="B470" s="39" t="s">
        <v>77</v>
      </c>
      <c r="C470" s="39" t="s">
        <v>77</v>
      </c>
      <c r="D470" s="26" t="s">
        <v>13</v>
      </c>
      <c r="E470" s="31">
        <f t="shared" ref="E470:N470" si="141">SUM(E385,E402,E419,E436,E453)</f>
        <v>0</v>
      </c>
      <c r="F470" s="32">
        <f t="shared" si="141"/>
        <v>0</v>
      </c>
      <c r="G470" s="32">
        <f t="shared" si="141"/>
        <v>0</v>
      </c>
      <c r="H470" s="32">
        <f t="shared" si="141"/>
        <v>0</v>
      </c>
      <c r="I470" s="32">
        <f t="shared" si="141"/>
        <v>0</v>
      </c>
      <c r="J470" s="32">
        <f t="shared" si="141"/>
        <v>0</v>
      </c>
      <c r="K470" s="32">
        <f t="shared" si="141"/>
        <v>0</v>
      </c>
      <c r="L470" s="32">
        <f t="shared" si="141"/>
        <v>0</v>
      </c>
      <c r="M470" s="32">
        <f t="shared" si="141"/>
        <v>0</v>
      </c>
      <c r="N470" s="33">
        <f t="shared" si="141"/>
        <v>0</v>
      </c>
    </row>
    <row r="471" spans="1:14" ht="13.5" thickBot="1">
      <c r="A471" s="39" t="s">
        <v>77</v>
      </c>
      <c r="B471" s="39" t="s">
        <v>77</v>
      </c>
      <c r="C471" s="39" t="s">
        <v>77</v>
      </c>
      <c r="D471" s="18" t="s">
        <v>14</v>
      </c>
      <c r="E471" s="31">
        <f t="shared" ref="E471:N471" si="142">SUM(E386,E403,E420,E437,E454)</f>
        <v>0</v>
      </c>
      <c r="F471" s="32">
        <f t="shared" si="142"/>
        <v>0</v>
      </c>
      <c r="G471" s="32">
        <f t="shared" si="142"/>
        <v>0</v>
      </c>
      <c r="H471" s="32">
        <f t="shared" si="142"/>
        <v>0</v>
      </c>
      <c r="I471" s="32">
        <f t="shared" si="142"/>
        <v>0</v>
      </c>
      <c r="J471" s="32">
        <f t="shared" si="142"/>
        <v>0</v>
      </c>
      <c r="K471" s="32">
        <f t="shared" si="142"/>
        <v>0</v>
      </c>
      <c r="L471" s="32">
        <f t="shared" si="142"/>
        <v>0</v>
      </c>
      <c r="M471" s="32">
        <f t="shared" si="142"/>
        <v>0</v>
      </c>
      <c r="N471" s="33">
        <f t="shared" si="142"/>
        <v>0</v>
      </c>
    </row>
    <row r="472" spans="1:14" ht="13.5" thickBot="1">
      <c r="A472" s="39" t="s">
        <v>77</v>
      </c>
      <c r="B472" s="39" t="s">
        <v>77</v>
      </c>
      <c r="C472" s="39" t="s">
        <v>77</v>
      </c>
      <c r="D472" s="18" t="s">
        <v>15</v>
      </c>
      <c r="E472" s="31">
        <f t="shared" ref="E472:N472" si="143">SUM(E387,E404,E421,E438,E455)</f>
        <v>0</v>
      </c>
      <c r="F472" s="32">
        <f t="shared" si="143"/>
        <v>0</v>
      </c>
      <c r="G472" s="32">
        <f t="shared" si="143"/>
        <v>0</v>
      </c>
      <c r="H472" s="32">
        <f t="shared" si="143"/>
        <v>0</v>
      </c>
      <c r="I472" s="32">
        <f t="shared" si="143"/>
        <v>0</v>
      </c>
      <c r="J472" s="32">
        <f t="shared" si="143"/>
        <v>0</v>
      </c>
      <c r="K472" s="32">
        <f t="shared" si="143"/>
        <v>0</v>
      </c>
      <c r="L472" s="32">
        <f t="shared" si="143"/>
        <v>0</v>
      </c>
      <c r="M472" s="32">
        <f t="shared" si="143"/>
        <v>0</v>
      </c>
      <c r="N472" s="33">
        <f t="shared" si="143"/>
        <v>0</v>
      </c>
    </row>
    <row r="473" spans="1:14" ht="13.5" thickBot="1">
      <c r="A473" s="39" t="s">
        <v>77</v>
      </c>
      <c r="B473" s="39" t="s">
        <v>77</v>
      </c>
      <c r="C473" s="39" t="s">
        <v>77</v>
      </c>
      <c r="D473" s="26" t="s">
        <v>16</v>
      </c>
      <c r="E473" s="31">
        <f t="shared" ref="E473:N473" si="144">SUM(E388,E405,E422,E439,E456)</f>
        <v>0</v>
      </c>
      <c r="F473" s="32">
        <f t="shared" si="144"/>
        <v>0</v>
      </c>
      <c r="G473" s="32">
        <f t="shared" si="144"/>
        <v>0</v>
      </c>
      <c r="H473" s="32">
        <f t="shared" si="144"/>
        <v>0</v>
      </c>
      <c r="I473" s="32">
        <f t="shared" si="144"/>
        <v>0</v>
      </c>
      <c r="J473" s="32">
        <f t="shared" si="144"/>
        <v>0</v>
      </c>
      <c r="K473" s="32">
        <f t="shared" si="144"/>
        <v>0</v>
      </c>
      <c r="L473" s="32">
        <f t="shared" si="144"/>
        <v>0</v>
      </c>
      <c r="M473" s="32">
        <f t="shared" si="144"/>
        <v>0</v>
      </c>
      <c r="N473" s="33">
        <f t="shared" si="144"/>
        <v>0</v>
      </c>
    </row>
    <row r="474" spans="1:14" ht="13.5" thickBot="1">
      <c r="A474" s="39" t="s">
        <v>77</v>
      </c>
      <c r="B474" s="39" t="s">
        <v>77</v>
      </c>
      <c r="C474" s="39" t="s">
        <v>77</v>
      </c>
      <c r="D474" s="26" t="s">
        <v>16</v>
      </c>
      <c r="E474" s="31">
        <f t="shared" ref="E474:N474" si="145">SUM(E389,E406,E423,E440,E457)</f>
        <v>0</v>
      </c>
      <c r="F474" s="32">
        <f t="shared" si="145"/>
        <v>0</v>
      </c>
      <c r="G474" s="32">
        <f t="shared" si="145"/>
        <v>0</v>
      </c>
      <c r="H474" s="32">
        <f t="shared" si="145"/>
        <v>0</v>
      </c>
      <c r="I474" s="32">
        <f t="shared" si="145"/>
        <v>0</v>
      </c>
      <c r="J474" s="32">
        <f t="shared" si="145"/>
        <v>0</v>
      </c>
      <c r="K474" s="32">
        <f t="shared" si="145"/>
        <v>0</v>
      </c>
      <c r="L474" s="32">
        <f t="shared" si="145"/>
        <v>0</v>
      </c>
      <c r="M474" s="32">
        <f t="shared" si="145"/>
        <v>0</v>
      </c>
      <c r="N474" s="33">
        <f t="shared" si="145"/>
        <v>0</v>
      </c>
    </row>
    <row r="475" spans="1:14" ht="13.5" thickBot="1">
      <c r="A475" s="39" t="s">
        <v>77</v>
      </c>
      <c r="B475" s="39" t="s">
        <v>77</v>
      </c>
      <c r="C475" s="39" t="s">
        <v>77</v>
      </c>
      <c r="D475" s="26" t="s">
        <v>16</v>
      </c>
      <c r="E475" s="31">
        <f t="shared" ref="E475:N475" si="146">SUM(E390,E407,E424,E441,E458)</f>
        <v>0</v>
      </c>
      <c r="F475" s="32">
        <f t="shared" si="146"/>
        <v>0</v>
      </c>
      <c r="G475" s="32">
        <f t="shared" si="146"/>
        <v>0</v>
      </c>
      <c r="H475" s="32">
        <f t="shared" si="146"/>
        <v>0</v>
      </c>
      <c r="I475" s="32">
        <f t="shared" si="146"/>
        <v>0</v>
      </c>
      <c r="J475" s="32">
        <f t="shared" si="146"/>
        <v>0</v>
      </c>
      <c r="K475" s="32">
        <f t="shared" si="146"/>
        <v>0</v>
      </c>
      <c r="L475" s="32">
        <f t="shared" si="146"/>
        <v>0</v>
      </c>
      <c r="M475" s="32">
        <f t="shared" si="146"/>
        <v>0</v>
      </c>
      <c r="N475" s="33">
        <f t="shared" si="146"/>
        <v>0</v>
      </c>
    </row>
    <row r="476" spans="1:14" ht="15.75" thickBot="1">
      <c r="A476" s="39" t="s">
        <v>77</v>
      </c>
      <c r="B476" s="39" t="s">
        <v>77</v>
      </c>
      <c r="C476" s="39" t="s">
        <v>77</v>
      </c>
      <c r="D476" s="22" t="s">
        <v>17</v>
      </c>
      <c r="E476" s="23">
        <f>SUM(E465:E475)</f>
        <v>0</v>
      </c>
      <c r="F476" s="24">
        <f t="shared" ref="F476:N476" si="147">SUM(F465:F475)</f>
        <v>0</v>
      </c>
      <c r="G476" s="24">
        <f t="shared" si="147"/>
        <v>0</v>
      </c>
      <c r="H476" s="24">
        <f t="shared" si="147"/>
        <v>0</v>
      </c>
      <c r="I476" s="24">
        <f t="shared" si="147"/>
        <v>0</v>
      </c>
      <c r="J476" s="24">
        <f t="shared" si="147"/>
        <v>0</v>
      </c>
      <c r="K476" s="24">
        <f t="shared" si="147"/>
        <v>0</v>
      </c>
      <c r="L476" s="24">
        <f t="shared" si="147"/>
        <v>0</v>
      </c>
      <c r="M476" s="24">
        <f t="shared" si="147"/>
        <v>0</v>
      </c>
      <c r="N476" s="25">
        <f t="shared" si="147"/>
        <v>0</v>
      </c>
    </row>
    <row r="477" spans="1:14" ht="13.5" thickBot="1">
      <c r="A477" s="39" t="s">
        <v>77</v>
      </c>
      <c r="B477" s="39" t="s">
        <v>77</v>
      </c>
      <c r="C477" s="39" t="s">
        <v>77</v>
      </c>
      <c r="D477" s="26" t="s">
        <v>18</v>
      </c>
      <c r="E477" s="31" t="e">
        <f t="shared" ref="E477:N477" si="148">SUM(E392,E409,E426,E443,E460)</f>
        <v>#REF!</v>
      </c>
      <c r="F477" s="32" t="e">
        <f t="shared" si="148"/>
        <v>#REF!</v>
      </c>
      <c r="G477" s="32" t="e">
        <f t="shared" si="148"/>
        <v>#REF!</v>
      </c>
      <c r="H477" s="32" t="e">
        <f t="shared" si="148"/>
        <v>#REF!</v>
      </c>
      <c r="I477" s="32" t="e">
        <f t="shared" si="148"/>
        <v>#REF!</v>
      </c>
      <c r="J477" s="32" t="e">
        <f t="shared" si="148"/>
        <v>#REF!</v>
      </c>
      <c r="K477" s="32" t="e">
        <f t="shared" si="148"/>
        <v>#REF!</v>
      </c>
      <c r="L477" s="32" t="e">
        <f t="shared" si="148"/>
        <v>#REF!</v>
      </c>
      <c r="M477" s="32" t="e">
        <f t="shared" si="148"/>
        <v>#REF!</v>
      </c>
      <c r="N477" s="33" t="e">
        <f t="shared" si="148"/>
        <v>#REF!</v>
      </c>
    </row>
    <row r="478" spans="1:14" ht="13.5" thickBot="1">
      <c r="A478" s="39" t="s">
        <v>77</v>
      </c>
      <c r="B478" s="39" t="s">
        <v>77</v>
      </c>
      <c r="C478" s="39" t="s">
        <v>77</v>
      </c>
      <c r="D478" s="26" t="s">
        <v>19</v>
      </c>
      <c r="E478" s="31">
        <f t="shared" ref="E478:N478" si="149">SUM(E393,E410,E427,E444,E461)</f>
        <v>0</v>
      </c>
      <c r="F478" s="32">
        <f t="shared" si="149"/>
        <v>0</v>
      </c>
      <c r="G478" s="32">
        <f t="shared" si="149"/>
        <v>0</v>
      </c>
      <c r="H478" s="32">
        <f t="shared" si="149"/>
        <v>0</v>
      </c>
      <c r="I478" s="32">
        <f t="shared" si="149"/>
        <v>0</v>
      </c>
      <c r="J478" s="32">
        <f t="shared" si="149"/>
        <v>0</v>
      </c>
      <c r="K478" s="32">
        <f t="shared" si="149"/>
        <v>0</v>
      </c>
      <c r="L478" s="32">
        <f t="shared" si="149"/>
        <v>0</v>
      </c>
      <c r="M478" s="32">
        <f t="shared" si="149"/>
        <v>0</v>
      </c>
      <c r="N478" s="33">
        <f t="shared" si="149"/>
        <v>0</v>
      </c>
    </row>
    <row r="479" spans="1:14" ht="13.5" thickBot="1">
      <c r="A479" s="39" t="s">
        <v>77</v>
      </c>
      <c r="B479" s="39" t="s">
        <v>77</v>
      </c>
      <c r="C479" s="39" t="s">
        <v>77</v>
      </c>
      <c r="D479" s="26" t="s">
        <v>20</v>
      </c>
      <c r="E479" s="31">
        <f t="shared" ref="E479:N479" si="150">SUM(E394,E411,E428,E445,E462)</f>
        <v>0</v>
      </c>
      <c r="F479" s="32">
        <f t="shared" si="150"/>
        <v>0</v>
      </c>
      <c r="G479" s="32">
        <f t="shared" si="150"/>
        <v>0</v>
      </c>
      <c r="H479" s="32">
        <f t="shared" si="150"/>
        <v>0</v>
      </c>
      <c r="I479" s="32">
        <f t="shared" si="150"/>
        <v>0</v>
      </c>
      <c r="J479" s="32">
        <f t="shared" si="150"/>
        <v>0</v>
      </c>
      <c r="K479" s="32">
        <f t="shared" si="150"/>
        <v>0</v>
      </c>
      <c r="L479" s="32">
        <f t="shared" si="150"/>
        <v>0</v>
      </c>
      <c r="M479" s="32">
        <f t="shared" si="150"/>
        <v>0</v>
      </c>
      <c r="N479" s="33">
        <f t="shared" si="150"/>
        <v>0</v>
      </c>
    </row>
    <row r="480" spans="1:14" ht="15">
      <c r="A480" s="39" t="s">
        <v>77</v>
      </c>
      <c r="B480" s="39" t="s">
        <v>77</v>
      </c>
      <c r="C480" s="39" t="s">
        <v>77</v>
      </c>
      <c r="D480" s="36" t="s">
        <v>21</v>
      </c>
      <c r="E480" s="23" t="e">
        <f>SUM(E477:E479)</f>
        <v>#REF!</v>
      </c>
      <c r="F480" s="24" t="e">
        <f t="shared" ref="F480:N480" si="151">SUM(F477:F479)</f>
        <v>#REF!</v>
      </c>
      <c r="G480" s="24" t="e">
        <f t="shared" si="151"/>
        <v>#REF!</v>
      </c>
      <c r="H480" s="24" t="e">
        <f t="shared" si="151"/>
        <v>#REF!</v>
      </c>
      <c r="I480" s="24" t="e">
        <f t="shared" si="151"/>
        <v>#REF!</v>
      </c>
      <c r="J480" s="24" t="e">
        <f t="shared" si="151"/>
        <v>#REF!</v>
      </c>
      <c r="K480" s="24" t="e">
        <f t="shared" si="151"/>
        <v>#REF!</v>
      </c>
      <c r="L480" s="24" t="e">
        <f t="shared" si="151"/>
        <v>#REF!</v>
      </c>
      <c r="M480" s="24" t="e">
        <f t="shared" si="151"/>
        <v>#REF!</v>
      </c>
      <c r="N480" s="25" t="e">
        <f t="shared" si="151"/>
        <v>#REF!</v>
      </c>
    </row>
    <row r="481" spans="1:14" ht="15.75" thickBot="1">
      <c r="A481" s="43" t="s">
        <v>77</v>
      </c>
      <c r="B481" s="43" t="s">
        <v>77</v>
      </c>
      <c r="C481" s="43" t="s">
        <v>77</v>
      </c>
      <c r="D481" s="37" t="s">
        <v>77</v>
      </c>
      <c r="E481" s="28" t="e">
        <f t="shared" ref="E481:N481" si="152">SUM(E480,E476)</f>
        <v>#REF!</v>
      </c>
      <c r="F481" s="29" t="e">
        <f t="shared" si="152"/>
        <v>#REF!</v>
      </c>
      <c r="G481" s="29" t="e">
        <f t="shared" si="152"/>
        <v>#REF!</v>
      </c>
      <c r="H481" s="29" t="e">
        <f t="shared" si="152"/>
        <v>#REF!</v>
      </c>
      <c r="I481" s="29" t="e">
        <f t="shared" si="152"/>
        <v>#REF!</v>
      </c>
      <c r="J481" s="29" t="e">
        <f t="shared" si="152"/>
        <v>#REF!</v>
      </c>
      <c r="K481" s="29" t="e">
        <f t="shared" si="152"/>
        <v>#REF!</v>
      </c>
      <c r="L481" s="29" t="e">
        <f t="shared" si="152"/>
        <v>#REF!</v>
      </c>
      <c r="M481" s="29" t="e">
        <f t="shared" si="152"/>
        <v>#REF!</v>
      </c>
      <c r="N481" s="30" t="e">
        <f t="shared" si="152"/>
        <v>#REF!</v>
      </c>
    </row>
  </sheetData>
  <mergeCells count="2">
    <mergeCell ref="E4:F4"/>
    <mergeCell ref="G4:N4"/>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N966"/>
  <sheetViews>
    <sheetView workbookViewId="0"/>
  </sheetViews>
  <sheetFormatPr defaultColWidth="0" defaultRowHeight="12.75" zeroHeight="1"/>
  <cols>
    <col min="1" max="1" width="73.5703125" style="49" customWidth="1"/>
    <col min="2" max="2" width="11" style="49" customWidth="1"/>
    <col min="3" max="3" width="4.140625" style="49" customWidth="1"/>
    <col min="4" max="5" width="39.28515625" style="49" hidden="1" customWidth="1"/>
    <col min="6" max="6" width="13.7109375" style="49" customWidth="1"/>
    <col min="7" max="7" width="19.28515625" style="49" customWidth="1"/>
    <col min="8" max="13" width="9.140625" style="49" customWidth="1"/>
    <col min="14" max="14" width="0" style="49" hidden="1" customWidth="1"/>
    <col min="15" max="16384" width="9.140625" style="49" hidden="1"/>
  </cols>
  <sheetData>
    <row r="1" spans="1:14" ht="24.75">
      <c r="A1" s="127" t="str">
        <f>'Universal data'!A1</f>
        <v>Regulatory Reporting Pack</v>
      </c>
      <c r="B1" s="128"/>
      <c r="C1" s="128"/>
      <c r="D1" s="128"/>
      <c r="E1" s="128"/>
      <c r="F1" s="128"/>
      <c r="G1" s="128"/>
      <c r="H1" s="128"/>
      <c r="I1" s="128"/>
      <c r="J1" s="128"/>
      <c r="K1" s="128"/>
    </row>
    <row r="2" spans="1:14" ht="24.75">
      <c r="A2" s="2186" t="str">
        <f>+'Universal data'!$A$2</f>
        <v>Master</v>
      </c>
      <c r="B2" s="128"/>
      <c r="C2" s="128"/>
      <c r="D2" s="128"/>
      <c r="E2" s="128"/>
      <c r="F2" s="128"/>
      <c r="G2" s="128"/>
      <c r="H2" s="128"/>
      <c r="I2" s="128"/>
      <c r="J2" s="128"/>
      <c r="K2" s="128"/>
    </row>
    <row r="3" spans="1:14" ht="24.75">
      <c r="A3" s="2304" t="str">
        <f>+'Universal data'!A3</f>
        <v>2015/16</v>
      </c>
      <c r="B3" s="128"/>
      <c r="C3" s="128"/>
      <c r="D3" s="128"/>
      <c r="E3" s="128"/>
      <c r="F3" s="128"/>
      <c r="G3" s="128"/>
      <c r="H3" s="128"/>
      <c r="I3" s="128"/>
      <c r="J3" s="128"/>
      <c r="K3" s="128"/>
    </row>
    <row r="4" spans="1:14">
      <c r="A4" s="156"/>
      <c r="B4" s="156"/>
      <c r="C4" s="156"/>
      <c r="D4" s="156"/>
      <c r="E4" s="156"/>
      <c r="F4" s="156"/>
      <c r="G4" s="1460"/>
      <c r="H4" s="1426"/>
      <c r="I4" s="1426"/>
      <c r="J4" s="1426"/>
      <c r="K4" s="1426"/>
      <c r="L4" s="1426"/>
      <c r="M4" s="1426"/>
      <c r="N4" s="1426"/>
    </row>
    <row r="5" spans="1:14" ht="19.5">
      <c r="A5" s="157" t="s">
        <v>1906</v>
      </c>
      <c r="B5" s="156"/>
      <c r="C5" s="156"/>
      <c r="D5" s="156"/>
      <c r="E5" s="156"/>
      <c r="F5" s="156"/>
      <c r="G5" s="1460"/>
      <c r="H5" s="1426"/>
      <c r="I5" s="1426"/>
      <c r="J5" s="1426"/>
      <c r="K5" s="1426"/>
      <c r="L5" s="1426"/>
      <c r="M5" s="1426"/>
      <c r="N5" s="1426"/>
    </row>
    <row r="6" spans="1:14">
      <c r="A6" s="156"/>
      <c r="B6" s="156"/>
      <c r="C6" s="156"/>
      <c r="D6" s="156"/>
      <c r="E6" s="156"/>
      <c r="F6" s="156"/>
      <c r="G6" s="1460"/>
      <c r="H6" s="1426"/>
      <c r="I6" s="1426"/>
      <c r="J6" s="1426"/>
      <c r="K6" s="1426"/>
      <c r="L6" s="1426"/>
      <c r="M6" s="1426"/>
      <c r="N6" s="1426"/>
    </row>
    <row r="7" spans="1:14" ht="76.5" customHeight="1">
      <c r="A7" s="2942" t="s">
        <v>2136</v>
      </c>
      <c r="B7" s="267"/>
      <c r="C7" s="267"/>
      <c r="D7" s="267"/>
      <c r="E7" s="267"/>
      <c r="F7" s="267"/>
      <c r="G7" s="1461"/>
      <c r="H7" s="1426"/>
      <c r="I7" s="1426"/>
      <c r="J7" s="1426"/>
      <c r="K7" s="1426"/>
      <c r="L7" s="1426"/>
      <c r="M7" s="1426"/>
      <c r="N7" s="1426"/>
    </row>
    <row r="8" spans="1:14">
      <c r="A8" s="1462"/>
      <c r="B8" s="267"/>
      <c r="C8" s="267"/>
      <c r="D8" s="267"/>
      <c r="E8" s="267"/>
      <c r="F8" s="267"/>
      <c r="G8" s="1461"/>
      <c r="H8" s="1426"/>
      <c r="I8" s="1426"/>
      <c r="J8" s="1426"/>
      <c r="K8" s="1426"/>
      <c r="L8" s="1426"/>
      <c r="M8" s="1426"/>
      <c r="N8" s="1426"/>
    </row>
    <row r="9" spans="1:14">
      <c r="A9" s="1463"/>
      <c r="B9" s="156"/>
      <c r="C9" s="156"/>
      <c r="D9" s="156"/>
      <c r="E9" s="156"/>
      <c r="F9" s="156"/>
      <c r="G9" s="1460"/>
      <c r="H9" s="1426"/>
      <c r="I9" s="1426"/>
      <c r="J9" s="1426"/>
      <c r="K9" s="1426"/>
      <c r="L9" s="1426"/>
      <c r="M9" s="1426"/>
      <c r="N9" s="1426"/>
    </row>
    <row r="10" spans="1:14" ht="13.5" thickBot="1">
      <c r="A10" s="1464" t="s">
        <v>726</v>
      </c>
      <c r="B10" s="156"/>
      <c r="C10" s="156"/>
      <c r="D10" s="156"/>
      <c r="E10" s="156"/>
      <c r="F10" s="156"/>
      <c r="G10" s="1460"/>
      <c r="H10" s="1426"/>
      <c r="I10" s="1426"/>
      <c r="J10" s="1426"/>
      <c r="K10" s="1426"/>
      <c r="L10" s="1426"/>
      <c r="M10" s="1426"/>
      <c r="N10" s="1426"/>
    </row>
    <row r="11" spans="1:14">
      <c r="A11" s="158"/>
      <c r="B11" s="159"/>
      <c r="C11" s="159"/>
      <c r="D11" s="160"/>
      <c r="E11" s="160"/>
      <c r="F11" s="159"/>
      <c r="G11" s="1601"/>
      <c r="H11" s="1601"/>
      <c r="I11" s="1601"/>
      <c r="J11" s="1601"/>
      <c r="K11" s="1465"/>
      <c r="L11" s="1426"/>
      <c r="M11" s="1426"/>
      <c r="N11" s="1426"/>
    </row>
    <row r="12" spans="1:14" ht="30.75" customHeight="1">
      <c r="A12" s="161"/>
      <c r="B12" s="162"/>
      <c r="C12" s="162"/>
      <c r="D12" s="297"/>
      <c r="E12" s="297"/>
      <c r="F12" s="241"/>
      <c r="G12" s="1439"/>
      <c r="H12" s="1426"/>
      <c r="I12" s="1426"/>
      <c r="J12" s="1426"/>
      <c r="K12" s="1448"/>
      <c r="L12" s="1426"/>
      <c r="M12" s="1426"/>
      <c r="N12" s="1426"/>
    </row>
    <row r="13" spans="1:14" ht="12.75" customHeight="1">
      <c r="A13" s="161" t="s">
        <v>1907</v>
      </c>
      <c r="B13" s="1426"/>
      <c r="C13" s="163"/>
      <c r="D13" s="61"/>
      <c r="E13" s="164"/>
      <c r="F13" s="2894">
        <v>2015</v>
      </c>
      <c r="G13" s="1426"/>
      <c r="H13" s="1426"/>
      <c r="I13" s="1426"/>
      <c r="J13" s="1426"/>
      <c r="K13" s="1448"/>
      <c r="L13" s="1426"/>
      <c r="M13" s="1426"/>
      <c r="N13" s="1426"/>
    </row>
    <row r="14" spans="1:14" ht="12.75" customHeight="1">
      <c r="A14" s="387"/>
      <c r="B14" s="1426"/>
      <c r="C14" s="61"/>
      <c r="D14" s="61"/>
      <c r="E14" s="297"/>
      <c r="F14" s="1466" t="s">
        <v>88</v>
      </c>
      <c r="G14" s="1426"/>
      <c r="H14" s="1426"/>
      <c r="I14" s="1426"/>
      <c r="J14" s="1426"/>
      <c r="K14" s="1448"/>
      <c r="L14" s="1426"/>
      <c r="M14" s="1426"/>
      <c r="N14" s="1426"/>
    </row>
    <row r="15" spans="1:14" ht="12.75" customHeight="1">
      <c r="A15" s="1628" t="s">
        <v>1908</v>
      </c>
      <c r="B15" s="1426"/>
      <c r="C15" s="165"/>
      <c r="D15" s="61"/>
      <c r="E15" s="297"/>
      <c r="F15" s="3591"/>
      <c r="G15" s="1426"/>
      <c r="H15" s="1426"/>
      <c r="I15" s="1426"/>
      <c r="J15" s="1426"/>
      <c r="K15" s="1448"/>
      <c r="L15" s="1426"/>
      <c r="M15" s="1426"/>
      <c r="N15" s="1426"/>
    </row>
    <row r="16" spans="1:14" ht="12.75" customHeight="1">
      <c r="A16" s="2944" t="s">
        <v>1909</v>
      </c>
      <c r="B16" s="1426"/>
      <c r="C16" s="165"/>
      <c r="D16" s="61"/>
      <c r="E16" s="297"/>
      <c r="F16" s="3592"/>
      <c r="G16" s="1426"/>
      <c r="H16" s="1426"/>
      <c r="I16" s="1426"/>
      <c r="J16" s="1426"/>
      <c r="K16" s="1448"/>
      <c r="L16" s="1426"/>
      <c r="M16" s="1426"/>
      <c r="N16" s="1426"/>
    </row>
    <row r="17" spans="1:14" ht="12.75" customHeight="1">
      <c r="A17" s="2945" t="s">
        <v>2667</v>
      </c>
      <c r="B17" s="1426"/>
      <c r="C17" s="165"/>
      <c r="D17" s="61"/>
      <c r="E17" s="297"/>
      <c r="F17" s="3591"/>
      <c r="G17" s="1426"/>
      <c r="H17" s="1426"/>
      <c r="I17" s="1426"/>
      <c r="J17" s="1426"/>
      <c r="K17" s="1448"/>
      <c r="L17" s="1426"/>
      <c r="M17" s="1426"/>
      <c r="N17" s="1426"/>
    </row>
    <row r="18" spans="1:14" ht="12.75" customHeight="1">
      <c r="A18" s="1629" t="s">
        <v>793</v>
      </c>
      <c r="B18" s="1426"/>
      <c r="C18" s="165"/>
      <c r="D18" s="61"/>
      <c r="E18" s="297"/>
      <c r="F18" s="3591"/>
      <c r="G18" s="1426"/>
      <c r="H18" s="1426"/>
      <c r="I18" s="1426"/>
      <c r="J18" s="1426"/>
      <c r="K18" s="1448"/>
      <c r="L18" s="1426"/>
      <c r="M18" s="1426"/>
      <c r="N18" s="1426"/>
    </row>
    <row r="19" spans="1:14" ht="12.75" customHeight="1">
      <c r="A19" s="2945" t="s">
        <v>2426</v>
      </c>
      <c r="B19" s="1426"/>
      <c r="C19" s="165"/>
      <c r="D19" s="61"/>
      <c r="E19" s="297"/>
      <c r="F19" s="3591"/>
      <c r="G19" s="1426"/>
      <c r="H19" s="1426"/>
      <c r="I19" s="1426"/>
      <c r="J19" s="1426"/>
      <c r="K19" s="1448"/>
      <c r="L19" s="1426"/>
      <c r="M19" s="1426"/>
      <c r="N19" s="1426"/>
    </row>
    <row r="20" spans="1:14" ht="12.75" customHeight="1">
      <c r="A20" s="2946" t="s">
        <v>2833</v>
      </c>
      <c r="B20" s="1426"/>
      <c r="C20" s="165"/>
      <c r="D20" s="61"/>
      <c r="E20" s="297"/>
      <c r="F20" s="3591"/>
      <c r="G20" s="1426"/>
      <c r="H20" s="1426"/>
      <c r="I20" s="1426"/>
      <c r="J20" s="1426"/>
      <c r="K20" s="1448"/>
      <c r="L20" s="1426"/>
      <c r="M20" s="1426"/>
      <c r="N20" s="1426"/>
    </row>
    <row r="21" spans="1:14" ht="12.75" customHeight="1">
      <c r="A21" s="2946" t="s">
        <v>2834</v>
      </c>
      <c r="B21" s="1426"/>
      <c r="C21" s="165"/>
      <c r="D21" s="61"/>
      <c r="E21" s="297"/>
      <c r="F21" s="3591"/>
      <c r="G21" s="1426"/>
      <c r="H21" s="1426"/>
      <c r="I21" s="1426"/>
      <c r="J21" s="1426"/>
      <c r="K21" s="1448"/>
      <c r="L21" s="1426"/>
      <c r="M21" s="1426"/>
      <c r="N21" s="1426"/>
    </row>
    <row r="22" spans="1:14" ht="12.75" customHeight="1">
      <c r="A22" s="2946" t="s">
        <v>2835</v>
      </c>
      <c r="B22" s="1426"/>
      <c r="C22" s="165"/>
      <c r="D22" s="61"/>
      <c r="E22" s="297"/>
      <c r="F22" s="3591"/>
      <c r="G22" s="1426"/>
      <c r="H22" s="1426"/>
      <c r="I22" s="1426"/>
      <c r="J22" s="1426"/>
      <c r="K22" s="1448"/>
      <c r="L22" s="1426"/>
      <c r="M22" s="1426"/>
      <c r="N22" s="1426"/>
    </row>
    <row r="23" spans="1:14" ht="12.75" customHeight="1">
      <c r="A23" s="2946" t="s">
        <v>2836</v>
      </c>
      <c r="B23" s="1426"/>
      <c r="C23" s="165"/>
      <c r="D23" s="61"/>
      <c r="E23" s="297"/>
      <c r="F23" s="3591"/>
      <c r="G23" s="1426"/>
      <c r="H23" s="1426"/>
      <c r="I23" s="1426"/>
      <c r="J23" s="1426"/>
      <c r="K23" s="1448"/>
      <c r="L23" s="1426"/>
      <c r="M23" s="1426"/>
      <c r="N23" s="1426"/>
    </row>
    <row r="24" spans="1:14" ht="12.75" customHeight="1">
      <c r="A24" s="2946" t="s">
        <v>2837</v>
      </c>
      <c r="B24" s="1426"/>
      <c r="C24" s="165"/>
      <c r="D24" s="61"/>
      <c r="E24" s="297"/>
      <c r="F24" s="3591"/>
      <c r="G24" s="1426"/>
      <c r="H24" s="1426"/>
      <c r="I24" s="1426"/>
      <c r="J24" s="1426"/>
      <c r="K24" s="1448"/>
      <c r="L24" s="1426"/>
      <c r="M24" s="1426"/>
      <c r="N24" s="1426"/>
    </row>
    <row r="25" spans="1:14" ht="12.75" customHeight="1">
      <c r="A25" s="2946" t="s">
        <v>2838</v>
      </c>
      <c r="B25" s="1426"/>
      <c r="C25" s="165"/>
      <c r="D25" s="61"/>
      <c r="E25" s="297"/>
      <c r="F25" s="3591"/>
      <c r="G25" s="1426"/>
      <c r="H25" s="1426"/>
      <c r="I25" s="1426"/>
      <c r="J25" s="1426"/>
      <c r="K25" s="1448"/>
      <c r="L25" s="1426"/>
      <c r="M25" s="1426"/>
      <c r="N25" s="1426"/>
    </row>
    <row r="26" spans="1:14" ht="12.75" customHeight="1">
      <c r="A26" s="2946" t="s">
        <v>2839</v>
      </c>
      <c r="B26" s="1426"/>
      <c r="C26" s="165"/>
      <c r="D26" s="61"/>
      <c r="E26" s="297"/>
      <c r="F26" s="3591"/>
      <c r="G26" s="1426"/>
      <c r="H26" s="1426"/>
      <c r="I26" s="1426"/>
      <c r="J26" s="1426"/>
      <c r="K26" s="1448"/>
      <c r="L26" s="1426"/>
      <c r="M26" s="1426"/>
      <c r="N26" s="1426"/>
    </row>
    <row r="27" spans="1:14" ht="12.75" customHeight="1">
      <c r="A27" s="2946" t="s">
        <v>2840</v>
      </c>
      <c r="B27" s="1426"/>
      <c r="C27" s="165"/>
      <c r="D27" s="61"/>
      <c r="E27" s="297"/>
      <c r="F27" s="3591"/>
      <c r="G27" s="1426"/>
      <c r="H27" s="1426"/>
      <c r="I27" s="1426"/>
      <c r="J27" s="1426"/>
      <c r="K27" s="1448"/>
      <c r="L27" s="1426"/>
      <c r="M27" s="1426"/>
      <c r="N27" s="1426"/>
    </row>
    <row r="28" spans="1:14" ht="12.75" customHeight="1">
      <c r="A28" s="2946" t="s">
        <v>2841</v>
      </c>
      <c r="B28" s="1426"/>
      <c r="C28" s="165"/>
      <c r="D28" s="61"/>
      <c r="E28" s="297"/>
      <c r="F28" s="3591"/>
      <c r="G28" s="1426"/>
      <c r="H28" s="1426"/>
      <c r="I28" s="1426"/>
      <c r="J28" s="1426"/>
      <c r="K28" s="1448"/>
      <c r="L28" s="1426"/>
      <c r="M28" s="1426"/>
      <c r="N28" s="1426"/>
    </row>
    <row r="29" spans="1:14" ht="12.75" customHeight="1">
      <c r="A29" s="2946" t="s">
        <v>2842</v>
      </c>
      <c r="B29" s="1426"/>
      <c r="C29" s="165"/>
      <c r="D29" s="61"/>
      <c r="E29" s="297"/>
      <c r="F29" s="3591"/>
      <c r="G29" s="1426"/>
      <c r="H29" s="1426"/>
      <c r="I29" s="1426"/>
      <c r="J29" s="1426"/>
      <c r="K29" s="1448"/>
      <c r="L29" s="1426"/>
      <c r="M29" s="1426"/>
      <c r="N29" s="1426"/>
    </row>
    <row r="30" spans="1:14" ht="12.75" customHeight="1">
      <c r="A30" s="2946" t="s">
        <v>2843</v>
      </c>
      <c r="B30" s="1426"/>
      <c r="C30" s="165"/>
      <c r="D30" s="61"/>
      <c r="E30" s="297"/>
      <c r="F30" s="3591"/>
      <c r="G30" s="1426"/>
      <c r="H30" s="1426"/>
      <c r="I30" s="1426"/>
      <c r="J30" s="1426"/>
      <c r="K30" s="1448"/>
      <c r="L30" s="1426"/>
      <c r="M30" s="1426"/>
      <c r="N30" s="1426"/>
    </row>
    <row r="31" spans="1:14" ht="12.75" customHeight="1">
      <c r="A31" s="2946" t="s">
        <v>2844</v>
      </c>
      <c r="B31" s="1426"/>
      <c r="C31" s="165"/>
      <c r="D31" s="61"/>
      <c r="E31" s="297"/>
      <c r="F31" s="3591"/>
      <c r="G31" s="1426"/>
      <c r="H31" s="1426"/>
      <c r="I31" s="1426"/>
      <c r="J31" s="1426"/>
      <c r="K31" s="1448"/>
      <c r="L31" s="1426"/>
      <c r="M31" s="1426"/>
      <c r="N31" s="1426"/>
    </row>
    <row r="32" spans="1:14" ht="12.75" customHeight="1">
      <c r="A32" s="2946" t="s">
        <v>2845</v>
      </c>
      <c r="B32" s="1426"/>
      <c r="C32" s="165"/>
      <c r="D32" s="61"/>
      <c r="E32" s="297"/>
      <c r="F32" s="3591"/>
      <c r="G32" s="1426"/>
      <c r="H32" s="1426"/>
      <c r="I32" s="1426"/>
      <c r="J32" s="1426"/>
      <c r="K32" s="1448"/>
      <c r="L32" s="1426"/>
      <c r="M32" s="1426"/>
      <c r="N32" s="1426"/>
    </row>
    <row r="33" spans="1:14" ht="12.75" customHeight="1">
      <c r="A33" s="2946" t="s">
        <v>2846</v>
      </c>
      <c r="B33" s="1426"/>
      <c r="C33" s="165"/>
      <c r="D33" s="61"/>
      <c r="E33" s="297"/>
      <c r="F33" s="3591"/>
      <c r="G33" s="1426"/>
      <c r="H33" s="1426"/>
      <c r="I33" s="1426"/>
      <c r="J33" s="1426"/>
      <c r="K33" s="1448"/>
      <c r="L33" s="1426"/>
      <c r="M33" s="1426"/>
      <c r="N33" s="1426"/>
    </row>
    <row r="34" spans="1:14" ht="12.75" customHeight="1">
      <c r="A34" s="2943">
        <v>0</v>
      </c>
      <c r="B34" s="1426"/>
      <c r="C34" s="165"/>
      <c r="D34" s="61"/>
      <c r="E34" s="297"/>
      <c r="F34" s="3591"/>
      <c r="G34" s="1426"/>
      <c r="H34" s="1426"/>
      <c r="I34" s="1426"/>
      <c r="J34" s="1426"/>
      <c r="K34" s="1448"/>
      <c r="L34" s="1426"/>
      <c r="M34" s="1426"/>
      <c r="N34" s="1426"/>
    </row>
    <row r="35" spans="1:14" ht="12.75" customHeight="1">
      <c r="A35" s="2943">
        <v>0</v>
      </c>
      <c r="B35" s="1426"/>
      <c r="C35" s="165"/>
      <c r="D35" s="61"/>
      <c r="E35" s="297"/>
      <c r="F35" s="3591"/>
      <c r="G35" s="1426"/>
      <c r="H35" s="1426"/>
      <c r="I35" s="1426"/>
      <c r="J35" s="1426"/>
      <c r="K35" s="1448"/>
      <c r="L35" s="1426"/>
      <c r="M35" s="1426"/>
      <c r="N35" s="1426"/>
    </row>
    <row r="36" spans="1:14" ht="12.75" customHeight="1">
      <c r="A36" s="1630" t="s">
        <v>2103</v>
      </c>
      <c r="B36" s="1426"/>
      <c r="C36" s="1426"/>
      <c r="D36" s="1426"/>
      <c r="E36" s="1426"/>
      <c r="F36" s="3575"/>
      <c r="G36" s="1426"/>
      <c r="H36" s="1426"/>
      <c r="I36" s="1426"/>
      <c r="J36" s="1426"/>
      <c r="K36" s="1448"/>
      <c r="L36" s="1426"/>
      <c r="M36" s="1426"/>
      <c r="N36" s="1426"/>
    </row>
    <row r="37" spans="1:14" ht="12.75" customHeight="1">
      <c r="A37" s="2946" t="s">
        <v>2847</v>
      </c>
      <c r="B37" s="1426"/>
      <c r="C37" s="165"/>
      <c r="D37" s="61"/>
      <c r="E37" s="297"/>
      <c r="F37" s="3591"/>
      <c r="G37" s="1426"/>
      <c r="H37" s="1426"/>
      <c r="I37" s="1426"/>
      <c r="J37" s="1426"/>
      <c r="K37" s="1448"/>
      <c r="L37" s="1426"/>
      <c r="M37" s="1426"/>
      <c r="N37" s="1426"/>
    </row>
    <row r="38" spans="1:14" ht="12.75" customHeight="1">
      <c r="A38" s="2946" t="s">
        <v>2847</v>
      </c>
      <c r="B38" s="1426"/>
      <c r="C38" s="165"/>
      <c r="D38" s="61"/>
      <c r="E38" s="297"/>
      <c r="F38" s="3591"/>
      <c r="G38" s="1426"/>
      <c r="H38" s="1426"/>
      <c r="I38" s="1426"/>
      <c r="J38" s="1426"/>
      <c r="K38" s="1448"/>
      <c r="L38" s="1426"/>
      <c r="M38" s="1426"/>
      <c r="N38" s="1426"/>
    </row>
    <row r="39" spans="1:14" ht="12.75" customHeight="1">
      <c r="A39" s="2946" t="s">
        <v>2847</v>
      </c>
      <c r="B39" s="1426"/>
      <c r="C39" s="165"/>
      <c r="D39" s="61"/>
      <c r="E39" s="297"/>
      <c r="F39" s="3591"/>
      <c r="G39" s="1426"/>
      <c r="H39" s="1426"/>
      <c r="I39" s="1426"/>
      <c r="J39" s="1426"/>
      <c r="K39" s="1448"/>
      <c r="L39" s="1426"/>
      <c r="M39" s="1426"/>
      <c r="N39" s="1426"/>
    </row>
    <row r="40" spans="1:14" ht="12.75" customHeight="1">
      <c r="A40" s="2946" t="s">
        <v>2847</v>
      </c>
      <c r="B40" s="1426"/>
      <c r="C40" s="165"/>
      <c r="D40" s="61"/>
      <c r="E40" s="297"/>
      <c r="F40" s="3591"/>
      <c r="G40" s="1426"/>
      <c r="H40" s="1426"/>
      <c r="I40" s="1426"/>
      <c r="J40" s="1426"/>
      <c r="K40" s="1448"/>
      <c r="L40" s="1426"/>
      <c r="M40" s="1426"/>
      <c r="N40" s="1426"/>
    </row>
    <row r="41" spans="1:14" ht="12.75" customHeight="1">
      <c r="A41" s="2946" t="s">
        <v>2847</v>
      </c>
      <c r="B41" s="1426"/>
      <c r="C41" s="165"/>
      <c r="D41" s="61"/>
      <c r="E41" s="297"/>
      <c r="F41" s="3591"/>
      <c r="G41" s="1426"/>
      <c r="H41" s="1426"/>
      <c r="I41" s="1426"/>
      <c r="J41" s="1426"/>
      <c r="K41" s="1448"/>
      <c r="L41" s="1426"/>
      <c r="M41" s="1426"/>
      <c r="N41" s="1426"/>
    </row>
    <row r="42" spans="1:14" ht="12.75" customHeight="1">
      <c r="A42" s="2946" t="s">
        <v>2847</v>
      </c>
      <c r="B42" s="1426"/>
      <c r="C42" s="165"/>
      <c r="D42" s="61"/>
      <c r="E42" s="297"/>
      <c r="F42" s="3591"/>
      <c r="G42" s="1426"/>
      <c r="H42" s="1426"/>
      <c r="I42" s="1426"/>
      <c r="J42" s="1426"/>
      <c r="K42" s="1448"/>
      <c r="L42" s="1426"/>
      <c r="M42" s="1426"/>
      <c r="N42" s="1426"/>
    </row>
    <row r="43" spans="1:14" ht="12.75" customHeight="1">
      <c r="A43" s="2946" t="s">
        <v>2847</v>
      </c>
      <c r="B43" s="1426"/>
      <c r="C43" s="165"/>
      <c r="D43" s="61"/>
      <c r="E43" s="297"/>
      <c r="F43" s="3591"/>
      <c r="G43" s="1426"/>
      <c r="H43" s="1426"/>
      <c r="I43" s="1426"/>
      <c r="J43" s="1426"/>
      <c r="K43" s="1448"/>
      <c r="L43" s="1426"/>
      <c r="M43" s="1426"/>
      <c r="N43" s="1426"/>
    </row>
    <row r="44" spans="1:14" ht="12.75" customHeight="1">
      <c r="A44" s="1630" t="s">
        <v>1910</v>
      </c>
      <c r="B44" s="1426"/>
      <c r="C44" s="165"/>
      <c r="D44" s="61"/>
      <c r="E44" s="297"/>
      <c r="F44" s="3593">
        <f>SUM(F37:F43)</f>
        <v>0</v>
      </c>
      <c r="G44" s="1426"/>
      <c r="H44" s="1426"/>
      <c r="I44" s="1426"/>
      <c r="J44" s="1426"/>
      <c r="K44" s="1448"/>
      <c r="L44" s="1426"/>
      <c r="M44" s="1426"/>
      <c r="N44" s="1426"/>
    </row>
    <row r="45" spans="1:14" ht="12.75" customHeight="1">
      <c r="A45" s="249" t="s">
        <v>2073</v>
      </c>
      <c r="B45" s="1426"/>
      <c r="C45" s="162"/>
      <c r="D45" s="61"/>
      <c r="E45" s="297"/>
      <c r="F45" s="3593">
        <f>SUM(F15:F35)+F44</f>
        <v>0</v>
      </c>
      <c r="G45" s="1426"/>
      <c r="H45" s="1426"/>
      <c r="I45" s="1426"/>
      <c r="J45" s="1426"/>
      <c r="K45" s="1448"/>
      <c r="L45" s="1426"/>
      <c r="M45" s="1426"/>
      <c r="N45" s="1426"/>
    </row>
    <row r="46" spans="1:14" ht="12.75" customHeight="1">
      <c r="A46" s="1631" t="s">
        <v>1911</v>
      </c>
      <c r="B46" s="1426"/>
      <c r="C46" s="162"/>
      <c r="D46" s="61"/>
      <c r="E46" s="297"/>
      <c r="F46" s="3593">
        <f>+'3.1 Opex cost matrix'!AE72</f>
        <v>0</v>
      </c>
      <c r="G46" s="1426"/>
      <c r="H46" s="1426"/>
      <c r="I46" s="1426"/>
      <c r="J46" s="1426"/>
      <c r="K46" s="1448"/>
      <c r="L46" s="1426"/>
      <c r="M46" s="1426"/>
      <c r="N46" s="1426"/>
    </row>
    <row r="47" spans="1:14" ht="12.75" customHeight="1">
      <c r="A47" s="1631" t="s">
        <v>100</v>
      </c>
      <c r="B47" s="1426"/>
      <c r="C47" s="162"/>
      <c r="D47" s="61"/>
      <c r="E47" s="297"/>
      <c r="F47" s="3594" t="str">
        <f>IF(ROUND(F46,1)=ROUND(F45,1),"OK","ERROR")</f>
        <v>OK</v>
      </c>
      <c r="G47" s="1426"/>
      <c r="H47" s="1426"/>
      <c r="I47" s="1426"/>
      <c r="J47" s="1426"/>
      <c r="K47" s="1448"/>
      <c r="L47" s="1426"/>
      <c r="M47" s="1426"/>
      <c r="N47" s="1426"/>
    </row>
    <row r="48" spans="1:14" ht="12.75" customHeight="1">
      <c r="A48" s="1632"/>
      <c r="B48" s="1426"/>
      <c r="C48" s="1426"/>
      <c r="D48" s="1426"/>
      <c r="E48" s="162"/>
      <c r="F48" s="3595"/>
      <c r="G48" s="1426"/>
      <c r="H48" s="1426"/>
      <c r="I48" s="1426"/>
      <c r="J48" s="1426"/>
      <c r="K48" s="1448"/>
      <c r="L48" s="1426"/>
      <c r="M48" s="1426"/>
      <c r="N48" s="1426"/>
    </row>
    <row r="49" spans="1:14" ht="12.75" customHeight="1">
      <c r="A49" s="161" t="s">
        <v>1912</v>
      </c>
      <c r="B49" s="1426"/>
      <c r="C49" s="162"/>
      <c r="D49" s="1426"/>
      <c r="E49" s="162"/>
      <c r="F49" s="3595"/>
      <c r="G49" s="1426"/>
      <c r="H49" s="1426"/>
      <c r="I49" s="1426"/>
      <c r="J49" s="1426"/>
      <c r="K49" s="1448"/>
      <c r="L49" s="1426"/>
      <c r="M49" s="1426"/>
      <c r="N49" s="1426"/>
    </row>
    <row r="50" spans="1:14" ht="12.75" customHeight="1">
      <c r="A50" s="161"/>
      <c r="B50" s="1426"/>
      <c r="C50" s="162"/>
      <c r="D50" s="1426"/>
      <c r="E50" s="162"/>
      <c r="F50" s="3595"/>
      <c r="G50" s="1426"/>
      <c r="H50" s="1426"/>
      <c r="I50" s="1426"/>
      <c r="J50" s="1426"/>
      <c r="K50" s="1448"/>
      <c r="L50" s="1426"/>
      <c r="M50" s="1426"/>
      <c r="N50" s="1426"/>
    </row>
    <row r="51" spans="1:14" ht="12.75" customHeight="1">
      <c r="A51" s="1632"/>
      <c r="B51" s="1426"/>
      <c r="C51" s="165"/>
      <c r="D51" s="61"/>
      <c r="E51" s="297"/>
      <c r="F51" s="3596"/>
      <c r="G51" s="1426"/>
      <c r="H51" s="1426"/>
      <c r="I51" s="1426"/>
      <c r="J51" s="1426"/>
      <c r="K51" s="1448"/>
      <c r="L51" s="1426"/>
      <c r="M51" s="1426"/>
      <c r="N51" s="1426"/>
    </row>
    <row r="52" spans="1:14" ht="12.75" customHeight="1">
      <c r="A52" s="1628" t="s">
        <v>1913</v>
      </c>
      <c r="B52" s="1426"/>
      <c r="C52" s="165"/>
      <c r="D52" s="61"/>
      <c r="E52" s="297"/>
      <c r="F52" s="3591"/>
      <c r="G52" s="1426"/>
      <c r="H52" s="1426"/>
      <c r="I52" s="1426"/>
      <c r="J52" s="1426"/>
      <c r="K52" s="1448"/>
      <c r="L52" s="1426"/>
      <c r="M52" s="1426"/>
      <c r="N52" s="1426"/>
    </row>
    <row r="53" spans="1:14" ht="12.75" customHeight="1">
      <c r="A53" s="1633" t="s">
        <v>1909</v>
      </c>
      <c r="B53" s="1467"/>
      <c r="C53" s="162"/>
      <c r="D53" s="162"/>
      <c r="E53" s="162"/>
      <c r="F53" s="3595"/>
      <c r="G53" s="1426"/>
      <c r="H53" s="1426"/>
      <c r="I53" s="1426"/>
      <c r="J53" s="1426"/>
      <c r="K53" s="1448"/>
      <c r="L53" s="1426"/>
      <c r="M53" s="1426"/>
      <c r="N53" s="1426"/>
    </row>
    <row r="54" spans="1:14" ht="12.75" customHeight="1">
      <c r="A54" s="3248" t="s">
        <v>793</v>
      </c>
      <c r="B54" s="1426"/>
      <c r="C54" s="162"/>
      <c r="D54" s="61"/>
      <c r="E54" s="166"/>
      <c r="F54" s="3591"/>
      <c r="G54" s="1426"/>
      <c r="H54" s="1426"/>
      <c r="I54" s="1426"/>
      <c r="J54" s="1426"/>
      <c r="K54" s="1448"/>
      <c r="L54" s="1426"/>
      <c r="M54" s="1426"/>
      <c r="N54" s="1426"/>
    </row>
    <row r="55" spans="1:14" ht="12.75" customHeight="1">
      <c r="A55" s="2946" t="s">
        <v>2848</v>
      </c>
      <c r="B55" s="1426"/>
      <c r="C55" s="162"/>
      <c r="D55" s="61"/>
      <c r="E55" s="166"/>
      <c r="F55" s="3591"/>
      <c r="G55" s="1426"/>
      <c r="H55" s="1426"/>
      <c r="I55" s="1426"/>
      <c r="J55" s="1426"/>
      <c r="K55" s="1448"/>
      <c r="L55" s="1426"/>
      <c r="M55" s="1426"/>
      <c r="N55" s="1426"/>
    </row>
    <row r="56" spans="1:14" ht="12.75" customHeight="1">
      <c r="A56" s="2946" t="s">
        <v>2849</v>
      </c>
      <c r="B56" s="1426"/>
      <c r="C56" s="162"/>
      <c r="D56" s="61"/>
      <c r="E56" s="166"/>
      <c r="F56" s="3591"/>
      <c r="G56" s="1426"/>
      <c r="H56" s="1426"/>
      <c r="I56" s="1426"/>
      <c r="J56" s="1426"/>
      <c r="K56" s="1448"/>
      <c r="L56" s="1426"/>
      <c r="M56" s="1426"/>
      <c r="N56" s="1426"/>
    </row>
    <row r="57" spans="1:14" ht="12.75" customHeight="1">
      <c r="A57" s="2946" t="s">
        <v>2850</v>
      </c>
      <c r="B57" s="1426"/>
      <c r="C57" s="162"/>
      <c r="D57" s="61"/>
      <c r="E57" s="166"/>
      <c r="F57" s="3591"/>
      <c r="G57" s="1426"/>
      <c r="H57" s="1426"/>
      <c r="I57" s="1426"/>
      <c r="J57" s="1426"/>
      <c r="K57" s="1448"/>
      <c r="L57" s="1426"/>
      <c r="M57" s="1426"/>
      <c r="N57" s="1426"/>
    </row>
    <row r="58" spans="1:14" ht="12.75" customHeight="1">
      <c r="A58" s="2946" t="s">
        <v>2851</v>
      </c>
      <c r="B58" s="1426"/>
      <c r="C58" s="162"/>
      <c r="D58" s="61"/>
      <c r="E58" s="166"/>
      <c r="F58" s="3591"/>
      <c r="G58" s="1426"/>
      <c r="H58" s="1426"/>
      <c r="I58" s="1426"/>
      <c r="J58" s="1426"/>
      <c r="K58" s="1448"/>
      <c r="L58" s="1426"/>
      <c r="M58" s="1426"/>
      <c r="N58" s="1426"/>
    </row>
    <row r="59" spans="1:14" ht="12.75" customHeight="1">
      <c r="A59" s="2946" t="s">
        <v>2852</v>
      </c>
      <c r="B59" s="1426"/>
      <c r="C59" s="162"/>
      <c r="D59" s="61"/>
      <c r="E59" s="166"/>
      <c r="F59" s="3591"/>
      <c r="G59" s="1426"/>
      <c r="H59" s="1426"/>
      <c r="I59" s="1426"/>
      <c r="J59" s="1426"/>
      <c r="K59" s="1448"/>
      <c r="L59" s="1426"/>
      <c r="M59" s="1426"/>
      <c r="N59" s="1426"/>
    </row>
    <row r="60" spans="1:14" ht="12.75" customHeight="1">
      <c r="A60" s="2946">
        <v>0</v>
      </c>
      <c r="B60" s="1426"/>
      <c r="C60" s="162"/>
      <c r="D60" s="61"/>
      <c r="E60" s="166"/>
      <c r="F60" s="3591"/>
      <c r="G60" s="1426"/>
      <c r="H60" s="1426"/>
      <c r="I60" s="1426"/>
      <c r="J60" s="1426"/>
      <c r="K60" s="1448"/>
      <c r="L60" s="1426"/>
      <c r="M60" s="1426"/>
      <c r="N60" s="1426"/>
    </row>
    <row r="61" spans="1:14" ht="12.75" customHeight="1">
      <c r="A61" s="2946">
        <v>0</v>
      </c>
      <c r="B61" s="1426"/>
      <c r="C61" s="165"/>
      <c r="D61" s="61"/>
      <c r="E61" s="166"/>
      <c r="F61" s="3591"/>
      <c r="G61" s="1426"/>
      <c r="H61" s="1426"/>
      <c r="I61" s="1426"/>
      <c r="J61" s="1426"/>
      <c r="K61" s="1448"/>
      <c r="L61" s="1426"/>
      <c r="M61" s="1426"/>
      <c r="N61" s="1426"/>
    </row>
    <row r="62" spans="1:14" ht="12.75" customHeight="1">
      <c r="A62" s="2946">
        <v>0</v>
      </c>
      <c r="B62" s="1426"/>
      <c r="C62" s="165"/>
      <c r="D62" s="61"/>
      <c r="E62" s="167"/>
      <c r="F62" s="3591"/>
      <c r="G62" s="1426"/>
      <c r="H62" s="1426"/>
      <c r="I62" s="1426"/>
      <c r="J62" s="1426"/>
      <c r="K62" s="1448"/>
      <c r="L62" s="1426"/>
      <c r="M62" s="1426"/>
      <c r="N62" s="1426"/>
    </row>
    <row r="63" spans="1:14" ht="12.75" customHeight="1">
      <c r="A63" s="1630" t="s">
        <v>2104</v>
      </c>
      <c r="B63" s="1426"/>
      <c r="C63" s="1426"/>
      <c r="D63" s="1426"/>
      <c r="E63" s="1426"/>
      <c r="F63" s="3575"/>
      <c r="G63" s="1426"/>
      <c r="H63" s="1426"/>
      <c r="I63" s="1426"/>
      <c r="J63" s="1426"/>
      <c r="K63" s="1448"/>
      <c r="L63" s="1426"/>
      <c r="M63" s="1426"/>
      <c r="N63" s="1426"/>
    </row>
    <row r="64" spans="1:14" ht="12.75" customHeight="1">
      <c r="A64" s="2946" t="s">
        <v>2853</v>
      </c>
      <c r="B64" s="2479"/>
      <c r="C64" s="162"/>
      <c r="D64" s="61"/>
      <c r="E64" s="166"/>
      <c r="F64" s="3591"/>
      <c r="G64" s="1426"/>
      <c r="H64" s="1426"/>
      <c r="I64" s="1426"/>
      <c r="J64" s="1426"/>
      <c r="K64" s="1448"/>
      <c r="L64" s="1426"/>
      <c r="M64" s="1426"/>
      <c r="N64" s="1426"/>
    </row>
    <row r="65" spans="1:14" ht="12.75" customHeight="1">
      <c r="A65" s="2946">
        <v>0</v>
      </c>
      <c r="B65" s="1426"/>
      <c r="C65" s="1426"/>
      <c r="D65" s="168"/>
      <c r="E65" s="168"/>
      <c r="F65" s="3591"/>
      <c r="G65" s="1426"/>
      <c r="H65" s="1426"/>
      <c r="I65" s="1426"/>
      <c r="J65" s="1426"/>
      <c r="K65" s="1448"/>
      <c r="L65" s="1426"/>
      <c r="M65" s="1426"/>
      <c r="N65" s="1426"/>
    </row>
    <row r="66" spans="1:14" ht="12.75" customHeight="1">
      <c r="A66" s="2946">
        <v>0</v>
      </c>
      <c r="B66" s="1426"/>
      <c r="C66" s="1426"/>
      <c r="D66" s="169"/>
      <c r="E66" s="169"/>
      <c r="F66" s="3591"/>
      <c r="G66" s="1426"/>
      <c r="H66" s="1426"/>
      <c r="I66" s="1426"/>
      <c r="J66" s="1426"/>
      <c r="K66" s="1448"/>
      <c r="L66" s="1426"/>
      <c r="M66" s="1426"/>
      <c r="N66" s="1426"/>
    </row>
    <row r="67" spans="1:14" ht="12.75" customHeight="1">
      <c r="A67" s="2946" t="s">
        <v>2847</v>
      </c>
      <c r="B67" s="1426"/>
      <c r="C67" s="1426"/>
      <c r="D67" s="169"/>
      <c r="E67" s="169"/>
      <c r="F67" s="3591"/>
      <c r="G67" s="1426"/>
      <c r="H67" s="1426"/>
      <c r="I67" s="1426"/>
      <c r="J67" s="1426"/>
      <c r="K67" s="1448"/>
      <c r="L67" s="1426"/>
      <c r="M67" s="1426"/>
      <c r="N67" s="1426"/>
    </row>
    <row r="68" spans="1:14" ht="12.75" customHeight="1">
      <c r="A68" s="2946" t="s">
        <v>2847</v>
      </c>
      <c r="B68" s="1426"/>
      <c r="C68" s="1426"/>
      <c r="D68" s="169"/>
      <c r="E68" s="169"/>
      <c r="F68" s="3591"/>
      <c r="G68" s="1426"/>
      <c r="H68" s="1426"/>
      <c r="I68" s="1426"/>
      <c r="J68" s="1426"/>
      <c r="K68" s="1448"/>
      <c r="L68" s="1426"/>
      <c r="M68" s="1426"/>
      <c r="N68" s="1426"/>
    </row>
    <row r="69" spans="1:14" ht="12.75" customHeight="1">
      <c r="A69" s="1630" t="s">
        <v>1910</v>
      </c>
      <c r="B69" s="1426"/>
      <c r="C69" s="1426"/>
      <c r="D69" s="169"/>
      <c r="E69" s="169"/>
      <c r="F69" s="3593">
        <f>SUM(F64:F68)</f>
        <v>0</v>
      </c>
      <c r="G69" s="1426"/>
      <c r="H69" s="1426"/>
      <c r="I69" s="1426"/>
      <c r="J69" s="1426"/>
      <c r="K69" s="1448"/>
      <c r="L69" s="1426"/>
      <c r="M69" s="1426"/>
      <c r="N69" s="1426"/>
    </row>
    <row r="70" spans="1:14" ht="12.75" customHeight="1">
      <c r="A70" s="249" t="s">
        <v>2074</v>
      </c>
      <c r="B70" s="1426"/>
      <c r="C70" s="1426"/>
      <c r="D70" s="169"/>
      <c r="E70" s="169"/>
      <c r="F70" s="3593">
        <f>SUM(F52:F62)+F69</f>
        <v>0</v>
      </c>
      <c r="G70" s="1426"/>
      <c r="H70" s="1426"/>
      <c r="I70" s="1426"/>
      <c r="J70" s="1426"/>
      <c r="K70" s="1448"/>
      <c r="L70" s="1426"/>
      <c r="M70" s="1426"/>
      <c r="N70" s="1426"/>
    </row>
    <row r="71" spans="1:14" ht="12.75" customHeight="1">
      <c r="A71" s="1631" t="s">
        <v>2272</v>
      </c>
      <c r="B71" s="1426"/>
      <c r="C71" s="1426"/>
      <c r="D71" s="169"/>
      <c r="E71" s="169"/>
      <c r="F71" s="3593">
        <f>'4.1 Capex Summary '!H13</f>
        <v>0</v>
      </c>
      <c r="G71" s="1467"/>
      <c r="H71" s="1426"/>
      <c r="I71" s="1426"/>
      <c r="J71" s="1426"/>
      <c r="K71" s="1448"/>
      <c r="L71" s="1426"/>
      <c r="M71" s="1426"/>
      <c r="N71" s="1426"/>
    </row>
    <row r="72" spans="1:14" ht="12.75" customHeight="1">
      <c r="A72" s="1631" t="s">
        <v>100</v>
      </c>
      <c r="B72" s="1426"/>
      <c r="C72" s="162"/>
      <c r="D72" s="61"/>
      <c r="E72" s="297"/>
      <c r="F72" s="3594" t="str">
        <f>IF(ROUND(F71,1)=ROUND(F70,1),"OK","ERROR")</f>
        <v>OK</v>
      </c>
      <c r="G72" s="1426"/>
      <c r="H72" s="1426"/>
      <c r="I72" s="1426"/>
      <c r="J72" s="1426"/>
      <c r="K72" s="1448"/>
      <c r="L72" s="1426"/>
      <c r="M72" s="1426"/>
      <c r="N72" s="1426"/>
    </row>
    <row r="73" spans="1:14" ht="12.75" customHeight="1">
      <c r="A73" s="161"/>
      <c r="B73" s="1426"/>
      <c r="C73" s="162"/>
      <c r="D73" s="1426"/>
      <c r="E73" s="162"/>
      <c r="F73" s="3597"/>
      <c r="G73" s="1426"/>
      <c r="H73" s="1426"/>
      <c r="I73" s="1426"/>
      <c r="J73" s="1426"/>
      <c r="K73" s="1448"/>
      <c r="L73" s="1426"/>
      <c r="M73" s="1426"/>
      <c r="N73" s="1426"/>
    </row>
    <row r="74" spans="1:14" ht="12.75" customHeight="1">
      <c r="A74" s="161" t="s">
        <v>1914</v>
      </c>
      <c r="B74" s="1426"/>
      <c r="C74" s="162"/>
      <c r="D74" s="1426"/>
      <c r="E74" s="162"/>
      <c r="F74" s="3597"/>
      <c r="G74" s="1426"/>
      <c r="H74" s="1426"/>
      <c r="I74" s="1426"/>
      <c r="J74" s="1426"/>
      <c r="K74" s="1448"/>
      <c r="L74" s="1426"/>
      <c r="M74" s="1426"/>
      <c r="N74" s="1426"/>
    </row>
    <row r="75" spans="1:14" ht="12.75" customHeight="1">
      <c r="A75" s="161"/>
      <c r="B75" s="1426"/>
      <c r="C75" s="162"/>
      <c r="D75" s="1426"/>
      <c r="E75" s="162"/>
      <c r="F75" s="3597"/>
      <c r="G75" s="1426"/>
      <c r="H75" s="1426"/>
      <c r="I75" s="1426"/>
      <c r="J75" s="1426"/>
      <c r="K75" s="1448"/>
      <c r="L75" s="1426"/>
      <c r="M75" s="1426"/>
      <c r="N75" s="1426"/>
    </row>
    <row r="76" spans="1:14" ht="12.75" customHeight="1">
      <c r="A76" s="387"/>
      <c r="B76" s="1426"/>
      <c r="C76" s="1426"/>
      <c r="D76" s="169"/>
      <c r="E76" s="169"/>
      <c r="F76" s="3596"/>
      <c r="G76" s="1426"/>
      <c r="H76" s="1426"/>
      <c r="I76" s="1426"/>
      <c r="J76" s="1426"/>
      <c r="K76" s="1448"/>
      <c r="L76" s="1426"/>
      <c r="M76" s="1426"/>
      <c r="N76" s="1426"/>
    </row>
    <row r="77" spans="1:14" ht="12.75" customHeight="1">
      <c r="A77" s="1628" t="s">
        <v>1915</v>
      </c>
      <c r="B77" s="1426"/>
      <c r="C77" s="1426"/>
      <c r="D77" s="169"/>
      <c r="E77" s="169"/>
      <c r="F77" s="3598"/>
      <c r="G77" s="1426"/>
      <c r="H77" s="1426"/>
      <c r="I77" s="1426"/>
      <c r="J77" s="1426"/>
      <c r="K77" s="1448"/>
      <c r="L77" s="1426"/>
      <c r="M77" s="1426"/>
      <c r="N77" s="1426"/>
    </row>
    <row r="78" spans="1:14" ht="12.75" customHeight="1">
      <c r="A78" s="1634" t="s">
        <v>1916</v>
      </c>
      <c r="B78" s="1426"/>
      <c r="C78" s="1426"/>
      <c r="D78" s="169"/>
      <c r="E78" s="169"/>
      <c r="F78" s="3599">
        <f>F44</f>
        <v>0</v>
      </c>
      <c r="G78" s="1426"/>
      <c r="H78" s="1426"/>
      <c r="I78" s="1426"/>
      <c r="J78" s="1426"/>
      <c r="K78" s="1448"/>
      <c r="L78" s="1426"/>
      <c r="M78" s="1426"/>
      <c r="N78" s="1426"/>
    </row>
    <row r="79" spans="1:14" ht="12.75" customHeight="1">
      <c r="A79" s="1634" t="s">
        <v>1917</v>
      </c>
      <c r="B79" s="1426"/>
      <c r="C79" s="1426"/>
      <c r="D79" s="169"/>
      <c r="E79" s="169"/>
      <c r="F79" s="3599">
        <f>F69</f>
        <v>0</v>
      </c>
      <c r="G79" s="1426"/>
      <c r="H79" s="1426"/>
      <c r="I79" s="1426"/>
      <c r="J79" s="1426"/>
      <c r="K79" s="1448"/>
      <c r="L79" s="1426"/>
      <c r="M79" s="1426"/>
      <c r="N79" s="1426"/>
    </row>
    <row r="80" spans="1:14" ht="12.75" customHeight="1">
      <c r="A80" s="1629" t="s">
        <v>793</v>
      </c>
      <c r="B80" s="1426"/>
      <c r="C80" s="1426"/>
      <c r="D80" s="169"/>
      <c r="E80" s="169"/>
      <c r="F80" s="3591"/>
      <c r="G80" s="1426"/>
      <c r="H80" s="1426"/>
      <c r="I80" s="1426"/>
      <c r="J80" s="1426"/>
      <c r="K80" s="1448"/>
      <c r="L80" s="1426"/>
      <c r="M80" s="1426"/>
      <c r="N80" s="1426"/>
    </row>
    <row r="81" spans="1:14" ht="12.75" customHeight="1">
      <c r="A81" s="1635" t="s">
        <v>2105</v>
      </c>
      <c r="B81" s="1426"/>
      <c r="C81" s="1426"/>
      <c r="D81" s="169"/>
      <c r="E81" s="169"/>
      <c r="F81" s="3599">
        <f>SUM(F77:F80)*-1</f>
        <v>0</v>
      </c>
      <c r="G81" s="1426"/>
      <c r="H81" s="1426"/>
      <c r="I81" s="1426"/>
      <c r="J81" s="1426"/>
      <c r="K81" s="1448"/>
      <c r="L81" s="1426"/>
      <c r="M81" s="1426"/>
      <c r="N81" s="1426"/>
    </row>
    <row r="82" spans="1:14" ht="12.75" customHeight="1">
      <c r="A82" s="1635" t="s">
        <v>2273</v>
      </c>
      <c r="B82" s="1426"/>
      <c r="C82" s="1426"/>
      <c r="D82" s="169"/>
      <c r="E82" s="169"/>
      <c r="F82" s="3593">
        <f>'5.1 Repex summary'!G16</f>
        <v>0</v>
      </c>
      <c r="G82" s="1467"/>
      <c r="H82" s="1426"/>
      <c r="I82" s="1426"/>
      <c r="J82" s="1426"/>
      <c r="K82" s="1448"/>
      <c r="L82" s="1426"/>
      <c r="M82" s="1426"/>
      <c r="N82" s="1426"/>
    </row>
    <row r="83" spans="1:14" ht="12.75" customHeight="1">
      <c r="A83" s="1631" t="s">
        <v>100</v>
      </c>
      <c r="B83" s="1426"/>
      <c r="C83" s="162"/>
      <c r="D83" s="61"/>
      <c r="E83" s="297"/>
      <c r="F83" s="3594" t="str">
        <f>IF(ROUND(F82,1)=ROUND(F81,1),"OK","ERROR")</f>
        <v>OK</v>
      </c>
      <c r="G83" s="1426"/>
      <c r="H83" s="1426"/>
      <c r="I83" s="1426"/>
      <c r="J83" s="1426"/>
      <c r="K83" s="1448"/>
      <c r="L83" s="1426"/>
      <c r="M83" s="1426"/>
      <c r="N83" s="1426"/>
    </row>
    <row r="84" spans="1:14" ht="12.75" customHeight="1">
      <c r="A84" s="161"/>
      <c r="B84" s="1426"/>
      <c r="C84" s="162"/>
      <c r="D84" s="1426"/>
      <c r="E84" s="162"/>
      <c r="F84" s="3597"/>
      <c r="G84" s="1426"/>
      <c r="H84" s="1426"/>
      <c r="I84" s="1426"/>
      <c r="J84" s="1426"/>
      <c r="K84" s="1448"/>
      <c r="L84" s="1426"/>
      <c r="M84" s="1426"/>
      <c r="N84" s="1426"/>
    </row>
    <row r="85" spans="1:14" ht="12.75" customHeight="1">
      <c r="A85" s="1628" t="s">
        <v>1542</v>
      </c>
      <c r="B85" s="1426"/>
      <c r="C85" s="1426"/>
      <c r="D85" s="169"/>
      <c r="E85" s="169"/>
      <c r="F85" s="3593">
        <f>F46+F71+F82</f>
        <v>0</v>
      </c>
      <c r="G85" s="1449"/>
      <c r="H85" s="1426"/>
      <c r="I85" s="1426"/>
      <c r="J85" s="1426"/>
      <c r="K85" s="1448"/>
      <c r="L85" s="1426"/>
      <c r="M85" s="1426"/>
      <c r="N85" s="1426"/>
    </row>
    <row r="86" spans="1:14">
      <c r="A86" s="1505"/>
      <c r="B86" s="1426"/>
      <c r="C86" s="1426"/>
      <c r="D86" s="169"/>
      <c r="E86" s="169"/>
      <c r="F86" s="323"/>
      <c r="G86" s="1426"/>
      <c r="H86" s="1426"/>
      <c r="I86" s="1426"/>
      <c r="J86" s="1426"/>
      <c r="K86" s="1448"/>
      <c r="L86" s="1426"/>
      <c r="M86" s="1426"/>
      <c r="N86" s="1426"/>
    </row>
    <row r="87" spans="1:14">
      <c r="A87" s="1636" t="s">
        <v>1918</v>
      </c>
      <c r="B87" s="1426"/>
      <c r="C87" s="1426"/>
      <c r="D87" s="169"/>
      <c r="E87" s="169"/>
      <c r="F87" s="169"/>
      <c r="G87" s="1426"/>
      <c r="H87" s="1426"/>
      <c r="I87" s="1426"/>
      <c r="J87" s="1426"/>
      <c r="K87" s="1448"/>
      <c r="L87" s="1426"/>
      <c r="M87" s="1426"/>
      <c r="N87" s="1426"/>
    </row>
    <row r="88" spans="1:14">
      <c r="A88" s="1637" t="s">
        <v>1919</v>
      </c>
      <c r="B88" s="1426"/>
      <c r="C88" s="1426"/>
      <c r="D88" s="321"/>
      <c r="E88" s="321"/>
      <c r="F88" s="322"/>
      <c r="G88" s="1426"/>
      <c r="H88" s="1426"/>
      <c r="I88" s="1426"/>
      <c r="J88" s="1426"/>
      <c r="K88" s="1448"/>
      <c r="L88" s="1426"/>
      <c r="M88" s="1426"/>
      <c r="N88" s="1426"/>
    </row>
    <row r="89" spans="1:14">
      <c r="A89" s="1638" t="s">
        <v>1920</v>
      </c>
      <c r="B89" s="1426"/>
      <c r="C89" s="1426"/>
      <c r="D89" s="250"/>
      <c r="E89" s="250"/>
      <c r="F89" s="2947"/>
      <c r="G89" s="1607"/>
      <c r="H89" s="1426"/>
      <c r="I89" s="1426"/>
      <c r="J89" s="1426"/>
      <c r="K89" s="1448"/>
      <c r="L89" s="1426"/>
      <c r="M89" s="1426"/>
      <c r="N89" s="1426"/>
    </row>
    <row r="90" spans="1:14">
      <c r="A90" s="1638" t="s">
        <v>1921</v>
      </c>
      <c r="B90" s="1426"/>
      <c r="C90" s="1426"/>
      <c r="D90" s="1426"/>
      <c r="E90" s="1426"/>
      <c r="F90" s="1426"/>
      <c r="G90" s="1426"/>
      <c r="H90" s="1426"/>
      <c r="I90" s="1426"/>
      <c r="J90" s="1426"/>
      <c r="K90" s="1448"/>
      <c r="L90" s="1426"/>
      <c r="M90" s="1426"/>
      <c r="N90" s="1426"/>
    </row>
    <row r="91" spans="1:14">
      <c r="A91" s="1639"/>
      <c r="B91" s="1426"/>
      <c r="C91" s="1426"/>
      <c r="D91" s="1426"/>
      <c r="E91" s="1426"/>
      <c r="F91" s="1426"/>
      <c r="G91" s="1426"/>
      <c r="H91" s="1426"/>
      <c r="I91" s="1426"/>
      <c r="J91" s="1426"/>
      <c r="K91" s="1448"/>
      <c r="L91" s="1426"/>
      <c r="M91" s="1426"/>
      <c r="N91" s="1426"/>
    </row>
    <row r="92" spans="1:14">
      <c r="A92" s="1640"/>
      <c r="B92" s="1426"/>
      <c r="C92" s="1426"/>
      <c r="D92" s="1426"/>
      <c r="E92" s="1426"/>
      <c r="F92" s="1426"/>
      <c r="G92" s="1426"/>
      <c r="H92" s="1426"/>
      <c r="I92" s="1426"/>
      <c r="J92" s="1426"/>
      <c r="K92" s="1448"/>
      <c r="L92" s="1426"/>
      <c r="M92" s="1426"/>
      <c r="N92" s="1426"/>
    </row>
    <row r="93" spans="1:14">
      <c r="A93" s="1640"/>
      <c r="B93" s="1426"/>
      <c r="C93" s="1426"/>
      <c r="D93" s="1426"/>
      <c r="E93" s="1426"/>
      <c r="F93" s="1426"/>
      <c r="G93" s="1426"/>
      <c r="H93" s="1426"/>
      <c r="I93" s="1426"/>
      <c r="J93" s="1426"/>
      <c r="K93" s="1448"/>
      <c r="L93" s="1426"/>
      <c r="M93" s="1426"/>
      <c r="N93" s="1426"/>
    </row>
    <row r="94" spans="1:14">
      <c r="A94" s="1640"/>
      <c r="B94" s="1426"/>
      <c r="C94" s="1426"/>
      <c r="D94" s="1426"/>
      <c r="E94" s="1426"/>
      <c r="F94" s="1426"/>
      <c r="G94" s="1426"/>
      <c r="H94" s="1426"/>
      <c r="I94" s="1426"/>
      <c r="J94" s="1426"/>
      <c r="K94" s="1448"/>
      <c r="L94" s="1426"/>
      <c r="M94" s="1426"/>
      <c r="N94" s="1426"/>
    </row>
    <row r="95" spans="1:14">
      <c r="A95" s="1640"/>
      <c r="B95" s="1426"/>
      <c r="C95" s="1426"/>
      <c r="D95" s="1426"/>
      <c r="E95" s="1426"/>
      <c r="F95" s="1426"/>
      <c r="G95" s="1426"/>
      <c r="H95" s="1426"/>
      <c r="I95" s="1426"/>
      <c r="J95" s="1426"/>
      <c r="K95" s="1448"/>
      <c r="L95" s="1426"/>
      <c r="M95" s="1426"/>
      <c r="N95" s="1426"/>
    </row>
    <row r="96" spans="1:14">
      <c r="A96" s="1505"/>
      <c r="B96" s="1426"/>
      <c r="C96" s="1426"/>
      <c r="D96" s="1426"/>
      <c r="E96" s="1426"/>
      <c r="F96" s="1426"/>
      <c r="G96" s="1426"/>
      <c r="H96" s="1426"/>
      <c r="I96" s="1426"/>
      <c r="J96" s="1426"/>
      <c r="K96" s="1448"/>
      <c r="L96" s="1426"/>
      <c r="M96" s="1426"/>
      <c r="N96" s="1426"/>
    </row>
    <row r="97" spans="1:14">
      <c r="A97" s="1505"/>
      <c r="B97" s="1426"/>
      <c r="C97" s="1426"/>
      <c r="D97" s="1426"/>
      <c r="E97" s="1426"/>
      <c r="F97" s="1426"/>
      <c r="G97" s="1426"/>
      <c r="H97" s="1426"/>
      <c r="I97" s="1426"/>
      <c r="J97" s="1426"/>
      <c r="K97" s="1448"/>
      <c r="L97" s="1426"/>
      <c r="M97" s="1426"/>
      <c r="N97" s="1426"/>
    </row>
    <row r="98" spans="1:14">
      <c r="A98" s="1505"/>
      <c r="B98" s="1426"/>
      <c r="C98" s="1426"/>
      <c r="D98" s="1426"/>
      <c r="E98" s="1426"/>
      <c r="F98" s="1426"/>
      <c r="G98" s="1426"/>
      <c r="H98" s="1426"/>
      <c r="I98" s="1426"/>
      <c r="J98" s="1426"/>
      <c r="K98" s="1448"/>
      <c r="L98" s="1426"/>
      <c r="M98" s="1426"/>
      <c r="N98" s="1426"/>
    </row>
    <row r="99" spans="1:14">
      <c r="A99" s="1505"/>
      <c r="B99" s="1426"/>
      <c r="C99" s="1426"/>
      <c r="D99" s="1426"/>
      <c r="E99" s="1426"/>
      <c r="F99" s="1426"/>
      <c r="G99" s="1426"/>
      <c r="H99" s="1426"/>
      <c r="I99" s="1426"/>
      <c r="J99" s="1426"/>
      <c r="K99" s="1448"/>
      <c r="L99" s="1426"/>
      <c r="M99" s="1426"/>
      <c r="N99" s="1426"/>
    </row>
    <row r="100" spans="1:14">
      <c r="A100" s="1505"/>
      <c r="B100" s="1426"/>
      <c r="C100" s="1426"/>
      <c r="D100" s="1426"/>
      <c r="E100" s="1426"/>
      <c r="F100" s="1426"/>
      <c r="G100" s="1426"/>
      <c r="H100" s="1426"/>
      <c r="I100" s="1426"/>
      <c r="J100" s="1426"/>
      <c r="K100" s="1448"/>
      <c r="L100" s="1426"/>
      <c r="M100" s="1426"/>
      <c r="N100" s="1426"/>
    </row>
    <row r="101" spans="1:14">
      <c r="A101" s="1505"/>
      <c r="B101" s="1426"/>
      <c r="C101" s="1426"/>
      <c r="D101" s="1426"/>
      <c r="E101" s="1426"/>
      <c r="F101" s="1426"/>
      <c r="G101" s="1426"/>
      <c r="H101" s="1426"/>
      <c r="I101" s="1426"/>
      <c r="J101" s="1426"/>
      <c r="K101" s="1448"/>
      <c r="L101" s="1426"/>
      <c r="M101" s="1426"/>
      <c r="N101" s="1426"/>
    </row>
    <row r="102" spans="1:14">
      <c r="A102" s="1505"/>
      <c r="B102" s="1426"/>
      <c r="C102" s="1426"/>
      <c r="D102" s="1426"/>
      <c r="E102" s="1426"/>
      <c r="F102" s="1426"/>
      <c r="G102" s="1426"/>
      <c r="H102" s="1426"/>
      <c r="I102" s="1426"/>
      <c r="J102" s="1426"/>
      <c r="K102" s="1448"/>
      <c r="L102" s="1426"/>
      <c r="M102" s="1426"/>
      <c r="N102" s="1426"/>
    </row>
    <row r="103" spans="1:14" ht="13.5" thickBot="1">
      <c r="A103" s="2948"/>
      <c r="B103" s="1451"/>
      <c r="C103" s="1451"/>
      <c r="D103" s="1451"/>
      <c r="E103" s="1451"/>
      <c r="F103" s="1451"/>
      <c r="G103" s="1451"/>
      <c r="H103" s="1451"/>
      <c r="I103" s="1451"/>
      <c r="J103" s="1451"/>
      <c r="K103" s="1605"/>
      <c r="L103" s="1426"/>
      <c r="M103" s="1426"/>
      <c r="N103" s="1426"/>
    </row>
    <row r="104" spans="1:14" hidden="1">
      <c r="A104" s="1426"/>
      <c r="B104" s="1426"/>
      <c r="C104" s="1426"/>
      <c r="D104" s="1426"/>
      <c r="E104" s="1426"/>
      <c r="F104" s="1426"/>
      <c r="G104" s="1426"/>
      <c r="H104" s="1426"/>
      <c r="I104" s="1426"/>
      <c r="J104" s="1426"/>
      <c r="K104" s="1426"/>
      <c r="L104" s="1426"/>
      <c r="M104" s="1426"/>
      <c r="N104" s="1426"/>
    </row>
    <row r="105" spans="1:14" hidden="1">
      <c r="A105" s="1426"/>
      <c r="B105" s="1426"/>
      <c r="C105" s="1426"/>
      <c r="D105" s="1426"/>
      <c r="E105" s="1426"/>
      <c r="F105" s="1426"/>
      <c r="G105" s="1426"/>
      <c r="H105" s="1426"/>
      <c r="I105" s="1426"/>
      <c r="J105" s="1426"/>
      <c r="K105" s="1426"/>
      <c r="L105" s="1426"/>
      <c r="M105" s="1426"/>
      <c r="N105" s="1426"/>
    </row>
    <row r="106" spans="1:14" hidden="1">
      <c r="A106" s="1426"/>
      <c r="B106" s="1426"/>
      <c r="C106" s="1426"/>
      <c r="D106" s="1426"/>
      <c r="E106" s="1426"/>
      <c r="F106" s="1426"/>
      <c r="G106" s="1426"/>
      <c r="H106" s="1426"/>
      <c r="I106" s="1426"/>
      <c r="J106" s="1426"/>
      <c r="K106" s="1426"/>
      <c r="L106" s="1426"/>
      <c r="M106" s="1426"/>
      <c r="N106" s="1426"/>
    </row>
    <row r="107" spans="1:14" hidden="1">
      <c r="A107" s="1426"/>
      <c r="B107" s="1426"/>
      <c r="C107" s="1426"/>
      <c r="D107" s="1426"/>
      <c r="E107" s="1426"/>
      <c r="F107" s="1426"/>
      <c r="G107" s="1426"/>
      <c r="H107" s="1426"/>
      <c r="I107" s="1426"/>
      <c r="J107" s="1426"/>
      <c r="K107" s="1426"/>
      <c r="L107" s="1426"/>
      <c r="M107" s="1426"/>
      <c r="N107" s="1426"/>
    </row>
    <row r="108" spans="1:14" hidden="1">
      <c r="A108" s="1426"/>
      <c r="B108" s="1426"/>
      <c r="C108" s="1426"/>
      <c r="D108" s="1426"/>
      <c r="E108" s="1426"/>
      <c r="F108" s="1426"/>
      <c r="G108" s="1426"/>
      <c r="H108" s="1426"/>
      <c r="I108" s="1426"/>
      <c r="J108" s="1426"/>
      <c r="K108" s="1426"/>
      <c r="L108" s="1426"/>
      <c r="M108" s="1426"/>
      <c r="N108" s="1426"/>
    </row>
    <row r="109" spans="1:14" hidden="1">
      <c r="A109" s="1426"/>
      <c r="B109" s="1426"/>
      <c r="C109" s="1426"/>
      <c r="D109" s="1426"/>
      <c r="E109" s="1426"/>
      <c r="F109" s="1426"/>
      <c r="G109" s="1426"/>
      <c r="H109" s="1426"/>
      <c r="I109" s="1426"/>
      <c r="J109" s="1426"/>
      <c r="K109" s="1426"/>
      <c r="L109" s="1426"/>
      <c r="M109" s="1426"/>
      <c r="N109" s="1426"/>
    </row>
    <row r="110" spans="1:14" hidden="1">
      <c r="A110" s="1426"/>
      <c r="B110" s="1426"/>
      <c r="C110" s="1426"/>
      <c r="D110" s="1426"/>
      <c r="E110" s="1426"/>
      <c r="F110" s="1426"/>
      <c r="G110" s="1426"/>
      <c r="H110" s="1426"/>
      <c r="I110" s="1426"/>
      <c r="J110" s="1426"/>
      <c r="K110" s="1426"/>
      <c r="L110" s="1426"/>
      <c r="M110" s="1426"/>
      <c r="N110" s="1426"/>
    </row>
    <row r="111" spans="1:14" hidden="1">
      <c r="A111" s="1426"/>
      <c r="B111" s="1426"/>
      <c r="C111" s="1426"/>
      <c r="D111" s="1426"/>
      <c r="E111" s="1426"/>
      <c r="F111" s="1426"/>
      <c r="G111" s="1426"/>
      <c r="H111" s="1426"/>
      <c r="I111" s="1426"/>
      <c r="J111" s="1426"/>
      <c r="K111" s="1426"/>
      <c r="L111" s="1426"/>
      <c r="M111" s="1426"/>
      <c r="N111" s="1426"/>
    </row>
    <row r="112" spans="1:14" hidden="1">
      <c r="A112" s="1426"/>
      <c r="B112" s="1426"/>
      <c r="C112" s="1426"/>
      <c r="D112" s="1426"/>
      <c r="E112" s="1426"/>
      <c r="F112" s="1426"/>
      <c r="G112" s="1426"/>
      <c r="H112" s="1426"/>
      <c r="I112" s="1426"/>
      <c r="J112" s="1426"/>
      <c r="K112" s="1426"/>
      <c r="L112" s="1426"/>
      <c r="M112" s="1426"/>
      <c r="N112" s="1426"/>
    </row>
    <row r="113" spans="1:14" hidden="1">
      <c r="A113" s="1426"/>
      <c r="B113" s="1426"/>
      <c r="C113" s="1426"/>
      <c r="D113" s="1426"/>
      <c r="E113" s="1426"/>
      <c r="F113" s="1426"/>
      <c r="G113" s="1426"/>
      <c r="H113" s="1426"/>
      <c r="I113" s="1426"/>
      <c r="J113" s="1426"/>
      <c r="K113" s="1426"/>
      <c r="L113" s="1426"/>
      <c r="M113" s="1426"/>
      <c r="N113" s="1426"/>
    </row>
    <row r="114" spans="1:14" hidden="1">
      <c r="A114" s="1426"/>
      <c r="B114" s="1426"/>
      <c r="C114" s="1426"/>
      <c r="D114" s="1426"/>
      <c r="E114" s="1426"/>
      <c r="F114" s="1426"/>
      <c r="G114" s="1426"/>
      <c r="H114" s="1426"/>
      <c r="I114" s="1426"/>
      <c r="J114" s="1426"/>
      <c r="K114" s="1426"/>
      <c r="L114" s="1426"/>
      <c r="M114" s="1426"/>
      <c r="N114" s="1426"/>
    </row>
    <row r="115" spans="1:14" hidden="1">
      <c r="A115" s="1426"/>
      <c r="B115" s="1426"/>
      <c r="C115" s="1426"/>
      <c r="D115" s="1426"/>
      <c r="E115" s="1426"/>
      <c r="F115" s="1426"/>
      <c r="G115" s="1426"/>
      <c r="H115" s="1426"/>
      <c r="I115" s="1426"/>
      <c r="J115" s="1426"/>
      <c r="K115" s="1426"/>
      <c r="L115" s="1426"/>
      <c r="M115" s="1426"/>
      <c r="N115" s="1426"/>
    </row>
    <row r="116" spans="1:14" hidden="1">
      <c r="A116" s="1426"/>
      <c r="B116" s="1426"/>
      <c r="C116" s="1426"/>
      <c r="D116" s="1426"/>
      <c r="E116" s="1426"/>
      <c r="F116" s="1426"/>
      <c r="G116" s="1426"/>
      <c r="H116" s="1426"/>
      <c r="I116" s="1426"/>
      <c r="J116" s="1426"/>
      <c r="K116" s="1426"/>
      <c r="L116" s="1426"/>
      <c r="M116" s="1426"/>
      <c r="N116" s="1426"/>
    </row>
    <row r="117" spans="1:14" hidden="1">
      <c r="A117" s="1426"/>
      <c r="B117" s="1426"/>
      <c r="C117" s="1426"/>
      <c r="D117" s="1426"/>
      <c r="E117" s="1426"/>
      <c r="F117" s="1426"/>
      <c r="G117" s="1426"/>
      <c r="H117" s="1426"/>
      <c r="I117" s="1426"/>
      <c r="J117" s="1426"/>
      <c r="K117" s="1426"/>
      <c r="L117" s="1426"/>
      <c r="M117" s="1426"/>
      <c r="N117" s="1426"/>
    </row>
    <row r="118" spans="1:14" hidden="1">
      <c r="A118" s="1426"/>
      <c r="B118" s="1426"/>
      <c r="C118" s="1426"/>
      <c r="D118" s="1426"/>
      <c r="E118" s="1426"/>
      <c r="F118" s="1426"/>
      <c r="G118" s="1426"/>
      <c r="H118" s="1426"/>
      <c r="I118" s="1426"/>
      <c r="J118" s="1426"/>
      <c r="K118" s="1426"/>
      <c r="L118" s="1426"/>
      <c r="M118" s="1426"/>
      <c r="N118" s="1426"/>
    </row>
    <row r="119" spans="1:14" hidden="1">
      <c r="A119" s="1426"/>
      <c r="B119" s="1426"/>
      <c r="C119" s="1426"/>
      <c r="D119" s="1426"/>
      <c r="E119" s="1426"/>
      <c r="F119" s="1426"/>
      <c r="G119" s="1426"/>
      <c r="H119" s="1426"/>
      <c r="I119" s="1426"/>
      <c r="J119" s="1426"/>
      <c r="K119" s="1426"/>
      <c r="L119" s="1426"/>
      <c r="M119" s="1426"/>
      <c r="N119" s="1426"/>
    </row>
    <row r="120" spans="1:14" hidden="1"/>
    <row r="121" spans="1:14" hidden="1"/>
    <row r="122" spans="1:14" hidden="1"/>
    <row r="123" spans="1:14" hidden="1"/>
    <row r="124" spans="1:14" hidden="1"/>
    <row r="125" spans="1:14" hidden="1"/>
    <row r="126" spans="1:14" hidden="1"/>
    <row r="127" spans="1:14" hidden="1"/>
    <row r="128" spans="1:14"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spans="1:1" hidden="1"/>
    <row r="898" spans="1:1" hidden="1"/>
    <row r="899" spans="1:1" hidden="1"/>
    <row r="900" spans="1:1" hidden="1"/>
    <row r="901" spans="1:1" hidden="1"/>
    <row r="902" spans="1:1" hidden="1"/>
    <row r="903" spans="1:1" hidden="1"/>
    <row r="904" spans="1:1" hidden="1"/>
    <row r="905" spans="1:1" hidden="1"/>
    <row r="906" spans="1:1" hidden="1"/>
    <row r="907" spans="1:1" hidden="1"/>
    <row r="908" spans="1:1" hidden="1"/>
    <row r="909" spans="1:1" hidden="1"/>
    <row r="910" spans="1:1" hidden="1"/>
    <row r="911" spans="1:1" ht="14.25" hidden="1">
      <c r="A911" s="1469" t="s">
        <v>693</v>
      </c>
    </row>
    <row r="912" spans="1:1" ht="14.25" hidden="1">
      <c r="A912" s="1470" t="s">
        <v>847</v>
      </c>
    </row>
    <row r="913" spans="1:1" ht="14.25" hidden="1">
      <c r="A913" s="1470" t="s">
        <v>848</v>
      </c>
    </row>
    <row r="914" spans="1:1" ht="14.25" hidden="1">
      <c r="A914" s="1470" t="s">
        <v>849</v>
      </c>
    </row>
    <row r="915" spans="1:1" ht="14.25" hidden="1">
      <c r="A915" s="1470" t="s">
        <v>694</v>
      </c>
    </row>
    <row r="916" spans="1:1" ht="14.25" hidden="1">
      <c r="A916" s="1470" t="s">
        <v>850</v>
      </c>
    </row>
    <row r="917" spans="1:1" hidden="1"/>
    <row r="918" spans="1:1" hidden="1"/>
    <row r="919" spans="1:1" hidden="1"/>
    <row r="920" spans="1:1" hidden="1"/>
    <row r="921" spans="1:1" hidden="1"/>
    <row r="922" spans="1:1" hidden="1"/>
    <row r="923" spans="1:1" hidden="1"/>
    <row r="924" spans="1:1" hidden="1"/>
    <row r="925" spans="1:1" hidden="1"/>
    <row r="926" spans="1:1" hidden="1"/>
    <row r="927" spans="1:1" hidden="1"/>
    <row r="928" spans="1:1"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spans="1:1" hidden="1"/>
    <row r="946" spans="1:1" hidden="1"/>
    <row r="947" spans="1:1" ht="24.75" hidden="1">
      <c r="A947" s="144" t="s">
        <v>693</v>
      </c>
    </row>
    <row r="948" spans="1:1" ht="24.75" hidden="1">
      <c r="A948" s="144" t="s">
        <v>725</v>
      </c>
    </row>
    <row r="949" spans="1:1" ht="24.75" hidden="1">
      <c r="A949" s="144" t="s">
        <v>724</v>
      </c>
    </row>
    <row r="950" spans="1:1" ht="24.75" hidden="1">
      <c r="A950" s="144" t="s">
        <v>763</v>
      </c>
    </row>
    <row r="951" spans="1:1" ht="24.75" hidden="1">
      <c r="A951" s="144" t="s">
        <v>764</v>
      </c>
    </row>
    <row r="952" spans="1:1" ht="24.75" hidden="1">
      <c r="A952" s="144" t="s">
        <v>765</v>
      </c>
    </row>
    <row r="953" spans="1:1"/>
    <row r="954" spans="1:1"/>
    <row r="955" spans="1:1"/>
    <row r="956" spans="1:1"/>
    <row r="957" spans="1:1"/>
    <row r="958" spans="1:1"/>
    <row r="959" spans="1:1"/>
    <row r="960" spans="1:1"/>
    <row r="961"/>
    <row r="962"/>
    <row r="963"/>
    <row r="964"/>
    <row r="965"/>
    <row r="966"/>
  </sheetData>
  <pageMargins left="0.70866141732283472" right="0.70866141732283472" top="0.74803149606299213" bottom="0.74803149606299213" header="0.31496062992125984" footer="0.31496062992125984"/>
  <pageSetup paperSize="8" scale="7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EJ748"/>
  <sheetViews>
    <sheetView zoomScale="80" zoomScaleNormal="80" workbookViewId="0"/>
  </sheetViews>
  <sheetFormatPr defaultColWidth="0" defaultRowHeight="12.75" zeroHeight="1"/>
  <cols>
    <col min="1" max="1" width="6.7109375" style="173" customWidth="1"/>
    <col min="2" max="2" width="18.28515625" style="173" customWidth="1"/>
    <col min="3" max="3" width="45.85546875" style="173" customWidth="1"/>
    <col min="4" max="4" width="27.28515625" style="173" customWidth="1"/>
    <col min="5" max="5" width="39" style="173" customWidth="1"/>
    <col min="6" max="6" width="24.85546875" style="173" customWidth="1"/>
    <col min="7" max="7" width="18.7109375" style="173" customWidth="1"/>
    <col min="8" max="8" width="18.28515625" style="173" customWidth="1"/>
    <col min="9" max="9" width="24.28515625" style="171" bestFit="1" customWidth="1"/>
    <col min="10" max="10" width="9.5703125" style="171" customWidth="1"/>
    <col min="11" max="11" width="40" style="173" customWidth="1"/>
    <col min="12" max="12" width="17.7109375" style="173" customWidth="1"/>
    <col min="13" max="13" width="18.85546875" style="173" customWidth="1"/>
    <col min="14" max="14" width="27.42578125" style="173" customWidth="1"/>
    <col min="15" max="15" width="26.85546875" style="173" hidden="1" customWidth="1"/>
    <col min="16" max="133" width="0" style="2949" hidden="1" customWidth="1"/>
    <col min="134" max="140" width="0" style="173" hidden="1" customWidth="1"/>
    <col min="141" max="16384" width="9.140625" style="173" hidden="1"/>
  </cols>
  <sheetData>
    <row r="1" spans="1:133" s="49" customFormat="1" ht="24.75">
      <c r="A1" s="127" t="str">
        <f>'Universal data'!A1</f>
        <v>Regulatory Reporting Pack</v>
      </c>
      <c r="B1" s="128"/>
      <c r="C1" s="128"/>
      <c r="D1" s="128"/>
      <c r="E1" s="128"/>
      <c r="F1" s="128"/>
      <c r="G1" s="128"/>
      <c r="H1" s="128"/>
      <c r="I1" s="128"/>
      <c r="J1" s="128"/>
      <c r="K1" s="128"/>
      <c r="L1" s="128"/>
      <c r="M1" s="128"/>
      <c r="N1" s="128"/>
    </row>
    <row r="2" spans="1:133" s="49" customFormat="1" ht="24.75">
      <c r="A2" s="2186" t="str">
        <f>+'Universal data'!$A$2</f>
        <v>Master</v>
      </c>
      <c r="B2" s="128"/>
      <c r="C2" s="128"/>
      <c r="D2" s="128"/>
      <c r="E2" s="128"/>
      <c r="F2" s="128"/>
      <c r="G2" s="128"/>
      <c r="H2" s="128"/>
      <c r="I2" s="128"/>
      <c r="J2" s="128"/>
      <c r="K2" s="128"/>
      <c r="L2" s="128"/>
      <c r="M2" s="128"/>
      <c r="N2" s="128"/>
    </row>
    <row r="3" spans="1:133" s="49" customFormat="1" ht="24.75">
      <c r="A3" s="2304" t="str">
        <f>+'Universal data'!A3</f>
        <v>2015/16</v>
      </c>
      <c r="B3" s="128"/>
      <c r="C3" s="128"/>
      <c r="D3" s="128"/>
      <c r="E3" s="128"/>
      <c r="F3" s="128"/>
      <c r="G3" s="128"/>
      <c r="H3" s="128"/>
      <c r="I3" s="128"/>
      <c r="J3" s="128"/>
      <c r="K3" s="128"/>
      <c r="L3" s="128"/>
      <c r="M3" s="128"/>
      <c r="N3" s="128"/>
    </row>
    <row r="4" spans="1:133" s="375" customFormat="1" ht="45.75" customHeight="1">
      <c r="A4" s="3842" t="s">
        <v>1922</v>
      </c>
      <c r="B4" s="3843"/>
      <c r="C4" s="3843"/>
      <c r="D4" s="3843"/>
      <c r="E4" s="3843"/>
      <c r="F4" s="3843"/>
      <c r="G4" s="3844"/>
      <c r="H4" s="3090"/>
      <c r="I4" s="3091"/>
      <c r="J4" s="3090"/>
      <c r="K4" s="3099"/>
      <c r="L4" s="3099"/>
      <c r="M4" s="3099"/>
      <c r="N4" s="3099"/>
      <c r="P4" s="2949"/>
      <c r="Q4" s="2949"/>
      <c r="R4" s="2949"/>
      <c r="S4" s="2949"/>
      <c r="T4" s="2949"/>
      <c r="U4" s="2949"/>
      <c r="V4" s="2949"/>
      <c r="W4" s="2949"/>
      <c r="X4" s="2949"/>
      <c r="Y4" s="2949"/>
      <c r="Z4" s="2949"/>
      <c r="AA4" s="2949"/>
      <c r="AB4" s="2949"/>
      <c r="AC4" s="2949"/>
      <c r="AD4" s="2949"/>
      <c r="AE4" s="2949"/>
      <c r="AF4" s="2949"/>
      <c r="AG4" s="2949"/>
      <c r="AH4" s="2949"/>
      <c r="AI4" s="2949"/>
      <c r="AJ4" s="2949"/>
      <c r="AK4" s="2949"/>
      <c r="AL4" s="2949"/>
      <c r="AM4" s="2949"/>
      <c r="AN4" s="2949"/>
      <c r="AO4" s="2949"/>
      <c r="AP4" s="2949"/>
      <c r="AQ4" s="2949"/>
      <c r="AR4" s="2949"/>
      <c r="AS4" s="2949"/>
      <c r="AT4" s="2949"/>
      <c r="AU4" s="2949"/>
      <c r="AV4" s="2949"/>
      <c r="AW4" s="2949"/>
      <c r="AX4" s="2949"/>
      <c r="AY4" s="2949"/>
      <c r="AZ4" s="2949"/>
      <c r="BA4" s="2949"/>
      <c r="BB4" s="2949"/>
      <c r="BC4" s="2949"/>
      <c r="BD4" s="2949"/>
      <c r="BE4" s="2949"/>
      <c r="BF4" s="2949"/>
      <c r="BG4" s="2949"/>
      <c r="BH4" s="2949"/>
      <c r="BI4" s="2949"/>
      <c r="BJ4" s="2949"/>
      <c r="BK4" s="2949"/>
      <c r="BL4" s="2949"/>
      <c r="BM4" s="2949"/>
      <c r="BN4" s="2949"/>
      <c r="BO4" s="2949"/>
      <c r="BP4" s="2949"/>
      <c r="BQ4" s="2949"/>
      <c r="BR4" s="2949"/>
      <c r="BS4" s="2949"/>
      <c r="BT4" s="2949"/>
      <c r="BU4" s="2949"/>
      <c r="BV4" s="2949"/>
      <c r="BW4" s="2949"/>
      <c r="BX4" s="2949"/>
      <c r="BY4" s="2949"/>
      <c r="BZ4" s="2949"/>
      <c r="CA4" s="2949"/>
      <c r="CB4" s="2949"/>
      <c r="CC4" s="2949"/>
      <c r="CD4" s="2949"/>
      <c r="CE4" s="2949"/>
      <c r="CF4" s="2949"/>
      <c r="CG4" s="2949"/>
      <c r="CH4" s="2949"/>
      <c r="CI4" s="2949"/>
      <c r="CJ4" s="2949"/>
      <c r="CK4" s="2949"/>
      <c r="CL4" s="2949"/>
      <c r="CM4" s="2949"/>
      <c r="CN4" s="2949"/>
      <c r="CO4" s="2949"/>
      <c r="CP4" s="2949"/>
      <c r="CQ4" s="2949"/>
      <c r="CR4" s="2949"/>
      <c r="CS4" s="2949"/>
      <c r="CT4" s="2949"/>
      <c r="CU4" s="2949"/>
      <c r="CV4" s="2949"/>
      <c r="CW4" s="2949"/>
      <c r="CX4" s="2949"/>
      <c r="CY4" s="2949"/>
      <c r="CZ4" s="2949"/>
      <c r="DA4" s="2949"/>
      <c r="DB4" s="2949"/>
      <c r="DC4" s="2949"/>
      <c r="DD4" s="2949"/>
      <c r="DE4" s="2949"/>
      <c r="DF4" s="2949"/>
      <c r="DG4" s="2949"/>
      <c r="DH4" s="2949"/>
      <c r="DI4" s="2949"/>
      <c r="DJ4" s="2949"/>
      <c r="DK4" s="2949"/>
      <c r="DL4" s="2949"/>
      <c r="DM4" s="2949"/>
      <c r="DN4" s="2949"/>
      <c r="DO4" s="2949"/>
      <c r="DP4" s="2949"/>
      <c r="DQ4" s="2949"/>
      <c r="DR4" s="2949"/>
      <c r="DS4" s="2949"/>
      <c r="DT4" s="2949"/>
      <c r="DU4" s="2949"/>
      <c r="DV4" s="2949"/>
      <c r="DW4" s="2949"/>
      <c r="DX4" s="2949"/>
      <c r="DY4" s="2949"/>
      <c r="DZ4" s="2949"/>
      <c r="EA4" s="2949"/>
      <c r="EB4" s="2949"/>
      <c r="EC4" s="2949"/>
    </row>
    <row r="5" spans="1:133" s="375" customFormat="1" ht="18">
      <c r="A5" s="1456" t="str">
        <f ca="1">MID(CELL("Filename",A1),FIND("]",CELL("Filename",A1))+1,255)</f>
        <v xml:space="preserve">1.5 Net Debt </v>
      </c>
      <c r="B5" s="3092"/>
      <c r="C5" s="3091"/>
      <c r="D5" s="3091"/>
      <c r="E5" s="3093"/>
      <c r="F5" s="3093"/>
      <c r="G5" s="3092"/>
      <c r="H5" s="3090"/>
      <c r="I5" s="3091"/>
      <c r="J5" s="3090"/>
      <c r="K5" s="3099"/>
      <c r="L5" s="3099"/>
      <c r="M5" s="3099"/>
      <c r="N5" s="3099"/>
      <c r="P5" s="2949"/>
      <c r="Q5" s="2949"/>
      <c r="R5" s="2949"/>
      <c r="S5" s="2949"/>
      <c r="T5" s="2949"/>
      <c r="U5" s="2949"/>
      <c r="V5" s="2949"/>
      <c r="W5" s="2949"/>
      <c r="X5" s="2949"/>
      <c r="Y5" s="2949"/>
      <c r="Z5" s="2949"/>
      <c r="AA5" s="2949"/>
      <c r="AB5" s="2949"/>
      <c r="AC5" s="2949"/>
      <c r="AD5" s="2949"/>
      <c r="AE5" s="2949"/>
      <c r="AF5" s="2949"/>
      <c r="AG5" s="2949"/>
      <c r="AH5" s="2949"/>
      <c r="AI5" s="2949"/>
      <c r="AJ5" s="2949"/>
      <c r="AK5" s="2949"/>
      <c r="AL5" s="2949"/>
      <c r="AM5" s="2949"/>
      <c r="AN5" s="2949"/>
      <c r="AO5" s="2949"/>
      <c r="AP5" s="2949"/>
      <c r="AQ5" s="2949"/>
      <c r="AR5" s="2949"/>
      <c r="AS5" s="2949"/>
      <c r="AT5" s="2949"/>
      <c r="AU5" s="2949"/>
      <c r="AV5" s="2949"/>
      <c r="AW5" s="2949"/>
      <c r="AX5" s="2949"/>
      <c r="AY5" s="2949"/>
      <c r="AZ5" s="2949"/>
      <c r="BA5" s="2949"/>
      <c r="BB5" s="2949"/>
      <c r="BC5" s="2949"/>
      <c r="BD5" s="2949"/>
      <c r="BE5" s="2949"/>
      <c r="BF5" s="2949"/>
      <c r="BG5" s="2949"/>
      <c r="BH5" s="2949"/>
      <c r="BI5" s="2949"/>
      <c r="BJ5" s="2949"/>
      <c r="BK5" s="2949"/>
      <c r="BL5" s="2949"/>
      <c r="BM5" s="2949"/>
      <c r="BN5" s="2949"/>
      <c r="BO5" s="2949"/>
      <c r="BP5" s="2949"/>
      <c r="BQ5" s="2949"/>
      <c r="BR5" s="2949"/>
      <c r="BS5" s="2949"/>
      <c r="BT5" s="2949"/>
      <c r="BU5" s="2949"/>
      <c r="BV5" s="2949"/>
      <c r="BW5" s="2949"/>
      <c r="BX5" s="2949"/>
      <c r="BY5" s="2949"/>
      <c r="BZ5" s="2949"/>
      <c r="CA5" s="2949"/>
      <c r="CB5" s="2949"/>
      <c r="CC5" s="2949"/>
      <c r="CD5" s="2949"/>
      <c r="CE5" s="2949"/>
      <c r="CF5" s="2949"/>
      <c r="CG5" s="2949"/>
      <c r="CH5" s="2949"/>
      <c r="CI5" s="2949"/>
      <c r="CJ5" s="2949"/>
      <c r="CK5" s="2949"/>
      <c r="CL5" s="2949"/>
      <c r="CM5" s="2949"/>
      <c r="CN5" s="2949"/>
      <c r="CO5" s="2949"/>
      <c r="CP5" s="2949"/>
      <c r="CQ5" s="2949"/>
      <c r="CR5" s="2949"/>
      <c r="CS5" s="2949"/>
      <c r="CT5" s="2949"/>
      <c r="CU5" s="2949"/>
      <c r="CV5" s="2949"/>
      <c r="CW5" s="2949"/>
      <c r="CX5" s="2949"/>
      <c r="CY5" s="2949"/>
      <c r="CZ5" s="2949"/>
      <c r="DA5" s="2949"/>
      <c r="DB5" s="2949"/>
      <c r="DC5" s="2949"/>
      <c r="DD5" s="2949"/>
      <c r="DE5" s="2949"/>
      <c r="DF5" s="2949"/>
      <c r="DG5" s="2949"/>
      <c r="DH5" s="2949"/>
      <c r="DI5" s="2949"/>
      <c r="DJ5" s="2949"/>
      <c r="DK5" s="2949"/>
      <c r="DL5" s="2949"/>
      <c r="DM5" s="2949"/>
      <c r="DN5" s="2949"/>
      <c r="DO5" s="2949"/>
      <c r="DP5" s="2949"/>
      <c r="DQ5" s="2949"/>
      <c r="DR5" s="2949"/>
      <c r="DS5" s="2949"/>
      <c r="DT5" s="2949"/>
      <c r="DU5" s="2949"/>
      <c r="DV5" s="2949"/>
      <c r="DW5" s="2949"/>
      <c r="DX5" s="2949"/>
      <c r="DY5" s="2949"/>
      <c r="DZ5" s="2949"/>
      <c r="EA5" s="2949"/>
      <c r="EB5" s="2949"/>
      <c r="EC5" s="2949"/>
    </row>
    <row r="6" spans="1:133" s="375" customFormat="1" ht="15">
      <c r="A6" s="2950"/>
      <c r="B6" s="3091"/>
      <c r="C6" s="3091"/>
      <c r="D6" s="3091"/>
      <c r="E6" s="3093"/>
      <c r="F6" s="3845">
        <f>+'1.1 Income Statement'!I14</f>
        <v>2016</v>
      </c>
      <c r="G6" s="3846"/>
      <c r="H6" s="3846"/>
      <c r="I6" s="3846"/>
      <c r="J6" s="3090"/>
      <c r="K6" s="3099"/>
      <c r="L6" s="3099"/>
      <c r="M6" s="3099"/>
      <c r="N6" s="3099"/>
      <c r="P6" s="2949"/>
      <c r="Q6" s="2949"/>
      <c r="R6" s="2949"/>
      <c r="S6" s="2949"/>
      <c r="T6" s="2949"/>
      <c r="U6" s="2949"/>
      <c r="V6" s="2949"/>
      <c r="W6" s="2949"/>
      <c r="X6" s="2949"/>
      <c r="Y6" s="2949"/>
      <c r="Z6" s="2949"/>
      <c r="AA6" s="2949"/>
      <c r="AB6" s="2949"/>
      <c r="AC6" s="2949"/>
      <c r="AD6" s="2949"/>
      <c r="AE6" s="2949"/>
      <c r="AF6" s="2949"/>
      <c r="AG6" s="2949"/>
      <c r="AH6" s="2949"/>
      <c r="AI6" s="2949"/>
      <c r="AJ6" s="2949"/>
      <c r="AK6" s="2949"/>
      <c r="AL6" s="2949"/>
      <c r="AM6" s="2949"/>
      <c r="AN6" s="2949"/>
      <c r="AO6" s="2949"/>
      <c r="AP6" s="2949"/>
      <c r="AQ6" s="2949"/>
      <c r="AR6" s="2949"/>
      <c r="AS6" s="2949"/>
      <c r="AT6" s="2949"/>
      <c r="AU6" s="2949"/>
      <c r="AV6" s="2949"/>
      <c r="AW6" s="2949"/>
      <c r="AX6" s="2949"/>
      <c r="AY6" s="2949"/>
      <c r="AZ6" s="2949"/>
      <c r="BA6" s="2949"/>
      <c r="BB6" s="2949"/>
      <c r="BC6" s="2949"/>
      <c r="BD6" s="2949"/>
      <c r="BE6" s="2949"/>
      <c r="BF6" s="2949"/>
      <c r="BG6" s="2949"/>
      <c r="BH6" s="2949"/>
      <c r="BI6" s="2949"/>
      <c r="BJ6" s="2949"/>
      <c r="BK6" s="2949"/>
      <c r="BL6" s="2949"/>
      <c r="BM6" s="2949"/>
      <c r="BN6" s="2949"/>
      <c r="BO6" s="2949"/>
      <c r="BP6" s="2949"/>
      <c r="BQ6" s="2949"/>
      <c r="BR6" s="2949"/>
      <c r="BS6" s="2949"/>
      <c r="BT6" s="2949"/>
      <c r="BU6" s="2949"/>
      <c r="BV6" s="2949"/>
      <c r="BW6" s="2949"/>
      <c r="BX6" s="2949"/>
      <c r="BY6" s="2949"/>
      <c r="BZ6" s="2949"/>
      <c r="CA6" s="2949"/>
      <c r="CB6" s="2949"/>
      <c r="CC6" s="2949"/>
      <c r="CD6" s="2949"/>
      <c r="CE6" s="2949"/>
      <c r="CF6" s="2949"/>
      <c r="CG6" s="2949"/>
      <c r="CH6" s="2949"/>
      <c r="CI6" s="2949"/>
      <c r="CJ6" s="2949"/>
      <c r="CK6" s="2949"/>
      <c r="CL6" s="2949"/>
      <c r="CM6" s="2949"/>
      <c r="CN6" s="2949"/>
      <c r="CO6" s="2949"/>
      <c r="CP6" s="2949"/>
      <c r="CQ6" s="2949"/>
      <c r="CR6" s="2949"/>
      <c r="CS6" s="2949"/>
      <c r="CT6" s="2949"/>
      <c r="CU6" s="2949"/>
      <c r="CV6" s="2949"/>
      <c r="CW6" s="2949"/>
      <c r="CX6" s="2949"/>
      <c r="CY6" s="2949"/>
      <c r="CZ6" s="2949"/>
      <c r="DA6" s="2949"/>
      <c r="DB6" s="2949"/>
      <c r="DC6" s="2949"/>
      <c r="DD6" s="2949"/>
      <c r="DE6" s="2949"/>
      <c r="DF6" s="2949"/>
      <c r="DG6" s="2949"/>
      <c r="DH6" s="2949"/>
      <c r="DI6" s="2949"/>
      <c r="DJ6" s="2949"/>
      <c r="DK6" s="2949"/>
      <c r="DL6" s="2949"/>
      <c r="DM6" s="2949"/>
      <c r="DN6" s="2949"/>
      <c r="DO6" s="2949"/>
      <c r="DP6" s="2949"/>
      <c r="DQ6" s="2949"/>
      <c r="DR6" s="2949"/>
      <c r="DS6" s="2949"/>
      <c r="DT6" s="2949"/>
      <c r="DU6" s="2949"/>
      <c r="DV6" s="2949"/>
      <c r="DW6" s="2949"/>
      <c r="DX6" s="2949"/>
      <c r="DY6" s="2949"/>
      <c r="DZ6" s="2949"/>
      <c r="EA6" s="2949"/>
      <c r="EB6" s="2949"/>
      <c r="EC6" s="2949"/>
    </row>
    <row r="7" spans="1:133">
      <c r="A7" s="1472" t="s">
        <v>859</v>
      </c>
      <c r="B7" s="1472" t="s">
        <v>1645</v>
      </c>
      <c r="C7" s="376"/>
      <c r="D7" s="376"/>
      <c r="E7" s="377"/>
      <c r="F7" s="3847" t="s">
        <v>854</v>
      </c>
      <c r="G7" s="3847"/>
      <c r="H7" s="3847"/>
      <c r="I7" s="3847"/>
      <c r="J7" s="3094"/>
      <c r="O7" s="378"/>
    </row>
    <row r="8" spans="1:133" ht="25.5">
      <c r="A8" s="2951"/>
      <c r="B8" s="2952"/>
      <c r="C8" s="378"/>
      <c r="D8" s="378"/>
      <c r="E8" s="378"/>
      <c r="F8" s="2953" t="s">
        <v>1647</v>
      </c>
      <c r="G8" s="1473" t="s">
        <v>1648</v>
      </c>
      <c r="H8" s="1473" t="s">
        <v>1649</v>
      </c>
      <c r="I8" s="2954" t="s">
        <v>84</v>
      </c>
      <c r="J8" s="3094"/>
      <c r="K8" s="2432" t="s">
        <v>1646</v>
      </c>
      <c r="L8" s="3101" t="s">
        <v>2635</v>
      </c>
      <c r="M8" s="3102" t="s">
        <v>2636</v>
      </c>
      <c r="N8" s="3102" t="s">
        <v>2635</v>
      </c>
      <c r="O8" s="2955"/>
      <c r="EC8" s="173"/>
    </row>
    <row r="9" spans="1:133" s="172" customFormat="1">
      <c r="A9" s="379"/>
      <c r="B9" s="380"/>
      <c r="C9" s="381"/>
      <c r="D9" s="381"/>
      <c r="E9" s="381"/>
      <c r="F9" s="2956" t="s">
        <v>88</v>
      </c>
      <c r="G9" s="2956" t="s">
        <v>88</v>
      </c>
      <c r="H9" s="2956" t="s">
        <v>88</v>
      </c>
      <c r="I9" s="2957" t="s">
        <v>88</v>
      </c>
      <c r="J9" s="385"/>
      <c r="K9" s="2433" t="s">
        <v>1650</v>
      </c>
      <c r="L9" s="2434" t="s">
        <v>99</v>
      </c>
      <c r="M9" s="2434" t="s">
        <v>88</v>
      </c>
      <c r="N9" s="2434" t="s">
        <v>88</v>
      </c>
      <c r="O9" s="2955"/>
      <c r="P9" s="2949"/>
      <c r="Q9" s="2949"/>
      <c r="R9" s="2949"/>
      <c r="S9" s="2949"/>
      <c r="T9" s="2949"/>
      <c r="U9" s="2949"/>
      <c r="V9" s="2949"/>
      <c r="W9" s="2949"/>
      <c r="X9" s="2949"/>
      <c r="Y9" s="2949"/>
      <c r="Z9" s="2949"/>
      <c r="AA9" s="2949"/>
      <c r="AB9" s="2949"/>
      <c r="AC9" s="2949"/>
      <c r="AD9" s="2949"/>
      <c r="AE9" s="2949"/>
      <c r="AF9" s="2949"/>
      <c r="AG9" s="2949"/>
      <c r="AH9" s="2949"/>
      <c r="AI9" s="2949"/>
      <c r="AJ9" s="2949"/>
      <c r="AK9" s="2949"/>
      <c r="AL9" s="2949"/>
      <c r="AM9" s="2949"/>
      <c r="AN9" s="2949"/>
      <c r="AO9" s="2949"/>
      <c r="AP9" s="2949"/>
      <c r="AQ9" s="2949"/>
      <c r="AR9" s="2949"/>
      <c r="AS9" s="2949"/>
      <c r="AT9" s="2949"/>
      <c r="AU9" s="2949"/>
      <c r="AV9" s="2949"/>
      <c r="AW9" s="2949"/>
      <c r="AX9" s="2949"/>
      <c r="AY9" s="2949"/>
      <c r="AZ9" s="2949"/>
      <c r="BA9" s="2949"/>
      <c r="BB9" s="2949"/>
      <c r="BC9" s="2949"/>
      <c r="BD9" s="2949"/>
      <c r="BE9" s="2949"/>
      <c r="BF9" s="2949"/>
      <c r="BG9" s="2949"/>
      <c r="BH9" s="2949"/>
      <c r="BI9" s="2949"/>
      <c r="BJ9" s="2949"/>
      <c r="BK9" s="2949"/>
      <c r="BL9" s="2949"/>
      <c r="BM9" s="2949"/>
      <c r="BN9" s="2949"/>
      <c r="BO9" s="2949"/>
      <c r="BP9" s="2949"/>
      <c r="BQ9" s="2949"/>
      <c r="BR9" s="2949"/>
      <c r="BS9" s="2949"/>
      <c r="BT9" s="2949"/>
      <c r="BU9" s="2949"/>
      <c r="BV9" s="2949"/>
      <c r="BW9" s="2949"/>
      <c r="BX9" s="2949"/>
      <c r="BY9" s="2949"/>
      <c r="BZ9" s="2949"/>
      <c r="CA9" s="2949"/>
      <c r="CB9" s="2949"/>
      <c r="CC9" s="2949"/>
      <c r="CD9" s="2949"/>
      <c r="CE9" s="2949"/>
      <c r="CF9" s="2949"/>
      <c r="CG9" s="2949"/>
      <c r="CH9" s="2949"/>
      <c r="CI9" s="2949"/>
      <c r="CJ9" s="2949"/>
      <c r="CK9" s="2949"/>
      <c r="CL9" s="2949"/>
      <c r="CM9" s="2949"/>
      <c r="CN9" s="2949"/>
      <c r="CO9" s="2949"/>
      <c r="CP9" s="2949"/>
      <c r="CQ9" s="2949"/>
      <c r="CR9" s="2949"/>
      <c r="CS9" s="2949"/>
      <c r="CT9" s="2949"/>
      <c r="CU9" s="2949"/>
      <c r="CV9" s="2949"/>
      <c r="CW9" s="2949"/>
      <c r="CX9" s="2949"/>
      <c r="CY9" s="2949"/>
      <c r="CZ9" s="2949"/>
      <c r="DA9" s="2949"/>
      <c r="DB9" s="2949"/>
      <c r="DC9" s="2949"/>
      <c r="DD9" s="2949"/>
      <c r="DE9" s="2949"/>
      <c r="DF9" s="2949"/>
      <c r="DG9" s="2949"/>
      <c r="DH9" s="2949"/>
      <c r="DI9" s="2949"/>
      <c r="DJ9" s="2949"/>
      <c r="DK9" s="2949"/>
      <c r="DL9" s="2949"/>
      <c r="DM9" s="2949"/>
      <c r="DN9" s="2949"/>
      <c r="DO9" s="2949"/>
      <c r="DP9" s="2949"/>
      <c r="DQ9" s="2949"/>
      <c r="DR9" s="2949"/>
      <c r="DS9" s="2949"/>
      <c r="DT9" s="2949"/>
      <c r="DU9" s="2949"/>
      <c r="DV9" s="2949"/>
      <c r="DW9" s="2949"/>
      <c r="DX9" s="2949"/>
      <c r="DY9" s="2949"/>
      <c r="DZ9" s="2949"/>
      <c r="EA9" s="2949"/>
      <c r="EB9" s="2949"/>
    </row>
    <row r="10" spans="1:133" s="172" customFormat="1" ht="15">
      <c r="A10" s="1474" t="s">
        <v>1651</v>
      </c>
      <c r="B10" s="1474" t="s">
        <v>1652</v>
      </c>
      <c r="C10" s="1475"/>
      <c r="D10" s="1475"/>
      <c r="E10" s="1476"/>
      <c r="F10" s="3600"/>
      <c r="G10" s="3600"/>
      <c r="H10" s="3600"/>
      <c r="I10" s="3601">
        <f>SUM(F10:H10)</f>
        <v>0</v>
      </c>
      <c r="J10" s="385"/>
      <c r="K10" s="3100"/>
      <c r="L10" s="3100"/>
      <c r="M10" s="3100"/>
      <c r="N10" s="3100"/>
      <c r="O10" s="2955"/>
      <c r="P10" s="2949"/>
      <c r="Q10" s="2949"/>
      <c r="R10" s="2949"/>
      <c r="S10" s="2949"/>
      <c r="T10" s="2949"/>
      <c r="U10" s="2949"/>
      <c r="V10" s="2949"/>
      <c r="W10" s="2949"/>
      <c r="X10" s="2949"/>
      <c r="Y10" s="2949"/>
      <c r="Z10" s="2949"/>
      <c r="AA10" s="2949"/>
      <c r="AB10" s="2949"/>
      <c r="AC10" s="2949"/>
      <c r="AD10" s="2949"/>
      <c r="AE10" s="2949"/>
      <c r="AF10" s="2949"/>
      <c r="AG10" s="2949"/>
      <c r="AH10" s="2949"/>
      <c r="AI10" s="2949"/>
      <c r="AJ10" s="2949"/>
      <c r="AK10" s="2949"/>
      <c r="AL10" s="2949"/>
      <c r="AM10" s="2949"/>
      <c r="AN10" s="2949"/>
      <c r="AO10" s="2949"/>
      <c r="AP10" s="2949"/>
      <c r="AQ10" s="2949"/>
      <c r="AR10" s="2949"/>
      <c r="AS10" s="2949"/>
      <c r="AT10" s="2949"/>
      <c r="AU10" s="2949"/>
      <c r="AV10" s="2949"/>
      <c r="AW10" s="2949"/>
      <c r="AX10" s="2949"/>
      <c r="AY10" s="2949"/>
      <c r="AZ10" s="2949"/>
      <c r="BA10" s="2949"/>
      <c r="BB10" s="2949"/>
      <c r="BC10" s="2949"/>
      <c r="BD10" s="2949"/>
      <c r="BE10" s="2949"/>
      <c r="BF10" s="2949"/>
      <c r="BG10" s="2949"/>
      <c r="BH10" s="2949"/>
      <c r="BI10" s="2949"/>
      <c r="BJ10" s="2949"/>
      <c r="BK10" s="2949"/>
      <c r="BL10" s="2949"/>
      <c r="BM10" s="2949"/>
      <c r="BN10" s="2949"/>
      <c r="BO10" s="2949"/>
      <c r="BP10" s="2949"/>
      <c r="BQ10" s="2949"/>
      <c r="BR10" s="2949"/>
      <c r="BS10" s="2949"/>
      <c r="BT10" s="2949"/>
      <c r="BU10" s="2949"/>
      <c r="BV10" s="2949"/>
      <c r="BW10" s="2949"/>
      <c r="BX10" s="2949"/>
      <c r="BY10" s="2949"/>
      <c r="BZ10" s="2949"/>
      <c r="CA10" s="2949"/>
      <c r="CB10" s="2949"/>
      <c r="CC10" s="2949"/>
      <c r="CD10" s="2949"/>
      <c r="CE10" s="2949"/>
      <c r="CF10" s="2949"/>
      <c r="CG10" s="2949"/>
      <c r="CH10" s="2949"/>
      <c r="CI10" s="2949"/>
      <c r="CJ10" s="2949"/>
      <c r="CK10" s="2949"/>
      <c r="CL10" s="2949"/>
      <c r="CM10" s="2949"/>
      <c r="CN10" s="2949"/>
      <c r="CO10" s="2949"/>
      <c r="CP10" s="2949"/>
      <c r="CQ10" s="2949"/>
      <c r="CR10" s="2949"/>
      <c r="CS10" s="2949"/>
      <c r="CT10" s="2949"/>
      <c r="CU10" s="2949"/>
      <c r="CV10" s="2949"/>
      <c r="CW10" s="2949"/>
      <c r="CX10" s="2949"/>
      <c r="CY10" s="2949"/>
      <c r="CZ10" s="2949"/>
      <c r="DA10" s="2949"/>
      <c r="DB10" s="2949"/>
      <c r="DC10" s="2949"/>
      <c r="DD10" s="2949"/>
      <c r="DE10" s="2949"/>
      <c r="DF10" s="2949"/>
      <c r="DG10" s="2949"/>
      <c r="DH10" s="2949"/>
      <c r="DI10" s="2949"/>
      <c r="DJ10" s="2949"/>
      <c r="DK10" s="2949"/>
      <c r="DL10" s="2949"/>
      <c r="DM10" s="2949"/>
      <c r="DN10" s="2949"/>
      <c r="DO10" s="2949"/>
      <c r="DP10" s="2949"/>
      <c r="DQ10" s="2949"/>
      <c r="DR10" s="2949"/>
      <c r="DS10" s="2949"/>
      <c r="DT10" s="2949"/>
      <c r="DU10" s="2949"/>
      <c r="DV10" s="2949"/>
      <c r="DW10" s="2949"/>
      <c r="DX10" s="2949"/>
      <c r="DY10" s="2949"/>
      <c r="DZ10" s="2949"/>
      <c r="EA10" s="2949"/>
      <c r="EB10" s="2949"/>
    </row>
    <row r="11" spans="1:133" s="172" customFormat="1" ht="15">
      <c r="A11" s="386" t="s">
        <v>1653</v>
      </c>
      <c r="B11" s="1474" t="s">
        <v>1654</v>
      </c>
      <c r="C11" s="1475"/>
      <c r="D11" s="1475"/>
      <c r="E11" s="1476"/>
      <c r="F11" s="3600"/>
      <c r="G11" s="3600"/>
      <c r="H11" s="3600"/>
      <c r="I11" s="3601">
        <f>SUM(F11:H11)</f>
        <v>0</v>
      </c>
      <c r="J11" s="385"/>
      <c r="K11" s="3100"/>
      <c r="L11" s="3100"/>
      <c r="M11" s="3100"/>
      <c r="N11" s="3100"/>
      <c r="O11" s="2955"/>
      <c r="P11" s="2949"/>
      <c r="Q11" s="2949"/>
      <c r="R11" s="2949"/>
      <c r="S11" s="2949"/>
      <c r="T11" s="2949"/>
      <c r="U11" s="2949"/>
      <c r="V11" s="2949"/>
      <c r="W11" s="2949"/>
      <c r="X11" s="2949"/>
      <c r="Y11" s="2949"/>
      <c r="Z11" s="2949"/>
      <c r="AA11" s="2949"/>
      <c r="AB11" s="2949"/>
      <c r="AC11" s="2949"/>
      <c r="AD11" s="2949"/>
      <c r="AE11" s="2949"/>
      <c r="AF11" s="2949"/>
      <c r="AG11" s="2949"/>
      <c r="AH11" s="2949"/>
      <c r="AI11" s="2949"/>
      <c r="AJ11" s="2949"/>
      <c r="AK11" s="2949"/>
      <c r="AL11" s="2949"/>
      <c r="AM11" s="2949"/>
      <c r="AN11" s="2949"/>
      <c r="AO11" s="2949"/>
      <c r="AP11" s="2949"/>
      <c r="AQ11" s="2949"/>
      <c r="AR11" s="2949"/>
      <c r="AS11" s="2949"/>
      <c r="AT11" s="2949"/>
      <c r="AU11" s="2949"/>
      <c r="AV11" s="2949"/>
      <c r="AW11" s="2949"/>
      <c r="AX11" s="2949"/>
      <c r="AY11" s="2949"/>
      <c r="AZ11" s="2949"/>
      <c r="BA11" s="2949"/>
      <c r="BB11" s="2949"/>
      <c r="BC11" s="2949"/>
      <c r="BD11" s="2949"/>
      <c r="BE11" s="2949"/>
      <c r="BF11" s="2949"/>
      <c r="BG11" s="2949"/>
      <c r="BH11" s="2949"/>
      <c r="BI11" s="2949"/>
      <c r="BJ11" s="2949"/>
      <c r="BK11" s="2949"/>
      <c r="BL11" s="2949"/>
      <c r="BM11" s="2949"/>
      <c r="BN11" s="2949"/>
      <c r="BO11" s="2949"/>
      <c r="BP11" s="2949"/>
      <c r="BQ11" s="2949"/>
      <c r="BR11" s="2949"/>
      <c r="BS11" s="2949"/>
      <c r="BT11" s="2949"/>
      <c r="BU11" s="2949"/>
      <c r="BV11" s="2949"/>
      <c r="BW11" s="2949"/>
      <c r="BX11" s="2949"/>
      <c r="BY11" s="2949"/>
      <c r="BZ11" s="2949"/>
      <c r="CA11" s="2949"/>
      <c r="CB11" s="2949"/>
      <c r="CC11" s="2949"/>
      <c r="CD11" s="2949"/>
      <c r="CE11" s="2949"/>
      <c r="CF11" s="2949"/>
      <c r="CG11" s="2949"/>
      <c r="CH11" s="2949"/>
      <c r="CI11" s="2949"/>
      <c r="CJ11" s="2949"/>
      <c r="CK11" s="2949"/>
      <c r="CL11" s="2949"/>
      <c r="CM11" s="2949"/>
      <c r="CN11" s="2949"/>
      <c r="CO11" s="2949"/>
      <c r="CP11" s="2949"/>
      <c r="CQ11" s="2949"/>
      <c r="CR11" s="2949"/>
      <c r="CS11" s="2949"/>
      <c r="CT11" s="2949"/>
      <c r="CU11" s="2949"/>
      <c r="CV11" s="2949"/>
      <c r="CW11" s="2949"/>
      <c r="CX11" s="2949"/>
      <c r="CY11" s="2949"/>
      <c r="CZ11" s="2949"/>
      <c r="DA11" s="2949"/>
      <c r="DB11" s="2949"/>
      <c r="DC11" s="2949"/>
      <c r="DD11" s="2949"/>
      <c r="DE11" s="2949"/>
      <c r="DF11" s="2949"/>
      <c r="DG11" s="2949"/>
      <c r="DH11" s="2949"/>
      <c r="DI11" s="2949"/>
      <c r="DJ11" s="2949"/>
      <c r="DK11" s="2949"/>
      <c r="DL11" s="2949"/>
      <c r="DM11" s="2949"/>
      <c r="DN11" s="2949"/>
      <c r="DO11" s="2949"/>
      <c r="DP11" s="2949"/>
      <c r="DQ11" s="2949"/>
      <c r="DR11" s="2949"/>
      <c r="DS11" s="2949"/>
      <c r="DT11" s="2949"/>
      <c r="DU11" s="2949"/>
      <c r="DV11" s="2949"/>
      <c r="DW11" s="2949"/>
      <c r="DX11" s="2949"/>
      <c r="DY11" s="2949"/>
      <c r="DZ11" s="2949"/>
      <c r="EA11" s="2949"/>
      <c r="EB11" s="2949"/>
    </row>
    <row r="12" spans="1:133" s="172" customFormat="1" ht="15">
      <c r="A12" s="1474" t="s">
        <v>1655</v>
      </c>
      <c r="B12" s="1474" t="s">
        <v>1656</v>
      </c>
      <c r="C12" s="1475"/>
      <c r="D12" s="1475"/>
      <c r="E12" s="1476"/>
      <c r="F12" s="3600"/>
      <c r="G12" s="3600"/>
      <c r="H12" s="3600"/>
      <c r="I12" s="3601">
        <f>SUM(F12:H12)</f>
        <v>0</v>
      </c>
      <c r="J12" s="385"/>
      <c r="K12" s="3100"/>
      <c r="L12" s="3100"/>
      <c r="M12" s="3100"/>
      <c r="N12" s="3100"/>
      <c r="O12" s="2955"/>
      <c r="P12" s="2949"/>
      <c r="Q12" s="2949"/>
      <c r="R12" s="2949"/>
      <c r="S12" s="2949"/>
      <c r="T12" s="2949"/>
      <c r="U12" s="2949"/>
      <c r="V12" s="2949"/>
      <c r="W12" s="2949"/>
      <c r="X12" s="2949"/>
      <c r="Y12" s="2949"/>
      <c r="Z12" s="2949"/>
      <c r="AA12" s="2949"/>
      <c r="AB12" s="2949"/>
      <c r="AC12" s="2949"/>
      <c r="AD12" s="2949"/>
      <c r="AE12" s="2949"/>
      <c r="AF12" s="2949"/>
      <c r="AG12" s="2949"/>
      <c r="AH12" s="2949"/>
      <c r="AI12" s="2949"/>
      <c r="AJ12" s="2949"/>
      <c r="AK12" s="2949"/>
      <c r="AL12" s="2949"/>
      <c r="AM12" s="2949"/>
      <c r="AN12" s="2949"/>
      <c r="AO12" s="2949"/>
      <c r="AP12" s="2949"/>
      <c r="AQ12" s="2949"/>
      <c r="AR12" s="2949"/>
      <c r="AS12" s="2949"/>
      <c r="AT12" s="2949"/>
      <c r="AU12" s="2949"/>
      <c r="AV12" s="2949"/>
      <c r="AW12" s="2949"/>
      <c r="AX12" s="2949"/>
      <c r="AY12" s="2949"/>
      <c r="AZ12" s="2949"/>
      <c r="BA12" s="2949"/>
      <c r="BB12" s="2949"/>
      <c r="BC12" s="2949"/>
      <c r="BD12" s="2949"/>
      <c r="BE12" s="2949"/>
      <c r="BF12" s="2949"/>
      <c r="BG12" s="2949"/>
      <c r="BH12" s="2949"/>
      <c r="BI12" s="2949"/>
      <c r="BJ12" s="2949"/>
      <c r="BK12" s="2949"/>
      <c r="BL12" s="2949"/>
      <c r="BM12" s="2949"/>
      <c r="BN12" s="2949"/>
      <c r="BO12" s="2949"/>
      <c r="BP12" s="2949"/>
      <c r="BQ12" s="2949"/>
      <c r="BR12" s="2949"/>
      <c r="BS12" s="2949"/>
      <c r="BT12" s="2949"/>
      <c r="BU12" s="2949"/>
      <c r="BV12" s="2949"/>
      <c r="BW12" s="2949"/>
      <c r="BX12" s="2949"/>
      <c r="BY12" s="2949"/>
      <c r="BZ12" s="2949"/>
      <c r="CA12" s="2949"/>
      <c r="CB12" s="2949"/>
      <c r="CC12" s="2949"/>
      <c r="CD12" s="2949"/>
      <c r="CE12" s="2949"/>
      <c r="CF12" s="2949"/>
      <c r="CG12" s="2949"/>
      <c r="CH12" s="2949"/>
      <c r="CI12" s="2949"/>
      <c r="CJ12" s="2949"/>
      <c r="CK12" s="2949"/>
      <c r="CL12" s="2949"/>
      <c r="CM12" s="2949"/>
      <c r="CN12" s="2949"/>
      <c r="CO12" s="2949"/>
      <c r="CP12" s="2949"/>
      <c r="CQ12" s="2949"/>
      <c r="CR12" s="2949"/>
      <c r="CS12" s="2949"/>
      <c r="CT12" s="2949"/>
      <c r="CU12" s="2949"/>
      <c r="CV12" s="2949"/>
      <c r="CW12" s="2949"/>
      <c r="CX12" s="2949"/>
      <c r="CY12" s="2949"/>
      <c r="CZ12" s="2949"/>
      <c r="DA12" s="2949"/>
      <c r="DB12" s="2949"/>
      <c r="DC12" s="2949"/>
      <c r="DD12" s="2949"/>
      <c r="DE12" s="2949"/>
      <c r="DF12" s="2949"/>
      <c r="DG12" s="2949"/>
      <c r="DH12" s="2949"/>
      <c r="DI12" s="2949"/>
      <c r="DJ12" s="2949"/>
      <c r="DK12" s="2949"/>
      <c r="DL12" s="2949"/>
      <c r="DM12" s="2949"/>
      <c r="DN12" s="2949"/>
      <c r="DO12" s="2949"/>
      <c r="DP12" s="2949"/>
      <c r="DQ12" s="2949"/>
      <c r="DR12" s="2949"/>
      <c r="DS12" s="2949"/>
      <c r="DT12" s="2949"/>
      <c r="DU12" s="2949"/>
      <c r="DV12" s="2949"/>
      <c r="DW12" s="2949"/>
      <c r="DX12" s="2949"/>
      <c r="DY12" s="2949"/>
      <c r="DZ12" s="2949"/>
      <c r="EA12" s="2949"/>
      <c r="EB12" s="2949"/>
    </row>
    <row r="13" spans="1:133" s="172" customFormat="1" ht="15">
      <c r="A13" s="382" t="s">
        <v>1657</v>
      </c>
      <c r="B13" s="1474" t="s">
        <v>1658</v>
      </c>
      <c r="C13" s="1475"/>
      <c r="D13" s="1475"/>
      <c r="E13" s="1476"/>
      <c r="F13" s="3600"/>
      <c r="G13" s="3600"/>
      <c r="H13" s="3600"/>
      <c r="I13" s="3601">
        <f>SUM(F13:H13)</f>
        <v>0</v>
      </c>
      <c r="J13" s="385"/>
      <c r="K13" s="3100"/>
      <c r="L13" s="3100"/>
      <c r="M13" s="3100"/>
      <c r="N13" s="3100"/>
      <c r="O13" s="2955"/>
      <c r="P13" s="2949"/>
      <c r="Q13" s="2949"/>
      <c r="R13" s="2949"/>
      <c r="S13" s="2949"/>
      <c r="T13" s="2949"/>
      <c r="U13" s="2949"/>
      <c r="V13" s="2949"/>
      <c r="W13" s="2949"/>
      <c r="X13" s="2949"/>
      <c r="Y13" s="2949"/>
      <c r="Z13" s="2949"/>
      <c r="AA13" s="2949"/>
      <c r="AB13" s="2949"/>
      <c r="AC13" s="2949"/>
      <c r="AD13" s="2949"/>
      <c r="AE13" s="2949"/>
      <c r="AF13" s="2949"/>
      <c r="AG13" s="2949"/>
      <c r="AH13" s="2949"/>
      <c r="AI13" s="2949"/>
      <c r="AJ13" s="2949"/>
      <c r="AK13" s="2949"/>
      <c r="AL13" s="2949"/>
      <c r="AM13" s="2949"/>
      <c r="AN13" s="2949"/>
      <c r="AO13" s="2949"/>
      <c r="AP13" s="2949"/>
      <c r="AQ13" s="2949"/>
      <c r="AR13" s="2949"/>
      <c r="AS13" s="2949"/>
      <c r="AT13" s="2949"/>
      <c r="AU13" s="2949"/>
      <c r="AV13" s="2949"/>
      <c r="AW13" s="2949"/>
      <c r="AX13" s="2949"/>
      <c r="AY13" s="2949"/>
      <c r="AZ13" s="2949"/>
      <c r="BA13" s="2949"/>
      <c r="BB13" s="2949"/>
      <c r="BC13" s="2949"/>
      <c r="BD13" s="2949"/>
      <c r="BE13" s="2949"/>
      <c r="BF13" s="2949"/>
      <c r="BG13" s="2949"/>
      <c r="BH13" s="2949"/>
      <c r="BI13" s="2949"/>
      <c r="BJ13" s="2949"/>
      <c r="BK13" s="2949"/>
      <c r="BL13" s="2949"/>
      <c r="BM13" s="2949"/>
      <c r="BN13" s="2949"/>
      <c r="BO13" s="2949"/>
      <c r="BP13" s="2949"/>
      <c r="BQ13" s="2949"/>
      <c r="BR13" s="2949"/>
      <c r="BS13" s="2949"/>
      <c r="BT13" s="2949"/>
      <c r="BU13" s="2949"/>
      <c r="BV13" s="2949"/>
      <c r="BW13" s="2949"/>
      <c r="BX13" s="2949"/>
      <c r="BY13" s="2949"/>
      <c r="BZ13" s="2949"/>
      <c r="CA13" s="2949"/>
      <c r="CB13" s="2949"/>
      <c r="CC13" s="2949"/>
      <c r="CD13" s="2949"/>
      <c r="CE13" s="2949"/>
      <c r="CF13" s="2949"/>
      <c r="CG13" s="2949"/>
      <c r="CH13" s="2949"/>
      <c r="CI13" s="2949"/>
      <c r="CJ13" s="2949"/>
      <c r="CK13" s="2949"/>
      <c r="CL13" s="2949"/>
      <c r="CM13" s="2949"/>
      <c r="CN13" s="2949"/>
      <c r="CO13" s="2949"/>
      <c r="CP13" s="2949"/>
      <c r="CQ13" s="2949"/>
      <c r="CR13" s="2949"/>
      <c r="CS13" s="2949"/>
      <c r="CT13" s="2949"/>
      <c r="CU13" s="2949"/>
      <c r="CV13" s="2949"/>
      <c r="CW13" s="2949"/>
      <c r="CX13" s="2949"/>
      <c r="CY13" s="2949"/>
      <c r="CZ13" s="2949"/>
      <c r="DA13" s="2949"/>
      <c r="DB13" s="2949"/>
      <c r="DC13" s="2949"/>
      <c r="DD13" s="2949"/>
      <c r="DE13" s="2949"/>
      <c r="DF13" s="2949"/>
      <c r="DG13" s="2949"/>
      <c r="DH13" s="2949"/>
      <c r="DI13" s="2949"/>
      <c r="DJ13" s="2949"/>
      <c r="DK13" s="2949"/>
      <c r="DL13" s="2949"/>
      <c r="DM13" s="2949"/>
      <c r="DN13" s="2949"/>
      <c r="DO13" s="2949"/>
      <c r="DP13" s="2949"/>
      <c r="DQ13" s="2949"/>
      <c r="DR13" s="2949"/>
      <c r="DS13" s="2949"/>
      <c r="DT13" s="2949"/>
      <c r="DU13" s="2949"/>
      <c r="DV13" s="2949"/>
      <c r="DW13" s="2949"/>
      <c r="DX13" s="2949"/>
      <c r="DY13" s="2949"/>
      <c r="DZ13" s="2949"/>
      <c r="EA13" s="2949"/>
      <c r="EB13" s="2949"/>
    </row>
    <row r="14" spans="1:133" s="172" customFormat="1" ht="15">
      <c r="A14" s="2958" t="s">
        <v>1664</v>
      </c>
      <c r="B14" s="1477" t="s">
        <v>1924</v>
      </c>
      <c r="C14" s="1475"/>
      <c r="D14" s="1475"/>
      <c r="E14" s="1476"/>
      <c r="F14" s="3600"/>
      <c r="G14" s="3600"/>
      <c r="H14" s="3600"/>
      <c r="I14" s="3601">
        <f>SUM(F14:H14)</f>
        <v>0</v>
      </c>
      <c r="J14" s="385"/>
      <c r="K14" s="3100"/>
      <c r="L14" s="3100"/>
      <c r="M14" s="3100"/>
      <c r="N14" s="3100"/>
      <c r="O14" s="2955"/>
      <c r="P14" s="2949"/>
      <c r="Q14" s="2949"/>
      <c r="R14" s="2949"/>
      <c r="S14" s="2949"/>
      <c r="T14" s="2949"/>
      <c r="U14" s="2949"/>
      <c r="V14" s="2949"/>
      <c r="W14" s="2949"/>
      <c r="X14" s="2949"/>
      <c r="Y14" s="2949"/>
      <c r="Z14" s="2949"/>
      <c r="AA14" s="2949"/>
      <c r="AB14" s="2949"/>
      <c r="AC14" s="2949"/>
      <c r="AD14" s="2949"/>
      <c r="AE14" s="2949"/>
      <c r="AF14" s="2949"/>
      <c r="AG14" s="2949"/>
      <c r="AH14" s="2949"/>
      <c r="AI14" s="2949"/>
      <c r="AJ14" s="2949"/>
      <c r="AK14" s="2949"/>
      <c r="AL14" s="2949"/>
      <c r="AM14" s="2949"/>
      <c r="AN14" s="2949"/>
      <c r="AO14" s="2949"/>
      <c r="AP14" s="2949"/>
      <c r="AQ14" s="2949"/>
      <c r="AR14" s="2949"/>
      <c r="AS14" s="2949"/>
      <c r="AT14" s="2949"/>
      <c r="AU14" s="2949"/>
      <c r="AV14" s="2949"/>
      <c r="AW14" s="2949"/>
      <c r="AX14" s="2949"/>
      <c r="AY14" s="2949"/>
      <c r="AZ14" s="2949"/>
      <c r="BA14" s="2949"/>
      <c r="BB14" s="2949"/>
      <c r="BC14" s="2949"/>
      <c r="BD14" s="2949"/>
      <c r="BE14" s="2949"/>
      <c r="BF14" s="2949"/>
      <c r="BG14" s="2949"/>
      <c r="BH14" s="2949"/>
      <c r="BI14" s="2949"/>
      <c r="BJ14" s="2949"/>
      <c r="BK14" s="2949"/>
      <c r="BL14" s="2949"/>
      <c r="BM14" s="2949"/>
      <c r="BN14" s="2949"/>
      <c r="BO14" s="2949"/>
      <c r="BP14" s="2949"/>
      <c r="BQ14" s="2949"/>
      <c r="BR14" s="2949"/>
      <c r="BS14" s="2949"/>
      <c r="BT14" s="2949"/>
      <c r="BU14" s="2949"/>
      <c r="BV14" s="2949"/>
      <c r="BW14" s="2949"/>
      <c r="BX14" s="2949"/>
      <c r="BY14" s="2949"/>
      <c r="BZ14" s="2949"/>
      <c r="CA14" s="2949"/>
      <c r="CB14" s="2949"/>
      <c r="CC14" s="2949"/>
      <c r="CD14" s="2949"/>
      <c r="CE14" s="2949"/>
      <c r="CF14" s="2949"/>
      <c r="CG14" s="2949"/>
      <c r="CH14" s="2949"/>
      <c r="CI14" s="2949"/>
      <c r="CJ14" s="2949"/>
      <c r="CK14" s="2949"/>
      <c r="CL14" s="2949"/>
      <c r="CM14" s="2949"/>
      <c r="CN14" s="2949"/>
      <c r="CO14" s="2949"/>
      <c r="CP14" s="2949"/>
      <c r="CQ14" s="2949"/>
      <c r="CR14" s="2949"/>
      <c r="CS14" s="2949"/>
      <c r="CT14" s="2949"/>
      <c r="CU14" s="2949"/>
      <c r="CV14" s="2949"/>
      <c r="CW14" s="2949"/>
      <c r="CX14" s="2949"/>
      <c r="CY14" s="2949"/>
      <c r="CZ14" s="2949"/>
      <c r="DA14" s="2949"/>
      <c r="DB14" s="2949"/>
      <c r="DC14" s="2949"/>
      <c r="DD14" s="2949"/>
      <c r="DE14" s="2949"/>
      <c r="DF14" s="2949"/>
      <c r="DG14" s="2949"/>
      <c r="DH14" s="2949"/>
      <c r="DI14" s="2949"/>
      <c r="DJ14" s="2949"/>
      <c r="DK14" s="2949"/>
      <c r="DL14" s="2949"/>
      <c r="DM14" s="2949"/>
      <c r="DN14" s="2949"/>
      <c r="DO14" s="2949"/>
      <c r="DP14" s="2949"/>
      <c r="DQ14" s="2949"/>
      <c r="DR14" s="2949"/>
      <c r="DS14" s="2949"/>
      <c r="DT14" s="2949"/>
      <c r="DU14" s="2949"/>
      <c r="DV14" s="2949"/>
      <c r="DW14" s="2949"/>
      <c r="DX14" s="2949"/>
      <c r="DY14" s="2949"/>
      <c r="DZ14" s="2949"/>
      <c r="EA14" s="2949"/>
      <c r="EB14" s="2949"/>
    </row>
    <row r="15" spans="1:133" s="172" customFormat="1">
      <c r="A15" s="2435"/>
      <c r="B15" s="1478" t="s">
        <v>852</v>
      </c>
      <c r="C15" s="1479"/>
      <c r="D15" s="1479"/>
      <c r="E15" s="1476"/>
      <c r="F15" s="3602">
        <f>SUM(F10:F14)</f>
        <v>0</v>
      </c>
      <c r="G15" s="3602">
        <f>SUM(G10:G14)</f>
        <v>0</v>
      </c>
      <c r="H15" s="3602">
        <f>SUM(H10:H14)</f>
        <v>0</v>
      </c>
      <c r="I15" s="3602">
        <f>SUM(I11:I14)-I10</f>
        <v>0</v>
      </c>
      <c r="J15" s="385"/>
      <c r="K15" s="2435" t="s">
        <v>852</v>
      </c>
      <c r="L15" s="2436">
        <f>SUM(L10:L14)</f>
        <v>0</v>
      </c>
      <c r="M15" s="2437">
        <f>SUM(M10:M14)</f>
        <v>0</v>
      </c>
      <c r="N15" s="2437">
        <f>SUM(N10:N14)</f>
        <v>0</v>
      </c>
      <c r="O15" s="2955"/>
      <c r="P15" s="2949"/>
      <c r="Q15" s="2949"/>
      <c r="R15" s="2949"/>
      <c r="S15" s="2949"/>
      <c r="T15" s="2949"/>
      <c r="U15" s="2949"/>
      <c r="V15" s="2949"/>
      <c r="W15" s="2949"/>
      <c r="X15" s="2949"/>
      <c r="Y15" s="2949"/>
      <c r="Z15" s="2949"/>
      <c r="AA15" s="2949"/>
      <c r="AB15" s="2949"/>
      <c r="AC15" s="2949"/>
      <c r="AD15" s="2949"/>
      <c r="AE15" s="2949"/>
      <c r="AF15" s="2949"/>
      <c r="AG15" s="2949"/>
      <c r="AH15" s="2949"/>
      <c r="AI15" s="2949"/>
      <c r="AJ15" s="2949"/>
      <c r="AK15" s="2949"/>
      <c r="AL15" s="2949"/>
      <c r="AM15" s="2949"/>
      <c r="AN15" s="2949"/>
      <c r="AO15" s="2949"/>
      <c r="AP15" s="2949"/>
      <c r="AQ15" s="2949"/>
      <c r="AR15" s="2949"/>
      <c r="AS15" s="2949"/>
      <c r="AT15" s="2949"/>
      <c r="AU15" s="2949"/>
      <c r="AV15" s="2949"/>
      <c r="AW15" s="2949"/>
      <c r="AX15" s="2949"/>
      <c r="AY15" s="2949"/>
      <c r="AZ15" s="2949"/>
      <c r="BA15" s="2949"/>
      <c r="BB15" s="2949"/>
      <c r="BC15" s="2949"/>
      <c r="BD15" s="2949"/>
      <c r="BE15" s="2949"/>
      <c r="BF15" s="2949"/>
      <c r="BG15" s="2949"/>
      <c r="BH15" s="2949"/>
      <c r="BI15" s="2949"/>
      <c r="BJ15" s="2949"/>
      <c r="BK15" s="2949"/>
      <c r="BL15" s="2949"/>
      <c r="BM15" s="2949"/>
      <c r="BN15" s="2949"/>
      <c r="BO15" s="2949"/>
      <c r="BP15" s="2949"/>
      <c r="BQ15" s="2949"/>
      <c r="BR15" s="2949"/>
      <c r="BS15" s="2949"/>
      <c r="BT15" s="2949"/>
      <c r="BU15" s="2949"/>
      <c r="BV15" s="2949"/>
      <c r="BW15" s="2949"/>
      <c r="BX15" s="2949"/>
      <c r="BY15" s="2949"/>
      <c r="BZ15" s="2949"/>
      <c r="CA15" s="2949"/>
      <c r="CB15" s="2949"/>
      <c r="CC15" s="2949"/>
      <c r="CD15" s="2949"/>
      <c r="CE15" s="2949"/>
      <c r="CF15" s="2949"/>
      <c r="CG15" s="2949"/>
      <c r="CH15" s="2949"/>
      <c r="CI15" s="2949"/>
      <c r="CJ15" s="2949"/>
      <c r="CK15" s="2949"/>
      <c r="CL15" s="2949"/>
      <c r="CM15" s="2949"/>
      <c r="CN15" s="2949"/>
      <c r="CO15" s="2949"/>
      <c r="CP15" s="2949"/>
      <c r="CQ15" s="2949"/>
      <c r="CR15" s="2949"/>
      <c r="CS15" s="2949"/>
      <c r="CT15" s="2949"/>
      <c r="CU15" s="2949"/>
      <c r="CV15" s="2949"/>
      <c r="CW15" s="2949"/>
      <c r="CX15" s="2949"/>
      <c r="CY15" s="2949"/>
      <c r="CZ15" s="2949"/>
      <c r="DA15" s="2949"/>
      <c r="DB15" s="2949"/>
      <c r="DC15" s="2949"/>
      <c r="DD15" s="2949"/>
      <c r="DE15" s="2949"/>
      <c r="DF15" s="2949"/>
      <c r="DG15" s="2949"/>
      <c r="DH15" s="2949"/>
      <c r="DI15" s="2949"/>
      <c r="DJ15" s="2949"/>
      <c r="DK15" s="2949"/>
      <c r="DL15" s="2949"/>
      <c r="DM15" s="2949"/>
      <c r="DN15" s="2949"/>
      <c r="DO15" s="2949"/>
      <c r="DP15" s="2949"/>
      <c r="DQ15" s="2949"/>
      <c r="DR15" s="2949"/>
      <c r="DS15" s="2949"/>
      <c r="DT15" s="2949"/>
      <c r="DU15" s="2949"/>
      <c r="DV15" s="2949"/>
      <c r="DW15" s="2949"/>
      <c r="DX15" s="2949"/>
      <c r="DY15" s="2949"/>
      <c r="DZ15" s="2949"/>
      <c r="EA15" s="2949"/>
      <c r="EB15" s="2949"/>
    </row>
    <row r="16" spans="1:133" s="172" customFormat="1">
      <c r="A16" s="378"/>
      <c r="B16" s="378"/>
      <c r="C16" s="378"/>
      <c r="D16" s="378"/>
      <c r="E16" s="378"/>
      <c r="F16" s="3603"/>
      <c r="G16" s="3603"/>
      <c r="H16" s="3603"/>
      <c r="I16" s="3604"/>
      <c r="J16" s="385"/>
      <c r="K16" s="378"/>
      <c r="L16" s="378"/>
      <c r="M16" s="378"/>
      <c r="N16" s="378"/>
      <c r="O16" s="2955"/>
      <c r="P16" s="2949"/>
      <c r="Q16" s="2949"/>
      <c r="R16" s="2949"/>
      <c r="S16" s="2949"/>
      <c r="T16" s="2949"/>
      <c r="U16" s="2949"/>
      <c r="V16" s="2949"/>
      <c r="W16" s="2949"/>
      <c r="X16" s="2949"/>
      <c r="Y16" s="2949"/>
      <c r="Z16" s="2949"/>
      <c r="AA16" s="2949"/>
      <c r="AB16" s="2949"/>
      <c r="AC16" s="2949"/>
      <c r="AD16" s="2949"/>
      <c r="AE16" s="2949"/>
      <c r="AF16" s="2949"/>
      <c r="AG16" s="2949"/>
      <c r="AH16" s="2949"/>
      <c r="AI16" s="2949"/>
      <c r="AJ16" s="2949"/>
      <c r="AK16" s="2949"/>
      <c r="AL16" s="2949"/>
      <c r="AM16" s="2949"/>
      <c r="AN16" s="2949"/>
      <c r="AO16" s="2949"/>
      <c r="AP16" s="2949"/>
      <c r="AQ16" s="2949"/>
      <c r="AR16" s="2949"/>
      <c r="AS16" s="2949"/>
      <c r="AT16" s="2949"/>
      <c r="AU16" s="2949"/>
      <c r="AV16" s="2949"/>
      <c r="AW16" s="2949"/>
      <c r="AX16" s="2949"/>
      <c r="AY16" s="2949"/>
      <c r="AZ16" s="2949"/>
      <c r="BA16" s="2949"/>
      <c r="BB16" s="2949"/>
      <c r="BC16" s="2949"/>
      <c r="BD16" s="2949"/>
      <c r="BE16" s="2949"/>
      <c r="BF16" s="2949"/>
      <c r="BG16" s="2949"/>
      <c r="BH16" s="2949"/>
      <c r="BI16" s="2949"/>
      <c r="BJ16" s="2949"/>
      <c r="BK16" s="2949"/>
      <c r="BL16" s="2949"/>
      <c r="BM16" s="2949"/>
      <c r="BN16" s="2949"/>
      <c r="BO16" s="2949"/>
      <c r="BP16" s="2949"/>
      <c r="BQ16" s="2949"/>
      <c r="BR16" s="2949"/>
      <c r="BS16" s="2949"/>
      <c r="BT16" s="2949"/>
      <c r="BU16" s="2949"/>
      <c r="BV16" s="2949"/>
      <c r="BW16" s="2949"/>
      <c r="BX16" s="2949"/>
      <c r="BY16" s="2949"/>
      <c r="BZ16" s="2949"/>
      <c r="CA16" s="2949"/>
      <c r="CB16" s="2949"/>
      <c r="CC16" s="2949"/>
      <c r="CD16" s="2949"/>
      <c r="CE16" s="2949"/>
      <c r="CF16" s="2949"/>
      <c r="CG16" s="2949"/>
      <c r="CH16" s="2949"/>
      <c r="CI16" s="2949"/>
      <c r="CJ16" s="2949"/>
      <c r="CK16" s="2949"/>
      <c r="CL16" s="2949"/>
      <c r="CM16" s="2949"/>
      <c r="CN16" s="2949"/>
      <c r="CO16" s="2949"/>
      <c r="CP16" s="2949"/>
      <c r="CQ16" s="2949"/>
      <c r="CR16" s="2949"/>
      <c r="CS16" s="2949"/>
      <c r="CT16" s="2949"/>
      <c r="CU16" s="2949"/>
      <c r="CV16" s="2949"/>
      <c r="CW16" s="2949"/>
      <c r="CX16" s="2949"/>
      <c r="CY16" s="2949"/>
      <c r="CZ16" s="2949"/>
      <c r="DA16" s="2949"/>
      <c r="DB16" s="2949"/>
      <c r="DC16" s="2949"/>
      <c r="DD16" s="2949"/>
      <c r="DE16" s="2949"/>
      <c r="DF16" s="2949"/>
      <c r="DG16" s="2949"/>
      <c r="DH16" s="2949"/>
      <c r="DI16" s="2949"/>
      <c r="DJ16" s="2949"/>
      <c r="DK16" s="2949"/>
      <c r="DL16" s="2949"/>
      <c r="DM16" s="2949"/>
      <c r="DN16" s="2949"/>
      <c r="DO16" s="2949"/>
      <c r="DP16" s="2949"/>
      <c r="DQ16" s="2949"/>
      <c r="DR16" s="2949"/>
      <c r="DS16" s="2949"/>
      <c r="DT16" s="2949"/>
      <c r="DU16" s="2949"/>
      <c r="DV16" s="2949"/>
      <c r="DW16" s="2949"/>
      <c r="DX16" s="2949"/>
      <c r="DY16" s="2949"/>
      <c r="DZ16" s="2949"/>
      <c r="EA16" s="2949"/>
      <c r="EB16" s="2949"/>
    </row>
    <row r="17" spans="1:132" s="385" customFormat="1">
      <c r="A17" s="378"/>
      <c r="B17" s="383" t="s">
        <v>1660</v>
      </c>
      <c r="C17" s="383"/>
      <c r="D17" s="383"/>
      <c r="E17" s="384"/>
      <c r="F17" s="3605"/>
      <c r="G17" s="3605"/>
      <c r="H17" s="3605"/>
      <c r="I17" s="3604"/>
      <c r="K17" s="2434" t="s">
        <v>98</v>
      </c>
      <c r="L17" s="2438" t="str">
        <f>IF(ROUND(L15,1)=100%,"OK","ERROR")</f>
        <v>ERROR</v>
      </c>
      <c r="M17" s="2438" t="str">
        <f>IF(ROUND(M15,1)=ROUND(SUM(I15,I18:I25),1),"OK","ERROR")</f>
        <v>OK</v>
      </c>
      <c r="N17" s="2438" t="str">
        <f>IF(ROUND(N15,1)=ROUND(I15,1),"OK","ERROR")</f>
        <v>OK</v>
      </c>
      <c r="O17" s="2955"/>
      <c r="P17" s="2949"/>
      <c r="Q17" s="2949"/>
      <c r="R17" s="2949"/>
      <c r="S17" s="2949"/>
      <c r="T17" s="2949"/>
      <c r="U17" s="2949"/>
      <c r="V17" s="2949"/>
      <c r="W17" s="2949"/>
      <c r="X17" s="2949"/>
      <c r="Y17" s="2949"/>
      <c r="Z17" s="2949"/>
      <c r="AA17" s="2949"/>
      <c r="AB17" s="2949"/>
      <c r="AC17" s="2949"/>
      <c r="AD17" s="2949"/>
      <c r="AE17" s="2949"/>
      <c r="AF17" s="2949"/>
      <c r="AG17" s="2949"/>
      <c r="AH17" s="2949"/>
      <c r="AI17" s="2949"/>
      <c r="AJ17" s="2949"/>
      <c r="AK17" s="2949"/>
      <c r="AL17" s="2949"/>
      <c r="AM17" s="2949"/>
      <c r="AN17" s="2949"/>
      <c r="AO17" s="2949"/>
      <c r="AP17" s="2949"/>
      <c r="AQ17" s="2949"/>
      <c r="AR17" s="2949"/>
      <c r="AS17" s="2949"/>
      <c r="AT17" s="2949"/>
      <c r="AU17" s="2949"/>
      <c r="AV17" s="2949"/>
      <c r="AW17" s="2949"/>
      <c r="AX17" s="2949"/>
      <c r="AY17" s="2949"/>
      <c r="AZ17" s="2949"/>
      <c r="BA17" s="2949"/>
      <c r="BB17" s="2949"/>
      <c r="BC17" s="2949"/>
      <c r="BD17" s="2949"/>
      <c r="BE17" s="2949"/>
      <c r="BF17" s="2949"/>
      <c r="BG17" s="2949"/>
      <c r="BH17" s="2949"/>
      <c r="BI17" s="2949"/>
      <c r="BJ17" s="2949"/>
      <c r="BK17" s="2949"/>
      <c r="BL17" s="2949"/>
      <c r="BM17" s="2949"/>
      <c r="BN17" s="2949"/>
      <c r="BO17" s="2949"/>
      <c r="BP17" s="2949"/>
      <c r="BQ17" s="2949"/>
      <c r="BR17" s="2949"/>
      <c r="BS17" s="2949"/>
      <c r="BT17" s="2949"/>
      <c r="BU17" s="2949"/>
      <c r="BV17" s="2949"/>
      <c r="BW17" s="2949"/>
      <c r="BX17" s="2949"/>
      <c r="BY17" s="2949"/>
      <c r="BZ17" s="2949"/>
      <c r="CA17" s="2949"/>
      <c r="CB17" s="2949"/>
      <c r="CC17" s="2949"/>
      <c r="CD17" s="2949"/>
      <c r="CE17" s="2949"/>
      <c r="CF17" s="2949"/>
      <c r="CG17" s="2949"/>
      <c r="CH17" s="2949"/>
      <c r="CI17" s="2949"/>
      <c r="CJ17" s="2949"/>
      <c r="CK17" s="2949"/>
      <c r="CL17" s="2949"/>
      <c r="CM17" s="2949"/>
      <c r="CN17" s="2949"/>
      <c r="CO17" s="2949"/>
      <c r="CP17" s="2949"/>
      <c r="CQ17" s="2949"/>
      <c r="CR17" s="2949"/>
      <c r="CS17" s="2949"/>
      <c r="CT17" s="2949"/>
      <c r="CU17" s="2949"/>
      <c r="CV17" s="2949"/>
      <c r="CW17" s="2949"/>
      <c r="CX17" s="2949"/>
      <c r="CY17" s="2949"/>
      <c r="CZ17" s="2949"/>
      <c r="DA17" s="2949"/>
      <c r="DB17" s="2949"/>
      <c r="DC17" s="2949"/>
      <c r="DD17" s="2949"/>
      <c r="DE17" s="2949"/>
      <c r="DF17" s="2949"/>
      <c r="DG17" s="2949"/>
      <c r="DH17" s="2949"/>
      <c r="DI17" s="2949"/>
      <c r="DJ17" s="2949"/>
      <c r="DK17" s="2949"/>
      <c r="DL17" s="2949"/>
      <c r="DM17" s="2949"/>
      <c r="DN17" s="2949"/>
      <c r="DO17" s="2949"/>
      <c r="DP17" s="2949"/>
      <c r="DQ17" s="2949"/>
      <c r="DR17" s="2949"/>
      <c r="DS17" s="2949"/>
      <c r="DT17" s="2949"/>
      <c r="DU17" s="2949"/>
      <c r="DV17" s="2949"/>
      <c r="DW17" s="2949"/>
      <c r="DX17" s="2949"/>
      <c r="DY17" s="2949"/>
      <c r="DZ17" s="2949"/>
      <c r="EA17" s="2949"/>
      <c r="EB17" s="2949"/>
    </row>
    <row r="18" spans="1:132" s="385" customFormat="1" ht="15">
      <c r="A18" s="2453" t="s">
        <v>1659</v>
      </c>
      <c r="B18" s="1474" t="s">
        <v>1923</v>
      </c>
      <c r="C18" s="1475"/>
      <c r="D18" s="1475"/>
      <c r="E18" s="1476"/>
      <c r="F18" s="3600"/>
      <c r="G18" s="3600"/>
      <c r="H18" s="3600"/>
      <c r="I18" s="3601">
        <f>SUM(F18:H18)</f>
        <v>0</v>
      </c>
      <c r="O18" s="2955"/>
      <c r="P18" s="2949"/>
      <c r="Q18" s="2949"/>
      <c r="R18" s="2949"/>
      <c r="S18" s="2949"/>
      <c r="T18" s="2949"/>
      <c r="U18" s="2949"/>
      <c r="V18" s="2949"/>
      <c r="W18" s="2949"/>
      <c r="X18" s="2949"/>
      <c r="Y18" s="2949"/>
      <c r="Z18" s="2949"/>
      <c r="AA18" s="2949"/>
      <c r="AB18" s="2949"/>
      <c r="AC18" s="2949"/>
      <c r="AD18" s="2949"/>
      <c r="AE18" s="2949"/>
      <c r="AF18" s="2949"/>
      <c r="AG18" s="2949"/>
      <c r="AH18" s="2949"/>
      <c r="AI18" s="2949"/>
      <c r="AJ18" s="2949"/>
      <c r="AK18" s="2949"/>
      <c r="AL18" s="2949"/>
      <c r="AM18" s="2949"/>
      <c r="AN18" s="2949"/>
      <c r="AO18" s="2949"/>
      <c r="AP18" s="2949"/>
      <c r="AQ18" s="2949"/>
      <c r="AR18" s="2949"/>
      <c r="AS18" s="2949"/>
      <c r="AT18" s="2949"/>
      <c r="AU18" s="2949"/>
      <c r="AV18" s="2949"/>
      <c r="AW18" s="2949"/>
      <c r="AX18" s="2949"/>
      <c r="AY18" s="2949"/>
      <c r="AZ18" s="2949"/>
      <c r="BA18" s="2949"/>
      <c r="BB18" s="2949"/>
      <c r="BC18" s="2949"/>
      <c r="BD18" s="2949"/>
      <c r="BE18" s="2949"/>
      <c r="BF18" s="2949"/>
      <c r="BG18" s="2949"/>
      <c r="BH18" s="2949"/>
      <c r="BI18" s="2949"/>
      <c r="BJ18" s="2949"/>
      <c r="BK18" s="2949"/>
      <c r="BL18" s="2949"/>
      <c r="BM18" s="2949"/>
      <c r="BN18" s="2949"/>
      <c r="BO18" s="2949"/>
      <c r="BP18" s="2949"/>
      <c r="BQ18" s="2949"/>
      <c r="BR18" s="2949"/>
      <c r="BS18" s="2949"/>
      <c r="BT18" s="2949"/>
      <c r="BU18" s="2949"/>
      <c r="BV18" s="2949"/>
      <c r="BW18" s="2949"/>
      <c r="BX18" s="2949"/>
      <c r="BY18" s="2949"/>
      <c r="BZ18" s="2949"/>
      <c r="CA18" s="2949"/>
      <c r="CB18" s="2949"/>
      <c r="CC18" s="2949"/>
      <c r="CD18" s="2949"/>
      <c r="CE18" s="2949"/>
      <c r="CF18" s="2949"/>
      <c r="CG18" s="2949"/>
      <c r="CH18" s="2949"/>
      <c r="CI18" s="2949"/>
      <c r="CJ18" s="2949"/>
      <c r="CK18" s="2949"/>
      <c r="CL18" s="2949"/>
      <c r="CM18" s="2949"/>
      <c r="CN18" s="2949"/>
      <c r="CO18" s="2949"/>
      <c r="CP18" s="2949"/>
      <c r="CQ18" s="2949"/>
      <c r="CR18" s="2949"/>
      <c r="CS18" s="2949"/>
      <c r="CT18" s="2949"/>
      <c r="CU18" s="2949"/>
      <c r="CV18" s="2949"/>
      <c r="CW18" s="2949"/>
      <c r="CX18" s="2949"/>
      <c r="CY18" s="2949"/>
      <c r="CZ18" s="2949"/>
      <c r="DA18" s="2949"/>
      <c r="DB18" s="2949"/>
      <c r="DC18" s="2949"/>
      <c r="DD18" s="2949"/>
      <c r="DE18" s="2949"/>
      <c r="DF18" s="2949"/>
      <c r="DG18" s="2949"/>
      <c r="DH18" s="2949"/>
      <c r="DI18" s="2949"/>
      <c r="DJ18" s="2949"/>
      <c r="DK18" s="2949"/>
      <c r="DL18" s="2949"/>
      <c r="DM18" s="2949"/>
      <c r="DN18" s="2949"/>
      <c r="DO18" s="2949"/>
      <c r="DP18" s="2949"/>
      <c r="DQ18" s="2949"/>
      <c r="DR18" s="2949"/>
      <c r="DS18" s="2949"/>
      <c r="DT18" s="2949"/>
      <c r="DU18" s="2949"/>
      <c r="DV18" s="2949"/>
      <c r="DW18" s="2949"/>
      <c r="DX18" s="2949"/>
      <c r="DY18" s="2949"/>
      <c r="DZ18" s="2949"/>
      <c r="EA18" s="2949"/>
      <c r="EB18" s="2949"/>
    </row>
    <row r="19" spans="1:132" s="172" customFormat="1" ht="11.25" customHeight="1">
      <c r="A19" s="2959" t="s">
        <v>1661</v>
      </c>
      <c r="B19" s="1474" t="s">
        <v>1662</v>
      </c>
      <c r="C19" s="1475"/>
      <c r="D19" s="1475"/>
      <c r="E19" s="1476"/>
      <c r="F19" s="3600"/>
      <c r="G19" s="3600"/>
      <c r="H19" s="3600"/>
      <c r="I19" s="3604"/>
      <c r="J19" s="385"/>
      <c r="K19" s="3096"/>
      <c r="L19" s="3096"/>
      <c r="M19" s="3096"/>
      <c r="N19" s="385"/>
      <c r="O19" s="2955"/>
      <c r="P19" s="2949"/>
      <c r="Q19" s="2949"/>
      <c r="R19" s="2949"/>
      <c r="S19" s="2949"/>
      <c r="T19" s="2949"/>
      <c r="U19" s="2949"/>
      <c r="V19" s="2949"/>
      <c r="W19" s="2949"/>
      <c r="X19" s="2949"/>
      <c r="Y19" s="2949"/>
      <c r="Z19" s="2949"/>
      <c r="AA19" s="2949"/>
      <c r="AB19" s="2949"/>
      <c r="AC19" s="2949"/>
      <c r="AD19" s="2949"/>
      <c r="AE19" s="2949"/>
      <c r="AF19" s="2949"/>
      <c r="AG19" s="2949"/>
      <c r="AH19" s="2949"/>
      <c r="AI19" s="2949"/>
      <c r="AJ19" s="2949"/>
      <c r="AK19" s="2949"/>
      <c r="AL19" s="2949"/>
      <c r="AM19" s="2949"/>
      <c r="AN19" s="2949"/>
      <c r="AO19" s="2949"/>
      <c r="AP19" s="2949"/>
      <c r="AQ19" s="2949"/>
      <c r="AR19" s="2949"/>
      <c r="AS19" s="2949"/>
      <c r="AT19" s="2949"/>
      <c r="AU19" s="2949"/>
      <c r="AV19" s="2949"/>
      <c r="AW19" s="2949"/>
      <c r="AX19" s="2949"/>
      <c r="AY19" s="2949"/>
      <c r="AZ19" s="2949"/>
      <c r="BA19" s="2949"/>
      <c r="BB19" s="2949"/>
      <c r="BC19" s="2949"/>
      <c r="BD19" s="2949"/>
      <c r="BE19" s="2949"/>
      <c r="BF19" s="2949"/>
      <c r="BG19" s="2949"/>
      <c r="BH19" s="2949"/>
      <c r="BI19" s="2949"/>
      <c r="BJ19" s="2949"/>
      <c r="BK19" s="2949"/>
      <c r="BL19" s="2949"/>
      <c r="BM19" s="2949"/>
      <c r="BN19" s="2949"/>
      <c r="BO19" s="2949"/>
      <c r="BP19" s="2949"/>
      <c r="BQ19" s="2949"/>
      <c r="BR19" s="2949"/>
      <c r="BS19" s="2949"/>
      <c r="BT19" s="2949"/>
      <c r="BU19" s="2949"/>
      <c r="BV19" s="2949"/>
      <c r="BW19" s="2949"/>
      <c r="BX19" s="2949"/>
      <c r="BY19" s="2949"/>
      <c r="BZ19" s="2949"/>
      <c r="CA19" s="2949"/>
      <c r="CB19" s="2949"/>
      <c r="CC19" s="2949"/>
      <c r="CD19" s="2949"/>
      <c r="CE19" s="2949"/>
      <c r="CF19" s="2949"/>
      <c r="CG19" s="2949"/>
      <c r="CH19" s="2949"/>
      <c r="CI19" s="2949"/>
      <c r="CJ19" s="2949"/>
      <c r="CK19" s="2949"/>
      <c r="CL19" s="2949"/>
      <c r="CM19" s="2949"/>
      <c r="CN19" s="2949"/>
      <c r="CO19" s="2949"/>
      <c r="CP19" s="2949"/>
      <c r="CQ19" s="2949"/>
      <c r="CR19" s="2949"/>
      <c r="CS19" s="2949"/>
      <c r="CT19" s="2949"/>
      <c r="CU19" s="2949"/>
      <c r="CV19" s="2949"/>
      <c r="CW19" s="2949"/>
      <c r="CX19" s="2949"/>
      <c r="CY19" s="2949"/>
      <c r="CZ19" s="2949"/>
      <c r="DA19" s="2949"/>
      <c r="DB19" s="2949"/>
      <c r="DC19" s="2949"/>
      <c r="DD19" s="2949"/>
      <c r="DE19" s="2949"/>
      <c r="DF19" s="2949"/>
      <c r="DG19" s="2949"/>
      <c r="DH19" s="2949"/>
      <c r="DI19" s="2949"/>
      <c r="DJ19" s="2949"/>
      <c r="DK19" s="2949"/>
      <c r="DL19" s="2949"/>
      <c r="DM19" s="2949"/>
      <c r="DN19" s="2949"/>
      <c r="DO19" s="2949"/>
      <c r="DP19" s="2949"/>
      <c r="DQ19" s="2949"/>
      <c r="DR19" s="2949"/>
      <c r="DS19" s="2949"/>
      <c r="DT19" s="2949"/>
      <c r="DU19" s="2949"/>
      <c r="DV19" s="2949"/>
      <c r="DW19" s="2949"/>
      <c r="DX19" s="2949"/>
      <c r="DY19" s="2949"/>
      <c r="DZ19" s="2949"/>
      <c r="EA19" s="2949"/>
      <c r="EB19" s="2949"/>
    </row>
    <row r="20" spans="1:132" s="172" customFormat="1" ht="15">
      <c r="A20" s="2958" t="s">
        <v>1925</v>
      </c>
      <c r="B20" s="1474" t="s">
        <v>1926</v>
      </c>
      <c r="C20" s="1475"/>
      <c r="D20" s="1475"/>
      <c r="E20" s="1476"/>
      <c r="F20" s="3600"/>
      <c r="G20" s="3600"/>
      <c r="H20" s="3600"/>
      <c r="I20" s="3601">
        <f t="shared" ref="I20:I25" si="0">SUM(F20:H20)</f>
        <v>0</v>
      </c>
      <c r="J20" s="385"/>
      <c r="K20" s="3096"/>
      <c r="L20" s="3096"/>
      <c r="M20" s="3096"/>
      <c r="N20" s="385"/>
      <c r="O20" s="2955"/>
      <c r="P20" s="2949"/>
      <c r="Q20" s="2949"/>
      <c r="R20" s="2949"/>
      <c r="S20" s="2949"/>
      <c r="T20" s="2949"/>
      <c r="U20" s="2949"/>
      <c r="V20" s="2949"/>
      <c r="W20" s="2949"/>
      <c r="X20" s="2949"/>
      <c r="Y20" s="2949"/>
      <c r="Z20" s="2949"/>
      <c r="AA20" s="2949"/>
      <c r="AB20" s="2949"/>
      <c r="AC20" s="2949"/>
      <c r="AD20" s="2949"/>
      <c r="AE20" s="2949"/>
      <c r="AF20" s="2949"/>
      <c r="AG20" s="2949"/>
      <c r="AH20" s="2949"/>
      <c r="AI20" s="2949"/>
      <c r="AJ20" s="2949"/>
      <c r="AK20" s="2949"/>
      <c r="AL20" s="2949"/>
      <c r="AM20" s="2949"/>
      <c r="AN20" s="2949"/>
      <c r="AO20" s="2949"/>
      <c r="AP20" s="2949"/>
      <c r="AQ20" s="2949"/>
      <c r="AR20" s="2949"/>
      <c r="AS20" s="2949"/>
      <c r="AT20" s="2949"/>
      <c r="AU20" s="2949"/>
      <c r="AV20" s="2949"/>
      <c r="AW20" s="2949"/>
      <c r="AX20" s="2949"/>
      <c r="AY20" s="2949"/>
      <c r="AZ20" s="2949"/>
      <c r="BA20" s="2949"/>
      <c r="BB20" s="2949"/>
      <c r="BC20" s="2949"/>
      <c r="BD20" s="2949"/>
      <c r="BE20" s="2949"/>
      <c r="BF20" s="2949"/>
      <c r="BG20" s="2949"/>
      <c r="BH20" s="2949"/>
      <c r="BI20" s="2949"/>
      <c r="BJ20" s="2949"/>
      <c r="BK20" s="2949"/>
      <c r="BL20" s="2949"/>
      <c r="BM20" s="2949"/>
      <c r="BN20" s="2949"/>
      <c r="BO20" s="2949"/>
      <c r="BP20" s="2949"/>
      <c r="BQ20" s="2949"/>
      <c r="BR20" s="2949"/>
      <c r="BS20" s="2949"/>
      <c r="BT20" s="2949"/>
      <c r="BU20" s="2949"/>
      <c r="BV20" s="2949"/>
      <c r="BW20" s="2949"/>
      <c r="BX20" s="2949"/>
      <c r="BY20" s="2949"/>
      <c r="BZ20" s="2949"/>
      <c r="CA20" s="2949"/>
      <c r="CB20" s="2949"/>
      <c r="CC20" s="2949"/>
      <c r="CD20" s="2949"/>
      <c r="CE20" s="2949"/>
      <c r="CF20" s="2949"/>
      <c r="CG20" s="2949"/>
      <c r="CH20" s="2949"/>
      <c r="CI20" s="2949"/>
      <c r="CJ20" s="2949"/>
      <c r="CK20" s="2949"/>
      <c r="CL20" s="2949"/>
      <c r="CM20" s="2949"/>
      <c r="CN20" s="2949"/>
      <c r="CO20" s="2949"/>
      <c r="CP20" s="2949"/>
      <c r="CQ20" s="2949"/>
      <c r="CR20" s="2949"/>
      <c r="CS20" s="2949"/>
      <c r="CT20" s="2949"/>
      <c r="CU20" s="2949"/>
      <c r="CV20" s="2949"/>
      <c r="CW20" s="2949"/>
      <c r="CX20" s="2949"/>
      <c r="CY20" s="2949"/>
      <c r="CZ20" s="2949"/>
      <c r="DA20" s="2949"/>
      <c r="DB20" s="2949"/>
      <c r="DC20" s="2949"/>
      <c r="DD20" s="2949"/>
      <c r="DE20" s="2949"/>
      <c r="DF20" s="2949"/>
      <c r="DG20" s="2949"/>
      <c r="DH20" s="2949"/>
      <c r="DI20" s="2949"/>
      <c r="DJ20" s="2949"/>
      <c r="DK20" s="2949"/>
      <c r="DL20" s="2949"/>
      <c r="DM20" s="2949"/>
      <c r="DN20" s="2949"/>
      <c r="DO20" s="2949"/>
      <c r="DP20" s="2949"/>
      <c r="DQ20" s="2949"/>
      <c r="DR20" s="2949"/>
      <c r="DS20" s="2949"/>
      <c r="DT20" s="2949"/>
      <c r="DU20" s="2949"/>
      <c r="DV20" s="2949"/>
      <c r="DW20" s="2949"/>
      <c r="DX20" s="2949"/>
      <c r="DY20" s="2949"/>
      <c r="DZ20" s="2949"/>
      <c r="EA20" s="2949"/>
      <c r="EB20" s="2949"/>
    </row>
    <row r="21" spans="1:132" s="172" customFormat="1" ht="15">
      <c r="A21" s="2958" t="s">
        <v>1927</v>
      </c>
      <c r="B21" s="1474" t="s">
        <v>1928</v>
      </c>
      <c r="C21" s="1475"/>
      <c r="D21" s="1475"/>
      <c r="E21" s="1476"/>
      <c r="F21" s="3600"/>
      <c r="G21" s="3600"/>
      <c r="H21" s="3600"/>
      <c r="I21" s="3601">
        <f t="shared" si="0"/>
        <v>0</v>
      </c>
      <c r="J21" s="385"/>
      <c r="K21" s="3096"/>
      <c r="L21" s="3096"/>
      <c r="M21" s="3096"/>
      <c r="N21" s="385"/>
      <c r="O21" s="2955"/>
      <c r="P21" s="2949"/>
      <c r="Q21" s="2949"/>
      <c r="R21" s="2949"/>
      <c r="S21" s="2949"/>
      <c r="T21" s="2949"/>
      <c r="U21" s="2949"/>
      <c r="V21" s="2949"/>
      <c r="W21" s="2949"/>
      <c r="X21" s="2949"/>
      <c r="Y21" s="2949"/>
      <c r="Z21" s="2949"/>
      <c r="AA21" s="2949"/>
      <c r="AB21" s="2949"/>
      <c r="AC21" s="2949"/>
      <c r="AD21" s="2949"/>
      <c r="AE21" s="2949"/>
      <c r="AF21" s="2949"/>
      <c r="AG21" s="2949"/>
      <c r="AH21" s="2949"/>
      <c r="AI21" s="2949"/>
      <c r="AJ21" s="2949"/>
      <c r="AK21" s="2949"/>
      <c r="AL21" s="2949"/>
      <c r="AM21" s="2949"/>
      <c r="AN21" s="2949"/>
      <c r="AO21" s="2949"/>
      <c r="AP21" s="2949"/>
      <c r="AQ21" s="2949"/>
      <c r="AR21" s="2949"/>
      <c r="AS21" s="2949"/>
      <c r="AT21" s="2949"/>
      <c r="AU21" s="2949"/>
      <c r="AV21" s="2949"/>
      <c r="AW21" s="2949"/>
      <c r="AX21" s="2949"/>
      <c r="AY21" s="2949"/>
      <c r="AZ21" s="2949"/>
      <c r="BA21" s="2949"/>
      <c r="BB21" s="2949"/>
      <c r="BC21" s="2949"/>
      <c r="BD21" s="2949"/>
      <c r="BE21" s="2949"/>
      <c r="BF21" s="2949"/>
      <c r="BG21" s="2949"/>
      <c r="BH21" s="2949"/>
      <c r="BI21" s="2949"/>
      <c r="BJ21" s="2949"/>
      <c r="BK21" s="2949"/>
      <c r="BL21" s="2949"/>
      <c r="BM21" s="2949"/>
      <c r="BN21" s="2949"/>
      <c r="BO21" s="2949"/>
      <c r="BP21" s="2949"/>
      <c r="BQ21" s="2949"/>
      <c r="BR21" s="2949"/>
      <c r="BS21" s="2949"/>
      <c r="BT21" s="2949"/>
      <c r="BU21" s="2949"/>
      <c r="BV21" s="2949"/>
      <c r="BW21" s="2949"/>
      <c r="BX21" s="2949"/>
      <c r="BY21" s="2949"/>
      <c r="BZ21" s="2949"/>
      <c r="CA21" s="2949"/>
      <c r="CB21" s="2949"/>
      <c r="CC21" s="2949"/>
      <c r="CD21" s="2949"/>
      <c r="CE21" s="2949"/>
      <c r="CF21" s="2949"/>
      <c r="CG21" s="2949"/>
      <c r="CH21" s="2949"/>
      <c r="CI21" s="2949"/>
      <c r="CJ21" s="2949"/>
      <c r="CK21" s="2949"/>
      <c r="CL21" s="2949"/>
      <c r="CM21" s="2949"/>
      <c r="CN21" s="2949"/>
      <c r="CO21" s="2949"/>
      <c r="CP21" s="2949"/>
      <c r="CQ21" s="2949"/>
      <c r="CR21" s="2949"/>
      <c r="CS21" s="2949"/>
      <c r="CT21" s="2949"/>
      <c r="CU21" s="2949"/>
      <c r="CV21" s="2949"/>
      <c r="CW21" s="2949"/>
      <c r="CX21" s="2949"/>
      <c r="CY21" s="2949"/>
      <c r="CZ21" s="2949"/>
      <c r="DA21" s="2949"/>
      <c r="DB21" s="2949"/>
      <c r="DC21" s="2949"/>
      <c r="DD21" s="2949"/>
      <c r="DE21" s="2949"/>
      <c r="DF21" s="2949"/>
      <c r="DG21" s="2949"/>
      <c r="DH21" s="2949"/>
      <c r="DI21" s="2949"/>
      <c r="DJ21" s="2949"/>
      <c r="DK21" s="2949"/>
      <c r="DL21" s="2949"/>
      <c r="DM21" s="2949"/>
      <c r="DN21" s="2949"/>
      <c r="DO21" s="2949"/>
      <c r="DP21" s="2949"/>
      <c r="DQ21" s="2949"/>
      <c r="DR21" s="2949"/>
      <c r="DS21" s="2949"/>
      <c r="DT21" s="2949"/>
      <c r="DU21" s="2949"/>
      <c r="DV21" s="2949"/>
      <c r="DW21" s="2949"/>
      <c r="DX21" s="2949"/>
      <c r="DY21" s="2949"/>
      <c r="DZ21" s="2949"/>
      <c r="EA21" s="2949"/>
      <c r="EB21" s="2949"/>
    </row>
    <row r="22" spans="1:132" s="172" customFormat="1" ht="15">
      <c r="A22" s="2958" t="s">
        <v>855</v>
      </c>
      <c r="B22" s="1474" t="s">
        <v>851</v>
      </c>
      <c r="C22" s="1475"/>
      <c r="D22" s="1475"/>
      <c r="E22" s="1476"/>
      <c r="F22" s="3600"/>
      <c r="G22" s="3600"/>
      <c r="H22" s="3600"/>
      <c r="I22" s="3601">
        <f t="shared" si="0"/>
        <v>0</v>
      </c>
      <c r="J22" s="385"/>
      <c r="K22" s="3096"/>
      <c r="L22" s="3096"/>
      <c r="M22" s="3096"/>
      <c r="N22" s="385"/>
      <c r="O22" s="2955"/>
      <c r="P22" s="2949"/>
      <c r="Q22" s="2949"/>
      <c r="R22" s="2949"/>
      <c r="S22" s="2949"/>
      <c r="T22" s="2949"/>
      <c r="U22" s="2949"/>
      <c r="V22" s="2949"/>
      <c r="W22" s="2949"/>
      <c r="X22" s="2949"/>
      <c r="Y22" s="2949"/>
      <c r="Z22" s="2949"/>
      <c r="AA22" s="2949"/>
      <c r="AB22" s="2949"/>
      <c r="AC22" s="2949"/>
      <c r="AD22" s="2949"/>
      <c r="AE22" s="2949"/>
      <c r="AF22" s="2949"/>
      <c r="AG22" s="2949"/>
      <c r="AH22" s="2949"/>
      <c r="AI22" s="2949"/>
      <c r="AJ22" s="2949"/>
      <c r="AK22" s="2949"/>
      <c r="AL22" s="2949"/>
      <c r="AM22" s="2949"/>
      <c r="AN22" s="2949"/>
      <c r="AO22" s="2949"/>
      <c r="AP22" s="2949"/>
      <c r="AQ22" s="2949"/>
      <c r="AR22" s="2949"/>
      <c r="AS22" s="2949"/>
      <c r="AT22" s="2949"/>
      <c r="AU22" s="2949"/>
      <c r="AV22" s="2949"/>
      <c r="AW22" s="2949"/>
      <c r="AX22" s="2949"/>
      <c r="AY22" s="2949"/>
      <c r="AZ22" s="2949"/>
      <c r="BA22" s="2949"/>
      <c r="BB22" s="2949"/>
      <c r="BC22" s="2949"/>
      <c r="BD22" s="2949"/>
      <c r="BE22" s="2949"/>
      <c r="BF22" s="2949"/>
      <c r="BG22" s="2949"/>
      <c r="BH22" s="2949"/>
      <c r="BI22" s="2949"/>
      <c r="BJ22" s="2949"/>
      <c r="BK22" s="2949"/>
      <c r="BL22" s="2949"/>
      <c r="BM22" s="2949"/>
      <c r="BN22" s="2949"/>
      <c r="BO22" s="2949"/>
      <c r="BP22" s="2949"/>
      <c r="BQ22" s="2949"/>
      <c r="BR22" s="2949"/>
      <c r="BS22" s="2949"/>
      <c r="BT22" s="2949"/>
      <c r="BU22" s="2949"/>
      <c r="BV22" s="2949"/>
      <c r="BW22" s="2949"/>
      <c r="BX22" s="2949"/>
      <c r="BY22" s="2949"/>
      <c r="BZ22" s="2949"/>
      <c r="CA22" s="2949"/>
      <c r="CB22" s="2949"/>
      <c r="CC22" s="2949"/>
      <c r="CD22" s="2949"/>
      <c r="CE22" s="2949"/>
      <c r="CF22" s="2949"/>
      <c r="CG22" s="2949"/>
      <c r="CH22" s="2949"/>
      <c r="CI22" s="2949"/>
      <c r="CJ22" s="2949"/>
      <c r="CK22" s="2949"/>
      <c r="CL22" s="2949"/>
      <c r="CM22" s="2949"/>
      <c r="CN22" s="2949"/>
      <c r="CO22" s="2949"/>
      <c r="CP22" s="2949"/>
      <c r="CQ22" s="2949"/>
      <c r="CR22" s="2949"/>
      <c r="CS22" s="2949"/>
      <c r="CT22" s="2949"/>
      <c r="CU22" s="2949"/>
      <c r="CV22" s="2949"/>
      <c r="CW22" s="2949"/>
      <c r="CX22" s="2949"/>
      <c r="CY22" s="2949"/>
      <c r="CZ22" s="2949"/>
      <c r="DA22" s="2949"/>
      <c r="DB22" s="2949"/>
      <c r="DC22" s="2949"/>
      <c r="DD22" s="2949"/>
      <c r="DE22" s="2949"/>
      <c r="DF22" s="2949"/>
      <c r="DG22" s="2949"/>
      <c r="DH22" s="2949"/>
      <c r="DI22" s="2949"/>
      <c r="DJ22" s="2949"/>
      <c r="DK22" s="2949"/>
      <c r="DL22" s="2949"/>
      <c r="DM22" s="2949"/>
      <c r="DN22" s="2949"/>
      <c r="DO22" s="2949"/>
      <c r="DP22" s="2949"/>
      <c r="DQ22" s="2949"/>
      <c r="DR22" s="2949"/>
      <c r="DS22" s="2949"/>
      <c r="DT22" s="2949"/>
      <c r="DU22" s="2949"/>
      <c r="DV22" s="2949"/>
      <c r="DW22" s="2949"/>
      <c r="DX22" s="2949"/>
      <c r="DY22" s="2949"/>
      <c r="DZ22" s="2949"/>
      <c r="EA22" s="2949"/>
      <c r="EB22" s="2949"/>
    </row>
    <row r="23" spans="1:132" s="172" customFormat="1" ht="15">
      <c r="A23" s="2958" t="s">
        <v>857</v>
      </c>
      <c r="B23" s="1474" t="s">
        <v>856</v>
      </c>
      <c r="C23" s="1475"/>
      <c r="D23" s="1475"/>
      <c r="E23" s="1476"/>
      <c r="F23" s="3600"/>
      <c r="G23" s="3600"/>
      <c r="H23" s="3600"/>
      <c r="I23" s="3601">
        <f t="shared" si="0"/>
        <v>0</v>
      </c>
      <c r="J23" s="385"/>
      <c r="K23" s="3096"/>
      <c r="L23" s="3096"/>
      <c r="M23" s="3096"/>
      <c r="N23" s="385"/>
      <c r="O23" s="2955"/>
      <c r="P23" s="2949"/>
      <c r="Q23" s="2949"/>
      <c r="R23" s="2949"/>
      <c r="S23" s="2949"/>
      <c r="T23" s="2949"/>
      <c r="U23" s="2949"/>
      <c r="V23" s="2949"/>
      <c r="W23" s="2949"/>
      <c r="X23" s="2949"/>
      <c r="Y23" s="2949"/>
      <c r="Z23" s="2949"/>
      <c r="AA23" s="2949"/>
      <c r="AB23" s="2949"/>
      <c r="AC23" s="2949"/>
      <c r="AD23" s="2949"/>
      <c r="AE23" s="2949"/>
      <c r="AF23" s="2949"/>
      <c r="AG23" s="2949"/>
      <c r="AH23" s="2949"/>
      <c r="AI23" s="2949"/>
      <c r="AJ23" s="2949"/>
      <c r="AK23" s="2949"/>
      <c r="AL23" s="2949"/>
      <c r="AM23" s="2949"/>
      <c r="AN23" s="2949"/>
      <c r="AO23" s="2949"/>
      <c r="AP23" s="2949"/>
      <c r="AQ23" s="2949"/>
      <c r="AR23" s="2949"/>
      <c r="AS23" s="2949"/>
      <c r="AT23" s="2949"/>
      <c r="AU23" s="2949"/>
      <c r="AV23" s="2949"/>
      <c r="AW23" s="2949"/>
      <c r="AX23" s="2949"/>
      <c r="AY23" s="2949"/>
      <c r="AZ23" s="2949"/>
      <c r="BA23" s="2949"/>
      <c r="BB23" s="2949"/>
      <c r="BC23" s="2949"/>
      <c r="BD23" s="2949"/>
      <c r="BE23" s="2949"/>
      <c r="BF23" s="2949"/>
      <c r="BG23" s="2949"/>
      <c r="BH23" s="2949"/>
      <c r="BI23" s="2949"/>
      <c r="BJ23" s="2949"/>
      <c r="BK23" s="2949"/>
      <c r="BL23" s="2949"/>
      <c r="BM23" s="2949"/>
      <c r="BN23" s="2949"/>
      <c r="BO23" s="2949"/>
      <c r="BP23" s="2949"/>
      <c r="BQ23" s="2949"/>
      <c r="BR23" s="2949"/>
      <c r="BS23" s="2949"/>
      <c r="BT23" s="2949"/>
      <c r="BU23" s="2949"/>
      <c r="BV23" s="2949"/>
      <c r="BW23" s="2949"/>
      <c r="BX23" s="2949"/>
      <c r="BY23" s="2949"/>
      <c r="BZ23" s="2949"/>
      <c r="CA23" s="2949"/>
      <c r="CB23" s="2949"/>
      <c r="CC23" s="2949"/>
      <c r="CD23" s="2949"/>
      <c r="CE23" s="2949"/>
      <c r="CF23" s="2949"/>
      <c r="CG23" s="2949"/>
      <c r="CH23" s="2949"/>
      <c r="CI23" s="2949"/>
      <c r="CJ23" s="2949"/>
      <c r="CK23" s="2949"/>
      <c r="CL23" s="2949"/>
      <c r="CM23" s="2949"/>
      <c r="CN23" s="2949"/>
      <c r="CO23" s="2949"/>
      <c r="CP23" s="2949"/>
      <c r="CQ23" s="2949"/>
      <c r="CR23" s="2949"/>
      <c r="CS23" s="2949"/>
      <c r="CT23" s="2949"/>
      <c r="CU23" s="2949"/>
      <c r="CV23" s="2949"/>
      <c r="CW23" s="2949"/>
      <c r="CX23" s="2949"/>
      <c r="CY23" s="2949"/>
      <c r="CZ23" s="2949"/>
      <c r="DA23" s="2949"/>
      <c r="DB23" s="2949"/>
      <c r="DC23" s="2949"/>
      <c r="DD23" s="2949"/>
      <c r="DE23" s="2949"/>
      <c r="DF23" s="2949"/>
      <c r="DG23" s="2949"/>
      <c r="DH23" s="2949"/>
      <c r="DI23" s="2949"/>
      <c r="DJ23" s="2949"/>
      <c r="DK23" s="2949"/>
      <c r="DL23" s="2949"/>
      <c r="DM23" s="2949"/>
      <c r="DN23" s="2949"/>
      <c r="DO23" s="2949"/>
      <c r="DP23" s="2949"/>
      <c r="DQ23" s="2949"/>
      <c r="DR23" s="2949"/>
      <c r="DS23" s="2949"/>
      <c r="DT23" s="2949"/>
      <c r="DU23" s="2949"/>
      <c r="DV23" s="2949"/>
      <c r="DW23" s="2949"/>
      <c r="DX23" s="2949"/>
      <c r="DY23" s="2949"/>
      <c r="DZ23" s="2949"/>
      <c r="EA23" s="2949"/>
      <c r="EB23" s="2949"/>
    </row>
    <row r="24" spans="1:132" s="172" customFormat="1" ht="15">
      <c r="A24" s="2958" t="s">
        <v>858</v>
      </c>
      <c r="B24" s="1474" t="s">
        <v>1929</v>
      </c>
      <c r="C24" s="1475"/>
      <c r="D24" s="1475"/>
      <c r="E24" s="1476"/>
      <c r="F24" s="3600"/>
      <c r="G24" s="3600"/>
      <c r="H24" s="3600"/>
      <c r="I24" s="3601">
        <f t="shared" si="0"/>
        <v>0</v>
      </c>
      <c r="J24" s="385"/>
      <c r="K24" s="3096"/>
      <c r="L24" s="3096"/>
      <c r="M24" s="3096"/>
      <c r="N24" s="385"/>
      <c r="O24" s="2955"/>
      <c r="P24" s="2949"/>
      <c r="Q24" s="2949"/>
      <c r="R24" s="2949"/>
      <c r="S24" s="2949"/>
      <c r="T24" s="2949"/>
      <c r="U24" s="2949"/>
      <c r="V24" s="2949"/>
      <c r="W24" s="2949"/>
      <c r="X24" s="2949"/>
      <c r="Y24" s="2949"/>
      <c r="Z24" s="2949"/>
      <c r="AA24" s="2949"/>
      <c r="AB24" s="2949"/>
      <c r="AC24" s="2949"/>
      <c r="AD24" s="2949"/>
      <c r="AE24" s="2949"/>
      <c r="AF24" s="2949"/>
      <c r="AG24" s="2949"/>
      <c r="AH24" s="2949"/>
      <c r="AI24" s="2949"/>
      <c r="AJ24" s="2949"/>
      <c r="AK24" s="2949"/>
      <c r="AL24" s="2949"/>
      <c r="AM24" s="2949"/>
      <c r="AN24" s="2949"/>
      <c r="AO24" s="2949"/>
      <c r="AP24" s="2949"/>
      <c r="AQ24" s="2949"/>
      <c r="AR24" s="2949"/>
      <c r="AS24" s="2949"/>
      <c r="AT24" s="2949"/>
      <c r="AU24" s="2949"/>
      <c r="AV24" s="2949"/>
      <c r="AW24" s="2949"/>
      <c r="AX24" s="2949"/>
      <c r="AY24" s="2949"/>
      <c r="AZ24" s="2949"/>
      <c r="BA24" s="2949"/>
      <c r="BB24" s="2949"/>
      <c r="BC24" s="2949"/>
      <c r="BD24" s="2949"/>
      <c r="BE24" s="2949"/>
      <c r="BF24" s="2949"/>
      <c r="BG24" s="2949"/>
      <c r="BH24" s="2949"/>
      <c r="BI24" s="2949"/>
      <c r="BJ24" s="2949"/>
      <c r="BK24" s="2949"/>
      <c r="BL24" s="2949"/>
      <c r="BM24" s="2949"/>
      <c r="BN24" s="2949"/>
      <c r="BO24" s="2949"/>
      <c r="BP24" s="2949"/>
      <c r="BQ24" s="2949"/>
      <c r="BR24" s="2949"/>
      <c r="BS24" s="2949"/>
      <c r="BT24" s="2949"/>
      <c r="BU24" s="2949"/>
      <c r="BV24" s="2949"/>
      <c r="BW24" s="2949"/>
      <c r="BX24" s="2949"/>
      <c r="BY24" s="2949"/>
      <c r="BZ24" s="2949"/>
      <c r="CA24" s="2949"/>
      <c r="CB24" s="2949"/>
      <c r="CC24" s="2949"/>
      <c r="CD24" s="2949"/>
      <c r="CE24" s="2949"/>
      <c r="CF24" s="2949"/>
      <c r="CG24" s="2949"/>
      <c r="CH24" s="2949"/>
      <c r="CI24" s="2949"/>
      <c r="CJ24" s="2949"/>
      <c r="CK24" s="2949"/>
      <c r="CL24" s="2949"/>
      <c r="CM24" s="2949"/>
      <c r="CN24" s="2949"/>
      <c r="CO24" s="2949"/>
      <c r="CP24" s="2949"/>
      <c r="CQ24" s="2949"/>
      <c r="CR24" s="2949"/>
      <c r="CS24" s="2949"/>
      <c r="CT24" s="2949"/>
      <c r="CU24" s="2949"/>
      <c r="CV24" s="2949"/>
      <c r="CW24" s="2949"/>
      <c r="CX24" s="2949"/>
      <c r="CY24" s="2949"/>
      <c r="CZ24" s="2949"/>
      <c r="DA24" s="2949"/>
      <c r="DB24" s="2949"/>
      <c r="DC24" s="2949"/>
      <c r="DD24" s="2949"/>
      <c r="DE24" s="2949"/>
      <c r="DF24" s="2949"/>
      <c r="DG24" s="2949"/>
      <c r="DH24" s="2949"/>
      <c r="DI24" s="2949"/>
      <c r="DJ24" s="2949"/>
      <c r="DK24" s="2949"/>
      <c r="DL24" s="2949"/>
      <c r="DM24" s="2949"/>
      <c r="DN24" s="2949"/>
      <c r="DO24" s="2949"/>
      <c r="DP24" s="2949"/>
      <c r="DQ24" s="2949"/>
      <c r="DR24" s="2949"/>
      <c r="DS24" s="2949"/>
      <c r="DT24" s="2949"/>
      <c r="DU24" s="2949"/>
      <c r="DV24" s="2949"/>
      <c r="DW24" s="2949"/>
      <c r="DX24" s="2949"/>
      <c r="DY24" s="2949"/>
      <c r="DZ24" s="2949"/>
      <c r="EA24" s="2949"/>
      <c r="EB24" s="2949"/>
    </row>
    <row r="25" spans="1:132" s="172" customFormat="1" ht="15">
      <c r="A25" s="2958" t="s">
        <v>1930</v>
      </c>
      <c r="B25" s="1474" t="s">
        <v>1663</v>
      </c>
      <c r="C25" s="1475"/>
      <c r="D25" s="1475"/>
      <c r="E25" s="1476"/>
      <c r="F25" s="3600"/>
      <c r="G25" s="3600"/>
      <c r="H25" s="3600"/>
      <c r="I25" s="3601">
        <f t="shared" si="0"/>
        <v>0</v>
      </c>
      <c r="J25" s="385"/>
      <c r="K25" s="3096"/>
      <c r="L25" s="3096"/>
      <c r="M25" s="3096"/>
      <c r="N25" s="385"/>
      <c r="O25" s="2955"/>
      <c r="P25" s="2949"/>
      <c r="Q25" s="2949"/>
      <c r="R25" s="2949"/>
      <c r="S25" s="2949"/>
      <c r="T25" s="2949"/>
      <c r="U25" s="2949"/>
      <c r="V25" s="2949"/>
      <c r="W25" s="2949"/>
      <c r="X25" s="2949"/>
      <c r="Y25" s="2949"/>
      <c r="Z25" s="2949"/>
      <c r="AA25" s="2949"/>
      <c r="AB25" s="2949"/>
      <c r="AC25" s="2949"/>
      <c r="AD25" s="2949"/>
      <c r="AE25" s="2949"/>
      <c r="AF25" s="2949"/>
      <c r="AG25" s="2949"/>
      <c r="AH25" s="2949"/>
      <c r="AI25" s="2949"/>
      <c r="AJ25" s="2949"/>
      <c r="AK25" s="2949"/>
      <c r="AL25" s="2949"/>
      <c r="AM25" s="2949"/>
      <c r="AN25" s="2949"/>
      <c r="AO25" s="2949"/>
      <c r="AP25" s="2949"/>
      <c r="AQ25" s="2949"/>
      <c r="AR25" s="2949"/>
      <c r="AS25" s="2949"/>
      <c r="AT25" s="2949"/>
      <c r="AU25" s="2949"/>
      <c r="AV25" s="2949"/>
      <c r="AW25" s="2949"/>
      <c r="AX25" s="2949"/>
      <c r="AY25" s="2949"/>
      <c r="AZ25" s="2949"/>
      <c r="BA25" s="2949"/>
      <c r="BB25" s="2949"/>
      <c r="BC25" s="2949"/>
      <c r="BD25" s="2949"/>
      <c r="BE25" s="2949"/>
      <c r="BF25" s="2949"/>
      <c r="BG25" s="2949"/>
      <c r="BH25" s="2949"/>
      <c r="BI25" s="2949"/>
      <c r="BJ25" s="2949"/>
      <c r="BK25" s="2949"/>
      <c r="BL25" s="2949"/>
      <c r="BM25" s="2949"/>
      <c r="BN25" s="2949"/>
      <c r="BO25" s="2949"/>
      <c r="BP25" s="2949"/>
      <c r="BQ25" s="2949"/>
      <c r="BR25" s="2949"/>
      <c r="BS25" s="2949"/>
      <c r="BT25" s="2949"/>
      <c r="BU25" s="2949"/>
      <c r="BV25" s="2949"/>
      <c r="BW25" s="2949"/>
      <c r="BX25" s="2949"/>
      <c r="BY25" s="2949"/>
      <c r="BZ25" s="2949"/>
      <c r="CA25" s="2949"/>
      <c r="CB25" s="2949"/>
      <c r="CC25" s="2949"/>
      <c r="CD25" s="2949"/>
      <c r="CE25" s="2949"/>
      <c r="CF25" s="2949"/>
      <c r="CG25" s="2949"/>
      <c r="CH25" s="2949"/>
      <c r="CI25" s="2949"/>
      <c r="CJ25" s="2949"/>
      <c r="CK25" s="2949"/>
      <c r="CL25" s="2949"/>
      <c r="CM25" s="2949"/>
      <c r="CN25" s="2949"/>
      <c r="CO25" s="2949"/>
      <c r="CP25" s="2949"/>
      <c r="CQ25" s="2949"/>
      <c r="CR25" s="2949"/>
      <c r="CS25" s="2949"/>
      <c r="CT25" s="2949"/>
      <c r="CU25" s="2949"/>
      <c r="CV25" s="2949"/>
      <c r="CW25" s="2949"/>
      <c r="CX25" s="2949"/>
      <c r="CY25" s="2949"/>
      <c r="CZ25" s="2949"/>
      <c r="DA25" s="2949"/>
      <c r="DB25" s="2949"/>
      <c r="DC25" s="2949"/>
      <c r="DD25" s="2949"/>
      <c r="DE25" s="2949"/>
      <c r="DF25" s="2949"/>
      <c r="DG25" s="2949"/>
      <c r="DH25" s="2949"/>
      <c r="DI25" s="2949"/>
      <c r="DJ25" s="2949"/>
      <c r="DK25" s="2949"/>
      <c r="DL25" s="2949"/>
      <c r="DM25" s="2949"/>
      <c r="DN25" s="2949"/>
      <c r="DO25" s="2949"/>
      <c r="DP25" s="2949"/>
      <c r="DQ25" s="2949"/>
      <c r="DR25" s="2949"/>
      <c r="DS25" s="2949"/>
      <c r="DT25" s="2949"/>
      <c r="DU25" s="2949"/>
      <c r="DV25" s="2949"/>
      <c r="DW25" s="2949"/>
      <c r="DX25" s="2949"/>
      <c r="DY25" s="2949"/>
      <c r="DZ25" s="2949"/>
      <c r="EA25" s="2949"/>
      <c r="EB25" s="2949"/>
    </row>
    <row r="26" spans="1:132" s="172" customFormat="1">
      <c r="A26" s="3097"/>
      <c r="B26" s="3097"/>
      <c r="C26" s="3097"/>
      <c r="D26" s="3097"/>
      <c r="E26" s="385"/>
      <c r="F26" s="385"/>
      <c r="G26" s="385"/>
      <c r="H26" s="385"/>
      <c r="I26" s="385"/>
      <c r="J26" s="385"/>
      <c r="K26" s="3096"/>
      <c r="L26" s="3096"/>
      <c r="M26" s="3096"/>
      <c r="N26" s="385"/>
      <c r="O26" s="2955"/>
      <c r="P26" s="2949"/>
      <c r="Q26" s="2949"/>
      <c r="R26" s="2949"/>
      <c r="S26" s="2949"/>
      <c r="T26" s="2949"/>
      <c r="U26" s="2949"/>
      <c r="V26" s="2949"/>
      <c r="W26" s="2949"/>
      <c r="X26" s="2949"/>
      <c r="Y26" s="2949"/>
      <c r="Z26" s="2949"/>
      <c r="AA26" s="2949"/>
      <c r="AB26" s="2949"/>
      <c r="AC26" s="2949"/>
      <c r="AD26" s="2949"/>
      <c r="AE26" s="2949"/>
      <c r="AF26" s="2949"/>
      <c r="AG26" s="2949"/>
      <c r="AH26" s="2949"/>
      <c r="AI26" s="2949"/>
      <c r="AJ26" s="2949"/>
      <c r="AK26" s="2949"/>
      <c r="AL26" s="2949"/>
      <c r="AM26" s="2949"/>
      <c r="AN26" s="2949"/>
      <c r="AO26" s="2949"/>
      <c r="AP26" s="2949"/>
      <c r="AQ26" s="2949"/>
      <c r="AR26" s="2949"/>
      <c r="AS26" s="2949"/>
      <c r="AT26" s="2949"/>
      <c r="AU26" s="2949"/>
      <c r="AV26" s="2949"/>
      <c r="AW26" s="2949"/>
      <c r="AX26" s="2949"/>
      <c r="AY26" s="2949"/>
      <c r="AZ26" s="2949"/>
      <c r="BA26" s="2949"/>
      <c r="BB26" s="2949"/>
      <c r="BC26" s="2949"/>
      <c r="BD26" s="2949"/>
      <c r="BE26" s="2949"/>
      <c r="BF26" s="2949"/>
      <c r="BG26" s="2949"/>
      <c r="BH26" s="2949"/>
      <c r="BI26" s="2949"/>
      <c r="BJ26" s="2949"/>
      <c r="BK26" s="2949"/>
      <c r="BL26" s="2949"/>
      <c r="BM26" s="2949"/>
      <c r="BN26" s="2949"/>
      <c r="BO26" s="2949"/>
      <c r="BP26" s="2949"/>
      <c r="BQ26" s="2949"/>
      <c r="BR26" s="2949"/>
      <c r="BS26" s="2949"/>
      <c r="BT26" s="2949"/>
      <c r="BU26" s="2949"/>
      <c r="BV26" s="2949"/>
      <c r="BW26" s="2949"/>
      <c r="BX26" s="2949"/>
      <c r="BY26" s="2949"/>
      <c r="BZ26" s="2949"/>
      <c r="CA26" s="2949"/>
      <c r="CB26" s="2949"/>
      <c r="CC26" s="2949"/>
      <c r="CD26" s="2949"/>
      <c r="CE26" s="2949"/>
      <c r="CF26" s="2949"/>
      <c r="CG26" s="2949"/>
      <c r="CH26" s="2949"/>
      <c r="CI26" s="2949"/>
      <c r="CJ26" s="2949"/>
      <c r="CK26" s="2949"/>
      <c r="CL26" s="2949"/>
      <c r="CM26" s="2949"/>
      <c r="CN26" s="2949"/>
      <c r="CO26" s="2949"/>
      <c r="CP26" s="2949"/>
      <c r="CQ26" s="2949"/>
      <c r="CR26" s="2949"/>
      <c r="CS26" s="2949"/>
      <c r="CT26" s="2949"/>
      <c r="CU26" s="2949"/>
      <c r="CV26" s="2949"/>
      <c r="CW26" s="2949"/>
      <c r="CX26" s="2949"/>
      <c r="CY26" s="2949"/>
      <c r="CZ26" s="2949"/>
      <c r="DA26" s="2949"/>
      <c r="DB26" s="2949"/>
      <c r="DC26" s="2949"/>
      <c r="DD26" s="2949"/>
      <c r="DE26" s="2949"/>
      <c r="DF26" s="2949"/>
      <c r="DG26" s="2949"/>
      <c r="DH26" s="2949"/>
      <c r="DI26" s="2949"/>
      <c r="DJ26" s="2949"/>
      <c r="DK26" s="2949"/>
      <c r="DL26" s="2949"/>
      <c r="DM26" s="2949"/>
      <c r="DN26" s="2949"/>
      <c r="DO26" s="2949"/>
      <c r="DP26" s="2949"/>
      <c r="DQ26" s="2949"/>
      <c r="DR26" s="2949"/>
      <c r="DS26" s="2949"/>
      <c r="DT26" s="2949"/>
      <c r="DU26" s="2949"/>
      <c r="DV26" s="2949"/>
      <c r="DW26" s="2949"/>
      <c r="DX26" s="2949"/>
      <c r="DY26" s="2949"/>
      <c r="DZ26" s="2949"/>
      <c r="EA26" s="2949"/>
      <c r="EB26" s="2949"/>
    </row>
    <row r="27" spans="1:132">
      <c r="A27" s="385"/>
      <c r="B27" s="385"/>
      <c r="C27" s="385"/>
      <c r="D27" s="385"/>
      <c r="E27" s="385"/>
      <c r="F27" s="385"/>
      <c r="G27" s="385"/>
      <c r="H27" s="385"/>
      <c r="I27" s="3096"/>
      <c r="J27" s="3096"/>
      <c r="K27" s="385"/>
      <c r="L27" s="3095"/>
      <c r="M27" s="3095"/>
      <c r="N27" s="3095"/>
      <c r="O27" s="2955"/>
    </row>
    <row r="28" spans="1:132">
      <c r="A28" s="385"/>
      <c r="B28" s="385"/>
      <c r="C28" s="385"/>
      <c r="D28" s="385"/>
      <c r="E28" s="385"/>
      <c r="F28" s="385"/>
      <c r="G28" s="385"/>
      <c r="H28" s="385"/>
      <c r="I28" s="3096"/>
      <c r="J28" s="3096"/>
      <c r="K28" s="385"/>
      <c r="L28" s="3095"/>
      <c r="M28" s="3095"/>
      <c r="N28" s="3095"/>
      <c r="O28" s="2955"/>
    </row>
    <row r="29" spans="1:132">
      <c r="A29" s="385"/>
      <c r="B29" s="385"/>
      <c r="C29" s="385"/>
      <c r="D29" s="385"/>
      <c r="E29" s="385"/>
      <c r="F29" s="385"/>
      <c r="G29" s="385"/>
      <c r="H29" s="385"/>
      <c r="I29" s="3096"/>
      <c r="J29" s="3096"/>
      <c r="K29" s="385"/>
      <c r="L29" s="3095"/>
      <c r="M29" s="3095"/>
      <c r="N29" s="3095"/>
      <c r="O29" s="2955"/>
    </row>
    <row r="30" spans="1:132">
      <c r="A30" s="385"/>
      <c r="B30" s="385"/>
      <c r="C30" s="385"/>
      <c r="D30" s="385"/>
      <c r="E30" s="385"/>
      <c r="F30" s="385"/>
      <c r="G30" s="385"/>
      <c r="H30" s="385"/>
      <c r="I30" s="3096"/>
      <c r="J30" s="3094"/>
    </row>
    <row r="31" spans="1:132">
      <c r="A31" s="3095"/>
      <c r="B31" s="3098" t="s">
        <v>859</v>
      </c>
      <c r="C31" s="3098" t="s">
        <v>2769</v>
      </c>
      <c r="D31" s="385"/>
      <c r="E31" s="385"/>
      <c r="F31" s="385"/>
      <c r="G31" s="385"/>
      <c r="H31" s="385"/>
      <c r="I31" s="3096"/>
      <c r="J31" s="3094"/>
    </row>
    <row r="32" spans="1:132">
      <c r="B32" s="2453" t="s">
        <v>1651</v>
      </c>
      <c r="C32" s="3839" t="s">
        <v>2854</v>
      </c>
      <c r="D32" s="3840"/>
      <c r="E32" s="3840"/>
      <c r="F32" s="3840"/>
      <c r="G32" s="3840"/>
      <c r="H32" s="3840"/>
      <c r="I32" s="3841"/>
      <c r="J32" s="3094"/>
    </row>
    <row r="33" spans="2:9">
      <c r="B33" s="2453" t="s">
        <v>1653</v>
      </c>
      <c r="C33" s="3839" t="s">
        <v>2854</v>
      </c>
      <c r="D33" s="3840"/>
      <c r="E33" s="3840"/>
      <c r="F33" s="3840"/>
      <c r="G33" s="3840"/>
      <c r="H33" s="3840"/>
      <c r="I33" s="3841"/>
    </row>
    <row r="34" spans="2:9">
      <c r="B34" s="2453" t="s">
        <v>1655</v>
      </c>
      <c r="C34" s="3839" t="s">
        <v>2854</v>
      </c>
      <c r="D34" s="3840"/>
      <c r="E34" s="3840"/>
      <c r="F34" s="3840"/>
      <c r="G34" s="3840"/>
      <c r="H34" s="3840"/>
      <c r="I34" s="3841"/>
    </row>
    <row r="35" spans="2:9">
      <c r="B35" s="2453" t="s">
        <v>1657</v>
      </c>
      <c r="C35" s="3839" t="s">
        <v>2854</v>
      </c>
      <c r="D35" s="3840"/>
      <c r="E35" s="3840"/>
      <c r="F35" s="3840"/>
      <c r="G35" s="3840"/>
      <c r="H35" s="3840"/>
      <c r="I35" s="3841"/>
    </row>
    <row r="36" spans="2:9">
      <c r="B36" s="2958" t="s">
        <v>1664</v>
      </c>
      <c r="C36" s="3839" t="s">
        <v>2854</v>
      </c>
      <c r="D36" s="3840"/>
      <c r="E36" s="3840"/>
      <c r="F36" s="3840"/>
      <c r="G36" s="3840"/>
      <c r="H36" s="3840"/>
      <c r="I36" s="3841"/>
    </row>
    <row r="37" spans="2:9">
      <c r="B37" s="2453" t="s">
        <v>1659</v>
      </c>
      <c r="C37" s="3839" t="s">
        <v>2854</v>
      </c>
      <c r="D37" s="3840"/>
      <c r="E37" s="3840"/>
      <c r="F37" s="3840"/>
      <c r="G37" s="3840"/>
      <c r="H37" s="3840"/>
      <c r="I37" s="3841"/>
    </row>
    <row r="38" spans="2:9">
      <c r="B38" s="2959" t="s">
        <v>1661</v>
      </c>
      <c r="C38" s="3839" t="s">
        <v>2854</v>
      </c>
      <c r="D38" s="3840"/>
      <c r="E38" s="3840"/>
      <c r="F38" s="3840"/>
      <c r="G38" s="3840"/>
      <c r="H38" s="3840"/>
      <c r="I38" s="3841"/>
    </row>
    <row r="39" spans="2:9">
      <c r="B39" s="2958" t="s">
        <v>1925</v>
      </c>
      <c r="C39" s="3839" t="s">
        <v>2854</v>
      </c>
      <c r="D39" s="3840"/>
      <c r="E39" s="3840"/>
      <c r="F39" s="3840"/>
      <c r="G39" s="3840"/>
      <c r="H39" s="3840"/>
      <c r="I39" s="3841"/>
    </row>
    <row r="40" spans="2:9">
      <c r="B40" s="2958" t="s">
        <v>1927</v>
      </c>
      <c r="C40" s="3839" t="s">
        <v>2854</v>
      </c>
      <c r="D40" s="3840"/>
      <c r="E40" s="3840"/>
      <c r="F40" s="3840"/>
      <c r="G40" s="3840"/>
      <c r="H40" s="3840"/>
      <c r="I40" s="3841"/>
    </row>
    <row r="41" spans="2:9">
      <c r="B41" s="2958" t="s">
        <v>855</v>
      </c>
      <c r="C41" s="3839" t="s">
        <v>2854</v>
      </c>
      <c r="D41" s="3840"/>
      <c r="E41" s="3840"/>
      <c r="F41" s="3840"/>
      <c r="G41" s="3840"/>
      <c r="H41" s="3840"/>
      <c r="I41" s="3841"/>
    </row>
    <row r="42" spans="2:9">
      <c r="B42" s="2958" t="s">
        <v>857</v>
      </c>
      <c r="C42" s="3839" t="s">
        <v>2854</v>
      </c>
      <c r="D42" s="3840"/>
      <c r="E42" s="3840"/>
      <c r="F42" s="3840"/>
      <c r="G42" s="3840"/>
      <c r="H42" s="3840"/>
      <c r="I42" s="3841"/>
    </row>
    <row r="43" spans="2:9">
      <c r="B43" s="2958" t="s">
        <v>858</v>
      </c>
      <c r="C43" s="3839" t="s">
        <v>2854</v>
      </c>
      <c r="D43" s="3840"/>
      <c r="E43" s="3840"/>
      <c r="F43" s="3840"/>
      <c r="G43" s="3840"/>
      <c r="H43" s="3840"/>
      <c r="I43" s="3841"/>
    </row>
    <row r="44" spans="2:9">
      <c r="B44" s="2958" t="s">
        <v>1930</v>
      </c>
      <c r="C44" s="3839" t="s">
        <v>2854</v>
      </c>
      <c r="D44" s="3840"/>
      <c r="E44" s="3840"/>
      <c r="F44" s="3840"/>
      <c r="G44" s="3840"/>
      <c r="H44" s="3840"/>
      <c r="I44" s="3841"/>
    </row>
    <row r="45" spans="2:9"/>
    <row r="46" spans="2:9"/>
    <row r="47" spans="2:9"/>
    <row r="48" spans="2:9"/>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sheetData>
  <mergeCells count="16">
    <mergeCell ref="C41:I41"/>
    <mergeCell ref="C42:I42"/>
    <mergeCell ref="C43:I43"/>
    <mergeCell ref="C44:I44"/>
    <mergeCell ref="C35:I35"/>
    <mergeCell ref="C36:I36"/>
    <mergeCell ref="C37:I37"/>
    <mergeCell ref="C38:I38"/>
    <mergeCell ref="C39:I39"/>
    <mergeCell ref="C40:I40"/>
    <mergeCell ref="C34:I34"/>
    <mergeCell ref="A4:G4"/>
    <mergeCell ref="F6:I6"/>
    <mergeCell ref="F7:I7"/>
    <mergeCell ref="C32:I32"/>
    <mergeCell ref="C33:I33"/>
  </mergeCells>
  <dataValidations count="2">
    <dataValidation type="list" allowBlank="1" showInputMessage="1" showErrorMessage="1" sqref="IK1 WUW1 WLA1 WBE1 VRI1 VHM1 UXQ1 UNU1 UDY1 TUC1 TKG1 TAK1 SQO1 SGS1 RWW1 RNA1 RDE1 QTI1 QJM1 PZQ1 PPU1 PFY1 OWC1 OMG1 OCK1 NSO1 NIS1 MYW1 MPA1 MFE1 LVI1 LLM1 LBQ1 KRU1 KHY1 JYC1 JOG1 JEK1 IUO1 IKS1 IAW1 HRA1 HHE1 GXI1 GNM1 GDQ1 FTU1 FJY1 FAC1 EQG1 EGK1 DWO1 DMS1 DCW1 CTA1 CJE1 BZI1 BPM1 BFQ1 AVU1 ALY1 ACC1 SG1">
      <formula1>IK100:IK105</formula1>
    </dataValidation>
    <dataValidation type="list" allowBlank="1" showInputMessage="1" showErrorMessage="1" sqref="A1">
      <formula1>A99:A104</formula1>
    </dataValidation>
  </dataValidations>
  <pageMargins left="0.70866141732283472" right="0.70866141732283472" top="0.74803149606299213" bottom="0.74803149606299213" header="0.31496062992125984" footer="0.31496062992125984"/>
  <pageSetup paperSize="8" scale="3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O956"/>
  <sheetViews>
    <sheetView showGridLines="0" zoomScaleNormal="100" workbookViewId="0"/>
  </sheetViews>
  <sheetFormatPr defaultColWidth="0" defaultRowHeight="12.75" zeroHeight="1"/>
  <cols>
    <col min="1" max="1" width="9.140625" style="49" customWidth="1"/>
    <col min="2" max="2" width="85.7109375" style="49" bestFit="1" customWidth="1"/>
    <col min="3" max="4" width="9.140625" style="49" customWidth="1"/>
    <col min="5" max="5" width="13.85546875" style="49" customWidth="1"/>
    <col min="6" max="6" width="12.85546875" style="49" customWidth="1"/>
    <col min="7" max="7" width="16.140625" style="49" customWidth="1"/>
    <col min="8" max="8" width="13.140625" style="49" customWidth="1"/>
    <col min="9" max="9" width="23.140625" style="49" bestFit="1" customWidth="1"/>
    <col min="10" max="10" width="20.5703125" style="49" bestFit="1" customWidth="1"/>
    <col min="11" max="11" width="14" style="49" customWidth="1"/>
    <col min="12" max="12" width="23.140625" style="1426" bestFit="1" customWidth="1"/>
    <col min="13" max="13" width="20.5703125" style="1426" bestFit="1" customWidth="1"/>
    <col min="14" max="14" width="19.140625" style="1426" customWidth="1"/>
    <col min="15" max="15" width="18.5703125" style="1426" customWidth="1"/>
    <col min="16" max="16384" width="9.140625" style="49" hidden="1"/>
  </cols>
  <sheetData>
    <row r="1" spans="1:15" ht="24.75">
      <c r="A1" s="127" t="str">
        <f>'Universal data'!A1</f>
        <v>Regulatory Reporting Pack</v>
      </c>
      <c r="B1" s="128"/>
      <c r="C1" s="128"/>
      <c r="D1" s="128"/>
      <c r="E1" s="128"/>
      <c r="F1" s="128"/>
      <c r="G1" s="128"/>
      <c r="H1" s="128"/>
      <c r="I1" s="128"/>
      <c r="J1" s="128"/>
      <c r="K1" s="128"/>
      <c r="L1" s="49"/>
      <c r="M1" s="49"/>
      <c r="N1" s="49"/>
      <c r="O1" s="49"/>
    </row>
    <row r="2" spans="1:15" ht="24.75">
      <c r="A2" s="2186" t="str">
        <f>+'Universal data'!$A$2</f>
        <v>Master</v>
      </c>
      <c r="B2" s="128"/>
      <c r="C2" s="128"/>
      <c r="D2" s="128"/>
      <c r="E2" s="128"/>
      <c r="F2" s="128"/>
      <c r="G2" s="128"/>
      <c r="H2" s="128"/>
      <c r="I2" s="128"/>
      <c r="J2" s="128"/>
      <c r="K2" s="128"/>
      <c r="L2" s="49"/>
      <c r="M2" s="49"/>
      <c r="N2" s="49"/>
      <c r="O2" s="49"/>
    </row>
    <row r="3" spans="1:15" ht="24.75">
      <c r="A3" s="2304" t="str">
        <f>+'Universal data'!A3</f>
        <v>2015/16</v>
      </c>
      <c r="B3" s="128"/>
      <c r="C3" s="128"/>
      <c r="D3" s="128"/>
      <c r="E3" s="128"/>
      <c r="F3" s="128"/>
      <c r="G3" s="128"/>
      <c r="H3" s="128"/>
      <c r="I3" s="128"/>
      <c r="J3" s="128"/>
      <c r="K3" s="128"/>
      <c r="L3" s="49"/>
      <c r="M3" s="49"/>
      <c r="N3" s="49"/>
      <c r="O3" s="49"/>
    </row>
    <row r="4" spans="1:15" ht="12.75" customHeight="1">
      <c r="B4" s="1449"/>
      <c r="C4" s="1449"/>
      <c r="D4" s="1449"/>
      <c r="E4" s="1449"/>
      <c r="F4" s="1449"/>
      <c r="G4" s="1449"/>
      <c r="H4" s="1392"/>
      <c r="I4" s="1392"/>
      <c r="J4" s="1392"/>
      <c r="K4" s="1392"/>
      <c r="L4" s="1392"/>
      <c r="M4" s="1449"/>
      <c r="N4" s="1449"/>
      <c r="O4" s="1449"/>
    </row>
    <row r="5" spans="1:15" ht="18">
      <c r="B5" s="3103" t="str">
        <f ca="1">MID(CELL("Filename",A2),FIND("]",CELL("Filename",A2))+1,255)</f>
        <v>1.6  Disposals</v>
      </c>
      <c r="C5" s="1449"/>
      <c r="D5" s="1449"/>
      <c r="E5" s="1449"/>
      <c r="F5" s="1449"/>
      <c r="G5" s="1449"/>
      <c r="H5" s="1449"/>
      <c r="I5" s="1449"/>
      <c r="J5" s="1449"/>
      <c r="K5" s="1449"/>
      <c r="L5" s="1449"/>
      <c r="M5" s="1449"/>
      <c r="N5" s="1449"/>
      <c r="O5" s="1449"/>
    </row>
    <row r="6" spans="1:15" ht="8.25" customHeight="1">
      <c r="B6" s="3103"/>
      <c r="C6" s="1449"/>
      <c r="D6" s="1449"/>
      <c r="E6" s="1449"/>
      <c r="F6" s="1449"/>
      <c r="G6" s="1449"/>
      <c r="H6" s="1449"/>
      <c r="I6" s="1449"/>
      <c r="J6" s="1449"/>
      <c r="K6" s="1449"/>
      <c r="L6" s="1449"/>
      <c r="M6" s="1449"/>
      <c r="N6" s="1449"/>
      <c r="O6" s="1449"/>
    </row>
    <row r="7" spans="1:15" ht="30" customHeight="1">
      <c r="B7" s="3842" t="s">
        <v>1931</v>
      </c>
      <c r="C7" s="3843"/>
      <c r="D7" s="3843"/>
      <c r="E7" s="3843"/>
      <c r="F7" s="3843"/>
      <c r="G7" s="3843"/>
      <c r="H7" s="3844"/>
      <c r="I7" s="1471"/>
      <c r="J7" s="1471"/>
      <c r="K7" s="1471"/>
      <c r="L7" s="1471"/>
      <c r="M7" s="1449"/>
      <c r="N7" s="1449"/>
      <c r="O7" s="1449"/>
    </row>
    <row r="8" spans="1:15" s="61" customFormat="1" ht="8.25" customHeight="1" thickBot="1">
      <c r="C8" s="212"/>
      <c r="D8" s="212"/>
      <c r="E8" s="212"/>
      <c r="F8" s="212"/>
      <c r="G8" s="212"/>
      <c r="H8" s="212"/>
      <c r="I8" s="212"/>
      <c r="J8" s="212"/>
      <c r="K8" s="212"/>
      <c r="L8" s="212"/>
      <c r="M8" s="1449"/>
      <c r="N8" s="1449"/>
      <c r="O8" s="1449"/>
    </row>
    <row r="9" spans="1:15" ht="53.25" customHeight="1">
      <c r="B9" s="3848" t="s">
        <v>860</v>
      </c>
      <c r="C9" s="3110" t="s">
        <v>91</v>
      </c>
      <c r="D9" s="3110" t="s">
        <v>861</v>
      </c>
      <c r="E9" s="3110" t="s">
        <v>862</v>
      </c>
      <c r="F9" s="3110" t="s">
        <v>863</v>
      </c>
      <c r="G9" s="3111" t="s">
        <v>864</v>
      </c>
      <c r="H9" s="3112" t="s">
        <v>865</v>
      </c>
      <c r="I9" s="3107"/>
      <c r="J9" s="3107"/>
      <c r="K9" s="3106"/>
      <c r="L9" s="3106"/>
      <c r="M9" s="1449"/>
      <c r="N9" s="1449"/>
      <c r="O9" s="1449"/>
    </row>
    <row r="10" spans="1:15" ht="12.75" customHeight="1">
      <c r="B10" s="3849"/>
      <c r="C10" s="3108" t="s">
        <v>88</v>
      </c>
      <c r="D10" s="3108" t="s">
        <v>88</v>
      </c>
      <c r="E10" s="3108" t="s">
        <v>88</v>
      </c>
      <c r="F10" s="3108" t="s">
        <v>88</v>
      </c>
      <c r="G10" s="3108" t="s">
        <v>88</v>
      </c>
      <c r="H10" s="3109" t="s">
        <v>88</v>
      </c>
      <c r="I10" s="3107"/>
      <c r="J10" s="3107"/>
      <c r="K10" s="3107"/>
      <c r="L10" s="3107"/>
      <c r="M10" s="1449"/>
      <c r="N10" s="1449"/>
      <c r="O10" s="1449"/>
    </row>
    <row r="11" spans="1:15" ht="12.75" customHeight="1">
      <c r="B11" s="1480" t="s">
        <v>866</v>
      </c>
      <c r="C11" s="3115"/>
      <c r="D11" s="3115"/>
      <c r="E11" s="3116">
        <f>C11-D11</f>
        <v>0</v>
      </c>
      <c r="F11" s="3115"/>
      <c r="G11" s="3115"/>
      <c r="H11" s="3117">
        <f>F11-E11-G11</f>
        <v>0</v>
      </c>
      <c r="I11" s="3107"/>
      <c r="J11" s="3107"/>
      <c r="K11" s="3107"/>
      <c r="L11" s="3107"/>
      <c r="M11" s="1449"/>
      <c r="N11" s="1449"/>
      <c r="O11" s="1449"/>
    </row>
    <row r="12" spans="1:15" s="175" customFormat="1" ht="12.75" customHeight="1">
      <c r="B12" s="1480" t="s">
        <v>2072</v>
      </c>
      <c r="C12" s="3115"/>
      <c r="D12" s="3115"/>
      <c r="E12" s="3116">
        <f>C12-D12</f>
        <v>0</v>
      </c>
      <c r="F12" s="3115"/>
      <c r="G12" s="3115"/>
      <c r="H12" s="3117">
        <f>F12-E12-G12</f>
        <v>0</v>
      </c>
      <c r="I12" s="3107"/>
      <c r="J12" s="3107"/>
      <c r="K12" s="3107"/>
      <c r="L12" s="3107"/>
      <c r="M12" s="3104"/>
      <c r="N12" s="3104"/>
      <c r="O12" s="3104"/>
    </row>
    <row r="13" spans="1:15" s="175" customFormat="1" ht="12.75" customHeight="1">
      <c r="B13" s="1480" t="s">
        <v>867</v>
      </c>
      <c r="C13" s="3326"/>
      <c r="D13" s="3326"/>
      <c r="E13" s="3327">
        <f>C13-D13</f>
        <v>0</v>
      </c>
      <c r="F13" s="3326"/>
      <c r="G13" s="3326"/>
      <c r="H13" s="3328">
        <f>F13-E13-G13</f>
        <v>0</v>
      </c>
      <c r="I13" s="3107"/>
      <c r="J13" s="3107"/>
      <c r="K13" s="3107"/>
      <c r="L13" s="3107"/>
      <c r="M13" s="3104"/>
      <c r="N13" s="3104"/>
      <c r="O13" s="3104"/>
    </row>
    <row r="14" spans="1:15" s="175" customFormat="1" ht="12.75" customHeight="1">
      <c r="B14" s="1480" t="s">
        <v>868</v>
      </c>
      <c r="C14" s="3326"/>
      <c r="D14" s="3326"/>
      <c r="E14" s="3327">
        <f>C14-D14</f>
        <v>0</v>
      </c>
      <c r="F14" s="3326"/>
      <c r="G14" s="3326"/>
      <c r="H14" s="3328">
        <f>F14-E14-G14</f>
        <v>0</v>
      </c>
      <c r="I14" s="3107"/>
      <c r="J14" s="3107"/>
      <c r="K14" s="3107"/>
      <c r="L14" s="3107"/>
      <c r="M14" s="3104"/>
      <c r="N14" s="3104"/>
      <c r="O14" s="3104"/>
    </row>
    <row r="15" spans="1:15" s="175" customFormat="1" ht="12.75" customHeight="1">
      <c r="B15" s="1480" t="s">
        <v>2793</v>
      </c>
      <c r="C15" s="3329">
        <f>+C46</f>
        <v>0</v>
      </c>
      <c r="D15" s="3329">
        <f>+D46</f>
        <v>0</v>
      </c>
      <c r="E15" s="3329">
        <f>+E46</f>
        <v>0</v>
      </c>
      <c r="F15" s="3329">
        <f>+F46</f>
        <v>0</v>
      </c>
      <c r="G15" s="3326"/>
      <c r="H15" s="3328">
        <f>F15-E15-G15</f>
        <v>0</v>
      </c>
      <c r="I15" s="3107"/>
      <c r="J15" s="3107"/>
      <c r="K15" s="3107"/>
      <c r="L15" s="3107"/>
      <c r="M15" s="3104"/>
      <c r="N15" s="3104"/>
      <c r="O15" s="3104"/>
    </row>
    <row r="16" spans="1:15" s="175" customFormat="1" ht="12.75" customHeight="1">
      <c r="B16" s="1481" t="s">
        <v>869</v>
      </c>
      <c r="C16" s="3330">
        <f t="shared" ref="C16:H16" si="0">SUM(C11:C15)</f>
        <v>0</v>
      </c>
      <c r="D16" s="3330">
        <f t="shared" si="0"/>
        <v>0</v>
      </c>
      <c r="E16" s="3330">
        <f t="shared" si="0"/>
        <v>0</v>
      </c>
      <c r="F16" s="3330">
        <f t="shared" si="0"/>
        <v>0</v>
      </c>
      <c r="G16" s="3330">
        <f t="shared" si="0"/>
        <v>0</v>
      </c>
      <c r="H16" s="3331">
        <f t="shared" si="0"/>
        <v>0</v>
      </c>
      <c r="I16" s="3107"/>
      <c r="J16" s="3107"/>
      <c r="K16" s="3107"/>
      <c r="L16" s="3107"/>
      <c r="M16" s="3104"/>
      <c r="N16" s="3104"/>
      <c r="O16" s="3104"/>
    </row>
    <row r="17" spans="2:15" s="175" customFormat="1" ht="12.75" customHeight="1">
      <c r="B17" s="1482" t="s">
        <v>870</v>
      </c>
      <c r="C17" s="3332"/>
      <c r="D17" s="3333"/>
      <c r="E17" s="3333"/>
      <c r="F17" s="3333"/>
      <c r="G17" s="3333"/>
      <c r="H17" s="3334"/>
      <c r="I17" s="3107"/>
      <c r="J17" s="3107"/>
      <c r="K17" s="3107"/>
      <c r="L17" s="3107"/>
      <c r="M17" s="3104"/>
      <c r="N17" s="3104"/>
      <c r="O17" s="3104"/>
    </row>
    <row r="18" spans="2:15" s="175" customFormat="1" ht="12.75" customHeight="1">
      <c r="B18" s="3115"/>
      <c r="C18" s="3326"/>
      <c r="D18" s="3326"/>
      <c r="E18" s="3327">
        <f>C18-D18</f>
        <v>0</v>
      </c>
      <c r="F18" s="3326"/>
      <c r="G18" s="3326"/>
      <c r="H18" s="3328">
        <f t="shared" ref="H18:H24" si="1">F18-E18-G18</f>
        <v>0</v>
      </c>
      <c r="I18" s="3107"/>
      <c r="J18" s="3107"/>
      <c r="K18" s="3107"/>
      <c r="L18" s="3107"/>
      <c r="M18" s="3104"/>
      <c r="N18" s="3104"/>
      <c r="O18" s="3104"/>
    </row>
    <row r="19" spans="2:15" s="175" customFormat="1" ht="12.75" customHeight="1">
      <c r="B19" s="3115"/>
      <c r="C19" s="3326"/>
      <c r="D19" s="3326"/>
      <c r="E19" s="3327">
        <f t="shared" ref="E19:E24" si="2">C19-D19</f>
        <v>0</v>
      </c>
      <c r="F19" s="3326"/>
      <c r="G19" s="3326"/>
      <c r="H19" s="3328">
        <f t="shared" si="1"/>
        <v>0</v>
      </c>
      <c r="I19" s="3107"/>
      <c r="J19" s="3107"/>
      <c r="K19" s="3107"/>
      <c r="L19" s="3107"/>
      <c r="M19" s="3104"/>
      <c r="N19" s="3104"/>
      <c r="O19" s="3104"/>
    </row>
    <row r="20" spans="2:15" s="175" customFormat="1" ht="12.75" customHeight="1">
      <c r="B20" s="3115"/>
      <c r="C20" s="3326"/>
      <c r="D20" s="3326"/>
      <c r="E20" s="3327">
        <f t="shared" si="2"/>
        <v>0</v>
      </c>
      <c r="F20" s="3326"/>
      <c r="G20" s="3326"/>
      <c r="H20" s="3328">
        <f t="shared" si="1"/>
        <v>0</v>
      </c>
      <c r="I20" s="3107"/>
      <c r="J20" s="3107"/>
      <c r="K20" s="3107"/>
      <c r="L20" s="3107"/>
      <c r="M20" s="3104"/>
      <c r="N20" s="3104"/>
      <c r="O20" s="3104"/>
    </row>
    <row r="21" spans="2:15" s="175" customFormat="1" ht="12.75" customHeight="1">
      <c r="B21" s="3115"/>
      <c r="C21" s="3326"/>
      <c r="D21" s="3326"/>
      <c r="E21" s="3327">
        <f t="shared" si="2"/>
        <v>0</v>
      </c>
      <c r="F21" s="3326"/>
      <c r="G21" s="3326"/>
      <c r="H21" s="3328">
        <f t="shared" si="1"/>
        <v>0</v>
      </c>
      <c r="I21" s="3107"/>
      <c r="J21" s="3107"/>
      <c r="K21" s="3107"/>
      <c r="L21" s="3107"/>
      <c r="M21" s="3104"/>
      <c r="N21" s="3104"/>
      <c r="O21" s="3104"/>
    </row>
    <row r="22" spans="2:15" s="175" customFormat="1" ht="12.75" customHeight="1">
      <c r="B22" s="3115"/>
      <c r="C22" s="3326"/>
      <c r="D22" s="3326"/>
      <c r="E22" s="3327">
        <f t="shared" si="2"/>
        <v>0</v>
      </c>
      <c r="F22" s="3326"/>
      <c r="G22" s="3326"/>
      <c r="H22" s="3328">
        <f t="shared" si="1"/>
        <v>0</v>
      </c>
      <c r="I22" s="3107"/>
      <c r="J22" s="3107"/>
      <c r="K22" s="3107"/>
      <c r="L22" s="3107"/>
      <c r="M22" s="3104"/>
      <c r="N22" s="3104"/>
      <c r="O22" s="3104"/>
    </row>
    <row r="23" spans="2:15" s="176" customFormat="1" ht="12.75" customHeight="1">
      <c r="B23" s="3115"/>
      <c r="C23" s="3326"/>
      <c r="D23" s="3326"/>
      <c r="E23" s="3327">
        <f t="shared" si="2"/>
        <v>0</v>
      </c>
      <c r="F23" s="3326"/>
      <c r="G23" s="3326"/>
      <c r="H23" s="3328">
        <f t="shared" si="1"/>
        <v>0</v>
      </c>
      <c r="I23" s="3107"/>
      <c r="J23" s="3107"/>
      <c r="K23" s="3107"/>
      <c r="L23" s="3107"/>
      <c r="M23" s="3105"/>
      <c r="N23" s="3105"/>
      <c r="O23" s="3105"/>
    </row>
    <row r="24" spans="2:15" s="175" customFormat="1" ht="12.75" customHeight="1">
      <c r="B24" s="3115"/>
      <c r="C24" s="3326"/>
      <c r="D24" s="3326"/>
      <c r="E24" s="3327">
        <f t="shared" si="2"/>
        <v>0</v>
      </c>
      <c r="F24" s="3326"/>
      <c r="G24" s="3326"/>
      <c r="H24" s="3328">
        <f t="shared" si="1"/>
        <v>0</v>
      </c>
      <c r="I24" s="3107"/>
      <c r="J24" s="3107"/>
      <c r="K24" s="3107"/>
      <c r="M24" s="3104"/>
      <c r="N24" s="3104"/>
      <c r="O24" s="3104"/>
    </row>
    <row r="25" spans="2:15" s="175" customFormat="1" ht="12.75" customHeight="1" thickBot="1">
      <c r="B25" s="2961" t="s">
        <v>84</v>
      </c>
      <c r="C25" s="3335">
        <f t="shared" ref="C25:H25" si="3">SUM(C16:C24)</f>
        <v>0</v>
      </c>
      <c r="D25" s="3335">
        <f t="shared" si="3"/>
        <v>0</v>
      </c>
      <c r="E25" s="3335">
        <f t="shared" si="3"/>
        <v>0</v>
      </c>
      <c r="F25" s="3335">
        <f t="shared" si="3"/>
        <v>0</v>
      </c>
      <c r="G25" s="3335">
        <f t="shared" si="3"/>
        <v>0</v>
      </c>
      <c r="H25" s="3336">
        <f t="shared" si="3"/>
        <v>0</v>
      </c>
      <c r="I25" s="3107"/>
      <c r="J25" s="3107"/>
      <c r="K25" s="3107"/>
      <c r="L25" s="3107"/>
      <c r="M25" s="3104"/>
      <c r="N25" s="3104"/>
      <c r="O25" s="3104"/>
    </row>
    <row r="26" spans="2:15" s="175" customFormat="1" ht="14.25">
      <c r="C26" s="214"/>
      <c r="D26" s="214"/>
      <c r="E26" s="214"/>
      <c r="F26" s="214"/>
      <c r="G26" s="214"/>
      <c r="H26" s="214"/>
      <c r="I26" s="214"/>
      <c r="J26" s="214"/>
      <c r="K26" s="214"/>
      <c r="L26" s="214"/>
      <c r="M26" s="3104"/>
      <c r="N26" s="3104"/>
      <c r="O26" s="3104"/>
    </row>
    <row r="27" spans="2:15" s="175" customFormat="1" ht="15" thickBot="1">
      <c r="C27" s="214"/>
      <c r="D27" s="214"/>
      <c r="E27" s="214"/>
      <c r="F27" s="214"/>
      <c r="G27" s="214"/>
      <c r="H27" s="214"/>
      <c r="I27" s="214"/>
      <c r="J27" s="214"/>
      <c r="K27" s="214"/>
      <c r="L27" s="3104"/>
      <c r="M27" s="3104"/>
      <c r="N27" s="3104"/>
      <c r="O27" s="3104"/>
    </row>
    <row r="28" spans="2:15" s="175" customFormat="1" ht="42.75">
      <c r="B28" s="3848" t="s">
        <v>2794</v>
      </c>
      <c r="C28" s="3110"/>
      <c r="D28" s="3110"/>
      <c r="E28" s="3110" t="s">
        <v>862</v>
      </c>
      <c r="F28" s="3110" t="s">
        <v>863</v>
      </c>
      <c r="G28" s="3110" t="s">
        <v>2786</v>
      </c>
      <c r="H28" s="3110" t="s">
        <v>2787</v>
      </c>
      <c r="I28" s="3110" t="s">
        <v>2788</v>
      </c>
      <c r="J28" s="3113" t="s">
        <v>2791</v>
      </c>
      <c r="K28" s="3110" t="s">
        <v>2801</v>
      </c>
      <c r="L28" s="3152" t="s">
        <v>2783</v>
      </c>
      <c r="M28" s="3152" t="s">
        <v>2784</v>
      </c>
      <c r="N28" s="3153" t="s">
        <v>2789</v>
      </c>
      <c r="O28" s="3153" t="s">
        <v>2789</v>
      </c>
    </row>
    <row r="29" spans="2:15" s="175" customFormat="1" ht="14.25">
      <c r="B29" s="3849"/>
      <c r="C29" s="2960" t="s">
        <v>88</v>
      </c>
      <c r="D29" s="2960" t="s">
        <v>88</v>
      </c>
      <c r="E29" s="2960" t="s">
        <v>88</v>
      </c>
      <c r="F29" s="2960" t="s">
        <v>88</v>
      </c>
      <c r="G29" s="2960" t="s">
        <v>88</v>
      </c>
      <c r="H29" s="2960" t="s">
        <v>88</v>
      </c>
      <c r="I29" s="2960" t="s">
        <v>88</v>
      </c>
      <c r="J29" s="2960" t="s">
        <v>88</v>
      </c>
      <c r="K29" s="3162"/>
      <c r="L29" s="3154"/>
      <c r="M29" s="3154"/>
      <c r="N29" s="3154"/>
      <c r="O29" s="3161" t="s">
        <v>2792</v>
      </c>
    </row>
    <row r="30" spans="2:15" s="175" customFormat="1" ht="14.25">
      <c r="B30" s="3115" t="s">
        <v>2855</v>
      </c>
      <c r="C30" s="3115"/>
      <c r="D30" s="3115"/>
      <c r="E30" s="3116">
        <f>C30-D30</f>
        <v>0</v>
      </c>
      <c r="F30" s="3116">
        <f t="shared" ref="F30:F45" si="4">G30-H30-I30</f>
        <v>0</v>
      </c>
      <c r="G30" s="3115"/>
      <c r="H30" s="3115"/>
      <c r="I30" s="3115"/>
      <c r="J30" s="3116">
        <f t="shared" ref="J30:J45" si="5">F30-E30</f>
        <v>0</v>
      </c>
      <c r="K30" s="3115"/>
      <c r="L30" s="3115"/>
      <c r="M30" s="3115" t="s">
        <v>2856</v>
      </c>
      <c r="N30" s="3115" t="s">
        <v>2857</v>
      </c>
      <c r="O30" s="3115"/>
    </row>
    <row r="31" spans="2:15" s="175" customFormat="1" ht="14.25">
      <c r="B31" s="3115" t="s">
        <v>2855</v>
      </c>
      <c r="C31" s="3115"/>
      <c r="D31" s="3115"/>
      <c r="E31" s="3116">
        <f>C31-D31</f>
        <v>0</v>
      </c>
      <c r="F31" s="3116">
        <f t="shared" si="4"/>
        <v>0</v>
      </c>
      <c r="G31" s="3115"/>
      <c r="H31" s="3115"/>
      <c r="I31" s="3115"/>
      <c r="J31" s="3116">
        <f t="shared" si="5"/>
        <v>0</v>
      </c>
      <c r="K31" s="3115"/>
      <c r="L31" s="3115"/>
      <c r="M31" s="3115" t="s">
        <v>2856</v>
      </c>
      <c r="N31" s="3115" t="s">
        <v>2857</v>
      </c>
      <c r="O31" s="3115"/>
    </row>
    <row r="32" spans="2:15" s="175" customFormat="1" ht="14.25">
      <c r="B32" s="3115" t="s">
        <v>2855</v>
      </c>
      <c r="C32" s="3115"/>
      <c r="D32" s="3115"/>
      <c r="E32" s="3116">
        <f t="shared" ref="E32:E40" si="6">C32-D32</f>
        <v>0</v>
      </c>
      <c r="F32" s="3116">
        <f t="shared" si="4"/>
        <v>0</v>
      </c>
      <c r="G32" s="3115"/>
      <c r="H32" s="3115"/>
      <c r="I32" s="3115"/>
      <c r="J32" s="3116">
        <f t="shared" si="5"/>
        <v>0</v>
      </c>
      <c r="K32" s="3115"/>
      <c r="L32" s="3115"/>
      <c r="M32" s="3115" t="s">
        <v>2856</v>
      </c>
      <c r="N32" s="3115" t="s">
        <v>2857</v>
      </c>
      <c r="O32" s="3115"/>
    </row>
    <row r="33" spans="2:15" s="175" customFormat="1" ht="14.25">
      <c r="B33" s="3115" t="s">
        <v>2855</v>
      </c>
      <c r="C33" s="3115"/>
      <c r="D33" s="3115"/>
      <c r="E33" s="3116">
        <f t="shared" si="6"/>
        <v>0</v>
      </c>
      <c r="F33" s="3116">
        <f t="shared" si="4"/>
        <v>0</v>
      </c>
      <c r="G33" s="3115"/>
      <c r="H33" s="3115"/>
      <c r="I33" s="3115"/>
      <c r="J33" s="3116">
        <f t="shared" si="5"/>
        <v>0</v>
      </c>
      <c r="K33" s="3115"/>
      <c r="L33" s="3115"/>
      <c r="M33" s="3115" t="s">
        <v>2856</v>
      </c>
      <c r="N33" s="3115" t="s">
        <v>2857</v>
      </c>
      <c r="O33" s="3115"/>
    </row>
    <row r="34" spans="2:15" s="175" customFormat="1" ht="14.25">
      <c r="B34" s="3115" t="s">
        <v>2855</v>
      </c>
      <c r="C34" s="3115"/>
      <c r="D34" s="3115"/>
      <c r="E34" s="3116">
        <f>C34-D34</f>
        <v>0</v>
      </c>
      <c r="F34" s="3116">
        <f t="shared" si="4"/>
        <v>0</v>
      </c>
      <c r="G34" s="3115"/>
      <c r="H34" s="3115"/>
      <c r="I34" s="3115"/>
      <c r="J34" s="3116">
        <f t="shared" si="5"/>
        <v>0</v>
      </c>
      <c r="K34" s="3115"/>
      <c r="L34" s="3115"/>
      <c r="M34" s="3115" t="s">
        <v>2856</v>
      </c>
      <c r="N34" s="3115" t="s">
        <v>2857</v>
      </c>
      <c r="O34" s="3115"/>
    </row>
    <row r="35" spans="2:15" s="175" customFormat="1" ht="14.25">
      <c r="B35" s="3115" t="s">
        <v>2855</v>
      </c>
      <c r="C35" s="3115"/>
      <c r="D35" s="3115"/>
      <c r="E35" s="3116">
        <f>C35-D35</f>
        <v>0</v>
      </c>
      <c r="F35" s="3116">
        <f t="shared" si="4"/>
        <v>0</v>
      </c>
      <c r="G35" s="3115"/>
      <c r="H35" s="3115"/>
      <c r="I35" s="3115"/>
      <c r="J35" s="3116">
        <f t="shared" si="5"/>
        <v>0</v>
      </c>
      <c r="K35" s="3115"/>
      <c r="L35" s="3115"/>
      <c r="M35" s="3115" t="s">
        <v>2856</v>
      </c>
      <c r="N35" s="3115" t="s">
        <v>2857</v>
      </c>
      <c r="O35" s="3115"/>
    </row>
    <row r="36" spans="2:15" s="175" customFormat="1" ht="14.25">
      <c r="B36" s="3115" t="s">
        <v>2855</v>
      </c>
      <c r="C36" s="3115"/>
      <c r="D36" s="3115"/>
      <c r="E36" s="3116">
        <f>C36-D36</f>
        <v>0</v>
      </c>
      <c r="F36" s="3116">
        <f t="shared" si="4"/>
        <v>0</v>
      </c>
      <c r="G36" s="3115"/>
      <c r="H36" s="3115"/>
      <c r="I36" s="3115"/>
      <c r="J36" s="3116">
        <f t="shared" si="5"/>
        <v>0</v>
      </c>
      <c r="K36" s="3115"/>
      <c r="L36" s="3115"/>
      <c r="M36" s="3115" t="s">
        <v>2856</v>
      </c>
      <c r="N36" s="3115" t="s">
        <v>2857</v>
      </c>
      <c r="O36" s="3115"/>
    </row>
    <row r="37" spans="2:15" s="175" customFormat="1" ht="14.25">
      <c r="B37" s="3115" t="s">
        <v>2855</v>
      </c>
      <c r="C37" s="3115"/>
      <c r="D37" s="3115"/>
      <c r="E37" s="3116">
        <f>C37-D37</f>
        <v>0</v>
      </c>
      <c r="F37" s="3116">
        <f t="shared" si="4"/>
        <v>0</v>
      </c>
      <c r="G37" s="3115"/>
      <c r="H37" s="3115"/>
      <c r="I37" s="3115"/>
      <c r="J37" s="3116">
        <f t="shared" si="5"/>
        <v>0</v>
      </c>
      <c r="K37" s="3115"/>
      <c r="L37" s="3115"/>
      <c r="M37" s="3115" t="s">
        <v>2856</v>
      </c>
      <c r="N37" s="3115" t="s">
        <v>2857</v>
      </c>
      <c r="O37" s="3115"/>
    </row>
    <row r="38" spans="2:15" s="175" customFormat="1" ht="14.25">
      <c r="B38" s="3115" t="s">
        <v>2855</v>
      </c>
      <c r="C38" s="3115"/>
      <c r="D38" s="3115"/>
      <c r="E38" s="3116">
        <f t="shared" si="6"/>
        <v>0</v>
      </c>
      <c r="F38" s="3116">
        <f t="shared" si="4"/>
        <v>0</v>
      </c>
      <c r="G38" s="3115"/>
      <c r="H38" s="3115"/>
      <c r="I38" s="3115"/>
      <c r="J38" s="3116">
        <f t="shared" si="5"/>
        <v>0</v>
      </c>
      <c r="K38" s="3115"/>
      <c r="L38" s="3115"/>
      <c r="M38" s="3115" t="s">
        <v>2856</v>
      </c>
      <c r="N38" s="3115" t="s">
        <v>2857</v>
      </c>
      <c r="O38" s="3115"/>
    </row>
    <row r="39" spans="2:15" s="175" customFormat="1" ht="14.25">
      <c r="B39" s="3115" t="s">
        <v>2855</v>
      </c>
      <c r="C39" s="3115"/>
      <c r="D39" s="3115"/>
      <c r="E39" s="3116">
        <f t="shared" si="6"/>
        <v>0</v>
      </c>
      <c r="F39" s="3116">
        <f t="shared" si="4"/>
        <v>0</v>
      </c>
      <c r="G39" s="3115"/>
      <c r="H39" s="3115"/>
      <c r="I39" s="3115"/>
      <c r="J39" s="3116">
        <f t="shared" si="5"/>
        <v>0</v>
      </c>
      <c r="K39" s="3115"/>
      <c r="L39" s="3115"/>
      <c r="M39" s="3115" t="s">
        <v>2856</v>
      </c>
      <c r="N39" s="3115" t="s">
        <v>2857</v>
      </c>
      <c r="O39" s="3115"/>
    </row>
    <row r="40" spans="2:15" s="175" customFormat="1" ht="14.25">
      <c r="B40" s="3115" t="s">
        <v>2855</v>
      </c>
      <c r="C40" s="3115"/>
      <c r="D40" s="3115"/>
      <c r="E40" s="3116">
        <f t="shared" si="6"/>
        <v>0</v>
      </c>
      <c r="F40" s="3116">
        <f t="shared" si="4"/>
        <v>0</v>
      </c>
      <c r="G40" s="3115"/>
      <c r="H40" s="3115"/>
      <c r="I40" s="3115"/>
      <c r="J40" s="3116">
        <f t="shared" si="5"/>
        <v>0</v>
      </c>
      <c r="K40" s="3115"/>
      <c r="L40" s="3115"/>
      <c r="M40" s="3115" t="s">
        <v>2856</v>
      </c>
      <c r="N40" s="3115" t="s">
        <v>2857</v>
      </c>
      <c r="O40" s="3115"/>
    </row>
    <row r="41" spans="2:15" s="175" customFormat="1" ht="14.25">
      <c r="B41" s="3115" t="s">
        <v>2855</v>
      </c>
      <c r="C41" s="3115"/>
      <c r="D41" s="3115"/>
      <c r="E41" s="3116">
        <f>C41-D41</f>
        <v>0</v>
      </c>
      <c r="F41" s="3116">
        <f t="shared" si="4"/>
        <v>0</v>
      </c>
      <c r="G41" s="3115"/>
      <c r="H41" s="3115"/>
      <c r="I41" s="3115"/>
      <c r="J41" s="3116">
        <f t="shared" si="5"/>
        <v>0</v>
      </c>
      <c r="K41" s="3115"/>
      <c r="L41" s="3115"/>
      <c r="M41" s="3115" t="s">
        <v>2856</v>
      </c>
      <c r="N41" s="3115" t="s">
        <v>2857</v>
      </c>
      <c r="O41" s="3115"/>
    </row>
    <row r="42" spans="2:15" s="175" customFormat="1" ht="14.25">
      <c r="B42" s="3115" t="s">
        <v>2855</v>
      </c>
      <c r="C42" s="3115"/>
      <c r="D42" s="3115"/>
      <c r="E42" s="3116">
        <f>C42-D42</f>
        <v>0</v>
      </c>
      <c r="F42" s="3116">
        <f t="shared" si="4"/>
        <v>0</v>
      </c>
      <c r="G42" s="3115"/>
      <c r="H42" s="3115"/>
      <c r="I42" s="3115"/>
      <c r="J42" s="3116">
        <f t="shared" si="5"/>
        <v>0</v>
      </c>
      <c r="K42" s="3115"/>
      <c r="L42" s="3115"/>
      <c r="M42" s="3115" t="s">
        <v>2856</v>
      </c>
      <c r="N42" s="3115" t="s">
        <v>2857</v>
      </c>
      <c r="O42" s="3115"/>
    </row>
    <row r="43" spans="2:15" s="175" customFormat="1" ht="14.25">
      <c r="B43" s="3115" t="s">
        <v>2855</v>
      </c>
      <c r="C43" s="3115"/>
      <c r="D43" s="3115"/>
      <c r="E43" s="3116">
        <f>C43-D43</f>
        <v>0</v>
      </c>
      <c r="F43" s="3116">
        <f t="shared" si="4"/>
        <v>0</v>
      </c>
      <c r="G43" s="3115"/>
      <c r="H43" s="3115"/>
      <c r="I43" s="3115"/>
      <c r="J43" s="3116">
        <f t="shared" si="5"/>
        <v>0</v>
      </c>
      <c r="K43" s="3115"/>
      <c r="L43" s="3115"/>
      <c r="M43" s="3115" t="s">
        <v>2856</v>
      </c>
      <c r="N43" s="3115" t="s">
        <v>2857</v>
      </c>
      <c r="O43" s="3115"/>
    </row>
    <row r="44" spans="2:15" s="175" customFormat="1" ht="14.25">
      <c r="B44" s="3115" t="s">
        <v>2855</v>
      </c>
      <c r="C44" s="3115"/>
      <c r="D44" s="3115"/>
      <c r="E44" s="3116">
        <f>C44-D44</f>
        <v>0</v>
      </c>
      <c r="F44" s="3116">
        <f t="shared" si="4"/>
        <v>0</v>
      </c>
      <c r="G44" s="3115"/>
      <c r="H44" s="3115"/>
      <c r="I44" s="3115"/>
      <c r="J44" s="3116">
        <f t="shared" si="5"/>
        <v>0</v>
      </c>
      <c r="K44" s="3115"/>
      <c r="L44" s="3115"/>
      <c r="M44" s="3115" t="s">
        <v>2856</v>
      </c>
      <c r="N44" s="3115" t="s">
        <v>2857</v>
      </c>
      <c r="O44" s="3115"/>
    </row>
    <row r="45" spans="2:15" s="175" customFormat="1" ht="15" thickBot="1">
      <c r="B45" s="3115" t="s">
        <v>2855</v>
      </c>
      <c r="C45" s="3115"/>
      <c r="D45" s="3115"/>
      <c r="E45" s="3119">
        <f>C45-D45</f>
        <v>0</v>
      </c>
      <c r="F45" s="3119">
        <f t="shared" si="4"/>
        <v>0</v>
      </c>
      <c r="G45" s="3115"/>
      <c r="H45" s="3115"/>
      <c r="I45" s="3115"/>
      <c r="J45" s="3119">
        <f t="shared" si="5"/>
        <v>0</v>
      </c>
      <c r="K45" s="3115"/>
      <c r="L45" s="3115"/>
      <c r="M45" s="3115" t="s">
        <v>2856</v>
      </c>
      <c r="N45" s="3115" t="s">
        <v>2857</v>
      </c>
      <c r="O45" s="3115"/>
    </row>
    <row r="46" spans="2:15" s="175" customFormat="1" ht="15" thickBot="1">
      <c r="B46" s="3114" t="s">
        <v>84</v>
      </c>
      <c r="C46" s="3120">
        <f>SUM(C29:C45)</f>
        <v>0</v>
      </c>
      <c r="D46" s="3120">
        <f>SUM(D29:D45)</f>
        <v>0</v>
      </c>
      <c r="E46" s="3118">
        <f>SUM(E29:E45)</f>
        <v>0</v>
      </c>
      <c r="F46" s="3118">
        <f>SUM(F29:F45)</f>
        <v>0</v>
      </c>
      <c r="G46" s="3118">
        <f>SUM(G29:G45)</f>
        <v>0</v>
      </c>
      <c r="H46" s="3118">
        <f>SUM(J29:J45)</f>
        <v>0</v>
      </c>
      <c r="I46" s="3118">
        <f>SUM(M29:M45)</f>
        <v>0</v>
      </c>
      <c r="J46" s="3118">
        <f>SUM(N29:N45)</f>
        <v>0</v>
      </c>
      <c r="L46" s="214"/>
      <c r="M46" s="3155"/>
      <c r="N46" s="3104"/>
      <c r="O46" s="3156"/>
    </row>
    <row r="47" spans="2:15" s="175" customFormat="1" ht="16.5" thickBot="1">
      <c r="B47" s="3157" t="s">
        <v>2790</v>
      </c>
      <c r="C47" s="3158"/>
      <c r="D47" s="3158"/>
      <c r="E47" s="3158"/>
      <c r="F47" s="3158"/>
      <c r="G47" s="3158"/>
      <c r="H47" s="3158"/>
      <c r="I47" s="3158"/>
      <c r="J47" s="3158"/>
      <c r="K47" s="3158"/>
      <c r="L47" s="3158"/>
      <c r="M47" s="3159"/>
      <c r="N47" s="3159"/>
      <c r="O47" s="3160"/>
    </row>
    <row r="48" spans="2:15" s="175" customFormat="1" ht="14.25">
      <c r="L48" s="3104"/>
      <c r="M48" s="3104"/>
      <c r="N48" s="3104"/>
      <c r="O48" s="3104"/>
    </row>
    <row r="49" spans="2:15" s="175" customFormat="1" ht="14.25">
      <c r="L49" s="3104"/>
      <c r="M49" s="3104"/>
      <c r="N49" s="3104"/>
      <c r="O49" s="3104"/>
    </row>
    <row r="50" spans="2:15" s="175" customFormat="1" ht="14.25">
      <c r="L50" s="3104"/>
      <c r="M50" s="3104"/>
      <c r="N50" s="3104"/>
      <c r="O50" s="3104"/>
    </row>
    <row r="51" spans="2:15" s="175" customFormat="1" ht="14.25">
      <c r="L51" s="3104"/>
      <c r="M51" s="3104"/>
      <c r="N51" s="3104"/>
      <c r="O51" s="3104"/>
    </row>
    <row r="52" spans="2:15">
      <c r="L52" s="1449"/>
      <c r="M52" s="1449"/>
      <c r="N52" s="1449"/>
      <c r="O52" s="1449"/>
    </row>
    <row r="53" spans="2:15" s="1592" customFormat="1" ht="14.25">
      <c r="B53" s="214"/>
      <c r="L53" s="2686"/>
      <c r="M53" s="2686"/>
      <c r="N53" s="2686"/>
      <c r="O53" s="2686"/>
    </row>
    <row r="54" spans="2:15" s="1592" customFormat="1" ht="14.25">
      <c r="B54" s="1426"/>
      <c r="C54" s="1593"/>
      <c r="D54" s="1593"/>
      <c r="E54" s="1593"/>
      <c r="F54" s="1593"/>
      <c r="G54" s="1593"/>
      <c r="H54" s="1593"/>
      <c r="I54" s="1593"/>
      <c r="J54" s="1593"/>
      <c r="L54" s="2686"/>
      <c r="M54" s="2686"/>
      <c r="N54" s="2686"/>
      <c r="O54" s="2686"/>
    </row>
    <row r="55" spans="2:15" s="1592" customFormat="1" ht="14.25">
      <c r="L55" s="2686"/>
      <c r="M55" s="2686"/>
      <c r="N55" s="2686"/>
      <c r="O55" s="2686"/>
    </row>
    <row r="56" spans="2:15" s="1592" customFormat="1" ht="14.25">
      <c r="L56" s="2686"/>
      <c r="M56" s="2686"/>
      <c r="N56" s="2686"/>
      <c r="O56" s="2686"/>
    </row>
    <row r="57" spans="2:15" s="1592" customFormat="1" ht="14.25">
      <c r="C57" s="1594"/>
      <c r="D57" s="1594"/>
      <c r="E57" s="1594"/>
      <c r="F57" s="1594"/>
      <c r="G57" s="1594"/>
      <c r="H57" s="1594"/>
      <c r="I57" s="1594"/>
      <c r="J57" s="1594"/>
      <c r="L57" s="2686"/>
      <c r="M57" s="2686"/>
      <c r="N57" s="2686"/>
      <c r="O57" s="2686"/>
    </row>
    <row r="58" spans="2:15" s="1592" customFormat="1" ht="14.25">
      <c r="L58" s="2686"/>
      <c r="M58" s="2686"/>
      <c r="N58" s="2686"/>
      <c r="O58" s="2686"/>
    </row>
    <row r="59" spans="2:15" s="1592" customFormat="1" ht="14.25">
      <c r="L59" s="2686"/>
      <c r="M59" s="2686"/>
      <c r="N59" s="2686"/>
      <c r="O59" s="2686"/>
    </row>
    <row r="60" spans="2:15" s="1426" customFormat="1" ht="14.25">
      <c r="B60" s="1592"/>
      <c r="L60" s="1449"/>
      <c r="M60" s="1449"/>
      <c r="N60" s="1449"/>
      <c r="O60" s="1449"/>
    </row>
    <row r="61" spans="2:15" s="1426" customFormat="1" ht="14.25">
      <c r="B61" s="1592"/>
    </row>
    <row r="62" spans="2:15" s="1426" customFormat="1"/>
    <row r="63" spans="2:15" s="1426" customFormat="1"/>
    <row r="64" spans="2:15" s="1426" customFormat="1"/>
    <row r="65" s="1426" customFormat="1" hidden="1"/>
    <row r="66" s="1426" customFormat="1" hidden="1"/>
    <row r="67" s="1426" customFormat="1" hidden="1"/>
    <row r="68" s="1426" customFormat="1" hidden="1"/>
    <row r="69" s="1426" customFormat="1" hidden="1"/>
    <row r="70" s="1426" customFormat="1" hidden="1"/>
    <row r="71" s="1426" customFormat="1" hidden="1"/>
    <row r="72" s="1426" customFormat="1" hidden="1"/>
    <row r="73" s="1426" customFormat="1" hidden="1"/>
    <row r="74" s="1426" customFormat="1" hidden="1"/>
    <row r="75" s="1426" customFormat="1" hidden="1"/>
    <row r="76" s="1426" customFormat="1" hidden="1"/>
    <row r="77" s="1426" customFormat="1" hidden="1"/>
    <row r="78" s="1426" customFormat="1" hidden="1"/>
    <row r="79" s="1426" customFormat="1" hidden="1"/>
    <row r="80" s="1426" customFormat="1" hidden="1"/>
    <row r="81" s="1426" customFormat="1" hidden="1"/>
    <row r="82" s="1426" customFormat="1" hidden="1"/>
    <row r="83" s="1426" customFormat="1" hidden="1"/>
    <row r="84" s="1426" customFormat="1" hidden="1"/>
    <row r="85" s="1426" customFormat="1" hidden="1"/>
    <row r="86" s="1426" customFormat="1" hidden="1"/>
    <row r="87" s="1426" customFormat="1" hidden="1"/>
    <row r="88" s="1426" customFormat="1" hidden="1"/>
    <row r="89" s="1426" customFormat="1" hidden="1"/>
    <row r="90" s="1426" customFormat="1" hidden="1"/>
    <row r="91" s="1426" customFormat="1" hidden="1"/>
    <row r="92" s="1426" customFormat="1" hidden="1"/>
    <row r="93" s="1426" customFormat="1" hidden="1"/>
    <row r="94" s="1426" customFormat="1" hidden="1"/>
    <row r="95" s="1426" customFormat="1" hidden="1"/>
    <row r="96" s="1426" customFormat="1" hidden="1"/>
    <row r="97" s="1426" customFormat="1" hidden="1"/>
    <row r="98" s="1426" customFormat="1" hidden="1"/>
    <row r="99" s="1426" customFormat="1" hidden="1"/>
    <row r="100" s="1426" customFormat="1" hidden="1"/>
    <row r="101" s="1426" customFormat="1" hidden="1"/>
    <row r="102" s="1426" customFormat="1" hidden="1"/>
    <row r="103" s="1426" customFormat="1" hidden="1"/>
    <row r="104" s="1426" customFormat="1" hidden="1"/>
    <row r="105" s="1426" customFormat="1" hidden="1"/>
    <row r="106" s="1426" customFormat="1" hidden="1"/>
    <row r="107" s="1426" customFormat="1" hidden="1"/>
    <row r="108" s="1426" customFormat="1" hidden="1"/>
    <row r="109" s="1426" customFormat="1" hidden="1"/>
    <row r="110" s="1426" customFormat="1" hidden="1"/>
    <row r="111" s="1426" customFormat="1" hidden="1"/>
    <row r="112" s="1426" customFormat="1" hidden="1"/>
    <row r="113" s="1426" customFormat="1" hidden="1"/>
    <row r="114" s="1426" customFormat="1" hidden="1"/>
    <row r="115" s="1426" customFormat="1" hidden="1"/>
    <row r="116" s="1426" customFormat="1" hidden="1"/>
    <row r="117" s="1426" customFormat="1" hidden="1"/>
    <row r="118" s="1426" customFormat="1" hidden="1"/>
    <row r="119" s="1426" customFormat="1" hidden="1"/>
    <row r="120" s="1426" customFormat="1" hidden="1"/>
    <row r="121" s="1426" customFormat="1" hidden="1"/>
    <row r="122" s="1426" customFormat="1" hidden="1"/>
    <row r="123" s="1426" customFormat="1" hidden="1"/>
    <row r="124" s="1426" customFormat="1" hidden="1"/>
    <row r="125" s="1426" customFormat="1"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spans="2:2" hidden="1"/>
    <row r="946" spans="2:2" ht="24.75" hidden="1">
      <c r="B946" s="144" t="s">
        <v>693</v>
      </c>
    </row>
    <row r="947" spans="2:2" ht="24.75" hidden="1">
      <c r="B947" s="144" t="s">
        <v>725</v>
      </c>
    </row>
    <row r="948" spans="2:2" ht="24.75" hidden="1">
      <c r="B948" s="144" t="s">
        <v>724</v>
      </c>
    </row>
    <row r="949" spans="2:2" ht="24.75" hidden="1">
      <c r="B949" s="144" t="s">
        <v>763</v>
      </c>
    </row>
    <row r="950" spans="2:2" ht="24.75" hidden="1">
      <c r="B950" s="144" t="s">
        <v>764</v>
      </c>
    </row>
    <row r="951" spans="2:2" ht="24.75" hidden="1">
      <c r="B951" s="144" t="s">
        <v>765</v>
      </c>
    </row>
    <row r="952" spans="2:2"/>
    <row r="953" spans="2:2"/>
    <row r="954" spans="2:2"/>
    <row r="955" spans="2:2"/>
    <row r="956" spans="2:2"/>
  </sheetData>
  <mergeCells count="3">
    <mergeCell ref="B7:H7"/>
    <mergeCell ref="B9:B10"/>
    <mergeCell ref="B28:B29"/>
  </mergeCells>
  <pageMargins left="0.70866141732283472" right="0.70866141732283472" top="0.74803149606299213" bottom="0.74803149606299213" header="0.31496062992125984" footer="0.31496062992125984"/>
  <pageSetup paperSize="8" scale="4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II957"/>
  <sheetViews>
    <sheetView workbookViewId="0"/>
  </sheetViews>
  <sheetFormatPr defaultColWidth="0" defaultRowHeight="12.75" zeroHeight="1"/>
  <cols>
    <col min="1" max="1" width="13.85546875" style="49" customWidth="1"/>
    <col min="2" max="2" width="73.7109375" style="49" bestFit="1" customWidth="1"/>
    <col min="3" max="3" width="51.28515625" style="49" hidden="1" customWidth="1"/>
    <col min="4" max="9" width="0" style="49" hidden="1" customWidth="1"/>
    <col min="10" max="10" width="11.7109375" style="49" customWidth="1"/>
    <col min="11" max="11" width="19.140625" style="49" customWidth="1"/>
    <col min="12" max="12" width="13.7109375" style="49" customWidth="1"/>
    <col min="13" max="17" width="9.140625" style="49" customWidth="1"/>
    <col min="18" max="243" width="0" style="49" hidden="1" customWidth="1"/>
    <col min="244" max="16384" width="9.140625" style="49" hidden="1"/>
  </cols>
  <sheetData>
    <row r="1" spans="1:18" ht="24.75">
      <c r="A1" s="127" t="str">
        <f>'Universal data'!A1</f>
        <v>Regulatory Reporting Pack</v>
      </c>
      <c r="B1" s="128"/>
      <c r="C1" s="128"/>
      <c r="D1" s="128"/>
      <c r="E1" s="128"/>
      <c r="F1" s="128"/>
      <c r="G1" s="128"/>
      <c r="H1" s="128"/>
      <c r="J1" s="128"/>
      <c r="K1" s="128"/>
      <c r="L1" s="128"/>
      <c r="M1" s="128"/>
      <c r="N1" s="128"/>
      <c r="O1" s="128"/>
      <c r="P1" s="128"/>
    </row>
    <row r="2" spans="1:18" ht="24.75">
      <c r="A2" s="2186" t="str">
        <f>+'Universal data'!$A$2</f>
        <v>Master</v>
      </c>
      <c r="B2" s="128"/>
      <c r="C2" s="128"/>
      <c r="D2" s="128"/>
      <c r="E2" s="128"/>
      <c r="F2" s="128"/>
      <c r="G2" s="128"/>
      <c r="H2" s="128"/>
      <c r="J2" s="128"/>
      <c r="K2" s="128"/>
      <c r="L2" s="128"/>
      <c r="M2" s="128"/>
      <c r="N2" s="128"/>
      <c r="O2" s="128"/>
      <c r="P2" s="128"/>
    </row>
    <row r="3" spans="1:18" ht="24.75">
      <c r="A3" s="2304" t="str">
        <f>+'Universal data'!A3</f>
        <v>2015/16</v>
      </c>
      <c r="B3" s="128"/>
      <c r="C3" s="128"/>
      <c r="D3" s="128"/>
      <c r="E3" s="128"/>
      <c r="F3" s="128"/>
      <c r="G3" s="128"/>
      <c r="H3" s="128"/>
      <c r="J3" s="128"/>
      <c r="K3" s="128"/>
      <c r="L3" s="128"/>
      <c r="M3" s="128"/>
      <c r="N3" s="128"/>
      <c r="O3" s="128"/>
      <c r="P3" s="128"/>
    </row>
    <row r="4" spans="1:18" s="178" customFormat="1" ht="18.75" thickBot="1">
      <c r="A4" s="177"/>
      <c r="B4" s="177"/>
      <c r="C4" s="177"/>
      <c r="D4" s="177"/>
      <c r="E4" s="177"/>
      <c r="F4" s="177"/>
      <c r="G4" s="177"/>
      <c r="H4" s="177"/>
      <c r="I4" s="177"/>
      <c r="J4" s="177"/>
      <c r="K4" s="177"/>
      <c r="L4" s="177"/>
      <c r="M4" s="179"/>
      <c r="N4" s="179"/>
      <c r="O4" s="179"/>
      <c r="P4" s="179"/>
      <c r="Q4" s="179"/>
      <c r="R4" s="179"/>
    </row>
    <row r="5" spans="1:18" s="180" customFormat="1" ht="18">
      <c r="A5" s="220" t="str">
        <f ca="1">MID(CELL("Filename",A2),FIND("]",CELL("Filename",A2))+1,255)</f>
        <v>1.7 Tax Computation</v>
      </c>
      <c r="B5" s="1483"/>
      <c r="C5" s="1483"/>
      <c r="D5" s="1483"/>
      <c r="E5" s="1483"/>
      <c r="F5" s="1483"/>
      <c r="G5" s="1483"/>
      <c r="H5" s="1483"/>
      <c r="I5" s="1483"/>
      <c r="J5" s="1483"/>
      <c r="K5" s="1483"/>
      <c r="L5" s="1613"/>
      <c r="M5" s="1483"/>
      <c r="N5" s="1483"/>
      <c r="O5" s="1483"/>
      <c r="P5" s="216"/>
      <c r="Q5" s="179"/>
      <c r="R5" s="179"/>
    </row>
    <row r="6" spans="1:18" s="180" customFormat="1" ht="19.5">
      <c r="A6" s="1614"/>
      <c r="B6" s="181"/>
      <c r="C6" s="181"/>
      <c r="D6" s="181"/>
      <c r="E6" s="181"/>
      <c r="F6" s="181"/>
      <c r="G6" s="181"/>
      <c r="H6" s="181"/>
      <c r="I6" s="179"/>
      <c r="J6" s="179"/>
      <c r="K6" s="179"/>
      <c r="L6" s="1606"/>
      <c r="M6" s="179"/>
      <c r="N6" s="179"/>
      <c r="O6" s="179"/>
      <c r="P6" s="1615"/>
      <c r="Q6" s="179"/>
      <c r="R6" s="179"/>
    </row>
    <row r="7" spans="1:18" s="180" customFormat="1" ht="18">
      <c r="A7" s="1616" t="s">
        <v>2071</v>
      </c>
      <c r="B7" s="369"/>
      <c r="C7" s="369"/>
      <c r="D7" s="369"/>
      <c r="E7" s="369"/>
      <c r="F7" s="369"/>
      <c r="G7" s="369"/>
      <c r="H7" s="369"/>
      <c r="I7" s="370"/>
      <c r="J7" s="370"/>
      <c r="K7" s="371"/>
      <c r="L7" s="1606"/>
      <c r="M7" s="179"/>
      <c r="N7" s="179"/>
      <c r="O7" s="179"/>
      <c r="P7" s="1615"/>
      <c r="Q7" s="179"/>
      <c r="R7" s="179"/>
    </row>
    <row r="8" spans="1:18" s="180" customFormat="1" ht="19.5" hidden="1">
      <c r="A8" s="1617"/>
      <c r="B8" s="182"/>
      <c r="C8" s="182"/>
      <c r="D8" s="182"/>
      <c r="E8" s="182"/>
      <c r="F8" s="182"/>
      <c r="G8" s="182"/>
      <c r="H8" s="182"/>
      <c r="I8" s="183"/>
      <c r="J8" s="183"/>
      <c r="K8" s="2962"/>
      <c r="L8" s="1606"/>
      <c r="M8" s="179"/>
      <c r="N8" s="179"/>
      <c r="O8" s="179"/>
      <c r="P8" s="1615"/>
      <c r="Q8" s="179"/>
      <c r="R8" s="179"/>
    </row>
    <row r="9" spans="1:18" s="180" customFormat="1" ht="19.5">
      <c r="A9" s="1617"/>
      <c r="B9" s="182"/>
      <c r="C9" s="182"/>
      <c r="D9" s="182"/>
      <c r="E9" s="182"/>
      <c r="F9" s="182"/>
      <c r="G9" s="182"/>
      <c r="H9" s="182"/>
      <c r="I9" s="183"/>
      <c r="J9" s="183"/>
      <c r="K9" s="2962"/>
      <c r="L9" s="1606"/>
      <c r="M9" s="179"/>
      <c r="N9" s="179"/>
      <c r="O9" s="179"/>
      <c r="P9" s="1615"/>
      <c r="Q9" s="179"/>
      <c r="R9" s="179"/>
    </row>
    <row r="10" spans="1:18" s="180" customFormat="1" ht="18">
      <c r="A10" s="1437" t="s">
        <v>871</v>
      </c>
      <c r="B10" s="372"/>
      <c r="C10" s="372"/>
      <c r="D10" s="372"/>
      <c r="E10" s="372"/>
      <c r="F10" s="372"/>
      <c r="G10" s="372"/>
      <c r="H10" s="372"/>
      <c r="I10" s="373"/>
      <c r="J10" s="373"/>
      <c r="K10" s="374"/>
      <c r="L10" s="1606"/>
      <c r="M10" s="179"/>
      <c r="N10" s="179"/>
      <c r="O10" s="179"/>
      <c r="P10" s="1615"/>
      <c r="Q10" s="179"/>
      <c r="R10" s="179"/>
    </row>
    <row r="11" spans="1:18" s="180" customFormat="1" ht="19.5">
      <c r="A11" s="1614"/>
      <c r="B11" s="181"/>
      <c r="C11" s="181"/>
      <c r="D11" s="181"/>
      <c r="E11" s="181"/>
      <c r="F11" s="181"/>
      <c r="G11" s="181"/>
      <c r="H11" s="181"/>
      <c r="I11" s="179"/>
      <c r="J11" s="179"/>
      <c r="K11" s="179"/>
      <c r="L11" s="1606"/>
      <c r="M11" s="179"/>
      <c r="N11" s="179"/>
      <c r="O11" s="179"/>
      <c r="P11" s="1615"/>
      <c r="Q11" s="179"/>
      <c r="R11" s="179"/>
    </row>
    <row r="12" spans="1:18" s="180" customFormat="1" ht="18">
      <c r="A12" s="1618"/>
      <c r="B12" s="1595"/>
      <c r="C12" s="1595"/>
      <c r="D12" s="1595"/>
      <c r="E12" s="1595"/>
      <c r="F12" s="1595"/>
      <c r="G12" s="1595"/>
      <c r="H12" s="1595"/>
      <c r="I12" s="1596"/>
      <c r="J12" s="1596"/>
      <c r="K12" s="1596"/>
      <c r="L12" s="1606"/>
      <c r="M12" s="179"/>
      <c r="N12" s="179"/>
      <c r="O12" s="179"/>
      <c r="P12" s="1615"/>
      <c r="Q12" s="179"/>
      <c r="R12" s="179"/>
    </row>
    <row r="13" spans="1:18" s="180" customFormat="1" ht="12.75" customHeight="1">
      <c r="A13" s="1614"/>
      <c r="B13" s="181"/>
      <c r="C13" s="181"/>
      <c r="D13" s="181"/>
      <c r="E13" s="181"/>
      <c r="F13" s="181"/>
      <c r="G13" s="181"/>
      <c r="H13" s="181"/>
      <c r="I13" s="179"/>
      <c r="J13" s="179"/>
      <c r="K13" s="179"/>
      <c r="L13" s="1606"/>
      <c r="M13" s="179"/>
      <c r="N13" s="179"/>
      <c r="O13" s="179"/>
      <c r="P13" s="1615"/>
      <c r="Q13" s="179"/>
      <c r="R13" s="179"/>
    </row>
    <row r="14" spans="1:18" s="180" customFormat="1" ht="12.75" customHeight="1">
      <c r="A14" s="1614"/>
      <c r="B14" s="181"/>
      <c r="C14" s="181"/>
      <c r="D14" s="181"/>
      <c r="E14" s="181"/>
      <c r="F14" s="181"/>
      <c r="G14" s="181"/>
      <c r="H14" s="181"/>
      <c r="I14" s="179"/>
      <c r="J14" s="179"/>
      <c r="K14" s="2963">
        <f>+'1.1 Income Statement'!I14</f>
        <v>2016</v>
      </c>
      <c r="L14" s="1606"/>
      <c r="M14" s="179"/>
      <c r="N14" s="179"/>
      <c r="O14" s="179"/>
      <c r="P14" s="1615"/>
      <c r="Q14" s="179"/>
      <c r="R14" s="179"/>
    </row>
    <row r="15" spans="1:18" s="180" customFormat="1" ht="12.75" customHeight="1">
      <c r="A15" s="1614"/>
      <c r="B15" s="181"/>
      <c r="C15" s="181"/>
      <c r="D15" s="181"/>
      <c r="E15" s="181"/>
      <c r="F15" s="181"/>
      <c r="G15" s="181"/>
      <c r="H15" s="181"/>
      <c r="I15" s="179"/>
      <c r="J15" s="179"/>
      <c r="K15" s="2964" t="s">
        <v>88</v>
      </c>
      <c r="L15" s="1606"/>
      <c r="M15" s="179"/>
      <c r="N15" s="179"/>
      <c r="O15" s="179"/>
      <c r="P15" s="1615"/>
      <c r="Q15" s="179"/>
      <c r="R15" s="179"/>
    </row>
    <row r="16" spans="1:18" s="180" customFormat="1" ht="12.75" customHeight="1">
      <c r="A16" s="1619" t="s">
        <v>872</v>
      </c>
      <c r="B16" s="179"/>
      <c r="C16" s="181"/>
      <c r="D16" s="181"/>
      <c r="E16" s="215"/>
      <c r="F16" s="215"/>
      <c r="G16" s="215"/>
      <c r="H16" s="215"/>
      <c r="I16" s="215"/>
      <c r="J16" s="215"/>
      <c r="K16" s="2965"/>
      <c r="L16" s="1606"/>
      <c r="M16" s="179"/>
      <c r="N16" s="179"/>
      <c r="O16" s="179"/>
      <c r="P16" s="1615"/>
      <c r="Q16" s="179"/>
      <c r="R16" s="179"/>
    </row>
    <row r="17" spans="1:18" s="180" customFormat="1" ht="12.75" customHeight="1">
      <c r="A17" s="1620"/>
      <c r="B17" s="181"/>
      <c r="C17" s="181"/>
      <c r="D17" s="181"/>
      <c r="E17" s="181"/>
      <c r="F17" s="181"/>
      <c r="G17" s="181"/>
      <c r="H17" s="181"/>
      <c r="I17" s="179"/>
      <c r="J17" s="179"/>
      <c r="K17" s="2574"/>
      <c r="L17" s="1606"/>
      <c r="M17" s="179"/>
      <c r="N17" s="179"/>
      <c r="O17" s="179"/>
      <c r="P17" s="1615"/>
      <c r="Q17" s="179"/>
      <c r="R17" s="179"/>
    </row>
    <row r="18" spans="1:18" s="180" customFormat="1" ht="12.75" customHeight="1">
      <c r="A18" s="1621" t="s">
        <v>873</v>
      </c>
      <c r="B18" s="2966"/>
      <c r="C18" s="186"/>
      <c r="D18" s="186"/>
      <c r="E18" s="185"/>
      <c r="F18" s="185"/>
      <c r="G18" s="185"/>
      <c r="H18" s="185"/>
      <c r="I18" s="185"/>
      <c r="J18" s="179"/>
      <c r="K18" s="3606"/>
      <c r="L18" s="1606"/>
      <c r="M18" s="179"/>
      <c r="N18" s="179"/>
      <c r="O18" s="179"/>
      <c r="P18" s="1615"/>
      <c r="Q18" s="179"/>
      <c r="R18" s="179"/>
    </row>
    <row r="19" spans="1:18" s="180" customFormat="1" ht="12.75" customHeight="1">
      <c r="A19" s="1622"/>
      <c r="B19" s="186"/>
      <c r="C19" s="186"/>
      <c r="D19" s="186"/>
      <c r="E19" s="185"/>
      <c r="F19" s="185"/>
      <c r="G19" s="185"/>
      <c r="H19" s="185"/>
      <c r="I19" s="185"/>
      <c r="J19" s="179"/>
      <c r="K19" s="3607"/>
      <c r="L19" s="1606"/>
      <c r="M19" s="179"/>
      <c r="N19" s="179"/>
      <c r="O19" s="179"/>
      <c r="P19" s="1615"/>
      <c r="Q19" s="179"/>
      <c r="R19" s="179"/>
    </row>
    <row r="20" spans="1:18" ht="12.75" customHeight="1">
      <c r="A20" s="218" t="s">
        <v>874</v>
      </c>
      <c r="B20" s="181"/>
      <c r="C20" s="181"/>
      <c r="D20" s="181"/>
      <c r="E20" s="61"/>
      <c r="F20" s="61"/>
      <c r="G20" s="61"/>
      <c r="H20" s="61"/>
      <c r="I20" s="61"/>
      <c r="J20" s="1426"/>
      <c r="K20" s="3608"/>
      <c r="L20" s="1606"/>
      <c r="M20" s="1426"/>
      <c r="N20" s="1426"/>
      <c r="O20" s="1426"/>
      <c r="P20" s="1448"/>
      <c r="Q20" s="1426"/>
      <c r="R20" s="1426"/>
    </row>
    <row r="21" spans="1:18" ht="12.75" customHeight="1">
      <c r="A21" s="218"/>
      <c r="B21" s="2967" t="s">
        <v>875</v>
      </c>
      <c r="C21" s="2968"/>
      <c r="D21" s="2969"/>
      <c r="E21" s="2537"/>
      <c r="F21" s="61"/>
      <c r="G21" s="61"/>
      <c r="H21" s="61"/>
      <c r="I21" s="61"/>
      <c r="J21" s="1426"/>
      <c r="K21" s="3609"/>
      <c r="L21" s="1606"/>
      <c r="M21" s="1426"/>
      <c r="N21" s="1426"/>
      <c r="O21" s="1426"/>
      <c r="P21" s="1448"/>
      <c r="Q21" s="1426"/>
      <c r="R21" s="1426"/>
    </row>
    <row r="22" spans="1:18" ht="12.75" customHeight="1">
      <c r="A22" s="217"/>
      <c r="B22" s="2971" t="s">
        <v>876</v>
      </c>
      <c r="C22" s="2972"/>
      <c r="D22" s="2973"/>
      <c r="E22" s="2537"/>
      <c r="F22" s="61"/>
      <c r="G22" s="61"/>
      <c r="H22" s="61"/>
      <c r="I22" s="61"/>
      <c r="J22" s="1426"/>
      <c r="K22" s="3609"/>
      <c r="L22" s="1606"/>
      <c r="M22" s="1426"/>
      <c r="N22" s="1426"/>
      <c r="O22" s="1426"/>
      <c r="P22" s="1448"/>
      <c r="Q22" s="1426"/>
      <c r="R22" s="1426"/>
    </row>
    <row r="23" spans="1:18" ht="12.75" customHeight="1">
      <c r="A23" s="217"/>
      <c r="B23" s="2974" t="s">
        <v>877</v>
      </c>
      <c r="C23" s="2972"/>
      <c r="D23" s="2975"/>
      <c r="E23" s="2537"/>
      <c r="F23" s="61"/>
      <c r="G23" s="61"/>
      <c r="H23" s="61"/>
      <c r="I23" s="61"/>
      <c r="J23" s="1426"/>
      <c r="K23" s="3609"/>
      <c r="L23" s="1606"/>
      <c r="M23" s="1426"/>
      <c r="N23" s="1426"/>
      <c r="O23" s="1426"/>
      <c r="P23" s="1448"/>
      <c r="Q23" s="1426"/>
      <c r="R23" s="1426"/>
    </row>
    <row r="24" spans="1:18" ht="12.75" customHeight="1">
      <c r="A24" s="217"/>
      <c r="B24" s="2599" t="s">
        <v>1932</v>
      </c>
      <c r="C24" s="2598"/>
      <c r="D24" s="2599"/>
      <c r="E24" s="2537"/>
      <c r="F24" s="61"/>
      <c r="G24" s="61"/>
      <c r="H24" s="61"/>
      <c r="I24" s="61"/>
      <c r="J24" s="1426"/>
      <c r="K24" s="3609"/>
      <c r="L24" s="1606"/>
      <c r="M24" s="1426"/>
      <c r="N24" s="1426"/>
      <c r="O24" s="1426"/>
      <c r="P24" s="1448"/>
      <c r="Q24" s="1426"/>
      <c r="R24" s="1426"/>
    </row>
    <row r="25" spans="1:18" ht="12.75" customHeight="1">
      <c r="A25" s="217"/>
      <c r="B25" s="2599" t="s">
        <v>878</v>
      </c>
      <c r="C25" s="2598"/>
      <c r="D25" s="2599"/>
      <c r="E25" s="2537"/>
      <c r="F25" s="61"/>
      <c r="G25" s="61"/>
      <c r="H25" s="61"/>
      <c r="I25" s="61"/>
      <c r="J25" s="1426"/>
      <c r="K25" s="3609"/>
      <c r="L25" s="1606"/>
      <c r="M25" s="1426"/>
      <c r="N25" s="1426"/>
      <c r="O25" s="1426"/>
      <c r="P25" s="1448"/>
      <c r="Q25" s="1426"/>
      <c r="R25" s="1426"/>
    </row>
    <row r="26" spans="1:18" ht="12.75" customHeight="1">
      <c r="A26" s="217"/>
      <c r="B26" s="2976" t="s">
        <v>2819</v>
      </c>
      <c r="C26" s="2598"/>
      <c r="D26" s="2599"/>
      <c r="E26" s="2537"/>
      <c r="F26" s="61"/>
      <c r="G26" s="61"/>
      <c r="H26" s="61"/>
      <c r="I26" s="61"/>
      <c r="J26" s="1426"/>
      <c r="K26" s="3609"/>
      <c r="L26" s="1606"/>
      <c r="M26" s="1426"/>
      <c r="N26" s="1426"/>
      <c r="O26" s="1426"/>
      <c r="P26" s="1448"/>
      <c r="Q26" s="1426"/>
      <c r="R26" s="1426"/>
    </row>
    <row r="27" spans="1:18" ht="12.75" customHeight="1">
      <c r="A27" s="217"/>
      <c r="B27" s="2976" t="s">
        <v>2820</v>
      </c>
      <c r="C27" s="2598"/>
      <c r="D27" s="2599"/>
      <c r="E27" s="2537"/>
      <c r="F27" s="61"/>
      <c r="G27" s="61"/>
      <c r="H27" s="61"/>
      <c r="I27" s="61"/>
      <c r="J27" s="1426"/>
      <c r="K27" s="3609"/>
      <c r="L27" s="1606"/>
      <c r="M27" s="1426"/>
      <c r="N27" s="1426"/>
      <c r="O27" s="1426"/>
      <c r="P27" s="1448"/>
      <c r="Q27" s="1426"/>
      <c r="R27" s="1426"/>
    </row>
    <row r="28" spans="1:18" ht="12.75" customHeight="1">
      <c r="A28" s="217"/>
      <c r="B28" s="2976" t="s">
        <v>2821</v>
      </c>
      <c r="C28" s="2598"/>
      <c r="D28" s="2599"/>
      <c r="E28" s="2537"/>
      <c r="F28" s="61"/>
      <c r="G28" s="61"/>
      <c r="H28" s="61"/>
      <c r="I28" s="61"/>
      <c r="J28" s="1426"/>
      <c r="K28" s="3609"/>
      <c r="L28" s="1606"/>
      <c r="M28" s="1426"/>
      <c r="N28" s="1426"/>
      <c r="O28" s="1426"/>
      <c r="P28" s="1448"/>
      <c r="Q28" s="1426"/>
      <c r="R28" s="1426"/>
    </row>
    <row r="29" spans="1:18" ht="12.75" customHeight="1">
      <c r="A29" s="217"/>
      <c r="B29" s="2976" t="s">
        <v>2822</v>
      </c>
      <c r="C29" s="2598"/>
      <c r="D29" s="2599"/>
      <c r="E29" s="2537"/>
      <c r="F29" s="61"/>
      <c r="G29" s="61"/>
      <c r="H29" s="61"/>
      <c r="I29" s="61"/>
      <c r="J29" s="1426"/>
      <c r="K29" s="3609"/>
      <c r="L29" s="1606"/>
      <c r="M29" s="1426"/>
      <c r="N29" s="1426"/>
      <c r="O29" s="1426"/>
      <c r="P29" s="1448"/>
      <c r="Q29" s="1426"/>
      <c r="R29" s="1426"/>
    </row>
    <row r="30" spans="1:18" ht="12.75" customHeight="1">
      <c r="A30" s="217"/>
      <c r="B30" s="181"/>
      <c r="C30" s="61"/>
      <c r="D30" s="189"/>
      <c r="E30" s="61"/>
      <c r="F30" s="61"/>
      <c r="G30" s="61"/>
      <c r="H30" s="61"/>
      <c r="I30" s="61"/>
      <c r="J30" s="1426"/>
      <c r="K30" s="3608"/>
      <c r="L30" s="1606"/>
      <c r="M30" s="1426"/>
      <c r="N30" s="1426"/>
      <c r="O30" s="1426"/>
      <c r="P30" s="1448"/>
      <c r="Q30" s="1426"/>
      <c r="R30" s="1426"/>
    </row>
    <row r="31" spans="1:18" ht="12.75" customHeight="1">
      <c r="A31" s="217"/>
      <c r="B31" s="181"/>
      <c r="C31" s="61"/>
      <c r="D31" s="189"/>
      <c r="E31" s="61"/>
      <c r="F31" s="61"/>
      <c r="G31" s="61"/>
      <c r="H31" s="61"/>
      <c r="I31" s="61"/>
      <c r="J31" s="1426"/>
      <c r="K31" s="3608"/>
      <c r="L31" s="1606"/>
      <c r="M31" s="1426"/>
      <c r="N31" s="1426"/>
      <c r="O31" s="1426"/>
      <c r="P31" s="1448"/>
      <c r="Q31" s="1426"/>
      <c r="R31" s="1426"/>
    </row>
    <row r="32" spans="1:18" ht="12.75" customHeight="1">
      <c r="A32" s="1623" t="s">
        <v>879</v>
      </c>
      <c r="B32" s="181"/>
      <c r="C32" s="61"/>
      <c r="D32" s="189"/>
      <c r="E32" s="61"/>
      <c r="F32" s="61"/>
      <c r="G32" s="61"/>
      <c r="H32" s="61"/>
      <c r="I32" s="61"/>
      <c r="J32" s="1426"/>
      <c r="K32" s="3610">
        <f>SUM(K21:K29)</f>
        <v>0</v>
      </c>
      <c r="L32" s="1606"/>
      <c r="M32" s="1426"/>
      <c r="N32" s="1426"/>
      <c r="O32" s="1426"/>
      <c r="P32" s="1448"/>
      <c r="Q32" s="1426"/>
      <c r="R32" s="1426"/>
    </row>
    <row r="33" spans="1:18" ht="12.75" customHeight="1">
      <c r="A33" s="217"/>
      <c r="B33" s="191"/>
      <c r="C33" s="188"/>
      <c r="D33" s="61"/>
      <c r="E33" s="61"/>
      <c r="F33" s="61"/>
      <c r="G33" s="61"/>
      <c r="H33" s="61"/>
      <c r="I33" s="61"/>
      <c r="J33" s="1426"/>
      <c r="K33" s="3608"/>
      <c r="L33" s="1606"/>
      <c r="M33" s="1426"/>
      <c r="N33" s="1426"/>
      <c r="O33" s="1426"/>
      <c r="P33" s="1448"/>
      <c r="Q33" s="1426"/>
      <c r="R33" s="1426"/>
    </row>
    <row r="34" spans="1:18" ht="12.75" customHeight="1">
      <c r="A34" s="218" t="s">
        <v>880</v>
      </c>
      <c r="B34" s="61"/>
      <c r="C34" s="190"/>
      <c r="D34" s="181"/>
      <c r="E34" s="61"/>
      <c r="F34" s="61"/>
      <c r="G34" s="61"/>
      <c r="H34" s="61"/>
      <c r="I34" s="61"/>
      <c r="J34" s="1426"/>
      <c r="K34" s="3608"/>
      <c r="L34" s="1606"/>
      <c r="M34" s="1426"/>
      <c r="N34" s="1426"/>
      <c r="O34" s="1426"/>
      <c r="P34" s="1448"/>
      <c r="Q34" s="1426"/>
      <c r="R34" s="1426"/>
    </row>
    <row r="35" spans="1:18" ht="12.75" customHeight="1">
      <c r="A35" s="217"/>
      <c r="B35" s="2977" t="s">
        <v>1933</v>
      </c>
      <c r="C35" s="2598"/>
      <c r="D35" s="2973"/>
      <c r="E35" s="2537"/>
      <c r="F35" s="61"/>
      <c r="G35" s="61"/>
      <c r="H35" s="61"/>
      <c r="I35" s="61"/>
      <c r="J35" s="1426"/>
      <c r="K35" s="3609"/>
      <c r="L35" s="1606"/>
      <c r="M35" s="1426"/>
      <c r="N35" s="1426"/>
      <c r="O35" s="1426"/>
      <c r="P35" s="1448"/>
      <c r="Q35" s="1426"/>
      <c r="R35" s="1426"/>
    </row>
    <row r="36" spans="1:18" ht="12.75" customHeight="1">
      <c r="A36" s="217"/>
      <c r="B36" s="2977" t="s">
        <v>1934</v>
      </c>
      <c r="C36" s="2598"/>
      <c r="D36" s="2599"/>
      <c r="E36" s="2537"/>
      <c r="F36" s="61"/>
      <c r="G36" s="61"/>
      <c r="H36" s="61"/>
      <c r="I36" s="61"/>
      <c r="J36" s="1426"/>
      <c r="K36" s="3609"/>
      <c r="L36" s="1606"/>
      <c r="M36" s="1426"/>
      <c r="N36" s="1426"/>
      <c r="O36" s="1426"/>
      <c r="P36" s="1448"/>
      <c r="Q36" s="1426"/>
      <c r="R36" s="1426"/>
    </row>
    <row r="37" spans="1:18" ht="12.75" customHeight="1">
      <c r="A37" s="217"/>
      <c r="B37" s="2978" t="s">
        <v>1935</v>
      </c>
      <c r="C37" s="2598"/>
      <c r="D37" s="2599"/>
      <c r="E37" s="2537"/>
      <c r="F37" s="61"/>
      <c r="G37" s="61"/>
      <c r="H37" s="61"/>
      <c r="I37" s="61"/>
      <c r="J37" s="1426"/>
      <c r="K37" s="3609"/>
      <c r="L37" s="1606"/>
      <c r="M37" s="1426"/>
      <c r="N37" s="1426"/>
      <c r="O37" s="1426"/>
      <c r="P37" s="1448"/>
      <c r="Q37" s="1426"/>
      <c r="R37" s="1426"/>
    </row>
    <row r="38" spans="1:18" ht="12.75" customHeight="1">
      <c r="A38" s="217"/>
      <c r="B38" s="2979" t="s">
        <v>1936</v>
      </c>
      <c r="C38" s="2598"/>
      <c r="D38" s="2599"/>
      <c r="E38" s="2537"/>
      <c r="F38" s="61"/>
      <c r="G38" s="61"/>
      <c r="H38" s="61"/>
      <c r="I38" s="61"/>
      <c r="J38" s="1426"/>
      <c r="K38" s="3609"/>
      <c r="L38" s="1606"/>
      <c r="M38" s="1426"/>
      <c r="N38" s="1426"/>
      <c r="O38" s="1426"/>
      <c r="P38" s="1448"/>
      <c r="Q38" s="1426"/>
      <c r="R38" s="1426"/>
    </row>
    <row r="39" spans="1:18" ht="12.75" customHeight="1">
      <c r="A39" s="217"/>
      <c r="B39" s="2980" t="s">
        <v>1937</v>
      </c>
      <c r="C39" s="2598"/>
      <c r="D39" s="2599"/>
      <c r="E39" s="2537"/>
      <c r="F39" s="61"/>
      <c r="G39" s="61"/>
      <c r="H39" s="61"/>
      <c r="I39" s="61"/>
      <c r="J39" s="1426"/>
      <c r="K39" s="3609"/>
      <c r="L39" s="1606"/>
      <c r="M39" s="1426"/>
      <c r="N39" s="1426"/>
      <c r="O39" s="1426"/>
      <c r="P39" s="1448"/>
      <c r="Q39" s="1426"/>
      <c r="R39" s="1426"/>
    </row>
    <row r="40" spans="1:18" ht="12.75" customHeight="1">
      <c r="A40" s="217"/>
      <c r="B40" s="2978" t="s">
        <v>1938</v>
      </c>
      <c r="C40" s="2598"/>
      <c r="D40" s="2599"/>
      <c r="E40" s="2537"/>
      <c r="F40" s="61"/>
      <c r="G40" s="61"/>
      <c r="H40" s="61"/>
      <c r="I40" s="61"/>
      <c r="J40" s="1426"/>
      <c r="K40" s="3609"/>
      <c r="L40" s="1606"/>
      <c r="M40" s="1426"/>
      <c r="N40" s="1426"/>
      <c r="O40" s="1426"/>
      <c r="P40" s="1448"/>
      <c r="Q40" s="1426"/>
      <c r="R40" s="1426"/>
    </row>
    <row r="41" spans="1:18" ht="12.75" customHeight="1">
      <c r="A41" s="217"/>
      <c r="B41" s="2981" t="s">
        <v>1939</v>
      </c>
      <c r="C41" s="2598"/>
      <c r="D41" s="2599"/>
      <c r="E41" s="2537"/>
      <c r="F41" s="61"/>
      <c r="G41" s="61"/>
      <c r="H41" s="61"/>
      <c r="I41" s="61"/>
      <c r="J41" s="1426"/>
      <c r="K41" s="3609"/>
      <c r="L41" s="1606"/>
      <c r="M41" s="1426"/>
      <c r="N41" s="1426"/>
      <c r="O41" s="1426"/>
      <c r="P41" s="1448"/>
      <c r="Q41" s="1426"/>
      <c r="R41" s="1426"/>
    </row>
    <row r="42" spans="1:18" ht="12.75" customHeight="1">
      <c r="A42" s="217"/>
      <c r="B42" s="2976" t="s">
        <v>2680</v>
      </c>
      <c r="C42" s="2598"/>
      <c r="D42" s="2599"/>
      <c r="E42" s="2537"/>
      <c r="F42" s="61"/>
      <c r="G42" s="61"/>
      <c r="H42" s="61"/>
      <c r="I42" s="61"/>
      <c r="J42" s="1426"/>
      <c r="K42" s="3609"/>
      <c r="L42" s="1606"/>
      <c r="M42" s="1426"/>
      <c r="N42" s="1426"/>
      <c r="O42" s="1426"/>
      <c r="P42" s="1448"/>
      <c r="Q42" s="1426"/>
      <c r="R42" s="1426"/>
    </row>
    <row r="43" spans="1:18" ht="12.75" customHeight="1">
      <c r="A43" s="217"/>
      <c r="B43" s="2976" t="s">
        <v>2681</v>
      </c>
      <c r="C43" s="2598"/>
      <c r="D43" s="2599"/>
      <c r="E43" s="2537"/>
      <c r="F43" s="61"/>
      <c r="G43" s="61"/>
      <c r="H43" s="61"/>
      <c r="I43" s="61"/>
      <c r="J43" s="1426"/>
      <c r="K43" s="3609"/>
      <c r="L43" s="1606"/>
      <c r="M43" s="1426"/>
      <c r="N43" s="1426"/>
      <c r="O43" s="1426"/>
      <c r="P43" s="1448"/>
      <c r="Q43" s="1426"/>
      <c r="R43" s="1426"/>
    </row>
    <row r="44" spans="1:18" ht="12.75" customHeight="1">
      <c r="A44" s="217"/>
      <c r="B44" s="2976" t="s">
        <v>2682</v>
      </c>
      <c r="C44" s="2598"/>
      <c r="D44" s="2599"/>
      <c r="E44" s="2537"/>
      <c r="F44" s="61"/>
      <c r="G44" s="61"/>
      <c r="H44" s="61"/>
      <c r="I44" s="61"/>
      <c r="J44" s="1426"/>
      <c r="K44" s="3609"/>
      <c r="L44" s="1606"/>
      <c r="M44" s="1426"/>
      <c r="N44" s="1426"/>
      <c r="O44" s="1426"/>
      <c r="P44" s="1448"/>
      <c r="Q44" s="1426"/>
      <c r="R44" s="1426"/>
    </row>
    <row r="45" spans="1:18" ht="12.75" customHeight="1">
      <c r="A45" s="217"/>
      <c r="B45" s="2976"/>
      <c r="C45" s="2598"/>
      <c r="D45" s="2599"/>
      <c r="E45" s="2537"/>
      <c r="F45" s="61"/>
      <c r="G45" s="61"/>
      <c r="H45" s="61"/>
      <c r="I45" s="61"/>
      <c r="J45" s="1426"/>
      <c r="K45" s="3609"/>
      <c r="L45" s="1606"/>
      <c r="M45" s="1426"/>
      <c r="N45" s="1426"/>
      <c r="O45" s="1426"/>
      <c r="P45" s="1448"/>
      <c r="Q45" s="1426"/>
      <c r="R45" s="1426"/>
    </row>
    <row r="46" spans="1:18" ht="12.75" customHeight="1">
      <c r="A46" s="217"/>
      <c r="B46" s="2976"/>
      <c r="C46" s="2598"/>
      <c r="D46" s="2599"/>
      <c r="E46" s="2537"/>
      <c r="F46" s="61"/>
      <c r="G46" s="61"/>
      <c r="H46" s="61"/>
      <c r="I46" s="61"/>
      <c r="J46" s="1426"/>
      <c r="K46" s="3609"/>
      <c r="L46" s="1606"/>
      <c r="M46" s="1426"/>
      <c r="N46" s="1426"/>
      <c r="O46" s="1426"/>
      <c r="P46" s="1448"/>
      <c r="Q46" s="1426"/>
      <c r="R46" s="1426"/>
    </row>
    <row r="47" spans="1:18" ht="12.75" customHeight="1">
      <c r="A47" s="1623" t="s">
        <v>879</v>
      </c>
      <c r="B47" s="1426"/>
      <c r="C47" s="1426"/>
      <c r="D47" s="1426"/>
      <c r="E47" s="1426"/>
      <c r="F47" s="1426"/>
      <c r="G47" s="1426"/>
      <c r="H47" s="1426"/>
      <c r="I47" s="1426"/>
      <c r="J47" s="1426"/>
      <c r="K47" s="3610">
        <f>SUM(K35:K46)</f>
        <v>0</v>
      </c>
      <c r="L47" s="1606"/>
      <c r="M47" s="1426"/>
      <c r="N47" s="1426"/>
      <c r="O47" s="1426"/>
      <c r="P47" s="1448"/>
      <c r="Q47" s="1426"/>
      <c r="R47" s="1426"/>
    </row>
    <row r="48" spans="1:18" ht="12.75" customHeight="1">
      <c r="A48" s="1376"/>
      <c r="B48" s="1426"/>
      <c r="C48" s="1426"/>
      <c r="D48" s="1426"/>
      <c r="E48" s="1426"/>
      <c r="F48" s="1426"/>
      <c r="G48" s="1426"/>
      <c r="H48" s="1426"/>
      <c r="I48" s="1426"/>
      <c r="J48" s="1426"/>
      <c r="K48" s="3608"/>
      <c r="L48" s="1606"/>
      <c r="M48" s="1426"/>
      <c r="N48" s="1426"/>
      <c r="O48" s="1426"/>
      <c r="P48" s="1448"/>
      <c r="Q48" s="1426"/>
      <c r="R48" s="1426"/>
    </row>
    <row r="49" spans="1:18" ht="12.75" customHeight="1">
      <c r="A49" s="218" t="s">
        <v>881</v>
      </c>
      <c r="B49" s="61"/>
      <c r="C49" s="181"/>
      <c r="D49" s="192"/>
      <c r="E49" s="61"/>
      <c r="F49" s="61"/>
      <c r="G49" s="61"/>
      <c r="H49" s="61"/>
      <c r="I49" s="61"/>
      <c r="J49" s="1426"/>
      <c r="K49" s="3608"/>
      <c r="L49" s="1606"/>
      <c r="M49" s="1426"/>
      <c r="N49" s="1426"/>
      <c r="O49" s="1426"/>
      <c r="P49" s="1448"/>
      <c r="Q49" s="1426"/>
      <c r="R49" s="1426"/>
    </row>
    <row r="50" spans="1:18" ht="12.75" customHeight="1">
      <c r="A50" s="217"/>
      <c r="B50" s="2973" t="s">
        <v>1940</v>
      </c>
      <c r="C50" s="2598"/>
      <c r="D50" s="2973"/>
      <c r="E50" s="2537"/>
      <c r="F50" s="61"/>
      <c r="G50" s="61"/>
      <c r="H50" s="61"/>
      <c r="I50" s="61"/>
      <c r="J50" s="1426"/>
      <c r="K50" s="3609"/>
      <c r="L50" s="1606"/>
      <c r="M50" s="1426"/>
      <c r="N50" s="1426"/>
      <c r="O50" s="1426"/>
      <c r="P50" s="1448"/>
      <c r="Q50" s="1426"/>
      <c r="R50" s="1426"/>
    </row>
    <row r="51" spans="1:18" ht="12.75" customHeight="1">
      <c r="A51" s="217"/>
      <c r="B51" s="2982" t="s">
        <v>1941</v>
      </c>
      <c r="C51" s="2598"/>
      <c r="D51" s="2973"/>
      <c r="E51" s="2537"/>
      <c r="F51" s="61"/>
      <c r="G51" s="61"/>
      <c r="H51" s="61"/>
      <c r="I51" s="61"/>
      <c r="J51" s="1426"/>
      <c r="K51" s="3609"/>
      <c r="L51" s="1606"/>
      <c r="M51" s="1426"/>
      <c r="N51" s="1426"/>
      <c r="O51" s="1426"/>
      <c r="P51" s="1448"/>
      <c r="Q51" s="1426"/>
      <c r="R51" s="1426"/>
    </row>
    <row r="52" spans="1:18" ht="12.75" customHeight="1">
      <c r="A52" s="217"/>
      <c r="B52" s="2973" t="s">
        <v>1942</v>
      </c>
      <c r="C52" s="2598"/>
      <c r="D52" s="2973"/>
      <c r="E52" s="2537"/>
      <c r="F52" s="61"/>
      <c r="G52" s="61"/>
      <c r="H52" s="61"/>
      <c r="I52" s="61"/>
      <c r="J52" s="1426"/>
      <c r="K52" s="3609"/>
      <c r="L52" s="1606"/>
      <c r="M52" s="1426"/>
      <c r="N52" s="1426"/>
      <c r="O52" s="1426"/>
      <c r="P52" s="1448"/>
      <c r="Q52" s="1426"/>
      <c r="R52" s="1426"/>
    </row>
    <row r="53" spans="1:18" ht="12.75" customHeight="1">
      <c r="A53" s="217"/>
      <c r="B53" s="2973" t="s">
        <v>1943</v>
      </c>
      <c r="C53" s="2598"/>
      <c r="D53" s="2973"/>
      <c r="E53" s="2537"/>
      <c r="F53" s="61"/>
      <c r="G53" s="61"/>
      <c r="H53" s="61"/>
      <c r="I53" s="61"/>
      <c r="J53" s="1426"/>
      <c r="K53" s="3609"/>
      <c r="L53" s="1606"/>
      <c r="M53" s="1426"/>
      <c r="N53" s="1426"/>
      <c r="O53" s="1426"/>
      <c r="P53" s="1448"/>
      <c r="Q53" s="1426"/>
      <c r="R53" s="1426"/>
    </row>
    <row r="54" spans="1:18" ht="12.75" customHeight="1">
      <c r="A54" s="217"/>
      <c r="B54" s="2973" t="s">
        <v>1944</v>
      </c>
      <c r="C54" s="2598"/>
      <c r="D54" s="2973"/>
      <c r="E54" s="2537"/>
      <c r="F54" s="61"/>
      <c r="G54" s="61"/>
      <c r="H54" s="61"/>
      <c r="I54" s="61"/>
      <c r="J54" s="1426"/>
      <c r="K54" s="3609"/>
      <c r="L54" s="1606"/>
      <c r="M54" s="1426"/>
      <c r="N54" s="1426"/>
      <c r="O54" s="1426"/>
      <c r="P54" s="1448"/>
      <c r="Q54" s="1426"/>
      <c r="R54" s="1426"/>
    </row>
    <row r="55" spans="1:18" ht="12.75" customHeight="1">
      <c r="A55" s="217"/>
      <c r="B55" s="2976" t="s">
        <v>2683</v>
      </c>
      <c r="C55" s="2598"/>
      <c r="D55" s="2973"/>
      <c r="E55" s="2537"/>
      <c r="F55" s="61"/>
      <c r="G55" s="61"/>
      <c r="H55" s="61"/>
      <c r="I55" s="61"/>
      <c r="J55" s="1426"/>
      <c r="K55" s="3609"/>
      <c r="L55" s="1606"/>
      <c r="M55" s="1426"/>
      <c r="N55" s="1426"/>
      <c r="O55" s="1426"/>
      <c r="P55" s="1448"/>
      <c r="Q55" s="1426"/>
      <c r="R55" s="1426"/>
    </row>
    <row r="56" spans="1:18" ht="12.75" customHeight="1">
      <c r="A56" s="217"/>
      <c r="B56" s="2976" t="s">
        <v>2683</v>
      </c>
      <c r="C56" s="2598"/>
      <c r="D56" s="2973"/>
      <c r="E56" s="2537"/>
      <c r="F56" s="61"/>
      <c r="G56" s="61"/>
      <c r="H56" s="61"/>
      <c r="I56" s="61"/>
      <c r="J56" s="1426"/>
      <c r="K56" s="3609"/>
      <c r="L56" s="1606"/>
      <c r="M56" s="1426"/>
      <c r="N56" s="1426"/>
      <c r="O56" s="1426"/>
      <c r="P56" s="1448"/>
      <c r="Q56" s="1426"/>
      <c r="R56" s="1426"/>
    </row>
    <row r="57" spans="1:18" ht="12.75" customHeight="1">
      <c r="A57" s="217"/>
      <c r="B57" s="2976" t="s">
        <v>2683</v>
      </c>
      <c r="C57" s="2598"/>
      <c r="D57" s="2973"/>
      <c r="E57" s="2537"/>
      <c r="F57" s="61"/>
      <c r="G57" s="61"/>
      <c r="H57" s="61"/>
      <c r="I57" s="61"/>
      <c r="J57" s="1426"/>
      <c r="K57" s="3609"/>
      <c r="L57" s="1606"/>
      <c r="M57" s="1426"/>
      <c r="N57" s="1426"/>
      <c r="O57" s="1426"/>
      <c r="P57" s="1448"/>
      <c r="Q57" s="1426"/>
      <c r="R57" s="1426"/>
    </row>
    <row r="58" spans="1:18" ht="12.75" customHeight="1">
      <c r="A58" s="1623" t="s">
        <v>879</v>
      </c>
      <c r="B58" s="193"/>
      <c r="C58" s="1449"/>
      <c r="D58" s="194"/>
      <c r="E58" s="1449"/>
      <c r="F58" s="1449"/>
      <c r="G58" s="61"/>
      <c r="H58" s="61"/>
      <c r="I58" s="61"/>
      <c r="J58" s="1426"/>
      <c r="K58" s="3610">
        <f>SUM(K50:K57)</f>
        <v>0</v>
      </c>
      <c r="L58" s="1606"/>
      <c r="M58" s="1426"/>
      <c r="N58" s="1426"/>
      <c r="O58" s="1426"/>
      <c r="P58" s="1448"/>
      <c r="Q58" s="1426"/>
      <c r="R58" s="1426"/>
    </row>
    <row r="59" spans="1:18" ht="12.75" customHeight="1">
      <c r="A59" s="1376"/>
      <c r="B59" s="1426"/>
      <c r="C59" s="1426"/>
      <c r="D59" s="1426"/>
      <c r="E59" s="1426"/>
      <c r="F59" s="1426"/>
      <c r="G59" s="1426"/>
      <c r="H59" s="1426"/>
      <c r="I59" s="1426"/>
      <c r="J59" s="1426"/>
      <c r="K59" s="3608"/>
      <c r="L59" s="1606"/>
      <c r="M59" s="1426"/>
      <c r="N59" s="1426"/>
      <c r="O59" s="1426"/>
      <c r="P59" s="1448"/>
      <c r="Q59" s="1426"/>
      <c r="R59" s="1426"/>
    </row>
    <row r="60" spans="1:18" ht="12.75" customHeight="1">
      <c r="A60" s="1624" t="s">
        <v>882</v>
      </c>
      <c r="B60" s="1426"/>
      <c r="C60" s="1426"/>
      <c r="D60" s="1426"/>
      <c r="E60" s="1426"/>
      <c r="F60" s="1426"/>
      <c r="G60" s="1426"/>
      <c r="H60" s="1426"/>
      <c r="I60" s="1426"/>
      <c r="J60" s="1426"/>
      <c r="K60" s="3608"/>
      <c r="L60" s="1606"/>
      <c r="M60" s="1426"/>
      <c r="N60" s="1426"/>
      <c r="O60" s="1426"/>
      <c r="P60" s="1448"/>
      <c r="Q60" s="1426"/>
      <c r="R60" s="1426"/>
    </row>
    <row r="61" spans="1:18" ht="12.75" customHeight="1">
      <c r="A61" s="1376"/>
      <c r="B61" s="2976" t="s">
        <v>2685</v>
      </c>
      <c r="C61" s="2983"/>
      <c r="D61" s="2984"/>
      <c r="E61" s="2984"/>
      <c r="F61" s="1484"/>
      <c r="G61" s="2983"/>
      <c r="H61" s="61"/>
      <c r="I61" s="61"/>
      <c r="J61" s="1426"/>
      <c r="K61" s="3609"/>
      <c r="L61" s="1606"/>
      <c r="M61" s="1426"/>
      <c r="N61" s="1426"/>
      <c r="O61" s="1426"/>
      <c r="P61" s="1448"/>
      <c r="Q61" s="1426"/>
      <c r="R61" s="1426"/>
    </row>
    <row r="62" spans="1:18" ht="12.75" customHeight="1">
      <c r="A62" s="1376"/>
      <c r="B62" s="2976" t="s">
        <v>2669</v>
      </c>
      <c r="C62" s="2983"/>
      <c r="D62" s="2984"/>
      <c r="E62" s="2984"/>
      <c r="F62" s="1484"/>
      <c r="G62" s="2983"/>
      <c r="H62" s="61"/>
      <c r="I62" s="61"/>
      <c r="J62" s="1426"/>
      <c r="K62" s="3609"/>
      <c r="L62" s="1606"/>
      <c r="M62" s="1426"/>
      <c r="N62" s="1426"/>
      <c r="O62" s="1426"/>
      <c r="P62" s="1448"/>
      <c r="Q62" s="1426"/>
      <c r="R62" s="1426"/>
    </row>
    <row r="63" spans="1:18" ht="12.75" customHeight="1">
      <c r="A63" s="1376"/>
      <c r="B63" s="2976" t="s">
        <v>2670</v>
      </c>
      <c r="C63" s="2983"/>
      <c r="D63" s="2984"/>
      <c r="E63" s="2984"/>
      <c r="F63" s="1484"/>
      <c r="G63" s="2983"/>
      <c r="H63" s="61"/>
      <c r="I63" s="61"/>
      <c r="J63" s="1426"/>
      <c r="K63" s="3609"/>
      <c r="L63" s="1606"/>
      <c r="M63" s="1426"/>
      <c r="N63" s="1426"/>
      <c r="O63" s="1426"/>
      <c r="P63" s="1448"/>
      <c r="Q63" s="1426"/>
      <c r="R63" s="1426"/>
    </row>
    <row r="64" spans="1:18" ht="12.75" customHeight="1">
      <c r="A64" s="1376"/>
      <c r="B64" s="2976" t="s">
        <v>2671</v>
      </c>
      <c r="C64" s="2983"/>
      <c r="D64" s="2984"/>
      <c r="E64" s="2984"/>
      <c r="F64" s="1484"/>
      <c r="G64" s="2983"/>
      <c r="H64" s="61"/>
      <c r="I64" s="61"/>
      <c r="J64" s="1426"/>
      <c r="K64" s="3609"/>
      <c r="L64" s="1606"/>
      <c r="M64" s="1426"/>
      <c r="N64" s="1426"/>
      <c r="O64" s="1426"/>
      <c r="P64" s="1448"/>
      <c r="Q64" s="1426"/>
      <c r="R64" s="1426"/>
    </row>
    <row r="65" spans="1:231" ht="12.75" customHeight="1">
      <c r="A65" s="1625" t="s">
        <v>879</v>
      </c>
      <c r="B65" s="61"/>
      <c r="C65" s="184"/>
      <c r="D65" s="184"/>
      <c r="E65" s="184"/>
      <c r="F65" s="184"/>
      <c r="G65" s="184"/>
      <c r="H65" s="61"/>
      <c r="I65" s="61"/>
      <c r="J65" s="1426"/>
      <c r="K65" s="3610">
        <f>SUM(K61:K64)</f>
        <v>0</v>
      </c>
      <c r="L65" s="1606"/>
      <c r="M65" s="1426"/>
      <c r="N65" s="1426"/>
      <c r="O65" s="1426"/>
      <c r="P65" s="1448"/>
      <c r="Q65" s="1426"/>
      <c r="R65" s="1426"/>
    </row>
    <row r="66" spans="1:231" ht="12.75" customHeight="1">
      <c r="A66" s="217"/>
      <c r="B66" s="181"/>
      <c r="C66" s="181"/>
      <c r="D66" s="192"/>
      <c r="E66" s="61"/>
      <c r="F66" s="61"/>
      <c r="G66" s="61"/>
      <c r="H66" s="61"/>
      <c r="I66" s="61"/>
      <c r="J66" s="1426"/>
      <c r="K66" s="3608"/>
      <c r="L66" s="1606"/>
      <c r="M66" s="1426"/>
      <c r="N66" s="1426"/>
      <c r="O66" s="1426"/>
      <c r="P66" s="1448"/>
      <c r="Q66" s="1426"/>
      <c r="R66" s="1426"/>
    </row>
    <row r="67" spans="1:231" ht="12.75" customHeight="1">
      <c r="A67" s="219" t="s">
        <v>883</v>
      </c>
      <c r="B67" s="195"/>
      <c r="C67" s="194"/>
      <c r="D67" s="194"/>
      <c r="E67" s="1449"/>
      <c r="F67" s="1449"/>
      <c r="G67" s="1449"/>
      <c r="H67" s="1449"/>
      <c r="I67" s="1449"/>
      <c r="J67" s="1426"/>
      <c r="K67" s="3611">
        <f>K32+K47+K58+K65</f>
        <v>0</v>
      </c>
      <c r="L67" s="1606"/>
      <c r="M67" s="1426"/>
      <c r="N67" s="1426"/>
      <c r="O67" s="1426"/>
      <c r="P67" s="1448"/>
      <c r="Q67" s="1426"/>
      <c r="R67" s="1426"/>
    </row>
    <row r="68" spans="1:231" ht="12.75" customHeight="1">
      <c r="A68" s="217"/>
      <c r="B68" s="181"/>
      <c r="C68" s="194"/>
      <c r="D68" s="196"/>
      <c r="E68" s="1449"/>
      <c r="F68" s="1449"/>
      <c r="G68" s="1449"/>
      <c r="H68" s="1449"/>
      <c r="I68" s="1449"/>
      <c r="J68" s="1426"/>
      <c r="K68" s="3608"/>
      <c r="L68" s="1606"/>
      <c r="M68" s="1426"/>
      <c r="N68" s="1426"/>
      <c r="O68" s="1426"/>
      <c r="P68" s="1448"/>
      <c r="Q68" s="1426"/>
      <c r="R68" s="1426"/>
    </row>
    <row r="69" spans="1:231" ht="12.75" customHeight="1">
      <c r="A69" s="1376"/>
      <c r="B69" s="2600" t="s">
        <v>884</v>
      </c>
      <c r="C69" s="2986"/>
      <c r="D69" s="196"/>
      <c r="E69" s="1449"/>
      <c r="F69" s="1449"/>
      <c r="G69" s="1449"/>
      <c r="H69" s="1449"/>
      <c r="I69" s="1449"/>
      <c r="J69" s="1426"/>
      <c r="K69" s="3612">
        <f>K18+K67</f>
        <v>0</v>
      </c>
      <c r="L69" s="1606"/>
      <c r="M69" s="1426"/>
      <c r="N69" s="1426"/>
      <c r="O69" s="1426"/>
      <c r="P69" s="1448"/>
      <c r="Q69" s="1426"/>
      <c r="R69" s="1426"/>
    </row>
    <row r="70" spans="1:231" s="198" customFormat="1" ht="12.75" customHeight="1">
      <c r="A70" s="1619"/>
      <c r="B70" s="2600" t="s">
        <v>885</v>
      </c>
      <c r="C70" s="2600"/>
      <c r="D70" s="170"/>
      <c r="E70" s="170"/>
      <c r="F70" s="170"/>
      <c r="G70" s="170"/>
      <c r="H70" s="170"/>
      <c r="I70" s="170"/>
      <c r="J70" s="203"/>
      <c r="K70" s="3612">
        <f>K69*K16</f>
        <v>0</v>
      </c>
      <c r="L70" s="1606"/>
      <c r="M70" s="199"/>
      <c r="N70" s="199"/>
      <c r="O70" s="199"/>
      <c r="P70" s="221"/>
      <c r="Q70" s="199"/>
      <c r="R70" s="199"/>
      <c r="S70" s="197"/>
      <c r="T70" s="197"/>
      <c r="U70" s="197"/>
      <c r="V70" s="197"/>
      <c r="W70" s="197"/>
      <c r="X70" s="197"/>
      <c r="Y70" s="197"/>
      <c r="Z70" s="197"/>
      <c r="AA70" s="197"/>
      <c r="AB70" s="197"/>
      <c r="AC70" s="197"/>
      <c r="AD70" s="197"/>
      <c r="AE70" s="197"/>
      <c r="AF70" s="197"/>
      <c r="AG70" s="197"/>
      <c r="AH70" s="197"/>
      <c r="AI70" s="197"/>
      <c r="AJ70" s="197"/>
      <c r="AK70" s="197"/>
      <c r="AL70" s="197"/>
      <c r="AM70" s="197"/>
      <c r="AN70" s="197"/>
      <c r="AO70" s="197"/>
      <c r="AP70" s="197"/>
      <c r="AQ70" s="197"/>
      <c r="AR70" s="197"/>
      <c r="AS70" s="197"/>
      <c r="AT70" s="197"/>
      <c r="AU70" s="197"/>
      <c r="AV70" s="197"/>
      <c r="AW70" s="197"/>
      <c r="AX70" s="197"/>
      <c r="AY70" s="197"/>
      <c r="AZ70" s="197"/>
      <c r="BA70" s="197"/>
      <c r="BB70" s="197"/>
      <c r="BC70" s="197"/>
      <c r="BD70" s="197"/>
      <c r="BE70" s="197"/>
      <c r="BF70" s="197"/>
      <c r="BG70" s="197"/>
      <c r="BH70" s="197"/>
      <c r="BI70" s="197"/>
      <c r="BJ70" s="197"/>
      <c r="BK70" s="197"/>
      <c r="BL70" s="197"/>
      <c r="BM70" s="197"/>
      <c r="BN70" s="197"/>
      <c r="BO70" s="197"/>
      <c r="BP70" s="197"/>
      <c r="BQ70" s="197"/>
      <c r="BR70" s="197"/>
      <c r="BS70" s="197"/>
      <c r="BT70" s="197"/>
      <c r="BU70" s="197"/>
      <c r="BV70" s="197"/>
      <c r="BW70" s="197"/>
      <c r="BX70" s="197"/>
      <c r="BY70" s="197"/>
      <c r="BZ70" s="197"/>
      <c r="CA70" s="197"/>
      <c r="CB70" s="197"/>
      <c r="CC70" s="197"/>
      <c r="CD70" s="197"/>
      <c r="CE70" s="197"/>
      <c r="CF70" s="197"/>
      <c r="CG70" s="197"/>
      <c r="CH70" s="197"/>
      <c r="CI70" s="197"/>
      <c r="CJ70" s="197"/>
      <c r="CK70" s="197"/>
      <c r="CL70" s="197"/>
      <c r="CM70" s="197"/>
      <c r="CN70" s="197"/>
      <c r="CO70" s="197"/>
      <c r="CP70" s="197"/>
      <c r="CQ70" s="197"/>
      <c r="CR70" s="197"/>
      <c r="CS70" s="197"/>
      <c r="CT70" s="197"/>
      <c r="CU70" s="197"/>
      <c r="CV70" s="197"/>
      <c r="CW70" s="197"/>
      <c r="CX70" s="197"/>
      <c r="CY70" s="197"/>
      <c r="CZ70" s="197"/>
      <c r="DA70" s="197"/>
      <c r="DB70" s="197"/>
      <c r="DC70" s="197"/>
      <c r="DD70" s="197"/>
      <c r="DE70" s="197"/>
      <c r="DF70" s="197"/>
      <c r="DG70" s="197"/>
      <c r="DH70" s="197"/>
      <c r="DI70" s="197"/>
      <c r="DJ70" s="197"/>
      <c r="DK70" s="197"/>
      <c r="DL70" s="197"/>
      <c r="DM70" s="197"/>
      <c r="DN70" s="197"/>
      <c r="DO70" s="197"/>
      <c r="DP70" s="197"/>
      <c r="DQ70" s="197"/>
      <c r="DR70" s="197"/>
      <c r="DS70" s="197"/>
      <c r="DT70" s="197"/>
      <c r="DU70" s="197"/>
      <c r="DV70" s="197"/>
      <c r="DW70" s="197"/>
      <c r="DX70" s="197"/>
      <c r="DY70" s="197"/>
      <c r="DZ70" s="197"/>
      <c r="EA70" s="197"/>
      <c r="EB70" s="197"/>
      <c r="EC70" s="197"/>
      <c r="ED70" s="197"/>
      <c r="EE70" s="197"/>
      <c r="EF70" s="197"/>
      <c r="EG70" s="197"/>
      <c r="EH70" s="197"/>
      <c r="EI70" s="197"/>
      <c r="EJ70" s="197"/>
      <c r="EK70" s="197"/>
      <c r="EL70" s="197"/>
      <c r="EM70" s="197"/>
      <c r="EN70" s="197"/>
      <c r="EO70" s="197"/>
      <c r="EP70" s="197"/>
      <c r="EQ70" s="197"/>
      <c r="ER70" s="197"/>
      <c r="ES70" s="197"/>
      <c r="ET70" s="197"/>
      <c r="EU70" s="197"/>
      <c r="EV70" s="197"/>
      <c r="EW70" s="197"/>
      <c r="EX70" s="197"/>
      <c r="EY70" s="197"/>
      <c r="EZ70" s="197"/>
      <c r="FA70" s="197"/>
      <c r="FB70" s="197"/>
      <c r="FC70" s="197"/>
      <c r="FD70" s="197"/>
      <c r="FE70" s="197"/>
      <c r="FF70" s="197"/>
      <c r="FG70" s="197"/>
      <c r="FH70" s="197"/>
      <c r="FI70" s="197"/>
      <c r="FJ70" s="197"/>
      <c r="FK70" s="197"/>
      <c r="FL70" s="197"/>
      <c r="FM70" s="197"/>
      <c r="FN70" s="197"/>
      <c r="FO70" s="197"/>
      <c r="FP70" s="197"/>
      <c r="FQ70" s="197"/>
      <c r="FR70" s="197"/>
      <c r="FS70" s="197"/>
      <c r="FT70" s="197"/>
      <c r="FU70" s="197"/>
      <c r="FV70" s="197"/>
      <c r="FW70" s="197"/>
      <c r="FX70" s="197"/>
      <c r="FY70" s="197"/>
      <c r="FZ70" s="197"/>
      <c r="GA70" s="197"/>
      <c r="GB70" s="197"/>
      <c r="GC70" s="197"/>
      <c r="GD70" s="197"/>
      <c r="GE70" s="197"/>
      <c r="GF70" s="197"/>
      <c r="GG70" s="197"/>
      <c r="GH70" s="197"/>
      <c r="GI70" s="197"/>
      <c r="GJ70" s="197"/>
      <c r="GK70" s="197"/>
      <c r="GL70" s="197"/>
      <c r="GM70" s="197"/>
      <c r="GN70" s="197"/>
      <c r="GO70" s="197"/>
      <c r="GP70" s="197"/>
      <c r="GQ70" s="197"/>
      <c r="GR70" s="197"/>
      <c r="GS70" s="197"/>
      <c r="GT70" s="197"/>
      <c r="GU70" s="197"/>
      <c r="GV70" s="197"/>
      <c r="GW70" s="197"/>
      <c r="GX70" s="197"/>
      <c r="GY70" s="197"/>
      <c r="GZ70" s="197"/>
      <c r="HA70" s="197"/>
      <c r="HB70" s="197"/>
      <c r="HC70" s="197"/>
      <c r="HD70" s="197"/>
      <c r="HE70" s="197"/>
      <c r="HF70" s="197"/>
      <c r="HG70" s="197"/>
      <c r="HH70" s="197"/>
      <c r="HI70" s="197"/>
      <c r="HJ70" s="197"/>
      <c r="HK70" s="197"/>
      <c r="HL70" s="197"/>
      <c r="HM70" s="197"/>
      <c r="HN70" s="197"/>
      <c r="HO70" s="197"/>
      <c r="HP70" s="197"/>
      <c r="HQ70" s="197"/>
      <c r="HR70" s="197"/>
      <c r="HS70" s="197"/>
      <c r="HT70" s="197"/>
      <c r="HU70" s="197"/>
      <c r="HV70" s="197"/>
      <c r="HW70" s="197"/>
    </row>
    <row r="71" spans="1:231" s="198" customFormat="1" ht="12.75" customHeight="1">
      <c r="A71" s="1619"/>
      <c r="B71" s="2600"/>
      <c r="C71" s="2600"/>
      <c r="D71" s="170"/>
      <c r="E71" s="170"/>
      <c r="F71" s="170"/>
      <c r="G71" s="170"/>
      <c r="H71" s="170"/>
      <c r="I71" s="170"/>
      <c r="J71" s="203"/>
      <c r="K71" s="3613"/>
      <c r="L71" s="1606"/>
      <c r="M71" s="199"/>
      <c r="N71" s="199"/>
      <c r="O71" s="199"/>
      <c r="P71" s="221"/>
      <c r="Q71" s="199"/>
      <c r="R71" s="199"/>
      <c r="S71" s="197"/>
      <c r="T71" s="197"/>
      <c r="U71" s="197"/>
      <c r="V71" s="197"/>
      <c r="W71" s="197"/>
      <c r="X71" s="197"/>
      <c r="Y71" s="197"/>
      <c r="Z71" s="197"/>
      <c r="AA71" s="197"/>
      <c r="AB71" s="197"/>
      <c r="AC71" s="197"/>
      <c r="AD71" s="197"/>
      <c r="AE71" s="197"/>
      <c r="AF71" s="197"/>
      <c r="AG71" s="197"/>
      <c r="AH71" s="197"/>
      <c r="AI71" s="197"/>
      <c r="AJ71" s="197"/>
      <c r="AK71" s="197"/>
      <c r="AL71" s="197"/>
      <c r="AM71" s="197"/>
      <c r="AN71" s="197"/>
      <c r="AO71" s="197"/>
      <c r="AP71" s="197"/>
      <c r="AQ71" s="197"/>
      <c r="AR71" s="197"/>
      <c r="AS71" s="197"/>
      <c r="AT71" s="197"/>
      <c r="AU71" s="197"/>
      <c r="AV71" s="197"/>
      <c r="AW71" s="197"/>
      <c r="AX71" s="197"/>
      <c r="AY71" s="197"/>
      <c r="AZ71" s="197"/>
      <c r="BA71" s="197"/>
      <c r="BB71" s="197"/>
      <c r="BC71" s="197"/>
      <c r="BD71" s="197"/>
      <c r="BE71" s="197"/>
      <c r="BF71" s="197"/>
      <c r="BG71" s="197"/>
      <c r="BH71" s="197"/>
      <c r="BI71" s="197"/>
      <c r="BJ71" s="197"/>
      <c r="BK71" s="197"/>
      <c r="BL71" s="197"/>
      <c r="BM71" s="197"/>
      <c r="BN71" s="197"/>
      <c r="BO71" s="197"/>
      <c r="BP71" s="197"/>
      <c r="BQ71" s="197"/>
      <c r="BR71" s="197"/>
      <c r="BS71" s="197"/>
      <c r="BT71" s="197"/>
      <c r="BU71" s="197"/>
      <c r="BV71" s="197"/>
      <c r="BW71" s="197"/>
      <c r="BX71" s="197"/>
      <c r="BY71" s="197"/>
      <c r="BZ71" s="197"/>
      <c r="CA71" s="197"/>
      <c r="CB71" s="197"/>
      <c r="CC71" s="197"/>
      <c r="CD71" s="197"/>
      <c r="CE71" s="197"/>
      <c r="CF71" s="197"/>
      <c r="CG71" s="197"/>
      <c r="CH71" s="197"/>
      <c r="CI71" s="197"/>
      <c r="CJ71" s="197"/>
      <c r="CK71" s="197"/>
      <c r="CL71" s="197"/>
      <c r="CM71" s="197"/>
      <c r="CN71" s="197"/>
      <c r="CO71" s="197"/>
      <c r="CP71" s="197"/>
      <c r="CQ71" s="197"/>
      <c r="CR71" s="197"/>
      <c r="CS71" s="197"/>
      <c r="CT71" s="197"/>
      <c r="CU71" s="197"/>
      <c r="CV71" s="197"/>
      <c r="CW71" s="197"/>
      <c r="CX71" s="197"/>
      <c r="CY71" s="197"/>
      <c r="CZ71" s="197"/>
      <c r="DA71" s="197"/>
      <c r="DB71" s="197"/>
      <c r="DC71" s="197"/>
      <c r="DD71" s="197"/>
      <c r="DE71" s="197"/>
      <c r="DF71" s="197"/>
      <c r="DG71" s="197"/>
      <c r="DH71" s="197"/>
      <c r="DI71" s="197"/>
      <c r="DJ71" s="197"/>
      <c r="DK71" s="197"/>
      <c r="DL71" s="197"/>
      <c r="DM71" s="197"/>
      <c r="DN71" s="197"/>
      <c r="DO71" s="197"/>
      <c r="DP71" s="197"/>
      <c r="DQ71" s="197"/>
      <c r="DR71" s="197"/>
      <c r="DS71" s="197"/>
      <c r="DT71" s="197"/>
      <c r="DU71" s="197"/>
      <c r="DV71" s="197"/>
      <c r="DW71" s="197"/>
      <c r="DX71" s="197"/>
      <c r="DY71" s="197"/>
      <c r="DZ71" s="197"/>
      <c r="EA71" s="197"/>
      <c r="EB71" s="197"/>
      <c r="EC71" s="197"/>
      <c r="ED71" s="197"/>
      <c r="EE71" s="197"/>
      <c r="EF71" s="197"/>
      <c r="EG71" s="197"/>
      <c r="EH71" s="197"/>
      <c r="EI71" s="197"/>
      <c r="EJ71" s="197"/>
      <c r="EK71" s="197"/>
      <c r="EL71" s="197"/>
      <c r="EM71" s="197"/>
      <c r="EN71" s="197"/>
      <c r="EO71" s="197"/>
      <c r="EP71" s="197"/>
      <c r="EQ71" s="197"/>
      <c r="ER71" s="197"/>
      <c r="ES71" s="197"/>
      <c r="ET71" s="197"/>
      <c r="EU71" s="197"/>
      <c r="EV71" s="197"/>
      <c r="EW71" s="197"/>
      <c r="EX71" s="197"/>
      <c r="EY71" s="197"/>
      <c r="EZ71" s="197"/>
      <c r="FA71" s="197"/>
      <c r="FB71" s="197"/>
      <c r="FC71" s="197"/>
      <c r="FD71" s="197"/>
      <c r="FE71" s="197"/>
      <c r="FF71" s="197"/>
      <c r="FG71" s="197"/>
      <c r="FH71" s="197"/>
      <c r="FI71" s="197"/>
      <c r="FJ71" s="197"/>
      <c r="FK71" s="197"/>
      <c r="FL71" s="197"/>
      <c r="FM71" s="197"/>
      <c r="FN71" s="197"/>
      <c r="FO71" s="197"/>
      <c r="FP71" s="197"/>
      <c r="FQ71" s="197"/>
      <c r="FR71" s="197"/>
      <c r="FS71" s="197"/>
      <c r="FT71" s="197"/>
      <c r="FU71" s="197"/>
      <c r="FV71" s="197"/>
      <c r="FW71" s="197"/>
      <c r="FX71" s="197"/>
      <c r="FY71" s="197"/>
      <c r="FZ71" s="197"/>
      <c r="GA71" s="197"/>
      <c r="GB71" s="197"/>
      <c r="GC71" s="197"/>
      <c r="GD71" s="197"/>
      <c r="GE71" s="197"/>
      <c r="GF71" s="197"/>
      <c r="GG71" s="197"/>
      <c r="GH71" s="197"/>
      <c r="GI71" s="197"/>
      <c r="GJ71" s="197"/>
      <c r="GK71" s="197"/>
      <c r="GL71" s="197"/>
      <c r="GM71" s="197"/>
      <c r="GN71" s="197"/>
      <c r="GO71" s="197"/>
      <c r="GP71" s="197"/>
      <c r="GQ71" s="197"/>
      <c r="GR71" s="197"/>
      <c r="GS71" s="197"/>
      <c r="GT71" s="197"/>
      <c r="GU71" s="197"/>
      <c r="GV71" s="197"/>
      <c r="GW71" s="197"/>
      <c r="GX71" s="197"/>
      <c r="GY71" s="197"/>
      <c r="GZ71" s="197"/>
      <c r="HA71" s="197"/>
      <c r="HB71" s="197"/>
      <c r="HC71" s="197"/>
      <c r="HD71" s="197"/>
      <c r="HE71" s="197"/>
      <c r="HF71" s="197"/>
      <c r="HG71" s="197"/>
      <c r="HH71" s="197"/>
      <c r="HI71" s="197"/>
      <c r="HJ71" s="197"/>
      <c r="HK71" s="197"/>
      <c r="HL71" s="197"/>
      <c r="HM71" s="197"/>
      <c r="HN71" s="197"/>
      <c r="HO71" s="197"/>
      <c r="HP71" s="197"/>
      <c r="HQ71" s="197"/>
      <c r="HR71" s="197"/>
      <c r="HS71" s="197"/>
      <c r="HT71" s="197"/>
      <c r="HU71" s="197"/>
      <c r="HV71" s="197"/>
      <c r="HW71" s="197"/>
    </row>
    <row r="72" spans="1:231" s="198" customFormat="1" ht="12.75" customHeight="1">
      <c r="A72" s="1619"/>
      <c r="B72" s="2987" t="s">
        <v>1638</v>
      </c>
      <c r="C72" s="2600"/>
      <c r="D72" s="170"/>
      <c r="E72" s="170"/>
      <c r="F72" s="170"/>
      <c r="G72" s="170"/>
      <c r="H72" s="170"/>
      <c r="I72" s="170"/>
      <c r="J72" s="203"/>
      <c r="K72" s="3613"/>
      <c r="L72" s="1606"/>
      <c r="M72" s="199"/>
      <c r="N72" s="199"/>
      <c r="O72" s="199"/>
      <c r="P72" s="221"/>
      <c r="Q72" s="199"/>
      <c r="R72" s="199"/>
      <c r="S72" s="197"/>
      <c r="T72" s="197"/>
      <c r="U72" s="197"/>
      <c r="V72" s="197"/>
      <c r="W72" s="197"/>
      <c r="X72" s="197"/>
      <c r="Y72" s="197"/>
      <c r="Z72" s="197"/>
      <c r="AA72" s="197"/>
      <c r="AB72" s="197"/>
      <c r="AC72" s="197"/>
      <c r="AD72" s="197"/>
      <c r="AE72" s="197"/>
      <c r="AF72" s="197"/>
      <c r="AG72" s="197"/>
      <c r="AH72" s="197"/>
      <c r="AI72" s="197"/>
      <c r="AJ72" s="197"/>
      <c r="AK72" s="197"/>
      <c r="AL72" s="197"/>
      <c r="AM72" s="197"/>
      <c r="AN72" s="197"/>
      <c r="AO72" s="197"/>
      <c r="AP72" s="197"/>
      <c r="AQ72" s="197"/>
      <c r="AR72" s="197"/>
      <c r="AS72" s="197"/>
      <c r="AT72" s="197"/>
      <c r="AU72" s="197"/>
      <c r="AV72" s="197"/>
      <c r="AW72" s="197"/>
      <c r="AX72" s="197"/>
      <c r="AY72" s="197"/>
      <c r="AZ72" s="197"/>
      <c r="BA72" s="197"/>
      <c r="BB72" s="197"/>
      <c r="BC72" s="197"/>
      <c r="BD72" s="197"/>
      <c r="BE72" s="197"/>
      <c r="BF72" s="197"/>
      <c r="BG72" s="197"/>
      <c r="BH72" s="197"/>
      <c r="BI72" s="197"/>
      <c r="BJ72" s="197"/>
      <c r="BK72" s="197"/>
      <c r="BL72" s="197"/>
      <c r="BM72" s="197"/>
      <c r="BN72" s="197"/>
      <c r="BO72" s="197"/>
      <c r="BP72" s="197"/>
      <c r="BQ72" s="197"/>
      <c r="BR72" s="197"/>
      <c r="BS72" s="197"/>
      <c r="BT72" s="197"/>
      <c r="BU72" s="197"/>
      <c r="BV72" s="197"/>
      <c r="BW72" s="197"/>
      <c r="BX72" s="197"/>
      <c r="BY72" s="197"/>
      <c r="BZ72" s="197"/>
      <c r="CA72" s="197"/>
      <c r="CB72" s="197"/>
      <c r="CC72" s="197"/>
      <c r="CD72" s="197"/>
      <c r="CE72" s="197"/>
      <c r="CF72" s="197"/>
      <c r="CG72" s="197"/>
      <c r="CH72" s="197"/>
      <c r="CI72" s="197"/>
      <c r="CJ72" s="197"/>
      <c r="CK72" s="197"/>
      <c r="CL72" s="197"/>
      <c r="CM72" s="197"/>
      <c r="CN72" s="197"/>
      <c r="CO72" s="197"/>
      <c r="CP72" s="197"/>
      <c r="CQ72" s="197"/>
      <c r="CR72" s="197"/>
      <c r="CS72" s="197"/>
      <c r="CT72" s="197"/>
      <c r="CU72" s="197"/>
      <c r="CV72" s="197"/>
      <c r="CW72" s="197"/>
      <c r="CX72" s="197"/>
      <c r="CY72" s="197"/>
      <c r="CZ72" s="197"/>
      <c r="DA72" s="197"/>
      <c r="DB72" s="197"/>
      <c r="DC72" s="197"/>
      <c r="DD72" s="197"/>
      <c r="DE72" s="197"/>
      <c r="DF72" s="197"/>
      <c r="DG72" s="197"/>
      <c r="DH72" s="197"/>
      <c r="DI72" s="197"/>
      <c r="DJ72" s="197"/>
      <c r="DK72" s="197"/>
      <c r="DL72" s="197"/>
      <c r="DM72" s="197"/>
      <c r="DN72" s="197"/>
      <c r="DO72" s="197"/>
      <c r="DP72" s="197"/>
      <c r="DQ72" s="197"/>
      <c r="DR72" s="197"/>
      <c r="DS72" s="197"/>
      <c r="DT72" s="197"/>
      <c r="DU72" s="197"/>
      <c r="DV72" s="197"/>
      <c r="DW72" s="197"/>
      <c r="DX72" s="197"/>
      <c r="DY72" s="197"/>
      <c r="DZ72" s="197"/>
      <c r="EA72" s="197"/>
      <c r="EB72" s="197"/>
      <c r="EC72" s="197"/>
      <c r="ED72" s="197"/>
      <c r="EE72" s="197"/>
      <c r="EF72" s="197"/>
      <c r="EG72" s="197"/>
      <c r="EH72" s="197"/>
      <c r="EI72" s="197"/>
      <c r="EJ72" s="197"/>
      <c r="EK72" s="197"/>
      <c r="EL72" s="197"/>
      <c r="EM72" s="197"/>
      <c r="EN72" s="197"/>
      <c r="EO72" s="197"/>
      <c r="EP72" s="197"/>
      <c r="EQ72" s="197"/>
      <c r="ER72" s="197"/>
      <c r="ES72" s="197"/>
      <c r="ET72" s="197"/>
      <c r="EU72" s="197"/>
      <c r="EV72" s="197"/>
      <c r="EW72" s="197"/>
      <c r="EX72" s="197"/>
      <c r="EY72" s="197"/>
      <c r="EZ72" s="197"/>
      <c r="FA72" s="197"/>
      <c r="FB72" s="197"/>
      <c r="FC72" s="197"/>
      <c r="FD72" s="197"/>
      <c r="FE72" s="197"/>
      <c r="FF72" s="197"/>
      <c r="FG72" s="197"/>
      <c r="FH72" s="197"/>
      <c r="FI72" s="197"/>
      <c r="FJ72" s="197"/>
      <c r="FK72" s="197"/>
      <c r="FL72" s="197"/>
      <c r="FM72" s="197"/>
      <c r="FN72" s="197"/>
      <c r="FO72" s="197"/>
      <c r="FP72" s="197"/>
      <c r="FQ72" s="197"/>
      <c r="FR72" s="197"/>
      <c r="FS72" s="197"/>
      <c r="FT72" s="197"/>
      <c r="FU72" s="197"/>
      <c r="FV72" s="197"/>
      <c r="FW72" s="197"/>
      <c r="FX72" s="197"/>
      <c r="FY72" s="197"/>
      <c r="FZ72" s="197"/>
      <c r="GA72" s="197"/>
      <c r="GB72" s="197"/>
      <c r="GC72" s="197"/>
      <c r="GD72" s="197"/>
      <c r="GE72" s="197"/>
      <c r="GF72" s="197"/>
      <c r="GG72" s="197"/>
      <c r="GH72" s="197"/>
      <c r="GI72" s="197"/>
      <c r="GJ72" s="197"/>
      <c r="GK72" s="197"/>
      <c r="GL72" s="197"/>
      <c r="GM72" s="197"/>
      <c r="GN72" s="197"/>
      <c r="GO72" s="197"/>
      <c r="GP72" s="197"/>
      <c r="GQ72" s="197"/>
      <c r="GR72" s="197"/>
      <c r="GS72" s="197"/>
      <c r="GT72" s="197"/>
      <c r="GU72" s="197"/>
      <c r="GV72" s="197"/>
      <c r="GW72" s="197"/>
      <c r="GX72" s="197"/>
      <c r="GY72" s="197"/>
      <c r="GZ72" s="197"/>
      <c r="HA72" s="197"/>
      <c r="HB72" s="197"/>
      <c r="HC72" s="197"/>
      <c r="HD72" s="197"/>
      <c r="HE72" s="197"/>
      <c r="HF72" s="197"/>
      <c r="HG72" s="197"/>
      <c r="HH72" s="197"/>
      <c r="HI72" s="197"/>
      <c r="HJ72" s="197"/>
      <c r="HK72" s="197"/>
      <c r="HL72" s="197"/>
      <c r="HM72" s="197"/>
      <c r="HN72" s="197"/>
      <c r="HO72" s="197"/>
      <c r="HP72" s="197"/>
      <c r="HQ72" s="197"/>
      <c r="HR72" s="197"/>
      <c r="HS72" s="197"/>
      <c r="HT72" s="197"/>
      <c r="HU72" s="197"/>
      <c r="HV72" s="197"/>
      <c r="HW72" s="197"/>
    </row>
    <row r="73" spans="1:231" s="198" customFormat="1" ht="12.75" customHeight="1">
      <c r="A73" s="1619"/>
      <c r="B73" s="2600" t="s">
        <v>1639</v>
      </c>
      <c r="C73" s="2600"/>
      <c r="D73" s="170"/>
      <c r="E73" s="170"/>
      <c r="F73" s="170"/>
      <c r="G73" s="170"/>
      <c r="H73" s="170"/>
      <c r="I73" s="170"/>
      <c r="J73" s="203"/>
      <c r="K73" s="3609"/>
      <c r="L73" s="1606"/>
      <c r="M73" s="199"/>
      <c r="N73" s="199"/>
      <c r="O73" s="199"/>
      <c r="P73" s="221"/>
      <c r="Q73" s="199"/>
      <c r="R73" s="199"/>
      <c r="S73" s="197"/>
      <c r="T73" s="197"/>
      <c r="U73" s="197"/>
      <c r="V73" s="197"/>
      <c r="W73" s="197"/>
      <c r="X73" s="197"/>
      <c r="Y73" s="197"/>
      <c r="Z73" s="197"/>
      <c r="AA73" s="197"/>
      <c r="AB73" s="197"/>
      <c r="AC73" s="197"/>
      <c r="AD73" s="197"/>
      <c r="AE73" s="197"/>
      <c r="AF73" s="197"/>
      <c r="AG73" s="197"/>
      <c r="AH73" s="197"/>
      <c r="AI73" s="197"/>
      <c r="AJ73" s="197"/>
      <c r="AK73" s="197"/>
      <c r="AL73" s="197"/>
      <c r="AM73" s="197"/>
      <c r="AN73" s="197"/>
      <c r="AO73" s="197"/>
      <c r="AP73" s="197"/>
      <c r="AQ73" s="197"/>
      <c r="AR73" s="197"/>
      <c r="AS73" s="197"/>
      <c r="AT73" s="197"/>
      <c r="AU73" s="197"/>
      <c r="AV73" s="197"/>
      <c r="AW73" s="197"/>
      <c r="AX73" s="197"/>
      <c r="AY73" s="197"/>
      <c r="AZ73" s="197"/>
      <c r="BA73" s="197"/>
      <c r="BB73" s="197"/>
      <c r="BC73" s="197"/>
      <c r="BD73" s="197"/>
      <c r="BE73" s="197"/>
      <c r="BF73" s="197"/>
      <c r="BG73" s="197"/>
      <c r="BH73" s="197"/>
      <c r="BI73" s="197"/>
      <c r="BJ73" s="197"/>
      <c r="BK73" s="197"/>
      <c r="BL73" s="197"/>
      <c r="BM73" s="197"/>
      <c r="BN73" s="197"/>
      <c r="BO73" s="197"/>
      <c r="BP73" s="197"/>
      <c r="BQ73" s="197"/>
      <c r="BR73" s="197"/>
      <c r="BS73" s="197"/>
      <c r="BT73" s="197"/>
      <c r="BU73" s="197"/>
      <c r="BV73" s="197"/>
      <c r="BW73" s="197"/>
      <c r="BX73" s="197"/>
      <c r="BY73" s="197"/>
      <c r="BZ73" s="197"/>
      <c r="CA73" s="197"/>
      <c r="CB73" s="197"/>
      <c r="CC73" s="197"/>
      <c r="CD73" s="197"/>
      <c r="CE73" s="197"/>
      <c r="CF73" s="197"/>
      <c r="CG73" s="197"/>
      <c r="CH73" s="197"/>
      <c r="CI73" s="197"/>
      <c r="CJ73" s="197"/>
      <c r="CK73" s="197"/>
      <c r="CL73" s="197"/>
      <c r="CM73" s="197"/>
      <c r="CN73" s="197"/>
      <c r="CO73" s="197"/>
      <c r="CP73" s="197"/>
      <c r="CQ73" s="197"/>
      <c r="CR73" s="197"/>
      <c r="CS73" s="197"/>
      <c r="CT73" s="197"/>
      <c r="CU73" s="197"/>
      <c r="CV73" s="197"/>
      <c r="CW73" s="197"/>
      <c r="CX73" s="197"/>
      <c r="CY73" s="197"/>
      <c r="CZ73" s="197"/>
      <c r="DA73" s="197"/>
      <c r="DB73" s="197"/>
      <c r="DC73" s="197"/>
      <c r="DD73" s="197"/>
      <c r="DE73" s="197"/>
      <c r="DF73" s="197"/>
      <c r="DG73" s="197"/>
      <c r="DH73" s="197"/>
      <c r="DI73" s="197"/>
      <c r="DJ73" s="197"/>
      <c r="DK73" s="197"/>
      <c r="DL73" s="197"/>
      <c r="DM73" s="197"/>
      <c r="DN73" s="197"/>
      <c r="DO73" s="197"/>
      <c r="DP73" s="197"/>
      <c r="DQ73" s="197"/>
      <c r="DR73" s="197"/>
      <c r="DS73" s="197"/>
      <c r="DT73" s="197"/>
      <c r="DU73" s="197"/>
      <c r="DV73" s="197"/>
      <c r="DW73" s="197"/>
      <c r="DX73" s="197"/>
      <c r="DY73" s="197"/>
      <c r="DZ73" s="197"/>
      <c r="EA73" s="197"/>
      <c r="EB73" s="197"/>
      <c r="EC73" s="197"/>
      <c r="ED73" s="197"/>
      <c r="EE73" s="197"/>
      <c r="EF73" s="197"/>
      <c r="EG73" s="197"/>
      <c r="EH73" s="197"/>
      <c r="EI73" s="197"/>
      <c r="EJ73" s="197"/>
      <c r="EK73" s="197"/>
      <c r="EL73" s="197"/>
      <c r="EM73" s="197"/>
      <c r="EN73" s="197"/>
      <c r="EO73" s="197"/>
      <c r="EP73" s="197"/>
      <c r="EQ73" s="197"/>
      <c r="ER73" s="197"/>
      <c r="ES73" s="197"/>
      <c r="ET73" s="197"/>
      <c r="EU73" s="197"/>
      <c r="EV73" s="197"/>
      <c r="EW73" s="197"/>
      <c r="EX73" s="197"/>
      <c r="EY73" s="197"/>
      <c r="EZ73" s="197"/>
      <c r="FA73" s="197"/>
      <c r="FB73" s="197"/>
      <c r="FC73" s="197"/>
      <c r="FD73" s="197"/>
      <c r="FE73" s="197"/>
      <c r="FF73" s="197"/>
      <c r="FG73" s="197"/>
      <c r="FH73" s="197"/>
      <c r="FI73" s="197"/>
      <c r="FJ73" s="197"/>
      <c r="FK73" s="197"/>
      <c r="FL73" s="197"/>
      <c r="FM73" s="197"/>
      <c r="FN73" s="197"/>
      <c r="FO73" s="197"/>
      <c r="FP73" s="197"/>
      <c r="FQ73" s="197"/>
      <c r="FR73" s="197"/>
      <c r="FS73" s="197"/>
      <c r="FT73" s="197"/>
      <c r="FU73" s="197"/>
      <c r="FV73" s="197"/>
      <c r="FW73" s="197"/>
      <c r="FX73" s="197"/>
      <c r="FY73" s="197"/>
      <c r="FZ73" s="197"/>
      <c r="GA73" s="197"/>
      <c r="GB73" s="197"/>
      <c r="GC73" s="197"/>
      <c r="GD73" s="197"/>
      <c r="GE73" s="197"/>
      <c r="GF73" s="197"/>
      <c r="GG73" s="197"/>
      <c r="GH73" s="197"/>
      <c r="GI73" s="197"/>
      <c r="GJ73" s="197"/>
      <c r="GK73" s="197"/>
      <c r="GL73" s="197"/>
      <c r="GM73" s="197"/>
      <c r="GN73" s="197"/>
      <c r="GO73" s="197"/>
      <c r="GP73" s="197"/>
      <c r="GQ73" s="197"/>
      <c r="GR73" s="197"/>
      <c r="GS73" s="197"/>
      <c r="GT73" s="197"/>
      <c r="GU73" s="197"/>
      <c r="GV73" s="197"/>
      <c r="GW73" s="197"/>
      <c r="GX73" s="197"/>
      <c r="GY73" s="197"/>
      <c r="GZ73" s="197"/>
      <c r="HA73" s="197"/>
      <c r="HB73" s="197"/>
      <c r="HC73" s="197"/>
      <c r="HD73" s="197"/>
      <c r="HE73" s="197"/>
      <c r="HF73" s="197"/>
      <c r="HG73" s="197"/>
      <c r="HH73" s="197"/>
      <c r="HI73" s="197"/>
      <c r="HJ73" s="197"/>
      <c r="HK73" s="197"/>
      <c r="HL73" s="197"/>
      <c r="HM73" s="197"/>
      <c r="HN73" s="197"/>
      <c r="HO73" s="197"/>
      <c r="HP73" s="197"/>
      <c r="HQ73" s="197"/>
      <c r="HR73" s="197"/>
      <c r="HS73" s="197"/>
      <c r="HT73" s="197"/>
      <c r="HU73" s="197"/>
      <c r="HV73" s="197"/>
      <c r="HW73" s="197"/>
    </row>
    <row r="74" spans="1:231" s="198" customFormat="1" ht="12.75" customHeight="1">
      <c r="A74" s="1619"/>
      <c r="B74" s="2600" t="s">
        <v>2684</v>
      </c>
      <c r="C74" s="2600"/>
      <c r="D74" s="170"/>
      <c r="E74" s="170"/>
      <c r="F74" s="170"/>
      <c r="G74" s="170"/>
      <c r="H74" s="170"/>
      <c r="I74" s="170"/>
      <c r="J74" s="203"/>
      <c r="K74" s="3609"/>
      <c r="L74" s="1606"/>
      <c r="M74" s="199"/>
      <c r="N74" s="199"/>
      <c r="O74" s="199"/>
      <c r="P74" s="221"/>
      <c r="Q74" s="199"/>
      <c r="R74" s="199"/>
      <c r="S74" s="197"/>
      <c r="T74" s="197"/>
      <c r="U74" s="197"/>
      <c r="V74" s="197"/>
      <c r="W74" s="197"/>
      <c r="X74" s="197"/>
      <c r="Y74" s="197"/>
      <c r="Z74" s="197"/>
      <c r="AA74" s="197"/>
      <c r="AB74" s="197"/>
      <c r="AC74" s="197"/>
      <c r="AD74" s="197"/>
      <c r="AE74" s="197"/>
      <c r="AF74" s="197"/>
      <c r="AG74" s="197"/>
      <c r="AH74" s="197"/>
      <c r="AI74" s="197"/>
      <c r="AJ74" s="197"/>
      <c r="AK74" s="197"/>
      <c r="AL74" s="197"/>
      <c r="AM74" s="197"/>
      <c r="AN74" s="197"/>
      <c r="AO74" s="197"/>
      <c r="AP74" s="197"/>
      <c r="AQ74" s="197"/>
      <c r="AR74" s="197"/>
      <c r="AS74" s="197"/>
      <c r="AT74" s="197"/>
      <c r="AU74" s="197"/>
      <c r="AV74" s="197"/>
      <c r="AW74" s="197"/>
      <c r="AX74" s="197"/>
      <c r="AY74" s="197"/>
      <c r="AZ74" s="197"/>
      <c r="BA74" s="197"/>
      <c r="BB74" s="197"/>
      <c r="BC74" s="197"/>
      <c r="BD74" s="197"/>
      <c r="BE74" s="197"/>
      <c r="BF74" s="197"/>
      <c r="BG74" s="197"/>
      <c r="BH74" s="197"/>
      <c r="BI74" s="197"/>
      <c r="BJ74" s="197"/>
      <c r="BK74" s="197"/>
      <c r="BL74" s="197"/>
      <c r="BM74" s="197"/>
      <c r="BN74" s="197"/>
      <c r="BO74" s="197"/>
      <c r="BP74" s="197"/>
      <c r="BQ74" s="197"/>
      <c r="BR74" s="197"/>
      <c r="BS74" s="197"/>
      <c r="BT74" s="197"/>
      <c r="BU74" s="197"/>
      <c r="BV74" s="197"/>
      <c r="BW74" s="197"/>
      <c r="BX74" s="197"/>
      <c r="BY74" s="197"/>
      <c r="BZ74" s="197"/>
      <c r="CA74" s="197"/>
      <c r="CB74" s="197"/>
      <c r="CC74" s="197"/>
      <c r="CD74" s="197"/>
      <c r="CE74" s="197"/>
      <c r="CF74" s="197"/>
      <c r="CG74" s="197"/>
      <c r="CH74" s="197"/>
      <c r="CI74" s="197"/>
      <c r="CJ74" s="197"/>
      <c r="CK74" s="197"/>
      <c r="CL74" s="197"/>
      <c r="CM74" s="197"/>
      <c r="CN74" s="197"/>
      <c r="CO74" s="197"/>
      <c r="CP74" s="197"/>
      <c r="CQ74" s="197"/>
      <c r="CR74" s="197"/>
      <c r="CS74" s="197"/>
      <c r="CT74" s="197"/>
      <c r="CU74" s="197"/>
      <c r="CV74" s="197"/>
      <c r="CW74" s="197"/>
      <c r="CX74" s="197"/>
      <c r="CY74" s="197"/>
      <c r="CZ74" s="197"/>
      <c r="DA74" s="197"/>
      <c r="DB74" s="197"/>
      <c r="DC74" s="197"/>
      <c r="DD74" s="197"/>
      <c r="DE74" s="197"/>
      <c r="DF74" s="197"/>
      <c r="DG74" s="197"/>
      <c r="DH74" s="197"/>
      <c r="DI74" s="197"/>
      <c r="DJ74" s="197"/>
      <c r="DK74" s="197"/>
      <c r="DL74" s="197"/>
      <c r="DM74" s="197"/>
      <c r="DN74" s="197"/>
      <c r="DO74" s="197"/>
      <c r="DP74" s="197"/>
      <c r="DQ74" s="197"/>
      <c r="DR74" s="197"/>
      <c r="DS74" s="197"/>
      <c r="DT74" s="197"/>
      <c r="DU74" s="197"/>
      <c r="DV74" s="197"/>
      <c r="DW74" s="197"/>
      <c r="DX74" s="197"/>
      <c r="DY74" s="197"/>
      <c r="DZ74" s="197"/>
      <c r="EA74" s="197"/>
      <c r="EB74" s="197"/>
      <c r="EC74" s="197"/>
      <c r="ED74" s="197"/>
      <c r="EE74" s="197"/>
      <c r="EF74" s="197"/>
      <c r="EG74" s="197"/>
      <c r="EH74" s="197"/>
      <c r="EI74" s="197"/>
      <c r="EJ74" s="197"/>
      <c r="EK74" s="197"/>
      <c r="EL74" s="197"/>
      <c r="EM74" s="197"/>
      <c r="EN74" s="197"/>
      <c r="EO74" s="197"/>
      <c r="EP74" s="197"/>
      <c r="EQ74" s="197"/>
      <c r="ER74" s="197"/>
      <c r="ES74" s="197"/>
      <c r="ET74" s="197"/>
      <c r="EU74" s="197"/>
      <c r="EV74" s="197"/>
      <c r="EW74" s="197"/>
      <c r="EX74" s="197"/>
      <c r="EY74" s="197"/>
      <c r="EZ74" s="197"/>
      <c r="FA74" s="197"/>
      <c r="FB74" s="197"/>
      <c r="FC74" s="197"/>
      <c r="FD74" s="197"/>
      <c r="FE74" s="197"/>
      <c r="FF74" s="197"/>
      <c r="FG74" s="197"/>
      <c r="FH74" s="197"/>
      <c r="FI74" s="197"/>
      <c r="FJ74" s="197"/>
      <c r="FK74" s="197"/>
      <c r="FL74" s="197"/>
      <c r="FM74" s="197"/>
      <c r="FN74" s="197"/>
      <c r="FO74" s="197"/>
      <c r="FP74" s="197"/>
      <c r="FQ74" s="197"/>
      <c r="FR74" s="197"/>
      <c r="FS74" s="197"/>
      <c r="FT74" s="197"/>
      <c r="FU74" s="197"/>
      <c r="FV74" s="197"/>
      <c r="FW74" s="197"/>
      <c r="FX74" s="197"/>
      <c r="FY74" s="197"/>
      <c r="FZ74" s="197"/>
      <c r="GA74" s="197"/>
      <c r="GB74" s="197"/>
      <c r="GC74" s="197"/>
      <c r="GD74" s="197"/>
      <c r="GE74" s="197"/>
      <c r="GF74" s="197"/>
      <c r="GG74" s="197"/>
      <c r="GH74" s="197"/>
      <c r="GI74" s="197"/>
      <c r="GJ74" s="197"/>
      <c r="GK74" s="197"/>
      <c r="GL74" s="197"/>
      <c r="GM74" s="197"/>
      <c r="GN74" s="197"/>
      <c r="GO74" s="197"/>
      <c r="GP74" s="197"/>
      <c r="GQ74" s="197"/>
      <c r="GR74" s="197"/>
      <c r="GS74" s="197"/>
      <c r="GT74" s="197"/>
      <c r="GU74" s="197"/>
      <c r="GV74" s="197"/>
      <c r="GW74" s="197"/>
      <c r="GX74" s="197"/>
      <c r="GY74" s="197"/>
      <c r="GZ74" s="197"/>
      <c r="HA74" s="197"/>
      <c r="HB74" s="197"/>
      <c r="HC74" s="197"/>
      <c r="HD74" s="197"/>
      <c r="HE74" s="197"/>
      <c r="HF74" s="197"/>
      <c r="HG74" s="197"/>
      <c r="HH74" s="197"/>
      <c r="HI74" s="197"/>
      <c r="HJ74" s="197"/>
      <c r="HK74" s="197"/>
      <c r="HL74" s="197"/>
      <c r="HM74" s="197"/>
      <c r="HN74" s="197"/>
      <c r="HO74" s="197"/>
      <c r="HP74" s="197"/>
      <c r="HQ74" s="197"/>
      <c r="HR74" s="197"/>
      <c r="HS74" s="197"/>
      <c r="HT74" s="197"/>
      <c r="HU74" s="197"/>
      <c r="HV74" s="197"/>
      <c r="HW74" s="197"/>
    </row>
    <row r="75" spans="1:231" s="198" customFormat="1" ht="12.75" customHeight="1">
      <c r="A75" s="1619"/>
      <c r="B75" s="2600" t="s">
        <v>1640</v>
      </c>
      <c r="C75" s="2600"/>
      <c r="D75" s="170"/>
      <c r="E75" s="170"/>
      <c r="F75" s="170"/>
      <c r="G75" s="170"/>
      <c r="H75" s="170"/>
      <c r="I75" s="170"/>
      <c r="J75" s="203"/>
      <c r="K75" s="3609"/>
      <c r="L75" s="1606"/>
      <c r="M75" s="199"/>
      <c r="N75" s="199"/>
      <c r="O75" s="199"/>
      <c r="P75" s="221"/>
      <c r="Q75" s="199"/>
      <c r="R75" s="199"/>
      <c r="S75" s="197"/>
      <c r="T75" s="197"/>
      <c r="U75" s="197"/>
      <c r="V75" s="197"/>
      <c r="W75" s="197"/>
      <c r="X75" s="197"/>
      <c r="Y75" s="197"/>
      <c r="Z75" s="197"/>
      <c r="AA75" s="197"/>
      <c r="AB75" s="197"/>
      <c r="AC75" s="197"/>
      <c r="AD75" s="197"/>
      <c r="AE75" s="197"/>
      <c r="AF75" s="197"/>
      <c r="AG75" s="197"/>
      <c r="AH75" s="197"/>
      <c r="AI75" s="197"/>
      <c r="AJ75" s="197"/>
      <c r="AK75" s="197"/>
      <c r="AL75" s="197"/>
      <c r="AM75" s="197"/>
      <c r="AN75" s="197"/>
      <c r="AO75" s="197"/>
      <c r="AP75" s="197"/>
      <c r="AQ75" s="197"/>
      <c r="AR75" s="197"/>
      <c r="AS75" s="197"/>
      <c r="AT75" s="197"/>
      <c r="AU75" s="197"/>
      <c r="AV75" s="197"/>
      <c r="AW75" s="197"/>
      <c r="AX75" s="197"/>
      <c r="AY75" s="197"/>
      <c r="AZ75" s="197"/>
      <c r="BA75" s="197"/>
      <c r="BB75" s="197"/>
      <c r="BC75" s="197"/>
      <c r="BD75" s="197"/>
      <c r="BE75" s="197"/>
      <c r="BF75" s="197"/>
      <c r="BG75" s="197"/>
      <c r="BH75" s="197"/>
      <c r="BI75" s="197"/>
      <c r="BJ75" s="197"/>
      <c r="BK75" s="197"/>
      <c r="BL75" s="197"/>
      <c r="BM75" s="197"/>
      <c r="BN75" s="197"/>
      <c r="BO75" s="197"/>
      <c r="BP75" s="197"/>
      <c r="BQ75" s="197"/>
      <c r="BR75" s="197"/>
      <c r="BS75" s="197"/>
      <c r="BT75" s="197"/>
      <c r="BU75" s="197"/>
      <c r="BV75" s="197"/>
      <c r="BW75" s="197"/>
      <c r="BX75" s="197"/>
      <c r="BY75" s="197"/>
      <c r="BZ75" s="197"/>
      <c r="CA75" s="197"/>
      <c r="CB75" s="197"/>
      <c r="CC75" s="197"/>
      <c r="CD75" s="197"/>
      <c r="CE75" s="197"/>
      <c r="CF75" s="197"/>
      <c r="CG75" s="197"/>
      <c r="CH75" s="197"/>
      <c r="CI75" s="197"/>
      <c r="CJ75" s="197"/>
      <c r="CK75" s="197"/>
      <c r="CL75" s="197"/>
      <c r="CM75" s="197"/>
      <c r="CN75" s="197"/>
      <c r="CO75" s="197"/>
      <c r="CP75" s="197"/>
      <c r="CQ75" s="197"/>
      <c r="CR75" s="197"/>
      <c r="CS75" s="197"/>
      <c r="CT75" s="197"/>
      <c r="CU75" s="197"/>
      <c r="CV75" s="197"/>
      <c r="CW75" s="197"/>
      <c r="CX75" s="197"/>
      <c r="CY75" s="197"/>
      <c r="CZ75" s="197"/>
      <c r="DA75" s="197"/>
      <c r="DB75" s="197"/>
      <c r="DC75" s="197"/>
      <c r="DD75" s="197"/>
      <c r="DE75" s="197"/>
      <c r="DF75" s="197"/>
      <c r="DG75" s="197"/>
      <c r="DH75" s="197"/>
      <c r="DI75" s="197"/>
      <c r="DJ75" s="197"/>
      <c r="DK75" s="197"/>
      <c r="DL75" s="197"/>
      <c r="DM75" s="197"/>
      <c r="DN75" s="197"/>
      <c r="DO75" s="197"/>
      <c r="DP75" s="197"/>
      <c r="DQ75" s="197"/>
      <c r="DR75" s="197"/>
      <c r="DS75" s="197"/>
      <c r="DT75" s="197"/>
      <c r="DU75" s="197"/>
      <c r="DV75" s="197"/>
      <c r="DW75" s="197"/>
      <c r="DX75" s="197"/>
      <c r="DY75" s="197"/>
      <c r="DZ75" s="197"/>
      <c r="EA75" s="197"/>
      <c r="EB75" s="197"/>
      <c r="EC75" s="197"/>
      <c r="ED75" s="197"/>
      <c r="EE75" s="197"/>
      <c r="EF75" s="197"/>
      <c r="EG75" s="197"/>
      <c r="EH75" s="197"/>
      <c r="EI75" s="197"/>
      <c r="EJ75" s="197"/>
      <c r="EK75" s="197"/>
      <c r="EL75" s="197"/>
      <c r="EM75" s="197"/>
      <c r="EN75" s="197"/>
      <c r="EO75" s="197"/>
      <c r="EP75" s="197"/>
      <c r="EQ75" s="197"/>
      <c r="ER75" s="197"/>
      <c r="ES75" s="197"/>
      <c r="ET75" s="197"/>
      <c r="EU75" s="197"/>
      <c r="EV75" s="197"/>
      <c r="EW75" s="197"/>
      <c r="EX75" s="197"/>
      <c r="EY75" s="197"/>
      <c r="EZ75" s="197"/>
      <c r="FA75" s="197"/>
      <c r="FB75" s="197"/>
      <c r="FC75" s="197"/>
      <c r="FD75" s="197"/>
      <c r="FE75" s="197"/>
      <c r="FF75" s="197"/>
      <c r="FG75" s="197"/>
      <c r="FH75" s="197"/>
      <c r="FI75" s="197"/>
      <c r="FJ75" s="197"/>
      <c r="FK75" s="197"/>
      <c r="FL75" s="197"/>
      <c r="FM75" s="197"/>
      <c r="FN75" s="197"/>
      <c r="FO75" s="197"/>
      <c r="FP75" s="197"/>
      <c r="FQ75" s="197"/>
      <c r="FR75" s="197"/>
      <c r="FS75" s="197"/>
      <c r="FT75" s="197"/>
      <c r="FU75" s="197"/>
      <c r="FV75" s="197"/>
      <c r="FW75" s="197"/>
      <c r="FX75" s="197"/>
      <c r="FY75" s="197"/>
      <c r="FZ75" s="197"/>
      <c r="GA75" s="197"/>
      <c r="GB75" s="197"/>
      <c r="GC75" s="197"/>
      <c r="GD75" s="197"/>
      <c r="GE75" s="197"/>
      <c r="GF75" s="197"/>
      <c r="GG75" s="197"/>
      <c r="GH75" s="197"/>
      <c r="GI75" s="197"/>
      <c r="GJ75" s="197"/>
      <c r="GK75" s="197"/>
      <c r="GL75" s="197"/>
      <c r="GM75" s="197"/>
      <c r="GN75" s="197"/>
      <c r="GO75" s="197"/>
      <c r="GP75" s="197"/>
      <c r="GQ75" s="197"/>
      <c r="GR75" s="197"/>
      <c r="GS75" s="197"/>
      <c r="GT75" s="197"/>
      <c r="GU75" s="197"/>
      <c r="GV75" s="197"/>
      <c r="GW75" s="197"/>
      <c r="GX75" s="197"/>
      <c r="GY75" s="197"/>
      <c r="GZ75" s="197"/>
      <c r="HA75" s="197"/>
      <c r="HB75" s="197"/>
      <c r="HC75" s="197"/>
      <c r="HD75" s="197"/>
      <c r="HE75" s="197"/>
      <c r="HF75" s="197"/>
      <c r="HG75" s="197"/>
      <c r="HH75" s="197"/>
      <c r="HI75" s="197"/>
      <c r="HJ75" s="197"/>
      <c r="HK75" s="197"/>
      <c r="HL75" s="197"/>
      <c r="HM75" s="197"/>
      <c r="HN75" s="197"/>
      <c r="HO75" s="197"/>
      <c r="HP75" s="197"/>
      <c r="HQ75" s="197"/>
      <c r="HR75" s="197"/>
      <c r="HS75" s="197"/>
      <c r="HT75" s="197"/>
      <c r="HU75" s="197"/>
      <c r="HV75" s="197"/>
      <c r="HW75" s="197"/>
    </row>
    <row r="76" spans="1:231" s="198" customFormat="1" ht="12.75" customHeight="1">
      <c r="A76" s="1619"/>
      <c r="B76" s="2600" t="s">
        <v>1641</v>
      </c>
      <c r="C76" s="2600"/>
      <c r="D76" s="170"/>
      <c r="E76" s="170"/>
      <c r="F76" s="170"/>
      <c r="G76" s="170"/>
      <c r="H76" s="170"/>
      <c r="I76" s="170"/>
      <c r="J76" s="203"/>
      <c r="K76" s="3609"/>
      <c r="L76" s="1606"/>
      <c r="M76" s="199"/>
      <c r="N76" s="199"/>
      <c r="O76" s="199"/>
      <c r="P76" s="221"/>
      <c r="Q76" s="199"/>
      <c r="R76" s="199"/>
      <c r="S76" s="197"/>
      <c r="T76" s="197"/>
      <c r="U76" s="197"/>
      <c r="V76" s="197"/>
      <c r="W76" s="197"/>
      <c r="X76" s="197"/>
      <c r="Y76" s="197"/>
      <c r="Z76" s="197"/>
      <c r="AA76" s="197"/>
      <c r="AB76" s="197"/>
      <c r="AC76" s="197"/>
      <c r="AD76" s="197"/>
      <c r="AE76" s="197"/>
      <c r="AF76" s="197"/>
      <c r="AG76" s="197"/>
      <c r="AH76" s="197"/>
      <c r="AI76" s="197"/>
      <c r="AJ76" s="197"/>
      <c r="AK76" s="197"/>
      <c r="AL76" s="197"/>
      <c r="AM76" s="197"/>
      <c r="AN76" s="197"/>
      <c r="AO76" s="197"/>
      <c r="AP76" s="197"/>
      <c r="AQ76" s="197"/>
      <c r="AR76" s="197"/>
      <c r="AS76" s="197"/>
      <c r="AT76" s="197"/>
      <c r="AU76" s="197"/>
      <c r="AV76" s="197"/>
      <c r="AW76" s="197"/>
      <c r="AX76" s="197"/>
      <c r="AY76" s="197"/>
      <c r="AZ76" s="197"/>
      <c r="BA76" s="197"/>
      <c r="BB76" s="197"/>
      <c r="BC76" s="197"/>
      <c r="BD76" s="197"/>
      <c r="BE76" s="197"/>
      <c r="BF76" s="197"/>
      <c r="BG76" s="197"/>
      <c r="BH76" s="197"/>
      <c r="BI76" s="197"/>
      <c r="BJ76" s="197"/>
      <c r="BK76" s="197"/>
      <c r="BL76" s="197"/>
      <c r="BM76" s="197"/>
      <c r="BN76" s="197"/>
      <c r="BO76" s="197"/>
      <c r="BP76" s="197"/>
      <c r="BQ76" s="197"/>
      <c r="BR76" s="197"/>
      <c r="BS76" s="197"/>
      <c r="BT76" s="197"/>
      <c r="BU76" s="197"/>
      <c r="BV76" s="197"/>
      <c r="BW76" s="197"/>
      <c r="BX76" s="197"/>
      <c r="BY76" s="197"/>
      <c r="BZ76" s="197"/>
      <c r="CA76" s="197"/>
      <c r="CB76" s="197"/>
      <c r="CC76" s="197"/>
      <c r="CD76" s="197"/>
      <c r="CE76" s="197"/>
      <c r="CF76" s="197"/>
      <c r="CG76" s="197"/>
      <c r="CH76" s="197"/>
      <c r="CI76" s="197"/>
      <c r="CJ76" s="197"/>
      <c r="CK76" s="197"/>
      <c r="CL76" s="197"/>
      <c r="CM76" s="197"/>
      <c r="CN76" s="197"/>
      <c r="CO76" s="197"/>
      <c r="CP76" s="197"/>
      <c r="CQ76" s="197"/>
      <c r="CR76" s="197"/>
      <c r="CS76" s="197"/>
      <c r="CT76" s="197"/>
      <c r="CU76" s="197"/>
      <c r="CV76" s="197"/>
      <c r="CW76" s="197"/>
      <c r="CX76" s="197"/>
      <c r="CY76" s="197"/>
      <c r="CZ76" s="197"/>
      <c r="DA76" s="197"/>
      <c r="DB76" s="197"/>
      <c r="DC76" s="197"/>
      <c r="DD76" s="197"/>
      <c r="DE76" s="197"/>
      <c r="DF76" s="197"/>
      <c r="DG76" s="197"/>
      <c r="DH76" s="197"/>
      <c r="DI76" s="197"/>
      <c r="DJ76" s="197"/>
      <c r="DK76" s="197"/>
      <c r="DL76" s="197"/>
      <c r="DM76" s="197"/>
      <c r="DN76" s="197"/>
      <c r="DO76" s="197"/>
      <c r="DP76" s="197"/>
      <c r="DQ76" s="197"/>
      <c r="DR76" s="197"/>
      <c r="DS76" s="197"/>
      <c r="DT76" s="197"/>
      <c r="DU76" s="197"/>
      <c r="DV76" s="197"/>
      <c r="DW76" s="197"/>
      <c r="DX76" s="197"/>
      <c r="DY76" s="197"/>
      <c r="DZ76" s="197"/>
      <c r="EA76" s="197"/>
      <c r="EB76" s="197"/>
      <c r="EC76" s="197"/>
      <c r="ED76" s="197"/>
      <c r="EE76" s="197"/>
      <c r="EF76" s="197"/>
      <c r="EG76" s="197"/>
      <c r="EH76" s="197"/>
      <c r="EI76" s="197"/>
      <c r="EJ76" s="197"/>
      <c r="EK76" s="197"/>
      <c r="EL76" s="197"/>
      <c r="EM76" s="197"/>
      <c r="EN76" s="197"/>
      <c r="EO76" s="197"/>
      <c r="EP76" s="197"/>
      <c r="EQ76" s="197"/>
      <c r="ER76" s="197"/>
      <c r="ES76" s="197"/>
      <c r="ET76" s="197"/>
      <c r="EU76" s="197"/>
      <c r="EV76" s="197"/>
      <c r="EW76" s="197"/>
      <c r="EX76" s="197"/>
      <c r="EY76" s="197"/>
      <c r="EZ76" s="197"/>
      <c r="FA76" s="197"/>
      <c r="FB76" s="197"/>
      <c r="FC76" s="197"/>
      <c r="FD76" s="197"/>
      <c r="FE76" s="197"/>
      <c r="FF76" s="197"/>
      <c r="FG76" s="197"/>
      <c r="FH76" s="197"/>
      <c r="FI76" s="197"/>
      <c r="FJ76" s="197"/>
      <c r="FK76" s="197"/>
      <c r="FL76" s="197"/>
      <c r="FM76" s="197"/>
      <c r="FN76" s="197"/>
      <c r="FO76" s="197"/>
      <c r="FP76" s="197"/>
      <c r="FQ76" s="197"/>
      <c r="FR76" s="197"/>
      <c r="FS76" s="197"/>
      <c r="FT76" s="197"/>
      <c r="FU76" s="197"/>
      <c r="FV76" s="197"/>
      <c r="FW76" s="197"/>
      <c r="FX76" s="197"/>
      <c r="FY76" s="197"/>
      <c r="FZ76" s="197"/>
      <c r="GA76" s="197"/>
      <c r="GB76" s="197"/>
      <c r="GC76" s="197"/>
      <c r="GD76" s="197"/>
      <c r="GE76" s="197"/>
      <c r="GF76" s="197"/>
      <c r="GG76" s="197"/>
      <c r="GH76" s="197"/>
      <c r="GI76" s="197"/>
      <c r="GJ76" s="197"/>
      <c r="GK76" s="197"/>
      <c r="GL76" s="197"/>
      <c r="GM76" s="197"/>
      <c r="GN76" s="197"/>
      <c r="GO76" s="197"/>
      <c r="GP76" s="197"/>
      <c r="GQ76" s="197"/>
      <c r="GR76" s="197"/>
      <c r="GS76" s="197"/>
      <c r="GT76" s="197"/>
      <c r="GU76" s="197"/>
      <c r="GV76" s="197"/>
      <c r="GW76" s="197"/>
      <c r="GX76" s="197"/>
      <c r="GY76" s="197"/>
      <c r="GZ76" s="197"/>
      <c r="HA76" s="197"/>
      <c r="HB76" s="197"/>
      <c r="HC76" s="197"/>
      <c r="HD76" s="197"/>
      <c r="HE76" s="197"/>
      <c r="HF76" s="197"/>
      <c r="HG76" s="197"/>
      <c r="HH76" s="197"/>
      <c r="HI76" s="197"/>
      <c r="HJ76" s="197"/>
      <c r="HK76" s="197"/>
      <c r="HL76" s="197"/>
      <c r="HM76" s="197"/>
      <c r="HN76" s="197"/>
      <c r="HO76" s="197"/>
      <c r="HP76" s="197"/>
      <c r="HQ76" s="197"/>
      <c r="HR76" s="197"/>
      <c r="HS76" s="197"/>
      <c r="HT76" s="197"/>
      <c r="HU76" s="197"/>
      <c r="HV76" s="197"/>
      <c r="HW76" s="197"/>
    </row>
    <row r="77" spans="1:231" s="198" customFormat="1" ht="12.75" customHeight="1">
      <c r="A77" s="1619"/>
      <c r="B77" s="2600" t="s">
        <v>1642</v>
      </c>
      <c r="C77" s="2600"/>
      <c r="D77" s="170"/>
      <c r="E77" s="170"/>
      <c r="F77" s="170"/>
      <c r="G77" s="170"/>
      <c r="H77" s="170"/>
      <c r="I77" s="170"/>
      <c r="J77" s="203"/>
      <c r="K77" s="3609"/>
      <c r="L77" s="1606"/>
      <c r="M77" s="199"/>
      <c r="N77" s="199"/>
      <c r="O77" s="199"/>
      <c r="P77" s="221"/>
      <c r="Q77" s="199"/>
      <c r="R77" s="199"/>
      <c r="S77" s="197"/>
      <c r="T77" s="197"/>
      <c r="U77" s="197"/>
      <c r="V77" s="197"/>
      <c r="W77" s="197"/>
      <c r="X77" s="197"/>
      <c r="Y77" s="197"/>
      <c r="Z77" s="197"/>
      <c r="AA77" s="197"/>
      <c r="AB77" s="197"/>
      <c r="AC77" s="197"/>
      <c r="AD77" s="197"/>
      <c r="AE77" s="197"/>
      <c r="AF77" s="197"/>
      <c r="AG77" s="197"/>
      <c r="AH77" s="197"/>
      <c r="AI77" s="197"/>
      <c r="AJ77" s="197"/>
      <c r="AK77" s="197"/>
      <c r="AL77" s="197"/>
      <c r="AM77" s="197"/>
      <c r="AN77" s="197"/>
      <c r="AO77" s="197"/>
      <c r="AP77" s="197"/>
      <c r="AQ77" s="197"/>
      <c r="AR77" s="197"/>
      <c r="AS77" s="197"/>
      <c r="AT77" s="197"/>
      <c r="AU77" s="197"/>
      <c r="AV77" s="197"/>
      <c r="AW77" s="197"/>
      <c r="AX77" s="197"/>
      <c r="AY77" s="197"/>
      <c r="AZ77" s="197"/>
      <c r="BA77" s="197"/>
      <c r="BB77" s="197"/>
      <c r="BC77" s="197"/>
      <c r="BD77" s="197"/>
      <c r="BE77" s="197"/>
      <c r="BF77" s="197"/>
      <c r="BG77" s="197"/>
      <c r="BH77" s="197"/>
      <c r="BI77" s="197"/>
      <c r="BJ77" s="197"/>
      <c r="BK77" s="197"/>
      <c r="BL77" s="197"/>
      <c r="BM77" s="197"/>
      <c r="BN77" s="197"/>
      <c r="BO77" s="197"/>
      <c r="BP77" s="197"/>
      <c r="BQ77" s="197"/>
      <c r="BR77" s="197"/>
      <c r="BS77" s="197"/>
      <c r="BT77" s="197"/>
      <c r="BU77" s="197"/>
      <c r="BV77" s="197"/>
      <c r="BW77" s="197"/>
      <c r="BX77" s="197"/>
      <c r="BY77" s="197"/>
      <c r="BZ77" s="197"/>
      <c r="CA77" s="197"/>
      <c r="CB77" s="197"/>
      <c r="CC77" s="197"/>
      <c r="CD77" s="197"/>
      <c r="CE77" s="197"/>
      <c r="CF77" s="197"/>
      <c r="CG77" s="197"/>
      <c r="CH77" s="197"/>
      <c r="CI77" s="197"/>
      <c r="CJ77" s="197"/>
      <c r="CK77" s="197"/>
      <c r="CL77" s="197"/>
      <c r="CM77" s="197"/>
      <c r="CN77" s="197"/>
      <c r="CO77" s="197"/>
      <c r="CP77" s="197"/>
      <c r="CQ77" s="197"/>
      <c r="CR77" s="197"/>
      <c r="CS77" s="197"/>
      <c r="CT77" s="197"/>
      <c r="CU77" s="197"/>
      <c r="CV77" s="197"/>
      <c r="CW77" s="197"/>
      <c r="CX77" s="197"/>
      <c r="CY77" s="197"/>
      <c r="CZ77" s="197"/>
      <c r="DA77" s="197"/>
      <c r="DB77" s="197"/>
      <c r="DC77" s="197"/>
      <c r="DD77" s="197"/>
      <c r="DE77" s="197"/>
      <c r="DF77" s="197"/>
      <c r="DG77" s="197"/>
      <c r="DH77" s="197"/>
      <c r="DI77" s="197"/>
      <c r="DJ77" s="197"/>
      <c r="DK77" s="197"/>
      <c r="DL77" s="197"/>
      <c r="DM77" s="197"/>
      <c r="DN77" s="197"/>
      <c r="DO77" s="197"/>
      <c r="DP77" s="197"/>
      <c r="DQ77" s="197"/>
      <c r="DR77" s="197"/>
      <c r="DS77" s="197"/>
      <c r="DT77" s="197"/>
      <c r="DU77" s="197"/>
      <c r="DV77" s="197"/>
      <c r="DW77" s="197"/>
      <c r="DX77" s="197"/>
      <c r="DY77" s="197"/>
      <c r="DZ77" s="197"/>
      <c r="EA77" s="197"/>
      <c r="EB77" s="197"/>
      <c r="EC77" s="197"/>
      <c r="ED77" s="197"/>
      <c r="EE77" s="197"/>
      <c r="EF77" s="197"/>
      <c r="EG77" s="197"/>
      <c r="EH77" s="197"/>
      <c r="EI77" s="197"/>
      <c r="EJ77" s="197"/>
      <c r="EK77" s="197"/>
      <c r="EL77" s="197"/>
      <c r="EM77" s="197"/>
      <c r="EN77" s="197"/>
      <c r="EO77" s="197"/>
      <c r="EP77" s="197"/>
      <c r="EQ77" s="197"/>
      <c r="ER77" s="197"/>
      <c r="ES77" s="197"/>
      <c r="ET77" s="197"/>
      <c r="EU77" s="197"/>
      <c r="EV77" s="197"/>
      <c r="EW77" s="197"/>
      <c r="EX77" s="197"/>
      <c r="EY77" s="197"/>
      <c r="EZ77" s="197"/>
      <c r="FA77" s="197"/>
      <c r="FB77" s="197"/>
      <c r="FC77" s="197"/>
      <c r="FD77" s="197"/>
      <c r="FE77" s="197"/>
      <c r="FF77" s="197"/>
      <c r="FG77" s="197"/>
      <c r="FH77" s="197"/>
      <c r="FI77" s="197"/>
      <c r="FJ77" s="197"/>
      <c r="FK77" s="197"/>
      <c r="FL77" s="197"/>
      <c r="FM77" s="197"/>
      <c r="FN77" s="197"/>
      <c r="FO77" s="197"/>
      <c r="FP77" s="197"/>
      <c r="FQ77" s="197"/>
      <c r="FR77" s="197"/>
      <c r="FS77" s="197"/>
      <c r="FT77" s="197"/>
      <c r="FU77" s="197"/>
      <c r="FV77" s="197"/>
      <c r="FW77" s="197"/>
      <c r="FX77" s="197"/>
      <c r="FY77" s="197"/>
      <c r="FZ77" s="197"/>
      <c r="GA77" s="197"/>
      <c r="GB77" s="197"/>
      <c r="GC77" s="197"/>
      <c r="GD77" s="197"/>
      <c r="GE77" s="197"/>
      <c r="GF77" s="197"/>
      <c r="GG77" s="197"/>
      <c r="GH77" s="197"/>
      <c r="GI77" s="197"/>
      <c r="GJ77" s="197"/>
      <c r="GK77" s="197"/>
      <c r="GL77" s="197"/>
      <c r="GM77" s="197"/>
      <c r="GN77" s="197"/>
      <c r="GO77" s="197"/>
      <c r="GP77" s="197"/>
      <c r="GQ77" s="197"/>
      <c r="GR77" s="197"/>
      <c r="GS77" s="197"/>
      <c r="GT77" s="197"/>
      <c r="GU77" s="197"/>
      <c r="GV77" s="197"/>
      <c r="GW77" s="197"/>
      <c r="GX77" s="197"/>
      <c r="GY77" s="197"/>
      <c r="GZ77" s="197"/>
      <c r="HA77" s="197"/>
      <c r="HB77" s="197"/>
      <c r="HC77" s="197"/>
      <c r="HD77" s="197"/>
      <c r="HE77" s="197"/>
      <c r="HF77" s="197"/>
      <c r="HG77" s="197"/>
      <c r="HH77" s="197"/>
      <c r="HI77" s="197"/>
      <c r="HJ77" s="197"/>
      <c r="HK77" s="197"/>
      <c r="HL77" s="197"/>
      <c r="HM77" s="197"/>
      <c r="HN77" s="197"/>
      <c r="HO77" s="197"/>
      <c r="HP77" s="197"/>
      <c r="HQ77" s="197"/>
      <c r="HR77" s="197"/>
      <c r="HS77" s="197"/>
      <c r="HT77" s="197"/>
      <c r="HU77" s="197"/>
      <c r="HV77" s="197"/>
      <c r="HW77" s="197"/>
    </row>
    <row r="78" spans="1:231" s="198" customFormat="1" ht="12.75" customHeight="1">
      <c r="A78" s="1619"/>
      <c r="B78" s="2600" t="s">
        <v>1643</v>
      </c>
      <c r="C78" s="2600"/>
      <c r="D78" s="170"/>
      <c r="E78" s="170"/>
      <c r="F78" s="170"/>
      <c r="G78" s="170"/>
      <c r="H78" s="170"/>
      <c r="I78" s="170"/>
      <c r="J78" s="203"/>
      <c r="K78" s="3609"/>
      <c r="L78" s="1606"/>
      <c r="M78" s="199"/>
      <c r="N78" s="199"/>
      <c r="O78" s="199"/>
      <c r="P78" s="221"/>
      <c r="Q78" s="199"/>
      <c r="R78" s="199"/>
      <c r="S78" s="197"/>
      <c r="T78" s="197"/>
      <c r="U78" s="197"/>
      <c r="V78" s="197"/>
      <c r="W78" s="197"/>
      <c r="X78" s="197"/>
      <c r="Y78" s="197"/>
      <c r="Z78" s="197"/>
      <c r="AA78" s="197"/>
      <c r="AB78" s="197"/>
      <c r="AC78" s="197"/>
      <c r="AD78" s="197"/>
      <c r="AE78" s="197"/>
      <c r="AF78" s="197"/>
      <c r="AG78" s="197"/>
      <c r="AH78" s="197"/>
      <c r="AI78" s="197"/>
      <c r="AJ78" s="197"/>
      <c r="AK78" s="197"/>
      <c r="AL78" s="197"/>
      <c r="AM78" s="197"/>
      <c r="AN78" s="197"/>
      <c r="AO78" s="197"/>
      <c r="AP78" s="197"/>
      <c r="AQ78" s="197"/>
      <c r="AR78" s="197"/>
      <c r="AS78" s="197"/>
      <c r="AT78" s="197"/>
      <c r="AU78" s="197"/>
      <c r="AV78" s="197"/>
      <c r="AW78" s="197"/>
      <c r="AX78" s="197"/>
      <c r="AY78" s="197"/>
      <c r="AZ78" s="197"/>
      <c r="BA78" s="197"/>
      <c r="BB78" s="197"/>
      <c r="BC78" s="197"/>
      <c r="BD78" s="197"/>
      <c r="BE78" s="197"/>
      <c r="BF78" s="197"/>
      <c r="BG78" s="197"/>
      <c r="BH78" s="197"/>
      <c r="BI78" s="197"/>
      <c r="BJ78" s="197"/>
      <c r="BK78" s="197"/>
      <c r="BL78" s="197"/>
      <c r="BM78" s="197"/>
      <c r="BN78" s="197"/>
      <c r="BO78" s="197"/>
      <c r="BP78" s="197"/>
      <c r="BQ78" s="197"/>
      <c r="BR78" s="197"/>
      <c r="BS78" s="197"/>
      <c r="BT78" s="197"/>
      <c r="BU78" s="197"/>
      <c r="BV78" s="197"/>
      <c r="BW78" s="197"/>
      <c r="BX78" s="197"/>
      <c r="BY78" s="197"/>
      <c r="BZ78" s="197"/>
      <c r="CA78" s="197"/>
      <c r="CB78" s="197"/>
      <c r="CC78" s="197"/>
      <c r="CD78" s="197"/>
      <c r="CE78" s="197"/>
      <c r="CF78" s="197"/>
      <c r="CG78" s="197"/>
      <c r="CH78" s="197"/>
      <c r="CI78" s="197"/>
      <c r="CJ78" s="197"/>
      <c r="CK78" s="197"/>
      <c r="CL78" s="197"/>
      <c r="CM78" s="197"/>
      <c r="CN78" s="197"/>
      <c r="CO78" s="197"/>
      <c r="CP78" s="197"/>
      <c r="CQ78" s="197"/>
      <c r="CR78" s="197"/>
      <c r="CS78" s="197"/>
      <c r="CT78" s="197"/>
      <c r="CU78" s="197"/>
      <c r="CV78" s="197"/>
      <c r="CW78" s="197"/>
      <c r="CX78" s="197"/>
      <c r="CY78" s="197"/>
      <c r="CZ78" s="197"/>
      <c r="DA78" s="197"/>
      <c r="DB78" s="197"/>
      <c r="DC78" s="197"/>
      <c r="DD78" s="197"/>
      <c r="DE78" s="197"/>
      <c r="DF78" s="197"/>
      <c r="DG78" s="197"/>
      <c r="DH78" s="197"/>
      <c r="DI78" s="197"/>
      <c r="DJ78" s="197"/>
      <c r="DK78" s="197"/>
      <c r="DL78" s="197"/>
      <c r="DM78" s="197"/>
      <c r="DN78" s="197"/>
      <c r="DO78" s="197"/>
      <c r="DP78" s="197"/>
      <c r="DQ78" s="197"/>
      <c r="DR78" s="197"/>
      <c r="DS78" s="197"/>
      <c r="DT78" s="197"/>
      <c r="DU78" s="197"/>
      <c r="DV78" s="197"/>
      <c r="DW78" s="197"/>
      <c r="DX78" s="197"/>
      <c r="DY78" s="197"/>
      <c r="DZ78" s="197"/>
      <c r="EA78" s="197"/>
      <c r="EB78" s="197"/>
      <c r="EC78" s="197"/>
      <c r="ED78" s="197"/>
      <c r="EE78" s="197"/>
      <c r="EF78" s="197"/>
      <c r="EG78" s="197"/>
      <c r="EH78" s="197"/>
      <c r="EI78" s="197"/>
      <c r="EJ78" s="197"/>
      <c r="EK78" s="197"/>
      <c r="EL78" s="197"/>
      <c r="EM78" s="197"/>
      <c r="EN78" s="197"/>
      <c r="EO78" s="197"/>
      <c r="EP78" s="197"/>
      <c r="EQ78" s="197"/>
      <c r="ER78" s="197"/>
      <c r="ES78" s="197"/>
      <c r="ET78" s="197"/>
      <c r="EU78" s="197"/>
      <c r="EV78" s="197"/>
      <c r="EW78" s="197"/>
      <c r="EX78" s="197"/>
      <c r="EY78" s="197"/>
      <c r="EZ78" s="197"/>
      <c r="FA78" s="197"/>
      <c r="FB78" s="197"/>
      <c r="FC78" s="197"/>
      <c r="FD78" s="197"/>
      <c r="FE78" s="197"/>
      <c r="FF78" s="197"/>
      <c r="FG78" s="197"/>
      <c r="FH78" s="197"/>
      <c r="FI78" s="197"/>
      <c r="FJ78" s="197"/>
      <c r="FK78" s="197"/>
      <c r="FL78" s="197"/>
      <c r="FM78" s="197"/>
      <c r="FN78" s="197"/>
      <c r="FO78" s="197"/>
      <c r="FP78" s="197"/>
      <c r="FQ78" s="197"/>
      <c r="FR78" s="197"/>
      <c r="FS78" s="197"/>
      <c r="FT78" s="197"/>
      <c r="FU78" s="197"/>
      <c r="FV78" s="197"/>
      <c r="FW78" s="197"/>
      <c r="FX78" s="197"/>
      <c r="FY78" s="197"/>
      <c r="FZ78" s="197"/>
      <c r="GA78" s="197"/>
      <c r="GB78" s="197"/>
      <c r="GC78" s="197"/>
      <c r="GD78" s="197"/>
      <c r="GE78" s="197"/>
      <c r="GF78" s="197"/>
      <c r="GG78" s="197"/>
      <c r="GH78" s="197"/>
      <c r="GI78" s="197"/>
      <c r="GJ78" s="197"/>
      <c r="GK78" s="197"/>
      <c r="GL78" s="197"/>
      <c r="GM78" s="197"/>
      <c r="GN78" s="197"/>
      <c r="GO78" s="197"/>
      <c r="GP78" s="197"/>
      <c r="GQ78" s="197"/>
      <c r="GR78" s="197"/>
      <c r="GS78" s="197"/>
      <c r="GT78" s="197"/>
      <c r="GU78" s="197"/>
      <c r="GV78" s="197"/>
      <c r="GW78" s="197"/>
      <c r="GX78" s="197"/>
      <c r="GY78" s="197"/>
      <c r="GZ78" s="197"/>
      <c r="HA78" s="197"/>
      <c r="HB78" s="197"/>
      <c r="HC78" s="197"/>
      <c r="HD78" s="197"/>
      <c r="HE78" s="197"/>
      <c r="HF78" s="197"/>
      <c r="HG78" s="197"/>
      <c r="HH78" s="197"/>
      <c r="HI78" s="197"/>
      <c r="HJ78" s="197"/>
      <c r="HK78" s="197"/>
      <c r="HL78" s="197"/>
      <c r="HM78" s="197"/>
      <c r="HN78" s="197"/>
      <c r="HO78" s="197"/>
      <c r="HP78" s="197"/>
      <c r="HQ78" s="197"/>
      <c r="HR78" s="197"/>
      <c r="HS78" s="197"/>
      <c r="HT78" s="197"/>
      <c r="HU78" s="197"/>
      <c r="HV78" s="197"/>
      <c r="HW78" s="197"/>
    </row>
    <row r="79" spans="1:231" s="198" customFormat="1" ht="12.75" customHeight="1">
      <c r="A79" s="1619"/>
      <c r="B79" s="2600" t="s">
        <v>1644</v>
      </c>
      <c r="C79" s="2600"/>
      <c r="D79" s="170"/>
      <c r="E79" s="170"/>
      <c r="F79" s="170"/>
      <c r="G79" s="170"/>
      <c r="H79" s="170"/>
      <c r="I79" s="170"/>
      <c r="J79" s="203"/>
      <c r="K79" s="3612">
        <f>SUM(K73:K78)</f>
        <v>0</v>
      </c>
      <c r="L79" s="1606"/>
      <c r="M79" s="199"/>
      <c r="N79" s="199"/>
      <c r="O79" s="199"/>
      <c r="P79" s="221"/>
      <c r="Q79" s="199"/>
      <c r="R79" s="199"/>
      <c r="S79" s="197"/>
      <c r="T79" s="197"/>
      <c r="U79" s="197"/>
      <c r="V79" s="197"/>
      <c r="W79" s="197"/>
      <c r="X79" s="197"/>
      <c r="Y79" s="197"/>
      <c r="Z79" s="197"/>
      <c r="AA79" s="197"/>
      <c r="AB79" s="197"/>
      <c r="AC79" s="197"/>
      <c r="AD79" s="197"/>
      <c r="AE79" s="197"/>
      <c r="AF79" s="197"/>
      <c r="AG79" s="197"/>
      <c r="AH79" s="197"/>
      <c r="AI79" s="197"/>
      <c r="AJ79" s="197"/>
      <c r="AK79" s="197"/>
      <c r="AL79" s="197"/>
      <c r="AM79" s="197"/>
      <c r="AN79" s="197"/>
      <c r="AO79" s="197"/>
      <c r="AP79" s="197"/>
      <c r="AQ79" s="197"/>
      <c r="AR79" s="197"/>
      <c r="AS79" s="197"/>
      <c r="AT79" s="197"/>
      <c r="AU79" s="197"/>
      <c r="AV79" s="197"/>
      <c r="AW79" s="197"/>
      <c r="AX79" s="197"/>
      <c r="AY79" s="197"/>
      <c r="AZ79" s="197"/>
      <c r="BA79" s="197"/>
      <c r="BB79" s="197"/>
      <c r="BC79" s="197"/>
      <c r="BD79" s="197"/>
      <c r="BE79" s="197"/>
      <c r="BF79" s="197"/>
      <c r="BG79" s="197"/>
      <c r="BH79" s="197"/>
      <c r="BI79" s="197"/>
      <c r="BJ79" s="197"/>
      <c r="BK79" s="197"/>
      <c r="BL79" s="197"/>
      <c r="BM79" s="197"/>
      <c r="BN79" s="197"/>
      <c r="BO79" s="197"/>
      <c r="BP79" s="197"/>
      <c r="BQ79" s="197"/>
      <c r="BR79" s="197"/>
      <c r="BS79" s="197"/>
      <c r="BT79" s="197"/>
      <c r="BU79" s="197"/>
      <c r="BV79" s="197"/>
      <c r="BW79" s="197"/>
      <c r="BX79" s="197"/>
      <c r="BY79" s="197"/>
      <c r="BZ79" s="197"/>
      <c r="CA79" s="197"/>
      <c r="CB79" s="197"/>
      <c r="CC79" s="197"/>
      <c r="CD79" s="197"/>
      <c r="CE79" s="197"/>
      <c r="CF79" s="197"/>
      <c r="CG79" s="197"/>
      <c r="CH79" s="197"/>
      <c r="CI79" s="197"/>
      <c r="CJ79" s="197"/>
      <c r="CK79" s="197"/>
      <c r="CL79" s="197"/>
      <c r="CM79" s="197"/>
      <c r="CN79" s="197"/>
      <c r="CO79" s="197"/>
      <c r="CP79" s="197"/>
      <c r="CQ79" s="197"/>
      <c r="CR79" s="197"/>
      <c r="CS79" s="197"/>
      <c r="CT79" s="197"/>
      <c r="CU79" s="197"/>
      <c r="CV79" s="197"/>
      <c r="CW79" s="197"/>
      <c r="CX79" s="197"/>
      <c r="CY79" s="197"/>
      <c r="CZ79" s="197"/>
      <c r="DA79" s="197"/>
      <c r="DB79" s="197"/>
      <c r="DC79" s="197"/>
      <c r="DD79" s="197"/>
      <c r="DE79" s="197"/>
      <c r="DF79" s="197"/>
      <c r="DG79" s="197"/>
      <c r="DH79" s="197"/>
      <c r="DI79" s="197"/>
      <c r="DJ79" s="197"/>
      <c r="DK79" s="197"/>
      <c r="DL79" s="197"/>
      <c r="DM79" s="197"/>
      <c r="DN79" s="197"/>
      <c r="DO79" s="197"/>
      <c r="DP79" s="197"/>
      <c r="DQ79" s="197"/>
      <c r="DR79" s="197"/>
      <c r="DS79" s="197"/>
      <c r="DT79" s="197"/>
      <c r="DU79" s="197"/>
      <c r="DV79" s="197"/>
      <c r="DW79" s="197"/>
      <c r="DX79" s="197"/>
      <c r="DY79" s="197"/>
      <c r="DZ79" s="197"/>
      <c r="EA79" s="197"/>
      <c r="EB79" s="197"/>
      <c r="EC79" s="197"/>
      <c r="ED79" s="197"/>
      <c r="EE79" s="197"/>
      <c r="EF79" s="197"/>
      <c r="EG79" s="197"/>
      <c r="EH79" s="197"/>
      <c r="EI79" s="197"/>
      <c r="EJ79" s="197"/>
      <c r="EK79" s="197"/>
      <c r="EL79" s="197"/>
      <c r="EM79" s="197"/>
      <c r="EN79" s="197"/>
      <c r="EO79" s="197"/>
      <c r="EP79" s="197"/>
      <c r="EQ79" s="197"/>
      <c r="ER79" s="197"/>
      <c r="ES79" s="197"/>
      <c r="ET79" s="197"/>
      <c r="EU79" s="197"/>
      <c r="EV79" s="197"/>
      <c r="EW79" s="197"/>
      <c r="EX79" s="197"/>
      <c r="EY79" s="197"/>
      <c r="EZ79" s="197"/>
      <c r="FA79" s="197"/>
      <c r="FB79" s="197"/>
      <c r="FC79" s="197"/>
      <c r="FD79" s="197"/>
      <c r="FE79" s="197"/>
      <c r="FF79" s="197"/>
      <c r="FG79" s="197"/>
      <c r="FH79" s="197"/>
      <c r="FI79" s="197"/>
      <c r="FJ79" s="197"/>
      <c r="FK79" s="197"/>
      <c r="FL79" s="197"/>
      <c r="FM79" s="197"/>
      <c r="FN79" s="197"/>
      <c r="FO79" s="197"/>
      <c r="FP79" s="197"/>
      <c r="FQ79" s="197"/>
      <c r="FR79" s="197"/>
      <c r="FS79" s="197"/>
      <c r="FT79" s="197"/>
      <c r="FU79" s="197"/>
      <c r="FV79" s="197"/>
      <c r="FW79" s="197"/>
      <c r="FX79" s="197"/>
      <c r="FY79" s="197"/>
      <c r="FZ79" s="197"/>
      <c r="GA79" s="197"/>
      <c r="GB79" s="197"/>
      <c r="GC79" s="197"/>
      <c r="GD79" s="197"/>
      <c r="GE79" s="197"/>
      <c r="GF79" s="197"/>
      <c r="GG79" s="197"/>
      <c r="GH79" s="197"/>
      <c r="GI79" s="197"/>
      <c r="GJ79" s="197"/>
      <c r="GK79" s="197"/>
      <c r="GL79" s="197"/>
      <c r="GM79" s="197"/>
      <c r="GN79" s="197"/>
      <c r="GO79" s="197"/>
      <c r="GP79" s="197"/>
      <c r="GQ79" s="197"/>
      <c r="GR79" s="197"/>
      <c r="GS79" s="197"/>
      <c r="GT79" s="197"/>
      <c r="GU79" s="197"/>
      <c r="GV79" s="197"/>
      <c r="GW79" s="197"/>
      <c r="GX79" s="197"/>
      <c r="GY79" s="197"/>
      <c r="GZ79" s="197"/>
      <c r="HA79" s="197"/>
      <c r="HB79" s="197"/>
      <c r="HC79" s="197"/>
      <c r="HD79" s="197"/>
      <c r="HE79" s="197"/>
      <c r="HF79" s="197"/>
      <c r="HG79" s="197"/>
      <c r="HH79" s="197"/>
      <c r="HI79" s="197"/>
      <c r="HJ79" s="197"/>
      <c r="HK79" s="197"/>
      <c r="HL79" s="197"/>
      <c r="HM79" s="197"/>
      <c r="HN79" s="197"/>
      <c r="HO79" s="197"/>
      <c r="HP79" s="197"/>
      <c r="HQ79" s="197"/>
      <c r="HR79" s="197"/>
      <c r="HS79" s="197"/>
      <c r="HT79" s="197"/>
      <c r="HU79" s="197"/>
      <c r="HV79" s="197"/>
      <c r="HW79" s="197"/>
    </row>
    <row r="80" spans="1:231" s="198" customFormat="1" ht="12.75" customHeight="1">
      <c r="A80" s="1619"/>
      <c r="B80" s="2600" t="s">
        <v>886</v>
      </c>
      <c r="C80" s="2600"/>
      <c r="D80" s="170"/>
      <c r="E80" s="170"/>
      <c r="F80" s="170"/>
      <c r="G80" s="170"/>
      <c r="H80" s="170"/>
      <c r="I80" s="170"/>
      <c r="J80" s="203"/>
      <c r="K80" s="3614">
        <f>'1.1 Income Statement'!I50</f>
        <v>0</v>
      </c>
      <c r="L80" s="2605"/>
      <c r="M80" s="199"/>
      <c r="N80" s="199"/>
      <c r="O80" s="199"/>
      <c r="P80" s="221"/>
      <c r="Q80" s="199"/>
      <c r="R80" s="199"/>
      <c r="S80" s="197"/>
      <c r="T80" s="197"/>
      <c r="U80" s="197"/>
      <c r="V80" s="197"/>
      <c r="W80" s="197"/>
      <c r="X80" s="197"/>
      <c r="Y80" s="197"/>
      <c r="Z80" s="197"/>
      <c r="AA80" s="197"/>
      <c r="AB80" s="197"/>
      <c r="AC80" s="197"/>
      <c r="AD80" s="197"/>
      <c r="AE80" s="197"/>
      <c r="AF80" s="197"/>
      <c r="AG80" s="197"/>
      <c r="AH80" s="197"/>
      <c r="AI80" s="197"/>
      <c r="AJ80" s="197"/>
      <c r="AK80" s="197"/>
      <c r="AL80" s="197"/>
      <c r="AM80" s="197"/>
      <c r="AN80" s="197"/>
      <c r="AO80" s="197"/>
      <c r="AP80" s="197"/>
      <c r="AQ80" s="197"/>
      <c r="AR80" s="197"/>
      <c r="AS80" s="197"/>
      <c r="AT80" s="197"/>
      <c r="AU80" s="197"/>
      <c r="AV80" s="197"/>
      <c r="AW80" s="197"/>
      <c r="AX80" s="197"/>
      <c r="AY80" s="197"/>
      <c r="AZ80" s="197"/>
      <c r="BA80" s="197"/>
      <c r="BB80" s="197"/>
      <c r="BC80" s="197"/>
      <c r="BD80" s="197"/>
      <c r="BE80" s="197"/>
      <c r="BF80" s="197"/>
      <c r="BG80" s="197"/>
      <c r="BH80" s="197"/>
      <c r="BI80" s="197"/>
      <c r="BJ80" s="197"/>
      <c r="BK80" s="197"/>
      <c r="BL80" s="197"/>
      <c r="BM80" s="197"/>
      <c r="BN80" s="197"/>
      <c r="BO80" s="197"/>
      <c r="BP80" s="197"/>
      <c r="BQ80" s="197"/>
      <c r="BR80" s="197"/>
      <c r="BS80" s="197"/>
      <c r="BT80" s="197"/>
      <c r="BU80" s="197"/>
      <c r="BV80" s="197"/>
      <c r="BW80" s="197"/>
      <c r="BX80" s="197"/>
      <c r="BY80" s="197"/>
      <c r="BZ80" s="197"/>
      <c r="CA80" s="197"/>
      <c r="CB80" s="197"/>
      <c r="CC80" s="197"/>
      <c r="CD80" s="197"/>
      <c r="CE80" s="197"/>
      <c r="CF80" s="197"/>
      <c r="CG80" s="197"/>
      <c r="CH80" s="197"/>
      <c r="CI80" s="197"/>
      <c r="CJ80" s="197"/>
      <c r="CK80" s="197"/>
      <c r="CL80" s="197"/>
      <c r="CM80" s="197"/>
      <c r="CN80" s="197"/>
      <c r="CO80" s="197"/>
      <c r="CP80" s="197"/>
      <c r="CQ80" s="197"/>
      <c r="CR80" s="197"/>
      <c r="CS80" s="197"/>
      <c r="CT80" s="197"/>
      <c r="CU80" s="197"/>
      <c r="CV80" s="197"/>
      <c r="CW80" s="197"/>
      <c r="CX80" s="197"/>
      <c r="CY80" s="197"/>
      <c r="CZ80" s="197"/>
      <c r="DA80" s="197"/>
      <c r="DB80" s="197"/>
      <c r="DC80" s="197"/>
      <c r="DD80" s="197"/>
      <c r="DE80" s="197"/>
      <c r="DF80" s="197"/>
      <c r="DG80" s="197"/>
      <c r="DH80" s="197"/>
      <c r="DI80" s="197"/>
      <c r="DJ80" s="197"/>
      <c r="DK80" s="197"/>
      <c r="DL80" s="197"/>
      <c r="DM80" s="197"/>
      <c r="DN80" s="197"/>
      <c r="DO80" s="197"/>
      <c r="DP80" s="197"/>
      <c r="DQ80" s="197"/>
      <c r="DR80" s="197"/>
      <c r="DS80" s="197"/>
      <c r="DT80" s="197"/>
      <c r="DU80" s="197"/>
      <c r="DV80" s="197"/>
      <c r="DW80" s="197"/>
      <c r="DX80" s="197"/>
      <c r="DY80" s="197"/>
      <c r="DZ80" s="197"/>
      <c r="EA80" s="197"/>
      <c r="EB80" s="197"/>
      <c r="EC80" s="197"/>
      <c r="ED80" s="197"/>
      <c r="EE80" s="197"/>
      <c r="EF80" s="197"/>
      <c r="EG80" s="197"/>
      <c r="EH80" s="197"/>
      <c r="EI80" s="197"/>
      <c r="EJ80" s="197"/>
      <c r="EK80" s="197"/>
      <c r="EL80" s="197"/>
      <c r="EM80" s="197"/>
      <c r="EN80" s="197"/>
      <c r="EO80" s="197"/>
      <c r="EP80" s="197"/>
      <c r="EQ80" s="197"/>
      <c r="ER80" s="197"/>
      <c r="ES80" s="197"/>
      <c r="ET80" s="197"/>
      <c r="EU80" s="197"/>
      <c r="EV80" s="197"/>
      <c r="EW80" s="197"/>
      <c r="EX80" s="197"/>
      <c r="EY80" s="197"/>
      <c r="EZ80" s="197"/>
      <c r="FA80" s="197"/>
      <c r="FB80" s="197"/>
      <c r="FC80" s="197"/>
      <c r="FD80" s="197"/>
      <c r="FE80" s="197"/>
      <c r="FF80" s="197"/>
      <c r="FG80" s="197"/>
      <c r="FH80" s="197"/>
      <c r="FI80" s="197"/>
      <c r="FJ80" s="197"/>
      <c r="FK80" s="197"/>
      <c r="FL80" s="197"/>
      <c r="FM80" s="197"/>
      <c r="FN80" s="197"/>
      <c r="FO80" s="197"/>
      <c r="FP80" s="197"/>
      <c r="FQ80" s="197"/>
      <c r="FR80" s="197"/>
      <c r="FS80" s="197"/>
      <c r="FT80" s="197"/>
      <c r="FU80" s="197"/>
      <c r="FV80" s="197"/>
      <c r="FW80" s="197"/>
      <c r="FX80" s="197"/>
      <c r="FY80" s="197"/>
      <c r="FZ80" s="197"/>
      <c r="GA80" s="197"/>
      <c r="GB80" s="197"/>
      <c r="GC80" s="197"/>
      <c r="GD80" s="197"/>
      <c r="GE80" s="197"/>
      <c r="GF80" s="197"/>
      <c r="GG80" s="197"/>
      <c r="GH80" s="197"/>
      <c r="GI80" s="197"/>
      <c r="GJ80" s="197"/>
      <c r="GK80" s="197"/>
      <c r="GL80" s="197"/>
      <c r="GM80" s="197"/>
      <c r="GN80" s="197"/>
      <c r="GO80" s="197"/>
      <c r="GP80" s="197"/>
      <c r="GQ80" s="197"/>
      <c r="GR80" s="197"/>
      <c r="GS80" s="197"/>
      <c r="GT80" s="197"/>
      <c r="GU80" s="197"/>
      <c r="GV80" s="197"/>
      <c r="GW80" s="197"/>
      <c r="GX80" s="197"/>
      <c r="GY80" s="197"/>
      <c r="GZ80" s="197"/>
      <c r="HA80" s="197"/>
      <c r="HB80" s="197"/>
      <c r="HC80" s="197"/>
      <c r="HD80" s="197"/>
      <c r="HE80" s="197"/>
      <c r="HF80" s="197"/>
      <c r="HG80" s="197"/>
      <c r="HH80" s="197"/>
      <c r="HI80" s="197"/>
      <c r="HJ80" s="197"/>
      <c r="HK80" s="197"/>
      <c r="HL80" s="197"/>
      <c r="HM80" s="197"/>
      <c r="HN80" s="197"/>
      <c r="HO80" s="197"/>
      <c r="HP80" s="197"/>
      <c r="HQ80" s="197"/>
      <c r="HR80" s="197"/>
      <c r="HS80" s="197"/>
      <c r="HT80" s="197"/>
      <c r="HU80" s="197"/>
      <c r="HV80" s="197"/>
      <c r="HW80" s="197"/>
    </row>
    <row r="81" spans="1:243" s="198" customFormat="1" ht="12.75" customHeight="1">
      <c r="A81" s="1619"/>
      <c r="B81" s="2987" t="s">
        <v>846</v>
      </c>
      <c r="C81" s="200"/>
      <c r="D81" s="201"/>
      <c r="E81" s="1449"/>
      <c r="F81" s="1449"/>
      <c r="G81" s="1449"/>
      <c r="H81" s="1449"/>
      <c r="I81" s="1449"/>
      <c r="J81" s="1426"/>
      <c r="K81" s="2438" t="str">
        <f>IF((K70)-K80&gt;0.1,"ERROR","OK")</f>
        <v>OK</v>
      </c>
      <c r="L81" s="2606" t="s">
        <v>2672</v>
      </c>
      <c r="M81" s="199"/>
      <c r="N81" s="199"/>
      <c r="O81" s="199"/>
      <c r="P81" s="221"/>
      <c r="Q81" s="199"/>
      <c r="R81" s="199"/>
      <c r="S81" s="197"/>
      <c r="T81" s="197"/>
      <c r="U81" s="197"/>
      <c r="V81" s="197"/>
      <c r="W81" s="197"/>
      <c r="X81" s="197"/>
      <c r="Y81" s="197"/>
      <c r="Z81" s="197"/>
      <c r="AA81" s="197"/>
      <c r="AB81" s="197"/>
      <c r="AC81" s="197"/>
      <c r="AD81" s="197"/>
      <c r="AE81" s="197"/>
      <c r="AF81" s="197"/>
      <c r="AG81" s="197"/>
      <c r="AH81" s="197"/>
      <c r="AI81" s="197"/>
      <c r="AJ81" s="197"/>
      <c r="AK81" s="197"/>
      <c r="AL81" s="197"/>
      <c r="AM81" s="197"/>
      <c r="AN81" s="197"/>
      <c r="AO81" s="197"/>
      <c r="AP81" s="197"/>
      <c r="AQ81" s="197"/>
      <c r="AR81" s="197"/>
      <c r="AS81" s="197"/>
      <c r="AT81" s="197"/>
      <c r="AU81" s="197"/>
      <c r="AV81" s="197"/>
      <c r="AW81" s="197"/>
      <c r="AX81" s="197"/>
      <c r="AY81" s="197"/>
      <c r="AZ81" s="197"/>
      <c r="BA81" s="197"/>
      <c r="BB81" s="197"/>
      <c r="BC81" s="197"/>
      <c r="BD81" s="197"/>
      <c r="BE81" s="197"/>
      <c r="BF81" s="197"/>
      <c r="BG81" s="197"/>
      <c r="BH81" s="197"/>
      <c r="BI81" s="197"/>
      <c r="BJ81" s="197"/>
      <c r="BK81" s="197"/>
      <c r="BL81" s="197"/>
      <c r="BM81" s="197"/>
      <c r="BN81" s="197"/>
      <c r="BO81" s="197"/>
      <c r="BP81" s="197"/>
      <c r="BQ81" s="197"/>
      <c r="BR81" s="197"/>
      <c r="BS81" s="197"/>
      <c r="BT81" s="197"/>
      <c r="BU81" s="197"/>
      <c r="BV81" s="197"/>
      <c r="BW81" s="197"/>
      <c r="BX81" s="197"/>
      <c r="BY81" s="197"/>
      <c r="BZ81" s="197"/>
      <c r="CA81" s="197"/>
      <c r="CB81" s="197"/>
      <c r="CC81" s="197"/>
      <c r="CD81" s="197"/>
      <c r="CE81" s="197"/>
      <c r="CF81" s="197"/>
      <c r="CG81" s="197"/>
      <c r="CH81" s="197"/>
      <c r="CI81" s="197"/>
      <c r="CJ81" s="197"/>
      <c r="CK81" s="197"/>
      <c r="CL81" s="197"/>
      <c r="CM81" s="197"/>
      <c r="CN81" s="197"/>
      <c r="CO81" s="197"/>
      <c r="CP81" s="197"/>
      <c r="CQ81" s="197"/>
      <c r="CR81" s="197"/>
      <c r="CS81" s="197"/>
      <c r="CT81" s="197"/>
      <c r="CU81" s="197"/>
      <c r="CV81" s="197"/>
      <c r="CW81" s="197"/>
      <c r="CX81" s="197"/>
      <c r="CY81" s="197"/>
      <c r="CZ81" s="197"/>
      <c r="DA81" s="197"/>
      <c r="DB81" s="197"/>
      <c r="DC81" s="197"/>
      <c r="DD81" s="197"/>
      <c r="DE81" s="197"/>
      <c r="DF81" s="197"/>
      <c r="DG81" s="197"/>
      <c r="DH81" s="197"/>
      <c r="DI81" s="197"/>
      <c r="DJ81" s="197"/>
      <c r="DK81" s="197"/>
      <c r="DL81" s="197"/>
      <c r="DM81" s="197"/>
      <c r="DN81" s="197"/>
      <c r="DO81" s="197"/>
      <c r="DP81" s="197"/>
      <c r="DQ81" s="197"/>
      <c r="DR81" s="197"/>
      <c r="DS81" s="197"/>
      <c r="DT81" s="197"/>
      <c r="DU81" s="197"/>
      <c r="DV81" s="197"/>
      <c r="DW81" s="197"/>
      <c r="DX81" s="197"/>
      <c r="DY81" s="197"/>
      <c r="DZ81" s="197"/>
      <c r="EA81" s="197"/>
      <c r="EB81" s="197"/>
      <c r="EC81" s="197"/>
      <c r="ED81" s="197"/>
      <c r="EE81" s="197"/>
      <c r="EF81" s="197"/>
      <c r="EG81" s="197"/>
      <c r="EH81" s="197"/>
      <c r="EI81" s="197"/>
      <c r="EJ81" s="197"/>
      <c r="EK81" s="197"/>
      <c r="EL81" s="197"/>
      <c r="EM81" s="197"/>
      <c r="EN81" s="197"/>
      <c r="EO81" s="197"/>
      <c r="EP81" s="197"/>
      <c r="EQ81" s="197"/>
      <c r="ER81" s="197"/>
      <c r="ES81" s="197"/>
      <c r="ET81" s="197"/>
      <c r="EU81" s="197"/>
      <c r="EV81" s="197"/>
      <c r="EW81" s="197"/>
      <c r="EX81" s="197"/>
      <c r="EY81" s="197"/>
      <c r="EZ81" s="197"/>
      <c r="FA81" s="197"/>
      <c r="FB81" s="197"/>
      <c r="FC81" s="197"/>
      <c r="FD81" s="197"/>
      <c r="FE81" s="197"/>
      <c r="FF81" s="197"/>
      <c r="FG81" s="197"/>
      <c r="FH81" s="197"/>
      <c r="FI81" s="197"/>
      <c r="FJ81" s="197"/>
      <c r="FK81" s="197"/>
      <c r="FL81" s="197"/>
      <c r="FM81" s="197"/>
      <c r="FN81" s="197"/>
      <c r="FO81" s="197"/>
      <c r="FP81" s="197"/>
      <c r="FQ81" s="197"/>
      <c r="FR81" s="197"/>
      <c r="FS81" s="197"/>
      <c r="FT81" s="197"/>
      <c r="FU81" s="197"/>
      <c r="FV81" s="197"/>
      <c r="FW81" s="197"/>
      <c r="FX81" s="197"/>
      <c r="FY81" s="197"/>
      <c r="FZ81" s="197"/>
      <c r="GA81" s="197"/>
      <c r="GB81" s="197"/>
      <c r="GC81" s="197"/>
      <c r="GD81" s="197"/>
      <c r="GE81" s="197"/>
      <c r="GF81" s="197"/>
      <c r="GG81" s="197"/>
      <c r="GH81" s="197"/>
      <c r="GI81" s="197"/>
      <c r="GJ81" s="197"/>
      <c r="GK81" s="197"/>
      <c r="GL81" s="197"/>
      <c r="GM81" s="197"/>
      <c r="GN81" s="197"/>
      <c r="GO81" s="197"/>
      <c r="GP81" s="197"/>
      <c r="GQ81" s="197"/>
      <c r="GR81" s="197"/>
      <c r="GS81" s="197"/>
      <c r="GT81" s="197"/>
      <c r="GU81" s="197"/>
      <c r="GV81" s="197"/>
      <c r="GW81" s="197"/>
      <c r="GX81" s="197"/>
      <c r="GY81" s="197"/>
      <c r="GZ81" s="197"/>
      <c r="HA81" s="197"/>
      <c r="HB81" s="197"/>
      <c r="HC81" s="197"/>
      <c r="HD81" s="197"/>
      <c r="HE81" s="197"/>
      <c r="HF81" s="197"/>
      <c r="HG81" s="197"/>
      <c r="HH81" s="197"/>
      <c r="HI81" s="197"/>
      <c r="HJ81" s="197"/>
      <c r="HK81" s="197"/>
      <c r="HL81" s="197"/>
      <c r="HM81" s="197"/>
      <c r="HN81" s="197"/>
      <c r="HO81" s="197"/>
      <c r="HP81" s="197"/>
      <c r="HQ81" s="197"/>
      <c r="HR81" s="197"/>
      <c r="HS81" s="197"/>
      <c r="HT81" s="197"/>
      <c r="HU81" s="197"/>
      <c r="HV81" s="197"/>
      <c r="HW81" s="197"/>
      <c r="HX81" s="197"/>
      <c r="HY81" s="197"/>
      <c r="HZ81" s="197"/>
      <c r="IA81" s="197"/>
      <c r="IB81" s="197"/>
      <c r="IC81" s="197"/>
      <c r="ID81" s="197"/>
      <c r="IE81" s="197"/>
      <c r="IF81" s="197"/>
      <c r="IG81" s="197"/>
      <c r="IH81" s="197"/>
      <c r="II81" s="197"/>
    </row>
    <row r="82" spans="1:243" ht="18">
      <c r="A82" s="1611"/>
      <c r="B82" s="181"/>
      <c r="C82" s="181"/>
      <c r="D82" s="181"/>
      <c r="E82" s="1426"/>
      <c r="F82" s="1426"/>
      <c r="G82" s="1426"/>
      <c r="H82" s="1426"/>
      <c r="I82" s="1426"/>
      <c r="J82" s="1426"/>
      <c r="K82" s="1612"/>
      <c r="L82" s="2605"/>
      <c r="M82" s="1426"/>
      <c r="N82" s="1426"/>
      <c r="O82" s="1426"/>
      <c r="P82" s="1448"/>
      <c r="Q82" s="1426"/>
      <c r="R82" s="1426"/>
    </row>
    <row r="83" spans="1:243" ht="18">
      <c r="A83" s="1626"/>
      <c r="B83" s="1606"/>
      <c r="C83" s="1606"/>
      <c r="D83" s="1606"/>
      <c r="E83" s="1606"/>
      <c r="F83" s="1606"/>
      <c r="G83" s="1606"/>
      <c r="H83" s="1606"/>
      <c r="I83" s="1606"/>
      <c r="J83" s="1606"/>
      <c r="K83" s="1606"/>
      <c r="L83" s="1606"/>
      <c r="M83" s="1426"/>
      <c r="N83" s="1426"/>
      <c r="O83" s="1426"/>
      <c r="P83" s="1448"/>
      <c r="Q83" s="1426"/>
      <c r="R83" s="1426"/>
    </row>
    <row r="84" spans="1:243" ht="18" hidden="1">
      <c r="A84" s="1626"/>
      <c r="B84" s="1606"/>
      <c r="C84" s="1606"/>
      <c r="D84" s="1606"/>
      <c r="E84" s="1606"/>
      <c r="F84" s="1606"/>
      <c r="G84" s="1606"/>
      <c r="H84" s="1606"/>
      <c r="I84" s="1606"/>
      <c r="J84" s="1606"/>
      <c r="K84" s="1606"/>
      <c r="L84" s="1606"/>
      <c r="M84" s="1426"/>
      <c r="N84" s="1426"/>
      <c r="O84" s="1426"/>
      <c r="P84" s="1448"/>
      <c r="Q84" s="1426"/>
      <c r="R84" s="1426"/>
    </row>
    <row r="85" spans="1:243" ht="18">
      <c r="A85" s="1626"/>
      <c r="B85" s="1606"/>
      <c r="C85" s="1606"/>
      <c r="D85" s="1606"/>
      <c r="E85" s="1606"/>
      <c r="F85" s="1606"/>
      <c r="G85" s="1606"/>
      <c r="H85" s="1606"/>
      <c r="I85" s="1606"/>
      <c r="J85" s="1606"/>
      <c r="K85" s="1606"/>
      <c r="L85" s="1606"/>
      <c r="M85" s="1426"/>
      <c r="N85" s="1426"/>
      <c r="O85" s="1426"/>
      <c r="P85" s="1448"/>
      <c r="Q85" s="1426"/>
      <c r="R85" s="1426"/>
    </row>
    <row r="86" spans="1:243" ht="18">
      <c r="A86" s="1626"/>
      <c r="B86" s="1606"/>
      <c r="C86" s="1606"/>
      <c r="D86" s="1606"/>
      <c r="E86" s="1606"/>
      <c r="F86" s="1606"/>
      <c r="G86" s="1606"/>
      <c r="H86" s="1606"/>
      <c r="I86" s="1606"/>
      <c r="J86" s="1606"/>
      <c r="K86" s="1606"/>
      <c r="L86" s="1606"/>
      <c r="M86" s="1426"/>
      <c r="N86" s="1426"/>
      <c r="O86" s="1426"/>
      <c r="P86" s="1448"/>
      <c r="Q86" s="1426"/>
      <c r="R86" s="1426"/>
    </row>
    <row r="87" spans="1:243" ht="18">
      <c r="A87" s="1626"/>
      <c r="B87" s="1606"/>
      <c r="C87" s="1606"/>
      <c r="D87" s="1606"/>
      <c r="E87" s="1606"/>
      <c r="F87" s="1606"/>
      <c r="G87" s="1606"/>
      <c r="H87" s="1606"/>
      <c r="I87" s="1606"/>
      <c r="J87" s="1606"/>
      <c r="K87" s="1606"/>
      <c r="L87" s="1606"/>
      <c r="M87" s="1426"/>
      <c r="N87" s="1426"/>
      <c r="O87" s="1426"/>
      <c r="P87" s="1448"/>
      <c r="Q87" s="1426"/>
      <c r="R87" s="1426"/>
    </row>
    <row r="88" spans="1:243" ht="18">
      <c r="A88" s="1626"/>
      <c r="B88" s="1606"/>
      <c r="C88" s="1606"/>
      <c r="D88" s="1606"/>
      <c r="E88" s="1606"/>
      <c r="F88" s="1606"/>
      <c r="G88" s="1606"/>
      <c r="H88" s="1606"/>
      <c r="I88" s="1606"/>
      <c r="J88" s="1606"/>
      <c r="K88" s="1606"/>
      <c r="L88" s="1606"/>
      <c r="M88" s="1426"/>
      <c r="N88" s="1426"/>
      <c r="O88" s="1426"/>
      <c r="P88" s="1448"/>
      <c r="Q88" s="1426"/>
      <c r="R88" s="1426"/>
    </row>
    <row r="89" spans="1:243" ht="18">
      <c r="A89" s="1626"/>
      <c r="B89" s="1606"/>
      <c r="C89" s="1606"/>
      <c r="D89" s="1606"/>
      <c r="E89" s="1606"/>
      <c r="F89" s="1606"/>
      <c r="G89" s="1606"/>
      <c r="H89" s="1606"/>
      <c r="I89" s="1606"/>
      <c r="J89" s="1606"/>
      <c r="K89" s="1606"/>
      <c r="L89" s="1606"/>
      <c r="M89" s="1426"/>
      <c r="N89" s="1426"/>
      <c r="O89" s="1426"/>
      <c r="P89" s="1448"/>
      <c r="Q89" s="1426"/>
      <c r="R89" s="1426"/>
    </row>
    <row r="90" spans="1:243" ht="18.75" thickBot="1">
      <c r="A90" s="2988"/>
      <c r="B90" s="1627"/>
      <c r="C90" s="1627"/>
      <c r="D90" s="1627"/>
      <c r="E90" s="1627"/>
      <c r="F90" s="1627"/>
      <c r="G90" s="1627"/>
      <c r="H90" s="1627"/>
      <c r="I90" s="1627"/>
      <c r="J90" s="1627"/>
      <c r="K90" s="1627"/>
      <c r="L90" s="1627"/>
      <c r="M90" s="1451"/>
      <c r="N90" s="1451"/>
      <c r="O90" s="1451"/>
      <c r="P90" s="1605"/>
      <c r="Q90" s="1426"/>
      <c r="R90" s="1426"/>
    </row>
    <row r="91" spans="1:243" ht="18" hidden="1">
      <c r="A91" s="1606"/>
      <c r="B91" s="1606"/>
      <c r="C91" s="1606"/>
      <c r="D91" s="1606"/>
      <c r="E91" s="1606"/>
      <c r="F91" s="1606"/>
      <c r="G91" s="1606"/>
      <c r="H91" s="1606"/>
      <c r="I91" s="1606"/>
      <c r="J91" s="1606"/>
      <c r="K91" s="1606"/>
      <c r="L91" s="1606"/>
      <c r="M91" s="1426"/>
      <c r="N91" s="1426"/>
      <c r="O91" s="1426"/>
      <c r="P91" s="1426"/>
      <c r="Q91" s="1426"/>
      <c r="R91" s="1426"/>
    </row>
    <row r="92" spans="1:243" ht="18" hidden="1">
      <c r="A92" s="1606"/>
      <c r="B92" s="1606"/>
      <c r="C92" s="1606"/>
      <c r="D92" s="1606"/>
      <c r="E92" s="1606"/>
      <c r="F92" s="1606"/>
      <c r="G92" s="1606"/>
      <c r="H92" s="1606"/>
      <c r="I92" s="1606"/>
      <c r="J92" s="1606"/>
      <c r="K92" s="1606"/>
      <c r="L92" s="1606"/>
      <c r="M92" s="1426"/>
      <c r="N92" s="1426"/>
      <c r="O92" s="1426"/>
      <c r="P92" s="1426"/>
      <c r="Q92" s="1426"/>
      <c r="R92" s="1426"/>
    </row>
    <row r="93" spans="1:243" ht="18" hidden="1">
      <c r="A93" s="181"/>
      <c r="B93" s="170"/>
      <c r="C93" s="170"/>
      <c r="D93" s="170"/>
      <c r="E93" s="1449"/>
      <c r="F93" s="1449"/>
      <c r="G93" s="1449"/>
      <c r="H93" s="1449"/>
      <c r="I93" s="1449"/>
      <c r="J93" s="1449"/>
      <c r="K93" s="1449"/>
      <c r="L93" s="177"/>
    </row>
    <row r="94" spans="1:243" ht="18" hidden="1">
      <c r="A94" s="181"/>
      <c r="B94" s="170"/>
      <c r="C94" s="170"/>
      <c r="D94" s="170"/>
      <c r="E94" s="1449"/>
      <c r="F94" s="1449"/>
      <c r="G94" s="1449"/>
      <c r="H94" s="1449"/>
      <c r="I94" s="1449"/>
      <c r="J94" s="1449"/>
      <c r="K94" s="1449"/>
      <c r="L94" s="177"/>
    </row>
    <row r="95" spans="1:243" ht="18" hidden="1">
      <c r="A95" s="181"/>
      <c r="B95" s="170"/>
      <c r="C95" s="170"/>
      <c r="D95" s="170"/>
      <c r="E95" s="202"/>
      <c r="F95" s="202"/>
      <c r="G95" s="202"/>
      <c r="H95" s="202"/>
      <c r="I95" s="202"/>
      <c r="J95" s="202"/>
      <c r="K95" s="1449"/>
      <c r="L95" s="177"/>
    </row>
    <row r="96" spans="1:243" hidden="1">
      <c r="A96" s="181"/>
      <c r="B96" s="170"/>
      <c r="C96" s="170"/>
      <c r="D96" s="170"/>
      <c r="E96" s="202"/>
      <c r="F96" s="202"/>
      <c r="G96" s="202"/>
      <c r="H96" s="202"/>
      <c r="I96" s="202"/>
      <c r="J96" s="202"/>
      <c r="K96" s="1449"/>
    </row>
    <row r="97" spans="1:11" hidden="1">
      <c r="A97" s="181"/>
      <c r="B97" s="1449"/>
      <c r="C97" s="1449"/>
      <c r="D97" s="1449"/>
      <c r="E97" s="1449"/>
      <c r="F97" s="1449"/>
      <c r="G97" s="1449"/>
      <c r="H97" s="1449"/>
      <c r="I97" s="1449"/>
      <c r="J97" s="1449"/>
      <c r="K97" s="1449"/>
    </row>
    <row r="98" spans="1:11" hidden="1">
      <c r="B98" s="1449"/>
      <c r="C98" s="1449"/>
      <c r="D98" s="1449"/>
      <c r="E98" s="1449"/>
      <c r="F98" s="1449"/>
      <c r="G98" s="1449"/>
      <c r="H98" s="1449"/>
      <c r="I98" s="1449"/>
      <c r="J98" s="1449"/>
      <c r="K98" s="1449"/>
    </row>
    <row r="99" spans="1:11" hidden="1"/>
    <row r="100" spans="1:11" hidden="1"/>
    <row r="101" spans="1:11" hidden="1"/>
    <row r="102" spans="1:11" hidden="1"/>
    <row r="103" spans="1:11" hidden="1"/>
    <row r="104" spans="1:11" hidden="1"/>
    <row r="105" spans="1:11" hidden="1"/>
    <row r="106" spans="1:11" hidden="1"/>
    <row r="107" spans="1:11" hidden="1"/>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spans="1:1" hidden="1"/>
    <row r="946" spans="1:1" hidden="1"/>
    <row r="947" spans="1:1" hidden="1"/>
    <row r="948" spans="1:1" hidden="1"/>
    <row r="949" spans="1:1" hidden="1"/>
    <row r="950" spans="1:1" ht="24.75" hidden="1">
      <c r="A950" s="144" t="s">
        <v>693</v>
      </c>
    </row>
    <row r="951" spans="1:1" ht="24.75" hidden="1">
      <c r="A951" s="144" t="s">
        <v>725</v>
      </c>
    </row>
    <row r="952" spans="1:1" ht="24.75" hidden="1">
      <c r="A952" s="144" t="s">
        <v>724</v>
      </c>
    </row>
    <row r="953" spans="1:1" ht="24.75" hidden="1">
      <c r="A953" s="144" t="s">
        <v>763</v>
      </c>
    </row>
    <row r="954" spans="1:1" ht="24.75" hidden="1">
      <c r="A954" s="144" t="s">
        <v>764</v>
      </c>
    </row>
    <row r="955" spans="1:1" ht="24.75" hidden="1">
      <c r="A955" s="144" t="s">
        <v>765</v>
      </c>
    </row>
    <row r="956" spans="1:1"/>
    <row r="957" spans="1:1"/>
  </sheetData>
  <pageMargins left="0.70866141732283472" right="0.70866141732283472" top="0.74803149606299213" bottom="0.74803149606299213" header="0.31496062992125984" footer="0.31496062992125984"/>
  <pageSetup paperSize="8" scale="75"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pageSetUpPr fitToPage="1"/>
  </sheetPr>
  <dimension ref="A1:XFD942"/>
  <sheetViews>
    <sheetView workbookViewId="0"/>
  </sheetViews>
  <sheetFormatPr defaultColWidth="0" defaultRowHeight="12.75" zeroHeight="1"/>
  <cols>
    <col min="1" max="1" width="9.140625" style="49" customWidth="1"/>
    <col min="2" max="2" width="39.85546875" style="49" customWidth="1"/>
    <col min="3" max="3" width="4.85546875" style="49" customWidth="1"/>
    <col min="4" max="4" width="11.28515625" style="49" customWidth="1"/>
    <col min="5" max="11" width="9.140625" style="49" customWidth="1"/>
    <col min="12" max="12" width="0" style="49" hidden="1" customWidth="1"/>
    <col min="13" max="16384" width="9.140625" style="49" hidden="1"/>
  </cols>
  <sheetData>
    <row r="1" spans="1:16384" ht="24.75">
      <c r="A1" s="127" t="str">
        <f>'Universal data'!A1</f>
        <v>Regulatory Reporting Pack</v>
      </c>
      <c r="B1" s="128"/>
      <c r="C1" s="128"/>
      <c r="D1" s="128"/>
      <c r="E1" s="128"/>
      <c r="F1" s="128"/>
      <c r="G1" s="128"/>
      <c r="H1" s="128"/>
      <c r="I1" s="128"/>
      <c r="J1" s="128"/>
      <c r="K1" s="128"/>
      <c r="L1" s="128"/>
      <c r="M1" s="128"/>
      <c r="N1" s="128"/>
      <c r="O1" s="128"/>
      <c r="P1" s="128"/>
      <c r="Q1" s="128"/>
      <c r="R1" s="128"/>
      <c r="S1" s="128"/>
      <c r="T1" s="128"/>
      <c r="U1" s="128"/>
      <c r="V1" s="128"/>
      <c r="W1" s="128"/>
      <c r="X1" s="128"/>
      <c r="Y1" s="128"/>
      <c r="Z1" s="128"/>
      <c r="AA1" s="128"/>
      <c r="AB1" s="128"/>
      <c r="AC1" s="128"/>
      <c r="AD1" s="128"/>
      <c r="AE1" s="128"/>
      <c r="AF1" s="128"/>
      <c r="AG1" s="128"/>
      <c r="AH1" s="128"/>
      <c r="AI1" s="128"/>
      <c r="AJ1" s="128"/>
      <c r="AK1" s="128"/>
      <c r="AL1" s="128"/>
      <c r="AM1" s="128"/>
      <c r="AN1" s="128"/>
      <c r="AO1" s="128"/>
      <c r="AP1" s="128"/>
      <c r="AQ1" s="128"/>
      <c r="AR1" s="128"/>
      <c r="AS1" s="128"/>
      <c r="AT1" s="128"/>
      <c r="AU1" s="128"/>
      <c r="AV1" s="128"/>
      <c r="AW1" s="128"/>
      <c r="AX1" s="128"/>
      <c r="AY1" s="128"/>
      <c r="AZ1" s="128"/>
      <c r="BA1" s="128"/>
      <c r="BB1" s="128"/>
      <c r="BC1" s="128"/>
      <c r="BD1" s="128"/>
      <c r="BE1" s="128"/>
      <c r="BF1" s="128"/>
      <c r="BG1" s="128"/>
      <c r="BH1" s="128"/>
      <c r="BI1" s="128"/>
      <c r="BJ1" s="128"/>
      <c r="BK1" s="128"/>
      <c r="BL1" s="128"/>
      <c r="BM1" s="128"/>
      <c r="BN1" s="128"/>
      <c r="BO1" s="128"/>
      <c r="BP1" s="128"/>
      <c r="BQ1" s="128"/>
      <c r="BR1" s="128"/>
      <c r="BS1" s="128"/>
      <c r="BT1" s="128"/>
      <c r="BU1" s="128"/>
      <c r="BV1" s="128"/>
      <c r="BW1" s="128"/>
      <c r="BX1" s="128"/>
      <c r="BY1" s="128"/>
      <c r="BZ1" s="128"/>
      <c r="CA1" s="128"/>
      <c r="CB1" s="128"/>
      <c r="CC1" s="128"/>
      <c r="CD1" s="128"/>
      <c r="CE1" s="128"/>
      <c r="CF1" s="128"/>
      <c r="CG1" s="128"/>
      <c r="CH1" s="128"/>
      <c r="CI1" s="128"/>
      <c r="CJ1" s="128"/>
      <c r="CK1" s="128"/>
      <c r="CL1" s="128"/>
      <c r="CM1" s="128"/>
      <c r="CN1" s="128"/>
      <c r="CO1" s="128"/>
      <c r="CP1" s="128"/>
      <c r="CQ1" s="128"/>
      <c r="CR1" s="128"/>
      <c r="CS1" s="128"/>
      <c r="CT1" s="128"/>
      <c r="CU1" s="128"/>
      <c r="CV1" s="128"/>
      <c r="CW1" s="128"/>
      <c r="CX1" s="128"/>
      <c r="CY1" s="128"/>
      <c r="CZ1" s="128"/>
      <c r="DA1" s="128"/>
      <c r="DB1" s="128"/>
      <c r="DC1" s="128"/>
      <c r="DD1" s="128"/>
      <c r="DE1" s="128"/>
      <c r="DF1" s="128"/>
      <c r="DG1" s="128"/>
      <c r="DH1" s="128"/>
      <c r="DI1" s="128"/>
      <c r="DJ1" s="128"/>
      <c r="DK1" s="128"/>
      <c r="DL1" s="128"/>
      <c r="DM1" s="128"/>
      <c r="DN1" s="128"/>
      <c r="DO1" s="128"/>
      <c r="DP1" s="128"/>
      <c r="DQ1" s="128"/>
      <c r="DR1" s="128"/>
      <c r="DS1" s="128"/>
      <c r="DT1" s="128"/>
      <c r="DU1" s="128"/>
      <c r="DV1" s="128"/>
      <c r="DW1" s="128"/>
      <c r="DX1" s="128"/>
      <c r="DY1" s="128"/>
      <c r="DZ1" s="128"/>
      <c r="EA1" s="128"/>
      <c r="EB1" s="128"/>
      <c r="EC1" s="128"/>
      <c r="ED1" s="128"/>
      <c r="EE1" s="128"/>
      <c r="EF1" s="128"/>
      <c r="EG1" s="128"/>
      <c r="EH1" s="128"/>
      <c r="EI1" s="128"/>
      <c r="EJ1" s="128"/>
      <c r="EK1" s="128"/>
      <c r="EL1" s="128"/>
      <c r="EM1" s="128"/>
      <c r="EN1" s="128"/>
      <c r="EO1" s="128"/>
      <c r="EP1" s="128"/>
      <c r="EQ1" s="128"/>
      <c r="ER1" s="128"/>
      <c r="ES1" s="128"/>
      <c r="ET1" s="128"/>
      <c r="EU1" s="128"/>
      <c r="EV1" s="128"/>
      <c r="EW1" s="128"/>
      <c r="EX1" s="128"/>
      <c r="EY1" s="128"/>
      <c r="EZ1" s="128"/>
      <c r="FA1" s="128"/>
      <c r="FB1" s="128"/>
      <c r="FC1" s="128"/>
      <c r="FD1" s="128"/>
      <c r="FE1" s="128"/>
      <c r="FF1" s="128"/>
      <c r="FG1" s="128"/>
      <c r="FH1" s="128"/>
      <c r="FI1" s="128"/>
      <c r="FJ1" s="128"/>
      <c r="FK1" s="128"/>
      <c r="FL1" s="128"/>
      <c r="FM1" s="128"/>
      <c r="FN1" s="128"/>
      <c r="FO1" s="128"/>
      <c r="FP1" s="128"/>
      <c r="FQ1" s="128"/>
      <c r="FR1" s="128"/>
      <c r="FS1" s="128"/>
      <c r="FT1" s="128"/>
      <c r="FU1" s="128"/>
      <c r="FV1" s="128"/>
      <c r="FW1" s="128"/>
      <c r="FX1" s="128"/>
      <c r="FY1" s="128"/>
      <c r="FZ1" s="128"/>
      <c r="GA1" s="128"/>
      <c r="GB1" s="128"/>
      <c r="GC1" s="128"/>
      <c r="GD1" s="128"/>
      <c r="GE1" s="128"/>
      <c r="GF1" s="128"/>
      <c r="GG1" s="128"/>
      <c r="GH1" s="128"/>
      <c r="GI1" s="128"/>
      <c r="GJ1" s="128"/>
      <c r="GK1" s="128"/>
      <c r="GL1" s="128"/>
      <c r="GM1" s="128"/>
      <c r="GN1" s="128"/>
      <c r="GO1" s="128"/>
      <c r="GP1" s="128"/>
      <c r="GQ1" s="128"/>
      <c r="GR1" s="128"/>
      <c r="GS1" s="128"/>
      <c r="GT1" s="128"/>
      <c r="GU1" s="128"/>
      <c r="GV1" s="128"/>
      <c r="GW1" s="128"/>
      <c r="GX1" s="128"/>
      <c r="GY1" s="128"/>
      <c r="GZ1" s="128"/>
      <c r="HA1" s="128"/>
      <c r="HB1" s="128"/>
      <c r="HC1" s="128"/>
      <c r="HD1" s="128"/>
      <c r="HE1" s="128"/>
      <c r="HF1" s="128"/>
      <c r="HG1" s="128"/>
      <c r="HH1" s="128"/>
      <c r="HI1" s="128"/>
      <c r="HJ1" s="128"/>
      <c r="HK1" s="128"/>
      <c r="HL1" s="128"/>
      <c r="HM1" s="128"/>
      <c r="HN1" s="128"/>
      <c r="HO1" s="128"/>
      <c r="HP1" s="128"/>
      <c r="HQ1" s="128"/>
      <c r="HR1" s="128"/>
      <c r="HS1" s="128"/>
      <c r="HT1" s="128"/>
      <c r="HU1" s="128"/>
      <c r="HV1" s="128"/>
      <c r="HW1" s="128"/>
      <c r="HX1" s="128"/>
      <c r="HY1" s="128"/>
      <c r="HZ1" s="128"/>
      <c r="IA1" s="128"/>
      <c r="IB1" s="128"/>
      <c r="IC1" s="128"/>
      <c r="ID1" s="128"/>
      <c r="IE1" s="128"/>
      <c r="IF1" s="128"/>
      <c r="IG1" s="128"/>
      <c r="IH1" s="128"/>
      <c r="II1" s="128"/>
      <c r="IJ1" s="128"/>
      <c r="IK1" s="128"/>
      <c r="IL1" s="128"/>
      <c r="IM1" s="128"/>
      <c r="IN1" s="128"/>
      <c r="IO1" s="128"/>
      <c r="IP1" s="128"/>
      <c r="IQ1" s="128"/>
      <c r="IR1" s="128"/>
      <c r="IS1" s="128"/>
      <c r="IT1" s="128"/>
      <c r="IU1" s="128"/>
      <c r="IV1" s="128"/>
      <c r="IW1" s="128"/>
      <c r="IX1" s="128"/>
      <c r="IY1" s="128"/>
      <c r="IZ1" s="128"/>
      <c r="JA1" s="128"/>
      <c r="JB1" s="128"/>
      <c r="JC1" s="128"/>
      <c r="JD1" s="128"/>
      <c r="JE1" s="128"/>
      <c r="JF1" s="128"/>
      <c r="JG1" s="128"/>
      <c r="JH1" s="128"/>
      <c r="JI1" s="128"/>
      <c r="JJ1" s="128"/>
      <c r="JK1" s="128"/>
      <c r="JL1" s="128"/>
      <c r="JM1" s="128"/>
      <c r="JN1" s="128"/>
      <c r="JO1" s="128"/>
      <c r="JP1" s="128"/>
      <c r="JQ1" s="128"/>
      <c r="JR1" s="128"/>
      <c r="JS1" s="128"/>
      <c r="JT1" s="128"/>
      <c r="JU1" s="128"/>
      <c r="JV1" s="128"/>
      <c r="JW1" s="128"/>
      <c r="JX1" s="128"/>
      <c r="JY1" s="128"/>
      <c r="JZ1" s="128"/>
      <c r="KA1" s="128"/>
      <c r="KB1" s="128"/>
      <c r="KC1" s="128"/>
      <c r="KD1" s="128"/>
      <c r="KE1" s="128"/>
      <c r="KF1" s="128"/>
      <c r="KG1" s="128"/>
      <c r="KH1" s="128"/>
      <c r="KI1" s="128"/>
      <c r="KJ1" s="128"/>
      <c r="KK1" s="128"/>
      <c r="KL1" s="128"/>
      <c r="KM1" s="128"/>
      <c r="KN1" s="128"/>
      <c r="KO1" s="128"/>
      <c r="KP1" s="128"/>
      <c r="KQ1" s="128"/>
      <c r="KR1" s="128"/>
      <c r="KS1" s="128"/>
      <c r="KT1" s="128"/>
      <c r="KU1" s="128"/>
      <c r="KV1" s="128"/>
      <c r="KW1" s="128"/>
      <c r="KX1" s="128"/>
      <c r="KY1" s="128"/>
      <c r="KZ1" s="128"/>
      <c r="LA1" s="128"/>
      <c r="LB1" s="128"/>
      <c r="LC1" s="128"/>
      <c r="LD1" s="128"/>
      <c r="LE1" s="128"/>
      <c r="LF1" s="128"/>
      <c r="LG1" s="128"/>
      <c r="LH1" s="128"/>
      <c r="LI1" s="128"/>
      <c r="LJ1" s="128"/>
      <c r="LK1" s="128"/>
      <c r="LL1" s="128"/>
      <c r="LM1" s="128"/>
      <c r="LN1" s="128"/>
      <c r="LO1" s="128"/>
      <c r="LP1" s="128"/>
      <c r="LQ1" s="128"/>
      <c r="LR1" s="128"/>
      <c r="LS1" s="128"/>
      <c r="LT1" s="128"/>
      <c r="LU1" s="128"/>
      <c r="LV1" s="128"/>
      <c r="LW1" s="128"/>
      <c r="LX1" s="128"/>
      <c r="LY1" s="128"/>
      <c r="LZ1" s="128"/>
      <c r="MA1" s="128"/>
      <c r="MB1" s="128"/>
      <c r="MC1" s="128"/>
      <c r="MD1" s="128"/>
      <c r="ME1" s="128"/>
      <c r="MF1" s="128"/>
      <c r="MG1" s="128"/>
      <c r="MH1" s="128"/>
      <c r="MI1" s="128"/>
      <c r="MJ1" s="128"/>
      <c r="MK1" s="128"/>
      <c r="ML1" s="128"/>
      <c r="MM1" s="128"/>
      <c r="MN1" s="128"/>
      <c r="MO1" s="128"/>
      <c r="MP1" s="128"/>
      <c r="MQ1" s="128"/>
      <c r="MR1" s="128"/>
      <c r="MS1" s="128"/>
      <c r="MT1" s="128"/>
      <c r="MU1" s="128"/>
      <c r="MV1" s="128"/>
      <c r="MW1" s="128"/>
      <c r="MX1" s="128"/>
      <c r="MY1" s="128"/>
      <c r="MZ1" s="128"/>
      <c r="NA1" s="128"/>
      <c r="NB1" s="128"/>
      <c r="NC1" s="128"/>
      <c r="ND1" s="128"/>
      <c r="NE1" s="128"/>
      <c r="NF1" s="128"/>
      <c r="NG1" s="128"/>
      <c r="NH1" s="128"/>
      <c r="NI1" s="128"/>
      <c r="NJ1" s="128"/>
      <c r="NK1" s="128"/>
      <c r="NL1" s="128"/>
      <c r="NM1" s="128"/>
      <c r="NN1" s="128"/>
      <c r="NO1" s="128"/>
      <c r="NP1" s="128"/>
      <c r="NQ1" s="128"/>
      <c r="NR1" s="128"/>
      <c r="NS1" s="128"/>
      <c r="NT1" s="128"/>
      <c r="NU1" s="128"/>
      <c r="NV1" s="128"/>
      <c r="NW1" s="128"/>
      <c r="NX1" s="128"/>
      <c r="NY1" s="128"/>
      <c r="NZ1" s="128"/>
      <c r="OA1" s="128"/>
      <c r="OB1" s="128"/>
      <c r="OC1" s="128"/>
      <c r="OD1" s="128"/>
      <c r="OE1" s="128"/>
      <c r="OF1" s="128"/>
      <c r="OG1" s="128"/>
      <c r="OH1" s="128"/>
      <c r="OI1" s="128"/>
      <c r="OJ1" s="128"/>
      <c r="OK1" s="128"/>
      <c r="OL1" s="128"/>
      <c r="OM1" s="128"/>
      <c r="ON1" s="128"/>
      <c r="OO1" s="128"/>
      <c r="OP1" s="128"/>
      <c r="OQ1" s="128"/>
      <c r="OR1" s="128"/>
      <c r="OS1" s="128"/>
      <c r="OT1" s="128"/>
      <c r="OU1" s="128"/>
      <c r="OV1" s="128"/>
      <c r="OW1" s="128"/>
      <c r="OX1" s="128"/>
      <c r="OY1" s="128"/>
      <c r="OZ1" s="128"/>
      <c r="PA1" s="128"/>
      <c r="PB1" s="128"/>
      <c r="PC1" s="128"/>
      <c r="PD1" s="128"/>
      <c r="PE1" s="128"/>
      <c r="PF1" s="128"/>
      <c r="PG1" s="128"/>
      <c r="PH1" s="128"/>
      <c r="PI1" s="128"/>
      <c r="PJ1" s="128"/>
      <c r="PK1" s="128"/>
      <c r="PL1" s="128"/>
      <c r="PM1" s="128"/>
      <c r="PN1" s="128"/>
      <c r="PO1" s="128"/>
      <c r="PP1" s="128"/>
      <c r="PQ1" s="128"/>
      <c r="PR1" s="128"/>
      <c r="PS1" s="128"/>
      <c r="PT1" s="128"/>
      <c r="PU1" s="128"/>
      <c r="PV1" s="128"/>
      <c r="PW1" s="128"/>
      <c r="PX1" s="128"/>
      <c r="PY1" s="128"/>
      <c r="PZ1" s="128"/>
      <c r="QA1" s="128"/>
      <c r="QB1" s="128"/>
      <c r="QC1" s="128"/>
      <c r="QD1" s="128"/>
      <c r="QE1" s="128"/>
      <c r="QF1" s="128"/>
      <c r="QG1" s="128"/>
      <c r="QH1" s="128"/>
      <c r="QI1" s="128"/>
      <c r="QJ1" s="128"/>
      <c r="QK1" s="128"/>
      <c r="QL1" s="128"/>
      <c r="QM1" s="128"/>
      <c r="QN1" s="128"/>
      <c r="QO1" s="128"/>
      <c r="QP1" s="128"/>
      <c r="QQ1" s="128"/>
      <c r="QR1" s="128"/>
      <c r="QS1" s="128"/>
      <c r="QT1" s="128"/>
      <c r="QU1" s="128"/>
      <c r="QV1" s="128"/>
      <c r="QW1" s="128"/>
      <c r="QX1" s="128"/>
      <c r="QY1" s="128"/>
      <c r="QZ1" s="128"/>
      <c r="RA1" s="128"/>
      <c r="RB1" s="128"/>
      <c r="RC1" s="128"/>
      <c r="RD1" s="128"/>
      <c r="RE1" s="128"/>
      <c r="RF1" s="128"/>
      <c r="RG1" s="128"/>
      <c r="RH1" s="128"/>
      <c r="RI1" s="128"/>
      <c r="RJ1" s="128"/>
      <c r="RK1" s="128"/>
      <c r="RL1" s="128"/>
      <c r="RM1" s="128"/>
      <c r="RN1" s="128"/>
      <c r="RO1" s="128"/>
      <c r="RP1" s="128"/>
      <c r="RQ1" s="128"/>
      <c r="RR1" s="128"/>
      <c r="RS1" s="128"/>
      <c r="RT1" s="128"/>
      <c r="RU1" s="128"/>
      <c r="RV1" s="128"/>
      <c r="RW1" s="128"/>
      <c r="RX1" s="128"/>
      <c r="RY1" s="128"/>
      <c r="RZ1" s="128"/>
      <c r="SA1" s="128"/>
      <c r="SB1" s="128"/>
      <c r="SC1" s="128"/>
      <c r="SD1" s="128"/>
      <c r="SE1" s="128"/>
      <c r="SF1" s="128"/>
      <c r="SG1" s="128"/>
      <c r="SH1" s="128"/>
      <c r="SI1" s="128"/>
      <c r="SJ1" s="128"/>
      <c r="SK1" s="128"/>
      <c r="SL1" s="128"/>
      <c r="SM1" s="128"/>
      <c r="SN1" s="128"/>
      <c r="SO1" s="128"/>
      <c r="SP1" s="128"/>
      <c r="SQ1" s="128"/>
      <c r="SR1" s="128"/>
      <c r="SS1" s="128"/>
      <c r="ST1" s="128"/>
      <c r="SU1" s="128"/>
      <c r="SV1" s="128"/>
      <c r="SW1" s="128"/>
      <c r="SX1" s="128"/>
      <c r="SY1" s="128"/>
      <c r="SZ1" s="128"/>
      <c r="TA1" s="128"/>
      <c r="TB1" s="128"/>
      <c r="TC1" s="128"/>
      <c r="TD1" s="128"/>
      <c r="TE1" s="128"/>
      <c r="TF1" s="128"/>
      <c r="TG1" s="128"/>
      <c r="TH1" s="128"/>
      <c r="TI1" s="128"/>
      <c r="TJ1" s="128"/>
      <c r="TK1" s="128"/>
      <c r="TL1" s="128"/>
      <c r="TM1" s="128"/>
      <c r="TN1" s="128"/>
      <c r="TO1" s="128"/>
      <c r="TP1" s="128"/>
      <c r="TQ1" s="128"/>
      <c r="TR1" s="128"/>
      <c r="TS1" s="128"/>
      <c r="TT1" s="128"/>
      <c r="TU1" s="128"/>
      <c r="TV1" s="128"/>
      <c r="TW1" s="128"/>
      <c r="TX1" s="128"/>
      <c r="TY1" s="128"/>
      <c r="TZ1" s="128"/>
      <c r="UA1" s="128"/>
      <c r="UB1" s="128"/>
      <c r="UC1" s="128"/>
      <c r="UD1" s="128"/>
      <c r="UE1" s="128"/>
      <c r="UF1" s="128"/>
      <c r="UG1" s="128"/>
      <c r="UH1" s="128"/>
      <c r="UI1" s="128"/>
      <c r="UJ1" s="128"/>
      <c r="UK1" s="128"/>
      <c r="UL1" s="128"/>
      <c r="UM1" s="128"/>
      <c r="UN1" s="128"/>
      <c r="UO1" s="128"/>
      <c r="UP1" s="128"/>
      <c r="UQ1" s="128"/>
      <c r="UR1" s="128"/>
      <c r="US1" s="128"/>
      <c r="UT1" s="128"/>
      <c r="UU1" s="128"/>
      <c r="UV1" s="128"/>
      <c r="UW1" s="128"/>
      <c r="UX1" s="128"/>
      <c r="UY1" s="128"/>
      <c r="UZ1" s="128"/>
      <c r="VA1" s="128"/>
      <c r="VB1" s="128"/>
      <c r="VC1" s="128"/>
      <c r="VD1" s="128"/>
      <c r="VE1" s="128"/>
      <c r="VF1" s="128"/>
      <c r="VG1" s="128"/>
      <c r="VH1" s="128"/>
      <c r="VI1" s="128"/>
      <c r="VJ1" s="128"/>
      <c r="VK1" s="128"/>
      <c r="VL1" s="128"/>
      <c r="VM1" s="128"/>
      <c r="VN1" s="128"/>
      <c r="VO1" s="128"/>
      <c r="VP1" s="128"/>
      <c r="VQ1" s="128"/>
      <c r="VR1" s="128"/>
      <c r="VS1" s="128"/>
      <c r="VT1" s="128"/>
      <c r="VU1" s="128"/>
      <c r="VV1" s="128"/>
      <c r="VW1" s="128"/>
      <c r="VX1" s="128"/>
      <c r="VY1" s="128"/>
      <c r="VZ1" s="128"/>
      <c r="WA1" s="128"/>
      <c r="WB1" s="128"/>
      <c r="WC1" s="128"/>
      <c r="WD1" s="128"/>
      <c r="WE1" s="128"/>
      <c r="WF1" s="128"/>
      <c r="WG1" s="128"/>
      <c r="WH1" s="128"/>
      <c r="WI1" s="128"/>
      <c r="WJ1" s="128"/>
      <c r="WK1" s="128"/>
      <c r="WL1" s="128"/>
      <c r="WM1" s="128"/>
      <c r="WN1" s="128"/>
      <c r="WO1" s="128"/>
      <c r="WP1" s="128"/>
      <c r="WQ1" s="128"/>
      <c r="WR1" s="128"/>
      <c r="WS1" s="128"/>
      <c r="WT1" s="128"/>
      <c r="WU1" s="128"/>
      <c r="WV1" s="128"/>
      <c r="WW1" s="128"/>
      <c r="WX1" s="128"/>
      <c r="WY1" s="128"/>
      <c r="WZ1" s="128"/>
      <c r="XA1" s="128"/>
      <c r="XB1" s="128"/>
      <c r="XC1" s="128"/>
      <c r="XD1" s="128"/>
      <c r="XE1" s="128"/>
      <c r="XF1" s="128"/>
      <c r="XG1" s="128"/>
      <c r="XH1" s="128"/>
      <c r="XI1" s="128"/>
      <c r="XJ1" s="128"/>
      <c r="XK1" s="128"/>
      <c r="XL1" s="128"/>
      <c r="XM1" s="128"/>
      <c r="XN1" s="128"/>
      <c r="XO1" s="128"/>
      <c r="XP1" s="128"/>
      <c r="XQ1" s="128"/>
      <c r="XR1" s="128"/>
      <c r="XS1" s="128"/>
      <c r="XT1" s="128"/>
      <c r="XU1" s="128"/>
      <c r="XV1" s="128"/>
      <c r="XW1" s="128"/>
      <c r="XX1" s="128"/>
      <c r="XY1" s="128"/>
      <c r="XZ1" s="128"/>
      <c r="YA1" s="128"/>
      <c r="YB1" s="128"/>
      <c r="YC1" s="128"/>
      <c r="YD1" s="128"/>
      <c r="YE1" s="128"/>
      <c r="YF1" s="128"/>
      <c r="YG1" s="128"/>
      <c r="YH1" s="128"/>
      <c r="YI1" s="128"/>
      <c r="YJ1" s="128"/>
      <c r="YK1" s="128"/>
      <c r="YL1" s="128"/>
      <c r="YM1" s="128"/>
      <c r="YN1" s="128"/>
      <c r="YO1" s="128"/>
      <c r="YP1" s="128"/>
      <c r="YQ1" s="128"/>
      <c r="YR1" s="128"/>
      <c r="YS1" s="128"/>
      <c r="YT1" s="128"/>
      <c r="YU1" s="128"/>
      <c r="YV1" s="128"/>
      <c r="YW1" s="128"/>
      <c r="YX1" s="128"/>
      <c r="YY1" s="128"/>
      <c r="YZ1" s="128"/>
      <c r="ZA1" s="128"/>
      <c r="ZB1" s="128"/>
      <c r="ZC1" s="128"/>
      <c r="ZD1" s="128"/>
      <c r="ZE1" s="128"/>
      <c r="ZF1" s="128"/>
      <c r="ZG1" s="128"/>
      <c r="ZH1" s="128"/>
      <c r="ZI1" s="128"/>
      <c r="ZJ1" s="128"/>
      <c r="ZK1" s="128"/>
      <c r="ZL1" s="128"/>
      <c r="ZM1" s="128"/>
      <c r="ZN1" s="128"/>
      <c r="ZO1" s="128"/>
      <c r="ZP1" s="128"/>
      <c r="ZQ1" s="128"/>
      <c r="ZR1" s="128"/>
      <c r="ZS1" s="128"/>
      <c r="ZT1" s="128"/>
      <c r="ZU1" s="128"/>
      <c r="ZV1" s="128"/>
      <c r="ZW1" s="128"/>
      <c r="ZX1" s="128"/>
      <c r="ZY1" s="128"/>
      <c r="ZZ1" s="128"/>
      <c r="AAA1" s="128"/>
      <c r="AAB1" s="128"/>
      <c r="AAC1" s="128"/>
      <c r="AAD1" s="128"/>
      <c r="AAE1" s="128"/>
      <c r="AAF1" s="128"/>
      <c r="AAG1" s="128"/>
      <c r="AAH1" s="128"/>
      <c r="AAI1" s="128"/>
      <c r="AAJ1" s="128"/>
      <c r="AAK1" s="128"/>
      <c r="AAL1" s="128"/>
      <c r="AAM1" s="128"/>
      <c r="AAN1" s="128"/>
      <c r="AAO1" s="128"/>
      <c r="AAP1" s="128"/>
      <c r="AAQ1" s="128"/>
      <c r="AAR1" s="128"/>
      <c r="AAS1" s="128"/>
      <c r="AAT1" s="128"/>
      <c r="AAU1" s="128"/>
      <c r="AAV1" s="128"/>
      <c r="AAW1" s="128"/>
      <c r="AAX1" s="128"/>
      <c r="AAY1" s="128"/>
      <c r="AAZ1" s="128"/>
      <c r="ABA1" s="128"/>
      <c r="ABB1" s="128"/>
      <c r="ABC1" s="128"/>
      <c r="ABD1" s="128"/>
      <c r="ABE1" s="128"/>
      <c r="ABF1" s="128"/>
      <c r="ABG1" s="128"/>
      <c r="ABH1" s="128"/>
      <c r="ABI1" s="128"/>
      <c r="ABJ1" s="128"/>
      <c r="ABK1" s="128"/>
      <c r="ABL1" s="128"/>
      <c r="ABM1" s="128"/>
      <c r="ABN1" s="128"/>
      <c r="ABO1" s="128"/>
      <c r="ABP1" s="128"/>
      <c r="ABQ1" s="128"/>
      <c r="ABR1" s="128"/>
      <c r="ABS1" s="128"/>
      <c r="ABT1" s="128"/>
      <c r="ABU1" s="128"/>
      <c r="ABV1" s="128"/>
      <c r="ABW1" s="128"/>
      <c r="ABX1" s="128"/>
      <c r="ABY1" s="128"/>
      <c r="ABZ1" s="128"/>
      <c r="ACA1" s="128"/>
      <c r="ACB1" s="128"/>
      <c r="ACC1" s="128"/>
      <c r="ACD1" s="128"/>
      <c r="ACE1" s="128"/>
      <c r="ACF1" s="128"/>
      <c r="ACG1" s="128"/>
      <c r="ACH1" s="128"/>
      <c r="ACI1" s="128"/>
      <c r="ACJ1" s="128"/>
      <c r="ACK1" s="128"/>
      <c r="ACL1" s="128"/>
      <c r="ACM1" s="128"/>
      <c r="ACN1" s="128"/>
      <c r="ACO1" s="128"/>
      <c r="ACP1" s="128"/>
      <c r="ACQ1" s="128"/>
      <c r="ACR1" s="128"/>
      <c r="ACS1" s="128"/>
      <c r="ACT1" s="128"/>
      <c r="ACU1" s="128"/>
      <c r="ACV1" s="128"/>
      <c r="ACW1" s="128"/>
      <c r="ACX1" s="128"/>
      <c r="ACY1" s="128"/>
      <c r="ACZ1" s="128"/>
      <c r="ADA1" s="128"/>
      <c r="ADB1" s="128"/>
      <c r="ADC1" s="128"/>
      <c r="ADD1" s="128"/>
      <c r="ADE1" s="128"/>
      <c r="ADF1" s="128"/>
      <c r="ADG1" s="128"/>
      <c r="ADH1" s="128"/>
      <c r="ADI1" s="128"/>
      <c r="ADJ1" s="128"/>
      <c r="ADK1" s="128"/>
      <c r="ADL1" s="128"/>
      <c r="ADM1" s="128"/>
      <c r="ADN1" s="128"/>
      <c r="ADO1" s="128"/>
      <c r="ADP1" s="128"/>
      <c r="ADQ1" s="128"/>
      <c r="ADR1" s="128"/>
      <c r="ADS1" s="128"/>
      <c r="ADT1" s="128"/>
      <c r="ADU1" s="128"/>
      <c r="ADV1" s="128"/>
      <c r="ADW1" s="128"/>
      <c r="ADX1" s="128"/>
      <c r="ADY1" s="128"/>
      <c r="ADZ1" s="128"/>
      <c r="AEA1" s="128"/>
      <c r="AEB1" s="128"/>
      <c r="AEC1" s="128"/>
      <c r="AED1" s="128"/>
      <c r="AEE1" s="128"/>
      <c r="AEF1" s="128"/>
      <c r="AEG1" s="128"/>
      <c r="AEH1" s="128"/>
      <c r="AEI1" s="128"/>
      <c r="AEJ1" s="128"/>
      <c r="AEK1" s="128"/>
      <c r="AEL1" s="128"/>
      <c r="AEM1" s="128"/>
      <c r="AEN1" s="128"/>
      <c r="AEO1" s="128"/>
      <c r="AEP1" s="128"/>
      <c r="AEQ1" s="128"/>
      <c r="AER1" s="128"/>
      <c r="AES1" s="128"/>
      <c r="AET1" s="128"/>
      <c r="AEU1" s="128"/>
      <c r="AEV1" s="128"/>
      <c r="AEW1" s="128"/>
      <c r="AEX1" s="128"/>
      <c r="AEY1" s="128"/>
      <c r="AEZ1" s="128"/>
      <c r="AFA1" s="128"/>
      <c r="AFB1" s="128"/>
      <c r="AFC1" s="128"/>
      <c r="AFD1" s="128"/>
      <c r="AFE1" s="128"/>
      <c r="AFF1" s="128"/>
      <c r="AFG1" s="128"/>
      <c r="AFH1" s="128"/>
      <c r="AFI1" s="128"/>
      <c r="AFJ1" s="128"/>
      <c r="AFK1" s="128"/>
      <c r="AFL1" s="128"/>
      <c r="AFM1" s="128"/>
      <c r="AFN1" s="128"/>
      <c r="AFO1" s="128"/>
      <c r="AFP1" s="128"/>
      <c r="AFQ1" s="128"/>
      <c r="AFR1" s="128"/>
      <c r="AFS1" s="128"/>
      <c r="AFT1" s="128"/>
      <c r="AFU1" s="128"/>
      <c r="AFV1" s="128"/>
      <c r="AFW1" s="128"/>
      <c r="AFX1" s="128"/>
      <c r="AFY1" s="128"/>
      <c r="AFZ1" s="128"/>
      <c r="AGA1" s="128"/>
      <c r="AGB1" s="128"/>
      <c r="AGC1" s="128"/>
      <c r="AGD1" s="128"/>
      <c r="AGE1" s="128"/>
      <c r="AGF1" s="128"/>
      <c r="AGG1" s="128"/>
      <c r="AGH1" s="128"/>
      <c r="AGI1" s="128"/>
      <c r="AGJ1" s="128"/>
      <c r="AGK1" s="128"/>
      <c r="AGL1" s="128"/>
      <c r="AGM1" s="128"/>
      <c r="AGN1" s="128"/>
      <c r="AGO1" s="128"/>
      <c r="AGP1" s="128"/>
      <c r="AGQ1" s="128"/>
      <c r="AGR1" s="128"/>
      <c r="AGS1" s="128"/>
      <c r="AGT1" s="128"/>
      <c r="AGU1" s="128"/>
      <c r="AGV1" s="128"/>
      <c r="AGW1" s="128"/>
      <c r="AGX1" s="128"/>
      <c r="AGY1" s="128"/>
      <c r="AGZ1" s="128"/>
      <c r="AHA1" s="128"/>
      <c r="AHB1" s="128"/>
      <c r="AHC1" s="128"/>
      <c r="AHD1" s="128"/>
      <c r="AHE1" s="128"/>
      <c r="AHF1" s="128"/>
      <c r="AHG1" s="128"/>
      <c r="AHH1" s="128"/>
      <c r="AHI1" s="128"/>
      <c r="AHJ1" s="128"/>
      <c r="AHK1" s="128"/>
      <c r="AHL1" s="128"/>
      <c r="AHM1" s="128"/>
      <c r="AHN1" s="128"/>
      <c r="AHO1" s="128"/>
      <c r="AHP1" s="128"/>
      <c r="AHQ1" s="128"/>
      <c r="AHR1" s="128"/>
      <c r="AHS1" s="128"/>
      <c r="AHT1" s="128"/>
      <c r="AHU1" s="128"/>
      <c r="AHV1" s="128"/>
      <c r="AHW1" s="128"/>
      <c r="AHX1" s="128"/>
      <c r="AHY1" s="128"/>
      <c r="AHZ1" s="128"/>
      <c r="AIA1" s="128"/>
      <c r="AIB1" s="128"/>
      <c r="AIC1" s="128"/>
      <c r="AID1" s="128"/>
      <c r="AIE1" s="128"/>
      <c r="AIF1" s="128"/>
      <c r="AIG1" s="128"/>
      <c r="AIH1" s="128"/>
      <c r="AII1" s="128"/>
      <c r="AIJ1" s="128"/>
      <c r="AIK1" s="128"/>
      <c r="AIL1" s="128"/>
      <c r="AIM1" s="128"/>
      <c r="AIN1" s="128"/>
      <c r="AIO1" s="128"/>
      <c r="AIP1" s="128"/>
      <c r="AIQ1" s="128"/>
      <c r="AIR1" s="128"/>
      <c r="AIS1" s="128"/>
      <c r="AIT1" s="128"/>
      <c r="AIU1" s="128"/>
      <c r="AIV1" s="128"/>
      <c r="AIW1" s="128"/>
      <c r="AIX1" s="128"/>
      <c r="AIY1" s="128"/>
      <c r="AIZ1" s="128"/>
      <c r="AJA1" s="128"/>
      <c r="AJB1" s="128"/>
      <c r="AJC1" s="128"/>
      <c r="AJD1" s="128"/>
      <c r="AJE1" s="128"/>
      <c r="AJF1" s="128"/>
      <c r="AJG1" s="128"/>
      <c r="AJH1" s="128"/>
      <c r="AJI1" s="128"/>
      <c r="AJJ1" s="128"/>
      <c r="AJK1" s="128"/>
      <c r="AJL1" s="128"/>
      <c r="AJM1" s="128"/>
      <c r="AJN1" s="128"/>
      <c r="AJO1" s="128"/>
      <c r="AJP1" s="128"/>
      <c r="AJQ1" s="128"/>
      <c r="AJR1" s="128"/>
      <c r="AJS1" s="128"/>
      <c r="AJT1" s="128"/>
      <c r="AJU1" s="128"/>
      <c r="AJV1" s="128"/>
      <c r="AJW1" s="128"/>
      <c r="AJX1" s="128"/>
      <c r="AJY1" s="128"/>
      <c r="AJZ1" s="128"/>
      <c r="AKA1" s="128"/>
      <c r="AKB1" s="128"/>
      <c r="AKC1" s="128"/>
      <c r="AKD1" s="128"/>
      <c r="AKE1" s="128"/>
      <c r="AKF1" s="128"/>
      <c r="AKG1" s="128"/>
      <c r="AKH1" s="128"/>
      <c r="AKI1" s="128"/>
      <c r="AKJ1" s="128"/>
      <c r="AKK1" s="128"/>
      <c r="AKL1" s="128"/>
      <c r="AKM1" s="128"/>
      <c r="AKN1" s="128"/>
      <c r="AKO1" s="128"/>
      <c r="AKP1" s="128"/>
      <c r="AKQ1" s="128"/>
      <c r="AKR1" s="128"/>
      <c r="AKS1" s="128"/>
      <c r="AKT1" s="128"/>
      <c r="AKU1" s="128"/>
      <c r="AKV1" s="128"/>
      <c r="AKW1" s="128"/>
      <c r="AKX1" s="128"/>
      <c r="AKY1" s="128"/>
      <c r="AKZ1" s="128"/>
      <c r="ALA1" s="128"/>
      <c r="ALB1" s="128"/>
      <c r="ALC1" s="128"/>
      <c r="ALD1" s="128"/>
      <c r="ALE1" s="128"/>
      <c r="ALF1" s="128"/>
      <c r="ALG1" s="128"/>
      <c r="ALH1" s="128"/>
      <c r="ALI1" s="128"/>
      <c r="ALJ1" s="128"/>
      <c r="ALK1" s="128"/>
      <c r="ALL1" s="128"/>
      <c r="ALM1" s="128"/>
      <c r="ALN1" s="128"/>
      <c r="ALO1" s="128"/>
      <c r="ALP1" s="128"/>
      <c r="ALQ1" s="128"/>
      <c r="ALR1" s="128"/>
      <c r="ALS1" s="128"/>
      <c r="ALT1" s="128"/>
      <c r="ALU1" s="128"/>
      <c r="ALV1" s="128"/>
      <c r="ALW1" s="128"/>
      <c r="ALX1" s="128"/>
      <c r="ALY1" s="128"/>
      <c r="ALZ1" s="128"/>
      <c r="AMA1" s="128"/>
      <c r="AMB1" s="128"/>
      <c r="AMC1" s="128"/>
      <c r="AMD1" s="128"/>
      <c r="AME1" s="128"/>
      <c r="AMF1" s="128"/>
      <c r="AMG1" s="128"/>
      <c r="AMH1" s="128"/>
      <c r="AMI1" s="128"/>
      <c r="AMJ1" s="128"/>
      <c r="AMK1" s="128"/>
      <c r="AML1" s="128"/>
      <c r="AMM1" s="128"/>
      <c r="AMN1" s="128"/>
      <c r="AMO1" s="128"/>
      <c r="AMP1" s="128"/>
      <c r="AMQ1" s="128"/>
      <c r="AMR1" s="128"/>
      <c r="AMS1" s="128"/>
      <c r="AMT1" s="128"/>
      <c r="AMU1" s="128"/>
      <c r="AMV1" s="128"/>
      <c r="AMW1" s="128"/>
      <c r="AMX1" s="128"/>
      <c r="AMY1" s="128"/>
      <c r="AMZ1" s="128"/>
      <c r="ANA1" s="128"/>
      <c r="ANB1" s="128"/>
      <c r="ANC1" s="128"/>
      <c r="AND1" s="128"/>
      <c r="ANE1" s="128"/>
      <c r="ANF1" s="128"/>
      <c r="ANG1" s="128"/>
      <c r="ANH1" s="128"/>
      <c r="ANI1" s="128"/>
      <c r="ANJ1" s="128"/>
      <c r="ANK1" s="128"/>
      <c r="ANL1" s="128"/>
      <c r="ANM1" s="128"/>
      <c r="ANN1" s="128"/>
      <c r="ANO1" s="128"/>
      <c r="ANP1" s="128"/>
      <c r="ANQ1" s="128"/>
      <c r="ANR1" s="128"/>
      <c r="ANS1" s="128"/>
      <c r="ANT1" s="128"/>
      <c r="ANU1" s="128"/>
      <c r="ANV1" s="128"/>
      <c r="ANW1" s="128"/>
      <c r="ANX1" s="128"/>
      <c r="ANY1" s="128"/>
      <c r="ANZ1" s="128"/>
      <c r="AOA1" s="128"/>
      <c r="AOB1" s="128"/>
      <c r="AOC1" s="128"/>
      <c r="AOD1" s="128"/>
      <c r="AOE1" s="128"/>
      <c r="AOF1" s="128"/>
      <c r="AOG1" s="128"/>
      <c r="AOH1" s="128"/>
      <c r="AOI1" s="128"/>
      <c r="AOJ1" s="128"/>
      <c r="AOK1" s="128"/>
      <c r="AOL1" s="128"/>
      <c r="AOM1" s="128"/>
      <c r="AON1" s="128"/>
      <c r="AOO1" s="128"/>
      <c r="AOP1" s="128"/>
      <c r="AOQ1" s="128"/>
      <c r="AOR1" s="128"/>
      <c r="AOS1" s="128"/>
      <c r="AOT1" s="128"/>
      <c r="AOU1" s="128"/>
      <c r="AOV1" s="128"/>
      <c r="AOW1" s="128"/>
      <c r="AOX1" s="128"/>
      <c r="AOY1" s="128"/>
      <c r="AOZ1" s="128"/>
      <c r="APA1" s="128"/>
      <c r="APB1" s="128"/>
      <c r="APC1" s="128"/>
      <c r="APD1" s="128"/>
      <c r="APE1" s="128"/>
      <c r="APF1" s="128"/>
      <c r="APG1" s="128"/>
      <c r="APH1" s="128"/>
      <c r="API1" s="128"/>
      <c r="APJ1" s="128"/>
      <c r="APK1" s="128"/>
      <c r="APL1" s="128"/>
      <c r="APM1" s="128"/>
      <c r="APN1" s="128"/>
      <c r="APO1" s="128"/>
      <c r="APP1" s="128"/>
      <c r="APQ1" s="128"/>
      <c r="APR1" s="128"/>
      <c r="APS1" s="128"/>
      <c r="APT1" s="128"/>
      <c r="APU1" s="128"/>
      <c r="APV1" s="128"/>
      <c r="APW1" s="128"/>
      <c r="APX1" s="128"/>
      <c r="APY1" s="128"/>
      <c r="APZ1" s="128"/>
      <c r="AQA1" s="128"/>
      <c r="AQB1" s="128"/>
      <c r="AQC1" s="128"/>
      <c r="AQD1" s="128"/>
      <c r="AQE1" s="128"/>
      <c r="AQF1" s="128"/>
      <c r="AQG1" s="128"/>
      <c r="AQH1" s="128"/>
      <c r="AQI1" s="128"/>
      <c r="AQJ1" s="128"/>
      <c r="AQK1" s="128"/>
      <c r="AQL1" s="128"/>
      <c r="AQM1" s="128"/>
      <c r="AQN1" s="128"/>
      <c r="AQO1" s="128"/>
      <c r="AQP1" s="128"/>
      <c r="AQQ1" s="128"/>
      <c r="AQR1" s="128"/>
      <c r="AQS1" s="128"/>
      <c r="AQT1" s="128"/>
      <c r="AQU1" s="128"/>
      <c r="AQV1" s="128"/>
      <c r="AQW1" s="128"/>
      <c r="AQX1" s="128"/>
      <c r="AQY1" s="128"/>
      <c r="AQZ1" s="128"/>
      <c r="ARA1" s="128"/>
      <c r="ARB1" s="128"/>
      <c r="ARC1" s="128"/>
      <c r="ARD1" s="128"/>
      <c r="ARE1" s="128"/>
      <c r="ARF1" s="128"/>
      <c r="ARG1" s="128"/>
      <c r="ARH1" s="128"/>
      <c r="ARI1" s="128"/>
      <c r="ARJ1" s="128"/>
      <c r="ARK1" s="128"/>
      <c r="ARL1" s="128"/>
      <c r="ARM1" s="128"/>
      <c r="ARN1" s="128"/>
      <c r="ARO1" s="128"/>
      <c r="ARP1" s="128"/>
      <c r="ARQ1" s="128"/>
      <c r="ARR1" s="128"/>
      <c r="ARS1" s="128"/>
      <c r="ART1" s="128"/>
      <c r="ARU1" s="128"/>
      <c r="ARV1" s="128"/>
      <c r="ARW1" s="128"/>
      <c r="ARX1" s="128"/>
      <c r="ARY1" s="128"/>
      <c r="ARZ1" s="128"/>
      <c r="ASA1" s="128"/>
      <c r="ASB1" s="128"/>
      <c r="ASC1" s="128"/>
      <c r="ASD1" s="128"/>
      <c r="ASE1" s="128"/>
      <c r="ASF1" s="128"/>
      <c r="ASG1" s="128"/>
      <c r="ASH1" s="128"/>
      <c r="ASI1" s="128"/>
      <c r="ASJ1" s="128"/>
      <c r="ASK1" s="128"/>
      <c r="ASL1" s="128"/>
      <c r="ASM1" s="128"/>
      <c r="ASN1" s="128"/>
      <c r="ASO1" s="128"/>
      <c r="ASP1" s="128"/>
      <c r="ASQ1" s="128"/>
      <c r="ASR1" s="128"/>
      <c r="ASS1" s="128"/>
      <c r="AST1" s="128"/>
      <c r="ASU1" s="128"/>
      <c r="ASV1" s="128"/>
      <c r="ASW1" s="128"/>
      <c r="ASX1" s="128"/>
      <c r="ASY1" s="128"/>
      <c r="ASZ1" s="128"/>
      <c r="ATA1" s="128"/>
      <c r="ATB1" s="128"/>
      <c r="ATC1" s="128"/>
      <c r="ATD1" s="128"/>
      <c r="ATE1" s="128"/>
      <c r="ATF1" s="128"/>
      <c r="ATG1" s="128"/>
      <c r="ATH1" s="128"/>
      <c r="ATI1" s="128"/>
      <c r="ATJ1" s="128"/>
      <c r="ATK1" s="128"/>
      <c r="ATL1" s="128"/>
      <c r="ATM1" s="128"/>
      <c r="ATN1" s="128"/>
      <c r="ATO1" s="128"/>
      <c r="ATP1" s="128"/>
      <c r="ATQ1" s="128"/>
      <c r="ATR1" s="128"/>
      <c r="ATS1" s="128"/>
      <c r="ATT1" s="128"/>
      <c r="ATU1" s="128"/>
      <c r="ATV1" s="128"/>
      <c r="ATW1" s="128"/>
      <c r="ATX1" s="128"/>
      <c r="ATY1" s="128"/>
      <c r="ATZ1" s="128"/>
      <c r="AUA1" s="128"/>
      <c r="AUB1" s="128"/>
      <c r="AUC1" s="128"/>
      <c r="AUD1" s="128"/>
      <c r="AUE1" s="128"/>
      <c r="AUF1" s="128"/>
      <c r="AUG1" s="128"/>
      <c r="AUH1" s="128"/>
      <c r="AUI1" s="128"/>
      <c r="AUJ1" s="128"/>
      <c r="AUK1" s="128"/>
      <c r="AUL1" s="128"/>
      <c r="AUM1" s="128"/>
      <c r="AUN1" s="128"/>
      <c r="AUO1" s="128"/>
      <c r="AUP1" s="128"/>
      <c r="AUQ1" s="128"/>
      <c r="AUR1" s="128"/>
      <c r="AUS1" s="128"/>
      <c r="AUT1" s="128"/>
      <c r="AUU1" s="128"/>
      <c r="AUV1" s="128"/>
      <c r="AUW1" s="128"/>
      <c r="AUX1" s="128"/>
      <c r="AUY1" s="128"/>
      <c r="AUZ1" s="128"/>
      <c r="AVA1" s="128"/>
      <c r="AVB1" s="128"/>
      <c r="AVC1" s="128"/>
      <c r="AVD1" s="128"/>
      <c r="AVE1" s="128"/>
      <c r="AVF1" s="128"/>
      <c r="AVG1" s="128"/>
      <c r="AVH1" s="128"/>
      <c r="AVI1" s="128"/>
      <c r="AVJ1" s="128"/>
      <c r="AVK1" s="128"/>
      <c r="AVL1" s="128"/>
      <c r="AVM1" s="128"/>
      <c r="AVN1" s="128"/>
      <c r="AVO1" s="128"/>
      <c r="AVP1" s="128"/>
      <c r="AVQ1" s="128"/>
      <c r="AVR1" s="128"/>
      <c r="AVS1" s="128"/>
      <c r="AVT1" s="128"/>
      <c r="AVU1" s="128"/>
      <c r="AVV1" s="128"/>
      <c r="AVW1" s="128"/>
      <c r="AVX1" s="128"/>
      <c r="AVY1" s="128"/>
      <c r="AVZ1" s="128"/>
      <c r="AWA1" s="128"/>
      <c r="AWB1" s="128"/>
      <c r="AWC1" s="128"/>
      <c r="AWD1" s="128"/>
      <c r="AWE1" s="128"/>
      <c r="AWF1" s="128"/>
      <c r="AWG1" s="128"/>
      <c r="AWH1" s="128"/>
      <c r="AWI1" s="128"/>
      <c r="AWJ1" s="128"/>
      <c r="AWK1" s="128"/>
      <c r="AWL1" s="128"/>
      <c r="AWM1" s="128"/>
      <c r="AWN1" s="128"/>
      <c r="AWO1" s="128"/>
      <c r="AWP1" s="128"/>
      <c r="AWQ1" s="128"/>
      <c r="AWR1" s="128"/>
      <c r="AWS1" s="128"/>
      <c r="AWT1" s="128"/>
      <c r="AWU1" s="128"/>
      <c r="AWV1" s="128"/>
      <c r="AWW1" s="128"/>
      <c r="AWX1" s="128"/>
      <c r="AWY1" s="128"/>
      <c r="AWZ1" s="128"/>
      <c r="AXA1" s="128"/>
      <c r="AXB1" s="128"/>
      <c r="AXC1" s="128"/>
      <c r="AXD1" s="128"/>
      <c r="AXE1" s="128"/>
      <c r="AXF1" s="128"/>
      <c r="AXG1" s="128"/>
      <c r="AXH1" s="128"/>
      <c r="AXI1" s="128"/>
      <c r="AXJ1" s="128"/>
      <c r="AXK1" s="128"/>
      <c r="AXL1" s="128"/>
      <c r="AXM1" s="128"/>
      <c r="AXN1" s="128"/>
      <c r="AXO1" s="128"/>
      <c r="AXP1" s="128"/>
      <c r="AXQ1" s="128"/>
      <c r="AXR1" s="128"/>
      <c r="AXS1" s="128"/>
      <c r="AXT1" s="128"/>
      <c r="AXU1" s="128"/>
      <c r="AXV1" s="128"/>
      <c r="AXW1" s="128"/>
      <c r="AXX1" s="128"/>
      <c r="AXY1" s="128"/>
      <c r="AXZ1" s="128"/>
      <c r="AYA1" s="128"/>
      <c r="AYB1" s="128"/>
      <c r="AYC1" s="128"/>
      <c r="AYD1" s="128"/>
      <c r="AYE1" s="128"/>
      <c r="AYF1" s="128"/>
      <c r="AYG1" s="128"/>
      <c r="AYH1" s="128"/>
      <c r="AYI1" s="128"/>
      <c r="AYJ1" s="128"/>
      <c r="AYK1" s="128"/>
      <c r="AYL1" s="128"/>
      <c r="AYM1" s="128"/>
      <c r="AYN1" s="128"/>
      <c r="AYO1" s="128"/>
      <c r="AYP1" s="128"/>
      <c r="AYQ1" s="128"/>
      <c r="AYR1" s="128"/>
      <c r="AYS1" s="128"/>
      <c r="AYT1" s="128"/>
      <c r="AYU1" s="128"/>
      <c r="AYV1" s="128"/>
      <c r="AYW1" s="128"/>
      <c r="AYX1" s="128"/>
      <c r="AYY1" s="128"/>
      <c r="AYZ1" s="128"/>
      <c r="AZA1" s="128"/>
      <c r="AZB1" s="128"/>
      <c r="AZC1" s="128"/>
      <c r="AZD1" s="128"/>
      <c r="AZE1" s="128"/>
      <c r="AZF1" s="128"/>
      <c r="AZG1" s="128"/>
      <c r="AZH1" s="128"/>
      <c r="AZI1" s="128"/>
      <c r="AZJ1" s="128"/>
      <c r="AZK1" s="128"/>
      <c r="AZL1" s="128"/>
      <c r="AZM1" s="128"/>
      <c r="AZN1" s="128"/>
      <c r="AZO1" s="128"/>
      <c r="AZP1" s="128"/>
      <c r="AZQ1" s="128"/>
      <c r="AZR1" s="128"/>
      <c r="AZS1" s="128"/>
      <c r="AZT1" s="128"/>
      <c r="AZU1" s="128"/>
      <c r="AZV1" s="128"/>
      <c r="AZW1" s="128"/>
      <c r="AZX1" s="128"/>
      <c r="AZY1" s="128"/>
      <c r="AZZ1" s="128"/>
      <c r="BAA1" s="128"/>
      <c r="BAB1" s="128"/>
      <c r="BAC1" s="128"/>
      <c r="BAD1" s="128"/>
      <c r="BAE1" s="128"/>
      <c r="BAF1" s="128"/>
      <c r="BAG1" s="128"/>
      <c r="BAH1" s="128"/>
      <c r="BAI1" s="128"/>
      <c r="BAJ1" s="128"/>
      <c r="BAK1" s="128"/>
      <c r="BAL1" s="128"/>
      <c r="BAM1" s="128"/>
      <c r="BAN1" s="128"/>
      <c r="BAO1" s="128"/>
      <c r="BAP1" s="128"/>
      <c r="BAQ1" s="128"/>
      <c r="BAR1" s="128"/>
      <c r="BAS1" s="128"/>
      <c r="BAT1" s="128"/>
      <c r="BAU1" s="128"/>
      <c r="BAV1" s="128"/>
      <c r="BAW1" s="128"/>
      <c r="BAX1" s="128"/>
      <c r="BAY1" s="128"/>
      <c r="BAZ1" s="128"/>
      <c r="BBA1" s="128"/>
      <c r="BBB1" s="128"/>
      <c r="BBC1" s="128"/>
      <c r="BBD1" s="128"/>
      <c r="BBE1" s="128"/>
      <c r="BBF1" s="128"/>
      <c r="BBG1" s="128"/>
      <c r="BBH1" s="128"/>
      <c r="BBI1" s="128"/>
      <c r="BBJ1" s="128"/>
      <c r="BBK1" s="128"/>
      <c r="BBL1" s="128"/>
      <c r="BBM1" s="128"/>
      <c r="BBN1" s="128"/>
      <c r="BBO1" s="128"/>
      <c r="BBP1" s="128"/>
      <c r="BBQ1" s="128"/>
      <c r="BBR1" s="128"/>
      <c r="BBS1" s="128"/>
      <c r="BBT1" s="128"/>
      <c r="BBU1" s="128"/>
      <c r="BBV1" s="128"/>
      <c r="BBW1" s="128"/>
      <c r="BBX1" s="128"/>
      <c r="BBY1" s="128"/>
      <c r="BBZ1" s="128"/>
      <c r="BCA1" s="128"/>
      <c r="BCB1" s="128"/>
      <c r="BCC1" s="128"/>
      <c r="BCD1" s="128"/>
      <c r="BCE1" s="128"/>
      <c r="BCF1" s="128"/>
      <c r="BCG1" s="128"/>
      <c r="BCH1" s="128"/>
      <c r="BCI1" s="128"/>
      <c r="BCJ1" s="128"/>
      <c r="BCK1" s="128"/>
      <c r="BCL1" s="128"/>
      <c r="BCM1" s="128"/>
      <c r="BCN1" s="128"/>
      <c r="BCO1" s="128"/>
      <c r="BCP1" s="128"/>
      <c r="BCQ1" s="128"/>
      <c r="BCR1" s="128"/>
      <c r="BCS1" s="128"/>
      <c r="BCT1" s="128"/>
      <c r="BCU1" s="128"/>
      <c r="BCV1" s="128"/>
      <c r="BCW1" s="128"/>
      <c r="BCX1" s="128"/>
      <c r="BCY1" s="128"/>
      <c r="BCZ1" s="128"/>
      <c r="BDA1" s="128"/>
      <c r="BDB1" s="128"/>
      <c r="BDC1" s="128"/>
      <c r="BDD1" s="128"/>
      <c r="BDE1" s="128"/>
      <c r="BDF1" s="128"/>
      <c r="BDG1" s="128"/>
      <c r="BDH1" s="128"/>
      <c r="BDI1" s="128"/>
      <c r="BDJ1" s="128"/>
      <c r="BDK1" s="128"/>
      <c r="BDL1" s="128"/>
      <c r="BDM1" s="128"/>
      <c r="BDN1" s="128"/>
      <c r="BDO1" s="128"/>
      <c r="BDP1" s="128"/>
      <c r="BDQ1" s="128"/>
      <c r="BDR1" s="128"/>
      <c r="BDS1" s="128"/>
      <c r="BDT1" s="128"/>
      <c r="BDU1" s="128"/>
      <c r="BDV1" s="128"/>
      <c r="BDW1" s="128"/>
      <c r="BDX1" s="128"/>
      <c r="BDY1" s="128"/>
      <c r="BDZ1" s="128"/>
      <c r="BEA1" s="128"/>
      <c r="BEB1" s="128"/>
      <c r="BEC1" s="128"/>
      <c r="BED1" s="128"/>
      <c r="BEE1" s="128"/>
      <c r="BEF1" s="128"/>
      <c r="BEG1" s="128"/>
      <c r="BEH1" s="128"/>
      <c r="BEI1" s="128"/>
      <c r="BEJ1" s="128"/>
      <c r="BEK1" s="128"/>
      <c r="BEL1" s="128"/>
      <c r="BEM1" s="128"/>
      <c r="BEN1" s="128"/>
      <c r="BEO1" s="128"/>
      <c r="BEP1" s="128"/>
      <c r="BEQ1" s="128"/>
      <c r="BER1" s="128"/>
      <c r="BES1" s="128"/>
      <c r="BET1" s="128"/>
      <c r="BEU1" s="128"/>
      <c r="BEV1" s="128"/>
      <c r="BEW1" s="128"/>
      <c r="BEX1" s="128"/>
      <c r="BEY1" s="128"/>
      <c r="BEZ1" s="128"/>
      <c r="BFA1" s="128"/>
      <c r="BFB1" s="128"/>
      <c r="BFC1" s="128"/>
      <c r="BFD1" s="128"/>
      <c r="BFE1" s="128"/>
      <c r="BFF1" s="128"/>
      <c r="BFG1" s="128"/>
      <c r="BFH1" s="128"/>
      <c r="BFI1" s="128"/>
      <c r="BFJ1" s="128"/>
      <c r="BFK1" s="128"/>
      <c r="BFL1" s="128"/>
      <c r="BFM1" s="128"/>
      <c r="BFN1" s="128"/>
      <c r="BFO1" s="128"/>
      <c r="BFP1" s="128"/>
      <c r="BFQ1" s="128"/>
      <c r="BFR1" s="128"/>
      <c r="BFS1" s="128"/>
      <c r="BFT1" s="128"/>
      <c r="BFU1" s="128"/>
      <c r="BFV1" s="128"/>
      <c r="BFW1" s="128"/>
      <c r="BFX1" s="128"/>
      <c r="BFY1" s="128"/>
      <c r="BFZ1" s="128"/>
      <c r="BGA1" s="128"/>
      <c r="BGB1" s="128"/>
      <c r="BGC1" s="128"/>
      <c r="BGD1" s="128"/>
      <c r="BGE1" s="128"/>
      <c r="BGF1" s="128"/>
      <c r="BGG1" s="128"/>
      <c r="BGH1" s="128"/>
      <c r="BGI1" s="128"/>
      <c r="BGJ1" s="128"/>
      <c r="BGK1" s="128"/>
      <c r="BGL1" s="128"/>
      <c r="BGM1" s="128"/>
      <c r="BGN1" s="128"/>
      <c r="BGO1" s="128"/>
      <c r="BGP1" s="128"/>
      <c r="BGQ1" s="128"/>
      <c r="BGR1" s="128"/>
      <c r="BGS1" s="128"/>
      <c r="BGT1" s="128"/>
      <c r="BGU1" s="128"/>
      <c r="BGV1" s="128"/>
      <c r="BGW1" s="128"/>
      <c r="BGX1" s="128"/>
      <c r="BGY1" s="128"/>
      <c r="BGZ1" s="128"/>
      <c r="BHA1" s="128"/>
      <c r="BHB1" s="128"/>
      <c r="BHC1" s="128"/>
      <c r="BHD1" s="128"/>
      <c r="BHE1" s="128"/>
      <c r="BHF1" s="128"/>
      <c r="BHG1" s="128"/>
      <c r="BHH1" s="128"/>
      <c r="BHI1" s="128"/>
      <c r="BHJ1" s="128"/>
      <c r="BHK1" s="128"/>
      <c r="BHL1" s="128"/>
      <c r="BHM1" s="128"/>
      <c r="BHN1" s="128"/>
      <c r="BHO1" s="128"/>
      <c r="BHP1" s="128"/>
      <c r="BHQ1" s="128"/>
      <c r="BHR1" s="128"/>
      <c r="BHS1" s="128"/>
      <c r="BHT1" s="128"/>
      <c r="BHU1" s="128"/>
      <c r="BHV1" s="128"/>
      <c r="BHW1" s="128"/>
      <c r="BHX1" s="128"/>
      <c r="BHY1" s="128"/>
      <c r="BHZ1" s="128"/>
      <c r="BIA1" s="128"/>
      <c r="BIB1" s="128"/>
      <c r="BIC1" s="128"/>
      <c r="BID1" s="128"/>
      <c r="BIE1" s="128"/>
      <c r="BIF1" s="128"/>
      <c r="BIG1" s="128"/>
      <c r="BIH1" s="128"/>
      <c r="BII1" s="128"/>
      <c r="BIJ1" s="128"/>
      <c r="BIK1" s="128"/>
      <c r="BIL1" s="128"/>
      <c r="BIM1" s="128"/>
      <c r="BIN1" s="128"/>
      <c r="BIO1" s="128"/>
      <c r="BIP1" s="128"/>
      <c r="BIQ1" s="128"/>
      <c r="BIR1" s="128"/>
      <c r="BIS1" s="128"/>
      <c r="BIT1" s="128"/>
      <c r="BIU1" s="128"/>
      <c r="BIV1" s="128"/>
      <c r="BIW1" s="128"/>
      <c r="BIX1" s="128"/>
      <c r="BIY1" s="128"/>
      <c r="BIZ1" s="128"/>
      <c r="BJA1" s="128"/>
      <c r="BJB1" s="128"/>
      <c r="BJC1" s="128"/>
      <c r="BJD1" s="128"/>
      <c r="BJE1" s="128"/>
      <c r="BJF1" s="128"/>
      <c r="BJG1" s="128"/>
      <c r="BJH1" s="128"/>
      <c r="BJI1" s="128"/>
      <c r="BJJ1" s="128"/>
      <c r="BJK1" s="128"/>
      <c r="BJL1" s="128"/>
      <c r="BJM1" s="128"/>
      <c r="BJN1" s="128"/>
      <c r="BJO1" s="128"/>
      <c r="BJP1" s="128"/>
      <c r="BJQ1" s="128"/>
      <c r="BJR1" s="128"/>
      <c r="BJS1" s="128"/>
      <c r="BJT1" s="128"/>
      <c r="BJU1" s="128"/>
      <c r="BJV1" s="128"/>
      <c r="BJW1" s="128"/>
      <c r="BJX1" s="128"/>
      <c r="BJY1" s="128"/>
      <c r="BJZ1" s="128"/>
      <c r="BKA1" s="128"/>
      <c r="BKB1" s="128"/>
      <c r="BKC1" s="128"/>
      <c r="BKD1" s="128"/>
      <c r="BKE1" s="128"/>
      <c r="BKF1" s="128"/>
      <c r="BKG1" s="128"/>
      <c r="BKH1" s="128"/>
      <c r="BKI1" s="128"/>
      <c r="BKJ1" s="128"/>
      <c r="BKK1" s="128"/>
      <c r="BKL1" s="128"/>
      <c r="BKM1" s="128"/>
      <c r="BKN1" s="128"/>
      <c r="BKO1" s="128"/>
      <c r="BKP1" s="128"/>
      <c r="BKQ1" s="128"/>
      <c r="BKR1" s="128"/>
      <c r="BKS1" s="128"/>
      <c r="BKT1" s="128"/>
      <c r="BKU1" s="128"/>
      <c r="BKV1" s="128"/>
      <c r="BKW1" s="128"/>
      <c r="BKX1" s="128"/>
      <c r="BKY1" s="128"/>
      <c r="BKZ1" s="128"/>
      <c r="BLA1" s="128"/>
      <c r="BLB1" s="128"/>
      <c r="BLC1" s="128"/>
      <c r="BLD1" s="128"/>
      <c r="BLE1" s="128"/>
      <c r="BLF1" s="128"/>
      <c r="BLG1" s="128"/>
      <c r="BLH1" s="128"/>
      <c r="BLI1" s="128"/>
      <c r="BLJ1" s="128"/>
      <c r="BLK1" s="128"/>
      <c r="BLL1" s="128"/>
      <c r="BLM1" s="128"/>
      <c r="BLN1" s="128"/>
      <c r="BLO1" s="128"/>
      <c r="BLP1" s="128"/>
      <c r="BLQ1" s="128"/>
      <c r="BLR1" s="128"/>
      <c r="BLS1" s="128"/>
      <c r="BLT1" s="128"/>
      <c r="BLU1" s="128"/>
      <c r="BLV1" s="128"/>
      <c r="BLW1" s="128"/>
      <c r="BLX1" s="128"/>
      <c r="BLY1" s="128"/>
      <c r="BLZ1" s="128"/>
      <c r="BMA1" s="128"/>
      <c r="BMB1" s="128"/>
      <c r="BMC1" s="128"/>
      <c r="BMD1" s="128"/>
      <c r="BME1" s="128"/>
      <c r="BMF1" s="128"/>
      <c r="BMG1" s="128"/>
      <c r="BMH1" s="128"/>
      <c r="BMI1" s="128"/>
      <c r="BMJ1" s="128"/>
      <c r="BMK1" s="128"/>
      <c r="BML1" s="128"/>
      <c r="BMM1" s="128"/>
      <c r="BMN1" s="128"/>
      <c r="BMO1" s="128"/>
      <c r="BMP1" s="128"/>
      <c r="BMQ1" s="128"/>
      <c r="BMR1" s="128"/>
      <c r="BMS1" s="128"/>
      <c r="BMT1" s="128"/>
      <c r="BMU1" s="128"/>
      <c r="BMV1" s="128"/>
      <c r="BMW1" s="128"/>
      <c r="BMX1" s="128"/>
      <c r="BMY1" s="128"/>
      <c r="BMZ1" s="128"/>
      <c r="BNA1" s="128"/>
      <c r="BNB1" s="128"/>
      <c r="BNC1" s="128"/>
      <c r="BND1" s="128"/>
      <c r="BNE1" s="128"/>
      <c r="BNF1" s="128"/>
      <c r="BNG1" s="128"/>
      <c r="BNH1" s="128"/>
      <c r="BNI1" s="128"/>
      <c r="BNJ1" s="128"/>
      <c r="BNK1" s="128"/>
      <c r="BNL1" s="128"/>
      <c r="BNM1" s="128"/>
      <c r="BNN1" s="128"/>
      <c r="BNO1" s="128"/>
      <c r="BNP1" s="128"/>
      <c r="BNQ1" s="128"/>
      <c r="BNR1" s="128"/>
      <c r="BNS1" s="128"/>
      <c r="BNT1" s="128"/>
      <c r="BNU1" s="128"/>
      <c r="BNV1" s="128"/>
      <c r="BNW1" s="128"/>
      <c r="BNX1" s="128"/>
      <c r="BNY1" s="128"/>
      <c r="BNZ1" s="128"/>
      <c r="BOA1" s="128"/>
      <c r="BOB1" s="128"/>
      <c r="BOC1" s="128"/>
      <c r="BOD1" s="128"/>
      <c r="BOE1" s="128"/>
      <c r="BOF1" s="128"/>
      <c r="BOG1" s="128"/>
      <c r="BOH1" s="128"/>
      <c r="BOI1" s="128"/>
      <c r="BOJ1" s="128"/>
      <c r="BOK1" s="128"/>
      <c r="BOL1" s="128"/>
      <c r="BOM1" s="128"/>
      <c r="BON1" s="128"/>
      <c r="BOO1" s="128"/>
      <c r="BOP1" s="128"/>
      <c r="BOQ1" s="128"/>
      <c r="BOR1" s="128"/>
      <c r="BOS1" s="128"/>
      <c r="BOT1" s="128"/>
      <c r="BOU1" s="128"/>
      <c r="BOV1" s="128"/>
      <c r="BOW1" s="128"/>
      <c r="BOX1" s="128"/>
      <c r="BOY1" s="128"/>
      <c r="BOZ1" s="128"/>
      <c r="BPA1" s="128"/>
      <c r="BPB1" s="128"/>
      <c r="BPC1" s="128"/>
      <c r="BPD1" s="128"/>
      <c r="BPE1" s="128"/>
      <c r="BPF1" s="128"/>
      <c r="BPG1" s="128"/>
      <c r="BPH1" s="128"/>
      <c r="BPI1" s="128"/>
      <c r="BPJ1" s="128"/>
      <c r="BPK1" s="128"/>
      <c r="BPL1" s="128"/>
      <c r="BPM1" s="128"/>
      <c r="BPN1" s="128"/>
      <c r="BPO1" s="128"/>
      <c r="BPP1" s="128"/>
      <c r="BPQ1" s="128"/>
      <c r="BPR1" s="128"/>
      <c r="BPS1" s="128"/>
      <c r="BPT1" s="128"/>
      <c r="BPU1" s="128"/>
      <c r="BPV1" s="128"/>
      <c r="BPW1" s="128"/>
      <c r="BPX1" s="128"/>
      <c r="BPY1" s="128"/>
      <c r="BPZ1" s="128"/>
      <c r="BQA1" s="128"/>
      <c r="BQB1" s="128"/>
      <c r="BQC1" s="128"/>
      <c r="BQD1" s="128"/>
      <c r="BQE1" s="128"/>
      <c r="BQF1" s="128"/>
      <c r="BQG1" s="128"/>
      <c r="BQH1" s="128"/>
      <c r="BQI1" s="128"/>
      <c r="BQJ1" s="128"/>
      <c r="BQK1" s="128"/>
      <c r="BQL1" s="128"/>
      <c r="BQM1" s="128"/>
      <c r="BQN1" s="128"/>
      <c r="BQO1" s="128"/>
      <c r="BQP1" s="128"/>
      <c r="BQQ1" s="128"/>
      <c r="BQR1" s="128"/>
      <c r="BQS1" s="128"/>
      <c r="BQT1" s="128"/>
      <c r="BQU1" s="128"/>
      <c r="BQV1" s="128"/>
      <c r="BQW1" s="128"/>
      <c r="BQX1" s="128"/>
      <c r="BQY1" s="128"/>
      <c r="BQZ1" s="128"/>
      <c r="BRA1" s="128"/>
      <c r="BRB1" s="128"/>
      <c r="BRC1" s="128"/>
      <c r="BRD1" s="128"/>
      <c r="BRE1" s="128"/>
      <c r="BRF1" s="128"/>
      <c r="BRG1" s="128"/>
      <c r="BRH1" s="128"/>
      <c r="BRI1" s="128"/>
      <c r="BRJ1" s="128"/>
      <c r="BRK1" s="128"/>
      <c r="BRL1" s="128"/>
      <c r="BRM1" s="128"/>
      <c r="BRN1" s="128"/>
      <c r="BRO1" s="128"/>
      <c r="BRP1" s="128"/>
      <c r="BRQ1" s="128"/>
      <c r="BRR1" s="128"/>
      <c r="BRS1" s="128"/>
      <c r="BRT1" s="128"/>
      <c r="BRU1" s="128"/>
      <c r="BRV1" s="128"/>
      <c r="BRW1" s="128"/>
      <c r="BRX1" s="128"/>
      <c r="BRY1" s="128"/>
      <c r="BRZ1" s="128"/>
      <c r="BSA1" s="128"/>
      <c r="BSB1" s="128"/>
      <c r="BSC1" s="128"/>
      <c r="BSD1" s="128"/>
      <c r="BSE1" s="128"/>
      <c r="BSF1" s="128"/>
      <c r="BSG1" s="128"/>
      <c r="BSH1" s="128"/>
      <c r="BSI1" s="128"/>
      <c r="BSJ1" s="128"/>
      <c r="BSK1" s="128"/>
      <c r="BSL1" s="128"/>
      <c r="BSM1" s="128"/>
      <c r="BSN1" s="128"/>
      <c r="BSO1" s="128"/>
      <c r="BSP1" s="128"/>
      <c r="BSQ1" s="128"/>
      <c r="BSR1" s="128"/>
      <c r="BSS1" s="128"/>
      <c r="BST1" s="128"/>
      <c r="BSU1" s="128"/>
      <c r="BSV1" s="128"/>
      <c r="BSW1" s="128"/>
      <c r="BSX1" s="128"/>
      <c r="BSY1" s="128"/>
      <c r="BSZ1" s="128"/>
      <c r="BTA1" s="128"/>
      <c r="BTB1" s="128"/>
      <c r="BTC1" s="128"/>
      <c r="BTD1" s="128"/>
      <c r="BTE1" s="128"/>
      <c r="BTF1" s="128"/>
      <c r="BTG1" s="128"/>
      <c r="BTH1" s="128"/>
      <c r="BTI1" s="128"/>
      <c r="BTJ1" s="128"/>
      <c r="BTK1" s="128"/>
      <c r="BTL1" s="128"/>
      <c r="BTM1" s="128"/>
      <c r="BTN1" s="128"/>
      <c r="BTO1" s="128"/>
      <c r="BTP1" s="128"/>
      <c r="BTQ1" s="128"/>
      <c r="BTR1" s="128"/>
      <c r="BTS1" s="128"/>
      <c r="BTT1" s="128"/>
      <c r="BTU1" s="128"/>
      <c r="BTV1" s="128"/>
      <c r="BTW1" s="128"/>
      <c r="BTX1" s="128"/>
      <c r="BTY1" s="128"/>
      <c r="BTZ1" s="128"/>
      <c r="BUA1" s="128"/>
      <c r="BUB1" s="128"/>
      <c r="BUC1" s="128"/>
      <c r="BUD1" s="128"/>
      <c r="BUE1" s="128"/>
      <c r="BUF1" s="128"/>
      <c r="BUG1" s="128"/>
      <c r="BUH1" s="128"/>
      <c r="BUI1" s="128"/>
      <c r="BUJ1" s="128"/>
      <c r="BUK1" s="128"/>
      <c r="BUL1" s="128"/>
      <c r="BUM1" s="128"/>
      <c r="BUN1" s="128"/>
      <c r="BUO1" s="128"/>
      <c r="BUP1" s="128"/>
      <c r="BUQ1" s="128"/>
      <c r="BUR1" s="128"/>
      <c r="BUS1" s="128"/>
      <c r="BUT1" s="128"/>
      <c r="BUU1" s="128"/>
      <c r="BUV1" s="128"/>
      <c r="BUW1" s="128"/>
      <c r="BUX1" s="128"/>
      <c r="BUY1" s="128"/>
      <c r="BUZ1" s="128"/>
      <c r="BVA1" s="128"/>
      <c r="BVB1" s="128"/>
      <c r="BVC1" s="128"/>
      <c r="BVD1" s="128"/>
      <c r="BVE1" s="128"/>
      <c r="BVF1" s="128"/>
      <c r="BVG1" s="128"/>
      <c r="BVH1" s="128"/>
      <c r="BVI1" s="128"/>
      <c r="BVJ1" s="128"/>
      <c r="BVK1" s="128"/>
      <c r="BVL1" s="128"/>
      <c r="BVM1" s="128"/>
      <c r="BVN1" s="128"/>
      <c r="BVO1" s="128"/>
      <c r="BVP1" s="128"/>
      <c r="BVQ1" s="128"/>
      <c r="BVR1" s="128"/>
      <c r="BVS1" s="128"/>
      <c r="BVT1" s="128"/>
      <c r="BVU1" s="128"/>
      <c r="BVV1" s="128"/>
      <c r="BVW1" s="128"/>
      <c r="BVX1" s="128"/>
      <c r="BVY1" s="128"/>
      <c r="BVZ1" s="128"/>
      <c r="BWA1" s="128"/>
      <c r="BWB1" s="128"/>
      <c r="BWC1" s="128"/>
      <c r="BWD1" s="128"/>
      <c r="BWE1" s="128"/>
      <c r="BWF1" s="128"/>
      <c r="BWG1" s="128"/>
      <c r="BWH1" s="128"/>
      <c r="BWI1" s="128"/>
      <c r="BWJ1" s="128"/>
      <c r="BWK1" s="128"/>
      <c r="BWL1" s="128"/>
      <c r="BWM1" s="128"/>
      <c r="BWN1" s="128"/>
      <c r="BWO1" s="128"/>
      <c r="BWP1" s="128"/>
      <c r="BWQ1" s="128"/>
      <c r="BWR1" s="128"/>
      <c r="BWS1" s="128"/>
      <c r="BWT1" s="128"/>
      <c r="BWU1" s="128"/>
      <c r="BWV1" s="128"/>
      <c r="BWW1" s="128"/>
      <c r="BWX1" s="128"/>
      <c r="BWY1" s="128"/>
      <c r="BWZ1" s="128"/>
      <c r="BXA1" s="128"/>
      <c r="BXB1" s="128"/>
      <c r="BXC1" s="128"/>
      <c r="BXD1" s="128"/>
      <c r="BXE1" s="128"/>
      <c r="BXF1" s="128"/>
      <c r="BXG1" s="128"/>
      <c r="BXH1" s="128"/>
      <c r="BXI1" s="128"/>
      <c r="BXJ1" s="128"/>
      <c r="BXK1" s="128"/>
      <c r="BXL1" s="128"/>
      <c r="BXM1" s="128"/>
      <c r="BXN1" s="128"/>
      <c r="BXO1" s="128"/>
      <c r="BXP1" s="128"/>
      <c r="BXQ1" s="128"/>
      <c r="BXR1" s="128"/>
      <c r="BXS1" s="128"/>
      <c r="BXT1" s="128"/>
      <c r="BXU1" s="128"/>
      <c r="BXV1" s="128"/>
      <c r="BXW1" s="128"/>
      <c r="BXX1" s="128"/>
      <c r="BXY1" s="128"/>
      <c r="BXZ1" s="128"/>
      <c r="BYA1" s="128"/>
      <c r="BYB1" s="128"/>
      <c r="BYC1" s="128"/>
      <c r="BYD1" s="128"/>
      <c r="BYE1" s="128"/>
      <c r="BYF1" s="128"/>
      <c r="BYG1" s="128"/>
      <c r="BYH1" s="128"/>
      <c r="BYI1" s="128"/>
      <c r="BYJ1" s="128"/>
      <c r="BYK1" s="128"/>
      <c r="BYL1" s="128"/>
      <c r="BYM1" s="128"/>
      <c r="BYN1" s="128"/>
      <c r="BYO1" s="128"/>
      <c r="BYP1" s="128"/>
      <c r="BYQ1" s="128"/>
      <c r="BYR1" s="128"/>
      <c r="BYS1" s="128"/>
      <c r="BYT1" s="128"/>
      <c r="BYU1" s="128"/>
      <c r="BYV1" s="128"/>
      <c r="BYW1" s="128"/>
      <c r="BYX1" s="128"/>
      <c r="BYY1" s="128"/>
      <c r="BYZ1" s="128"/>
      <c r="BZA1" s="128"/>
      <c r="BZB1" s="128"/>
      <c r="BZC1" s="128"/>
      <c r="BZD1" s="128"/>
      <c r="BZE1" s="128"/>
      <c r="BZF1" s="128"/>
      <c r="BZG1" s="128"/>
      <c r="BZH1" s="128"/>
      <c r="BZI1" s="128"/>
      <c r="BZJ1" s="128"/>
      <c r="BZK1" s="128"/>
      <c r="BZL1" s="128"/>
      <c r="BZM1" s="128"/>
      <c r="BZN1" s="128"/>
      <c r="BZO1" s="128"/>
      <c r="BZP1" s="128"/>
      <c r="BZQ1" s="128"/>
      <c r="BZR1" s="128"/>
      <c r="BZS1" s="128"/>
      <c r="BZT1" s="128"/>
      <c r="BZU1" s="128"/>
      <c r="BZV1" s="128"/>
      <c r="BZW1" s="128"/>
      <c r="BZX1" s="128"/>
      <c r="BZY1" s="128"/>
      <c r="BZZ1" s="128"/>
      <c r="CAA1" s="128"/>
      <c r="CAB1" s="128"/>
      <c r="CAC1" s="128"/>
      <c r="CAD1" s="128"/>
      <c r="CAE1" s="128"/>
      <c r="CAF1" s="128"/>
      <c r="CAG1" s="128"/>
      <c r="CAH1" s="128"/>
      <c r="CAI1" s="128"/>
      <c r="CAJ1" s="128"/>
      <c r="CAK1" s="128"/>
      <c r="CAL1" s="128"/>
      <c r="CAM1" s="128"/>
      <c r="CAN1" s="128"/>
      <c r="CAO1" s="128"/>
      <c r="CAP1" s="128"/>
      <c r="CAQ1" s="128"/>
      <c r="CAR1" s="128"/>
      <c r="CAS1" s="128"/>
      <c r="CAT1" s="128"/>
      <c r="CAU1" s="128"/>
      <c r="CAV1" s="128"/>
      <c r="CAW1" s="128"/>
      <c r="CAX1" s="128"/>
      <c r="CAY1" s="128"/>
      <c r="CAZ1" s="128"/>
      <c r="CBA1" s="128"/>
      <c r="CBB1" s="128"/>
      <c r="CBC1" s="128"/>
      <c r="CBD1" s="128"/>
      <c r="CBE1" s="128"/>
      <c r="CBF1" s="128"/>
      <c r="CBG1" s="128"/>
      <c r="CBH1" s="128"/>
      <c r="CBI1" s="128"/>
      <c r="CBJ1" s="128"/>
      <c r="CBK1" s="128"/>
      <c r="CBL1" s="128"/>
      <c r="CBM1" s="128"/>
      <c r="CBN1" s="128"/>
      <c r="CBO1" s="128"/>
      <c r="CBP1" s="128"/>
      <c r="CBQ1" s="128"/>
      <c r="CBR1" s="128"/>
      <c r="CBS1" s="128"/>
      <c r="CBT1" s="128"/>
      <c r="CBU1" s="128"/>
      <c r="CBV1" s="128"/>
      <c r="CBW1" s="128"/>
      <c r="CBX1" s="128"/>
      <c r="CBY1" s="128"/>
      <c r="CBZ1" s="128"/>
      <c r="CCA1" s="128"/>
      <c r="CCB1" s="128"/>
      <c r="CCC1" s="128"/>
      <c r="CCD1" s="128"/>
      <c r="CCE1" s="128"/>
      <c r="CCF1" s="128"/>
      <c r="CCG1" s="128"/>
      <c r="CCH1" s="128"/>
      <c r="CCI1" s="128"/>
      <c r="CCJ1" s="128"/>
      <c r="CCK1" s="128"/>
      <c r="CCL1" s="128"/>
      <c r="CCM1" s="128"/>
      <c r="CCN1" s="128"/>
      <c r="CCO1" s="128"/>
      <c r="CCP1" s="128"/>
      <c r="CCQ1" s="128"/>
      <c r="CCR1" s="128"/>
      <c r="CCS1" s="128"/>
      <c r="CCT1" s="128"/>
      <c r="CCU1" s="128"/>
      <c r="CCV1" s="128"/>
      <c r="CCW1" s="128"/>
      <c r="CCX1" s="128"/>
      <c r="CCY1" s="128"/>
      <c r="CCZ1" s="128"/>
      <c r="CDA1" s="128"/>
      <c r="CDB1" s="128"/>
      <c r="CDC1" s="128"/>
      <c r="CDD1" s="128"/>
      <c r="CDE1" s="128"/>
      <c r="CDF1" s="128"/>
      <c r="CDG1" s="128"/>
      <c r="CDH1" s="128"/>
      <c r="CDI1" s="128"/>
      <c r="CDJ1" s="128"/>
      <c r="CDK1" s="128"/>
      <c r="CDL1" s="128"/>
      <c r="CDM1" s="128"/>
      <c r="CDN1" s="128"/>
      <c r="CDO1" s="128"/>
      <c r="CDP1" s="128"/>
      <c r="CDQ1" s="128"/>
      <c r="CDR1" s="128"/>
      <c r="CDS1" s="128"/>
      <c r="CDT1" s="128"/>
      <c r="CDU1" s="128"/>
      <c r="CDV1" s="128"/>
      <c r="CDW1" s="128"/>
      <c r="CDX1" s="128"/>
      <c r="CDY1" s="128"/>
      <c r="CDZ1" s="128"/>
      <c r="CEA1" s="128"/>
      <c r="CEB1" s="128"/>
      <c r="CEC1" s="128"/>
      <c r="CED1" s="128"/>
      <c r="CEE1" s="128"/>
      <c r="CEF1" s="128"/>
      <c r="CEG1" s="128"/>
      <c r="CEH1" s="128"/>
      <c r="CEI1" s="128"/>
      <c r="CEJ1" s="128"/>
      <c r="CEK1" s="128"/>
      <c r="CEL1" s="128"/>
      <c r="CEM1" s="128"/>
      <c r="CEN1" s="128"/>
      <c r="CEO1" s="128"/>
      <c r="CEP1" s="128"/>
      <c r="CEQ1" s="128"/>
      <c r="CER1" s="128"/>
      <c r="CES1" s="128"/>
      <c r="CET1" s="128"/>
      <c r="CEU1" s="128"/>
      <c r="CEV1" s="128"/>
      <c r="CEW1" s="128"/>
      <c r="CEX1" s="128"/>
      <c r="CEY1" s="128"/>
      <c r="CEZ1" s="128"/>
      <c r="CFA1" s="128"/>
      <c r="CFB1" s="128"/>
      <c r="CFC1" s="128"/>
      <c r="CFD1" s="128"/>
      <c r="CFE1" s="128"/>
      <c r="CFF1" s="128"/>
      <c r="CFG1" s="128"/>
      <c r="CFH1" s="128"/>
      <c r="CFI1" s="128"/>
      <c r="CFJ1" s="128"/>
      <c r="CFK1" s="128"/>
      <c r="CFL1" s="128"/>
      <c r="CFM1" s="128"/>
      <c r="CFN1" s="128"/>
      <c r="CFO1" s="128"/>
      <c r="CFP1" s="128"/>
      <c r="CFQ1" s="128"/>
      <c r="CFR1" s="128"/>
      <c r="CFS1" s="128"/>
      <c r="CFT1" s="128"/>
      <c r="CFU1" s="128"/>
      <c r="CFV1" s="128"/>
      <c r="CFW1" s="128"/>
      <c r="CFX1" s="128"/>
      <c r="CFY1" s="128"/>
      <c r="CFZ1" s="128"/>
      <c r="CGA1" s="128"/>
      <c r="CGB1" s="128"/>
      <c r="CGC1" s="128"/>
      <c r="CGD1" s="128"/>
      <c r="CGE1" s="128"/>
      <c r="CGF1" s="128"/>
      <c r="CGG1" s="128"/>
      <c r="CGH1" s="128"/>
      <c r="CGI1" s="128"/>
      <c r="CGJ1" s="128"/>
      <c r="CGK1" s="128"/>
      <c r="CGL1" s="128"/>
      <c r="CGM1" s="128"/>
      <c r="CGN1" s="128"/>
      <c r="CGO1" s="128"/>
      <c r="CGP1" s="128"/>
      <c r="CGQ1" s="128"/>
      <c r="CGR1" s="128"/>
      <c r="CGS1" s="128"/>
      <c r="CGT1" s="128"/>
      <c r="CGU1" s="128"/>
      <c r="CGV1" s="128"/>
      <c r="CGW1" s="128"/>
      <c r="CGX1" s="128"/>
      <c r="CGY1" s="128"/>
      <c r="CGZ1" s="128"/>
      <c r="CHA1" s="128"/>
      <c r="CHB1" s="128"/>
      <c r="CHC1" s="128"/>
      <c r="CHD1" s="128"/>
      <c r="CHE1" s="128"/>
      <c r="CHF1" s="128"/>
      <c r="CHG1" s="128"/>
      <c r="CHH1" s="128"/>
      <c r="CHI1" s="128"/>
      <c r="CHJ1" s="128"/>
      <c r="CHK1" s="128"/>
      <c r="CHL1" s="128"/>
      <c r="CHM1" s="128"/>
      <c r="CHN1" s="128"/>
      <c r="CHO1" s="128"/>
      <c r="CHP1" s="128"/>
      <c r="CHQ1" s="128"/>
      <c r="CHR1" s="128"/>
      <c r="CHS1" s="128"/>
      <c r="CHT1" s="128"/>
      <c r="CHU1" s="128"/>
      <c r="CHV1" s="128"/>
      <c r="CHW1" s="128"/>
      <c r="CHX1" s="128"/>
      <c r="CHY1" s="128"/>
      <c r="CHZ1" s="128"/>
      <c r="CIA1" s="128"/>
      <c r="CIB1" s="128"/>
      <c r="CIC1" s="128"/>
      <c r="CID1" s="128"/>
      <c r="CIE1" s="128"/>
      <c r="CIF1" s="128"/>
      <c r="CIG1" s="128"/>
      <c r="CIH1" s="128"/>
      <c r="CII1" s="128"/>
      <c r="CIJ1" s="128"/>
      <c r="CIK1" s="128"/>
      <c r="CIL1" s="128"/>
      <c r="CIM1" s="128"/>
      <c r="CIN1" s="128"/>
      <c r="CIO1" s="128"/>
      <c r="CIP1" s="128"/>
      <c r="CIQ1" s="128"/>
      <c r="CIR1" s="128"/>
      <c r="CIS1" s="128"/>
      <c r="CIT1" s="128"/>
      <c r="CIU1" s="128"/>
      <c r="CIV1" s="128"/>
      <c r="CIW1" s="128"/>
      <c r="CIX1" s="128"/>
      <c r="CIY1" s="128"/>
      <c r="CIZ1" s="128"/>
      <c r="CJA1" s="128"/>
      <c r="CJB1" s="128"/>
      <c r="CJC1" s="128"/>
      <c r="CJD1" s="128"/>
      <c r="CJE1" s="128"/>
      <c r="CJF1" s="128"/>
      <c r="CJG1" s="128"/>
      <c r="CJH1" s="128"/>
      <c r="CJI1" s="128"/>
      <c r="CJJ1" s="128"/>
      <c r="CJK1" s="128"/>
      <c r="CJL1" s="128"/>
      <c r="CJM1" s="128"/>
      <c r="CJN1" s="128"/>
      <c r="CJO1" s="128"/>
      <c r="CJP1" s="128"/>
      <c r="CJQ1" s="128"/>
      <c r="CJR1" s="128"/>
      <c r="CJS1" s="128"/>
      <c r="CJT1" s="128"/>
      <c r="CJU1" s="128"/>
      <c r="CJV1" s="128"/>
      <c r="CJW1" s="128"/>
      <c r="CJX1" s="128"/>
      <c r="CJY1" s="128"/>
      <c r="CJZ1" s="128"/>
      <c r="CKA1" s="128"/>
      <c r="CKB1" s="128"/>
      <c r="CKC1" s="128"/>
      <c r="CKD1" s="128"/>
      <c r="CKE1" s="128"/>
      <c r="CKF1" s="128"/>
      <c r="CKG1" s="128"/>
      <c r="CKH1" s="128"/>
      <c r="CKI1" s="128"/>
      <c r="CKJ1" s="128"/>
      <c r="CKK1" s="128"/>
      <c r="CKL1" s="128"/>
      <c r="CKM1" s="128"/>
      <c r="CKN1" s="128"/>
      <c r="CKO1" s="128"/>
      <c r="CKP1" s="128"/>
      <c r="CKQ1" s="128"/>
      <c r="CKR1" s="128"/>
      <c r="CKS1" s="128"/>
      <c r="CKT1" s="128"/>
      <c r="CKU1" s="128"/>
      <c r="CKV1" s="128"/>
      <c r="CKW1" s="128"/>
      <c r="CKX1" s="128"/>
      <c r="CKY1" s="128"/>
      <c r="CKZ1" s="128"/>
      <c r="CLA1" s="128"/>
      <c r="CLB1" s="128"/>
      <c r="CLC1" s="128"/>
      <c r="CLD1" s="128"/>
      <c r="CLE1" s="128"/>
      <c r="CLF1" s="128"/>
      <c r="CLG1" s="128"/>
      <c r="CLH1" s="128"/>
      <c r="CLI1" s="128"/>
      <c r="CLJ1" s="128"/>
      <c r="CLK1" s="128"/>
      <c r="CLL1" s="128"/>
      <c r="CLM1" s="128"/>
      <c r="CLN1" s="128"/>
      <c r="CLO1" s="128"/>
      <c r="CLP1" s="128"/>
      <c r="CLQ1" s="128"/>
      <c r="CLR1" s="128"/>
      <c r="CLS1" s="128"/>
      <c r="CLT1" s="128"/>
      <c r="CLU1" s="128"/>
      <c r="CLV1" s="128"/>
      <c r="CLW1" s="128"/>
      <c r="CLX1" s="128"/>
      <c r="CLY1" s="128"/>
      <c r="CLZ1" s="128"/>
      <c r="CMA1" s="128"/>
      <c r="CMB1" s="128"/>
      <c r="CMC1" s="128"/>
      <c r="CMD1" s="128"/>
      <c r="CME1" s="128"/>
      <c r="CMF1" s="128"/>
      <c r="CMG1" s="128"/>
      <c r="CMH1" s="128"/>
      <c r="CMI1" s="128"/>
      <c r="CMJ1" s="128"/>
      <c r="CMK1" s="128"/>
      <c r="CML1" s="128"/>
      <c r="CMM1" s="128"/>
      <c r="CMN1" s="128"/>
      <c r="CMO1" s="128"/>
      <c r="CMP1" s="128"/>
      <c r="CMQ1" s="128"/>
      <c r="CMR1" s="128"/>
      <c r="CMS1" s="128"/>
      <c r="CMT1" s="128"/>
      <c r="CMU1" s="128"/>
      <c r="CMV1" s="128"/>
      <c r="CMW1" s="128"/>
      <c r="CMX1" s="128"/>
      <c r="CMY1" s="128"/>
      <c r="CMZ1" s="128"/>
      <c r="CNA1" s="128"/>
      <c r="CNB1" s="128"/>
      <c r="CNC1" s="128"/>
      <c r="CND1" s="128"/>
      <c r="CNE1" s="128"/>
      <c r="CNF1" s="128"/>
      <c r="CNG1" s="128"/>
      <c r="CNH1" s="128"/>
      <c r="CNI1" s="128"/>
      <c r="CNJ1" s="128"/>
      <c r="CNK1" s="128"/>
      <c r="CNL1" s="128"/>
      <c r="CNM1" s="128"/>
      <c r="CNN1" s="128"/>
      <c r="CNO1" s="128"/>
      <c r="CNP1" s="128"/>
      <c r="CNQ1" s="128"/>
      <c r="CNR1" s="128"/>
      <c r="CNS1" s="128"/>
      <c r="CNT1" s="128"/>
      <c r="CNU1" s="128"/>
      <c r="CNV1" s="128"/>
      <c r="CNW1" s="128"/>
      <c r="CNX1" s="128"/>
      <c r="CNY1" s="128"/>
      <c r="CNZ1" s="128"/>
      <c r="COA1" s="128"/>
      <c r="COB1" s="128"/>
      <c r="COC1" s="128"/>
      <c r="COD1" s="128"/>
      <c r="COE1" s="128"/>
      <c r="COF1" s="128"/>
      <c r="COG1" s="128"/>
      <c r="COH1" s="128"/>
      <c r="COI1" s="128"/>
      <c r="COJ1" s="128"/>
      <c r="COK1" s="128"/>
      <c r="COL1" s="128"/>
      <c r="COM1" s="128"/>
      <c r="CON1" s="128"/>
      <c r="COO1" s="128"/>
      <c r="COP1" s="128"/>
      <c r="COQ1" s="128"/>
      <c r="COR1" s="128"/>
      <c r="COS1" s="128"/>
      <c r="COT1" s="128"/>
      <c r="COU1" s="128"/>
      <c r="COV1" s="128"/>
      <c r="COW1" s="128"/>
      <c r="COX1" s="128"/>
      <c r="COY1" s="128"/>
      <c r="COZ1" s="128"/>
      <c r="CPA1" s="128"/>
      <c r="CPB1" s="128"/>
      <c r="CPC1" s="128"/>
      <c r="CPD1" s="128"/>
      <c r="CPE1" s="128"/>
      <c r="CPF1" s="128"/>
      <c r="CPG1" s="128"/>
      <c r="CPH1" s="128"/>
      <c r="CPI1" s="128"/>
      <c r="CPJ1" s="128"/>
      <c r="CPK1" s="128"/>
      <c r="CPL1" s="128"/>
      <c r="CPM1" s="128"/>
      <c r="CPN1" s="128"/>
      <c r="CPO1" s="128"/>
      <c r="CPP1" s="128"/>
      <c r="CPQ1" s="128"/>
      <c r="CPR1" s="128"/>
      <c r="CPS1" s="128"/>
      <c r="CPT1" s="128"/>
      <c r="CPU1" s="128"/>
      <c r="CPV1" s="128"/>
      <c r="CPW1" s="128"/>
      <c r="CPX1" s="128"/>
      <c r="CPY1" s="128"/>
      <c r="CPZ1" s="128"/>
      <c r="CQA1" s="128"/>
      <c r="CQB1" s="128"/>
      <c r="CQC1" s="128"/>
      <c r="CQD1" s="128"/>
      <c r="CQE1" s="128"/>
      <c r="CQF1" s="128"/>
      <c r="CQG1" s="128"/>
      <c r="CQH1" s="128"/>
      <c r="CQI1" s="128"/>
      <c r="CQJ1" s="128"/>
      <c r="CQK1" s="128"/>
      <c r="CQL1" s="128"/>
      <c r="CQM1" s="128"/>
      <c r="CQN1" s="128"/>
      <c r="CQO1" s="128"/>
      <c r="CQP1" s="128"/>
      <c r="CQQ1" s="128"/>
      <c r="CQR1" s="128"/>
      <c r="CQS1" s="128"/>
      <c r="CQT1" s="128"/>
      <c r="CQU1" s="128"/>
      <c r="CQV1" s="128"/>
      <c r="CQW1" s="128"/>
      <c r="CQX1" s="128"/>
      <c r="CQY1" s="128"/>
      <c r="CQZ1" s="128"/>
      <c r="CRA1" s="128"/>
      <c r="CRB1" s="128"/>
      <c r="CRC1" s="128"/>
      <c r="CRD1" s="128"/>
      <c r="CRE1" s="128"/>
      <c r="CRF1" s="128"/>
      <c r="CRG1" s="128"/>
      <c r="CRH1" s="128"/>
      <c r="CRI1" s="128"/>
      <c r="CRJ1" s="128"/>
      <c r="CRK1" s="128"/>
      <c r="CRL1" s="128"/>
      <c r="CRM1" s="128"/>
      <c r="CRN1" s="128"/>
      <c r="CRO1" s="128"/>
      <c r="CRP1" s="128"/>
      <c r="CRQ1" s="128"/>
      <c r="CRR1" s="128"/>
      <c r="CRS1" s="128"/>
      <c r="CRT1" s="128"/>
      <c r="CRU1" s="128"/>
      <c r="CRV1" s="128"/>
      <c r="CRW1" s="128"/>
      <c r="CRX1" s="128"/>
      <c r="CRY1" s="128"/>
      <c r="CRZ1" s="128"/>
      <c r="CSA1" s="128"/>
      <c r="CSB1" s="128"/>
      <c r="CSC1" s="128"/>
      <c r="CSD1" s="128"/>
      <c r="CSE1" s="128"/>
      <c r="CSF1" s="128"/>
      <c r="CSG1" s="128"/>
      <c r="CSH1" s="128"/>
      <c r="CSI1" s="128"/>
      <c r="CSJ1" s="128"/>
      <c r="CSK1" s="128"/>
      <c r="CSL1" s="128"/>
      <c r="CSM1" s="128"/>
      <c r="CSN1" s="128"/>
      <c r="CSO1" s="128"/>
      <c r="CSP1" s="128"/>
      <c r="CSQ1" s="128"/>
      <c r="CSR1" s="128"/>
      <c r="CSS1" s="128"/>
      <c r="CST1" s="128"/>
      <c r="CSU1" s="128"/>
      <c r="CSV1" s="128"/>
      <c r="CSW1" s="128"/>
      <c r="CSX1" s="128"/>
      <c r="CSY1" s="128"/>
      <c r="CSZ1" s="128"/>
      <c r="CTA1" s="128"/>
      <c r="CTB1" s="128"/>
      <c r="CTC1" s="128"/>
      <c r="CTD1" s="128"/>
      <c r="CTE1" s="128"/>
      <c r="CTF1" s="128"/>
      <c r="CTG1" s="128"/>
      <c r="CTH1" s="128"/>
      <c r="CTI1" s="128"/>
      <c r="CTJ1" s="128"/>
      <c r="CTK1" s="128"/>
      <c r="CTL1" s="128"/>
      <c r="CTM1" s="128"/>
      <c r="CTN1" s="128"/>
      <c r="CTO1" s="128"/>
      <c r="CTP1" s="128"/>
      <c r="CTQ1" s="128"/>
      <c r="CTR1" s="128"/>
      <c r="CTS1" s="128"/>
      <c r="CTT1" s="128"/>
      <c r="CTU1" s="128"/>
      <c r="CTV1" s="128"/>
      <c r="CTW1" s="128"/>
      <c r="CTX1" s="128"/>
      <c r="CTY1" s="128"/>
      <c r="CTZ1" s="128"/>
      <c r="CUA1" s="128"/>
      <c r="CUB1" s="128"/>
      <c r="CUC1" s="128"/>
      <c r="CUD1" s="128"/>
      <c r="CUE1" s="128"/>
      <c r="CUF1" s="128"/>
      <c r="CUG1" s="128"/>
      <c r="CUH1" s="128"/>
      <c r="CUI1" s="128"/>
      <c r="CUJ1" s="128"/>
      <c r="CUK1" s="128"/>
      <c r="CUL1" s="128"/>
      <c r="CUM1" s="128"/>
      <c r="CUN1" s="128"/>
      <c r="CUO1" s="128"/>
      <c r="CUP1" s="128"/>
      <c r="CUQ1" s="128"/>
      <c r="CUR1" s="128"/>
      <c r="CUS1" s="128"/>
      <c r="CUT1" s="128"/>
      <c r="CUU1" s="128"/>
      <c r="CUV1" s="128"/>
      <c r="CUW1" s="128"/>
      <c r="CUX1" s="128"/>
      <c r="CUY1" s="128"/>
      <c r="CUZ1" s="128"/>
      <c r="CVA1" s="128"/>
      <c r="CVB1" s="128"/>
      <c r="CVC1" s="128"/>
      <c r="CVD1" s="128"/>
      <c r="CVE1" s="128"/>
      <c r="CVF1" s="128"/>
      <c r="CVG1" s="128"/>
      <c r="CVH1" s="128"/>
      <c r="CVI1" s="128"/>
      <c r="CVJ1" s="128"/>
      <c r="CVK1" s="128"/>
      <c r="CVL1" s="128"/>
      <c r="CVM1" s="128"/>
      <c r="CVN1" s="128"/>
      <c r="CVO1" s="128"/>
      <c r="CVP1" s="128"/>
      <c r="CVQ1" s="128"/>
      <c r="CVR1" s="128"/>
      <c r="CVS1" s="128"/>
      <c r="CVT1" s="128"/>
      <c r="CVU1" s="128"/>
      <c r="CVV1" s="128"/>
      <c r="CVW1" s="128"/>
      <c r="CVX1" s="128"/>
      <c r="CVY1" s="128"/>
      <c r="CVZ1" s="128"/>
      <c r="CWA1" s="128"/>
      <c r="CWB1" s="128"/>
      <c r="CWC1" s="128"/>
      <c r="CWD1" s="128"/>
      <c r="CWE1" s="128"/>
      <c r="CWF1" s="128"/>
      <c r="CWG1" s="128"/>
      <c r="CWH1" s="128"/>
      <c r="CWI1" s="128"/>
      <c r="CWJ1" s="128"/>
      <c r="CWK1" s="128"/>
      <c r="CWL1" s="128"/>
      <c r="CWM1" s="128"/>
      <c r="CWN1" s="128"/>
      <c r="CWO1" s="128"/>
      <c r="CWP1" s="128"/>
      <c r="CWQ1" s="128"/>
      <c r="CWR1" s="128"/>
      <c r="CWS1" s="128"/>
      <c r="CWT1" s="128"/>
      <c r="CWU1" s="128"/>
      <c r="CWV1" s="128"/>
      <c r="CWW1" s="128"/>
      <c r="CWX1" s="128"/>
      <c r="CWY1" s="128"/>
      <c r="CWZ1" s="128"/>
      <c r="CXA1" s="128"/>
      <c r="CXB1" s="128"/>
      <c r="CXC1" s="128"/>
      <c r="CXD1" s="128"/>
      <c r="CXE1" s="128"/>
      <c r="CXF1" s="128"/>
      <c r="CXG1" s="128"/>
      <c r="CXH1" s="128"/>
      <c r="CXI1" s="128"/>
      <c r="CXJ1" s="128"/>
      <c r="CXK1" s="128"/>
      <c r="CXL1" s="128"/>
      <c r="CXM1" s="128"/>
      <c r="CXN1" s="128"/>
      <c r="CXO1" s="128"/>
      <c r="CXP1" s="128"/>
      <c r="CXQ1" s="128"/>
      <c r="CXR1" s="128"/>
      <c r="CXS1" s="128"/>
      <c r="CXT1" s="128"/>
      <c r="CXU1" s="128"/>
      <c r="CXV1" s="128"/>
      <c r="CXW1" s="128"/>
      <c r="CXX1" s="128"/>
      <c r="CXY1" s="128"/>
      <c r="CXZ1" s="128"/>
      <c r="CYA1" s="128"/>
      <c r="CYB1" s="128"/>
      <c r="CYC1" s="128"/>
      <c r="CYD1" s="128"/>
      <c r="CYE1" s="128"/>
      <c r="CYF1" s="128"/>
      <c r="CYG1" s="128"/>
      <c r="CYH1" s="128"/>
      <c r="CYI1" s="128"/>
      <c r="CYJ1" s="128"/>
      <c r="CYK1" s="128"/>
      <c r="CYL1" s="128"/>
      <c r="CYM1" s="128"/>
      <c r="CYN1" s="128"/>
      <c r="CYO1" s="128"/>
      <c r="CYP1" s="128"/>
      <c r="CYQ1" s="128"/>
      <c r="CYR1" s="128"/>
      <c r="CYS1" s="128"/>
      <c r="CYT1" s="128"/>
      <c r="CYU1" s="128"/>
      <c r="CYV1" s="128"/>
      <c r="CYW1" s="128"/>
      <c r="CYX1" s="128"/>
      <c r="CYY1" s="128"/>
      <c r="CYZ1" s="128"/>
      <c r="CZA1" s="128"/>
      <c r="CZB1" s="128"/>
      <c r="CZC1" s="128"/>
      <c r="CZD1" s="128"/>
      <c r="CZE1" s="128"/>
      <c r="CZF1" s="128"/>
      <c r="CZG1" s="128"/>
      <c r="CZH1" s="128"/>
      <c r="CZI1" s="128"/>
      <c r="CZJ1" s="128"/>
      <c r="CZK1" s="128"/>
      <c r="CZL1" s="128"/>
      <c r="CZM1" s="128"/>
      <c r="CZN1" s="128"/>
      <c r="CZO1" s="128"/>
      <c r="CZP1" s="128"/>
      <c r="CZQ1" s="128"/>
      <c r="CZR1" s="128"/>
      <c r="CZS1" s="128"/>
      <c r="CZT1" s="128"/>
      <c r="CZU1" s="128"/>
      <c r="CZV1" s="128"/>
      <c r="CZW1" s="128"/>
      <c r="CZX1" s="128"/>
      <c r="CZY1" s="128"/>
      <c r="CZZ1" s="128"/>
      <c r="DAA1" s="128"/>
      <c r="DAB1" s="128"/>
      <c r="DAC1" s="128"/>
      <c r="DAD1" s="128"/>
      <c r="DAE1" s="128"/>
      <c r="DAF1" s="128"/>
      <c r="DAG1" s="128"/>
      <c r="DAH1" s="128"/>
      <c r="DAI1" s="128"/>
      <c r="DAJ1" s="128"/>
      <c r="DAK1" s="128"/>
      <c r="DAL1" s="128"/>
      <c r="DAM1" s="128"/>
      <c r="DAN1" s="128"/>
      <c r="DAO1" s="128"/>
      <c r="DAP1" s="128"/>
      <c r="DAQ1" s="128"/>
      <c r="DAR1" s="128"/>
      <c r="DAS1" s="128"/>
      <c r="DAT1" s="128"/>
      <c r="DAU1" s="128"/>
      <c r="DAV1" s="128"/>
      <c r="DAW1" s="128"/>
      <c r="DAX1" s="128"/>
      <c r="DAY1" s="128"/>
      <c r="DAZ1" s="128"/>
      <c r="DBA1" s="128"/>
      <c r="DBB1" s="128"/>
      <c r="DBC1" s="128"/>
      <c r="DBD1" s="128"/>
      <c r="DBE1" s="128"/>
      <c r="DBF1" s="128"/>
      <c r="DBG1" s="128"/>
      <c r="DBH1" s="128"/>
      <c r="DBI1" s="128"/>
      <c r="DBJ1" s="128"/>
      <c r="DBK1" s="128"/>
      <c r="DBL1" s="128"/>
      <c r="DBM1" s="128"/>
      <c r="DBN1" s="128"/>
      <c r="DBO1" s="128"/>
      <c r="DBP1" s="128"/>
      <c r="DBQ1" s="128"/>
      <c r="DBR1" s="128"/>
      <c r="DBS1" s="128"/>
      <c r="DBT1" s="128"/>
      <c r="DBU1" s="128"/>
      <c r="DBV1" s="128"/>
      <c r="DBW1" s="128"/>
      <c r="DBX1" s="128"/>
      <c r="DBY1" s="128"/>
      <c r="DBZ1" s="128"/>
      <c r="DCA1" s="128"/>
      <c r="DCB1" s="128"/>
      <c r="DCC1" s="128"/>
      <c r="DCD1" s="128"/>
      <c r="DCE1" s="128"/>
      <c r="DCF1" s="128"/>
      <c r="DCG1" s="128"/>
      <c r="DCH1" s="128"/>
      <c r="DCI1" s="128"/>
      <c r="DCJ1" s="128"/>
      <c r="DCK1" s="128"/>
      <c r="DCL1" s="128"/>
      <c r="DCM1" s="128"/>
      <c r="DCN1" s="128"/>
      <c r="DCO1" s="128"/>
      <c r="DCP1" s="128"/>
      <c r="DCQ1" s="128"/>
      <c r="DCR1" s="128"/>
      <c r="DCS1" s="128"/>
      <c r="DCT1" s="128"/>
      <c r="DCU1" s="128"/>
      <c r="DCV1" s="128"/>
      <c r="DCW1" s="128"/>
      <c r="DCX1" s="128"/>
      <c r="DCY1" s="128"/>
      <c r="DCZ1" s="128"/>
      <c r="DDA1" s="128"/>
      <c r="DDB1" s="128"/>
      <c r="DDC1" s="128"/>
      <c r="DDD1" s="128"/>
      <c r="DDE1" s="128"/>
      <c r="DDF1" s="128"/>
      <c r="DDG1" s="128"/>
      <c r="DDH1" s="128"/>
      <c r="DDI1" s="128"/>
      <c r="DDJ1" s="128"/>
      <c r="DDK1" s="128"/>
      <c r="DDL1" s="128"/>
      <c r="DDM1" s="128"/>
      <c r="DDN1" s="128"/>
      <c r="DDO1" s="128"/>
      <c r="DDP1" s="128"/>
      <c r="DDQ1" s="128"/>
      <c r="DDR1" s="128"/>
      <c r="DDS1" s="128"/>
      <c r="DDT1" s="128"/>
      <c r="DDU1" s="128"/>
      <c r="DDV1" s="128"/>
      <c r="DDW1" s="128"/>
      <c r="DDX1" s="128"/>
      <c r="DDY1" s="128"/>
      <c r="DDZ1" s="128"/>
      <c r="DEA1" s="128"/>
      <c r="DEB1" s="128"/>
      <c r="DEC1" s="128"/>
      <c r="DED1" s="128"/>
      <c r="DEE1" s="128"/>
      <c r="DEF1" s="128"/>
      <c r="DEG1" s="128"/>
      <c r="DEH1" s="128"/>
      <c r="DEI1" s="128"/>
      <c r="DEJ1" s="128"/>
      <c r="DEK1" s="128"/>
      <c r="DEL1" s="128"/>
      <c r="DEM1" s="128"/>
      <c r="DEN1" s="128"/>
      <c r="DEO1" s="128"/>
      <c r="DEP1" s="128"/>
      <c r="DEQ1" s="128"/>
      <c r="DER1" s="128"/>
      <c r="DES1" s="128"/>
      <c r="DET1" s="128"/>
      <c r="DEU1" s="128"/>
      <c r="DEV1" s="128"/>
      <c r="DEW1" s="128"/>
      <c r="DEX1" s="128"/>
      <c r="DEY1" s="128"/>
      <c r="DEZ1" s="128"/>
      <c r="DFA1" s="128"/>
      <c r="DFB1" s="128"/>
      <c r="DFC1" s="128"/>
      <c r="DFD1" s="128"/>
      <c r="DFE1" s="128"/>
      <c r="DFF1" s="128"/>
      <c r="DFG1" s="128"/>
      <c r="DFH1" s="128"/>
      <c r="DFI1" s="128"/>
      <c r="DFJ1" s="128"/>
      <c r="DFK1" s="128"/>
      <c r="DFL1" s="128"/>
      <c r="DFM1" s="128"/>
      <c r="DFN1" s="128"/>
      <c r="DFO1" s="128"/>
      <c r="DFP1" s="128"/>
      <c r="DFQ1" s="128"/>
      <c r="DFR1" s="128"/>
      <c r="DFS1" s="128"/>
      <c r="DFT1" s="128"/>
      <c r="DFU1" s="128"/>
      <c r="DFV1" s="128"/>
      <c r="DFW1" s="128"/>
      <c r="DFX1" s="128"/>
      <c r="DFY1" s="128"/>
      <c r="DFZ1" s="128"/>
      <c r="DGA1" s="128"/>
      <c r="DGB1" s="128"/>
      <c r="DGC1" s="128"/>
      <c r="DGD1" s="128"/>
      <c r="DGE1" s="128"/>
      <c r="DGF1" s="128"/>
      <c r="DGG1" s="128"/>
      <c r="DGH1" s="128"/>
      <c r="DGI1" s="128"/>
      <c r="DGJ1" s="128"/>
      <c r="DGK1" s="128"/>
      <c r="DGL1" s="128"/>
      <c r="DGM1" s="128"/>
      <c r="DGN1" s="128"/>
      <c r="DGO1" s="128"/>
      <c r="DGP1" s="128"/>
      <c r="DGQ1" s="128"/>
      <c r="DGR1" s="128"/>
      <c r="DGS1" s="128"/>
      <c r="DGT1" s="128"/>
      <c r="DGU1" s="128"/>
      <c r="DGV1" s="128"/>
      <c r="DGW1" s="128"/>
      <c r="DGX1" s="128"/>
      <c r="DGY1" s="128"/>
      <c r="DGZ1" s="128"/>
      <c r="DHA1" s="128"/>
      <c r="DHB1" s="128"/>
      <c r="DHC1" s="128"/>
      <c r="DHD1" s="128"/>
      <c r="DHE1" s="128"/>
      <c r="DHF1" s="128"/>
      <c r="DHG1" s="128"/>
      <c r="DHH1" s="128"/>
      <c r="DHI1" s="128"/>
      <c r="DHJ1" s="128"/>
      <c r="DHK1" s="128"/>
      <c r="DHL1" s="128"/>
      <c r="DHM1" s="128"/>
      <c r="DHN1" s="128"/>
      <c r="DHO1" s="128"/>
      <c r="DHP1" s="128"/>
      <c r="DHQ1" s="128"/>
      <c r="DHR1" s="128"/>
      <c r="DHS1" s="128"/>
      <c r="DHT1" s="128"/>
      <c r="DHU1" s="128"/>
      <c r="DHV1" s="128"/>
      <c r="DHW1" s="128"/>
      <c r="DHX1" s="128"/>
      <c r="DHY1" s="128"/>
      <c r="DHZ1" s="128"/>
      <c r="DIA1" s="128"/>
      <c r="DIB1" s="128"/>
      <c r="DIC1" s="128"/>
      <c r="DID1" s="128"/>
      <c r="DIE1" s="128"/>
      <c r="DIF1" s="128"/>
      <c r="DIG1" s="128"/>
      <c r="DIH1" s="128"/>
      <c r="DII1" s="128"/>
      <c r="DIJ1" s="128"/>
      <c r="DIK1" s="128"/>
      <c r="DIL1" s="128"/>
      <c r="DIM1" s="128"/>
      <c r="DIN1" s="128"/>
      <c r="DIO1" s="128"/>
      <c r="DIP1" s="128"/>
      <c r="DIQ1" s="128"/>
      <c r="DIR1" s="128"/>
      <c r="DIS1" s="128"/>
      <c r="DIT1" s="128"/>
      <c r="DIU1" s="128"/>
      <c r="DIV1" s="128"/>
      <c r="DIW1" s="128"/>
      <c r="DIX1" s="128"/>
      <c r="DIY1" s="128"/>
      <c r="DIZ1" s="128"/>
      <c r="DJA1" s="128"/>
      <c r="DJB1" s="128"/>
      <c r="DJC1" s="128"/>
      <c r="DJD1" s="128"/>
      <c r="DJE1" s="128"/>
      <c r="DJF1" s="128"/>
      <c r="DJG1" s="128"/>
      <c r="DJH1" s="128"/>
      <c r="DJI1" s="128"/>
      <c r="DJJ1" s="128"/>
      <c r="DJK1" s="128"/>
      <c r="DJL1" s="128"/>
      <c r="DJM1" s="128"/>
      <c r="DJN1" s="128"/>
      <c r="DJO1" s="128"/>
      <c r="DJP1" s="128"/>
      <c r="DJQ1" s="128"/>
      <c r="DJR1" s="128"/>
      <c r="DJS1" s="128"/>
      <c r="DJT1" s="128"/>
      <c r="DJU1" s="128"/>
      <c r="DJV1" s="128"/>
      <c r="DJW1" s="128"/>
      <c r="DJX1" s="128"/>
      <c r="DJY1" s="128"/>
      <c r="DJZ1" s="128"/>
      <c r="DKA1" s="128"/>
      <c r="DKB1" s="128"/>
      <c r="DKC1" s="128"/>
      <c r="DKD1" s="128"/>
      <c r="DKE1" s="128"/>
      <c r="DKF1" s="128"/>
      <c r="DKG1" s="128"/>
      <c r="DKH1" s="128"/>
      <c r="DKI1" s="128"/>
      <c r="DKJ1" s="128"/>
      <c r="DKK1" s="128"/>
      <c r="DKL1" s="128"/>
      <c r="DKM1" s="128"/>
      <c r="DKN1" s="128"/>
      <c r="DKO1" s="128"/>
      <c r="DKP1" s="128"/>
      <c r="DKQ1" s="128"/>
      <c r="DKR1" s="128"/>
      <c r="DKS1" s="128"/>
      <c r="DKT1" s="128"/>
      <c r="DKU1" s="128"/>
      <c r="DKV1" s="128"/>
      <c r="DKW1" s="128"/>
      <c r="DKX1" s="128"/>
      <c r="DKY1" s="128"/>
      <c r="DKZ1" s="128"/>
      <c r="DLA1" s="128"/>
      <c r="DLB1" s="128"/>
      <c r="DLC1" s="128"/>
      <c r="DLD1" s="128"/>
      <c r="DLE1" s="128"/>
      <c r="DLF1" s="128"/>
      <c r="DLG1" s="128"/>
      <c r="DLH1" s="128"/>
      <c r="DLI1" s="128"/>
      <c r="DLJ1" s="128"/>
      <c r="DLK1" s="128"/>
      <c r="DLL1" s="128"/>
      <c r="DLM1" s="128"/>
      <c r="DLN1" s="128"/>
      <c r="DLO1" s="128"/>
      <c r="DLP1" s="128"/>
      <c r="DLQ1" s="128"/>
      <c r="DLR1" s="128"/>
      <c r="DLS1" s="128"/>
      <c r="DLT1" s="128"/>
      <c r="DLU1" s="128"/>
      <c r="DLV1" s="128"/>
      <c r="DLW1" s="128"/>
      <c r="DLX1" s="128"/>
      <c r="DLY1" s="128"/>
      <c r="DLZ1" s="128"/>
      <c r="DMA1" s="128"/>
      <c r="DMB1" s="128"/>
      <c r="DMC1" s="128"/>
      <c r="DMD1" s="128"/>
      <c r="DME1" s="128"/>
      <c r="DMF1" s="128"/>
      <c r="DMG1" s="128"/>
      <c r="DMH1" s="128"/>
      <c r="DMI1" s="128"/>
      <c r="DMJ1" s="128"/>
      <c r="DMK1" s="128"/>
      <c r="DML1" s="128"/>
      <c r="DMM1" s="128"/>
      <c r="DMN1" s="128"/>
      <c r="DMO1" s="128"/>
      <c r="DMP1" s="128"/>
      <c r="DMQ1" s="128"/>
      <c r="DMR1" s="128"/>
      <c r="DMS1" s="128"/>
      <c r="DMT1" s="128"/>
      <c r="DMU1" s="128"/>
      <c r="DMV1" s="128"/>
      <c r="DMW1" s="128"/>
      <c r="DMX1" s="128"/>
      <c r="DMY1" s="128"/>
      <c r="DMZ1" s="128"/>
      <c r="DNA1" s="128"/>
      <c r="DNB1" s="128"/>
      <c r="DNC1" s="128"/>
      <c r="DND1" s="128"/>
      <c r="DNE1" s="128"/>
      <c r="DNF1" s="128"/>
      <c r="DNG1" s="128"/>
      <c r="DNH1" s="128"/>
      <c r="DNI1" s="128"/>
      <c r="DNJ1" s="128"/>
      <c r="DNK1" s="128"/>
      <c r="DNL1" s="128"/>
      <c r="DNM1" s="128"/>
      <c r="DNN1" s="128"/>
      <c r="DNO1" s="128"/>
      <c r="DNP1" s="128"/>
      <c r="DNQ1" s="128"/>
      <c r="DNR1" s="128"/>
      <c r="DNS1" s="128"/>
      <c r="DNT1" s="128"/>
      <c r="DNU1" s="128"/>
      <c r="DNV1" s="128"/>
      <c r="DNW1" s="128"/>
      <c r="DNX1" s="128"/>
      <c r="DNY1" s="128"/>
      <c r="DNZ1" s="128"/>
      <c r="DOA1" s="128"/>
      <c r="DOB1" s="128"/>
      <c r="DOC1" s="128"/>
      <c r="DOD1" s="128"/>
      <c r="DOE1" s="128"/>
      <c r="DOF1" s="128"/>
      <c r="DOG1" s="128"/>
      <c r="DOH1" s="128"/>
      <c r="DOI1" s="128"/>
      <c r="DOJ1" s="128"/>
      <c r="DOK1" s="128"/>
      <c r="DOL1" s="128"/>
      <c r="DOM1" s="128"/>
      <c r="DON1" s="128"/>
      <c r="DOO1" s="128"/>
      <c r="DOP1" s="128"/>
      <c r="DOQ1" s="128"/>
      <c r="DOR1" s="128"/>
      <c r="DOS1" s="128"/>
      <c r="DOT1" s="128"/>
      <c r="DOU1" s="128"/>
      <c r="DOV1" s="128"/>
      <c r="DOW1" s="128"/>
      <c r="DOX1" s="128"/>
      <c r="DOY1" s="128"/>
      <c r="DOZ1" s="128"/>
      <c r="DPA1" s="128"/>
      <c r="DPB1" s="128"/>
      <c r="DPC1" s="128"/>
      <c r="DPD1" s="128"/>
      <c r="DPE1" s="128"/>
      <c r="DPF1" s="128"/>
      <c r="DPG1" s="128"/>
      <c r="DPH1" s="128"/>
      <c r="DPI1" s="128"/>
      <c r="DPJ1" s="128"/>
      <c r="DPK1" s="128"/>
      <c r="DPL1" s="128"/>
      <c r="DPM1" s="128"/>
      <c r="DPN1" s="128"/>
      <c r="DPO1" s="128"/>
      <c r="DPP1" s="128"/>
      <c r="DPQ1" s="128"/>
      <c r="DPR1" s="128"/>
      <c r="DPS1" s="128"/>
      <c r="DPT1" s="128"/>
      <c r="DPU1" s="128"/>
      <c r="DPV1" s="128"/>
      <c r="DPW1" s="128"/>
      <c r="DPX1" s="128"/>
      <c r="DPY1" s="128"/>
      <c r="DPZ1" s="128"/>
      <c r="DQA1" s="128"/>
      <c r="DQB1" s="128"/>
      <c r="DQC1" s="128"/>
      <c r="DQD1" s="128"/>
      <c r="DQE1" s="128"/>
      <c r="DQF1" s="128"/>
      <c r="DQG1" s="128"/>
      <c r="DQH1" s="128"/>
      <c r="DQI1" s="128"/>
      <c r="DQJ1" s="128"/>
      <c r="DQK1" s="128"/>
      <c r="DQL1" s="128"/>
      <c r="DQM1" s="128"/>
      <c r="DQN1" s="128"/>
      <c r="DQO1" s="128"/>
      <c r="DQP1" s="128"/>
      <c r="DQQ1" s="128"/>
      <c r="DQR1" s="128"/>
      <c r="DQS1" s="128"/>
      <c r="DQT1" s="128"/>
      <c r="DQU1" s="128"/>
      <c r="DQV1" s="128"/>
      <c r="DQW1" s="128"/>
      <c r="DQX1" s="128"/>
      <c r="DQY1" s="128"/>
      <c r="DQZ1" s="128"/>
      <c r="DRA1" s="128"/>
      <c r="DRB1" s="128"/>
      <c r="DRC1" s="128"/>
      <c r="DRD1" s="128"/>
      <c r="DRE1" s="128"/>
      <c r="DRF1" s="128"/>
      <c r="DRG1" s="128"/>
      <c r="DRH1" s="128"/>
      <c r="DRI1" s="128"/>
      <c r="DRJ1" s="128"/>
      <c r="DRK1" s="128"/>
      <c r="DRL1" s="128"/>
      <c r="DRM1" s="128"/>
      <c r="DRN1" s="128"/>
      <c r="DRO1" s="128"/>
      <c r="DRP1" s="128"/>
      <c r="DRQ1" s="128"/>
      <c r="DRR1" s="128"/>
      <c r="DRS1" s="128"/>
      <c r="DRT1" s="128"/>
      <c r="DRU1" s="128"/>
      <c r="DRV1" s="128"/>
      <c r="DRW1" s="128"/>
      <c r="DRX1" s="128"/>
      <c r="DRY1" s="128"/>
      <c r="DRZ1" s="128"/>
      <c r="DSA1" s="128"/>
      <c r="DSB1" s="128"/>
      <c r="DSC1" s="128"/>
      <c r="DSD1" s="128"/>
      <c r="DSE1" s="128"/>
      <c r="DSF1" s="128"/>
      <c r="DSG1" s="128"/>
      <c r="DSH1" s="128"/>
      <c r="DSI1" s="128"/>
      <c r="DSJ1" s="128"/>
      <c r="DSK1" s="128"/>
      <c r="DSL1" s="128"/>
      <c r="DSM1" s="128"/>
      <c r="DSN1" s="128"/>
      <c r="DSO1" s="128"/>
      <c r="DSP1" s="128"/>
      <c r="DSQ1" s="128"/>
      <c r="DSR1" s="128"/>
      <c r="DSS1" s="128"/>
      <c r="DST1" s="128"/>
      <c r="DSU1" s="128"/>
      <c r="DSV1" s="128"/>
      <c r="DSW1" s="128"/>
      <c r="DSX1" s="128"/>
      <c r="DSY1" s="128"/>
      <c r="DSZ1" s="128"/>
      <c r="DTA1" s="128"/>
      <c r="DTB1" s="128"/>
      <c r="DTC1" s="128"/>
      <c r="DTD1" s="128"/>
      <c r="DTE1" s="128"/>
      <c r="DTF1" s="128"/>
      <c r="DTG1" s="128"/>
      <c r="DTH1" s="128"/>
      <c r="DTI1" s="128"/>
      <c r="DTJ1" s="128"/>
      <c r="DTK1" s="128"/>
      <c r="DTL1" s="128"/>
      <c r="DTM1" s="128"/>
      <c r="DTN1" s="128"/>
      <c r="DTO1" s="128"/>
      <c r="DTP1" s="128"/>
      <c r="DTQ1" s="128"/>
      <c r="DTR1" s="128"/>
      <c r="DTS1" s="128"/>
      <c r="DTT1" s="128"/>
      <c r="DTU1" s="128"/>
      <c r="DTV1" s="128"/>
      <c r="DTW1" s="128"/>
      <c r="DTX1" s="128"/>
      <c r="DTY1" s="128"/>
      <c r="DTZ1" s="128"/>
      <c r="DUA1" s="128"/>
      <c r="DUB1" s="128"/>
      <c r="DUC1" s="128"/>
      <c r="DUD1" s="128"/>
      <c r="DUE1" s="128"/>
      <c r="DUF1" s="128"/>
      <c r="DUG1" s="128"/>
      <c r="DUH1" s="128"/>
      <c r="DUI1" s="128"/>
      <c r="DUJ1" s="128"/>
      <c r="DUK1" s="128"/>
      <c r="DUL1" s="128"/>
      <c r="DUM1" s="128"/>
      <c r="DUN1" s="128"/>
      <c r="DUO1" s="128"/>
      <c r="DUP1" s="128"/>
      <c r="DUQ1" s="128"/>
      <c r="DUR1" s="128"/>
      <c r="DUS1" s="128"/>
      <c r="DUT1" s="128"/>
      <c r="DUU1" s="128"/>
      <c r="DUV1" s="128"/>
      <c r="DUW1" s="128"/>
      <c r="DUX1" s="128"/>
      <c r="DUY1" s="128"/>
      <c r="DUZ1" s="128"/>
      <c r="DVA1" s="128"/>
      <c r="DVB1" s="128"/>
      <c r="DVC1" s="128"/>
      <c r="DVD1" s="128"/>
      <c r="DVE1" s="128"/>
      <c r="DVF1" s="128"/>
      <c r="DVG1" s="128"/>
      <c r="DVH1" s="128"/>
      <c r="DVI1" s="128"/>
      <c r="DVJ1" s="128"/>
      <c r="DVK1" s="128"/>
      <c r="DVL1" s="128"/>
      <c r="DVM1" s="128"/>
      <c r="DVN1" s="128"/>
      <c r="DVO1" s="128"/>
      <c r="DVP1" s="128"/>
      <c r="DVQ1" s="128"/>
      <c r="DVR1" s="128"/>
      <c r="DVS1" s="128"/>
      <c r="DVT1" s="128"/>
      <c r="DVU1" s="128"/>
      <c r="DVV1" s="128"/>
      <c r="DVW1" s="128"/>
      <c r="DVX1" s="128"/>
      <c r="DVY1" s="128"/>
      <c r="DVZ1" s="128"/>
      <c r="DWA1" s="128"/>
      <c r="DWB1" s="128"/>
      <c r="DWC1" s="128"/>
      <c r="DWD1" s="128"/>
      <c r="DWE1" s="128"/>
      <c r="DWF1" s="128"/>
      <c r="DWG1" s="128"/>
      <c r="DWH1" s="128"/>
      <c r="DWI1" s="128"/>
      <c r="DWJ1" s="128"/>
      <c r="DWK1" s="128"/>
      <c r="DWL1" s="128"/>
      <c r="DWM1" s="128"/>
      <c r="DWN1" s="128"/>
      <c r="DWO1" s="128"/>
      <c r="DWP1" s="128"/>
      <c r="DWQ1" s="128"/>
      <c r="DWR1" s="128"/>
      <c r="DWS1" s="128"/>
      <c r="DWT1" s="128"/>
      <c r="DWU1" s="128"/>
      <c r="DWV1" s="128"/>
      <c r="DWW1" s="128"/>
      <c r="DWX1" s="128"/>
      <c r="DWY1" s="128"/>
      <c r="DWZ1" s="128"/>
      <c r="DXA1" s="128"/>
      <c r="DXB1" s="128"/>
      <c r="DXC1" s="128"/>
      <c r="DXD1" s="128"/>
      <c r="DXE1" s="128"/>
      <c r="DXF1" s="128"/>
      <c r="DXG1" s="128"/>
      <c r="DXH1" s="128"/>
      <c r="DXI1" s="128"/>
      <c r="DXJ1" s="128"/>
      <c r="DXK1" s="128"/>
      <c r="DXL1" s="128"/>
      <c r="DXM1" s="128"/>
      <c r="DXN1" s="128"/>
      <c r="DXO1" s="128"/>
      <c r="DXP1" s="128"/>
      <c r="DXQ1" s="128"/>
      <c r="DXR1" s="128"/>
      <c r="DXS1" s="128"/>
      <c r="DXT1" s="128"/>
      <c r="DXU1" s="128"/>
      <c r="DXV1" s="128"/>
      <c r="DXW1" s="128"/>
      <c r="DXX1" s="128"/>
      <c r="DXY1" s="128"/>
      <c r="DXZ1" s="128"/>
      <c r="DYA1" s="128"/>
      <c r="DYB1" s="128"/>
      <c r="DYC1" s="128"/>
      <c r="DYD1" s="128"/>
      <c r="DYE1" s="128"/>
      <c r="DYF1" s="128"/>
      <c r="DYG1" s="128"/>
      <c r="DYH1" s="128"/>
      <c r="DYI1" s="128"/>
      <c r="DYJ1" s="128"/>
      <c r="DYK1" s="128"/>
      <c r="DYL1" s="128"/>
      <c r="DYM1" s="128"/>
      <c r="DYN1" s="128"/>
      <c r="DYO1" s="128"/>
      <c r="DYP1" s="128"/>
      <c r="DYQ1" s="128"/>
      <c r="DYR1" s="128"/>
      <c r="DYS1" s="128"/>
      <c r="DYT1" s="128"/>
      <c r="DYU1" s="128"/>
      <c r="DYV1" s="128"/>
      <c r="DYW1" s="128"/>
      <c r="DYX1" s="128"/>
      <c r="DYY1" s="128"/>
      <c r="DYZ1" s="128"/>
      <c r="DZA1" s="128"/>
      <c r="DZB1" s="128"/>
      <c r="DZC1" s="128"/>
      <c r="DZD1" s="128"/>
      <c r="DZE1" s="128"/>
      <c r="DZF1" s="128"/>
      <c r="DZG1" s="128"/>
      <c r="DZH1" s="128"/>
      <c r="DZI1" s="128"/>
      <c r="DZJ1" s="128"/>
      <c r="DZK1" s="128"/>
      <c r="DZL1" s="128"/>
      <c r="DZM1" s="128"/>
      <c r="DZN1" s="128"/>
      <c r="DZO1" s="128"/>
      <c r="DZP1" s="128"/>
      <c r="DZQ1" s="128"/>
      <c r="DZR1" s="128"/>
      <c r="DZS1" s="128"/>
      <c r="DZT1" s="128"/>
      <c r="DZU1" s="128"/>
      <c r="DZV1" s="128"/>
      <c r="DZW1" s="128"/>
      <c r="DZX1" s="128"/>
      <c r="DZY1" s="128"/>
      <c r="DZZ1" s="128"/>
      <c r="EAA1" s="128"/>
      <c r="EAB1" s="128"/>
      <c r="EAC1" s="128"/>
      <c r="EAD1" s="128"/>
      <c r="EAE1" s="128"/>
      <c r="EAF1" s="128"/>
      <c r="EAG1" s="128"/>
      <c r="EAH1" s="128"/>
      <c r="EAI1" s="128"/>
      <c r="EAJ1" s="128"/>
      <c r="EAK1" s="128"/>
      <c r="EAL1" s="128"/>
      <c r="EAM1" s="128"/>
      <c r="EAN1" s="128"/>
      <c r="EAO1" s="128"/>
      <c r="EAP1" s="128"/>
      <c r="EAQ1" s="128"/>
      <c r="EAR1" s="128"/>
      <c r="EAS1" s="128"/>
      <c r="EAT1" s="128"/>
      <c r="EAU1" s="128"/>
      <c r="EAV1" s="128"/>
      <c r="EAW1" s="128"/>
      <c r="EAX1" s="128"/>
      <c r="EAY1" s="128"/>
      <c r="EAZ1" s="128"/>
      <c r="EBA1" s="128"/>
      <c r="EBB1" s="128"/>
      <c r="EBC1" s="128"/>
      <c r="EBD1" s="128"/>
      <c r="EBE1" s="128"/>
      <c r="EBF1" s="128"/>
      <c r="EBG1" s="128"/>
      <c r="EBH1" s="128"/>
      <c r="EBI1" s="128"/>
      <c r="EBJ1" s="128"/>
      <c r="EBK1" s="128"/>
      <c r="EBL1" s="128"/>
      <c r="EBM1" s="128"/>
      <c r="EBN1" s="128"/>
      <c r="EBO1" s="128"/>
      <c r="EBP1" s="128"/>
      <c r="EBQ1" s="128"/>
      <c r="EBR1" s="128"/>
      <c r="EBS1" s="128"/>
      <c r="EBT1" s="128"/>
      <c r="EBU1" s="128"/>
      <c r="EBV1" s="128"/>
      <c r="EBW1" s="128"/>
      <c r="EBX1" s="128"/>
      <c r="EBY1" s="128"/>
      <c r="EBZ1" s="128"/>
      <c r="ECA1" s="128"/>
      <c r="ECB1" s="128"/>
      <c r="ECC1" s="128"/>
      <c r="ECD1" s="128"/>
      <c r="ECE1" s="128"/>
      <c r="ECF1" s="128"/>
      <c r="ECG1" s="128"/>
      <c r="ECH1" s="128"/>
      <c r="ECI1" s="128"/>
      <c r="ECJ1" s="128"/>
      <c r="ECK1" s="128"/>
      <c r="ECL1" s="128"/>
      <c r="ECM1" s="128"/>
      <c r="ECN1" s="128"/>
      <c r="ECO1" s="128"/>
      <c r="ECP1" s="128"/>
      <c r="ECQ1" s="128"/>
      <c r="ECR1" s="128"/>
      <c r="ECS1" s="128"/>
      <c r="ECT1" s="128"/>
      <c r="ECU1" s="128"/>
      <c r="ECV1" s="128"/>
      <c r="ECW1" s="128"/>
      <c r="ECX1" s="128"/>
      <c r="ECY1" s="128"/>
      <c r="ECZ1" s="128"/>
      <c r="EDA1" s="128"/>
      <c r="EDB1" s="128"/>
      <c r="EDC1" s="128"/>
      <c r="EDD1" s="128"/>
      <c r="EDE1" s="128"/>
      <c r="EDF1" s="128"/>
      <c r="EDG1" s="128"/>
      <c r="EDH1" s="128"/>
      <c r="EDI1" s="128"/>
      <c r="EDJ1" s="128"/>
      <c r="EDK1" s="128"/>
      <c r="EDL1" s="128"/>
      <c r="EDM1" s="128"/>
      <c r="EDN1" s="128"/>
      <c r="EDO1" s="128"/>
      <c r="EDP1" s="128"/>
      <c r="EDQ1" s="128"/>
      <c r="EDR1" s="128"/>
      <c r="EDS1" s="128"/>
      <c r="EDT1" s="128"/>
      <c r="EDU1" s="128"/>
      <c r="EDV1" s="128"/>
      <c r="EDW1" s="128"/>
      <c r="EDX1" s="128"/>
      <c r="EDY1" s="128"/>
      <c r="EDZ1" s="128"/>
      <c r="EEA1" s="128"/>
      <c r="EEB1" s="128"/>
      <c r="EEC1" s="128"/>
      <c r="EED1" s="128"/>
      <c r="EEE1" s="128"/>
      <c r="EEF1" s="128"/>
      <c r="EEG1" s="128"/>
      <c r="EEH1" s="128"/>
      <c r="EEI1" s="128"/>
      <c r="EEJ1" s="128"/>
      <c r="EEK1" s="128"/>
      <c r="EEL1" s="128"/>
      <c r="EEM1" s="128"/>
      <c r="EEN1" s="128"/>
      <c r="EEO1" s="128"/>
      <c r="EEP1" s="128"/>
      <c r="EEQ1" s="128"/>
      <c r="EER1" s="128"/>
      <c r="EES1" s="128"/>
      <c r="EET1" s="128"/>
      <c r="EEU1" s="128"/>
      <c r="EEV1" s="128"/>
      <c r="EEW1" s="128"/>
      <c r="EEX1" s="128"/>
      <c r="EEY1" s="128"/>
      <c r="EEZ1" s="128"/>
      <c r="EFA1" s="128"/>
      <c r="EFB1" s="128"/>
      <c r="EFC1" s="128"/>
      <c r="EFD1" s="128"/>
      <c r="EFE1" s="128"/>
      <c r="EFF1" s="128"/>
      <c r="EFG1" s="128"/>
      <c r="EFH1" s="128"/>
      <c r="EFI1" s="128"/>
      <c r="EFJ1" s="128"/>
      <c r="EFK1" s="128"/>
      <c r="EFL1" s="128"/>
      <c r="EFM1" s="128"/>
      <c r="EFN1" s="128"/>
      <c r="EFO1" s="128"/>
      <c r="EFP1" s="128"/>
      <c r="EFQ1" s="128"/>
      <c r="EFR1" s="128"/>
      <c r="EFS1" s="128"/>
      <c r="EFT1" s="128"/>
      <c r="EFU1" s="128"/>
      <c r="EFV1" s="128"/>
      <c r="EFW1" s="128"/>
      <c r="EFX1" s="128"/>
      <c r="EFY1" s="128"/>
      <c r="EFZ1" s="128"/>
      <c r="EGA1" s="128"/>
      <c r="EGB1" s="128"/>
      <c r="EGC1" s="128"/>
      <c r="EGD1" s="128"/>
      <c r="EGE1" s="128"/>
      <c r="EGF1" s="128"/>
      <c r="EGG1" s="128"/>
      <c r="EGH1" s="128"/>
      <c r="EGI1" s="128"/>
      <c r="EGJ1" s="128"/>
      <c r="EGK1" s="128"/>
      <c r="EGL1" s="128"/>
      <c r="EGM1" s="128"/>
      <c r="EGN1" s="128"/>
      <c r="EGO1" s="128"/>
      <c r="EGP1" s="128"/>
      <c r="EGQ1" s="128"/>
      <c r="EGR1" s="128"/>
      <c r="EGS1" s="128"/>
      <c r="EGT1" s="128"/>
      <c r="EGU1" s="128"/>
      <c r="EGV1" s="128"/>
      <c r="EGW1" s="128"/>
      <c r="EGX1" s="128"/>
      <c r="EGY1" s="128"/>
      <c r="EGZ1" s="128"/>
      <c r="EHA1" s="128"/>
      <c r="EHB1" s="128"/>
      <c r="EHC1" s="128"/>
      <c r="EHD1" s="128"/>
      <c r="EHE1" s="128"/>
      <c r="EHF1" s="128"/>
      <c r="EHG1" s="128"/>
      <c r="EHH1" s="128"/>
      <c r="EHI1" s="128"/>
      <c r="EHJ1" s="128"/>
      <c r="EHK1" s="128"/>
      <c r="EHL1" s="128"/>
      <c r="EHM1" s="128"/>
      <c r="EHN1" s="128"/>
      <c r="EHO1" s="128"/>
      <c r="EHP1" s="128"/>
      <c r="EHQ1" s="128"/>
      <c r="EHR1" s="128"/>
      <c r="EHS1" s="128"/>
      <c r="EHT1" s="128"/>
      <c r="EHU1" s="128"/>
      <c r="EHV1" s="128"/>
      <c r="EHW1" s="128"/>
      <c r="EHX1" s="128"/>
      <c r="EHY1" s="128"/>
      <c r="EHZ1" s="128"/>
      <c r="EIA1" s="128"/>
      <c r="EIB1" s="128"/>
      <c r="EIC1" s="128"/>
      <c r="EID1" s="128"/>
      <c r="EIE1" s="128"/>
      <c r="EIF1" s="128"/>
      <c r="EIG1" s="128"/>
      <c r="EIH1" s="128"/>
      <c r="EII1" s="128"/>
      <c r="EIJ1" s="128"/>
      <c r="EIK1" s="128"/>
      <c r="EIL1" s="128"/>
      <c r="EIM1" s="128"/>
      <c r="EIN1" s="128"/>
      <c r="EIO1" s="128"/>
      <c r="EIP1" s="128"/>
      <c r="EIQ1" s="128"/>
      <c r="EIR1" s="128"/>
      <c r="EIS1" s="128"/>
      <c r="EIT1" s="128"/>
      <c r="EIU1" s="128"/>
      <c r="EIV1" s="128"/>
      <c r="EIW1" s="128"/>
      <c r="EIX1" s="128"/>
      <c r="EIY1" s="128"/>
      <c r="EIZ1" s="128"/>
      <c r="EJA1" s="128"/>
      <c r="EJB1" s="128"/>
      <c r="EJC1" s="128"/>
      <c r="EJD1" s="128"/>
      <c r="EJE1" s="128"/>
      <c r="EJF1" s="128"/>
      <c r="EJG1" s="128"/>
      <c r="EJH1" s="128"/>
      <c r="EJI1" s="128"/>
      <c r="EJJ1" s="128"/>
      <c r="EJK1" s="128"/>
      <c r="EJL1" s="128"/>
      <c r="EJM1" s="128"/>
      <c r="EJN1" s="128"/>
      <c r="EJO1" s="128"/>
      <c r="EJP1" s="128"/>
      <c r="EJQ1" s="128"/>
      <c r="EJR1" s="128"/>
      <c r="EJS1" s="128"/>
      <c r="EJT1" s="128"/>
      <c r="EJU1" s="128"/>
      <c r="EJV1" s="128"/>
      <c r="EJW1" s="128"/>
      <c r="EJX1" s="128"/>
      <c r="EJY1" s="128"/>
      <c r="EJZ1" s="128"/>
      <c r="EKA1" s="128"/>
      <c r="EKB1" s="128"/>
      <c r="EKC1" s="128"/>
      <c r="EKD1" s="128"/>
      <c r="EKE1" s="128"/>
      <c r="EKF1" s="128"/>
      <c r="EKG1" s="128"/>
      <c r="EKH1" s="128"/>
      <c r="EKI1" s="128"/>
      <c r="EKJ1" s="128"/>
      <c r="EKK1" s="128"/>
      <c r="EKL1" s="128"/>
      <c r="EKM1" s="128"/>
      <c r="EKN1" s="128"/>
      <c r="EKO1" s="128"/>
      <c r="EKP1" s="128"/>
      <c r="EKQ1" s="128"/>
      <c r="EKR1" s="128"/>
      <c r="EKS1" s="128"/>
      <c r="EKT1" s="128"/>
      <c r="EKU1" s="128"/>
      <c r="EKV1" s="128"/>
      <c r="EKW1" s="128"/>
      <c r="EKX1" s="128"/>
      <c r="EKY1" s="128"/>
      <c r="EKZ1" s="128"/>
      <c r="ELA1" s="128"/>
      <c r="ELB1" s="128"/>
      <c r="ELC1" s="128"/>
      <c r="ELD1" s="128"/>
      <c r="ELE1" s="128"/>
      <c r="ELF1" s="128"/>
      <c r="ELG1" s="128"/>
      <c r="ELH1" s="128"/>
      <c r="ELI1" s="128"/>
      <c r="ELJ1" s="128"/>
      <c r="ELK1" s="128"/>
      <c r="ELL1" s="128"/>
      <c r="ELM1" s="128"/>
      <c r="ELN1" s="128"/>
      <c r="ELO1" s="128"/>
      <c r="ELP1" s="128"/>
      <c r="ELQ1" s="128"/>
      <c r="ELR1" s="128"/>
      <c r="ELS1" s="128"/>
      <c r="ELT1" s="128"/>
      <c r="ELU1" s="128"/>
      <c r="ELV1" s="128"/>
      <c r="ELW1" s="128"/>
      <c r="ELX1" s="128"/>
      <c r="ELY1" s="128"/>
      <c r="ELZ1" s="128"/>
      <c r="EMA1" s="128"/>
      <c r="EMB1" s="128"/>
      <c r="EMC1" s="128"/>
      <c r="EMD1" s="128"/>
      <c r="EME1" s="128"/>
      <c r="EMF1" s="128"/>
      <c r="EMG1" s="128"/>
      <c r="EMH1" s="128"/>
      <c r="EMI1" s="128"/>
      <c r="EMJ1" s="128"/>
      <c r="EMK1" s="128"/>
      <c r="EML1" s="128"/>
      <c r="EMM1" s="128"/>
      <c r="EMN1" s="128"/>
      <c r="EMO1" s="128"/>
      <c r="EMP1" s="128"/>
      <c r="EMQ1" s="128"/>
      <c r="EMR1" s="128"/>
      <c r="EMS1" s="128"/>
      <c r="EMT1" s="128"/>
      <c r="EMU1" s="128"/>
      <c r="EMV1" s="128"/>
      <c r="EMW1" s="128"/>
      <c r="EMX1" s="128"/>
      <c r="EMY1" s="128"/>
      <c r="EMZ1" s="128"/>
      <c r="ENA1" s="128"/>
      <c r="ENB1" s="128"/>
      <c r="ENC1" s="128"/>
      <c r="END1" s="128"/>
      <c r="ENE1" s="128"/>
      <c r="ENF1" s="128"/>
      <c r="ENG1" s="128"/>
      <c r="ENH1" s="128"/>
      <c r="ENI1" s="128"/>
      <c r="ENJ1" s="128"/>
      <c r="ENK1" s="128"/>
      <c r="ENL1" s="128"/>
      <c r="ENM1" s="128"/>
      <c r="ENN1" s="128"/>
      <c r="ENO1" s="128"/>
      <c r="ENP1" s="128"/>
      <c r="ENQ1" s="128"/>
      <c r="ENR1" s="128"/>
      <c r="ENS1" s="128"/>
      <c r="ENT1" s="128"/>
      <c r="ENU1" s="128"/>
      <c r="ENV1" s="128"/>
      <c r="ENW1" s="128"/>
      <c r="ENX1" s="128"/>
      <c r="ENY1" s="128"/>
      <c r="ENZ1" s="128"/>
      <c r="EOA1" s="128"/>
      <c r="EOB1" s="128"/>
      <c r="EOC1" s="128"/>
      <c r="EOD1" s="128"/>
      <c r="EOE1" s="128"/>
      <c r="EOF1" s="128"/>
      <c r="EOG1" s="128"/>
      <c r="EOH1" s="128"/>
      <c r="EOI1" s="128"/>
      <c r="EOJ1" s="128"/>
      <c r="EOK1" s="128"/>
      <c r="EOL1" s="128"/>
      <c r="EOM1" s="128"/>
      <c r="EON1" s="128"/>
      <c r="EOO1" s="128"/>
      <c r="EOP1" s="128"/>
      <c r="EOQ1" s="128"/>
      <c r="EOR1" s="128"/>
      <c r="EOS1" s="128"/>
      <c r="EOT1" s="128"/>
      <c r="EOU1" s="128"/>
      <c r="EOV1" s="128"/>
      <c r="EOW1" s="128"/>
      <c r="EOX1" s="128"/>
      <c r="EOY1" s="128"/>
      <c r="EOZ1" s="128"/>
      <c r="EPA1" s="128"/>
      <c r="EPB1" s="128"/>
      <c r="EPC1" s="128"/>
      <c r="EPD1" s="128"/>
      <c r="EPE1" s="128"/>
      <c r="EPF1" s="128"/>
      <c r="EPG1" s="128"/>
      <c r="EPH1" s="128"/>
      <c r="EPI1" s="128"/>
      <c r="EPJ1" s="128"/>
      <c r="EPK1" s="128"/>
      <c r="EPL1" s="128"/>
      <c r="EPM1" s="128"/>
      <c r="EPN1" s="128"/>
      <c r="EPO1" s="128"/>
      <c r="EPP1" s="128"/>
      <c r="EPQ1" s="128"/>
      <c r="EPR1" s="128"/>
      <c r="EPS1" s="128"/>
      <c r="EPT1" s="128"/>
      <c r="EPU1" s="128"/>
      <c r="EPV1" s="128"/>
      <c r="EPW1" s="128"/>
      <c r="EPX1" s="128"/>
      <c r="EPY1" s="128"/>
      <c r="EPZ1" s="128"/>
      <c r="EQA1" s="128"/>
      <c r="EQB1" s="128"/>
      <c r="EQC1" s="128"/>
      <c r="EQD1" s="128"/>
      <c r="EQE1" s="128"/>
      <c r="EQF1" s="128"/>
      <c r="EQG1" s="128"/>
      <c r="EQH1" s="128"/>
      <c r="EQI1" s="128"/>
      <c r="EQJ1" s="128"/>
      <c r="EQK1" s="128"/>
      <c r="EQL1" s="128"/>
      <c r="EQM1" s="128"/>
      <c r="EQN1" s="128"/>
      <c r="EQO1" s="128"/>
      <c r="EQP1" s="128"/>
      <c r="EQQ1" s="128"/>
      <c r="EQR1" s="128"/>
      <c r="EQS1" s="128"/>
      <c r="EQT1" s="128"/>
      <c r="EQU1" s="128"/>
      <c r="EQV1" s="128"/>
      <c r="EQW1" s="128"/>
      <c r="EQX1" s="128"/>
      <c r="EQY1" s="128"/>
      <c r="EQZ1" s="128"/>
      <c r="ERA1" s="128"/>
      <c r="ERB1" s="128"/>
      <c r="ERC1" s="128"/>
      <c r="ERD1" s="128"/>
      <c r="ERE1" s="128"/>
      <c r="ERF1" s="128"/>
      <c r="ERG1" s="128"/>
      <c r="ERH1" s="128"/>
      <c r="ERI1" s="128"/>
      <c r="ERJ1" s="128"/>
      <c r="ERK1" s="128"/>
      <c r="ERL1" s="128"/>
      <c r="ERM1" s="128"/>
      <c r="ERN1" s="128"/>
      <c r="ERO1" s="128"/>
      <c r="ERP1" s="128"/>
      <c r="ERQ1" s="128"/>
      <c r="ERR1" s="128"/>
      <c r="ERS1" s="128"/>
      <c r="ERT1" s="128"/>
      <c r="ERU1" s="128"/>
      <c r="ERV1" s="128"/>
      <c r="ERW1" s="128"/>
      <c r="ERX1" s="128"/>
      <c r="ERY1" s="128"/>
      <c r="ERZ1" s="128"/>
      <c r="ESA1" s="128"/>
      <c r="ESB1" s="128"/>
      <c r="ESC1" s="128"/>
      <c r="ESD1" s="128"/>
      <c r="ESE1" s="128"/>
      <c r="ESF1" s="128"/>
      <c r="ESG1" s="128"/>
      <c r="ESH1" s="128"/>
      <c r="ESI1" s="128"/>
      <c r="ESJ1" s="128"/>
      <c r="ESK1" s="128"/>
      <c r="ESL1" s="128"/>
      <c r="ESM1" s="128"/>
      <c r="ESN1" s="128"/>
      <c r="ESO1" s="128"/>
      <c r="ESP1" s="128"/>
      <c r="ESQ1" s="128"/>
      <c r="ESR1" s="128"/>
      <c r="ESS1" s="128"/>
      <c r="EST1" s="128"/>
      <c r="ESU1" s="128"/>
      <c r="ESV1" s="128"/>
      <c r="ESW1" s="128"/>
      <c r="ESX1" s="128"/>
      <c r="ESY1" s="128"/>
      <c r="ESZ1" s="128"/>
      <c r="ETA1" s="128"/>
      <c r="ETB1" s="128"/>
      <c r="ETC1" s="128"/>
      <c r="ETD1" s="128"/>
      <c r="ETE1" s="128"/>
      <c r="ETF1" s="128"/>
      <c r="ETG1" s="128"/>
      <c r="ETH1" s="128"/>
      <c r="ETI1" s="128"/>
      <c r="ETJ1" s="128"/>
      <c r="ETK1" s="128"/>
      <c r="ETL1" s="128"/>
      <c r="ETM1" s="128"/>
      <c r="ETN1" s="128"/>
      <c r="ETO1" s="128"/>
      <c r="ETP1" s="128"/>
      <c r="ETQ1" s="128"/>
      <c r="ETR1" s="128"/>
      <c r="ETS1" s="128"/>
      <c r="ETT1" s="128"/>
      <c r="ETU1" s="128"/>
      <c r="ETV1" s="128"/>
      <c r="ETW1" s="128"/>
      <c r="ETX1" s="128"/>
      <c r="ETY1" s="128"/>
      <c r="ETZ1" s="128"/>
      <c r="EUA1" s="128"/>
      <c r="EUB1" s="128"/>
      <c r="EUC1" s="128"/>
      <c r="EUD1" s="128"/>
      <c r="EUE1" s="128"/>
      <c r="EUF1" s="128"/>
      <c r="EUG1" s="128"/>
      <c r="EUH1" s="128"/>
      <c r="EUI1" s="128"/>
      <c r="EUJ1" s="128"/>
      <c r="EUK1" s="128"/>
      <c r="EUL1" s="128"/>
      <c r="EUM1" s="128"/>
      <c r="EUN1" s="128"/>
      <c r="EUO1" s="128"/>
      <c r="EUP1" s="128"/>
      <c r="EUQ1" s="128"/>
      <c r="EUR1" s="128"/>
      <c r="EUS1" s="128"/>
      <c r="EUT1" s="128"/>
      <c r="EUU1" s="128"/>
      <c r="EUV1" s="128"/>
      <c r="EUW1" s="128"/>
      <c r="EUX1" s="128"/>
      <c r="EUY1" s="128"/>
      <c r="EUZ1" s="128"/>
      <c r="EVA1" s="128"/>
      <c r="EVB1" s="128"/>
      <c r="EVC1" s="128"/>
      <c r="EVD1" s="128"/>
      <c r="EVE1" s="128"/>
      <c r="EVF1" s="128"/>
      <c r="EVG1" s="128"/>
      <c r="EVH1" s="128"/>
      <c r="EVI1" s="128"/>
      <c r="EVJ1" s="128"/>
      <c r="EVK1" s="128"/>
      <c r="EVL1" s="128"/>
      <c r="EVM1" s="128"/>
      <c r="EVN1" s="128"/>
      <c r="EVO1" s="128"/>
      <c r="EVP1" s="128"/>
      <c r="EVQ1" s="128"/>
      <c r="EVR1" s="128"/>
      <c r="EVS1" s="128"/>
      <c r="EVT1" s="128"/>
      <c r="EVU1" s="128"/>
      <c r="EVV1" s="128"/>
      <c r="EVW1" s="128"/>
      <c r="EVX1" s="128"/>
      <c r="EVY1" s="128"/>
      <c r="EVZ1" s="128"/>
      <c r="EWA1" s="128"/>
      <c r="EWB1" s="128"/>
      <c r="EWC1" s="128"/>
      <c r="EWD1" s="128"/>
      <c r="EWE1" s="128"/>
      <c r="EWF1" s="128"/>
      <c r="EWG1" s="128"/>
      <c r="EWH1" s="128"/>
      <c r="EWI1" s="128"/>
      <c r="EWJ1" s="128"/>
      <c r="EWK1" s="128"/>
      <c r="EWL1" s="128"/>
      <c r="EWM1" s="128"/>
      <c r="EWN1" s="128"/>
      <c r="EWO1" s="128"/>
      <c r="EWP1" s="128"/>
      <c r="EWQ1" s="128"/>
      <c r="EWR1" s="128"/>
      <c r="EWS1" s="128"/>
      <c r="EWT1" s="128"/>
      <c r="EWU1" s="128"/>
      <c r="EWV1" s="128"/>
      <c r="EWW1" s="128"/>
      <c r="EWX1" s="128"/>
      <c r="EWY1" s="128"/>
      <c r="EWZ1" s="128"/>
      <c r="EXA1" s="128"/>
      <c r="EXB1" s="128"/>
      <c r="EXC1" s="128"/>
      <c r="EXD1" s="128"/>
      <c r="EXE1" s="128"/>
      <c r="EXF1" s="128"/>
      <c r="EXG1" s="128"/>
      <c r="EXH1" s="128"/>
      <c r="EXI1" s="128"/>
      <c r="EXJ1" s="128"/>
      <c r="EXK1" s="128"/>
      <c r="EXL1" s="128"/>
      <c r="EXM1" s="128"/>
      <c r="EXN1" s="128"/>
      <c r="EXO1" s="128"/>
      <c r="EXP1" s="128"/>
      <c r="EXQ1" s="128"/>
      <c r="EXR1" s="128"/>
      <c r="EXS1" s="128"/>
      <c r="EXT1" s="128"/>
      <c r="EXU1" s="128"/>
      <c r="EXV1" s="128"/>
      <c r="EXW1" s="128"/>
      <c r="EXX1" s="128"/>
      <c r="EXY1" s="128"/>
      <c r="EXZ1" s="128"/>
      <c r="EYA1" s="128"/>
      <c r="EYB1" s="128"/>
      <c r="EYC1" s="128"/>
      <c r="EYD1" s="128"/>
      <c r="EYE1" s="128"/>
      <c r="EYF1" s="128"/>
      <c r="EYG1" s="128"/>
      <c r="EYH1" s="128"/>
      <c r="EYI1" s="128"/>
      <c r="EYJ1" s="128"/>
      <c r="EYK1" s="128"/>
      <c r="EYL1" s="128"/>
      <c r="EYM1" s="128"/>
      <c r="EYN1" s="128"/>
      <c r="EYO1" s="128"/>
      <c r="EYP1" s="128"/>
      <c r="EYQ1" s="128"/>
      <c r="EYR1" s="128"/>
      <c r="EYS1" s="128"/>
      <c r="EYT1" s="128"/>
      <c r="EYU1" s="128"/>
      <c r="EYV1" s="128"/>
      <c r="EYW1" s="128"/>
      <c r="EYX1" s="128"/>
      <c r="EYY1" s="128"/>
      <c r="EYZ1" s="128"/>
      <c r="EZA1" s="128"/>
      <c r="EZB1" s="128"/>
      <c r="EZC1" s="128"/>
      <c r="EZD1" s="128"/>
      <c r="EZE1" s="128"/>
      <c r="EZF1" s="128"/>
      <c r="EZG1" s="128"/>
      <c r="EZH1" s="128"/>
      <c r="EZI1" s="128"/>
      <c r="EZJ1" s="128"/>
      <c r="EZK1" s="128"/>
      <c r="EZL1" s="128"/>
      <c r="EZM1" s="128"/>
      <c r="EZN1" s="128"/>
      <c r="EZO1" s="128"/>
      <c r="EZP1" s="128"/>
      <c r="EZQ1" s="128"/>
      <c r="EZR1" s="128"/>
      <c r="EZS1" s="128"/>
      <c r="EZT1" s="128"/>
      <c r="EZU1" s="128"/>
      <c r="EZV1" s="128"/>
      <c r="EZW1" s="128"/>
      <c r="EZX1" s="128"/>
      <c r="EZY1" s="128"/>
      <c r="EZZ1" s="128"/>
      <c r="FAA1" s="128"/>
      <c r="FAB1" s="128"/>
      <c r="FAC1" s="128"/>
      <c r="FAD1" s="128"/>
      <c r="FAE1" s="128"/>
      <c r="FAF1" s="128"/>
      <c r="FAG1" s="128"/>
      <c r="FAH1" s="128"/>
      <c r="FAI1" s="128"/>
      <c r="FAJ1" s="128"/>
      <c r="FAK1" s="128"/>
      <c r="FAL1" s="128"/>
      <c r="FAM1" s="128"/>
      <c r="FAN1" s="128"/>
      <c r="FAO1" s="128"/>
      <c r="FAP1" s="128"/>
      <c r="FAQ1" s="128"/>
      <c r="FAR1" s="128"/>
      <c r="FAS1" s="128"/>
      <c r="FAT1" s="128"/>
      <c r="FAU1" s="128"/>
      <c r="FAV1" s="128"/>
      <c r="FAW1" s="128"/>
      <c r="FAX1" s="128"/>
      <c r="FAY1" s="128"/>
      <c r="FAZ1" s="128"/>
      <c r="FBA1" s="128"/>
      <c r="FBB1" s="128"/>
      <c r="FBC1" s="128"/>
      <c r="FBD1" s="128"/>
      <c r="FBE1" s="128"/>
      <c r="FBF1" s="128"/>
      <c r="FBG1" s="128"/>
      <c r="FBH1" s="128"/>
      <c r="FBI1" s="128"/>
      <c r="FBJ1" s="128"/>
      <c r="FBK1" s="128"/>
      <c r="FBL1" s="128"/>
      <c r="FBM1" s="128"/>
      <c r="FBN1" s="128"/>
      <c r="FBO1" s="128"/>
      <c r="FBP1" s="128"/>
      <c r="FBQ1" s="128"/>
      <c r="FBR1" s="128"/>
      <c r="FBS1" s="128"/>
      <c r="FBT1" s="128"/>
      <c r="FBU1" s="128"/>
      <c r="FBV1" s="128"/>
      <c r="FBW1" s="128"/>
      <c r="FBX1" s="128"/>
      <c r="FBY1" s="128"/>
      <c r="FBZ1" s="128"/>
      <c r="FCA1" s="128"/>
      <c r="FCB1" s="128"/>
      <c r="FCC1" s="128"/>
      <c r="FCD1" s="128"/>
      <c r="FCE1" s="128"/>
      <c r="FCF1" s="128"/>
      <c r="FCG1" s="128"/>
      <c r="FCH1" s="128"/>
      <c r="FCI1" s="128"/>
      <c r="FCJ1" s="128"/>
      <c r="FCK1" s="128"/>
      <c r="FCL1" s="128"/>
      <c r="FCM1" s="128"/>
      <c r="FCN1" s="128"/>
      <c r="FCO1" s="128"/>
      <c r="FCP1" s="128"/>
      <c r="FCQ1" s="128"/>
      <c r="FCR1" s="128"/>
      <c r="FCS1" s="128"/>
      <c r="FCT1" s="128"/>
      <c r="FCU1" s="128"/>
      <c r="FCV1" s="128"/>
      <c r="FCW1" s="128"/>
      <c r="FCX1" s="128"/>
      <c r="FCY1" s="128"/>
      <c r="FCZ1" s="128"/>
      <c r="FDA1" s="128"/>
      <c r="FDB1" s="128"/>
      <c r="FDC1" s="128"/>
      <c r="FDD1" s="128"/>
      <c r="FDE1" s="128"/>
      <c r="FDF1" s="128"/>
      <c r="FDG1" s="128"/>
      <c r="FDH1" s="128"/>
      <c r="FDI1" s="128"/>
      <c r="FDJ1" s="128"/>
      <c r="FDK1" s="128"/>
      <c r="FDL1" s="128"/>
      <c r="FDM1" s="128"/>
      <c r="FDN1" s="128"/>
      <c r="FDO1" s="128"/>
      <c r="FDP1" s="128"/>
      <c r="FDQ1" s="128"/>
      <c r="FDR1" s="128"/>
      <c r="FDS1" s="128"/>
      <c r="FDT1" s="128"/>
      <c r="FDU1" s="128"/>
      <c r="FDV1" s="128"/>
      <c r="FDW1" s="128"/>
      <c r="FDX1" s="128"/>
      <c r="FDY1" s="128"/>
      <c r="FDZ1" s="128"/>
      <c r="FEA1" s="128"/>
      <c r="FEB1" s="128"/>
      <c r="FEC1" s="128"/>
      <c r="FED1" s="128"/>
      <c r="FEE1" s="128"/>
      <c r="FEF1" s="128"/>
      <c r="FEG1" s="128"/>
      <c r="FEH1" s="128"/>
      <c r="FEI1" s="128"/>
      <c r="FEJ1" s="128"/>
      <c r="FEK1" s="128"/>
      <c r="FEL1" s="128"/>
      <c r="FEM1" s="128"/>
      <c r="FEN1" s="128"/>
      <c r="FEO1" s="128"/>
      <c r="FEP1" s="128"/>
      <c r="FEQ1" s="128"/>
      <c r="FER1" s="128"/>
      <c r="FES1" s="128"/>
      <c r="FET1" s="128"/>
      <c r="FEU1" s="128"/>
      <c r="FEV1" s="128"/>
      <c r="FEW1" s="128"/>
      <c r="FEX1" s="128"/>
      <c r="FEY1" s="128"/>
      <c r="FEZ1" s="128"/>
      <c r="FFA1" s="128"/>
      <c r="FFB1" s="128"/>
      <c r="FFC1" s="128"/>
      <c r="FFD1" s="128"/>
      <c r="FFE1" s="128"/>
      <c r="FFF1" s="128"/>
      <c r="FFG1" s="128"/>
      <c r="FFH1" s="128"/>
      <c r="FFI1" s="128"/>
      <c r="FFJ1" s="128"/>
      <c r="FFK1" s="128"/>
      <c r="FFL1" s="128"/>
      <c r="FFM1" s="128"/>
      <c r="FFN1" s="128"/>
      <c r="FFO1" s="128"/>
      <c r="FFP1" s="128"/>
      <c r="FFQ1" s="128"/>
      <c r="FFR1" s="128"/>
      <c r="FFS1" s="128"/>
      <c r="FFT1" s="128"/>
      <c r="FFU1" s="128"/>
      <c r="FFV1" s="128"/>
      <c r="FFW1" s="128"/>
      <c r="FFX1" s="128"/>
      <c r="FFY1" s="128"/>
      <c r="FFZ1" s="128"/>
      <c r="FGA1" s="128"/>
      <c r="FGB1" s="128"/>
      <c r="FGC1" s="128"/>
      <c r="FGD1" s="128"/>
      <c r="FGE1" s="128"/>
      <c r="FGF1" s="128"/>
      <c r="FGG1" s="128"/>
      <c r="FGH1" s="128"/>
      <c r="FGI1" s="128"/>
      <c r="FGJ1" s="128"/>
      <c r="FGK1" s="128"/>
      <c r="FGL1" s="128"/>
      <c r="FGM1" s="128"/>
      <c r="FGN1" s="128"/>
      <c r="FGO1" s="128"/>
      <c r="FGP1" s="128"/>
      <c r="FGQ1" s="128"/>
      <c r="FGR1" s="128"/>
      <c r="FGS1" s="128"/>
      <c r="FGT1" s="128"/>
      <c r="FGU1" s="128"/>
      <c r="FGV1" s="128"/>
      <c r="FGW1" s="128"/>
      <c r="FGX1" s="128"/>
      <c r="FGY1" s="128"/>
      <c r="FGZ1" s="128"/>
      <c r="FHA1" s="128"/>
      <c r="FHB1" s="128"/>
      <c r="FHC1" s="128"/>
      <c r="FHD1" s="128"/>
      <c r="FHE1" s="128"/>
      <c r="FHF1" s="128"/>
      <c r="FHG1" s="128"/>
      <c r="FHH1" s="128"/>
      <c r="FHI1" s="128"/>
      <c r="FHJ1" s="128"/>
      <c r="FHK1" s="128"/>
      <c r="FHL1" s="128"/>
      <c r="FHM1" s="128"/>
      <c r="FHN1" s="128"/>
      <c r="FHO1" s="128"/>
      <c r="FHP1" s="128"/>
      <c r="FHQ1" s="128"/>
      <c r="FHR1" s="128"/>
      <c r="FHS1" s="128"/>
      <c r="FHT1" s="128"/>
      <c r="FHU1" s="128"/>
      <c r="FHV1" s="128"/>
      <c r="FHW1" s="128"/>
      <c r="FHX1" s="128"/>
      <c r="FHY1" s="128"/>
      <c r="FHZ1" s="128"/>
      <c r="FIA1" s="128"/>
      <c r="FIB1" s="128"/>
      <c r="FIC1" s="128"/>
      <c r="FID1" s="128"/>
      <c r="FIE1" s="128"/>
      <c r="FIF1" s="128"/>
      <c r="FIG1" s="128"/>
      <c r="FIH1" s="128"/>
      <c r="FII1" s="128"/>
      <c r="FIJ1" s="128"/>
      <c r="FIK1" s="128"/>
      <c r="FIL1" s="128"/>
      <c r="FIM1" s="128"/>
      <c r="FIN1" s="128"/>
      <c r="FIO1" s="128"/>
      <c r="FIP1" s="128"/>
      <c r="FIQ1" s="128"/>
      <c r="FIR1" s="128"/>
      <c r="FIS1" s="128"/>
      <c r="FIT1" s="128"/>
      <c r="FIU1" s="128"/>
      <c r="FIV1" s="128"/>
      <c r="FIW1" s="128"/>
      <c r="FIX1" s="128"/>
      <c r="FIY1" s="128"/>
      <c r="FIZ1" s="128"/>
      <c r="FJA1" s="128"/>
      <c r="FJB1" s="128"/>
      <c r="FJC1" s="128"/>
      <c r="FJD1" s="128"/>
      <c r="FJE1" s="128"/>
      <c r="FJF1" s="128"/>
      <c r="FJG1" s="128"/>
      <c r="FJH1" s="128"/>
      <c r="FJI1" s="128"/>
      <c r="FJJ1" s="128"/>
      <c r="FJK1" s="128"/>
      <c r="FJL1" s="128"/>
      <c r="FJM1" s="128"/>
      <c r="FJN1" s="128"/>
      <c r="FJO1" s="128"/>
      <c r="FJP1" s="128"/>
      <c r="FJQ1" s="128"/>
      <c r="FJR1" s="128"/>
      <c r="FJS1" s="128"/>
      <c r="FJT1" s="128"/>
      <c r="FJU1" s="128"/>
      <c r="FJV1" s="128"/>
      <c r="FJW1" s="128"/>
      <c r="FJX1" s="128"/>
      <c r="FJY1" s="128"/>
      <c r="FJZ1" s="128"/>
      <c r="FKA1" s="128"/>
      <c r="FKB1" s="128"/>
      <c r="FKC1" s="128"/>
      <c r="FKD1" s="128"/>
      <c r="FKE1" s="128"/>
      <c r="FKF1" s="128"/>
      <c r="FKG1" s="128"/>
      <c r="FKH1" s="128"/>
      <c r="FKI1" s="128"/>
      <c r="FKJ1" s="128"/>
      <c r="FKK1" s="128"/>
      <c r="FKL1" s="128"/>
      <c r="FKM1" s="128"/>
      <c r="FKN1" s="128"/>
      <c r="FKO1" s="128"/>
      <c r="FKP1" s="128"/>
      <c r="FKQ1" s="128"/>
      <c r="FKR1" s="128"/>
      <c r="FKS1" s="128"/>
      <c r="FKT1" s="128"/>
      <c r="FKU1" s="128"/>
      <c r="FKV1" s="128"/>
      <c r="FKW1" s="128"/>
      <c r="FKX1" s="128"/>
      <c r="FKY1" s="128"/>
      <c r="FKZ1" s="128"/>
      <c r="FLA1" s="128"/>
      <c r="FLB1" s="128"/>
      <c r="FLC1" s="128"/>
      <c r="FLD1" s="128"/>
      <c r="FLE1" s="128"/>
      <c r="FLF1" s="128"/>
      <c r="FLG1" s="128"/>
      <c r="FLH1" s="128"/>
      <c r="FLI1" s="128"/>
      <c r="FLJ1" s="128"/>
      <c r="FLK1" s="128"/>
      <c r="FLL1" s="128"/>
      <c r="FLM1" s="128"/>
      <c r="FLN1" s="128"/>
      <c r="FLO1" s="128"/>
      <c r="FLP1" s="128"/>
      <c r="FLQ1" s="128"/>
      <c r="FLR1" s="128"/>
      <c r="FLS1" s="128"/>
      <c r="FLT1" s="128"/>
      <c r="FLU1" s="128"/>
      <c r="FLV1" s="128"/>
      <c r="FLW1" s="128"/>
      <c r="FLX1" s="128"/>
      <c r="FLY1" s="128"/>
      <c r="FLZ1" s="128"/>
      <c r="FMA1" s="128"/>
      <c r="FMB1" s="128"/>
      <c r="FMC1" s="128"/>
      <c r="FMD1" s="128"/>
      <c r="FME1" s="128"/>
      <c r="FMF1" s="128"/>
      <c r="FMG1" s="128"/>
      <c r="FMH1" s="128"/>
      <c r="FMI1" s="128"/>
      <c r="FMJ1" s="128"/>
      <c r="FMK1" s="128"/>
      <c r="FML1" s="128"/>
      <c r="FMM1" s="128"/>
      <c r="FMN1" s="128"/>
      <c r="FMO1" s="128"/>
      <c r="FMP1" s="128"/>
      <c r="FMQ1" s="128"/>
      <c r="FMR1" s="128"/>
      <c r="FMS1" s="128"/>
      <c r="FMT1" s="128"/>
      <c r="FMU1" s="128"/>
      <c r="FMV1" s="128"/>
      <c r="FMW1" s="128"/>
      <c r="FMX1" s="128"/>
      <c r="FMY1" s="128"/>
      <c r="FMZ1" s="128"/>
      <c r="FNA1" s="128"/>
      <c r="FNB1" s="128"/>
      <c r="FNC1" s="128"/>
      <c r="FND1" s="128"/>
      <c r="FNE1" s="128"/>
      <c r="FNF1" s="128"/>
      <c r="FNG1" s="128"/>
      <c r="FNH1" s="128"/>
      <c r="FNI1" s="128"/>
      <c r="FNJ1" s="128"/>
      <c r="FNK1" s="128"/>
      <c r="FNL1" s="128"/>
      <c r="FNM1" s="128"/>
      <c r="FNN1" s="128"/>
      <c r="FNO1" s="128"/>
      <c r="FNP1" s="128"/>
      <c r="FNQ1" s="128"/>
      <c r="FNR1" s="128"/>
      <c r="FNS1" s="128"/>
      <c r="FNT1" s="128"/>
      <c r="FNU1" s="128"/>
      <c r="FNV1" s="128"/>
      <c r="FNW1" s="128"/>
      <c r="FNX1" s="128"/>
      <c r="FNY1" s="128"/>
      <c r="FNZ1" s="128"/>
      <c r="FOA1" s="128"/>
      <c r="FOB1" s="128"/>
      <c r="FOC1" s="128"/>
      <c r="FOD1" s="128"/>
      <c r="FOE1" s="128"/>
      <c r="FOF1" s="128"/>
      <c r="FOG1" s="128"/>
      <c r="FOH1" s="128"/>
      <c r="FOI1" s="128"/>
      <c r="FOJ1" s="128"/>
      <c r="FOK1" s="128"/>
      <c r="FOL1" s="128"/>
      <c r="FOM1" s="128"/>
      <c r="FON1" s="128"/>
      <c r="FOO1" s="128"/>
      <c r="FOP1" s="128"/>
      <c r="FOQ1" s="128"/>
      <c r="FOR1" s="128"/>
      <c r="FOS1" s="128"/>
      <c r="FOT1" s="128"/>
      <c r="FOU1" s="128"/>
      <c r="FOV1" s="128"/>
      <c r="FOW1" s="128"/>
      <c r="FOX1" s="128"/>
      <c r="FOY1" s="128"/>
      <c r="FOZ1" s="128"/>
      <c r="FPA1" s="128"/>
      <c r="FPB1" s="128"/>
      <c r="FPC1" s="128"/>
      <c r="FPD1" s="128"/>
      <c r="FPE1" s="128"/>
      <c r="FPF1" s="128"/>
      <c r="FPG1" s="128"/>
      <c r="FPH1" s="128"/>
      <c r="FPI1" s="128"/>
      <c r="FPJ1" s="128"/>
      <c r="FPK1" s="128"/>
      <c r="FPL1" s="128"/>
      <c r="FPM1" s="128"/>
      <c r="FPN1" s="128"/>
      <c r="FPO1" s="128"/>
      <c r="FPP1" s="128"/>
      <c r="FPQ1" s="128"/>
      <c r="FPR1" s="128"/>
      <c r="FPS1" s="128"/>
      <c r="FPT1" s="128"/>
      <c r="FPU1" s="128"/>
      <c r="FPV1" s="128"/>
      <c r="FPW1" s="128"/>
      <c r="FPX1" s="128"/>
      <c r="FPY1" s="128"/>
      <c r="FPZ1" s="128"/>
      <c r="FQA1" s="128"/>
      <c r="FQB1" s="128"/>
      <c r="FQC1" s="128"/>
      <c r="FQD1" s="128"/>
      <c r="FQE1" s="128"/>
      <c r="FQF1" s="128"/>
      <c r="FQG1" s="128"/>
      <c r="FQH1" s="128"/>
      <c r="FQI1" s="128"/>
      <c r="FQJ1" s="128"/>
      <c r="FQK1" s="128"/>
      <c r="FQL1" s="128"/>
      <c r="FQM1" s="128"/>
      <c r="FQN1" s="128"/>
      <c r="FQO1" s="128"/>
      <c r="FQP1" s="128"/>
      <c r="FQQ1" s="128"/>
      <c r="FQR1" s="128"/>
      <c r="FQS1" s="128"/>
      <c r="FQT1" s="128"/>
      <c r="FQU1" s="128"/>
      <c r="FQV1" s="128"/>
      <c r="FQW1" s="128"/>
      <c r="FQX1" s="128"/>
      <c r="FQY1" s="128"/>
      <c r="FQZ1" s="128"/>
      <c r="FRA1" s="128"/>
      <c r="FRB1" s="128"/>
      <c r="FRC1" s="128"/>
      <c r="FRD1" s="128"/>
      <c r="FRE1" s="128"/>
      <c r="FRF1" s="128"/>
      <c r="FRG1" s="128"/>
      <c r="FRH1" s="128"/>
      <c r="FRI1" s="128"/>
      <c r="FRJ1" s="128"/>
      <c r="FRK1" s="128"/>
      <c r="FRL1" s="128"/>
      <c r="FRM1" s="128"/>
      <c r="FRN1" s="128"/>
      <c r="FRO1" s="128"/>
      <c r="FRP1" s="128"/>
      <c r="FRQ1" s="128"/>
      <c r="FRR1" s="128"/>
      <c r="FRS1" s="128"/>
      <c r="FRT1" s="128"/>
      <c r="FRU1" s="128"/>
      <c r="FRV1" s="128"/>
      <c r="FRW1" s="128"/>
      <c r="FRX1" s="128"/>
      <c r="FRY1" s="128"/>
      <c r="FRZ1" s="128"/>
      <c r="FSA1" s="128"/>
      <c r="FSB1" s="128"/>
      <c r="FSC1" s="128"/>
      <c r="FSD1" s="128"/>
      <c r="FSE1" s="128"/>
      <c r="FSF1" s="128"/>
      <c r="FSG1" s="128"/>
      <c r="FSH1" s="128"/>
      <c r="FSI1" s="128"/>
      <c r="FSJ1" s="128"/>
      <c r="FSK1" s="128"/>
      <c r="FSL1" s="128"/>
      <c r="FSM1" s="128"/>
      <c r="FSN1" s="128"/>
      <c r="FSO1" s="128"/>
      <c r="FSP1" s="128"/>
      <c r="FSQ1" s="128"/>
      <c r="FSR1" s="128"/>
      <c r="FSS1" s="128"/>
      <c r="FST1" s="128"/>
      <c r="FSU1" s="128"/>
      <c r="FSV1" s="128"/>
      <c r="FSW1" s="128"/>
      <c r="FSX1" s="128"/>
      <c r="FSY1" s="128"/>
      <c r="FSZ1" s="128"/>
      <c r="FTA1" s="128"/>
      <c r="FTB1" s="128"/>
      <c r="FTC1" s="128"/>
      <c r="FTD1" s="128"/>
      <c r="FTE1" s="128"/>
      <c r="FTF1" s="128"/>
      <c r="FTG1" s="128"/>
      <c r="FTH1" s="128"/>
      <c r="FTI1" s="128"/>
      <c r="FTJ1" s="128"/>
      <c r="FTK1" s="128"/>
      <c r="FTL1" s="128"/>
      <c r="FTM1" s="128"/>
      <c r="FTN1" s="128"/>
      <c r="FTO1" s="128"/>
      <c r="FTP1" s="128"/>
      <c r="FTQ1" s="128"/>
      <c r="FTR1" s="128"/>
      <c r="FTS1" s="128"/>
      <c r="FTT1" s="128"/>
      <c r="FTU1" s="128"/>
      <c r="FTV1" s="128"/>
      <c r="FTW1" s="128"/>
      <c r="FTX1" s="128"/>
      <c r="FTY1" s="128"/>
      <c r="FTZ1" s="128"/>
      <c r="FUA1" s="128"/>
      <c r="FUB1" s="128"/>
      <c r="FUC1" s="128"/>
      <c r="FUD1" s="128"/>
      <c r="FUE1" s="128"/>
      <c r="FUF1" s="128"/>
      <c r="FUG1" s="128"/>
      <c r="FUH1" s="128"/>
      <c r="FUI1" s="128"/>
      <c r="FUJ1" s="128"/>
      <c r="FUK1" s="128"/>
      <c r="FUL1" s="128"/>
      <c r="FUM1" s="128"/>
      <c r="FUN1" s="128"/>
      <c r="FUO1" s="128"/>
      <c r="FUP1" s="128"/>
      <c r="FUQ1" s="128"/>
      <c r="FUR1" s="128"/>
      <c r="FUS1" s="128"/>
      <c r="FUT1" s="128"/>
      <c r="FUU1" s="128"/>
      <c r="FUV1" s="128"/>
      <c r="FUW1" s="128"/>
      <c r="FUX1" s="128"/>
      <c r="FUY1" s="128"/>
      <c r="FUZ1" s="128"/>
      <c r="FVA1" s="128"/>
      <c r="FVB1" s="128"/>
      <c r="FVC1" s="128"/>
      <c r="FVD1" s="128"/>
      <c r="FVE1" s="128"/>
      <c r="FVF1" s="128"/>
      <c r="FVG1" s="128"/>
      <c r="FVH1" s="128"/>
      <c r="FVI1" s="128"/>
      <c r="FVJ1" s="128"/>
      <c r="FVK1" s="128"/>
      <c r="FVL1" s="128"/>
      <c r="FVM1" s="128"/>
      <c r="FVN1" s="128"/>
      <c r="FVO1" s="128"/>
      <c r="FVP1" s="128"/>
      <c r="FVQ1" s="128"/>
      <c r="FVR1" s="128"/>
      <c r="FVS1" s="128"/>
      <c r="FVT1" s="128"/>
      <c r="FVU1" s="128"/>
      <c r="FVV1" s="128"/>
      <c r="FVW1" s="128"/>
      <c r="FVX1" s="128"/>
      <c r="FVY1" s="128"/>
      <c r="FVZ1" s="128"/>
      <c r="FWA1" s="128"/>
      <c r="FWB1" s="128"/>
      <c r="FWC1" s="128"/>
      <c r="FWD1" s="128"/>
      <c r="FWE1" s="128"/>
      <c r="FWF1" s="128"/>
      <c r="FWG1" s="128"/>
      <c r="FWH1" s="128"/>
      <c r="FWI1" s="128"/>
      <c r="FWJ1" s="128"/>
      <c r="FWK1" s="128"/>
      <c r="FWL1" s="128"/>
      <c r="FWM1" s="128"/>
      <c r="FWN1" s="128"/>
      <c r="FWO1" s="128"/>
      <c r="FWP1" s="128"/>
      <c r="FWQ1" s="128"/>
      <c r="FWR1" s="128"/>
      <c r="FWS1" s="128"/>
      <c r="FWT1" s="128"/>
      <c r="FWU1" s="128"/>
      <c r="FWV1" s="128"/>
      <c r="FWW1" s="128"/>
      <c r="FWX1" s="128"/>
      <c r="FWY1" s="128"/>
      <c r="FWZ1" s="128"/>
      <c r="FXA1" s="128"/>
      <c r="FXB1" s="128"/>
      <c r="FXC1" s="128"/>
      <c r="FXD1" s="128"/>
      <c r="FXE1" s="128"/>
      <c r="FXF1" s="128"/>
      <c r="FXG1" s="128"/>
      <c r="FXH1" s="128"/>
      <c r="FXI1" s="128"/>
      <c r="FXJ1" s="128"/>
      <c r="FXK1" s="128"/>
      <c r="FXL1" s="128"/>
      <c r="FXM1" s="128"/>
      <c r="FXN1" s="128"/>
      <c r="FXO1" s="128"/>
      <c r="FXP1" s="128"/>
      <c r="FXQ1" s="128"/>
      <c r="FXR1" s="128"/>
      <c r="FXS1" s="128"/>
      <c r="FXT1" s="128"/>
      <c r="FXU1" s="128"/>
      <c r="FXV1" s="128"/>
      <c r="FXW1" s="128"/>
      <c r="FXX1" s="128"/>
      <c r="FXY1" s="128"/>
      <c r="FXZ1" s="128"/>
      <c r="FYA1" s="128"/>
      <c r="FYB1" s="128"/>
      <c r="FYC1" s="128"/>
      <c r="FYD1" s="128"/>
      <c r="FYE1" s="128"/>
      <c r="FYF1" s="128"/>
      <c r="FYG1" s="128"/>
      <c r="FYH1" s="128"/>
      <c r="FYI1" s="128"/>
      <c r="FYJ1" s="128"/>
      <c r="FYK1" s="128"/>
      <c r="FYL1" s="128"/>
      <c r="FYM1" s="128"/>
      <c r="FYN1" s="128"/>
      <c r="FYO1" s="128"/>
      <c r="FYP1" s="128"/>
      <c r="FYQ1" s="128"/>
      <c r="FYR1" s="128"/>
      <c r="FYS1" s="128"/>
      <c r="FYT1" s="128"/>
      <c r="FYU1" s="128"/>
      <c r="FYV1" s="128"/>
      <c r="FYW1" s="128"/>
      <c r="FYX1" s="128"/>
      <c r="FYY1" s="128"/>
      <c r="FYZ1" s="128"/>
      <c r="FZA1" s="128"/>
      <c r="FZB1" s="128"/>
      <c r="FZC1" s="128"/>
      <c r="FZD1" s="128"/>
      <c r="FZE1" s="128"/>
      <c r="FZF1" s="128"/>
      <c r="FZG1" s="128"/>
      <c r="FZH1" s="128"/>
      <c r="FZI1" s="128"/>
      <c r="FZJ1" s="128"/>
      <c r="FZK1" s="128"/>
      <c r="FZL1" s="128"/>
      <c r="FZM1" s="128"/>
      <c r="FZN1" s="128"/>
      <c r="FZO1" s="128"/>
      <c r="FZP1" s="128"/>
      <c r="FZQ1" s="128"/>
      <c r="FZR1" s="128"/>
      <c r="FZS1" s="128"/>
      <c r="FZT1" s="128"/>
      <c r="FZU1" s="128"/>
      <c r="FZV1" s="128"/>
      <c r="FZW1" s="128"/>
      <c r="FZX1" s="128"/>
      <c r="FZY1" s="128"/>
      <c r="FZZ1" s="128"/>
      <c r="GAA1" s="128"/>
      <c r="GAB1" s="128"/>
      <c r="GAC1" s="128"/>
      <c r="GAD1" s="128"/>
      <c r="GAE1" s="128"/>
      <c r="GAF1" s="128"/>
      <c r="GAG1" s="128"/>
      <c r="GAH1" s="128"/>
      <c r="GAI1" s="128"/>
      <c r="GAJ1" s="128"/>
      <c r="GAK1" s="128"/>
      <c r="GAL1" s="128"/>
      <c r="GAM1" s="128"/>
      <c r="GAN1" s="128"/>
      <c r="GAO1" s="128"/>
      <c r="GAP1" s="128"/>
      <c r="GAQ1" s="128"/>
      <c r="GAR1" s="128"/>
      <c r="GAS1" s="128"/>
      <c r="GAT1" s="128"/>
      <c r="GAU1" s="128"/>
      <c r="GAV1" s="128"/>
      <c r="GAW1" s="128"/>
      <c r="GAX1" s="128"/>
      <c r="GAY1" s="128"/>
      <c r="GAZ1" s="128"/>
      <c r="GBA1" s="128"/>
      <c r="GBB1" s="128"/>
      <c r="GBC1" s="128"/>
      <c r="GBD1" s="128"/>
      <c r="GBE1" s="128"/>
      <c r="GBF1" s="128"/>
      <c r="GBG1" s="128"/>
      <c r="GBH1" s="128"/>
      <c r="GBI1" s="128"/>
      <c r="GBJ1" s="128"/>
      <c r="GBK1" s="128"/>
      <c r="GBL1" s="128"/>
      <c r="GBM1" s="128"/>
      <c r="GBN1" s="128"/>
      <c r="GBO1" s="128"/>
      <c r="GBP1" s="128"/>
      <c r="GBQ1" s="128"/>
      <c r="GBR1" s="128"/>
      <c r="GBS1" s="128"/>
      <c r="GBT1" s="128"/>
      <c r="GBU1" s="128"/>
      <c r="GBV1" s="128"/>
      <c r="GBW1" s="128"/>
      <c r="GBX1" s="128"/>
      <c r="GBY1" s="128"/>
      <c r="GBZ1" s="128"/>
      <c r="GCA1" s="128"/>
      <c r="GCB1" s="128"/>
      <c r="GCC1" s="128"/>
      <c r="GCD1" s="128"/>
      <c r="GCE1" s="128"/>
      <c r="GCF1" s="128"/>
      <c r="GCG1" s="128"/>
      <c r="GCH1" s="128"/>
      <c r="GCI1" s="128"/>
      <c r="GCJ1" s="128"/>
      <c r="GCK1" s="128"/>
      <c r="GCL1" s="128"/>
      <c r="GCM1" s="128"/>
      <c r="GCN1" s="128"/>
      <c r="GCO1" s="128"/>
      <c r="GCP1" s="128"/>
      <c r="GCQ1" s="128"/>
      <c r="GCR1" s="128"/>
      <c r="GCS1" s="128"/>
      <c r="GCT1" s="128"/>
      <c r="GCU1" s="128"/>
      <c r="GCV1" s="128"/>
      <c r="GCW1" s="128"/>
      <c r="GCX1" s="128"/>
      <c r="GCY1" s="128"/>
      <c r="GCZ1" s="128"/>
      <c r="GDA1" s="128"/>
      <c r="GDB1" s="128"/>
      <c r="GDC1" s="128"/>
      <c r="GDD1" s="128"/>
      <c r="GDE1" s="128"/>
      <c r="GDF1" s="128"/>
      <c r="GDG1" s="128"/>
      <c r="GDH1" s="128"/>
      <c r="GDI1" s="128"/>
      <c r="GDJ1" s="128"/>
      <c r="GDK1" s="128"/>
      <c r="GDL1" s="128"/>
      <c r="GDM1" s="128"/>
      <c r="GDN1" s="128"/>
      <c r="GDO1" s="128"/>
      <c r="GDP1" s="128"/>
      <c r="GDQ1" s="128"/>
      <c r="GDR1" s="128"/>
      <c r="GDS1" s="128"/>
      <c r="GDT1" s="128"/>
      <c r="GDU1" s="128"/>
      <c r="GDV1" s="128"/>
      <c r="GDW1" s="128"/>
      <c r="GDX1" s="128"/>
      <c r="GDY1" s="128"/>
      <c r="GDZ1" s="128"/>
      <c r="GEA1" s="128"/>
      <c r="GEB1" s="128"/>
      <c r="GEC1" s="128"/>
      <c r="GED1" s="128"/>
      <c r="GEE1" s="128"/>
      <c r="GEF1" s="128"/>
      <c r="GEG1" s="128"/>
      <c r="GEH1" s="128"/>
      <c r="GEI1" s="128"/>
      <c r="GEJ1" s="128"/>
      <c r="GEK1" s="128"/>
      <c r="GEL1" s="128"/>
      <c r="GEM1" s="128"/>
      <c r="GEN1" s="128"/>
      <c r="GEO1" s="128"/>
      <c r="GEP1" s="128"/>
      <c r="GEQ1" s="128"/>
      <c r="GER1" s="128"/>
      <c r="GES1" s="128"/>
      <c r="GET1" s="128"/>
      <c r="GEU1" s="128"/>
      <c r="GEV1" s="128"/>
      <c r="GEW1" s="128"/>
      <c r="GEX1" s="128"/>
      <c r="GEY1" s="128"/>
      <c r="GEZ1" s="128"/>
      <c r="GFA1" s="128"/>
      <c r="GFB1" s="128"/>
      <c r="GFC1" s="128"/>
      <c r="GFD1" s="128"/>
      <c r="GFE1" s="128"/>
      <c r="GFF1" s="128"/>
      <c r="GFG1" s="128"/>
      <c r="GFH1" s="128"/>
      <c r="GFI1" s="128"/>
      <c r="GFJ1" s="128"/>
      <c r="GFK1" s="128"/>
      <c r="GFL1" s="128"/>
      <c r="GFM1" s="128"/>
      <c r="GFN1" s="128"/>
      <c r="GFO1" s="128"/>
      <c r="GFP1" s="128"/>
      <c r="GFQ1" s="128"/>
      <c r="GFR1" s="128"/>
      <c r="GFS1" s="128"/>
      <c r="GFT1" s="128"/>
      <c r="GFU1" s="128"/>
      <c r="GFV1" s="128"/>
      <c r="GFW1" s="128"/>
      <c r="GFX1" s="128"/>
      <c r="GFY1" s="128"/>
      <c r="GFZ1" s="128"/>
      <c r="GGA1" s="128"/>
      <c r="GGB1" s="128"/>
      <c r="GGC1" s="128"/>
      <c r="GGD1" s="128"/>
      <c r="GGE1" s="128"/>
      <c r="GGF1" s="128"/>
      <c r="GGG1" s="128"/>
      <c r="GGH1" s="128"/>
      <c r="GGI1" s="128"/>
      <c r="GGJ1" s="128"/>
      <c r="GGK1" s="128"/>
      <c r="GGL1" s="128"/>
      <c r="GGM1" s="128"/>
      <c r="GGN1" s="128"/>
      <c r="GGO1" s="128"/>
      <c r="GGP1" s="128"/>
      <c r="GGQ1" s="128"/>
      <c r="GGR1" s="128"/>
      <c r="GGS1" s="128"/>
      <c r="GGT1" s="128"/>
      <c r="GGU1" s="128"/>
      <c r="GGV1" s="128"/>
      <c r="GGW1" s="128"/>
      <c r="GGX1" s="128"/>
      <c r="GGY1" s="128"/>
      <c r="GGZ1" s="128"/>
      <c r="GHA1" s="128"/>
      <c r="GHB1" s="128"/>
      <c r="GHC1" s="128"/>
      <c r="GHD1" s="128"/>
      <c r="GHE1" s="128"/>
      <c r="GHF1" s="128"/>
      <c r="GHG1" s="128"/>
      <c r="GHH1" s="128"/>
      <c r="GHI1" s="128"/>
      <c r="GHJ1" s="128"/>
      <c r="GHK1" s="128"/>
      <c r="GHL1" s="128"/>
      <c r="GHM1" s="128"/>
      <c r="GHN1" s="128"/>
      <c r="GHO1" s="128"/>
      <c r="GHP1" s="128"/>
      <c r="GHQ1" s="128"/>
      <c r="GHR1" s="128"/>
      <c r="GHS1" s="128"/>
      <c r="GHT1" s="128"/>
      <c r="GHU1" s="128"/>
      <c r="GHV1" s="128"/>
      <c r="GHW1" s="128"/>
      <c r="GHX1" s="128"/>
      <c r="GHY1" s="128"/>
      <c r="GHZ1" s="128"/>
      <c r="GIA1" s="128"/>
      <c r="GIB1" s="128"/>
      <c r="GIC1" s="128"/>
      <c r="GID1" s="128"/>
      <c r="GIE1" s="128"/>
      <c r="GIF1" s="128"/>
      <c r="GIG1" s="128"/>
      <c r="GIH1" s="128"/>
      <c r="GII1" s="128"/>
      <c r="GIJ1" s="128"/>
      <c r="GIK1" s="128"/>
      <c r="GIL1" s="128"/>
      <c r="GIM1" s="128"/>
      <c r="GIN1" s="128"/>
      <c r="GIO1" s="128"/>
      <c r="GIP1" s="128"/>
      <c r="GIQ1" s="128"/>
      <c r="GIR1" s="128"/>
      <c r="GIS1" s="128"/>
      <c r="GIT1" s="128"/>
      <c r="GIU1" s="128"/>
      <c r="GIV1" s="128"/>
      <c r="GIW1" s="128"/>
      <c r="GIX1" s="128"/>
      <c r="GIY1" s="128"/>
      <c r="GIZ1" s="128"/>
      <c r="GJA1" s="128"/>
      <c r="GJB1" s="128"/>
      <c r="GJC1" s="128"/>
      <c r="GJD1" s="128"/>
      <c r="GJE1" s="128"/>
      <c r="GJF1" s="128"/>
      <c r="GJG1" s="128"/>
      <c r="GJH1" s="128"/>
      <c r="GJI1" s="128"/>
      <c r="GJJ1" s="128"/>
      <c r="GJK1" s="128"/>
      <c r="GJL1" s="128"/>
      <c r="GJM1" s="128"/>
      <c r="GJN1" s="128"/>
      <c r="GJO1" s="128"/>
      <c r="GJP1" s="128"/>
      <c r="GJQ1" s="128"/>
      <c r="GJR1" s="128"/>
      <c r="GJS1" s="128"/>
      <c r="GJT1" s="128"/>
      <c r="GJU1" s="128"/>
      <c r="GJV1" s="128"/>
      <c r="GJW1" s="128"/>
      <c r="GJX1" s="128"/>
      <c r="GJY1" s="128"/>
      <c r="GJZ1" s="128"/>
      <c r="GKA1" s="128"/>
      <c r="GKB1" s="128"/>
      <c r="GKC1" s="128"/>
      <c r="GKD1" s="128"/>
      <c r="GKE1" s="128"/>
      <c r="GKF1" s="128"/>
      <c r="GKG1" s="128"/>
      <c r="GKH1" s="128"/>
      <c r="GKI1" s="128"/>
      <c r="GKJ1" s="128"/>
      <c r="GKK1" s="128"/>
      <c r="GKL1" s="128"/>
      <c r="GKM1" s="128"/>
      <c r="GKN1" s="128"/>
      <c r="GKO1" s="128"/>
      <c r="GKP1" s="128"/>
      <c r="GKQ1" s="128"/>
      <c r="GKR1" s="128"/>
      <c r="GKS1" s="128"/>
      <c r="GKT1" s="128"/>
      <c r="GKU1" s="128"/>
      <c r="GKV1" s="128"/>
      <c r="GKW1" s="128"/>
      <c r="GKX1" s="128"/>
      <c r="GKY1" s="128"/>
      <c r="GKZ1" s="128"/>
      <c r="GLA1" s="128"/>
      <c r="GLB1" s="128"/>
      <c r="GLC1" s="128"/>
      <c r="GLD1" s="128"/>
      <c r="GLE1" s="128"/>
      <c r="GLF1" s="128"/>
      <c r="GLG1" s="128"/>
      <c r="GLH1" s="128"/>
      <c r="GLI1" s="128"/>
      <c r="GLJ1" s="128"/>
      <c r="GLK1" s="128"/>
      <c r="GLL1" s="128"/>
      <c r="GLM1" s="128"/>
      <c r="GLN1" s="128"/>
      <c r="GLO1" s="128"/>
      <c r="GLP1" s="128"/>
      <c r="GLQ1" s="128"/>
      <c r="GLR1" s="128"/>
      <c r="GLS1" s="128"/>
      <c r="GLT1" s="128"/>
      <c r="GLU1" s="128"/>
      <c r="GLV1" s="128"/>
      <c r="GLW1" s="128"/>
      <c r="GLX1" s="128"/>
      <c r="GLY1" s="128"/>
      <c r="GLZ1" s="128"/>
      <c r="GMA1" s="128"/>
      <c r="GMB1" s="128"/>
      <c r="GMC1" s="128"/>
      <c r="GMD1" s="128"/>
      <c r="GME1" s="128"/>
      <c r="GMF1" s="128"/>
      <c r="GMG1" s="128"/>
      <c r="GMH1" s="128"/>
      <c r="GMI1" s="128"/>
      <c r="GMJ1" s="128"/>
      <c r="GMK1" s="128"/>
      <c r="GML1" s="128"/>
      <c r="GMM1" s="128"/>
      <c r="GMN1" s="128"/>
      <c r="GMO1" s="128"/>
      <c r="GMP1" s="128"/>
      <c r="GMQ1" s="128"/>
      <c r="GMR1" s="128"/>
      <c r="GMS1" s="128"/>
      <c r="GMT1" s="128"/>
      <c r="GMU1" s="128"/>
      <c r="GMV1" s="128"/>
      <c r="GMW1" s="128"/>
      <c r="GMX1" s="128"/>
      <c r="GMY1" s="128"/>
      <c r="GMZ1" s="128"/>
      <c r="GNA1" s="128"/>
      <c r="GNB1" s="128"/>
      <c r="GNC1" s="128"/>
      <c r="GND1" s="128"/>
      <c r="GNE1" s="128"/>
      <c r="GNF1" s="128"/>
      <c r="GNG1" s="128"/>
      <c r="GNH1" s="128"/>
      <c r="GNI1" s="128"/>
      <c r="GNJ1" s="128"/>
      <c r="GNK1" s="128"/>
      <c r="GNL1" s="128"/>
      <c r="GNM1" s="128"/>
      <c r="GNN1" s="128"/>
      <c r="GNO1" s="128"/>
      <c r="GNP1" s="128"/>
      <c r="GNQ1" s="128"/>
      <c r="GNR1" s="128"/>
      <c r="GNS1" s="128"/>
      <c r="GNT1" s="128"/>
      <c r="GNU1" s="128"/>
      <c r="GNV1" s="128"/>
      <c r="GNW1" s="128"/>
      <c r="GNX1" s="128"/>
      <c r="GNY1" s="128"/>
      <c r="GNZ1" s="128"/>
      <c r="GOA1" s="128"/>
      <c r="GOB1" s="128"/>
      <c r="GOC1" s="128"/>
      <c r="GOD1" s="128"/>
      <c r="GOE1" s="128"/>
      <c r="GOF1" s="128"/>
      <c r="GOG1" s="128"/>
      <c r="GOH1" s="128"/>
      <c r="GOI1" s="128"/>
      <c r="GOJ1" s="128"/>
      <c r="GOK1" s="128"/>
      <c r="GOL1" s="128"/>
      <c r="GOM1" s="128"/>
      <c r="GON1" s="128"/>
      <c r="GOO1" s="128"/>
      <c r="GOP1" s="128"/>
      <c r="GOQ1" s="128"/>
      <c r="GOR1" s="128"/>
      <c r="GOS1" s="128"/>
      <c r="GOT1" s="128"/>
      <c r="GOU1" s="128"/>
      <c r="GOV1" s="128"/>
      <c r="GOW1" s="128"/>
      <c r="GOX1" s="128"/>
      <c r="GOY1" s="128"/>
      <c r="GOZ1" s="128"/>
      <c r="GPA1" s="128"/>
      <c r="GPB1" s="128"/>
      <c r="GPC1" s="128"/>
      <c r="GPD1" s="128"/>
      <c r="GPE1" s="128"/>
      <c r="GPF1" s="128"/>
      <c r="GPG1" s="128"/>
      <c r="GPH1" s="128"/>
      <c r="GPI1" s="128"/>
      <c r="GPJ1" s="128"/>
      <c r="GPK1" s="128"/>
      <c r="GPL1" s="128"/>
      <c r="GPM1" s="128"/>
      <c r="GPN1" s="128"/>
      <c r="GPO1" s="128"/>
      <c r="GPP1" s="128"/>
      <c r="GPQ1" s="128"/>
      <c r="GPR1" s="128"/>
      <c r="GPS1" s="128"/>
      <c r="GPT1" s="128"/>
      <c r="GPU1" s="128"/>
      <c r="GPV1" s="128"/>
      <c r="GPW1" s="128"/>
      <c r="GPX1" s="128"/>
      <c r="GPY1" s="128"/>
      <c r="GPZ1" s="128"/>
      <c r="GQA1" s="128"/>
      <c r="GQB1" s="128"/>
      <c r="GQC1" s="128"/>
      <c r="GQD1" s="128"/>
      <c r="GQE1" s="128"/>
      <c r="GQF1" s="128"/>
      <c r="GQG1" s="128"/>
      <c r="GQH1" s="128"/>
      <c r="GQI1" s="128"/>
      <c r="GQJ1" s="128"/>
      <c r="GQK1" s="128"/>
      <c r="GQL1" s="128"/>
      <c r="GQM1" s="128"/>
      <c r="GQN1" s="128"/>
      <c r="GQO1" s="128"/>
      <c r="GQP1" s="128"/>
      <c r="GQQ1" s="128"/>
      <c r="GQR1" s="128"/>
      <c r="GQS1" s="128"/>
      <c r="GQT1" s="128"/>
      <c r="GQU1" s="128"/>
      <c r="GQV1" s="128"/>
      <c r="GQW1" s="128"/>
      <c r="GQX1" s="128"/>
      <c r="GQY1" s="128"/>
      <c r="GQZ1" s="128"/>
      <c r="GRA1" s="128"/>
      <c r="GRB1" s="128"/>
      <c r="GRC1" s="128"/>
      <c r="GRD1" s="128"/>
      <c r="GRE1" s="128"/>
      <c r="GRF1" s="128"/>
      <c r="GRG1" s="128"/>
      <c r="GRH1" s="128"/>
      <c r="GRI1" s="128"/>
      <c r="GRJ1" s="128"/>
      <c r="GRK1" s="128"/>
      <c r="GRL1" s="128"/>
      <c r="GRM1" s="128"/>
      <c r="GRN1" s="128"/>
      <c r="GRO1" s="128"/>
      <c r="GRP1" s="128"/>
      <c r="GRQ1" s="128"/>
      <c r="GRR1" s="128"/>
      <c r="GRS1" s="128"/>
      <c r="GRT1" s="128"/>
      <c r="GRU1" s="128"/>
      <c r="GRV1" s="128"/>
      <c r="GRW1" s="128"/>
      <c r="GRX1" s="128"/>
      <c r="GRY1" s="128"/>
      <c r="GRZ1" s="128"/>
      <c r="GSA1" s="128"/>
      <c r="GSB1" s="128"/>
      <c r="GSC1" s="128"/>
      <c r="GSD1" s="128"/>
      <c r="GSE1" s="128"/>
      <c r="GSF1" s="128"/>
      <c r="GSG1" s="128"/>
      <c r="GSH1" s="128"/>
      <c r="GSI1" s="128"/>
      <c r="GSJ1" s="128"/>
      <c r="GSK1" s="128"/>
      <c r="GSL1" s="128"/>
      <c r="GSM1" s="128"/>
      <c r="GSN1" s="128"/>
      <c r="GSO1" s="128"/>
      <c r="GSP1" s="128"/>
      <c r="GSQ1" s="128"/>
      <c r="GSR1" s="128"/>
      <c r="GSS1" s="128"/>
      <c r="GST1" s="128"/>
      <c r="GSU1" s="128"/>
      <c r="GSV1" s="128"/>
      <c r="GSW1" s="128"/>
      <c r="GSX1" s="128"/>
      <c r="GSY1" s="128"/>
      <c r="GSZ1" s="128"/>
      <c r="GTA1" s="128"/>
      <c r="GTB1" s="128"/>
      <c r="GTC1" s="128"/>
      <c r="GTD1" s="128"/>
      <c r="GTE1" s="128"/>
      <c r="GTF1" s="128"/>
      <c r="GTG1" s="128"/>
      <c r="GTH1" s="128"/>
      <c r="GTI1" s="128"/>
      <c r="GTJ1" s="128"/>
      <c r="GTK1" s="128"/>
      <c r="GTL1" s="128"/>
      <c r="GTM1" s="128"/>
      <c r="GTN1" s="128"/>
      <c r="GTO1" s="128"/>
      <c r="GTP1" s="128"/>
      <c r="GTQ1" s="128"/>
      <c r="GTR1" s="128"/>
      <c r="GTS1" s="128"/>
      <c r="GTT1" s="128"/>
      <c r="GTU1" s="128"/>
      <c r="GTV1" s="128"/>
      <c r="GTW1" s="128"/>
      <c r="GTX1" s="128"/>
      <c r="GTY1" s="128"/>
      <c r="GTZ1" s="128"/>
      <c r="GUA1" s="128"/>
      <c r="GUB1" s="128"/>
      <c r="GUC1" s="128"/>
      <c r="GUD1" s="128"/>
      <c r="GUE1" s="128"/>
      <c r="GUF1" s="128"/>
      <c r="GUG1" s="128"/>
      <c r="GUH1" s="128"/>
      <c r="GUI1" s="128"/>
      <c r="GUJ1" s="128"/>
      <c r="GUK1" s="128"/>
      <c r="GUL1" s="128"/>
      <c r="GUM1" s="128"/>
      <c r="GUN1" s="128"/>
      <c r="GUO1" s="128"/>
      <c r="GUP1" s="128"/>
      <c r="GUQ1" s="128"/>
      <c r="GUR1" s="128"/>
      <c r="GUS1" s="128"/>
      <c r="GUT1" s="128"/>
      <c r="GUU1" s="128"/>
      <c r="GUV1" s="128"/>
      <c r="GUW1" s="128"/>
      <c r="GUX1" s="128"/>
      <c r="GUY1" s="128"/>
      <c r="GUZ1" s="128"/>
      <c r="GVA1" s="128"/>
      <c r="GVB1" s="128"/>
      <c r="GVC1" s="128"/>
      <c r="GVD1" s="128"/>
      <c r="GVE1" s="128"/>
      <c r="GVF1" s="128"/>
      <c r="GVG1" s="128"/>
      <c r="GVH1" s="128"/>
      <c r="GVI1" s="128"/>
      <c r="GVJ1" s="128"/>
      <c r="GVK1" s="128"/>
      <c r="GVL1" s="128"/>
      <c r="GVM1" s="128"/>
      <c r="GVN1" s="128"/>
      <c r="GVO1" s="128"/>
      <c r="GVP1" s="128"/>
      <c r="GVQ1" s="128"/>
      <c r="GVR1" s="128"/>
      <c r="GVS1" s="128"/>
      <c r="GVT1" s="128"/>
      <c r="GVU1" s="128"/>
      <c r="GVV1" s="128"/>
      <c r="GVW1" s="128"/>
      <c r="GVX1" s="128"/>
      <c r="GVY1" s="128"/>
      <c r="GVZ1" s="128"/>
      <c r="GWA1" s="128"/>
      <c r="GWB1" s="128"/>
      <c r="GWC1" s="128"/>
      <c r="GWD1" s="128"/>
      <c r="GWE1" s="128"/>
      <c r="GWF1" s="128"/>
      <c r="GWG1" s="128"/>
      <c r="GWH1" s="128"/>
      <c r="GWI1" s="128"/>
      <c r="GWJ1" s="128"/>
      <c r="GWK1" s="128"/>
      <c r="GWL1" s="128"/>
      <c r="GWM1" s="128"/>
      <c r="GWN1" s="128"/>
      <c r="GWO1" s="128"/>
      <c r="GWP1" s="128"/>
      <c r="GWQ1" s="128"/>
      <c r="GWR1" s="128"/>
      <c r="GWS1" s="128"/>
      <c r="GWT1" s="128"/>
      <c r="GWU1" s="128"/>
      <c r="GWV1" s="128"/>
      <c r="GWW1" s="128"/>
      <c r="GWX1" s="128"/>
      <c r="GWY1" s="128"/>
      <c r="GWZ1" s="128"/>
      <c r="GXA1" s="128"/>
      <c r="GXB1" s="128"/>
      <c r="GXC1" s="128"/>
      <c r="GXD1" s="128"/>
      <c r="GXE1" s="128"/>
      <c r="GXF1" s="128"/>
      <c r="GXG1" s="128"/>
      <c r="GXH1" s="128"/>
      <c r="GXI1" s="128"/>
      <c r="GXJ1" s="128"/>
      <c r="GXK1" s="128"/>
      <c r="GXL1" s="128"/>
      <c r="GXM1" s="128"/>
      <c r="GXN1" s="128"/>
      <c r="GXO1" s="128"/>
      <c r="GXP1" s="128"/>
      <c r="GXQ1" s="128"/>
      <c r="GXR1" s="128"/>
      <c r="GXS1" s="128"/>
      <c r="GXT1" s="128"/>
      <c r="GXU1" s="128"/>
      <c r="GXV1" s="128"/>
      <c r="GXW1" s="128"/>
      <c r="GXX1" s="128"/>
      <c r="GXY1" s="128"/>
      <c r="GXZ1" s="128"/>
      <c r="GYA1" s="128"/>
      <c r="GYB1" s="128"/>
      <c r="GYC1" s="128"/>
      <c r="GYD1" s="128"/>
      <c r="GYE1" s="128"/>
      <c r="GYF1" s="128"/>
      <c r="GYG1" s="128"/>
      <c r="GYH1" s="128"/>
      <c r="GYI1" s="128"/>
      <c r="GYJ1" s="128"/>
      <c r="GYK1" s="128"/>
      <c r="GYL1" s="128"/>
      <c r="GYM1" s="128"/>
      <c r="GYN1" s="128"/>
      <c r="GYO1" s="128"/>
      <c r="GYP1" s="128"/>
      <c r="GYQ1" s="128"/>
      <c r="GYR1" s="128"/>
      <c r="GYS1" s="128"/>
      <c r="GYT1" s="128"/>
      <c r="GYU1" s="128"/>
      <c r="GYV1" s="128"/>
      <c r="GYW1" s="128"/>
      <c r="GYX1" s="128"/>
      <c r="GYY1" s="128"/>
      <c r="GYZ1" s="128"/>
      <c r="GZA1" s="128"/>
      <c r="GZB1" s="128"/>
      <c r="GZC1" s="128"/>
      <c r="GZD1" s="128"/>
      <c r="GZE1" s="128"/>
      <c r="GZF1" s="128"/>
      <c r="GZG1" s="128"/>
      <c r="GZH1" s="128"/>
      <c r="GZI1" s="128"/>
      <c r="GZJ1" s="128"/>
      <c r="GZK1" s="128"/>
      <c r="GZL1" s="128"/>
      <c r="GZM1" s="128"/>
      <c r="GZN1" s="128"/>
      <c r="GZO1" s="128"/>
      <c r="GZP1" s="128"/>
      <c r="GZQ1" s="128"/>
      <c r="GZR1" s="128"/>
      <c r="GZS1" s="128"/>
      <c r="GZT1" s="128"/>
      <c r="GZU1" s="128"/>
      <c r="GZV1" s="128"/>
      <c r="GZW1" s="128"/>
      <c r="GZX1" s="128"/>
      <c r="GZY1" s="128"/>
      <c r="GZZ1" s="128"/>
      <c r="HAA1" s="128"/>
      <c r="HAB1" s="128"/>
      <c r="HAC1" s="128"/>
      <c r="HAD1" s="128"/>
      <c r="HAE1" s="128"/>
      <c r="HAF1" s="128"/>
      <c r="HAG1" s="128"/>
      <c r="HAH1" s="128"/>
      <c r="HAI1" s="128"/>
      <c r="HAJ1" s="128"/>
      <c r="HAK1" s="128"/>
      <c r="HAL1" s="128"/>
      <c r="HAM1" s="128"/>
      <c r="HAN1" s="128"/>
      <c r="HAO1" s="128"/>
      <c r="HAP1" s="128"/>
      <c r="HAQ1" s="128"/>
      <c r="HAR1" s="128"/>
      <c r="HAS1" s="128"/>
      <c r="HAT1" s="128"/>
      <c r="HAU1" s="128"/>
      <c r="HAV1" s="128"/>
      <c r="HAW1" s="128"/>
      <c r="HAX1" s="128"/>
      <c r="HAY1" s="128"/>
      <c r="HAZ1" s="128"/>
      <c r="HBA1" s="128"/>
      <c r="HBB1" s="128"/>
      <c r="HBC1" s="128"/>
      <c r="HBD1" s="128"/>
      <c r="HBE1" s="128"/>
      <c r="HBF1" s="128"/>
      <c r="HBG1" s="128"/>
      <c r="HBH1" s="128"/>
      <c r="HBI1" s="128"/>
      <c r="HBJ1" s="128"/>
      <c r="HBK1" s="128"/>
      <c r="HBL1" s="128"/>
      <c r="HBM1" s="128"/>
      <c r="HBN1" s="128"/>
      <c r="HBO1" s="128"/>
      <c r="HBP1" s="128"/>
      <c r="HBQ1" s="128"/>
      <c r="HBR1" s="128"/>
      <c r="HBS1" s="128"/>
      <c r="HBT1" s="128"/>
      <c r="HBU1" s="128"/>
      <c r="HBV1" s="128"/>
      <c r="HBW1" s="128"/>
      <c r="HBX1" s="128"/>
      <c r="HBY1" s="128"/>
      <c r="HBZ1" s="128"/>
      <c r="HCA1" s="128"/>
      <c r="HCB1" s="128"/>
      <c r="HCC1" s="128"/>
      <c r="HCD1" s="128"/>
      <c r="HCE1" s="128"/>
      <c r="HCF1" s="128"/>
      <c r="HCG1" s="128"/>
      <c r="HCH1" s="128"/>
      <c r="HCI1" s="128"/>
      <c r="HCJ1" s="128"/>
      <c r="HCK1" s="128"/>
      <c r="HCL1" s="128"/>
      <c r="HCM1" s="128"/>
      <c r="HCN1" s="128"/>
      <c r="HCO1" s="128"/>
      <c r="HCP1" s="128"/>
      <c r="HCQ1" s="128"/>
      <c r="HCR1" s="128"/>
      <c r="HCS1" s="128"/>
      <c r="HCT1" s="128"/>
      <c r="HCU1" s="128"/>
      <c r="HCV1" s="128"/>
      <c r="HCW1" s="128"/>
      <c r="HCX1" s="128"/>
      <c r="HCY1" s="128"/>
      <c r="HCZ1" s="128"/>
      <c r="HDA1" s="128"/>
      <c r="HDB1" s="128"/>
      <c r="HDC1" s="128"/>
      <c r="HDD1" s="128"/>
      <c r="HDE1" s="128"/>
      <c r="HDF1" s="128"/>
      <c r="HDG1" s="128"/>
      <c r="HDH1" s="128"/>
      <c r="HDI1" s="128"/>
      <c r="HDJ1" s="128"/>
      <c r="HDK1" s="128"/>
      <c r="HDL1" s="128"/>
      <c r="HDM1" s="128"/>
      <c r="HDN1" s="128"/>
      <c r="HDO1" s="128"/>
      <c r="HDP1" s="128"/>
      <c r="HDQ1" s="128"/>
      <c r="HDR1" s="128"/>
      <c r="HDS1" s="128"/>
      <c r="HDT1" s="128"/>
      <c r="HDU1" s="128"/>
      <c r="HDV1" s="128"/>
      <c r="HDW1" s="128"/>
      <c r="HDX1" s="128"/>
      <c r="HDY1" s="128"/>
      <c r="HDZ1" s="128"/>
      <c r="HEA1" s="128"/>
      <c r="HEB1" s="128"/>
      <c r="HEC1" s="128"/>
      <c r="HED1" s="128"/>
      <c r="HEE1" s="128"/>
      <c r="HEF1" s="128"/>
      <c r="HEG1" s="128"/>
      <c r="HEH1" s="128"/>
      <c r="HEI1" s="128"/>
      <c r="HEJ1" s="128"/>
      <c r="HEK1" s="128"/>
      <c r="HEL1" s="128"/>
      <c r="HEM1" s="128"/>
      <c r="HEN1" s="128"/>
      <c r="HEO1" s="128"/>
      <c r="HEP1" s="128"/>
      <c r="HEQ1" s="128"/>
      <c r="HER1" s="128"/>
      <c r="HES1" s="128"/>
      <c r="HET1" s="128"/>
      <c r="HEU1" s="128"/>
      <c r="HEV1" s="128"/>
      <c r="HEW1" s="128"/>
      <c r="HEX1" s="128"/>
      <c r="HEY1" s="128"/>
      <c r="HEZ1" s="128"/>
      <c r="HFA1" s="128"/>
      <c r="HFB1" s="128"/>
      <c r="HFC1" s="128"/>
      <c r="HFD1" s="128"/>
      <c r="HFE1" s="128"/>
      <c r="HFF1" s="128"/>
      <c r="HFG1" s="128"/>
      <c r="HFH1" s="128"/>
      <c r="HFI1" s="128"/>
      <c r="HFJ1" s="128"/>
      <c r="HFK1" s="128"/>
      <c r="HFL1" s="128"/>
      <c r="HFM1" s="128"/>
      <c r="HFN1" s="128"/>
      <c r="HFO1" s="128"/>
      <c r="HFP1" s="128"/>
      <c r="HFQ1" s="128"/>
      <c r="HFR1" s="128"/>
      <c r="HFS1" s="128"/>
      <c r="HFT1" s="128"/>
      <c r="HFU1" s="128"/>
      <c r="HFV1" s="128"/>
      <c r="HFW1" s="128"/>
      <c r="HFX1" s="128"/>
      <c r="HFY1" s="128"/>
      <c r="HFZ1" s="128"/>
      <c r="HGA1" s="128"/>
      <c r="HGB1" s="128"/>
      <c r="HGC1" s="128"/>
      <c r="HGD1" s="128"/>
      <c r="HGE1" s="128"/>
      <c r="HGF1" s="128"/>
      <c r="HGG1" s="128"/>
      <c r="HGH1" s="128"/>
      <c r="HGI1" s="128"/>
      <c r="HGJ1" s="128"/>
      <c r="HGK1" s="128"/>
      <c r="HGL1" s="128"/>
      <c r="HGM1" s="128"/>
      <c r="HGN1" s="128"/>
      <c r="HGO1" s="128"/>
      <c r="HGP1" s="128"/>
      <c r="HGQ1" s="128"/>
      <c r="HGR1" s="128"/>
      <c r="HGS1" s="128"/>
      <c r="HGT1" s="128"/>
      <c r="HGU1" s="128"/>
      <c r="HGV1" s="128"/>
      <c r="HGW1" s="128"/>
      <c r="HGX1" s="128"/>
      <c r="HGY1" s="128"/>
      <c r="HGZ1" s="128"/>
      <c r="HHA1" s="128"/>
      <c r="HHB1" s="128"/>
      <c r="HHC1" s="128"/>
      <c r="HHD1" s="128"/>
      <c r="HHE1" s="128"/>
      <c r="HHF1" s="128"/>
      <c r="HHG1" s="128"/>
      <c r="HHH1" s="128"/>
      <c r="HHI1" s="128"/>
      <c r="HHJ1" s="128"/>
      <c r="HHK1" s="128"/>
      <c r="HHL1" s="128"/>
      <c r="HHM1" s="128"/>
      <c r="HHN1" s="128"/>
      <c r="HHO1" s="128"/>
      <c r="HHP1" s="128"/>
      <c r="HHQ1" s="128"/>
      <c r="HHR1" s="128"/>
      <c r="HHS1" s="128"/>
      <c r="HHT1" s="128"/>
      <c r="HHU1" s="128"/>
      <c r="HHV1" s="128"/>
      <c r="HHW1" s="128"/>
      <c r="HHX1" s="128"/>
      <c r="HHY1" s="128"/>
      <c r="HHZ1" s="128"/>
      <c r="HIA1" s="128"/>
      <c r="HIB1" s="128"/>
      <c r="HIC1" s="128"/>
      <c r="HID1" s="128"/>
      <c r="HIE1" s="128"/>
      <c r="HIF1" s="128"/>
      <c r="HIG1" s="128"/>
      <c r="HIH1" s="128"/>
      <c r="HII1" s="128"/>
      <c r="HIJ1" s="128"/>
      <c r="HIK1" s="128"/>
      <c r="HIL1" s="128"/>
      <c r="HIM1" s="128"/>
      <c r="HIN1" s="128"/>
      <c r="HIO1" s="128"/>
      <c r="HIP1" s="128"/>
      <c r="HIQ1" s="128"/>
      <c r="HIR1" s="128"/>
      <c r="HIS1" s="128"/>
      <c r="HIT1" s="128"/>
      <c r="HIU1" s="128"/>
      <c r="HIV1" s="128"/>
      <c r="HIW1" s="128"/>
      <c r="HIX1" s="128"/>
      <c r="HIY1" s="128"/>
      <c r="HIZ1" s="128"/>
      <c r="HJA1" s="128"/>
      <c r="HJB1" s="128"/>
      <c r="HJC1" s="128"/>
      <c r="HJD1" s="128"/>
      <c r="HJE1" s="128"/>
      <c r="HJF1" s="128"/>
      <c r="HJG1" s="128"/>
      <c r="HJH1" s="128"/>
      <c r="HJI1" s="128"/>
      <c r="HJJ1" s="128"/>
      <c r="HJK1" s="128"/>
      <c r="HJL1" s="128"/>
      <c r="HJM1" s="128"/>
      <c r="HJN1" s="128"/>
      <c r="HJO1" s="128"/>
      <c r="HJP1" s="128"/>
      <c r="HJQ1" s="128"/>
      <c r="HJR1" s="128"/>
      <c r="HJS1" s="128"/>
      <c r="HJT1" s="128"/>
      <c r="HJU1" s="128"/>
      <c r="HJV1" s="128"/>
      <c r="HJW1" s="128"/>
      <c r="HJX1" s="128"/>
      <c r="HJY1" s="128"/>
      <c r="HJZ1" s="128"/>
      <c r="HKA1" s="128"/>
      <c r="HKB1" s="128"/>
      <c r="HKC1" s="128"/>
      <c r="HKD1" s="128"/>
      <c r="HKE1" s="128"/>
      <c r="HKF1" s="128"/>
      <c r="HKG1" s="128"/>
      <c r="HKH1" s="128"/>
      <c r="HKI1" s="128"/>
      <c r="HKJ1" s="128"/>
      <c r="HKK1" s="128"/>
      <c r="HKL1" s="128"/>
      <c r="HKM1" s="128"/>
      <c r="HKN1" s="128"/>
      <c r="HKO1" s="128"/>
      <c r="HKP1" s="128"/>
      <c r="HKQ1" s="128"/>
      <c r="HKR1" s="128"/>
      <c r="HKS1" s="128"/>
      <c r="HKT1" s="128"/>
      <c r="HKU1" s="128"/>
      <c r="HKV1" s="128"/>
      <c r="HKW1" s="128"/>
      <c r="HKX1" s="128"/>
      <c r="HKY1" s="128"/>
      <c r="HKZ1" s="128"/>
      <c r="HLA1" s="128"/>
      <c r="HLB1" s="128"/>
      <c r="HLC1" s="128"/>
      <c r="HLD1" s="128"/>
      <c r="HLE1" s="128"/>
      <c r="HLF1" s="128"/>
      <c r="HLG1" s="128"/>
      <c r="HLH1" s="128"/>
      <c r="HLI1" s="128"/>
      <c r="HLJ1" s="128"/>
      <c r="HLK1" s="128"/>
      <c r="HLL1" s="128"/>
      <c r="HLM1" s="128"/>
      <c r="HLN1" s="128"/>
      <c r="HLO1" s="128"/>
      <c r="HLP1" s="128"/>
      <c r="HLQ1" s="128"/>
      <c r="HLR1" s="128"/>
      <c r="HLS1" s="128"/>
      <c r="HLT1" s="128"/>
      <c r="HLU1" s="128"/>
      <c r="HLV1" s="128"/>
      <c r="HLW1" s="128"/>
      <c r="HLX1" s="128"/>
      <c r="HLY1" s="128"/>
      <c r="HLZ1" s="128"/>
      <c r="HMA1" s="128"/>
      <c r="HMB1" s="128"/>
      <c r="HMC1" s="128"/>
      <c r="HMD1" s="128"/>
      <c r="HME1" s="128"/>
      <c r="HMF1" s="128"/>
      <c r="HMG1" s="128"/>
      <c r="HMH1" s="128"/>
      <c r="HMI1" s="128"/>
      <c r="HMJ1" s="128"/>
      <c r="HMK1" s="128"/>
      <c r="HML1" s="128"/>
      <c r="HMM1" s="128"/>
      <c r="HMN1" s="128"/>
      <c r="HMO1" s="128"/>
      <c r="HMP1" s="128"/>
      <c r="HMQ1" s="128"/>
      <c r="HMR1" s="128"/>
      <c r="HMS1" s="128"/>
      <c r="HMT1" s="128"/>
      <c r="HMU1" s="128"/>
      <c r="HMV1" s="128"/>
      <c r="HMW1" s="128"/>
      <c r="HMX1" s="128"/>
      <c r="HMY1" s="128"/>
      <c r="HMZ1" s="128"/>
      <c r="HNA1" s="128"/>
      <c r="HNB1" s="128"/>
      <c r="HNC1" s="128"/>
      <c r="HND1" s="128"/>
      <c r="HNE1" s="128"/>
      <c r="HNF1" s="128"/>
      <c r="HNG1" s="128"/>
      <c r="HNH1" s="128"/>
      <c r="HNI1" s="128"/>
      <c r="HNJ1" s="128"/>
      <c r="HNK1" s="128"/>
      <c r="HNL1" s="128"/>
      <c r="HNM1" s="128"/>
      <c r="HNN1" s="128"/>
      <c r="HNO1" s="128"/>
      <c r="HNP1" s="128"/>
      <c r="HNQ1" s="128"/>
      <c r="HNR1" s="128"/>
      <c r="HNS1" s="128"/>
      <c r="HNT1" s="128"/>
      <c r="HNU1" s="128"/>
      <c r="HNV1" s="128"/>
      <c r="HNW1" s="128"/>
      <c r="HNX1" s="128"/>
      <c r="HNY1" s="128"/>
      <c r="HNZ1" s="128"/>
      <c r="HOA1" s="128"/>
      <c r="HOB1" s="128"/>
      <c r="HOC1" s="128"/>
      <c r="HOD1" s="128"/>
      <c r="HOE1" s="128"/>
      <c r="HOF1" s="128"/>
      <c r="HOG1" s="128"/>
      <c r="HOH1" s="128"/>
      <c r="HOI1" s="128"/>
      <c r="HOJ1" s="128"/>
      <c r="HOK1" s="128"/>
      <c r="HOL1" s="128"/>
      <c r="HOM1" s="128"/>
      <c r="HON1" s="128"/>
      <c r="HOO1" s="128"/>
      <c r="HOP1" s="128"/>
      <c r="HOQ1" s="128"/>
      <c r="HOR1" s="128"/>
      <c r="HOS1" s="128"/>
      <c r="HOT1" s="128"/>
      <c r="HOU1" s="128"/>
      <c r="HOV1" s="128"/>
      <c r="HOW1" s="128"/>
      <c r="HOX1" s="128"/>
      <c r="HOY1" s="128"/>
      <c r="HOZ1" s="128"/>
      <c r="HPA1" s="128"/>
      <c r="HPB1" s="128"/>
      <c r="HPC1" s="128"/>
      <c r="HPD1" s="128"/>
      <c r="HPE1" s="128"/>
      <c r="HPF1" s="128"/>
      <c r="HPG1" s="128"/>
      <c r="HPH1" s="128"/>
      <c r="HPI1" s="128"/>
      <c r="HPJ1" s="128"/>
      <c r="HPK1" s="128"/>
      <c r="HPL1" s="128"/>
      <c r="HPM1" s="128"/>
      <c r="HPN1" s="128"/>
      <c r="HPO1" s="128"/>
      <c r="HPP1" s="128"/>
      <c r="HPQ1" s="128"/>
      <c r="HPR1" s="128"/>
      <c r="HPS1" s="128"/>
      <c r="HPT1" s="128"/>
      <c r="HPU1" s="128"/>
      <c r="HPV1" s="128"/>
      <c r="HPW1" s="128"/>
      <c r="HPX1" s="128"/>
      <c r="HPY1" s="128"/>
      <c r="HPZ1" s="128"/>
      <c r="HQA1" s="128"/>
      <c r="HQB1" s="128"/>
      <c r="HQC1" s="128"/>
      <c r="HQD1" s="128"/>
      <c r="HQE1" s="128"/>
      <c r="HQF1" s="128"/>
      <c r="HQG1" s="128"/>
      <c r="HQH1" s="128"/>
      <c r="HQI1" s="128"/>
      <c r="HQJ1" s="128"/>
      <c r="HQK1" s="128"/>
      <c r="HQL1" s="128"/>
      <c r="HQM1" s="128"/>
      <c r="HQN1" s="128"/>
      <c r="HQO1" s="128"/>
      <c r="HQP1" s="128"/>
      <c r="HQQ1" s="128"/>
      <c r="HQR1" s="128"/>
      <c r="HQS1" s="128"/>
      <c r="HQT1" s="128"/>
      <c r="HQU1" s="128"/>
      <c r="HQV1" s="128"/>
      <c r="HQW1" s="128"/>
      <c r="HQX1" s="128"/>
      <c r="HQY1" s="128"/>
      <c r="HQZ1" s="128"/>
      <c r="HRA1" s="128"/>
      <c r="HRB1" s="128"/>
      <c r="HRC1" s="128"/>
      <c r="HRD1" s="128"/>
      <c r="HRE1" s="128"/>
      <c r="HRF1" s="128"/>
      <c r="HRG1" s="128"/>
      <c r="HRH1" s="128"/>
      <c r="HRI1" s="128"/>
      <c r="HRJ1" s="128"/>
      <c r="HRK1" s="128"/>
      <c r="HRL1" s="128"/>
      <c r="HRM1" s="128"/>
      <c r="HRN1" s="128"/>
      <c r="HRO1" s="128"/>
      <c r="HRP1" s="128"/>
      <c r="HRQ1" s="128"/>
      <c r="HRR1" s="128"/>
      <c r="HRS1" s="128"/>
      <c r="HRT1" s="128"/>
      <c r="HRU1" s="128"/>
      <c r="HRV1" s="128"/>
      <c r="HRW1" s="128"/>
      <c r="HRX1" s="128"/>
      <c r="HRY1" s="128"/>
      <c r="HRZ1" s="128"/>
      <c r="HSA1" s="128"/>
      <c r="HSB1" s="128"/>
      <c r="HSC1" s="128"/>
      <c r="HSD1" s="128"/>
      <c r="HSE1" s="128"/>
      <c r="HSF1" s="128"/>
      <c r="HSG1" s="128"/>
      <c r="HSH1" s="128"/>
      <c r="HSI1" s="128"/>
      <c r="HSJ1" s="128"/>
      <c r="HSK1" s="128"/>
      <c r="HSL1" s="128"/>
      <c r="HSM1" s="128"/>
      <c r="HSN1" s="128"/>
      <c r="HSO1" s="128"/>
      <c r="HSP1" s="128"/>
      <c r="HSQ1" s="128"/>
      <c r="HSR1" s="128"/>
      <c r="HSS1" s="128"/>
      <c r="HST1" s="128"/>
      <c r="HSU1" s="128"/>
      <c r="HSV1" s="128"/>
      <c r="HSW1" s="128"/>
      <c r="HSX1" s="128"/>
      <c r="HSY1" s="128"/>
      <c r="HSZ1" s="128"/>
      <c r="HTA1" s="128"/>
      <c r="HTB1" s="128"/>
      <c r="HTC1" s="128"/>
      <c r="HTD1" s="128"/>
      <c r="HTE1" s="128"/>
      <c r="HTF1" s="128"/>
      <c r="HTG1" s="128"/>
      <c r="HTH1" s="128"/>
      <c r="HTI1" s="128"/>
      <c r="HTJ1" s="128"/>
      <c r="HTK1" s="128"/>
      <c r="HTL1" s="128"/>
      <c r="HTM1" s="128"/>
      <c r="HTN1" s="128"/>
      <c r="HTO1" s="128"/>
      <c r="HTP1" s="128"/>
      <c r="HTQ1" s="128"/>
      <c r="HTR1" s="128"/>
      <c r="HTS1" s="128"/>
      <c r="HTT1" s="128"/>
      <c r="HTU1" s="128"/>
      <c r="HTV1" s="128"/>
      <c r="HTW1" s="128"/>
      <c r="HTX1" s="128"/>
      <c r="HTY1" s="128"/>
      <c r="HTZ1" s="128"/>
      <c r="HUA1" s="128"/>
      <c r="HUB1" s="128"/>
      <c r="HUC1" s="128"/>
      <c r="HUD1" s="128"/>
      <c r="HUE1" s="128"/>
      <c r="HUF1" s="128"/>
      <c r="HUG1" s="128"/>
      <c r="HUH1" s="128"/>
      <c r="HUI1" s="128"/>
      <c r="HUJ1" s="128"/>
      <c r="HUK1" s="128"/>
      <c r="HUL1" s="128"/>
      <c r="HUM1" s="128"/>
      <c r="HUN1" s="128"/>
      <c r="HUO1" s="128"/>
      <c r="HUP1" s="128"/>
      <c r="HUQ1" s="128"/>
      <c r="HUR1" s="128"/>
      <c r="HUS1" s="128"/>
      <c r="HUT1" s="128"/>
      <c r="HUU1" s="128"/>
      <c r="HUV1" s="128"/>
      <c r="HUW1" s="128"/>
      <c r="HUX1" s="128"/>
      <c r="HUY1" s="128"/>
      <c r="HUZ1" s="128"/>
      <c r="HVA1" s="128"/>
      <c r="HVB1" s="128"/>
      <c r="HVC1" s="128"/>
      <c r="HVD1" s="128"/>
      <c r="HVE1" s="128"/>
      <c r="HVF1" s="128"/>
      <c r="HVG1" s="128"/>
      <c r="HVH1" s="128"/>
      <c r="HVI1" s="128"/>
      <c r="HVJ1" s="128"/>
      <c r="HVK1" s="128"/>
      <c r="HVL1" s="128"/>
      <c r="HVM1" s="128"/>
      <c r="HVN1" s="128"/>
      <c r="HVO1" s="128"/>
      <c r="HVP1" s="128"/>
      <c r="HVQ1" s="128"/>
      <c r="HVR1" s="128"/>
      <c r="HVS1" s="128"/>
      <c r="HVT1" s="128"/>
      <c r="HVU1" s="128"/>
      <c r="HVV1" s="128"/>
      <c r="HVW1" s="128"/>
      <c r="HVX1" s="128"/>
      <c r="HVY1" s="128"/>
      <c r="HVZ1" s="128"/>
      <c r="HWA1" s="128"/>
      <c r="HWB1" s="128"/>
      <c r="HWC1" s="128"/>
      <c r="HWD1" s="128"/>
      <c r="HWE1" s="128"/>
      <c r="HWF1" s="128"/>
      <c r="HWG1" s="128"/>
      <c r="HWH1" s="128"/>
      <c r="HWI1" s="128"/>
      <c r="HWJ1" s="128"/>
      <c r="HWK1" s="128"/>
      <c r="HWL1" s="128"/>
      <c r="HWM1" s="128"/>
      <c r="HWN1" s="128"/>
      <c r="HWO1" s="128"/>
      <c r="HWP1" s="128"/>
      <c r="HWQ1" s="128"/>
      <c r="HWR1" s="128"/>
      <c r="HWS1" s="128"/>
      <c r="HWT1" s="128"/>
      <c r="HWU1" s="128"/>
      <c r="HWV1" s="128"/>
      <c r="HWW1" s="128"/>
      <c r="HWX1" s="128"/>
      <c r="HWY1" s="128"/>
      <c r="HWZ1" s="128"/>
      <c r="HXA1" s="128"/>
      <c r="HXB1" s="128"/>
      <c r="HXC1" s="128"/>
      <c r="HXD1" s="128"/>
      <c r="HXE1" s="128"/>
      <c r="HXF1" s="128"/>
      <c r="HXG1" s="128"/>
      <c r="HXH1" s="128"/>
      <c r="HXI1" s="128"/>
      <c r="HXJ1" s="128"/>
      <c r="HXK1" s="128"/>
      <c r="HXL1" s="128"/>
      <c r="HXM1" s="128"/>
      <c r="HXN1" s="128"/>
      <c r="HXO1" s="128"/>
      <c r="HXP1" s="128"/>
      <c r="HXQ1" s="128"/>
      <c r="HXR1" s="128"/>
      <c r="HXS1" s="128"/>
      <c r="HXT1" s="128"/>
      <c r="HXU1" s="128"/>
      <c r="HXV1" s="128"/>
      <c r="HXW1" s="128"/>
      <c r="HXX1" s="128"/>
      <c r="HXY1" s="128"/>
      <c r="HXZ1" s="128"/>
      <c r="HYA1" s="128"/>
      <c r="HYB1" s="128"/>
      <c r="HYC1" s="128"/>
      <c r="HYD1" s="128"/>
      <c r="HYE1" s="128"/>
      <c r="HYF1" s="128"/>
      <c r="HYG1" s="128"/>
      <c r="HYH1" s="128"/>
      <c r="HYI1" s="128"/>
      <c r="HYJ1" s="128"/>
      <c r="HYK1" s="128"/>
      <c r="HYL1" s="128"/>
      <c r="HYM1" s="128"/>
      <c r="HYN1" s="128"/>
      <c r="HYO1" s="128"/>
      <c r="HYP1" s="128"/>
      <c r="HYQ1" s="128"/>
      <c r="HYR1" s="128"/>
      <c r="HYS1" s="128"/>
      <c r="HYT1" s="128"/>
      <c r="HYU1" s="128"/>
      <c r="HYV1" s="128"/>
      <c r="HYW1" s="128"/>
      <c r="HYX1" s="128"/>
      <c r="HYY1" s="128"/>
      <c r="HYZ1" s="128"/>
      <c r="HZA1" s="128"/>
      <c r="HZB1" s="128"/>
      <c r="HZC1" s="128"/>
      <c r="HZD1" s="128"/>
      <c r="HZE1" s="128"/>
      <c r="HZF1" s="128"/>
      <c r="HZG1" s="128"/>
      <c r="HZH1" s="128"/>
      <c r="HZI1" s="128"/>
      <c r="HZJ1" s="128"/>
      <c r="HZK1" s="128"/>
      <c r="HZL1" s="128"/>
      <c r="HZM1" s="128"/>
      <c r="HZN1" s="128"/>
      <c r="HZO1" s="128"/>
      <c r="HZP1" s="128"/>
      <c r="HZQ1" s="128"/>
      <c r="HZR1" s="128"/>
      <c r="HZS1" s="128"/>
      <c r="HZT1" s="128"/>
      <c r="HZU1" s="128"/>
      <c r="HZV1" s="128"/>
      <c r="HZW1" s="128"/>
      <c r="HZX1" s="128"/>
      <c r="HZY1" s="128"/>
      <c r="HZZ1" s="128"/>
      <c r="IAA1" s="128"/>
      <c r="IAB1" s="128"/>
      <c r="IAC1" s="128"/>
      <c r="IAD1" s="128"/>
      <c r="IAE1" s="128"/>
      <c r="IAF1" s="128"/>
      <c r="IAG1" s="128"/>
      <c r="IAH1" s="128"/>
      <c r="IAI1" s="128"/>
      <c r="IAJ1" s="128"/>
      <c r="IAK1" s="128"/>
      <c r="IAL1" s="128"/>
      <c r="IAM1" s="128"/>
      <c r="IAN1" s="128"/>
      <c r="IAO1" s="128"/>
      <c r="IAP1" s="128"/>
      <c r="IAQ1" s="128"/>
      <c r="IAR1" s="128"/>
      <c r="IAS1" s="128"/>
      <c r="IAT1" s="128"/>
      <c r="IAU1" s="128"/>
      <c r="IAV1" s="128"/>
      <c r="IAW1" s="128"/>
      <c r="IAX1" s="128"/>
      <c r="IAY1" s="128"/>
      <c r="IAZ1" s="128"/>
      <c r="IBA1" s="128"/>
      <c r="IBB1" s="128"/>
      <c r="IBC1" s="128"/>
      <c r="IBD1" s="128"/>
      <c r="IBE1" s="128"/>
      <c r="IBF1" s="128"/>
      <c r="IBG1" s="128"/>
      <c r="IBH1" s="128"/>
      <c r="IBI1" s="128"/>
      <c r="IBJ1" s="128"/>
      <c r="IBK1" s="128"/>
      <c r="IBL1" s="128"/>
      <c r="IBM1" s="128"/>
      <c r="IBN1" s="128"/>
      <c r="IBO1" s="128"/>
      <c r="IBP1" s="128"/>
      <c r="IBQ1" s="128"/>
      <c r="IBR1" s="128"/>
      <c r="IBS1" s="128"/>
      <c r="IBT1" s="128"/>
      <c r="IBU1" s="128"/>
      <c r="IBV1" s="128"/>
      <c r="IBW1" s="128"/>
      <c r="IBX1" s="128"/>
      <c r="IBY1" s="128"/>
      <c r="IBZ1" s="128"/>
      <c r="ICA1" s="128"/>
      <c r="ICB1" s="128"/>
      <c r="ICC1" s="128"/>
      <c r="ICD1" s="128"/>
      <c r="ICE1" s="128"/>
      <c r="ICF1" s="128"/>
      <c r="ICG1" s="128"/>
      <c r="ICH1" s="128"/>
      <c r="ICI1" s="128"/>
      <c r="ICJ1" s="128"/>
      <c r="ICK1" s="128"/>
      <c r="ICL1" s="128"/>
      <c r="ICM1" s="128"/>
      <c r="ICN1" s="128"/>
      <c r="ICO1" s="128"/>
      <c r="ICP1" s="128"/>
      <c r="ICQ1" s="128"/>
      <c r="ICR1" s="128"/>
      <c r="ICS1" s="128"/>
      <c r="ICT1" s="128"/>
      <c r="ICU1" s="128"/>
      <c r="ICV1" s="128"/>
      <c r="ICW1" s="128"/>
      <c r="ICX1" s="128"/>
      <c r="ICY1" s="128"/>
      <c r="ICZ1" s="128"/>
      <c r="IDA1" s="128"/>
      <c r="IDB1" s="128"/>
      <c r="IDC1" s="128"/>
      <c r="IDD1" s="128"/>
      <c r="IDE1" s="128"/>
      <c r="IDF1" s="128"/>
      <c r="IDG1" s="128"/>
      <c r="IDH1" s="128"/>
      <c r="IDI1" s="128"/>
      <c r="IDJ1" s="128"/>
      <c r="IDK1" s="128"/>
      <c r="IDL1" s="128"/>
      <c r="IDM1" s="128"/>
      <c r="IDN1" s="128"/>
      <c r="IDO1" s="128"/>
      <c r="IDP1" s="128"/>
      <c r="IDQ1" s="128"/>
      <c r="IDR1" s="128"/>
      <c r="IDS1" s="128"/>
      <c r="IDT1" s="128"/>
      <c r="IDU1" s="128"/>
      <c r="IDV1" s="128"/>
      <c r="IDW1" s="128"/>
      <c r="IDX1" s="128"/>
      <c r="IDY1" s="128"/>
      <c r="IDZ1" s="128"/>
      <c r="IEA1" s="128"/>
      <c r="IEB1" s="128"/>
      <c r="IEC1" s="128"/>
      <c r="IED1" s="128"/>
      <c r="IEE1" s="128"/>
      <c r="IEF1" s="128"/>
      <c r="IEG1" s="128"/>
      <c r="IEH1" s="128"/>
      <c r="IEI1" s="128"/>
      <c r="IEJ1" s="128"/>
      <c r="IEK1" s="128"/>
      <c r="IEL1" s="128"/>
      <c r="IEM1" s="128"/>
      <c r="IEN1" s="128"/>
      <c r="IEO1" s="128"/>
      <c r="IEP1" s="128"/>
      <c r="IEQ1" s="128"/>
      <c r="IER1" s="128"/>
      <c r="IES1" s="128"/>
      <c r="IET1" s="128"/>
      <c r="IEU1" s="128"/>
      <c r="IEV1" s="128"/>
      <c r="IEW1" s="128"/>
      <c r="IEX1" s="128"/>
      <c r="IEY1" s="128"/>
      <c r="IEZ1" s="128"/>
      <c r="IFA1" s="128"/>
      <c r="IFB1" s="128"/>
      <c r="IFC1" s="128"/>
      <c r="IFD1" s="128"/>
      <c r="IFE1" s="128"/>
      <c r="IFF1" s="128"/>
      <c r="IFG1" s="128"/>
      <c r="IFH1" s="128"/>
      <c r="IFI1" s="128"/>
      <c r="IFJ1" s="128"/>
      <c r="IFK1" s="128"/>
      <c r="IFL1" s="128"/>
      <c r="IFM1" s="128"/>
      <c r="IFN1" s="128"/>
      <c r="IFO1" s="128"/>
      <c r="IFP1" s="128"/>
      <c r="IFQ1" s="128"/>
      <c r="IFR1" s="128"/>
      <c r="IFS1" s="128"/>
      <c r="IFT1" s="128"/>
      <c r="IFU1" s="128"/>
      <c r="IFV1" s="128"/>
      <c r="IFW1" s="128"/>
      <c r="IFX1" s="128"/>
      <c r="IFY1" s="128"/>
      <c r="IFZ1" s="128"/>
      <c r="IGA1" s="128"/>
      <c r="IGB1" s="128"/>
      <c r="IGC1" s="128"/>
      <c r="IGD1" s="128"/>
      <c r="IGE1" s="128"/>
      <c r="IGF1" s="128"/>
      <c r="IGG1" s="128"/>
      <c r="IGH1" s="128"/>
      <c r="IGI1" s="128"/>
      <c r="IGJ1" s="128"/>
      <c r="IGK1" s="128"/>
      <c r="IGL1" s="128"/>
      <c r="IGM1" s="128"/>
      <c r="IGN1" s="128"/>
      <c r="IGO1" s="128"/>
      <c r="IGP1" s="128"/>
      <c r="IGQ1" s="128"/>
      <c r="IGR1" s="128"/>
      <c r="IGS1" s="128"/>
      <c r="IGT1" s="128"/>
      <c r="IGU1" s="128"/>
      <c r="IGV1" s="128"/>
      <c r="IGW1" s="128"/>
      <c r="IGX1" s="128"/>
      <c r="IGY1" s="128"/>
      <c r="IGZ1" s="128"/>
      <c r="IHA1" s="128"/>
      <c r="IHB1" s="128"/>
      <c r="IHC1" s="128"/>
      <c r="IHD1" s="128"/>
      <c r="IHE1" s="128"/>
      <c r="IHF1" s="128"/>
      <c r="IHG1" s="128"/>
      <c r="IHH1" s="128"/>
      <c r="IHI1" s="128"/>
      <c r="IHJ1" s="128"/>
      <c r="IHK1" s="128"/>
      <c r="IHL1" s="128"/>
      <c r="IHM1" s="128"/>
      <c r="IHN1" s="128"/>
      <c r="IHO1" s="128"/>
      <c r="IHP1" s="128"/>
      <c r="IHQ1" s="128"/>
      <c r="IHR1" s="128"/>
      <c r="IHS1" s="128"/>
      <c r="IHT1" s="128"/>
      <c r="IHU1" s="128"/>
      <c r="IHV1" s="128"/>
      <c r="IHW1" s="128"/>
      <c r="IHX1" s="128"/>
      <c r="IHY1" s="128"/>
      <c r="IHZ1" s="128"/>
      <c r="IIA1" s="128"/>
      <c r="IIB1" s="128"/>
      <c r="IIC1" s="128"/>
      <c r="IID1" s="128"/>
      <c r="IIE1" s="128"/>
      <c r="IIF1" s="128"/>
      <c r="IIG1" s="128"/>
      <c r="IIH1" s="128"/>
      <c r="III1" s="128"/>
      <c r="IIJ1" s="128"/>
      <c r="IIK1" s="128"/>
      <c r="IIL1" s="128"/>
      <c r="IIM1" s="128"/>
      <c r="IIN1" s="128"/>
      <c r="IIO1" s="128"/>
      <c r="IIP1" s="128"/>
      <c r="IIQ1" s="128"/>
      <c r="IIR1" s="128"/>
      <c r="IIS1" s="128"/>
      <c r="IIT1" s="128"/>
      <c r="IIU1" s="128"/>
      <c r="IIV1" s="128"/>
      <c r="IIW1" s="128"/>
      <c r="IIX1" s="128"/>
      <c r="IIY1" s="128"/>
      <c r="IIZ1" s="128"/>
      <c r="IJA1" s="128"/>
      <c r="IJB1" s="128"/>
      <c r="IJC1" s="128"/>
      <c r="IJD1" s="128"/>
      <c r="IJE1" s="128"/>
      <c r="IJF1" s="128"/>
      <c r="IJG1" s="128"/>
      <c r="IJH1" s="128"/>
      <c r="IJI1" s="128"/>
      <c r="IJJ1" s="128"/>
      <c r="IJK1" s="128"/>
      <c r="IJL1" s="128"/>
      <c r="IJM1" s="128"/>
      <c r="IJN1" s="128"/>
      <c r="IJO1" s="128"/>
      <c r="IJP1" s="128"/>
      <c r="IJQ1" s="128"/>
      <c r="IJR1" s="128"/>
      <c r="IJS1" s="128"/>
      <c r="IJT1" s="128"/>
      <c r="IJU1" s="128"/>
      <c r="IJV1" s="128"/>
      <c r="IJW1" s="128"/>
      <c r="IJX1" s="128"/>
      <c r="IJY1" s="128"/>
      <c r="IJZ1" s="128"/>
      <c r="IKA1" s="128"/>
      <c r="IKB1" s="128"/>
      <c r="IKC1" s="128"/>
      <c r="IKD1" s="128"/>
      <c r="IKE1" s="128"/>
      <c r="IKF1" s="128"/>
      <c r="IKG1" s="128"/>
      <c r="IKH1" s="128"/>
      <c r="IKI1" s="128"/>
      <c r="IKJ1" s="128"/>
      <c r="IKK1" s="128"/>
      <c r="IKL1" s="128"/>
      <c r="IKM1" s="128"/>
      <c r="IKN1" s="128"/>
      <c r="IKO1" s="128"/>
      <c r="IKP1" s="128"/>
      <c r="IKQ1" s="128"/>
      <c r="IKR1" s="128"/>
      <c r="IKS1" s="128"/>
      <c r="IKT1" s="128"/>
      <c r="IKU1" s="128"/>
      <c r="IKV1" s="128"/>
      <c r="IKW1" s="128"/>
      <c r="IKX1" s="128"/>
      <c r="IKY1" s="128"/>
      <c r="IKZ1" s="128"/>
      <c r="ILA1" s="128"/>
      <c r="ILB1" s="128"/>
      <c r="ILC1" s="128"/>
      <c r="ILD1" s="128"/>
      <c r="ILE1" s="128"/>
      <c r="ILF1" s="128"/>
      <c r="ILG1" s="128"/>
      <c r="ILH1" s="128"/>
      <c r="ILI1" s="128"/>
      <c r="ILJ1" s="128"/>
      <c r="ILK1" s="128"/>
      <c r="ILL1" s="128"/>
      <c r="ILM1" s="128"/>
      <c r="ILN1" s="128"/>
      <c r="ILO1" s="128"/>
      <c r="ILP1" s="128"/>
      <c r="ILQ1" s="128"/>
      <c r="ILR1" s="128"/>
      <c r="ILS1" s="128"/>
      <c r="ILT1" s="128"/>
      <c r="ILU1" s="128"/>
      <c r="ILV1" s="128"/>
      <c r="ILW1" s="128"/>
      <c r="ILX1" s="128"/>
      <c r="ILY1" s="128"/>
      <c r="ILZ1" s="128"/>
      <c r="IMA1" s="128"/>
      <c r="IMB1" s="128"/>
      <c r="IMC1" s="128"/>
      <c r="IMD1" s="128"/>
      <c r="IME1" s="128"/>
      <c r="IMF1" s="128"/>
      <c r="IMG1" s="128"/>
      <c r="IMH1" s="128"/>
      <c r="IMI1" s="128"/>
      <c r="IMJ1" s="128"/>
      <c r="IMK1" s="128"/>
      <c r="IML1" s="128"/>
      <c r="IMM1" s="128"/>
      <c r="IMN1" s="128"/>
      <c r="IMO1" s="128"/>
      <c r="IMP1" s="128"/>
      <c r="IMQ1" s="128"/>
      <c r="IMR1" s="128"/>
      <c r="IMS1" s="128"/>
      <c r="IMT1" s="128"/>
      <c r="IMU1" s="128"/>
      <c r="IMV1" s="128"/>
      <c r="IMW1" s="128"/>
      <c r="IMX1" s="128"/>
      <c r="IMY1" s="128"/>
      <c r="IMZ1" s="128"/>
      <c r="INA1" s="128"/>
      <c r="INB1" s="128"/>
      <c r="INC1" s="128"/>
      <c r="IND1" s="128"/>
      <c r="INE1" s="128"/>
      <c r="INF1" s="128"/>
      <c r="ING1" s="128"/>
      <c r="INH1" s="128"/>
      <c r="INI1" s="128"/>
      <c r="INJ1" s="128"/>
      <c r="INK1" s="128"/>
      <c r="INL1" s="128"/>
      <c r="INM1" s="128"/>
      <c r="INN1" s="128"/>
      <c r="INO1" s="128"/>
      <c r="INP1" s="128"/>
      <c r="INQ1" s="128"/>
      <c r="INR1" s="128"/>
      <c r="INS1" s="128"/>
      <c r="INT1" s="128"/>
      <c r="INU1" s="128"/>
      <c r="INV1" s="128"/>
      <c r="INW1" s="128"/>
      <c r="INX1" s="128"/>
      <c r="INY1" s="128"/>
      <c r="INZ1" s="128"/>
      <c r="IOA1" s="128"/>
      <c r="IOB1" s="128"/>
      <c r="IOC1" s="128"/>
      <c r="IOD1" s="128"/>
      <c r="IOE1" s="128"/>
      <c r="IOF1" s="128"/>
      <c r="IOG1" s="128"/>
      <c r="IOH1" s="128"/>
      <c r="IOI1" s="128"/>
      <c r="IOJ1" s="128"/>
      <c r="IOK1" s="128"/>
      <c r="IOL1" s="128"/>
      <c r="IOM1" s="128"/>
      <c r="ION1" s="128"/>
      <c r="IOO1" s="128"/>
      <c r="IOP1" s="128"/>
      <c r="IOQ1" s="128"/>
      <c r="IOR1" s="128"/>
      <c r="IOS1" s="128"/>
      <c r="IOT1" s="128"/>
      <c r="IOU1" s="128"/>
      <c r="IOV1" s="128"/>
      <c r="IOW1" s="128"/>
      <c r="IOX1" s="128"/>
      <c r="IOY1" s="128"/>
      <c r="IOZ1" s="128"/>
      <c r="IPA1" s="128"/>
      <c r="IPB1" s="128"/>
      <c r="IPC1" s="128"/>
      <c r="IPD1" s="128"/>
      <c r="IPE1" s="128"/>
      <c r="IPF1" s="128"/>
      <c r="IPG1" s="128"/>
      <c r="IPH1" s="128"/>
      <c r="IPI1" s="128"/>
      <c r="IPJ1" s="128"/>
      <c r="IPK1" s="128"/>
      <c r="IPL1" s="128"/>
      <c r="IPM1" s="128"/>
      <c r="IPN1" s="128"/>
      <c r="IPO1" s="128"/>
      <c r="IPP1" s="128"/>
      <c r="IPQ1" s="128"/>
      <c r="IPR1" s="128"/>
      <c r="IPS1" s="128"/>
      <c r="IPT1" s="128"/>
      <c r="IPU1" s="128"/>
      <c r="IPV1" s="128"/>
      <c r="IPW1" s="128"/>
      <c r="IPX1" s="128"/>
      <c r="IPY1" s="128"/>
      <c r="IPZ1" s="128"/>
      <c r="IQA1" s="128"/>
      <c r="IQB1" s="128"/>
      <c r="IQC1" s="128"/>
      <c r="IQD1" s="128"/>
      <c r="IQE1" s="128"/>
      <c r="IQF1" s="128"/>
      <c r="IQG1" s="128"/>
      <c r="IQH1" s="128"/>
      <c r="IQI1" s="128"/>
      <c r="IQJ1" s="128"/>
      <c r="IQK1" s="128"/>
      <c r="IQL1" s="128"/>
      <c r="IQM1" s="128"/>
      <c r="IQN1" s="128"/>
      <c r="IQO1" s="128"/>
      <c r="IQP1" s="128"/>
      <c r="IQQ1" s="128"/>
      <c r="IQR1" s="128"/>
      <c r="IQS1" s="128"/>
      <c r="IQT1" s="128"/>
      <c r="IQU1" s="128"/>
      <c r="IQV1" s="128"/>
      <c r="IQW1" s="128"/>
      <c r="IQX1" s="128"/>
      <c r="IQY1" s="128"/>
      <c r="IQZ1" s="128"/>
      <c r="IRA1" s="128"/>
      <c r="IRB1" s="128"/>
      <c r="IRC1" s="128"/>
      <c r="IRD1" s="128"/>
      <c r="IRE1" s="128"/>
      <c r="IRF1" s="128"/>
      <c r="IRG1" s="128"/>
      <c r="IRH1" s="128"/>
      <c r="IRI1" s="128"/>
      <c r="IRJ1" s="128"/>
      <c r="IRK1" s="128"/>
      <c r="IRL1" s="128"/>
      <c r="IRM1" s="128"/>
      <c r="IRN1" s="128"/>
      <c r="IRO1" s="128"/>
      <c r="IRP1" s="128"/>
      <c r="IRQ1" s="128"/>
      <c r="IRR1" s="128"/>
      <c r="IRS1" s="128"/>
      <c r="IRT1" s="128"/>
      <c r="IRU1" s="128"/>
      <c r="IRV1" s="128"/>
      <c r="IRW1" s="128"/>
      <c r="IRX1" s="128"/>
      <c r="IRY1" s="128"/>
      <c r="IRZ1" s="128"/>
      <c r="ISA1" s="128"/>
      <c r="ISB1" s="128"/>
      <c r="ISC1" s="128"/>
      <c r="ISD1" s="128"/>
      <c r="ISE1" s="128"/>
      <c r="ISF1" s="128"/>
      <c r="ISG1" s="128"/>
      <c r="ISH1" s="128"/>
      <c r="ISI1" s="128"/>
      <c r="ISJ1" s="128"/>
      <c r="ISK1" s="128"/>
      <c r="ISL1" s="128"/>
      <c r="ISM1" s="128"/>
      <c r="ISN1" s="128"/>
      <c r="ISO1" s="128"/>
      <c r="ISP1" s="128"/>
      <c r="ISQ1" s="128"/>
      <c r="ISR1" s="128"/>
      <c r="ISS1" s="128"/>
      <c r="IST1" s="128"/>
      <c r="ISU1" s="128"/>
      <c r="ISV1" s="128"/>
      <c r="ISW1" s="128"/>
      <c r="ISX1" s="128"/>
      <c r="ISY1" s="128"/>
      <c r="ISZ1" s="128"/>
      <c r="ITA1" s="128"/>
      <c r="ITB1" s="128"/>
      <c r="ITC1" s="128"/>
      <c r="ITD1" s="128"/>
      <c r="ITE1" s="128"/>
      <c r="ITF1" s="128"/>
      <c r="ITG1" s="128"/>
      <c r="ITH1" s="128"/>
      <c r="ITI1" s="128"/>
      <c r="ITJ1" s="128"/>
      <c r="ITK1" s="128"/>
      <c r="ITL1" s="128"/>
      <c r="ITM1" s="128"/>
      <c r="ITN1" s="128"/>
      <c r="ITO1" s="128"/>
      <c r="ITP1" s="128"/>
      <c r="ITQ1" s="128"/>
      <c r="ITR1" s="128"/>
      <c r="ITS1" s="128"/>
      <c r="ITT1" s="128"/>
      <c r="ITU1" s="128"/>
      <c r="ITV1" s="128"/>
      <c r="ITW1" s="128"/>
      <c r="ITX1" s="128"/>
      <c r="ITY1" s="128"/>
      <c r="ITZ1" s="128"/>
      <c r="IUA1" s="128"/>
      <c r="IUB1" s="128"/>
      <c r="IUC1" s="128"/>
      <c r="IUD1" s="128"/>
      <c r="IUE1" s="128"/>
      <c r="IUF1" s="128"/>
      <c r="IUG1" s="128"/>
      <c r="IUH1" s="128"/>
      <c r="IUI1" s="128"/>
      <c r="IUJ1" s="128"/>
      <c r="IUK1" s="128"/>
      <c r="IUL1" s="128"/>
      <c r="IUM1" s="128"/>
      <c r="IUN1" s="128"/>
      <c r="IUO1" s="128"/>
      <c r="IUP1" s="128"/>
      <c r="IUQ1" s="128"/>
      <c r="IUR1" s="128"/>
      <c r="IUS1" s="128"/>
      <c r="IUT1" s="128"/>
      <c r="IUU1" s="128"/>
      <c r="IUV1" s="128"/>
      <c r="IUW1" s="128"/>
      <c r="IUX1" s="128"/>
      <c r="IUY1" s="128"/>
      <c r="IUZ1" s="128"/>
      <c r="IVA1" s="128"/>
      <c r="IVB1" s="128"/>
      <c r="IVC1" s="128"/>
      <c r="IVD1" s="128"/>
      <c r="IVE1" s="128"/>
      <c r="IVF1" s="128"/>
      <c r="IVG1" s="128"/>
      <c r="IVH1" s="128"/>
      <c r="IVI1" s="128"/>
      <c r="IVJ1" s="128"/>
      <c r="IVK1" s="128"/>
      <c r="IVL1" s="128"/>
      <c r="IVM1" s="128"/>
      <c r="IVN1" s="128"/>
      <c r="IVO1" s="128"/>
      <c r="IVP1" s="128"/>
      <c r="IVQ1" s="128"/>
      <c r="IVR1" s="128"/>
      <c r="IVS1" s="128"/>
      <c r="IVT1" s="128"/>
      <c r="IVU1" s="128"/>
      <c r="IVV1" s="128"/>
      <c r="IVW1" s="128"/>
      <c r="IVX1" s="128"/>
      <c r="IVY1" s="128"/>
      <c r="IVZ1" s="128"/>
      <c r="IWA1" s="128"/>
      <c r="IWB1" s="128"/>
      <c r="IWC1" s="128"/>
      <c r="IWD1" s="128"/>
      <c r="IWE1" s="128"/>
      <c r="IWF1" s="128"/>
      <c r="IWG1" s="128"/>
      <c r="IWH1" s="128"/>
      <c r="IWI1" s="128"/>
      <c r="IWJ1" s="128"/>
      <c r="IWK1" s="128"/>
      <c r="IWL1" s="128"/>
      <c r="IWM1" s="128"/>
      <c r="IWN1" s="128"/>
      <c r="IWO1" s="128"/>
      <c r="IWP1" s="128"/>
      <c r="IWQ1" s="128"/>
      <c r="IWR1" s="128"/>
      <c r="IWS1" s="128"/>
      <c r="IWT1" s="128"/>
      <c r="IWU1" s="128"/>
      <c r="IWV1" s="128"/>
      <c r="IWW1" s="128"/>
      <c r="IWX1" s="128"/>
      <c r="IWY1" s="128"/>
      <c r="IWZ1" s="128"/>
      <c r="IXA1" s="128"/>
      <c r="IXB1" s="128"/>
      <c r="IXC1" s="128"/>
      <c r="IXD1" s="128"/>
      <c r="IXE1" s="128"/>
      <c r="IXF1" s="128"/>
      <c r="IXG1" s="128"/>
      <c r="IXH1" s="128"/>
      <c r="IXI1" s="128"/>
      <c r="IXJ1" s="128"/>
      <c r="IXK1" s="128"/>
      <c r="IXL1" s="128"/>
      <c r="IXM1" s="128"/>
      <c r="IXN1" s="128"/>
      <c r="IXO1" s="128"/>
      <c r="IXP1" s="128"/>
      <c r="IXQ1" s="128"/>
      <c r="IXR1" s="128"/>
      <c r="IXS1" s="128"/>
      <c r="IXT1" s="128"/>
      <c r="IXU1" s="128"/>
      <c r="IXV1" s="128"/>
      <c r="IXW1" s="128"/>
      <c r="IXX1" s="128"/>
      <c r="IXY1" s="128"/>
      <c r="IXZ1" s="128"/>
      <c r="IYA1" s="128"/>
      <c r="IYB1" s="128"/>
      <c r="IYC1" s="128"/>
      <c r="IYD1" s="128"/>
      <c r="IYE1" s="128"/>
      <c r="IYF1" s="128"/>
      <c r="IYG1" s="128"/>
      <c r="IYH1" s="128"/>
      <c r="IYI1" s="128"/>
      <c r="IYJ1" s="128"/>
      <c r="IYK1" s="128"/>
      <c r="IYL1" s="128"/>
      <c r="IYM1" s="128"/>
      <c r="IYN1" s="128"/>
      <c r="IYO1" s="128"/>
      <c r="IYP1" s="128"/>
      <c r="IYQ1" s="128"/>
      <c r="IYR1" s="128"/>
      <c r="IYS1" s="128"/>
      <c r="IYT1" s="128"/>
      <c r="IYU1" s="128"/>
      <c r="IYV1" s="128"/>
      <c r="IYW1" s="128"/>
      <c r="IYX1" s="128"/>
      <c r="IYY1" s="128"/>
      <c r="IYZ1" s="128"/>
      <c r="IZA1" s="128"/>
      <c r="IZB1" s="128"/>
      <c r="IZC1" s="128"/>
      <c r="IZD1" s="128"/>
      <c r="IZE1" s="128"/>
      <c r="IZF1" s="128"/>
      <c r="IZG1" s="128"/>
      <c r="IZH1" s="128"/>
      <c r="IZI1" s="128"/>
      <c r="IZJ1" s="128"/>
      <c r="IZK1" s="128"/>
      <c r="IZL1" s="128"/>
      <c r="IZM1" s="128"/>
      <c r="IZN1" s="128"/>
      <c r="IZO1" s="128"/>
      <c r="IZP1" s="128"/>
      <c r="IZQ1" s="128"/>
      <c r="IZR1" s="128"/>
      <c r="IZS1" s="128"/>
      <c r="IZT1" s="128"/>
      <c r="IZU1" s="128"/>
      <c r="IZV1" s="128"/>
      <c r="IZW1" s="128"/>
      <c r="IZX1" s="128"/>
      <c r="IZY1" s="128"/>
      <c r="IZZ1" s="128"/>
      <c r="JAA1" s="128"/>
      <c r="JAB1" s="128"/>
      <c r="JAC1" s="128"/>
      <c r="JAD1" s="128"/>
      <c r="JAE1" s="128"/>
      <c r="JAF1" s="128"/>
      <c r="JAG1" s="128"/>
      <c r="JAH1" s="128"/>
      <c r="JAI1" s="128"/>
      <c r="JAJ1" s="128"/>
      <c r="JAK1" s="128"/>
      <c r="JAL1" s="128"/>
      <c r="JAM1" s="128"/>
      <c r="JAN1" s="128"/>
      <c r="JAO1" s="128"/>
      <c r="JAP1" s="128"/>
      <c r="JAQ1" s="128"/>
      <c r="JAR1" s="128"/>
      <c r="JAS1" s="128"/>
      <c r="JAT1" s="128"/>
      <c r="JAU1" s="128"/>
      <c r="JAV1" s="128"/>
      <c r="JAW1" s="128"/>
      <c r="JAX1" s="128"/>
      <c r="JAY1" s="128"/>
      <c r="JAZ1" s="128"/>
      <c r="JBA1" s="128"/>
      <c r="JBB1" s="128"/>
      <c r="JBC1" s="128"/>
      <c r="JBD1" s="128"/>
      <c r="JBE1" s="128"/>
      <c r="JBF1" s="128"/>
      <c r="JBG1" s="128"/>
      <c r="JBH1" s="128"/>
      <c r="JBI1" s="128"/>
      <c r="JBJ1" s="128"/>
      <c r="JBK1" s="128"/>
      <c r="JBL1" s="128"/>
      <c r="JBM1" s="128"/>
      <c r="JBN1" s="128"/>
      <c r="JBO1" s="128"/>
      <c r="JBP1" s="128"/>
      <c r="JBQ1" s="128"/>
      <c r="JBR1" s="128"/>
      <c r="JBS1" s="128"/>
      <c r="JBT1" s="128"/>
      <c r="JBU1" s="128"/>
      <c r="JBV1" s="128"/>
      <c r="JBW1" s="128"/>
      <c r="JBX1" s="128"/>
      <c r="JBY1" s="128"/>
      <c r="JBZ1" s="128"/>
      <c r="JCA1" s="128"/>
      <c r="JCB1" s="128"/>
      <c r="JCC1" s="128"/>
      <c r="JCD1" s="128"/>
      <c r="JCE1" s="128"/>
      <c r="JCF1" s="128"/>
      <c r="JCG1" s="128"/>
      <c r="JCH1" s="128"/>
      <c r="JCI1" s="128"/>
      <c r="JCJ1" s="128"/>
      <c r="JCK1" s="128"/>
      <c r="JCL1" s="128"/>
      <c r="JCM1" s="128"/>
      <c r="JCN1" s="128"/>
      <c r="JCO1" s="128"/>
      <c r="JCP1" s="128"/>
      <c r="JCQ1" s="128"/>
      <c r="JCR1" s="128"/>
      <c r="JCS1" s="128"/>
      <c r="JCT1" s="128"/>
      <c r="JCU1" s="128"/>
      <c r="JCV1" s="128"/>
      <c r="JCW1" s="128"/>
      <c r="JCX1" s="128"/>
      <c r="JCY1" s="128"/>
      <c r="JCZ1" s="128"/>
      <c r="JDA1" s="128"/>
      <c r="JDB1" s="128"/>
      <c r="JDC1" s="128"/>
      <c r="JDD1" s="128"/>
      <c r="JDE1" s="128"/>
      <c r="JDF1" s="128"/>
      <c r="JDG1" s="128"/>
      <c r="JDH1" s="128"/>
      <c r="JDI1" s="128"/>
      <c r="JDJ1" s="128"/>
      <c r="JDK1" s="128"/>
      <c r="JDL1" s="128"/>
      <c r="JDM1" s="128"/>
      <c r="JDN1" s="128"/>
      <c r="JDO1" s="128"/>
      <c r="JDP1" s="128"/>
      <c r="JDQ1" s="128"/>
      <c r="JDR1" s="128"/>
      <c r="JDS1" s="128"/>
      <c r="JDT1" s="128"/>
      <c r="JDU1" s="128"/>
      <c r="JDV1" s="128"/>
      <c r="JDW1" s="128"/>
      <c r="JDX1" s="128"/>
      <c r="JDY1" s="128"/>
      <c r="JDZ1" s="128"/>
      <c r="JEA1" s="128"/>
      <c r="JEB1" s="128"/>
      <c r="JEC1" s="128"/>
      <c r="JED1" s="128"/>
      <c r="JEE1" s="128"/>
      <c r="JEF1" s="128"/>
      <c r="JEG1" s="128"/>
      <c r="JEH1" s="128"/>
      <c r="JEI1" s="128"/>
      <c r="JEJ1" s="128"/>
      <c r="JEK1" s="128"/>
      <c r="JEL1" s="128"/>
      <c r="JEM1" s="128"/>
      <c r="JEN1" s="128"/>
      <c r="JEO1" s="128"/>
      <c r="JEP1" s="128"/>
      <c r="JEQ1" s="128"/>
      <c r="JER1" s="128"/>
      <c r="JES1" s="128"/>
      <c r="JET1" s="128"/>
      <c r="JEU1" s="128"/>
      <c r="JEV1" s="128"/>
      <c r="JEW1" s="128"/>
      <c r="JEX1" s="128"/>
      <c r="JEY1" s="128"/>
      <c r="JEZ1" s="128"/>
      <c r="JFA1" s="128"/>
      <c r="JFB1" s="128"/>
      <c r="JFC1" s="128"/>
      <c r="JFD1" s="128"/>
      <c r="JFE1" s="128"/>
      <c r="JFF1" s="128"/>
      <c r="JFG1" s="128"/>
      <c r="JFH1" s="128"/>
      <c r="JFI1" s="128"/>
      <c r="JFJ1" s="128"/>
      <c r="JFK1" s="128"/>
      <c r="JFL1" s="128"/>
      <c r="JFM1" s="128"/>
      <c r="JFN1" s="128"/>
      <c r="JFO1" s="128"/>
      <c r="JFP1" s="128"/>
      <c r="JFQ1" s="128"/>
      <c r="JFR1" s="128"/>
      <c r="JFS1" s="128"/>
      <c r="JFT1" s="128"/>
      <c r="JFU1" s="128"/>
      <c r="JFV1" s="128"/>
      <c r="JFW1" s="128"/>
      <c r="JFX1" s="128"/>
      <c r="JFY1" s="128"/>
      <c r="JFZ1" s="128"/>
      <c r="JGA1" s="128"/>
      <c r="JGB1" s="128"/>
      <c r="JGC1" s="128"/>
      <c r="JGD1" s="128"/>
      <c r="JGE1" s="128"/>
      <c r="JGF1" s="128"/>
      <c r="JGG1" s="128"/>
      <c r="JGH1" s="128"/>
      <c r="JGI1" s="128"/>
      <c r="JGJ1" s="128"/>
      <c r="JGK1" s="128"/>
      <c r="JGL1" s="128"/>
      <c r="JGM1" s="128"/>
      <c r="JGN1" s="128"/>
      <c r="JGO1" s="128"/>
      <c r="JGP1" s="128"/>
      <c r="JGQ1" s="128"/>
      <c r="JGR1" s="128"/>
      <c r="JGS1" s="128"/>
      <c r="JGT1" s="128"/>
      <c r="JGU1" s="128"/>
      <c r="JGV1" s="128"/>
      <c r="JGW1" s="128"/>
      <c r="JGX1" s="128"/>
      <c r="JGY1" s="128"/>
      <c r="JGZ1" s="128"/>
      <c r="JHA1" s="128"/>
      <c r="JHB1" s="128"/>
      <c r="JHC1" s="128"/>
      <c r="JHD1" s="128"/>
      <c r="JHE1" s="128"/>
      <c r="JHF1" s="128"/>
      <c r="JHG1" s="128"/>
      <c r="JHH1" s="128"/>
      <c r="JHI1" s="128"/>
      <c r="JHJ1" s="128"/>
      <c r="JHK1" s="128"/>
      <c r="JHL1" s="128"/>
      <c r="JHM1" s="128"/>
      <c r="JHN1" s="128"/>
      <c r="JHO1" s="128"/>
      <c r="JHP1" s="128"/>
      <c r="JHQ1" s="128"/>
      <c r="JHR1" s="128"/>
      <c r="JHS1" s="128"/>
      <c r="JHT1" s="128"/>
      <c r="JHU1" s="128"/>
      <c r="JHV1" s="128"/>
      <c r="JHW1" s="128"/>
      <c r="JHX1" s="128"/>
      <c r="JHY1" s="128"/>
      <c r="JHZ1" s="128"/>
      <c r="JIA1" s="128"/>
      <c r="JIB1" s="128"/>
      <c r="JIC1" s="128"/>
      <c r="JID1" s="128"/>
      <c r="JIE1" s="128"/>
      <c r="JIF1" s="128"/>
      <c r="JIG1" s="128"/>
      <c r="JIH1" s="128"/>
      <c r="JII1" s="128"/>
      <c r="JIJ1" s="128"/>
      <c r="JIK1" s="128"/>
      <c r="JIL1" s="128"/>
      <c r="JIM1" s="128"/>
      <c r="JIN1" s="128"/>
      <c r="JIO1" s="128"/>
      <c r="JIP1" s="128"/>
      <c r="JIQ1" s="128"/>
      <c r="JIR1" s="128"/>
      <c r="JIS1" s="128"/>
      <c r="JIT1" s="128"/>
      <c r="JIU1" s="128"/>
      <c r="JIV1" s="128"/>
      <c r="JIW1" s="128"/>
      <c r="JIX1" s="128"/>
      <c r="JIY1" s="128"/>
      <c r="JIZ1" s="128"/>
      <c r="JJA1" s="128"/>
      <c r="JJB1" s="128"/>
      <c r="JJC1" s="128"/>
      <c r="JJD1" s="128"/>
      <c r="JJE1" s="128"/>
      <c r="JJF1" s="128"/>
      <c r="JJG1" s="128"/>
      <c r="JJH1" s="128"/>
      <c r="JJI1" s="128"/>
      <c r="JJJ1" s="128"/>
      <c r="JJK1" s="128"/>
      <c r="JJL1" s="128"/>
      <c r="JJM1" s="128"/>
      <c r="JJN1" s="128"/>
      <c r="JJO1" s="128"/>
      <c r="JJP1" s="128"/>
      <c r="JJQ1" s="128"/>
      <c r="JJR1" s="128"/>
      <c r="JJS1" s="128"/>
      <c r="JJT1" s="128"/>
      <c r="JJU1" s="128"/>
      <c r="JJV1" s="128"/>
      <c r="JJW1" s="128"/>
      <c r="JJX1" s="128"/>
      <c r="JJY1" s="128"/>
      <c r="JJZ1" s="128"/>
      <c r="JKA1" s="128"/>
      <c r="JKB1" s="128"/>
      <c r="JKC1" s="128"/>
      <c r="JKD1" s="128"/>
      <c r="JKE1" s="128"/>
      <c r="JKF1" s="128"/>
      <c r="JKG1" s="128"/>
      <c r="JKH1" s="128"/>
      <c r="JKI1" s="128"/>
      <c r="JKJ1" s="128"/>
      <c r="JKK1" s="128"/>
      <c r="JKL1" s="128"/>
      <c r="JKM1" s="128"/>
      <c r="JKN1" s="128"/>
      <c r="JKO1" s="128"/>
      <c r="JKP1" s="128"/>
      <c r="JKQ1" s="128"/>
      <c r="JKR1" s="128"/>
      <c r="JKS1" s="128"/>
      <c r="JKT1" s="128"/>
      <c r="JKU1" s="128"/>
      <c r="JKV1" s="128"/>
      <c r="JKW1" s="128"/>
      <c r="JKX1" s="128"/>
      <c r="JKY1" s="128"/>
      <c r="JKZ1" s="128"/>
      <c r="JLA1" s="128"/>
      <c r="JLB1" s="128"/>
      <c r="JLC1" s="128"/>
      <c r="JLD1" s="128"/>
      <c r="JLE1" s="128"/>
      <c r="JLF1" s="128"/>
      <c r="JLG1" s="128"/>
      <c r="JLH1" s="128"/>
      <c r="JLI1" s="128"/>
      <c r="JLJ1" s="128"/>
      <c r="JLK1" s="128"/>
      <c r="JLL1" s="128"/>
      <c r="JLM1" s="128"/>
      <c r="JLN1" s="128"/>
      <c r="JLO1" s="128"/>
      <c r="JLP1" s="128"/>
      <c r="JLQ1" s="128"/>
      <c r="JLR1" s="128"/>
      <c r="JLS1" s="128"/>
      <c r="JLT1" s="128"/>
      <c r="JLU1" s="128"/>
      <c r="JLV1" s="128"/>
      <c r="JLW1" s="128"/>
      <c r="JLX1" s="128"/>
      <c r="JLY1" s="128"/>
      <c r="JLZ1" s="128"/>
      <c r="JMA1" s="128"/>
      <c r="JMB1" s="128"/>
      <c r="JMC1" s="128"/>
      <c r="JMD1" s="128"/>
      <c r="JME1" s="128"/>
      <c r="JMF1" s="128"/>
      <c r="JMG1" s="128"/>
      <c r="JMH1" s="128"/>
      <c r="JMI1" s="128"/>
      <c r="JMJ1" s="128"/>
      <c r="JMK1" s="128"/>
      <c r="JML1" s="128"/>
      <c r="JMM1" s="128"/>
      <c r="JMN1" s="128"/>
      <c r="JMO1" s="128"/>
      <c r="JMP1" s="128"/>
      <c r="JMQ1" s="128"/>
      <c r="JMR1" s="128"/>
      <c r="JMS1" s="128"/>
      <c r="JMT1" s="128"/>
      <c r="JMU1" s="128"/>
      <c r="JMV1" s="128"/>
      <c r="JMW1" s="128"/>
      <c r="JMX1" s="128"/>
      <c r="JMY1" s="128"/>
      <c r="JMZ1" s="128"/>
      <c r="JNA1" s="128"/>
      <c r="JNB1" s="128"/>
      <c r="JNC1" s="128"/>
      <c r="JND1" s="128"/>
      <c r="JNE1" s="128"/>
      <c r="JNF1" s="128"/>
      <c r="JNG1" s="128"/>
      <c r="JNH1" s="128"/>
      <c r="JNI1" s="128"/>
      <c r="JNJ1" s="128"/>
      <c r="JNK1" s="128"/>
      <c r="JNL1" s="128"/>
      <c r="JNM1" s="128"/>
      <c r="JNN1" s="128"/>
      <c r="JNO1" s="128"/>
      <c r="JNP1" s="128"/>
      <c r="JNQ1" s="128"/>
      <c r="JNR1" s="128"/>
      <c r="JNS1" s="128"/>
      <c r="JNT1" s="128"/>
      <c r="JNU1" s="128"/>
      <c r="JNV1" s="128"/>
      <c r="JNW1" s="128"/>
      <c r="JNX1" s="128"/>
      <c r="JNY1" s="128"/>
      <c r="JNZ1" s="128"/>
      <c r="JOA1" s="128"/>
      <c r="JOB1" s="128"/>
      <c r="JOC1" s="128"/>
      <c r="JOD1" s="128"/>
      <c r="JOE1" s="128"/>
      <c r="JOF1" s="128"/>
      <c r="JOG1" s="128"/>
      <c r="JOH1" s="128"/>
      <c r="JOI1" s="128"/>
      <c r="JOJ1" s="128"/>
      <c r="JOK1" s="128"/>
      <c r="JOL1" s="128"/>
      <c r="JOM1" s="128"/>
      <c r="JON1" s="128"/>
      <c r="JOO1" s="128"/>
      <c r="JOP1" s="128"/>
      <c r="JOQ1" s="128"/>
      <c r="JOR1" s="128"/>
      <c r="JOS1" s="128"/>
      <c r="JOT1" s="128"/>
      <c r="JOU1" s="128"/>
      <c r="JOV1" s="128"/>
      <c r="JOW1" s="128"/>
      <c r="JOX1" s="128"/>
      <c r="JOY1" s="128"/>
      <c r="JOZ1" s="128"/>
      <c r="JPA1" s="128"/>
      <c r="JPB1" s="128"/>
      <c r="JPC1" s="128"/>
      <c r="JPD1" s="128"/>
      <c r="JPE1" s="128"/>
      <c r="JPF1" s="128"/>
      <c r="JPG1" s="128"/>
      <c r="JPH1" s="128"/>
      <c r="JPI1" s="128"/>
      <c r="JPJ1" s="128"/>
      <c r="JPK1" s="128"/>
      <c r="JPL1" s="128"/>
      <c r="JPM1" s="128"/>
      <c r="JPN1" s="128"/>
      <c r="JPO1" s="128"/>
      <c r="JPP1" s="128"/>
      <c r="JPQ1" s="128"/>
      <c r="JPR1" s="128"/>
      <c r="JPS1" s="128"/>
      <c r="JPT1" s="128"/>
      <c r="JPU1" s="128"/>
      <c r="JPV1" s="128"/>
      <c r="JPW1" s="128"/>
      <c r="JPX1" s="128"/>
      <c r="JPY1" s="128"/>
      <c r="JPZ1" s="128"/>
      <c r="JQA1" s="128"/>
      <c r="JQB1" s="128"/>
      <c r="JQC1" s="128"/>
      <c r="JQD1" s="128"/>
      <c r="JQE1" s="128"/>
      <c r="JQF1" s="128"/>
      <c r="JQG1" s="128"/>
      <c r="JQH1" s="128"/>
      <c r="JQI1" s="128"/>
      <c r="JQJ1" s="128"/>
      <c r="JQK1" s="128"/>
      <c r="JQL1" s="128"/>
      <c r="JQM1" s="128"/>
      <c r="JQN1" s="128"/>
      <c r="JQO1" s="128"/>
      <c r="JQP1" s="128"/>
      <c r="JQQ1" s="128"/>
      <c r="JQR1" s="128"/>
      <c r="JQS1" s="128"/>
      <c r="JQT1" s="128"/>
      <c r="JQU1" s="128"/>
      <c r="JQV1" s="128"/>
      <c r="JQW1" s="128"/>
      <c r="JQX1" s="128"/>
      <c r="JQY1" s="128"/>
      <c r="JQZ1" s="128"/>
      <c r="JRA1" s="128"/>
      <c r="JRB1" s="128"/>
      <c r="JRC1" s="128"/>
      <c r="JRD1" s="128"/>
      <c r="JRE1" s="128"/>
      <c r="JRF1" s="128"/>
      <c r="JRG1" s="128"/>
      <c r="JRH1" s="128"/>
      <c r="JRI1" s="128"/>
      <c r="JRJ1" s="128"/>
      <c r="JRK1" s="128"/>
      <c r="JRL1" s="128"/>
      <c r="JRM1" s="128"/>
      <c r="JRN1" s="128"/>
      <c r="JRO1" s="128"/>
      <c r="JRP1" s="128"/>
      <c r="JRQ1" s="128"/>
      <c r="JRR1" s="128"/>
      <c r="JRS1" s="128"/>
      <c r="JRT1" s="128"/>
      <c r="JRU1" s="128"/>
      <c r="JRV1" s="128"/>
      <c r="JRW1" s="128"/>
      <c r="JRX1" s="128"/>
      <c r="JRY1" s="128"/>
      <c r="JRZ1" s="128"/>
      <c r="JSA1" s="128"/>
      <c r="JSB1" s="128"/>
      <c r="JSC1" s="128"/>
      <c r="JSD1" s="128"/>
      <c r="JSE1" s="128"/>
      <c r="JSF1" s="128"/>
      <c r="JSG1" s="128"/>
      <c r="JSH1" s="128"/>
      <c r="JSI1" s="128"/>
      <c r="JSJ1" s="128"/>
      <c r="JSK1" s="128"/>
      <c r="JSL1" s="128"/>
      <c r="JSM1" s="128"/>
      <c r="JSN1" s="128"/>
      <c r="JSO1" s="128"/>
      <c r="JSP1" s="128"/>
      <c r="JSQ1" s="128"/>
      <c r="JSR1" s="128"/>
      <c r="JSS1" s="128"/>
      <c r="JST1" s="128"/>
      <c r="JSU1" s="128"/>
      <c r="JSV1" s="128"/>
      <c r="JSW1" s="128"/>
      <c r="JSX1" s="128"/>
      <c r="JSY1" s="128"/>
      <c r="JSZ1" s="128"/>
      <c r="JTA1" s="128"/>
      <c r="JTB1" s="128"/>
      <c r="JTC1" s="128"/>
      <c r="JTD1" s="128"/>
      <c r="JTE1" s="128"/>
      <c r="JTF1" s="128"/>
      <c r="JTG1" s="128"/>
      <c r="JTH1" s="128"/>
      <c r="JTI1" s="128"/>
      <c r="JTJ1" s="128"/>
      <c r="JTK1" s="128"/>
      <c r="JTL1" s="128"/>
      <c r="JTM1" s="128"/>
      <c r="JTN1" s="128"/>
      <c r="JTO1" s="128"/>
      <c r="JTP1" s="128"/>
      <c r="JTQ1" s="128"/>
      <c r="JTR1" s="128"/>
      <c r="JTS1" s="128"/>
      <c r="JTT1" s="128"/>
      <c r="JTU1" s="128"/>
      <c r="JTV1" s="128"/>
      <c r="JTW1" s="128"/>
      <c r="JTX1" s="128"/>
      <c r="JTY1" s="128"/>
      <c r="JTZ1" s="128"/>
      <c r="JUA1" s="128"/>
      <c r="JUB1" s="128"/>
      <c r="JUC1" s="128"/>
      <c r="JUD1" s="128"/>
      <c r="JUE1" s="128"/>
      <c r="JUF1" s="128"/>
      <c r="JUG1" s="128"/>
      <c r="JUH1" s="128"/>
      <c r="JUI1" s="128"/>
      <c r="JUJ1" s="128"/>
      <c r="JUK1" s="128"/>
      <c r="JUL1" s="128"/>
      <c r="JUM1" s="128"/>
      <c r="JUN1" s="128"/>
      <c r="JUO1" s="128"/>
      <c r="JUP1" s="128"/>
      <c r="JUQ1" s="128"/>
      <c r="JUR1" s="128"/>
      <c r="JUS1" s="128"/>
      <c r="JUT1" s="128"/>
      <c r="JUU1" s="128"/>
      <c r="JUV1" s="128"/>
      <c r="JUW1" s="128"/>
      <c r="JUX1" s="128"/>
      <c r="JUY1" s="128"/>
      <c r="JUZ1" s="128"/>
      <c r="JVA1" s="128"/>
      <c r="JVB1" s="128"/>
      <c r="JVC1" s="128"/>
      <c r="JVD1" s="128"/>
      <c r="JVE1" s="128"/>
      <c r="JVF1" s="128"/>
      <c r="JVG1" s="128"/>
      <c r="JVH1" s="128"/>
      <c r="JVI1" s="128"/>
      <c r="JVJ1" s="128"/>
      <c r="JVK1" s="128"/>
      <c r="JVL1" s="128"/>
      <c r="JVM1" s="128"/>
      <c r="JVN1" s="128"/>
      <c r="JVO1" s="128"/>
      <c r="JVP1" s="128"/>
      <c r="JVQ1" s="128"/>
      <c r="JVR1" s="128"/>
      <c r="JVS1" s="128"/>
      <c r="JVT1" s="128"/>
      <c r="JVU1" s="128"/>
      <c r="JVV1" s="128"/>
      <c r="JVW1" s="128"/>
      <c r="JVX1" s="128"/>
      <c r="JVY1" s="128"/>
      <c r="JVZ1" s="128"/>
      <c r="JWA1" s="128"/>
      <c r="JWB1" s="128"/>
      <c r="JWC1" s="128"/>
      <c r="JWD1" s="128"/>
      <c r="JWE1" s="128"/>
      <c r="JWF1" s="128"/>
      <c r="JWG1" s="128"/>
      <c r="JWH1" s="128"/>
      <c r="JWI1" s="128"/>
      <c r="JWJ1" s="128"/>
      <c r="JWK1" s="128"/>
      <c r="JWL1" s="128"/>
      <c r="JWM1" s="128"/>
      <c r="JWN1" s="128"/>
      <c r="JWO1" s="128"/>
      <c r="JWP1" s="128"/>
      <c r="JWQ1" s="128"/>
      <c r="JWR1" s="128"/>
      <c r="JWS1" s="128"/>
      <c r="JWT1" s="128"/>
      <c r="JWU1" s="128"/>
      <c r="JWV1" s="128"/>
      <c r="JWW1" s="128"/>
      <c r="JWX1" s="128"/>
      <c r="JWY1" s="128"/>
      <c r="JWZ1" s="128"/>
      <c r="JXA1" s="128"/>
      <c r="JXB1" s="128"/>
      <c r="JXC1" s="128"/>
      <c r="JXD1" s="128"/>
      <c r="JXE1" s="128"/>
      <c r="JXF1" s="128"/>
      <c r="JXG1" s="128"/>
      <c r="JXH1" s="128"/>
      <c r="JXI1" s="128"/>
      <c r="JXJ1" s="128"/>
      <c r="JXK1" s="128"/>
      <c r="JXL1" s="128"/>
      <c r="JXM1" s="128"/>
      <c r="JXN1" s="128"/>
      <c r="JXO1" s="128"/>
      <c r="JXP1" s="128"/>
      <c r="JXQ1" s="128"/>
      <c r="JXR1" s="128"/>
      <c r="JXS1" s="128"/>
      <c r="JXT1" s="128"/>
      <c r="JXU1" s="128"/>
      <c r="JXV1" s="128"/>
      <c r="JXW1" s="128"/>
      <c r="JXX1" s="128"/>
      <c r="JXY1" s="128"/>
      <c r="JXZ1" s="128"/>
      <c r="JYA1" s="128"/>
      <c r="JYB1" s="128"/>
      <c r="JYC1" s="128"/>
      <c r="JYD1" s="128"/>
      <c r="JYE1" s="128"/>
      <c r="JYF1" s="128"/>
      <c r="JYG1" s="128"/>
      <c r="JYH1" s="128"/>
      <c r="JYI1" s="128"/>
      <c r="JYJ1" s="128"/>
      <c r="JYK1" s="128"/>
      <c r="JYL1" s="128"/>
      <c r="JYM1" s="128"/>
      <c r="JYN1" s="128"/>
      <c r="JYO1" s="128"/>
      <c r="JYP1" s="128"/>
      <c r="JYQ1" s="128"/>
      <c r="JYR1" s="128"/>
      <c r="JYS1" s="128"/>
      <c r="JYT1" s="128"/>
      <c r="JYU1" s="128"/>
      <c r="JYV1" s="128"/>
      <c r="JYW1" s="128"/>
      <c r="JYX1" s="128"/>
      <c r="JYY1" s="128"/>
      <c r="JYZ1" s="128"/>
      <c r="JZA1" s="128"/>
      <c r="JZB1" s="128"/>
      <c r="JZC1" s="128"/>
      <c r="JZD1" s="128"/>
      <c r="JZE1" s="128"/>
      <c r="JZF1" s="128"/>
      <c r="JZG1" s="128"/>
      <c r="JZH1" s="128"/>
      <c r="JZI1" s="128"/>
      <c r="JZJ1" s="128"/>
      <c r="JZK1" s="128"/>
      <c r="JZL1" s="128"/>
      <c r="JZM1" s="128"/>
      <c r="JZN1" s="128"/>
      <c r="JZO1" s="128"/>
      <c r="JZP1" s="128"/>
      <c r="JZQ1" s="128"/>
      <c r="JZR1" s="128"/>
      <c r="JZS1" s="128"/>
      <c r="JZT1" s="128"/>
      <c r="JZU1" s="128"/>
      <c r="JZV1" s="128"/>
      <c r="JZW1" s="128"/>
      <c r="JZX1" s="128"/>
      <c r="JZY1" s="128"/>
      <c r="JZZ1" s="128"/>
      <c r="KAA1" s="128"/>
      <c r="KAB1" s="128"/>
      <c r="KAC1" s="128"/>
      <c r="KAD1" s="128"/>
      <c r="KAE1" s="128"/>
      <c r="KAF1" s="128"/>
      <c r="KAG1" s="128"/>
      <c r="KAH1" s="128"/>
      <c r="KAI1" s="128"/>
      <c r="KAJ1" s="128"/>
      <c r="KAK1" s="128"/>
      <c r="KAL1" s="128"/>
      <c r="KAM1" s="128"/>
      <c r="KAN1" s="128"/>
      <c r="KAO1" s="128"/>
      <c r="KAP1" s="128"/>
      <c r="KAQ1" s="128"/>
      <c r="KAR1" s="128"/>
      <c r="KAS1" s="128"/>
      <c r="KAT1" s="128"/>
      <c r="KAU1" s="128"/>
      <c r="KAV1" s="128"/>
      <c r="KAW1" s="128"/>
      <c r="KAX1" s="128"/>
      <c r="KAY1" s="128"/>
      <c r="KAZ1" s="128"/>
      <c r="KBA1" s="128"/>
      <c r="KBB1" s="128"/>
      <c r="KBC1" s="128"/>
      <c r="KBD1" s="128"/>
      <c r="KBE1" s="128"/>
      <c r="KBF1" s="128"/>
      <c r="KBG1" s="128"/>
      <c r="KBH1" s="128"/>
      <c r="KBI1" s="128"/>
      <c r="KBJ1" s="128"/>
      <c r="KBK1" s="128"/>
      <c r="KBL1" s="128"/>
      <c r="KBM1" s="128"/>
      <c r="KBN1" s="128"/>
      <c r="KBO1" s="128"/>
      <c r="KBP1" s="128"/>
      <c r="KBQ1" s="128"/>
      <c r="KBR1" s="128"/>
      <c r="KBS1" s="128"/>
      <c r="KBT1" s="128"/>
      <c r="KBU1" s="128"/>
      <c r="KBV1" s="128"/>
      <c r="KBW1" s="128"/>
      <c r="KBX1" s="128"/>
      <c r="KBY1" s="128"/>
      <c r="KBZ1" s="128"/>
      <c r="KCA1" s="128"/>
      <c r="KCB1" s="128"/>
      <c r="KCC1" s="128"/>
      <c r="KCD1" s="128"/>
      <c r="KCE1" s="128"/>
      <c r="KCF1" s="128"/>
      <c r="KCG1" s="128"/>
      <c r="KCH1" s="128"/>
      <c r="KCI1" s="128"/>
      <c r="KCJ1" s="128"/>
      <c r="KCK1" s="128"/>
      <c r="KCL1" s="128"/>
      <c r="KCM1" s="128"/>
      <c r="KCN1" s="128"/>
      <c r="KCO1" s="128"/>
      <c r="KCP1" s="128"/>
      <c r="KCQ1" s="128"/>
      <c r="KCR1" s="128"/>
      <c r="KCS1" s="128"/>
      <c r="KCT1" s="128"/>
      <c r="KCU1" s="128"/>
      <c r="KCV1" s="128"/>
      <c r="KCW1" s="128"/>
      <c r="KCX1" s="128"/>
      <c r="KCY1" s="128"/>
      <c r="KCZ1" s="128"/>
      <c r="KDA1" s="128"/>
      <c r="KDB1" s="128"/>
      <c r="KDC1" s="128"/>
      <c r="KDD1" s="128"/>
      <c r="KDE1" s="128"/>
      <c r="KDF1" s="128"/>
      <c r="KDG1" s="128"/>
      <c r="KDH1" s="128"/>
      <c r="KDI1" s="128"/>
      <c r="KDJ1" s="128"/>
      <c r="KDK1" s="128"/>
      <c r="KDL1" s="128"/>
      <c r="KDM1" s="128"/>
      <c r="KDN1" s="128"/>
      <c r="KDO1" s="128"/>
      <c r="KDP1" s="128"/>
      <c r="KDQ1" s="128"/>
      <c r="KDR1" s="128"/>
      <c r="KDS1" s="128"/>
      <c r="KDT1" s="128"/>
      <c r="KDU1" s="128"/>
      <c r="KDV1" s="128"/>
      <c r="KDW1" s="128"/>
      <c r="KDX1" s="128"/>
      <c r="KDY1" s="128"/>
      <c r="KDZ1" s="128"/>
      <c r="KEA1" s="128"/>
      <c r="KEB1" s="128"/>
      <c r="KEC1" s="128"/>
      <c r="KED1" s="128"/>
      <c r="KEE1" s="128"/>
      <c r="KEF1" s="128"/>
      <c r="KEG1" s="128"/>
      <c r="KEH1" s="128"/>
      <c r="KEI1" s="128"/>
      <c r="KEJ1" s="128"/>
      <c r="KEK1" s="128"/>
      <c r="KEL1" s="128"/>
      <c r="KEM1" s="128"/>
      <c r="KEN1" s="128"/>
      <c r="KEO1" s="128"/>
      <c r="KEP1" s="128"/>
      <c r="KEQ1" s="128"/>
      <c r="KER1" s="128"/>
      <c r="KES1" s="128"/>
      <c r="KET1" s="128"/>
      <c r="KEU1" s="128"/>
      <c r="KEV1" s="128"/>
      <c r="KEW1" s="128"/>
      <c r="KEX1" s="128"/>
      <c r="KEY1" s="128"/>
      <c r="KEZ1" s="128"/>
      <c r="KFA1" s="128"/>
      <c r="KFB1" s="128"/>
      <c r="KFC1" s="128"/>
      <c r="KFD1" s="128"/>
      <c r="KFE1" s="128"/>
      <c r="KFF1" s="128"/>
      <c r="KFG1" s="128"/>
      <c r="KFH1" s="128"/>
      <c r="KFI1" s="128"/>
      <c r="KFJ1" s="128"/>
      <c r="KFK1" s="128"/>
      <c r="KFL1" s="128"/>
      <c r="KFM1" s="128"/>
      <c r="KFN1" s="128"/>
      <c r="KFO1" s="128"/>
      <c r="KFP1" s="128"/>
      <c r="KFQ1" s="128"/>
      <c r="KFR1" s="128"/>
      <c r="KFS1" s="128"/>
      <c r="KFT1" s="128"/>
      <c r="KFU1" s="128"/>
      <c r="KFV1" s="128"/>
      <c r="KFW1" s="128"/>
      <c r="KFX1" s="128"/>
      <c r="KFY1" s="128"/>
      <c r="KFZ1" s="128"/>
      <c r="KGA1" s="128"/>
      <c r="KGB1" s="128"/>
      <c r="KGC1" s="128"/>
      <c r="KGD1" s="128"/>
      <c r="KGE1" s="128"/>
      <c r="KGF1" s="128"/>
      <c r="KGG1" s="128"/>
      <c r="KGH1" s="128"/>
      <c r="KGI1" s="128"/>
      <c r="KGJ1" s="128"/>
      <c r="KGK1" s="128"/>
      <c r="KGL1" s="128"/>
      <c r="KGM1" s="128"/>
      <c r="KGN1" s="128"/>
      <c r="KGO1" s="128"/>
      <c r="KGP1" s="128"/>
      <c r="KGQ1" s="128"/>
      <c r="KGR1" s="128"/>
      <c r="KGS1" s="128"/>
      <c r="KGT1" s="128"/>
      <c r="KGU1" s="128"/>
      <c r="KGV1" s="128"/>
      <c r="KGW1" s="128"/>
      <c r="KGX1" s="128"/>
      <c r="KGY1" s="128"/>
      <c r="KGZ1" s="128"/>
      <c r="KHA1" s="128"/>
      <c r="KHB1" s="128"/>
      <c r="KHC1" s="128"/>
      <c r="KHD1" s="128"/>
      <c r="KHE1" s="128"/>
      <c r="KHF1" s="128"/>
      <c r="KHG1" s="128"/>
      <c r="KHH1" s="128"/>
      <c r="KHI1" s="128"/>
      <c r="KHJ1" s="128"/>
      <c r="KHK1" s="128"/>
      <c r="KHL1" s="128"/>
      <c r="KHM1" s="128"/>
      <c r="KHN1" s="128"/>
      <c r="KHO1" s="128"/>
      <c r="KHP1" s="128"/>
      <c r="KHQ1" s="128"/>
      <c r="KHR1" s="128"/>
      <c r="KHS1" s="128"/>
      <c r="KHT1" s="128"/>
      <c r="KHU1" s="128"/>
      <c r="KHV1" s="128"/>
      <c r="KHW1" s="128"/>
      <c r="KHX1" s="128"/>
      <c r="KHY1" s="128"/>
      <c r="KHZ1" s="128"/>
      <c r="KIA1" s="128"/>
      <c r="KIB1" s="128"/>
      <c r="KIC1" s="128"/>
      <c r="KID1" s="128"/>
      <c r="KIE1" s="128"/>
      <c r="KIF1" s="128"/>
      <c r="KIG1" s="128"/>
      <c r="KIH1" s="128"/>
      <c r="KII1" s="128"/>
      <c r="KIJ1" s="128"/>
      <c r="KIK1" s="128"/>
      <c r="KIL1" s="128"/>
      <c r="KIM1" s="128"/>
      <c r="KIN1" s="128"/>
      <c r="KIO1" s="128"/>
      <c r="KIP1" s="128"/>
      <c r="KIQ1" s="128"/>
      <c r="KIR1" s="128"/>
      <c r="KIS1" s="128"/>
      <c r="KIT1" s="128"/>
      <c r="KIU1" s="128"/>
      <c r="KIV1" s="128"/>
      <c r="KIW1" s="128"/>
      <c r="KIX1" s="128"/>
      <c r="KIY1" s="128"/>
      <c r="KIZ1" s="128"/>
      <c r="KJA1" s="128"/>
      <c r="KJB1" s="128"/>
      <c r="KJC1" s="128"/>
      <c r="KJD1" s="128"/>
      <c r="KJE1" s="128"/>
      <c r="KJF1" s="128"/>
      <c r="KJG1" s="128"/>
      <c r="KJH1" s="128"/>
      <c r="KJI1" s="128"/>
      <c r="KJJ1" s="128"/>
      <c r="KJK1" s="128"/>
      <c r="KJL1" s="128"/>
      <c r="KJM1" s="128"/>
      <c r="KJN1" s="128"/>
      <c r="KJO1" s="128"/>
      <c r="KJP1" s="128"/>
      <c r="KJQ1" s="128"/>
      <c r="KJR1" s="128"/>
      <c r="KJS1" s="128"/>
      <c r="KJT1" s="128"/>
      <c r="KJU1" s="128"/>
      <c r="KJV1" s="128"/>
      <c r="KJW1" s="128"/>
      <c r="KJX1" s="128"/>
      <c r="KJY1" s="128"/>
      <c r="KJZ1" s="128"/>
      <c r="KKA1" s="128"/>
      <c r="KKB1" s="128"/>
      <c r="KKC1" s="128"/>
      <c r="KKD1" s="128"/>
      <c r="KKE1" s="128"/>
      <c r="KKF1" s="128"/>
      <c r="KKG1" s="128"/>
      <c r="KKH1" s="128"/>
      <c r="KKI1" s="128"/>
      <c r="KKJ1" s="128"/>
      <c r="KKK1" s="128"/>
      <c r="KKL1" s="128"/>
      <c r="KKM1" s="128"/>
      <c r="KKN1" s="128"/>
      <c r="KKO1" s="128"/>
      <c r="KKP1" s="128"/>
      <c r="KKQ1" s="128"/>
      <c r="KKR1" s="128"/>
      <c r="KKS1" s="128"/>
      <c r="KKT1" s="128"/>
      <c r="KKU1" s="128"/>
      <c r="KKV1" s="128"/>
      <c r="KKW1" s="128"/>
      <c r="KKX1" s="128"/>
      <c r="KKY1" s="128"/>
      <c r="KKZ1" s="128"/>
      <c r="KLA1" s="128"/>
      <c r="KLB1" s="128"/>
      <c r="KLC1" s="128"/>
      <c r="KLD1" s="128"/>
      <c r="KLE1" s="128"/>
      <c r="KLF1" s="128"/>
      <c r="KLG1" s="128"/>
      <c r="KLH1" s="128"/>
      <c r="KLI1" s="128"/>
      <c r="KLJ1" s="128"/>
      <c r="KLK1" s="128"/>
      <c r="KLL1" s="128"/>
      <c r="KLM1" s="128"/>
      <c r="KLN1" s="128"/>
      <c r="KLO1" s="128"/>
      <c r="KLP1" s="128"/>
      <c r="KLQ1" s="128"/>
      <c r="KLR1" s="128"/>
      <c r="KLS1" s="128"/>
      <c r="KLT1" s="128"/>
      <c r="KLU1" s="128"/>
      <c r="KLV1" s="128"/>
      <c r="KLW1" s="128"/>
      <c r="KLX1" s="128"/>
      <c r="KLY1" s="128"/>
      <c r="KLZ1" s="128"/>
      <c r="KMA1" s="128"/>
      <c r="KMB1" s="128"/>
      <c r="KMC1" s="128"/>
      <c r="KMD1" s="128"/>
      <c r="KME1" s="128"/>
      <c r="KMF1" s="128"/>
      <c r="KMG1" s="128"/>
      <c r="KMH1" s="128"/>
      <c r="KMI1" s="128"/>
      <c r="KMJ1" s="128"/>
      <c r="KMK1" s="128"/>
      <c r="KML1" s="128"/>
      <c r="KMM1" s="128"/>
      <c r="KMN1" s="128"/>
      <c r="KMO1" s="128"/>
      <c r="KMP1" s="128"/>
      <c r="KMQ1" s="128"/>
      <c r="KMR1" s="128"/>
      <c r="KMS1" s="128"/>
      <c r="KMT1" s="128"/>
      <c r="KMU1" s="128"/>
      <c r="KMV1" s="128"/>
      <c r="KMW1" s="128"/>
      <c r="KMX1" s="128"/>
      <c r="KMY1" s="128"/>
      <c r="KMZ1" s="128"/>
      <c r="KNA1" s="128"/>
      <c r="KNB1" s="128"/>
      <c r="KNC1" s="128"/>
      <c r="KND1" s="128"/>
      <c r="KNE1" s="128"/>
      <c r="KNF1" s="128"/>
      <c r="KNG1" s="128"/>
      <c r="KNH1" s="128"/>
      <c r="KNI1" s="128"/>
      <c r="KNJ1" s="128"/>
      <c r="KNK1" s="128"/>
      <c r="KNL1" s="128"/>
      <c r="KNM1" s="128"/>
      <c r="KNN1" s="128"/>
      <c r="KNO1" s="128"/>
      <c r="KNP1" s="128"/>
      <c r="KNQ1" s="128"/>
      <c r="KNR1" s="128"/>
      <c r="KNS1" s="128"/>
      <c r="KNT1" s="128"/>
      <c r="KNU1" s="128"/>
      <c r="KNV1" s="128"/>
      <c r="KNW1" s="128"/>
      <c r="KNX1" s="128"/>
      <c r="KNY1" s="128"/>
      <c r="KNZ1" s="128"/>
      <c r="KOA1" s="128"/>
      <c r="KOB1" s="128"/>
      <c r="KOC1" s="128"/>
      <c r="KOD1" s="128"/>
      <c r="KOE1" s="128"/>
      <c r="KOF1" s="128"/>
      <c r="KOG1" s="128"/>
      <c r="KOH1" s="128"/>
      <c r="KOI1" s="128"/>
      <c r="KOJ1" s="128"/>
      <c r="KOK1" s="128"/>
      <c r="KOL1" s="128"/>
      <c r="KOM1" s="128"/>
      <c r="KON1" s="128"/>
      <c r="KOO1" s="128"/>
      <c r="KOP1" s="128"/>
      <c r="KOQ1" s="128"/>
      <c r="KOR1" s="128"/>
      <c r="KOS1" s="128"/>
      <c r="KOT1" s="128"/>
      <c r="KOU1" s="128"/>
      <c r="KOV1" s="128"/>
      <c r="KOW1" s="128"/>
      <c r="KOX1" s="128"/>
      <c r="KOY1" s="128"/>
      <c r="KOZ1" s="128"/>
      <c r="KPA1" s="128"/>
      <c r="KPB1" s="128"/>
      <c r="KPC1" s="128"/>
      <c r="KPD1" s="128"/>
      <c r="KPE1" s="128"/>
      <c r="KPF1" s="128"/>
      <c r="KPG1" s="128"/>
      <c r="KPH1" s="128"/>
      <c r="KPI1" s="128"/>
      <c r="KPJ1" s="128"/>
      <c r="KPK1" s="128"/>
      <c r="KPL1" s="128"/>
      <c r="KPM1" s="128"/>
      <c r="KPN1" s="128"/>
      <c r="KPO1" s="128"/>
      <c r="KPP1" s="128"/>
      <c r="KPQ1" s="128"/>
      <c r="KPR1" s="128"/>
      <c r="KPS1" s="128"/>
      <c r="KPT1" s="128"/>
      <c r="KPU1" s="128"/>
      <c r="KPV1" s="128"/>
      <c r="KPW1" s="128"/>
      <c r="KPX1" s="128"/>
      <c r="KPY1" s="128"/>
      <c r="KPZ1" s="128"/>
      <c r="KQA1" s="128"/>
      <c r="KQB1" s="128"/>
      <c r="KQC1" s="128"/>
      <c r="KQD1" s="128"/>
      <c r="KQE1" s="128"/>
      <c r="KQF1" s="128"/>
      <c r="KQG1" s="128"/>
      <c r="KQH1" s="128"/>
      <c r="KQI1" s="128"/>
      <c r="KQJ1" s="128"/>
      <c r="KQK1" s="128"/>
      <c r="KQL1" s="128"/>
      <c r="KQM1" s="128"/>
      <c r="KQN1" s="128"/>
      <c r="KQO1" s="128"/>
      <c r="KQP1" s="128"/>
      <c r="KQQ1" s="128"/>
      <c r="KQR1" s="128"/>
      <c r="KQS1" s="128"/>
      <c r="KQT1" s="128"/>
      <c r="KQU1" s="128"/>
      <c r="KQV1" s="128"/>
      <c r="KQW1" s="128"/>
      <c r="KQX1" s="128"/>
      <c r="KQY1" s="128"/>
      <c r="KQZ1" s="128"/>
      <c r="KRA1" s="128"/>
      <c r="KRB1" s="128"/>
      <c r="KRC1" s="128"/>
      <c r="KRD1" s="128"/>
      <c r="KRE1" s="128"/>
      <c r="KRF1" s="128"/>
      <c r="KRG1" s="128"/>
      <c r="KRH1" s="128"/>
      <c r="KRI1" s="128"/>
      <c r="KRJ1" s="128"/>
      <c r="KRK1" s="128"/>
      <c r="KRL1" s="128"/>
      <c r="KRM1" s="128"/>
      <c r="KRN1" s="128"/>
      <c r="KRO1" s="128"/>
      <c r="KRP1" s="128"/>
      <c r="KRQ1" s="128"/>
      <c r="KRR1" s="128"/>
      <c r="KRS1" s="128"/>
      <c r="KRT1" s="128"/>
      <c r="KRU1" s="128"/>
      <c r="KRV1" s="128"/>
      <c r="KRW1" s="128"/>
      <c r="KRX1" s="128"/>
      <c r="KRY1" s="128"/>
      <c r="KRZ1" s="128"/>
      <c r="KSA1" s="128"/>
      <c r="KSB1" s="128"/>
      <c r="KSC1" s="128"/>
      <c r="KSD1" s="128"/>
      <c r="KSE1" s="128"/>
      <c r="KSF1" s="128"/>
      <c r="KSG1" s="128"/>
      <c r="KSH1" s="128"/>
      <c r="KSI1" s="128"/>
      <c r="KSJ1" s="128"/>
      <c r="KSK1" s="128"/>
      <c r="KSL1" s="128"/>
      <c r="KSM1" s="128"/>
      <c r="KSN1" s="128"/>
      <c r="KSO1" s="128"/>
      <c r="KSP1" s="128"/>
      <c r="KSQ1" s="128"/>
      <c r="KSR1" s="128"/>
      <c r="KSS1" s="128"/>
      <c r="KST1" s="128"/>
      <c r="KSU1" s="128"/>
      <c r="KSV1" s="128"/>
      <c r="KSW1" s="128"/>
      <c r="KSX1" s="128"/>
      <c r="KSY1" s="128"/>
      <c r="KSZ1" s="128"/>
      <c r="KTA1" s="128"/>
      <c r="KTB1" s="128"/>
      <c r="KTC1" s="128"/>
      <c r="KTD1" s="128"/>
      <c r="KTE1" s="128"/>
      <c r="KTF1" s="128"/>
      <c r="KTG1" s="128"/>
      <c r="KTH1" s="128"/>
      <c r="KTI1" s="128"/>
      <c r="KTJ1" s="128"/>
      <c r="KTK1" s="128"/>
      <c r="KTL1" s="128"/>
      <c r="KTM1" s="128"/>
      <c r="KTN1" s="128"/>
      <c r="KTO1" s="128"/>
      <c r="KTP1" s="128"/>
      <c r="KTQ1" s="128"/>
      <c r="KTR1" s="128"/>
      <c r="KTS1" s="128"/>
      <c r="KTT1" s="128"/>
      <c r="KTU1" s="128"/>
      <c r="KTV1" s="128"/>
      <c r="KTW1" s="128"/>
      <c r="KTX1" s="128"/>
      <c r="KTY1" s="128"/>
      <c r="KTZ1" s="128"/>
      <c r="KUA1" s="128"/>
      <c r="KUB1" s="128"/>
      <c r="KUC1" s="128"/>
      <c r="KUD1" s="128"/>
      <c r="KUE1" s="128"/>
      <c r="KUF1" s="128"/>
      <c r="KUG1" s="128"/>
      <c r="KUH1" s="128"/>
      <c r="KUI1" s="128"/>
      <c r="KUJ1" s="128"/>
      <c r="KUK1" s="128"/>
      <c r="KUL1" s="128"/>
      <c r="KUM1" s="128"/>
      <c r="KUN1" s="128"/>
      <c r="KUO1" s="128"/>
      <c r="KUP1" s="128"/>
      <c r="KUQ1" s="128"/>
      <c r="KUR1" s="128"/>
      <c r="KUS1" s="128"/>
      <c r="KUT1" s="128"/>
      <c r="KUU1" s="128"/>
      <c r="KUV1" s="128"/>
      <c r="KUW1" s="128"/>
      <c r="KUX1" s="128"/>
      <c r="KUY1" s="128"/>
      <c r="KUZ1" s="128"/>
      <c r="KVA1" s="128"/>
      <c r="KVB1" s="128"/>
      <c r="KVC1" s="128"/>
      <c r="KVD1" s="128"/>
      <c r="KVE1" s="128"/>
      <c r="KVF1" s="128"/>
      <c r="KVG1" s="128"/>
      <c r="KVH1" s="128"/>
      <c r="KVI1" s="128"/>
      <c r="KVJ1" s="128"/>
      <c r="KVK1" s="128"/>
      <c r="KVL1" s="128"/>
      <c r="KVM1" s="128"/>
      <c r="KVN1" s="128"/>
      <c r="KVO1" s="128"/>
      <c r="KVP1" s="128"/>
      <c r="KVQ1" s="128"/>
      <c r="KVR1" s="128"/>
      <c r="KVS1" s="128"/>
      <c r="KVT1" s="128"/>
      <c r="KVU1" s="128"/>
      <c r="KVV1" s="128"/>
      <c r="KVW1" s="128"/>
      <c r="KVX1" s="128"/>
      <c r="KVY1" s="128"/>
      <c r="KVZ1" s="128"/>
      <c r="KWA1" s="128"/>
      <c r="KWB1" s="128"/>
      <c r="KWC1" s="128"/>
      <c r="KWD1" s="128"/>
      <c r="KWE1" s="128"/>
      <c r="KWF1" s="128"/>
      <c r="KWG1" s="128"/>
      <c r="KWH1" s="128"/>
      <c r="KWI1" s="128"/>
      <c r="KWJ1" s="128"/>
      <c r="KWK1" s="128"/>
      <c r="KWL1" s="128"/>
      <c r="KWM1" s="128"/>
      <c r="KWN1" s="128"/>
      <c r="KWO1" s="128"/>
      <c r="KWP1" s="128"/>
      <c r="KWQ1" s="128"/>
      <c r="KWR1" s="128"/>
      <c r="KWS1" s="128"/>
      <c r="KWT1" s="128"/>
      <c r="KWU1" s="128"/>
      <c r="KWV1" s="128"/>
      <c r="KWW1" s="128"/>
      <c r="KWX1" s="128"/>
      <c r="KWY1" s="128"/>
      <c r="KWZ1" s="128"/>
      <c r="KXA1" s="128"/>
      <c r="KXB1" s="128"/>
      <c r="KXC1" s="128"/>
      <c r="KXD1" s="128"/>
      <c r="KXE1" s="128"/>
      <c r="KXF1" s="128"/>
      <c r="KXG1" s="128"/>
      <c r="KXH1" s="128"/>
      <c r="KXI1" s="128"/>
      <c r="KXJ1" s="128"/>
      <c r="KXK1" s="128"/>
      <c r="KXL1" s="128"/>
      <c r="KXM1" s="128"/>
      <c r="KXN1" s="128"/>
      <c r="KXO1" s="128"/>
      <c r="KXP1" s="128"/>
      <c r="KXQ1" s="128"/>
      <c r="KXR1" s="128"/>
      <c r="KXS1" s="128"/>
      <c r="KXT1" s="128"/>
      <c r="KXU1" s="128"/>
      <c r="KXV1" s="128"/>
      <c r="KXW1" s="128"/>
      <c r="KXX1" s="128"/>
      <c r="KXY1" s="128"/>
      <c r="KXZ1" s="128"/>
      <c r="KYA1" s="128"/>
      <c r="KYB1" s="128"/>
      <c r="KYC1" s="128"/>
      <c r="KYD1" s="128"/>
      <c r="KYE1" s="128"/>
      <c r="KYF1" s="128"/>
      <c r="KYG1" s="128"/>
      <c r="KYH1" s="128"/>
      <c r="KYI1" s="128"/>
      <c r="KYJ1" s="128"/>
      <c r="KYK1" s="128"/>
      <c r="KYL1" s="128"/>
      <c r="KYM1" s="128"/>
      <c r="KYN1" s="128"/>
      <c r="KYO1" s="128"/>
      <c r="KYP1" s="128"/>
      <c r="KYQ1" s="128"/>
      <c r="KYR1" s="128"/>
      <c r="KYS1" s="128"/>
      <c r="KYT1" s="128"/>
      <c r="KYU1" s="128"/>
      <c r="KYV1" s="128"/>
      <c r="KYW1" s="128"/>
      <c r="KYX1" s="128"/>
      <c r="KYY1" s="128"/>
      <c r="KYZ1" s="128"/>
      <c r="KZA1" s="128"/>
      <c r="KZB1" s="128"/>
      <c r="KZC1" s="128"/>
      <c r="KZD1" s="128"/>
      <c r="KZE1" s="128"/>
      <c r="KZF1" s="128"/>
      <c r="KZG1" s="128"/>
      <c r="KZH1" s="128"/>
      <c r="KZI1" s="128"/>
      <c r="KZJ1" s="128"/>
      <c r="KZK1" s="128"/>
      <c r="KZL1" s="128"/>
      <c r="KZM1" s="128"/>
      <c r="KZN1" s="128"/>
      <c r="KZO1" s="128"/>
      <c r="KZP1" s="128"/>
      <c r="KZQ1" s="128"/>
      <c r="KZR1" s="128"/>
      <c r="KZS1" s="128"/>
      <c r="KZT1" s="128"/>
      <c r="KZU1" s="128"/>
      <c r="KZV1" s="128"/>
      <c r="KZW1" s="128"/>
      <c r="KZX1" s="128"/>
      <c r="KZY1" s="128"/>
      <c r="KZZ1" s="128"/>
      <c r="LAA1" s="128"/>
      <c r="LAB1" s="128"/>
      <c r="LAC1" s="128"/>
      <c r="LAD1" s="128"/>
      <c r="LAE1" s="128"/>
      <c r="LAF1" s="128"/>
      <c r="LAG1" s="128"/>
      <c r="LAH1" s="128"/>
      <c r="LAI1" s="128"/>
      <c r="LAJ1" s="128"/>
      <c r="LAK1" s="128"/>
      <c r="LAL1" s="128"/>
      <c r="LAM1" s="128"/>
      <c r="LAN1" s="128"/>
      <c r="LAO1" s="128"/>
      <c r="LAP1" s="128"/>
      <c r="LAQ1" s="128"/>
      <c r="LAR1" s="128"/>
      <c r="LAS1" s="128"/>
      <c r="LAT1" s="128"/>
      <c r="LAU1" s="128"/>
      <c r="LAV1" s="128"/>
      <c r="LAW1" s="128"/>
      <c r="LAX1" s="128"/>
      <c r="LAY1" s="128"/>
      <c r="LAZ1" s="128"/>
      <c r="LBA1" s="128"/>
      <c r="LBB1" s="128"/>
      <c r="LBC1" s="128"/>
      <c r="LBD1" s="128"/>
      <c r="LBE1" s="128"/>
      <c r="LBF1" s="128"/>
      <c r="LBG1" s="128"/>
      <c r="LBH1" s="128"/>
      <c r="LBI1" s="128"/>
      <c r="LBJ1" s="128"/>
      <c r="LBK1" s="128"/>
      <c r="LBL1" s="128"/>
      <c r="LBM1" s="128"/>
      <c r="LBN1" s="128"/>
      <c r="LBO1" s="128"/>
      <c r="LBP1" s="128"/>
      <c r="LBQ1" s="128"/>
      <c r="LBR1" s="128"/>
      <c r="LBS1" s="128"/>
      <c r="LBT1" s="128"/>
      <c r="LBU1" s="128"/>
      <c r="LBV1" s="128"/>
      <c r="LBW1" s="128"/>
      <c r="LBX1" s="128"/>
      <c r="LBY1" s="128"/>
      <c r="LBZ1" s="128"/>
      <c r="LCA1" s="128"/>
      <c r="LCB1" s="128"/>
      <c r="LCC1" s="128"/>
      <c r="LCD1" s="128"/>
      <c r="LCE1" s="128"/>
      <c r="LCF1" s="128"/>
      <c r="LCG1" s="128"/>
      <c r="LCH1" s="128"/>
      <c r="LCI1" s="128"/>
      <c r="LCJ1" s="128"/>
      <c r="LCK1" s="128"/>
      <c r="LCL1" s="128"/>
      <c r="LCM1" s="128"/>
      <c r="LCN1" s="128"/>
      <c r="LCO1" s="128"/>
      <c r="LCP1" s="128"/>
      <c r="LCQ1" s="128"/>
      <c r="LCR1" s="128"/>
      <c r="LCS1" s="128"/>
      <c r="LCT1" s="128"/>
      <c r="LCU1" s="128"/>
      <c r="LCV1" s="128"/>
      <c r="LCW1" s="128"/>
      <c r="LCX1" s="128"/>
      <c r="LCY1" s="128"/>
      <c r="LCZ1" s="128"/>
      <c r="LDA1" s="128"/>
      <c r="LDB1" s="128"/>
      <c r="LDC1" s="128"/>
      <c r="LDD1" s="128"/>
      <c r="LDE1" s="128"/>
      <c r="LDF1" s="128"/>
      <c r="LDG1" s="128"/>
      <c r="LDH1" s="128"/>
      <c r="LDI1" s="128"/>
      <c r="LDJ1" s="128"/>
      <c r="LDK1" s="128"/>
      <c r="LDL1" s="128"/>
      <c r="LDM1" s="128"/>
      <c r="LDN1" s="128"/>
      <c r="LDO1" s="128"/>
      <c r="LDP1" s="128"/>
      <c r="LDQ1" s="128"/>
      <c r="LDR1" s="128"/>
      <c r="LDS1" s="128"/>
      <c r="LDT1" s="128"/>
      <c r="LDU1" s="128"/>
      <c r="LDV1" s="128"/>
      <c r="LDW1" s="128"/>
      <c r="LDX1" s="128"/>
      <c r="LDY1" s="128"/>
      <c r="LDZ1" s="128"/>
      <c r="LEA1" s="128"/>
      <c r="LEB1" s="128"/>
      <c r="LEC1" s="128"/>
      <c r="LED1" s="128"/>
      <c r="LEE1" s="128"/>
      <c r="LEF1" s="128"/>
      <c r="LEG1" s="128"/>
      <c r="LEH1" s="128"/>
      <c r="LEI1" s="128"/>
      <c r="LEJ1" s="128"/>
      <c r="LEK1" s="128"/>
      <c r="LEL1" s="128"/>
      <c r="LEM1" s="128"/>
      <c r="LEN1" s="128"/>
      <c r="LEO1" s="128"/>
      <c r="LEP1" s="128"/>
      <c r="LEQ1" s="128"/>
      <c r="LER1" s="128"/>
      <c r="LES1" s="128"/>
      <c r="LET1" s="128"/>
      <c r="LEU1" s="128"/>
      <c r="LEV1" s="128"/>
      <c r="LEW1" s="128"/>
      <c r="LEX1" s="128"/>
      <c r="LEY1" s="128"/>
      <c r="LEZ1" s="128"/>
      <c r="LFA1" s="128"/>
      <c r="LFB1" s="128"/>
      <c r="LFC1" s="128"/>
      <c r="LFD1" s="128"/>
      <c r="LFE1" s="128"/>
      <c r="LFF1" s="128"/>
      <c r="LFG1" s="128"/>
      <c r="LFH1" s="128"/>
      <c r="LFI1" s="128"/>
      <c r="LFJ1" s="128"/>
      <c r="LFK1" s="128"/>
      <c r="LFL1" s="128"/>
      <c r="LFM1" s="128"/>
      <c r="LFN1" s="128"/>
      <c r="LFO1" s="128"/>
      <c r="LFP1" s="128"/>
      <c r="LFQ1" s="128"/>
      <c r="LFR1" s="128"/>
      <c r="LFS1" s="128"/>
      <c r="LFT1" s="128"/>
      <c r="LFU1" s="128"/>
      <c r="LFV1" s="128"/>
      <c r="LFW1" s="128"/>
      <c r="LFX1" s="128"/>
      <c r="LFY1" s="128"/>
      <c r="LFZ1" s="128"/>
      <c r="LGA1" s="128"/>
      <c r="LGB1" s="128"/>
      <c r="LGC1" s="128"/>
      <c r="LGD1" s="128"/>
      <c r="LGE1" s="128"/>
      <c r="LGF1" s="128"/>
      <c r="LGG1" s="128"/>
      <c r="LGH1" s="128"/>
      <c r="LGI1" s="128"/>
      <c r="LGJ1" s="128"/>
      <c r="LGK1" s="128"/>
      <c r="LGL1" s="128"/>
      <c r="LGM1" s="128"/>
      <c r="LGN1" s="128"/>
      <c r="LGO1" s="128"/>
      <c r="LGP1" s="128"/>
      <c r="LGQ1" s="128"/>
      <c r="LGR1" s="128"/>
      <c r="LGS1" s="128"/>
      <c r="LGT1" s="128"/>
      <c r="LGU1" s="128"/>
      <c r="LGV1" s="128"/>
      <c r="LGW1" s="128"/>
      <c r="LGX1" s="128"/>
      <c r="LGY1" s="128"/>
      <c r="LGZ1" s="128"/>
      <c r="LHA1" s="128"/>
      <c r="LHB1" s="128"/>
      <c r="LHC1" s="128"/>
      <c r="LHD1" s="128"/>
      <c r="LHE1" s="128"/>
      <c r="LHF1" s="128"/>
      <c r="LHG1" s="128"/>
      <c r="LHH1" s="128"/>
      <c r="LHI1" s="128"/>
      <c r="LHJ1" s="128"/>
      <c r="LHK1" s="128"/>
      <c r="LHL1" s="128"/>
      <c r="LHM1" s="128"/>
      <c r="LHN1" s="128"/>
      <c r="LHO1" s="128"/>
      <c r="LHP1" s="128"/>
      <c r="LHQ1" s="128"/>
      <c r="LHR1" s="128"/>
      <c r="LHS1" s="128"/>
      <c r="LHT1" s="128"/>
      <c r="LHU1" s="128"/>
      <c r="LHV1" s="128"/>
      <c r="LHW1" s="128"/>
      <c r="LHX1" s="128"/>
      <c r="LHY1" s="128"/>
      <c r="LHZ1" s="128"/>
      <c r="LIA1" s="128"/>
      <c r="LIB1" s="128"/>
      <c r="LIC1" s="128"/>
      <c r="LID1" s="128"/>
      <c r="LIE1" s="128"/>
      <c r="LIF1" s="128"/>
      <c r="LIG1" s="128"/>
      <c r="LIH1" s="128"/>
      <c r="LII1" s="128"/>
      <c r="LIJ1" s="128"/>
      <c r="LIK1" s="128"/>
      <c r="LIL1" s="128"/>
      <c r="LIM1" s="128"/>
      <c r="LIN1" s="128"/>
      <c r="LIO1" s="128"/>
      <c r="LIP1" s="128"/>
      <c r="LIQ1" s="128"/>
      <c r="LIR1" s="128"/>
      <c r="LIS1" s="128"/>
      <c r="LIT1" s="128"/>
      <c r="LIU1" s="128"/>
      <c r="LIV1" s="128"/>
      <c r="LIW1" s="128"/>
      <c r="LIX1" s="128"/>
      <c r="LIY1" s="128"/>
      <c r="LIZ1" s="128"/>
      <c r="LJA1" s="128"/>
      <c r="LJB1" s="128"/>
      <c r="LJC1" s="128"/>
      <c r="LJD1" s="128"/>
      <c r="LJE1" s="128"/>
      <c r="LJF1" s="128"/>
      <c r="LJG1" s="128"/>
      <c r="LJH1" s="128"/>
      <c r="LJI1" s="128"/>
      <c r="LJJ1" s="128"/>
      <c r="LJK1" s="128"/>
      <c r="LJL1" s="128"/>
      <c r="LJM1" s="128"/>
      <c r="LJN1" s="128"/>
      <c r="LJO1" s="128"/>
      <c r="LJP1" s="128"/>
      <c r="LJQ1" s="128"/>
      <c r="LJR1" s="128"/>
      <c r="LJS1" s="128"/>
      <c r="LJT1" s="128"/>
      <c r="LJU1" s="128"/>
      <c r="LJV1" s="128"/>
      <c r="LJW1" s="128"/>
      <c r="LJX1" s="128"/>
      <c r="LJY1" s="128"/>
      <c r="LJZ1" s="128"/>
      <c r="LKA1" s="128"/>
      <c r="LKB1" s="128"/>
      <c r="LKC1" s="128"/>
      <c r="LKD1" s="128"/>
      <c r="LKE1" s="128"/>
      <c r="LKF1" s="128"/>
      <c r="LKG1" s="128"/>
      <c r="LKH1" s="128"/>
      <c r="LKI1" s="128"/>
      <c r="LKJ1" s="128"/>
      <c r="LKK1" s="128"/>
      <c r="LKL1" s="128"/>
      <c r="LKM1" s="128"/>
      <c r="LKN1" s="128"/>
      <c r="LKO1" s="128"/>
      <c r="LKP1" s="128"/>
      <c r="LKQ1" s="128"/>
      <c r="LKR1" s="128"/>
      <c r="LKS1" s="128"/>
      <c r="LKT1" s="128"/>
      <c r="LKU1" s="128"/>
      <c r="LKV1" s="128"/>
      <c r="LKW1" s="128"/>
      <c r="LKX1" s="128"/>
      <c r="LKY1" s="128"/>
      <c r="LKZ1" s="128"/>
      <c r="LLA1" s="128"/>
      <c r="LLB1" s="128"/>
      <c r="LLC1" s="128"/>
      <c r="LLD1" s="128"/>
      <c r="LLE1" s="128"/>
      <c r="LLF1" s="128"/>
      <c r="LLG1" s="128"/>
      <c r="LLH1" s="128"/>
      <c r="LLI1" s="128"/>
      <c r="LLJ1" s="128"/>
      <c r="LLK1" s="128"/>
      <c r="LLL1" s="128"/>
      <c r="LLM1" s="128"/>
      <c r="LLN1" s="128"/>
      <c r="LLO1" s="128"/>
      <c r="LLP1" s="128"/>
      <c r="LLQ1" s="128"/>
      <c r="LLR1" s="128"/>
      <c r="LLS1" s="128"/>
      <c r="LLT1" s="128"/>
      <c r="LLU1" s="128"/>
      <c r="LLV1" s="128"/>
      <c r="LLW1" s="128"/>
      <c r="LLX1" s="128"/>
      <c r="LLY1" s="128"/>
      <c r="LLZ1" s="128"/>
      <c r="LMA1" s="128"/>
      <c r="LMB1" s="128"/>
      <c r="LMC1" s="128"/>
      <c r="LMD1" s="128"/>
      <c r="LME1" s="128"/>
      <c r="LMF1" s="128"/>
      <c r="LMG1" s="128"/>
      <c r="LMH1" s="128"/>
      <c r="LMI1" s="128"/>
      <c r="LMJ1" s="128"/>
      <c r="LMK1" s="128"/>
      <c r="LML1" s="128"/>
      <c r="LMM1" s="128"/>
      <c r="LMN1" s="128"/>
      <c r="LMO1" s="128"/>
      <c r="LMP1" s="128"/>
      <c r="LMQ1" s="128"/>
      <c r="LMR1" s="128"/>
      <c r="LMS1" s="128"/>
      <c r="LMT1" s="128"/>
      <c r="LMU1" s="128"/>
      <c r="LMV1" s="128"/>
      <c r="LMW1" s="128"/>
      <c r="LMX1" s="128"/>
      <c r="LMY1" s="128"/>
      <c r="LMZ1" s="128"/>
      <c r="LNA1" s="128"/>
      <c r="LNB1" s="128"/>
      <c r="LNC1" s="128"/>
      <c r="LND1" s="128"/>
      <c r="LNE1" s="128"/>
      <c r="LNF1" s="128"/>
      <c r="LNG1" s="128"/>
      <c r="LNH1" s="128"/>
      <c r="LNI1" s="128"/>
      <c r="LNJ1" s="128"/>
      <c r="LNK1" s="128"/>
      <c r="LNL1" s="128"/>
      <c r="LNM1" s="128"/>
      <c r="LNN1" s="128"/>
      <c r="LNO1" s="128"/>
      <c r="LNP1" s="128"/>
      <c r="LNQ1" s="128"/>
      <c r="LNR1" s="128"/>
      <c r="LNS1" s="128"/>
      <c r="LNT1" s="128"/>
      <c r="LNU1" s="128"/>
      <c r="LNV1" s="128"/>
      <c r="LNW1" s="128"/>
      <c r="LNX1" s="128"/>
      <c r="LNY1" s="128"/>
      <c r="LNZ1" s="128"/>
      <c r="LOA1" s="128"/>
      <c r="LOB1" s="128"/>
      <c r="LOC1" s="128"/>
      <c r="LOD1" s="128"/>
      <c r="LOE1" s="128"/>
      <c r="LOF1" s="128"/>
      <c r="LOG1" s="128"/>
      <c r="LOH1" s="128"/>
      <c r="LOI1" s="128"/>
      <c r="LOJ1" s="128"/>
      <c r="LOK1" s="128"/>
      <c r="LOL1" s="128"/>
      <c r="LOM1" s="128"/>
      <c r="LON1" s="128"/>
      <c r="LOO1" s="128"/>
      <c r="LOP1" s="128"/>
      <c r="LOQ1" s="128"/>
      <c r="LOR1" s="128"/>
      <c r="LOS1" s="128"/>
      <c r="LOT1" s="128"/>
      <c r="LOU1" s="128"/>
      <c r="LOV1" s="128"/>
      <c r="LOW1" s="128"/>
      <c r="LOX1" s="128"/>
      <c r="LOY1" s="128"/>
      <c r="LOZ1" s="128"/>
      <c r="LPA1" s="128"/>
      <c r="LPB1" s="128"/>
      <c r="LPC1" s="128"/>
      <c r="LPD1" s="128"/>
      <c r="LPE1" s="128"/>
      <c r="LPF1" s="128"/>
      <c r="LPG1" s="128"/>
      <c r="LPH1" s="128"/>
      <c r="LPI1" s="128"/>
      <c r="LPJ1" s="128"/>
      <c r="LPK1" s="128"/>
      <c r="LPL1" s="128"/>
      <c r="LPM1" s="128"/>
      <c r="LPN1" s="128"/>
      <c r="LPO1" s="128"/>
      <c r="LPP1" s="128"/>
      <c r="LPQ1" s="128"/>
      <c r="LPR1" s="128"/>
      <c r="LPS1" s="128"/>
      <c r="LPT1" s="128"/>
      <c r="LPU1" s="128"/>
      <c r="LPV1" s="128"/>
      <c r="LPW1" s="128"/>
      <c r="LPX1" s="128"/>
      <c r="LPY1" s="128"/>
      <c r="LPZ1" s="128"/>
      <c r="LQA1" s="128"/>
      <c r="LQB1" s="128"/>
      <c r="LQC1" s="128"/>
      <c r="LQD1" s="128"/>
      <c r="LQE1" s="128"/>
      <c r="LQF1" s="128"/>
      <c r="LQG1" s="128"/>
      <c r="LQH1" s="128"/>
      <c r="LQI1" s="128"/>
      <c r="LQJ1" s="128"/>
      <c r="LQK1" s="128"/>
      <c r="LQL1" s="128"/>
      <c r="LQM1" s="128"/>
      <c r="LQN1" s="128"/>
      <c r="LQO1" s="128"/>
      <c r="LQP1" s="128"/>
      <c r="LQQ1" s="128"/>
      <c r="LQR1" s="128"/>
      <c r="LQS1" s="128"/>
      <c r="LQT1" s="128"/>
      <c r="LQU1" s="128"/>
      <c r="LQV1" s="128"/>
      <c r="LQW1" s="128"/>
      <c r="LQX1" s="128"/>
      <c r="LQY1" s="128"/>
      <c r="LQZ1" s="128"/>
      <c r="LRA1" s="128"/>
      <c r="LRB1" s="128"/>
      <c r="LRC1" s="128"/>
      <c r="LRD1" s="128"/>
      <c r="LRE1" s="128"/>
      <c r="LRF1" s="128"/>
      <c r="LRG1" s="128"/>
      <c r="LRH1" s="128"/>
      <c r="LRI1" s="128"/>
      <c r="LRJ1" s="128"/>
      <c r="LRK1" s="128"/>
      <c r="LRL1" s="128"/>
      <c r="LRM1" s="128"/>
      <c r="LRN1" s="128"/>
      <c r="LRO1" s="128"/>
      <c r="LRP1" s="128"/>
      <c r="LRQ1" s="128"/>
      <c r="LRR1" s="128"/>
      <c r="LRS1" s="128"/>
      <c r="LRT1" s="128"/>
      <c r="LRU1" s="128"/>
      <c r="LRV1" s="128"/>
      <c r="LRW1" s="128"/>
      <c r="LRX1" s="128"/>
      <c r="LRY1" s="128"/>
      <c r="LRZ1" s="128"/>
      <c r="LSA1" s="128"/>
      <c r="LSB1" s="128"/>
      <c r="LSC1" s="128"/>
      <c r="LSD1" s="128"/>
      <c r="LSE1" s="128"/>
      <c r="LSF1" s="128"/>
      <c r="LSG1" s="128"/>
      <c r="LSH1" s="128"/>
      <c r="LSI1" s="128"/>
      <c r="LSJ1" s="128"/>
      <c r="LSK1" s="128"/>
      <c r="LSL1" s="128"/>
      <c r="LSM1" s="128"/>
      <c r="LSN1" s="128"/>
      <c r="LSO1" s="128"/>
      <c r="LSP1" s="128"/>
      <c r="LSQ1" s="128"/>
      <c r="LSR1" s="128"/>
      <c r="LSS1" s="128"/>
      <c r="LST1" s="128"/>
      <c r="LSU1" s="128"/>
      <c r="LSV1" s="128"/>
      <c r="LSW1" s="128"/>
      <c r="LSX1" s="128"/>
      <c r="LSY1" s="128"/>
      <c r="LSZ1" s="128"/>
      <c r="LTA1" s="128"/>
      <c r="LTB1" s="128"/>
      <c r="LTC1" s="128"/>
      <c r="LTD1" s="128"/>
      <c r="LTE1" s="128"/>
      <c r="LTF1" s="128"/>
      <c r="LTG1" s="128"/>
      <c r="LTH1" s="128"/>
      <c r="LTI1" s="128"/>
      <c r="LTJ1" s="128"/>
      <c r="LTK1" s="128"/>
      <c r="LTL1" s="128"/>
      <c r="LTM1" s="128"/>
      <c r="LTN1" s="128"/>
      <c r="LTO1" s="128"/>
      <c r="LTP1" s="128"/>
      <c r="LTQ1" s="128"/>
      <c r="LTR1" s="128"/>
      <c r="LTS1" s="128"/>
      <c r="LTT1" s="128"/>
      <c r="LTU1" s="128"/>
      <c r="LTV1" s="128"/>
      <c r="LTW1" s="128"/>
      <c r="LTX1" s="128"/>
      <c r="LTY1" s="128"/>
      <c r="LTZ1" s="128"/>
      <c r="LUA1" s="128"/>
      <c r="LUB1" s="128"/>
      <c r="LUC1" s="128"/>
      <c r="LUD1" s="128"/>
      <c r="LUE1" s="128"/>
      <c r="LUF1" s="128"/>
      <c r="LUG1" s="128"/>
      <c r="LUH1" s="128"/>
      <c r="LUI1" s="128"/>
      <c r="LUJ1" s="128"/>
      <c r="LUK1" s="128"/>
      <c r="LUL1" s="128"/>
      <c r="LUM1" s="128"/>
      <c r="LUN1" s="128"/>
      <c r="LUO1" s="128"/>
      <c r="LUP1" s="128"/>
      <c r="LUQ1" s="128"/>
      <c r="LUR1" s="128"/>
      <c r="LUS1" s="128"/>
      <c r="LUT1" s="128"/>
      <c r="LUU1" s="128"/>
      <c r="LUV1" s="128"/>
      <c r="LUW1" s="128"/>
      <c r="LUX1" s="128"/>
      <c r="LUY1" s="128"/>
      <c r="LUZ1" s="128"/>
      <c r="LVA1" s="128"/>
      <c r="LVB1" s="128"/>
      <c r="LVC1" s="128"/>
      <c r="LVD1" s="128"/>
      <c r="LVE1" s="128"/>
      <c r="LVF1" s="128"/>
      <c r="LVG1" s="128"/>
      <c r="LVH1" s="128"/>
      <c r="LVI1" s="128"/>
      <c r="LVJ1" s="128"/>
      <c r="LVK1" s="128"/>
      <c r="LVL1" s="128"/>
      <c r="LVM1" s="128"/>
      <c r="LVN1" s="128"/>
      <c r="LVO1" s="128"/>
      <c r="LVP1" s="128"/>
      <c r="LVQ1" s="128"/>
      <c r="LVR1" s="128"/>
      <c r="LVS1" s="128"/>
      <c r="LVT1" s="128"/>
      <c r="LVU1" s="128"/>
      <c r="LVV1" s="128"/>
      <c r="LVW1" s="128"/>
      <c r="LVX1" s="128"/>
      <c r="LVY1" s="128"/>
      <c r="LVZ1" s="128"/>
      <c r="LWA1" s="128"/>
      <c r="LWB1" s="128"/>
      <c r="LWC1" s="128"/>
      <c r="LWD1" s="128"/>
      <c r="LWE1" s="128"/>
      <c r="LWF1" s="128"/>
      <c r="LWG1" s="128"/>
      <c r="LWH1" s="128"/>
      <c r="LWI1" s="128"/>
      <c r="LWJ1" s="128"/>
      <c r="LWK1" s="128"/>
      <c r="LWL1" s="128"/>
      <c r="LWM1" s="128"/>
      <c r="LWN1" s="128"/>
      <c r="LWO1" s="128"/>
      <c r="LWP1" s="128"/>
      <c r="LWQ1" s="128"/>
      <c r="LWR1" s="128"/>
      <c r="LWS1" s="128"/>
      <c r="LWT1" s="128"/>
      <c r="LWU1" s="128"/>
      <c r="LWV1" s="128"/>
      <c r="LWW1" s="128"/>
      <c r="LWX1" s="128"/>
      <c r="LWY1" s="128"/>
      <c r="LWZ1" s="128"/>
      <c r="LXA1" s="128"/>
      <c r="LXB1" s="128"/>
      <c r="LXC1" s="128"/>
      <c r="LXD1" s="128"/>
      <c r="LXE1" s="128"/>
      <c r="LXF1" s="128"/>
      <c r="LXG1" s="128"/>
      <c r="LXH1" s="128"/>
      <c r="LXI1" s="128"/>
      <c r="LXJ1" s="128"/>
      <c r="LXK1" s="128"/>
      <c r="LXL1" s="128"/>
      <c r="LXM1" s="128"/>
      <c r="LXN1" s="128"/>
      <c r="LXO1" s="128"/>
      <c r="LXP1" s="128"/>
      <c r="LXQ1" s="128"/>
      <c r="LXR1" s="128"/>
      <c r="LXS1" s="128"/>
      <c r="LXT1" s="128"/>
      <c r="LXU1" s="128"/>
      <c r="LXV1" s="128"/>
      <c r="LXW1" s="128"/>
      <c r="LXX1" s="128"/>
      <c r="LXY1" s="128"/>
      <c r="LXZ1" s="128"/>
      <c r="LYA1" s="128"/>
      <c r="LYB1" s="128"/>
      <c r="LYC1" s="128"/>
      <c r="LYD1" s="128"/>
      <c r="LYE1" s="128"/>
      <c r="LYF1" s="128"/>
      <c r="LYG1" s="128"/>
      <c r="LYH1" s="128"/>
      <c r="LYI1" s="128"/>
      <c r="LYJ1" s="128"/>
      <c r="LYK1" s="128"/>
      <c r="LYL1" s="128"/>
      <c r="LYM1" s="128"/>
      <c r="LYN1" s="128"/>
      <c r="LYO1" s="128"/>
      <c r="LYP1" s="128"/>
      <c r="LYQ1" s="128"/>
      <c r="LYR1" s="128"/>
      <c r="LYS1" s="128"/>
      <c r="LYT1" s="128"/>
      <c r="LYU1" s="128"/>
      <c r="LYV1" s="128"/>
      <c r="LYW1" s="128"/>
      <c r="LYX1" s="128"/>
      <c r="LYY1" s="128"/>
      <c r="LYZ1" s="128"/>
      <c r="LZA1" s="128"/>
      <c r="LZB1" s="128"/>
      <c r="LZC1" s="128"/>
      <c r="LZD1" s="128"/>
      <c r="LZE1" s="128"/>
      <c r="LZF1" s="128"/>
      <c r="LZG1" s="128"/>
      <c r="LZH1" s="128"/>
      <c r="LZI1" s="128"/>
      <c r="LZJ1" s="128"/>
      <c r="LZK1" s="128"/>
      <c r="LZL1" s="128"/>
      <c r="LZM1" s="128"/>
      <c r="LZN1" s="128"/>
      <c r="LZO1" s="128"/>
      <c r="LZP1" s="128"/>
      <c r="LZQ1" s="128"/>
      <c r="LZR1" s="128"/>
      <c r="LZS1" s="128"/>
      <c r="LZT1" s="128"/>
      <c r="LZU1" s="128"/>
      <c r="LZV1" s="128"/>
      <c r="LZW1" s="128"/>
      <c r="LZX1" s="128"/>
      <c r="LZY1" s="128"/>
      <c r="LZZ1" s="128"/>
      <c r="MAA1" s="128"/>
      <c r="MAB1" s="128"/>
      <c r="MAC1" s="128"/>
      <c r="MAD1" s="128"/>
      <c r="MAE1" s="128"/>
      <c r="MAF1" s="128"/>
      <c r="MAG1" s="128"/>
      <c r="MAH1" s="128"/>
      <c r="MAI1" s="128"/>
      <c r="MAJ1" s="128"/>
      <c r="MAK1" s="128"/>
      <c r="MAL1" s="128"/>
      <c r="MAM1" s="128"/>
      <c r="MAN1" s="128"/>
      <c r="MAO1" s="128"/>
      <c r="MAP1" s="128"/>
      <c r="MAQ1" s="128"/>
      <c r="MAR1" s="128"/>
      <c r="MAS1" s="128"/>
      <c r="MAT1" s="128"/>
      <c r="MAU1" s="128"/>
      <c r="MAV1" s="128"/>
      <c r="MAW1" s="128"/>
      <c r="MAX1" s="128"/>
      <c r="MAY1" s="128"/>
      <c r="MAZ1" s="128"/>
      <c r="MBA1" s="128"/>
      <c r="MBB1" s="128"/>
      <c r="MBC1" s="128"/>
      <c r="MBD1" s="128"/>
      <c r="MBE1" s="128"/>
      <c r="MBF1" s="128"/>
      <c r="MBG1" s="128"/>
      <c r="MBH1" s="128"/>
      <c r="MBI1" s="128"/>
      <c r="MBJ1" s="128"/>
      <c r="MBK1" s="128"/>
      <c r="MBL1" s="128"/>
      <c r="MBM1" s="128"/>
      <c r="MBN1" s="128"/>
      <c r="MBO1" s="128"/>
      <c r="MBP1" s="128"/>
      <c r="MBQ1" s="128"/>
      <c r="MBR1" s="128"/>
      <c r="MBS1" s="128"/>
      <c r="MBT1" s="128"/>
      <c r="MBU1" s="128"/>
      <c r="MBV1" s="128"/>
      <c r="MBW1" s="128"/>
      <c r="MBX1" s="128"/>
      <c r="MBY1" s="128"/>
      <c r="MBZ1" s="128"/>
      <c r="MCA1" s="128"/>
      <c r="MCB1" s="128"/>
      <c r="MCC1" s="128"/>
      <c r="MCD1" s="128"/>
      <c r="MCE1" s="128"/>
      <c r="MCF1" s="128"/>
      <c r="MCG1" s="128"/>
      <c r="MCH1" s="128"/>
      <c r="MCI1" s="128"/>
      <c r="MCJ1" s="128"/>
      <c r="MCK1" s="128"/>
      <c r="MCL1" s="128"/>
      <c r="MCM1" s="128"/>
      <c r="MCN1" s="128"/>
      <c r="MCO1" s="128"/>
      <c r="MCP1" s="128"/>
      <c r="MCQ1" s="128"/>
      <c r="MCR1" s="128"/>
      <c r="MCS1" s="128"/>
      <c r="MCT1" s="128"/>
      <c r="MCU1" s="128"/>
      <c r="MCV1" s="128"/>
      <c r="MCW1" s="128"/>
      <c r="MCX1" s="128"/>
      <c r="MCY1" s="128"/>
      <c r="MCZ1" s="128"/>
      <c r="MDA1" s="128"/>
      <c r="MDB1" s="128"/>
      <c r="MDC1" s="128"/>
      <c r="MDD1" s="128"/>
      <c r="MDE1" s="128"/>
      <c r="MDF1" s="128"/>
      <c r="MDG1" s="128"/>
      <c r="MDH1" s="128"/>
      <c r="MDI1" s="128"/>
      <c r="MDJ1" s="128"/>
      <c r="MDK1" s="128"/>
      <c r="MDL1" s="128"/>
      <c r="MDM1" s="128"/>
      <c r="MDN1" s="128"/>
      <c r="MDO1" s="128"/>
      <c r="MDP1" s="128"/>
      <c r="MDQ1" s="128"/>
      <c r="MDR1" s="128"/>
      <c r="MDS1" s="128"/>
      <c r="MDT1" s="128"/>
      <c r="MDU1" s="128"/>
      <c r="MDV1" s="128"/>
      <c r="MDW1" s="128"/>
      <c r="MDX1" s="128"/>
      <c r="MDY1" s="128"/>
      <c r="MDZ1" s="128"/>
      <c r="MEA1" s="128"/>
      <c r="MEB1" s="128"/>
      <c r="MEC1" s="128"/>
      <c r="MED1" s="128"/>
      <c r="MEE1" s="128"/>
      <c r="MEF1" s="128"/>
      <c r="MEG1" s="128"/>
      <c r="MEH1" s="128"/>
      <c r="MEI1" s="128"/>
      <c r="MEJ1" s="128"/>
      <c r="MEK1" s="128"/>
      <c r="MEL1" s="128"/>
      <c r="MEM1" s="128"/>
      <c r="MEN1" s="128"/>
      <c r="MEO1" s="128"/>
      <c r="MEP1" s="128"/>
      <c r="MEQ1" s="128"/>
      <c r="MER1" s="128"/>
      <c r="MES1" s="128"/>
      <c r="MET1" s="128"/>
      <c r="MEU1" s="128"/>
      <c r="MEV1" s="128"/>
      <c r="MEW1" s="128"/>
      <c r="MEX1" s="128"/>
      <c r="MEY1" s="128"/>
      <c r="MEZ1" s="128"/>
      <c r="MFA1" s="128"/>
      <c r="MFB1" s="128"/>
      <c r="MFC1" s="128"/>
      <c r="MFD1" s="128"/>
      <c r="MFE1" s="128"/>
      <c r="MFF1" s="128"/>
      <c r="MFG1" s="128"/>
      <c r="MFH1" s="128"/>
      <c r="MFI1" s="128"/>
      <c r="MFJ1" s="128"/>
      <c r="MFK1" s="128"/>
      <c r="MFL1" s="128"/>
      <c r="MFM1" s="128"/>
      <c r="MFN1" s="128"/>
      <c r="MFO1" s="128"/>
      <c r="MFP1" s="128"/>
      <c r="MFQ1" s="128"/>
      <c r="MFR1" s="128"/>
      <c r="MFS1" s="128"/>
      <c r="MFT1" s="128"/>
      <c r="MFU1" s="128"/>
      <c r="MFV1" s="128"/>
      <c r="MFW1" s="128"/>
      <c r="MFX1" s="128"/>
      <c r="MFY1" s="128"/>
      <c r="MFZ1" s="128"/>
      <c r="MGA1" s="128"/>
      <c r="MGB1" s="128"/>
      <c r="MGC1" s="128"/>
      <c r="MGD1" s="128"/>
      <c r="MGE1" s="128"/>
      <c r="MGF1" s="128"/>
      <c r="MGG1" s="128"/>
      <c r="MGH1" s="128"/>
      <c r="MGI1" s="128"/>
      <c r="MGJ1" s="128"/>
      <c r="MGK1" s="128"/>
      <c r="MGL1" s="128"/>
      <c r="MGM1" s="128"/>
      <c r="MGN1" s="128"/>
      <c r="MGO1" s="128"/>
      <c r="MGP1" s="128"/>
      <c r="MGQ1" s="128"/>
      <c r="MGR1" s="128"/>
      <c r="MGS1" s="128"/>
      <c r="MGT1" s="128"/>
      <c r="MGU1" s="128"/>
      <c r="MGV1" s="128"/>
      <c r="MGW1" s="128"/>
      <c r="MGX1" s="128"/>
      <c r="MGY1" s="128"/>
      <c r="MGZ1" s="128"/>
      <c r="MHA1" s="128"/>
      <c r="MHB1" s="128"/>
      <c r="MHC1" s="128"/>
      <c r="MHD1" s="128"/>
      <c r="MHE1" s="128"/>
      <c r="MHF1" s="128"/>
      <c r="MHG1" s="128"/>
      <c r="MHH1" s="128"/>
      <c r="MHI1" s="128"/>
      <c r="MHJ1" s="128"/>
      <c r="MHK1" s="128"/>
      <c r="MHL1" s="128"/>
      <c r="MHM1" s="128"/>
      <c r="MHN1" s="128"/>
      <c r="MHO1" s="128"/>
      <c r="MHP1" s="128"/>
      <c r="MHQ1" s="128"/>
      <c r="MHR1" s="128"/>
      <c r="MHS1" s="128"/>
      <c r="MHT1" s="128"/>
      <c r="MHU1" s="128"/>
      <c r="MHV1" s="128"/>
      <c r="MHW1" s="128"/>
      <c r="MHX1" s="128"/>
      <c r="MHY1" s="128"/>
      <c r="MHZ1" s="128"/>
      <c r="MIA1" s="128"/>
      <c r="MIB1" s="128"/>
      <c r="MIC1" s="128"/>
      <c r="MID1" s="128"/>
      <c r="MIE1" s="128"/>
      <c r="MIF1" s="128"/>
      <c r="MIG1" s="128"/>
      <c r="MIH1" s="128"/>
      <c r="MII1" s="128"/>
      <c r="MIJ1" s="128"/>
      <c r="MIK1" s="128"/>
      <c r="MIL1" s="128"/>
      <c r="MIM1" s="128"/>
      <c r="MIN1" s="128"/>
      <c r="MIO1" s="128"/>
      <c r="MIP1" s="128"/>
      <c r="MIQ1" s="128"/>
      <c r="MIR1" s="128"/>
      <c r="MIS1" s="128"/>
      <c r="MIT1" s="128"/>
      <c r="MIU1" s="128"/>
      <c r="MIV1" s="128"/>
      <c r="MIW1" s="128"/>
      <c r="MIX1" s="128"/>
      <c r="MIY1" s="128"/>
      <c r="MIZ1" s="128"/>
      <c r="MJA1" s="128"/>
      <c r="MJB1" s="128"/>
      <c r="MJC1" s="128"/>
      <c r="MJD1" s="128"/>
      <c r="MJE1" s="128"/>
      <c r="MJF1" s="128"/>
      <c r="MJG1" s="128"/>
      <c r="MJH1" s="128"/>
      <c r="MJI1" s="128"/>
      <c r="MJJ1" s="128"/>
      <c r="MJK1" s="128"/>
      <c r="MJL1" s="128"/>
      <c r="MJM1" s="128"/>
      <c r="MJN1" s="128"/>
      <c r="MJO1" s="128"/>
      <c r="MJP1" s="128"/>
      <c r="MJQ1" s="128"/>
      <c r="MJR1" s="128"/>
      <c r="MJS1" s="128"/>
      <c r="MJT1" s="128"/>
      <c r="MJU1" s="128"/>
      <c r="MJV1" s="128"/>
      <c r="MJW1" s="128"/>
      <c r="MJX1" s="128"/>
      <c r="MJY1" s="128"/>
      <c r="MJZ1" s="128"/>
      <c r="MKA1" s="128"/>
      <c r="MKB1" s="128"/>
      <c r="MKC1" s="128"/>
      <c r="MKD1" s="128"/>
      <c r="MKE1" s="128"/>
      <c r="MKF1" s="128"/>
      <c r="MKG1" s="128"/>
      <c r="MKH1" s="128"/>
      <c r="MKI1" s="128"/>
      <c r="MKJ1" s="128"/>
      <c r="MKK1" s="128"/>
      <c r="MKL1" s="128"/>
      <c r="MKM1" s="128"/>
      <c r="MKN1" s="128"/>
      <c r="MKO1" s="128"/>
      <c r="MKP1" s="128"/>
      <c r="MKQ1" s="128"/>
      <c r="MKR1" s="128"/>
      <c r="MKS1" s="128"/>
      <c r="MKT1" s="128"/>
      <c r="MKU1" s="128"/>
      <c r="MKV1" s="128"/>
      <c r="MKW1" s="128"/>
      <c r="MKX1" s="128"/>
      <c r="MKY1" s="128"/>
      <c r="MKZ1" s="128"/>
      <c r="MLA1" s="128"/>
      <c r="MLB1" s="128"/>
      <c r="MLC1" s="128"/>
      <c r="MLD1" s="128"/>
      <c r="MLE1" s="128"/>
      <c r="MLF1" s="128"/>
      <c r="MLG1" s="128"/>
      <c r="MLH1" s="128"/>
      <c r="MLI1" s="128"/>
      <c r="MLJ1" s="128"/>
      <c r="MLK1" s="128"/>
      <c r="MLL1" s="128"/>
      <c r="MLM1" s="128"/>
      <c r="MLN1" s="128"/>
      <c r="MLO1" s="128"/>
      <c r="MLP1" s="128"/>
      <c r="MLQ1" s="128"/>
      <c r="MLR1" s="128"/>
      <c r="MLS1" s="128"/>
      <c r="MLT1" s="128"/>
      <c r="MLU1" s="128"/>
      <c r="MLV1" s="128"/>
      <c r="MLW1" s="128"/>
      <c r="MLX1" s="128"/>
      <c r="MLY1" s="128"/>
      <c r="MLZ1" s="128"/>
      <c r="MMA1" s="128"/>
      <c r="MMB1" s="128"/>
      <c r="MMC1" s="128"/>
      <c r="MMD1" s="128"/>
      <c r="MME1" s="128"/>
      <c r="MMF1" s="128"/>
      <c r="MMG1" s="128"/>
      <c r="MMH1" s="128"/>
      <c r="MMI1" s="128"/>
      <c r="MMJ1" s="128"/>
      <c r="MMK1" s="128"/>
      <c r="MML1" s="128"/>
      <c r="MMM1" s="128"/>
      <c r="MMN1" s="128"/>
      <c r="MMO1" s="128"/>
      <c r="MMP1" s="128"/>
      <c r="MMQ1" s="128"/>
      <c r="MMR1" s="128"/>
      <c r="MMS1" s="128"/>
      <c r="MMT1" s="128"/>
      <c r="MMU1" s="128"/>
      <c r="MMV1" s="128"/>
      <c r="MMW1" s="128"/>
      <c r="MMX1" s="128"/>
      <c r="MMY1" s="128"/>
      <c r="MMZ1" s="128"/>
      <c r="MNA1" s="128"/>
      <c r="MNB1" s="128"/>
      <c r="MNC1" s="128"/>
      <c r="MND1" s="128"/>
      <c r="MNE1" s="128"/>
      <c r="MNF1" s="128"/>
      <c r="MNG1" s="128"/>
      <c r="MNH1" s="128"/>
      <c r="MNI1" s="128"/>
      <c r="MNJ1" s="128"/>
      <c r="MNK1" s="128"/>
      <c r="MNL1" s="128"/>
      <c r="MNM1" s="128"/>
      <c r="MNN1" s="128"/>
      <c r="MNO1" s="128"/>
      <c r="MNP1" s="128"/>
      <c r="MNQ1" s="128"/>
      <c r="MNR1" s="128"/>
      <c r="MNS1" s="128"/>
      <c r="MNT1" s="128"/>
      <c r="MNU1" s="128"/>
      <c r="MNV1" s="128"/>
      <c r="MNW1" s="128"/>
      <c r="MNX1" s="128"/>
      <c r="MNY1" s="128"/>
      <c r="MNZ1" s="128"/>
      <c r="MOA1" s="128"/>
      <c r="MOB1" s="128"/>
      <c r="MOC1" s="128"/>
      <c r="MOD1" s="128"/>
      <c r="MOE1" s="128"/>
      <c r="MOF1" s="128"/>
      <c r="MOG1" s="128"/>
      <c r="MOH1" s="128"/>
      <c r="MOI1" s="128"/>
      <c r="MOJ1" s="128"/>
      <c r="MOK1" s="128"/>
      <c r="MOL1" s="128"/>
      <c r="MOM1" s="128"/>
      <c r="MON1" s="128"/>
      <c r="MOO1" s="128"/>
      <c r="MOP1" s="128"/>
      <c r="MOQ1" s="128"/>
      <c r="MOR1" s="128"/>
      <c r="MOS1" s="128"/>
      <c r="MOT1" s="128"/>
      <c r="MOU1" s="128"/>
      <c r="MOV1" s="128"/>
      <c r="MOW1" s="128"/>
      <c r="MOX1" s="128"/>
      <c r="MOY1" s="128"/>
      <c r="MOZ1" s="128"/>
      <c r="MPA1" s="128"/>
      <c r="MPB1" s="128"/>
      <c r="MPC1" s="128"/>
      <c r="MPD1" s="128"/>
      <c r="MPE1" s="128"/>
      <c r="MPF1" s="128"/>
      <c r="MPG1" s="128"/>
      <c r="MPH1" s="128"/>
      <c r="MPI1" s="128"/>
      <c r="MPJ1" s="128"/>
      <c r="MPK1" s="128"/>
      <c r="MPL1" s="128"/>
      <c r="MPM1" s="128"/>
      <c r="MPN1" s="128"/>
      <c r="MPO1" s="128"/>
      <c r="MPP1" s="128"/>
      <c r="MPQ1" s="128"/>
      <c r="MPR1" s="128"/>
      <c r="MPS1" s="128"/>
      <c r="MPT1" s="128"/>
      <c r="MPU1" s="128"/>
      <c r="MPV1" s="128"/>
      <c r="MPW1" s="128"/>
      <c r="MPX1" s="128"/>
      <c r="MPY1" s="128"/>
      <c r="MPZ1" s="128"/>
      <c r="MQA1" s="128"/>
      <c r="MQB1" s="128"/>
      <c r="MQC1" s="128"/>
      <c r="MQD1" s="128"/>
      <c r="MQE1" s="128"/>
      <c r="MQF1" s="128"/>
      <c r="MQG1" s="128"/>
      <c r="MQH1" s="128"/>
      <c r="MQI1" s="128"/>
      <c r="MQJ1" s="128"/>
      <c r="MQK1" s="128"/>
      <c r="MQL1" s="128"/>
      <c r="MQM1" s="128"/>
      <c r="MQN1" s="128"/>
      <c r="MQO1" s="128"/>
      <c r="MQP1" s="128"/>
      <c r="MQQ1" s="128"/>
      <c r="MQR1" s="128"/>
      <c r="MQS1" s="128"/>
      <c r="MQT1" s="128"/>
      <c r="MQU1" s="128"/>
      <c r="MQV1" s="128"/>
      <c r="MQW1" s="128"/>
      <c r="MQX1" s="128"/>
      <c r="MQY1" s="128"/>
      <c r="MQZ1" s="128"/>
      <c r="MRA1" s="128"/>
      <c r="MRB1" s="128"/>
      <c r="MRC1" s="128"/>
      <c r="MRD1" s="128"/>
      <c r="MRE1" s="128"/>
      <c r="MRF1" s="128"/>
      <c r="MRG1" s="128"/>
      <c r="MRH1" s="128"/>
      <c r="MRI1" s="128"/>
      <c r="MRJ1" s="128"/>
      <c r="MRK1" s="128"/>
      <c r="MRL1" s="128"/>
      <c r="MRM1" s="128"/>
      <c r="MRN1" s="128"/>
      <c r="MRO1" s="128"/>
      <c r="MRP1" s="128"/>
      <c r="MRQ1" s="128"/>
      <c r="MRR1" s="128"/>
      <c r="MRS1" s="128"/>
      <c r="MRT1" s="128"/>
      <c r="MRU1" s="128"/>
      <c r="MRV1" s="128"/>
      <c r="MRW1" s="128"/>
      <c r="MRX1" s="128"/>
      <c r="MRY1" s="128"/>
      <c r="MRZ1" s="128"/>
      <c r="MSA1" s="128"/>
      <c r="MSB1" s="128"/>
      <c r="MSC1" s="128"/>
      <c r="MSD1" s="128"/>
      <c r="MSE1" s="128"/>
      <c r="MSF1" s="128"/>
      <c r="MSG1" s="128"/>
      <c r="MSH1" s="128"/>
      <c r="MSI1" s="128"/>
      <c r="MSJ1" s="128"/>
      <c r="MSK1" s="128"/>
      <c r="MSL1" s="128"/>
      <c r="MSM1" s="128"/>
      <c r="MSN1" s="128"/>
      <c r="MSO1" s="128"/>
      <c r="MSP1" s="128"/>
      <c r="MSQ1" s="128"/>
      <c r="MSR1" s="128"/>
      <c r="MSS1" s="128"/>
      <c r="MST1" s="128"/>
      <c r="MSU1" s="128"/>
      <c r="MSV1" s="128"/>
      <c r="MSW1" s="128"/>
      <c r="MSX1" s="128"/>
      <c r="MSY1" s="128"/>
      <c r="MSZ1" s="128"/>
      <c r="MTA1" s="128"/>
      <c r="MTB1" s="128"/>
      <c r="MTC1" s="128"/>
      <c r="MTD1" s="128"/>
      <c r="MTE1" s="128"/>
      <c r="MTF1" s="128"/>
      <c r="MTG1" s="128"/>
      <c r="MTH1" s="128"/>
      <c r="MTI1" s="128"/>
      <c r="MTJ1" s="128"/>
      <c r="MTK1" s="128"/>
      <c r="MTL1" s="128"/>
      <c r="MTM1" s="128"/>
      <c r="MTN1" s="128"/>
      <c r="MTO1" s="128"/>
      <c r="MTP1" s="128"/>
      <c r="MTQ1" s="128"/>
      <c r="MTR1" s="128"/>
      <c r="MTS1" s="128"/>
      <c r="MTT1" s="128"/>
      <c r="MTU1" s="128"/>
      <c r="MTV1" s="128"/>
      <c r="MTW1" s="128"/>
      <c r="MTX1" s="128"/>
      <c r="MTY1" s="128"/>
      <c r="MTZ1" s="128"/>
      <c r="MUA1" s="128"/>
      <c r="MUB1" s="128"/>
      <c r="MUC1" s="128"/>
      <c r="MUD1" s="128"/>
      <c r="MUE1" s="128"/>
      <c r="MUF1" s="128"/>
      <c r="MUG1" s="128"/>
      <c r="MUH1" s="128"/>
      <c r="MUI1" s="128"/>
      <c r="MUJ1" s="128"/>
      <c r="MUK1" s="128"/>
      <c r="MUL1" s="128"/>
      <c r="MUM1" s="128"/>
      <c r="MUN1" s="128"/>
      <c r="MUO1" s="128"/>
      <c r="MUP1" s="128"/>
      <c r="MUQ1" s="128"/>
      <c r="MUR1" s="128"/>
      <c r="MUS1" s="128"/>
      <c r="MUT1" s="128"/>
      <c r="MUU1" s="128"/>
      <c r="MUV1" s="128"/>
      <c r="MUW1" s="128"/>
      <c r="MUX1" s="128"/>
      <c r="MUY1" s="128"/>
      <c r="MUZ1" s="128"/>
      <c r="MVA1" s="128"/>
      <c r="MVB1" s="128"/>
      <c r="MVC1" s="128"/>
      <c r="MVD1" s="128"/>
      <c r="MVE1" s="128"/>
      <c r="MVF1" s="128"/>
      <c r="MVG1" s="128"/>
      <c r="MVH1" s="128"/>
      <c r="MVI1" s="128"/>
      <c r="MVJ1" s="128"/>
      <c r="MVK1" s="128"/>
      <c r="MVL1" s="128"/>
      <c r="MVM1" s="128"/>
      <c r="MVN1" s="128"/>
      <c r="MVO1" s="128"/>
      <c r="MVP1" s="128"/>
      <c r="MVQ1" s="128"/>
      <c r="MVR1" s="128"/>
      <c r="MVS1" s="128"/>
      <c r="MVT1" s="128"/>
      <c r="MVU1" s="128"/>
      <c r="MVV1" s="128"/>
      <c r="MVW1" s="128"/>
      <c r="MVX1" s="128"/>
      <c r="MVY1" s="128"/>
      <c r="MVZ1" s="128"/>
      <c r="MWA1" s="128"/>
      <c r="MWB1" s="128"/>
      <c r="MWC1" s="128"/>
      <c r="MWD1" s="128"/>
      <c r="MWE1" s="128"/>
      <c r="MWF1" s="128"/>
      <c r="MWG1" s="128"/>
      <c r="MWH1" s="128"/>
      <c r="MWI1" s="128"/>
      <c r="MWJ1" s="128"/>
      <c r="MWK1" s="128"/>
      <c r="MWL1" s="128"/>
      <c r="MWM1" s="128"/>
      <c r="MWN1" s="128"/>
      <c r="MWO1" s="128"/>
      <c r="MWP1" s="128"/>
      <c r="MWQ1" s="128"/>
      <c r="MWR1" s="128"/>
      <c r="MWS1" s="128"/>
      <c r="MWT1" s="128"/>
      <c r="MWU1" s="128"/>
      <c r="MWV1" s="128"/>
      <c r="MWW1" s="128"/>
      <c r="MWX1" s="128"/>
      <c r="MWY1" s="128"/>
      <c r="MWZ1" s="128"/>
      <c r="MXA1" s="128"/>
      <c r="MXB1" s="128"/>
      <c r="MXC1" s="128"/>
      <c r="MXD1" s="128"/>
      <c r="MXE1" s="128"/>
      <c r="MXF1" s="128"/>
      <c r="MXG1" s="128"/>
      <c r="MXH1" s="128"/>
      <c r="MXI1" s="128"/>
      <c r="MXJ1" s="128"/>
      <c r="MXK1" s="128"/>
      <c r="MXL1" s="128"/>
      <c r="MXM1" s="128"/>
      <c r="MXN1" s="128"/>
      <c r="MXO1" s="128"/>
      <c r="MXP1" s="128"/>
      <c r="MXQ1" s="128"/>
      <c r="MXR1" s="128"/>
      <c r="MXS1" s="128"/>
      <c r="MXT1" s="128"/>
      <c r="MXU1" s="128"/>
      <c r="MXV1" s="128"/>
      <c r="MXW1" s="128"/>
      <c r="MXX1" s="128"/>
      <c r="MXY1" s="128"/>
      <c r="MXZ1" s="128"/>
      <c r="MYA1" s="128"/>
      <c r="MYB1" s="128"/>
      <c r="MYC1" s="128"/>
      <c r="MYD1" s="128"/>
      <c r="MYE1" s="128"/>
      <c r="MYF1" s="128"/>
      <c r="MYG1" s="128"/>
      <c r="MYH1" s="128"/>
      <c r="MYI1" s="128"/>
      <c r="MYJ1" s="128"/>
      <c r="MYK1" s="128"/>
      <c r="MYL1" s="128"/>
      <c r="MYM1" s="128"/>
      <c r="MYN1" s="128"/>
      <c r="MYO1" s="128"/>
      <c r="MYP1" s="128"/>
      <c r="MYQ1" s="128"/>
      <c r="MYR1" s="128"/>
      <c r="MYS1" s="128"/>
      <c r="MYT1" s="128"/>
      <c r="MYU1" s="128"/>
      <c r="MYV1" s="128"/>
      <c r="MYW1" s="128"/>
      <c r="MYX1" s="128"/>
      <c r="MYY1" s="128"/>
      <c r="MYZ1" s="128"/>
      <c r="MZA1" s="128"/>
      <c r="MZB1" s="128"/>
      <c r="MZC1" s="128"/>
      <c r="MZD1" s="128"/>
      <c r="MZE1" s="128"/>
      <c r="MZF1" s="128"/>
      <c r="MZG1" s="128"/>
      <c r="MZH1" s="128"/>
      <c r="MZI1" s="128"/>
      <c r="MZJ1" s="128"/>
      <c r="MZK1" s="128"/>
      <c r="MZL1" s="128"/>
      <c r="MZM1" s="128"/>
      <c r="MZN1" s="128"/>
      <c r="MZO1" s="128"/>
      <c r="MZP1" s="128"/>
      <c r="MZQ1" s="128"/>
      <c r="MZR1" s="128"/>
      <c r="MZS1" s="128"/>
      <c r="MZT1" s="128"/>
      <c r="MZU1" s="128"/>
      <c r="MZV1" s="128"/>
      <c r="MZW1" s="128"/>
      <c r="MZX1" s="128"/>
      <c r="MZY1" s="128"/>
      <c r="MZZ1" s="128"/>
      <c r="NAA1" s="128"/>
      <c r="NAB1" s="128"/>
      <c r="NAC1" s="128"/>
      <c r="NAD1" s="128"/>
      <c r="NAE1" s="128"/>
      <c r="NAF1" s="128"/>
      <c r="NAG1" s="128"/>
      <c r="NAH1" s="128"/>
      <c r="NAI1" s="128"/>
      <c r="NAJ1" s="128"/>
      <c r="NAK1" s="128"/>
      <c r="NAL1" s="128"/>
      <c r="NAM1" s="128"/>
      <c r="NAN1" s="128"/>
      <c r="NAO1" s="128"/>
      <c r="NAP1" s="128"/>
      <c r="NAQ1" s="128"/>
      <c r="NAR1" s="128"/>
      <c r="NAS1" s="128"/>
      <c r="NAT1" s="128"/>
      <c r="NAU1" s="128"/>
      <c r="NAV1" s="128"/>
      <c r="NAW1" s="128"/>
      <c r="NAX1" s="128"/>
      <c r="NAY1" s="128"/>
      <c r="NAZ1" s="128"/>
      <c r="NBA1" s="128"/>
      <c r="NBB1" s="128"/>
      <c r="NBC1" s="128"/>
      <c r="NBD1" s="128"/>
      <c r="NBE1" s="128"/>
      <c r="NBF1" s="128"/>
      <c r="NBG1" s="128"/>
      <c r="NBH1" s="128"/>
      <c r="NBI1" s="128"/>
      <c r="NBJ1" s="128"/>
      <c r="NBK1" s="128"/>
      <c r="NBL1" s="128"/>
      <c r="NBM1" s="128"/>
      <c r="NBN1" s="128"/>
      <c r="NBO1" s="128"/>
      <c r="NBP1" s="128"/>
      <c r="NBQ1" s="128"/>
      <c r="NBR1" s="128"/>
      <c r="NBS1" s="128"/>
      <c r="NBT1" s="128"/>
      <c r="NBU1" s="128"/>
      <c r="NBV1" s="128"/>
      <c r="NBW1" s="128"/>
      <c r="NBX1" s="128"/>
      <c r="NBY1" s="128"/>
      <c r="NBZ1" s="128"/>
      <c r="NCA1" s="128"/>
      <c r="NCB1" s="128"/>
      <c r="NCC1" s="128"/>
      <c r="NCD1" s="128"/>
      <c r="NCE1" s="128"/>
      <c r="NCF1" s="128"/>
      <c r="NCG1" s="128"/>
      <c r="NCH1" s="128"/>
      <c r="NCI1" s="128"/>
      <c r="NCJ1" s="128"/>
      <c r="NCK1" s="128"/>
      <c r="NCL1" s="128"/>
      <c r="NCM1" s="128"/>
      <c r="NCN1" s="128"/>
      <c r="NCO1" s="128"/>
      <c r="NCP1" s="128"/>
      <c r="NCQ1" s="128"/>
      <c r="NCR1" s="128"/>
      <c r="NCS1" s="128"/>
      <c r="NCT1" s="128"/>
      <c r="NCU1" s="128"/>
      <c r="NCV1" s="128"/>
      <c r="NCW1" s="128"/>
      <c r="NCX1" s="128"/>
      <c r="NCY1" s="128"/>
      <c r="NCZ1" s="128"/>
      <c r="NDA1" s="128"/>
      <c r="NDB1" s="128"/>
      <c r="NDC1" s="128"/>
      <c r="NDD1" s="128"/>
      <c r="NDE1" s="128"/>
      <c r="NDF1" s="128"/>
      <c r="NDG1" s="128"/>
      <c r="NDH1" s="128"/>
      <c r="NDI1" s="128"/>
      <c r="NDJ1" s="128"/>
      <c r="NDK1" s="128"/>
      <c r="NDL1" s="128"/>
      <c r="NDM1" s="128"/>
      <c r="NDN1" s="128"/>
      <c r="NDO1" s="128"/>
      <c r="NDP1" s="128"/>
      <c r="NDQ1" s="128"/>
      <c r="NDR1" s="128"/>
      <c r="NDS1" s="128"/>
      <c r="NDT1" s="128"/>
      <c r="NDU1" s="128"/>
      <c r="NDV1" s="128"/>
      <c r="NDW1" s="128"/>
      <c r="NDX1" s="128"/>
      <c r="NDY1" s="128"/>
      <c r="NDZ1" s="128"/>
      <c r="NEA1" s="128"/>
      <c r="NEB1" s="128"/>
      <c r="NEC1" s="128"/>
      <c r="NED1" s="128"/>
      <c r="NEE1" s="128"/>
      <c r="NEF1" s="128"/>
      <c r="NEG1" s="128"/>
      <c r="NEH1" s="128"/>
      <c r="NEI1" s="128"/>
      <c r="NEJ1" s="128"/>
      <c r="NEK1" s="128"/>
      <c r="NEL1" s="128"/>
      <c r="NEM1" s="128"/>
      <c r="NEN1" s="128"/>
      <c r="NEO1" s="128"/>
      <c r="NEP1" s="128"/>
      <c r="NEQ1" s="128"/>
      <c r="NER1" s="128"/>
      <c r="NES1" s="128"/>
      <c r="NET1" s="128"/>
      <c r="NEU1" s="128"/>
      <c r="NEV1" s="128"/>
      <c r="NEW1" s="128"/>
      <c r="NEX1" s="128"/>
      <c r="NEY1" s="128"/>
      <c r="NEZ1" s="128"/>
      <c r="NFA1" s="128"/>
      <c r="NFB1" s="128"/>
      <c r="NFC1" s="128"/>
      <c r="NFD1" s="128"/>
      <c r="NFE1" s="128"/>
      <c r="NFF1" s="128"/>
      <c r="NFG1" s="128"/>
      <c r="NFH1" s="128"/>
      <c r="NFI1" s="128"/>
      <c r="NFJ1" s="128"/>
      <c r="NFK1" s="128"/>
      <c r="NFL1" s="128"/>
      <c r="NFM1" s="128"/>
      <c r="NFN1" s="128"/>
      <c r="NFO1" s="128"/>
      <c r="NFP1" s="128"/>
      <c r="NFQ1" s="128"/>
      <c r="NFR1" s="128"/>
      <c r="NFS1" s="128"/>
      <c r="NFT1" s="128"/>
      <c r="NFU1" s="128"/>
      <c r="NFV1" s="128"/>
      <c r="NFW1" s="128"/>
      <c r="NFX1" s="128"/>
      <c r="NFY1" s="128"/>
      <c r="NFZ1" s="128"/>
      <c r="NGA1" s="128"/>
      <c r="NGB1" s="128"/>
      <c r="NGC1" s="128"/>
      <c r="NGD1" s="128"/>
      <c r="NGE1" s="128"/>
      <c r="NGF1" s="128"/>
      <c r="NGG1" s="128"/>
      <c r="NGH1" s="128"/>
      <c r="NGI1" s="128"/>
      <c r="NGJ1" s="128"/>
      <c r="NGK1" s="128"/>
      <c r="NGL1" s="128"/>
      <c r="NGM1" s="128"/>
      <c r="NGN1" s="128"/>
      <c r="NGO1" s="128"/>
      <c r="NGP1" s="128"/>
      <c r="NGQ1" s="128"/>
      <c r="NGR1" s="128"/>
      <c r="NGS1" s="128"/>
      <c r="NGT1" s="128"/>
      <c r="NGU1" s="128"/>
      <c r="NGV1" s="128"/>
      <c r="NGW1" s="128"/>
      <c r="NGX1" s="128"/>
      <c r="NGY1" s="128"/>
      <c r="NGZ1" s="128"/>
      <c r="NHA1" s="128"/>
      <c r="NHB1" s="128"/>
      <c r="NHC1" s="128"/>
      <c r="NHD1" s="128"/>
      <c r="NHE1" s="128"/>
      <c r="NHF1" s="128"/>
      <c r="NHG1" s="128"/>
      <c r="NHH1" s="128"/>
      <c r="NHI1" s="128"/>
      <c r="NHJ1" s="128"/>
      <c r="NHK1" s="128"/>
      <c r="NHL1" s="128"/>
      <c r="NHM1" s="128"/>
      <c r="NHN1" s="128"/>
      <c r="NHO1" s="128"/>
      <c r="NHP1" s="128"/>
      <c r="NHQ1" s="128"/>
      <c r="NHR1" s="128"/>
      <c r="NHS1" s="128"/>
      <c r="NHT1" s="128"/>
      <c r="NHU1" s="128"/>
      <c r="NHV1" s="128"/>
      <c r="NHW1" s="128"/>
      <c r="NHX1" s="128"/>
      <c r="NHY1" s="128"/>
      <c r="NHZ1" s="128"/>
      <c r="NIA1" s="128"/>
      <c r="NIB1" s="128"/>
      <c r="NIC1" s="128"/>
      <c r="NID1" s="128"/>
      <c r="NIE1" s="128"/>
      <c r="NIF1" s="128"/>
      <c r="NIG1" s="128"/>
      <c r="NIH1" s="128"/>
      <c r="NII1" s="128"/>
      <c r="NIJ1" s="128"/>
      <c r="NIK1" s="128"/>
      <c r="NIL1" s="128"/>
      <c r="NIM1" s="128"/>
      <c r="NIN1" s="128"/>
      <c r="NIO1" s="128"/>
      <c r="NIP1" s="128"/>
      <c r="NIQ1" s="128"/>
      <c r="NIR1" s="128"/>
      <c r="NIS1" s="128"/>
      <c r="NIT1" s="128"/>
      <c r="NIU1" s="128"/>
      <c r="NIV1" s="128"/>
      <c r="NIW1" s="128"/>
      <c r="NIX1" s="128"/>
      <c r="NIY1" s="128"/>
      <c r="NIZ1" s="128"/>
      <c r="NJA1" s="128"/>
      <c r="NJB1" s="128"/>
      <c r="NJC1" s="128"/>
      <c r="NJD1" s="128"/>
      <c r="NJE1" s="128"/>
      <c r="NJF1" s="128"/>
      <c r="NJG1" s="128"/>
      <c r="NJH1" s="128"/>
      <c r="NJI1" s="128"/>
      <c r="NJJ1" s="128"/>
      <c r="NJK1" s="128"/>
      <c r="NJL1" s="128"/>
      <c r="NJM1" s="128"/>
      <c r="NJN1" s="128"/>
      <c r="NJO1" s="128"/>
      <c r="NJP1" s="128"/>
      <c r="NJQ1" s="128"/>
      <c r="NJR1" s="128"/>
      <c r="NJS1" s="128"/>
      <c r="NJT1" s="128"/>
      <c r="NJU1" s="128"/>
      <c r="NJV1" s="128"/>
      <c r="NJW1" s="128"/>
      <c r="NJX1" s="128"/>
      <c r="NJY1" s="128"/>
      <c r="NJZ1" s="128"/>
      <c r="NKA1" s="128"/>
      <c r="NKB1" s="128"/>
      <c r="NKC1" s="128"/>
      <c r="NKD1" s="128"/>
      <c r="NKE1" s="128"/>
      <c r="NKF1" s="128"/>
      <c r="NKG1" s="128"/>
      <c r="NKH1" s="128"/>
      <c r="NKI1" s="128"/>
      <c r="NKJ1" s="128"/>
      <c r="NKK1" s="128"/>
      <c r="NKL1" s="128"/>
      <c r="NKM1" s="128"/>
      <c r="NKN1" s="128"/>
      <c r="NKO1" s="128"/>
      <c r="NKP1" s="128"/>
      <c r="NKQ1" s="128"/>
      <c r="NKR1" s="128"/>
      <c r="NKS1" s="128"/>
      <c r="NKT1" s="128"/>
      <c r="NKU1" s="128"/>
      <c r="NKV1" s="128"/>
      <c r="NKW1" s="128"/>
      <c r="NKX1" s="128"/>
      <c r="NKY1" s="128"/>
      <c r="NKZ1" s="128"/>
      <c r="NLA1" s="128"/>
      <c r="NLB1" s="128"/>
      <c r="NLC1" s="128"/>
      <c r="NLD1" s="128"/>
      <c r="NLE1" s="128"/>
      <c r="NLF1" s="128"/>
      <c r="NLG1" s="128"/>
      <c r="NLH1" s="128"/>
      <c r="NLI1" s="128"/>
      <c r="NLJ1" s="128"/>
      <c r="NLK1" s="128"/>
      <c r="NLL1" s="128"/>
      <c r="NLM1" s="128"/>
      <c r="NLN1" s="128"/>
      <c r="NLO1" s="128"/>
      <c r="NLP1" s="128"/>
      <c r="NLQ1" s="128"/>
      <c r="NLR1" s="128"/>
      <c r="NLS1" s="128"/>
      <c r="NLT1" s="128"/>
      <c r="NLU1" s="128"/>
      <c r="NLV1" s="128"/>
      <c r="NLW1" s="128"/>
      <c r="NLX1" s="128"/>
      <c r="NLY1" s="128"/>
      <c r="NLZ1" s="128"/>
      <c r="NMA1" s="128"/>
      <c r="NMB1" s="128"/>
      <c r="NMC1" s="128"/>
      <c r="NMD1" s="128"/>
      <c r="NME1" s="128"/>
      <c r="NMF1" s="128"/>
      <c r="NMG1" s="128"/>
      <c r="NMH1" s="128"/>
      <c r="NMI1" s="128"/>
      <c r="NMJ1" s="128"/>
      <c r="NMK1" s="128"/>
      <c r="NML1" s="128"/>
      <c r="NMM1" s="128"/>
      <c r="NMN1" s="128"/>
      <c r="NMO1" s="128"/>
      <c r="NMP1" s="128"/>
      <c r="NMQ1" s="128"/>
      <c r="NMR1" s="128"/>
      <c r="NMS1" s="128"/>
      <c r="NMT1" s="128"/>
      <c r="NMU1" s="128"/>
      <c r="NMV1" s="128"/>
      <c r="NMW1" s="128"/>
      <c r="NMX1" s="128"/>
      <c r="NMY1" s="128"/>
      <c r="NMZ1" s="128"/>
      <c r="NNA1" s="128"/>
      <c r="NNB1" s="128"/>
      <c r="NNC1" s="128"/>
      <c r="NND1" s="128"/>
      <c r="NNE1" s="128"/>
      <c r="NNF1" s="128"/>
      <c r="NNG1" s="128"/>
      <c r="NNH1" s="128"/>
      <c r="NNI1" s="128"/>
      <c r="NNJ1" s="128"/>
      <c r="NNK1" s="128"/>
      <c r="NNL1" s="128"/>
      <c r="NNM1" s="128"/>
      <c r="NNN1" s="128"/>
      <c r="NNO1" s="128"/>
      <c r="NNP1" s="128"/>
      <c r="NNQ1" s="128"/>
      <c r="NNR1" s="128"/>
      <c r="NNS1" s="128"/>
      <c r="NNT1" s="128"/>
      <c r="NNU1" s="128"/>
      <c r="NNV1" s="128"/>
      <c r="NNW1" s="128"/>
      <c r="NNX1" s="128"/>
      <c r="NNY1" s="128"/>
      <c r="NNZ1" s="128"/>
      <c r="NOA1" s="128"/>
      <c r="NOB1" s="128"/>
      <c r="NOC1" s="128"/>
      <c r="NOD1" s="128"/>
      <c r="NOE1" s="128"/>
      <c r="NOF1" s="128"/>
      <c r="NOG1" s="128"/>
      <c r="NOH1" s="128"/>
      <c r="NOI1" s="128"/>
      <c r="NOJ1" s="128"/>
      <c r="NOK1" s="128"/>
      <c r="NOL1" s="128"/>
      <c r="NOM1" s="128"/>
      <c r="NON1" s="128"/>
      <c r="NOO1" s="128"/>
      <c r="NOP1" s="128"/>
      <c r="NOQ1" s="128"/>
      <c r="NOR1" s="128"/>
      <c r="NOS1" s="128"/>
      <c r="NOT1" s="128"/>
      <c r="NOU1" s="128"/>
      <c r="NOV1" s="128"/>
      <c r="NOW1" s="128"/>
      <c r="NOX1" s="128"/>
      <c r="NOY1" s="128"/>
      <c r="NOZ1" s="128"/>
      <c r="NPA1" s="128"/>
      <c r="NPB1" s="128"/>
      <c r="NPC1" s="128"/>
      <c r="NPD1" s="128"/>
      <c r="NPE1" s="128"/>
      <c r="NPF1" s="128"/>
      <c r="NPG1" s="128"/>
      <c r="NPH1" s="128"/>
      <c r="NPI1" s="128"/>
      <c r="NPJ1" s="128"/>
      <c r="NPK1" s="128"/>
      <c r="NPL1" s="128"/>
      <c r="NPM1" s="128"/>
      <c r="NPN1" s="128"/>
      <c r="NPO1" s="128"/>
      <c r="NPP1" s="128"/>
      <c r="NPQ1" s="128"/>
      <c r="NPR1" s="128"/>
      <c r="NPS1" s="128"/>
      <c r="NPT1" s="128"/>
      <c r="NPU1" s="128"/>
      <c r="NPV1" s="128"/>
      <c r="NPW1" s="128"/>
      <c r="NPX1" s="128"/>
      <c r="NPY1" s="128"/>
      <c r="NPZ1" s="128"/>
      <c r="NQA1" s="128"/>
      <c r="NQB1" s="128"/>
      <c r="NQC1" s="128"/>
      <c r="NQD1" s="128"/>
      <c r="NQE1" s="128"/>
      <c r="NQF1" s="128"/>
      <c r="NQG1" s="128"/>
      <c r="NQH1" s="128"/>
      <c r="NQI1" s="128"/>
      <c r="NQJ1" s="128"/>
      <c r="NQK1" s="128"/>
      <c r="NQL1" s="128"/>
      <c r="NQM1" s="128"/>
      <c r="NQN1" s="128"/>
      <c r="NQO1" s="128"/>
      <c r="NQP1" s="128"/>
      <c r="NQQ1" s="128"/>
      <c r="NQR1" s="128"/>
      <c r="NQS1" s="128"/>
      <c r="NQT1" s="128"/>
      <c r="NQU1" s="128"/>
      <c r="NQV1" s="128"/>
      <c r="NQW1" s="128"/>
      <c r="NQX1" s="128"/>
      <c r="NQY1" s="128"/>
      <c r="NQZ1" s="128"/>
      <c r="NRA1" s="128"/>
      <c r="NRB1" s="128"/>
      <c r="NRC1" s="128"/>
      <c r="NRD1" s="128"/>
      <c r="NRE1" s="128"/>
      <c r="NRF1" s="128"/>
      <c r="NRG1" s="128"/>
      <c r="NRH1" s="128"/>
      <c r="NRI1" s="128"/>
      <c r="NRJ1" s="128"/>
      <c r="NRK1" s="128"/>
      <c r="NRL1" s="128"/>
      <c r="NRM1" s="128"/>
      <c r="NRN1" s="128"/>
      <c r="NRO1" s="128"/>
      <c r="NRP1" s="128"/>
      <c r="NRQ1" s="128"/>
      <c r="NRR1" s="128"/>
      <c r="NRS1" s="128"/>
      <c r="NRT1" s="128"/>
      <c r="NRU1" s="128"/>
      <c r="NRV1" s="128"/>
      <c r="NRW1" s="128"/>
      <c r="NRX1" s="128"/>
      <c r="NRY1" s="128"/>
      <c r="NRZ1" s="128"/>
      <c r="NSA1" s="128"/>
      <c r="NSB1" s="128"/>
      <c r="NSC1" s="128"/>
      <c r="NSD1" s="128"/>
      <c r="NSE1" s="128"/>
      <c r="NSF1" s="128"/>
      <c r="NSG1" s="128"/>
      <c r="NSH1" s="128"/>
      <c r="NSI1" s="128"/>
      <c r="NSJ1" s="128"/>
      <c r="NSK1" s="128"/>
      <c r="NSL1" s="128"/>
      <c r="NSM1" s="128"/>
      <c r="NSN1" s="128"/>
      <c r="NSO1" s="128"/>
      <c r="NSP1" s="128"/>
      <c r="NSQ1" s="128"/>
      <c r="NSR1" s="128"/>
      <c r="NSS1" s="128"/>
      <c r="NST1" s="128"/>
      <c r="NSU1" s="128"/>
      <c r="NSV1" s="128"/>
      <c r="NSW1" s="128"/>
      <c r="NSX1" s="128"/>
      <c r="NSY1" s="128"/>
      <c r="NSZ1" s="128"/>
      <c r="NTA1" s="128"/>
      <c r="NTB1" s="128"/>
      <c r="NTC1" s="128"/>
      <c r="NTD1" s="128"/>
      <c r="NTE1" s="128"/>
      <c r="NTF1" s="128"/>
      <c r="NTG1" s="128"/>
      <c r="NTH1" s="128"/>
      <c r="NTI1" s="128"/>
      <c r="NTJ1" s="128"/>
      <c r="NTK1" s="128"/>
      <c r="NTL1" s="128"/>
      <c r="NTM1" s="128"/>
      <c r="NTN1" s="128"/>
      <c r="NTO1" s="128"/>
      <c r="NTP1" s="128"/>
      <c r="NTQ1" s="128"/>
      <c r="NTR1" s="128"/>
      <c r="NTS1" s="128"/>
      <c r="NTT1" s="128"/>
      <c r="NTU1" s="128"/>
      <c r="NTV1" s="128"/>
      <c r="NTW1" s="128"/>
      <c r="NTX1" s="128"/>
      <c r="NTY1" s="128"/>
      <c r="NTZ1" s="128"/>
      <c r="NUA1" s="128"/>
      <c r="NUB1" s="128"/>
      <c r="NUC1" s="128"/>
      <c r="NUD1" s="128"/>
      <c r="NUE1" s="128"/>
      <c r="NUF1" s="128"/>
      <c r="NUG1" s="128"/>
      <c r="NUH1" s="128"/>
      <c r="NUI1" s="128"/>
      <c r="NUJ1" s="128"/>
      <c r="NUK1" s="128"/>
      <c r="NUL1" s="128"/>
      <c r="NUM1" s="128"/>
      <c r="NUN1" s="128"/>
      <c r="NUO1" s="128"/>
      <c r="NUP1" s="128"/>
      <c r="NUQ1" s="128"/>
      <c r="NUR1" s="128"/>
      <c r="NUS1" s="128"/>
      <c r="NUT1" s="128"/>
      <c r="NUU1" s="128"/>
      <c r="NUV1" s="128"/>
      <c r="NUW1" s="128"/>
      <c r="NUX1" s="128"/>
      <c r="NUY1" s="128"/>
      <c r="NUZ1" s="128"/>
      <c r="NVA1" s="128"/>
      <c r="NVB1" s="128"/>
      <c r="NVC1" s="128"/>
      <c r="NVD1" s="128"/>
      <c r="NVE1" s="128"/>
      <c r="NVF1" s="128"/>
      <c r="NVG1" s="128"/>
      <c r="NVH1" s="128"/>
      <c r="NVI1" s="128"/>
      <c r="NVJ1" s="128"/>
      <c r="NVK1" s="128"/>
      <c r="NVL1" s="128"/>
      <c r="NVM1" s="128"/>
      <c r="NVN1" s="128"/>
      <c r="NVO1" s="128"/>
      <c r="NVP1" s="128"/>
      <c r="NVQ1" s="128"/>
      <c r="NVR1" s="128"/>
      <c r="NVS1" s="128"/>
      <c r="NVT1" s="128"/>
      <c r="NVU1" s="128"/>
      <c r="NVV1" s="128"/>
      <c r="NVW1" s="128"/>
      <c r="NVX1" s="128"/>
      <c r="NVY1" s="128"/>
      <c r="NVZ1" s="128"/>
      <c r="NWA1" s="128"/>
      <c r="NWB1" s="128"/>
      <c r="NWC1" s="128"/>
      <c r="NWD1" s="128"/>
      <c r="NWE1" s="128"/>
      <c r="NWF1" s="128"/>
      <c r="NWG1" s="128"/>
      <c r="NWH1" s="128"/>
      <c r="NWI1" s="128"/>
      <c r="NWJ1" s="128"/>
      <c r="NWK1" s="128"/>
      <c r="NWL1" s="128"/>
      <c r="NWM1" s="128"/>
      <c r="NWN1" s="128"/>
      <c r="NWO1" s="128"/>
      <c r="NWP1" s="128"/>
      <c r="NWQ1" s="128"/>
      <c r="NWR1" s="128"/>
      <c r="NWS1" s="128"/>
      <c r="NWT1" s="128"/>
      <c r="NWU1" s="128"/>
      <c r="NWV1" s="128"/>
      <c r="NWW1" s="128"/>
      <c r="NWX1" s="128"/>
      <c r="NWY1" s="128"/>
      <c r="NWZ1" s="128"/>
      <c r="NXA1" s="128"/>
      <c r="NXB1" s="128"/>
      <c r="NXC1" s="128"/>
      <c r="NXD1" s="128"/>
      <c r="NXE1" s="128"/>
      <c r="NXF1" s="128"/>
      <c r="NXG1" s="128"/>
      <c r="NXH1" s="128"/>
      <c r="NXI1" s="128"/>
      <c r="NXJ1" s="128"/>
      <c r="NXK1" s="128"/>
      <c r="NXL1" s="128"/>
      <c r="NXM1" s="128"/>
      <c r="NXN1" s="128"/>
      <c r="NXO1" s="128"/>
      <c r="NXP1" s="128"/>
      <c r="NXQ1" s="128"/>
      <c r="NXR1" s="128"/>
      <c r="NXS1" s="128"/>
      <c r="NXT1" s="128"/>
      <c r="NXU1" s="128"/>
      <c r="NXV1" s="128"/>
      <c r="NXW1" s="128"/>
      <c r="NXX1" s="128"/>
      <c r="NXY1" s="128"/>
      <c r="NXZ1" s="128"/>
      <c r="NYA1" s="128"/>
      <c r="NYB1" s="128"/>
      <c r="NYC1" s="128"/>
      <c r="NYD1" s="128"/>
      <c r="NYE1" s="128"/>
      <c r="NYF1" s="128"/>
      <c r="NYG1" s="128"/>
      <c r="NYH1" s="128"/>
      <c r="NYI1" s="128"/>
      <c r="NYJ1" s="128"/>
      <c r="NYK1" s="128"/>
      <c r="NYL1" s="128"/>
      <c r="NYM1" s="128"/>
      <c r="NYN1" s="128"/>
      <c r="NYO1" s="128"/>
      <c r="NYP1" s="128"/>
      <c r="NYQ1" s="128"/>
      <c r="NYR1" s="128"/>
      <c r="NYS1" s="128"/>
      <c r="NYT1" s="128"/>
      <c r="NYU1" s="128"/>
      <c r="NYV1" s="128"/>
      <c r="NYW1" s="128"/>
      <c r="NYX1" s="128"/>
      <c r="NYY1" s="128"/>
      <c r="NYZ1" s="128"/>
      <c r="NZA1" s="128"/>
      <c r="NZB1" s="128"/>
      <c r="NZC1" s="128"/>
      <c r="NZD1" s="128"/>
      <c r="NZE1" s="128"/>
      <c r="NZF1" s="128"/>
      <c r="NZG1" s="128"/>
      <c r="NZH1" s="128"/>
      <c r="NZI1" s="128"/>
      <c r="NZJ1" s="128"/>
      <c r="NZK1" s="128"/>
      <c r="NZL1" s="128"/>
      <c r="NZM1" s="128"/>
      <c r="NZN1" s="128"/>
      <c r="NZO1" s="128"/>
      <c r="NZP1" s="128"/>
      <c r="NZQ1" s="128"/>
      <c r="NZR1" s="128"/>
      <c r="NZS1" s="128"/>
      <c r="NZT1" s="128"/>
      <c r="NZU1" s="128"/>
      <c r="NZV1" s="128"/>
      <c r="NZW1" s="128"/>
      <c r="NZX1" s="128"/>
      <c r="NZY1" s="128"/>
      <c r="NZZ1" s="128"/>
      <c r="OAA1" s="128"/>
      <c r="OAB1" s="128"/>
      <c r="OAC1" s="128"/>
      <c r="OAD1" s="128"/>
      <c r="OAE1" s="128"/>
      <c r="OAF1" s="128"/>
      <c r="OAG1" s="128"/>
      <c r="OAH1" s="128"/>
      <c r="OAI1" s="128"/>
      <c r="OAJ1" s="128"/>
      <c r="OAK1" s="128"/>
      <c r="OAL1" s="128"/>
      <c r="OAM1" s="128"/>
      <c r="OAN1" s="128"/>
      <c r="OAO1" s="128"/>
      <c r="OAP1" s="128"/>
      <c r="OAQ1" s="128"/>
      <c r="OAR1" s="128"/>
      <c r="OAS1" s="128"/>
      <c r="OAT1" s="128"/>
      <c r="OAU1" s="128"/>
      <c r="OAV1" s="128"/>
      <c r="OAW1" s="128"/>
      <c r="OAX1" s="128"/>
      <c r="OAY1" s="128"/>
      <c r="OAZ1" s="128"/>
      <c r="OBA1" s="128"/>
      <c r="OBB1" s="128"/>
      <c r="OBC1" s="128"/>
      <c r="OBD1" s="128"/>
      <c r="OBE1" s="128"/>
      <c r="OBF1" s="128"/>
      <c r="OBG1" s="128"/>
      <c r="OBH1" s="128"/>
      <c r="OBI1" s="128"/>
      <c r="OBJ1" s="128"/>
      <c r="OBK1" s="128"/>
      <c r="OBL1" s="128"/>
      <c r="OBM1" s="128"/>
      <c r="OBN1" s="128"/>
      <c r="OBO1" s="128"/>
      <c r="OBP1" s="128"/>
      <c r="OBQ1" s="128"/>
      <c r="OBR1" s="128"/>
      <c r="OBS1" s="128"/>
      <c r="OBT1" s="128"/>
      <c r="OBU1" s="128"/>
      <c r="OBV1" s="128"/>
      <c r="OBW1" s="128"/>
      <c r="OBX1" s="128"/>
      <c r="OBY1" s="128"/>
      <c r="OBZ1" s="128"/>
      <c r="OCA1" s="128"/>
      <c r="OCB1" s="128"/>
      <c r="OCC1" s="128"/>
      <c r="OCD1" s="128"/>
      <c r="OCE1" s="128"/>
      <c r="OCF1" s="128"/>
      <c r="OCG1" s="128"/>
      <c r="OCH1" s="128"/>
      <c r="OCI1" s="128"/>
      <c r="OCJ1" s="128"/>
      <c r="OCK1" s="128"/>
      <c r="OCL1" s="128"/>
      <c r="OCM1" s="128"/>
      <c r="OCN1" s="128"/>
      <c r="OCO1" s="128"/>
      <c r="OCP1" s="128"/>
      <c r="OCQ1" s="128"/>
      <c r="OCR1" s="128"/>
      <c r="OCS1" s="128"/>
      <c r="OCT1" s="128"/>
      <c r="OCU1" s="128"/>
      <c r="OCV1" s="128"/>
      <c r="OCW1" s="128"/>
      <c r="OCX1" s="128"/>
      <c r="OCY1" s="128"/>
      <c r="OCZ1" s="128"/>
      <c r="ODA1" s="128"/>
      <c r="ODB1" s="128"/>
      <c r="ODC1" s="128"/>
      <c r="ODD1" s="128"/>
      <c r="ODE1" s="128"/>
      <c r="ODF1" s="128"/>
      <c r="ODG1" s="128"/>
      <c r="ODH1" s="128"/>
      <c r="ODI1" s="128"/>
      <c r="ODJ1" s="128"/>
      <c r="ODK1" s="128"/>
      <c r="ODL1" s="128"/>
      <c r="ODM1" s="128"/>
      <c r="ODN1" s="128"/>
      <c r="ODO1" s="128"/>
      <c r="ODP1" s="128"/>
      <c r="ODQ1" s="128"/>
      <c r="ODR1" s="128"/>
      <c r="ODS1" s="128"/>
      <c r="ODT1" s="128"/>
      <c r="ODU1" s="128"/>
      <c r="ODV1" s="128"/>
      <c r="ODW1" s="128"/>
      <c r="ODX1" s="128"/>
      <c r="ODY1" s="128"/>
      <c r="ODZ1" s="128"/>
      <c r="OEA1" s="128"/>
      <c r="OEB1" s="128"/>
      <c r="OEC1" s="128"/>
      <c r="OED1" s="128"/>
      <c r="OEE1" s="128"/>
      <c r="OEF1" s="128"/>
      <c r="OEG1" s="128"/>
      <c r="OEH1" s="128"/>
      <c r="OEI1" s="128"/>
      <c r="OEJ1" s="128"/>
      <c r="OEK1" s="128"/>
      <c r="OEL1" s="128"/>
      <c r="OEM1" s="128"/>
      <c r="OEN1" s="128"/>
      <c r="OEO1" s="128"/>
      <c r="OEP1" s="128"/>
      <c r="OEQ1" s="128"/>
      <c r="OER1" s="128"/>
      <c r="OES1" s="128"/>
      <c r="OET1" s="128"/>
      <c r="OEU1" s="128"/>
      <c r="OEV1" s="128"/>
      <c r="OEW1" s="128"/>
      <c r="OEX1" s="128"/>
      <c r="OEY1" s="128"/>
      <c r="OEZ1" s="128"/>
      <c r="OFA1" s="128"/>
      <c r="OFB1" s="128"/>
      <c r="OFC1" s="128"/>
      <c r="OFD1" s="128"/>
      <c r="OFE1" s="128"/>
      <c r="OFF1" s="128"/>
      <c r="OFG1" s="128"/>
      <c r="OFH1" s="128"/>
      <c r="OFI1" s="128"/>
      <c r="OFJ1" s="128"/>
      <c r="OFK1" s="128"/>
      <c r="OFL1" s="128"/>
      <c r="OFM1" s="128"/>
      <c r="OFN1" s="128"/>
      <c r="OFO1" s="128"/>
      <c r="OFP1" s="128"/>
      <c r="OFQ1" s="128"/>
      <c r="OFR1" s="128"/>
      <c r="OFS1" s="128"/>
      <c r="OFT1" s="128"/>
      <c r="OFU1" s="128"/>
      <c r="OFV1" s="128"/>
      <c r="OFW1" s="128"/>
      <c r="OFX1" s="128"/>
      <c r="OFY1" s="128"/>
      <c r="OFZ1" s="128"/>
      <c r="OGA1" s="128"/>
      <c r="OGB1" s="128"/>
      <c r="OGC1" s="128"/>
      <c r="OGD1" s="128"/>
      <c r="OGE1" s="128"/>
      <c r="OGF1" s="128"/>
      <c r="OGG1" s="128"/>
      <c r="OGH1" s="128"/>
      <c r="OGI1" s="128"/>
      <c r="OGJ1" s="128"/>
      <c r="OGK1" s="128"/>
      <c r="OGL1" s="128"/>
      <c r="OGM1" s="128"/>
      <c r="OGN1" s="128"/>
      <c r="OGO1" s="128"/>
      <c r="OGP1" s="128"/>
      <c r="OGQ1" s="128"/>
      <c r="OGR1" s="128"/>
      <c r="OGS1" s="128"/>
      <c r="OGT1" s="128"/>
      <c r="OGU1" s="128"/>
      <c r="OGV1" s="128"/>
      <c r="OGW1" s="128"/>
      <c r="OGX1" s="128"/>
      <c r="OGY1" s="128"/>
      <c r="OGZ1" s="128"/>
      <c r="OHA1" s="128"/>
      <c r="OHB1" s="128"/>
      <c r="OHC1" s="128"/>
      <c r="OHD1" s="128"/>
      <c r="OHE1" s="128"/>
      <c r="OHF1" s="128"/>
      <c r="OHG1" s="128"/>
      <c r="OHH1" s="128"/>
      <c r="OHI1" s="128"/>
      <c r="OHJ1" s="128"/>
      <c r="OHK1" s="128"/>
      <c r="OHL1" s="128"/>
      <c r="OHM1" s="128"/>
      <c r="OHN1" s="128"/>
      <c r="OHO1" s="128"/>
      <c r="OHP1" s="128"/>
      <c r="OHQ1" s="128"/>
      <c r="OHR1" s="128"/>
      <c r="OHS1" s="128"/>
      <c r="OHT1" s="128"/>
      <c r="OHU1" s="128"/>
      <c r="OHV1" s="128"/>
      <c r="OHW1" s="128"/>
      <c r="OHX1" s="128"/>
      <c r="OHY1" s="128"/>
      <c r="OHZ1" s="128"/>
      <c r="OIA1" s="128"/>
      <c r="OIB1" s="128"/>
      <c r="OIC1" s="128"/>
      <c r="OID1" s="128"/>
      <c r="OIE1" s="128"/>
      <c r="OIF1" s="128"/>
      <c r="OIG1" s="128"/>
      <c r="OIH1" s="128"/>
      <c r="OII1" s="128"/>
      <c r="OIJ1" s="128"/>
      <c r="OIK1" s="128"/>
      <c r="OIL1" s="128"/>
      <c r="OIM1" s="128"/>
      <c r="OIN1" s="128"/>
      <c r="OIO1" s="128"/>
      <c r="OIP1" s="128"/>
      <c r="OIQ1" s="128"/>
      <c r="OIR1" s="128"/>
      <c r="OIS1" s="128"/>
      <c r="OIT1" s="128"/>
      <c r="OIU1" s="128"/>
      <c r="OIV1" s="128"/>
      <c r="OIW1" s="128"/>
      <c r="OIX1" s="128"/>
      <c r="OIY1" s="128"/>
      <c r="OIZ1" s="128"/>
      <c r="OJA1" s="128"/>
      <c r="OJB1" s="128"/>
      <c r="OJC1" s="128"/>
      <c r="OJD1" s="128"/>
      <c r="OJE1" s="128"/>
      <c r="OJF1" s="128"/>
      <c r="OJG1" s="128"/>
      <c r="OJH1" s="128"/>
      <c r="OJI1" s="128"/>
      <c r="OJJ1" s="128"/>
      <c r="OJK1" s="128"/>
      <c r="OJL1" s="128"/>
      <c r="OJM1" s="128"/>
      <c r="OJN1" s="128"/>
      <c r="OJO1" s="128"/>
      <c r="OJP1" s="128"/>
      <c r="OJQ1" s="128"/>
      <c r="OJR1" s="128"/>
      <c r="OJS1" s="128"/>
      <c r="OJT1" s="128"/>
      <c r="OJU1" s="128"/>
      <c r="OJV1" s="128"/>
      <c r="OJW1" s="128"/>
      <c r="OJX1" s="128"/>
      <c r="OJY1" s="128"/>
      <c r="OJZ1" s="128"/>
      <c r="OKA1" s="128"/>
      <c r="OKB1" s="128"/>
      <c r="OKC1" s="128"/>
      <c r="OKD1" s="128"/>
      <c r="OKE1" s="128"/>
      <c r="OKF1" s="128"/>
      <c r="OKG1" s="128"/>
      <c r="OKH1" s="128"/>
      <c r="OKI1" s="128"/>
      <c r="OKJ1" s="128"/>
      <c r="OKK1" s="128"/>
      <c r="OKL1" s="128"/>
      <c r="OKM1" s="128"/>
      <c r="OKN1" s="128"/>
      <c r="OKO1" s="128"/>
      <c r="OKP1" s="128"/>
      <c r="OKQ1" s="128"/>
      <c r="OKR1" s="128"/>
      <c r="OKS1" s="128"/>
      <c r="OKT1" s="128"/>
      <c r="OKU1" s="128"/>
      <c r="OKV1" s="128"/>
      <c r="OKW1" s="128"/>
      <c r="OKX1" s="128"/>
      <c r="OKY1" s="128"/>
      <c r="OKZ1" s="128"/>
      <c r="OLA1" s="128"/>
      <c r="OLB1" s="128"/>
      <c r="OLC1" s="128"/>
      <c r="OLD1" s="128"/>
      <c r="OLE1" s="128"/>
      <c r="OLF1" s="128"/>
      <c r="OLG1" s="128"/>
      <c r="OLH1" s="128"/>
      <c r="OLI1" s="128"/>
      <c r="OLJ1" s="128"/>
      <c r="OLK1" s="128"/>
      <c r="OLL1" s="128"/>
      <c r="OLM1" s="128"/>
      <c r="OLN1" s="128"/>
      <c r="OLO1" s="128"/>
      <c r="OLP1" s="128"/>
      <c r="OLQ1" s="128"/>
      <c r="OLR1" s="128"/>
      <c r="OLS1" s="128"/>
      <c r="OLT1" s="128"/>
      <c r="OLU1" s="128"/>
      <c r="OLV1" s="128"/>
      <c r="OLW1" s="128"/>
      <c r="OLX1" s="128"/>
      <c r="OLY1" s="128"/>
      <c r="OLZ1" s="128"/>
      <c r="OMA1" s="128"/>
      <c r="OMB1" s="128"/>
      <c r="OMC1" s="128"/>
      <c r="OMD1" s="128"/>
      <c r="OME1" s="128"/>
      <c r="OMF1" s="128"/>
      <c r="OMG1" s="128"/>
      <c r="OMH1" s="128"/>
      <c r="OMI1" s="128"/>
      <c r="OMJ1" s="128"/>
      <c r="OMK1" s="128"/>
      <c r="OML1" s="128"/>
      <c r="OMM1" s="128"/>
      <c r="OMN1" s="128"/>
      <c r="OMO1" s="128"/>
      <c r="OMP1" s="128"/>
      <c r="OMQ1" s="128"/>
      <c r="OMR1" s="128"/>
      <c r="OMS1" s="128"/>
      <c r="OMT1" s="128"/>
      <c r="OMU1" s="128"/>
      <c r="OMV1" s="128"/>
      <c r="OMW1" s="128"/>
      <c r="OMX1" s="128"/>
      <c r="OMY1" s="128"/>
      <c r="OMZ1" s="128"/>
      <c r="ONA1" s="128"/>
      <c r="ONB1" s="128"/>
      <c r="ONC1" s="128"/>
      <c r="OND1" s="128"/>
      <c r="ONE1" s="128"/>
      <c r="ONF1" s="128"/>
      <c r="ONG1" s="128"/>
      <c r="ONH1" s="128"/>
      <c r="ONI1" s="128"/>
      <c r="ONJ1" s="128"/>
      <c r="ONK1" s="128"/>
      <c r="ONL1" s="128"/>
      <c r="ONM1" s="128"/>
      <c r="ONN1" s="128"/>
      <c r="ONO1" s="128"/>
      <c r="ONP1" s="128"/>
      <c r="ONQ1" s="128"/>
      <c r="ONR1" s="128"/>
      <c r="ONS1" s="128"/>
      <c r="ONT1" s="128"/>
      <c r="ONU1" s="128"/>
      <c r="ONV1" s="128"/>
      <c r="ONW1" s="128"/>
      <c r="ONX1" s="128"/>
      <c r="ONY1" s="128"/>
      <c r="ONZ1" s="128"/>
      <c r="OOA1" s="128"/>
      <c r="OOB1" s="128"/>
      <c r="OOC1" s="128"/>
      <c r="OOD1" s="128"/>
      <c r="OOE1" s="128"/>
      <c r="OOF1" s="128"/>
      <c r="OOG1" s="128"/>
      <c r="OOH1" s="128"/>
      <c r="OOI1" s="128"/>
      <c r="OOJ1" s="128"/>
      <c r="OOK1" s="128"/>
      <c r="OOL1" s="128"/>
      <c r="OOM1" s="128"/>
      <c r="OON1" s="128"/>
      <c r="OOO1" s="128"/>
      <c r="OOP1" s="128"/>
      <c r="OOQ1" s="128"/>
      <c r="OOR1" s="128"/>
      <c r="OOS1" s="128"/>
      <c r="OOT1" s="128"/>
      <c r="OOU1" s="128"/>
      <c r="OOV1" s="128"/>
      <c r="OOW1" s="128"/>
      <c r="OOX1" s="128"/>
      <c r="OOY1" s="128"/>
      <c r="OOZ1" s="128"/>
      <c r="OPA1" s="128"/>
      <c r="OPB1" s="128"/>
      <c r="OPC1" s="128"/>
      <c r="OPD1" s="128"/>
      <c r="OPE1" s="128"/>
      <c r="OPF1" s="128"/>
      <c r="OPG1" s="128"/>
      <c r="OPH1" s="128"/>
      <c r="OPI1" s="128"/>
      <c r="OPJ1" s="128"/>
      <c r="OPK1" s="128"/>
      <c r="OPL1" s="128"/>
      <c r="OPM1" s="128"/>
      <c r="OPN1" s="128"/>
      <c r="OPO1" s="128"/>
      <c r="OPP1" s="128"/>
      <c r="OPQ1" s="128"/>
      <c r="OPR1" s="128"/>
      <c r="OPS1" s="128"/>
      <c r="OPT1" s="128"/>
      <c r="OPU1" s="128"/>
      <c r="OPV1" s="128"/>
      <c r="OPW1" s="128"/>
      <c r="OPX1" s="128"/>
      <c r="OPY1" s="128"/>
      <c r="OPZ1" s="128"/>
      <c r="OQA1" s="128"/>
      <c r="OQB1" s="128"/>
      <c r="OQC1" s="128"/>
      <c r="OQD1" s="128"/>
      <c r="OQE1" s="128"/>
      <c r="OQF1" s="128"/>
      <c r="OQG1" s="128"/>
      <c r="OQH1" s="128"/>
      <c r="OQI1" s="128"/>
      <c r="OQJ1" s="128"/>
      <c r="OQK1" s="128"/>
      <c r="OQL1" s="128"/>
      <c r="OQM1" s="128"/>
      <c r="OQN1" s="128"/>
      <c r="OQO1" s="128"/>
      <c r="OQP1" s="128"/>
      <c r="OQQ1" s="128"/>
      <c r="OQR1" s="128"/>
      <c r="OQS1" s="128"/>
      <c r="OQT1" s="128"/>
      <c r="OQU1" s="128"/>
      <c r="OQV1" s="128"/>
      <c r="OQW1" s="128"/>
      <c r="OQX1" s="128"/>
      <c r="OQY1" s="128"/>
      <c r="OQZ1" s="128"/>
      <c r="ORA1" s="128"/>
      <c r="ORB1" s="128"/>
      <c r="ORC1" s="128"/>
      <c r="ORD1" s="128"/>
      <c r="ORE1" s="128"/>
      <c r="ORF1" s="128"/>
      <c r="ORG1" s="128"/>
      <c r="ORH1" s="128"/>
      <c r="ORI1" s="128"/>
      <c r="ORJ1" s="128"/>
      <c r="ORK1" s="128"/>
      <c r="ORL1" s="128"/>
      <c r="ORM1" s="128"/>
      <c r="ORN1" s="128"/>
      <c r="ORO1" s="128"/>
      <c r="ORP1" s="128"/>
      <c r="ORQ1" s="128"/>
      <c r="ORR1" s="128"/>
      <c r="ORS1" s="128"/>
      <c r="ORT1" s="128"/>
      <c r="ORU1" s="128"/>
      <c r="ORV1" s="128"/>
      <c r="ORW1" s="128"/>
      <c r="ORX1" s="128"/>
      <c r="ORY1" s="128"/>
      <c r="ORZ1" s="128"/>
      <c r="OSA1" s="128"/>
      <c r="OSB1" s="128"/>
      <c r="OSC1" s="128"/>
      <c r="OSD1" s="128"/>
      <c r="OSE1" s="128"/>
      <c r="OSF1" s="128"/>
      <c r="OSG1" s="128"/>
      <c r="OSH1" s="128"/>
      <c r="OSI1" s="128"/>
      <c r="OSJ1" s="128"/>
      <c r="OSK1" s="128"/>
      <c r="OSL1" s="128"/>
      <c r="OSM1" s="128"/>
      <c r="OSN1" s="128"/>
      <c r="OSO1" s="128"/>
      <c r="OSP1" s="128"/>
      <c r="OSQ1" s="128"/>
      <c r="OSR1" s="128"/>
      <c r="OSS1" s="128"/>
      <c r="OST1" s="128"/>
      <c r="OSU1" s="128"/>
      <c r="OSV1" s="128"/>
      <c r="OSW1" s="128"/>
      <c r="OSX1" s="128"/>
      <c r="OSY1" s="128"/>
      <c r="OSZ1" s="128"/>
      <c r="OTA1" s="128"/>
      <c r="OTB1" s="128"/>
      <c r="OTC1" s="128"/>
      <c r="OTD1" s="128"/>
      <c r="OTE1" s="128"/>
      <c r="OTF1" s="128"/>
      <c r="OTG1" s="128"/>
      <c r="OTH1" s="128"/>
      <c r="OTI1" s="128"/>
      <c r="OTJ1" s="128"/>
      <c r="OTK1" s="128"/>
      <c r="OTL1" s="128"/>
      <c r="OTM1" s="128"/>
      <c r="OTN1" s="128"/>
      <c r="OTO1" s="128"/>
      <c r="OTP1" s="128"/>
      <c r="OTQ1" s="128"/>
      <c r="OTR1" s="128"/>
      <c r="OTS1" s="128"/>
      <c r="OTT1" s="128"/>
      <c r="OTU1" s="128"/>
      <c r="OTV1" s="128"/>
      <c r="OTW1" s="128"/>
      <c r="OTX1" s="128"/>
      <c r="OTY1" s="128"/>
      <c r="OTZ1" s="128"/>
      <c r="OUA1" s="128"/>
      <c r="OUB1" s="128"/>
      <c r="OUC1" s="128"/>
      <c r="OUD1" s="128"/>
      <c r="OUE1" s="128"/>
      <c r="OUF1" s="128"/>
      <c r="OUG1" s="128"/>
      <c r="OUH1" s="128"/>
      <c r="OUI1" s="128"/>
      <c r="OUJ1" s="128"/>
      <c r="OUK1" s="128"/>
      <c r="OUL1" s="128"/>
      <c r="OUM1" s="128"/>
      <c r="OUN1" s="128"/>
      <c r="OUO1" s="128"/>
      <c r="OUP1" s="128"/>
      <c r="OUQ1" s="128"/>
      <c r="OUR1" s="128"/>
      <c r="OUS1" s="128"/>
      <c r="OUT1" s="128"/>
      <c r="OUU1" s="128"/>
      <c r="OUV1" s="128"/>
      <c r="OUW1" s="128"/>
      <c r="OUX1" s="128"/>
      <c r="OUY1" s="128"/>
      <c r="OUZ1" s="128"/>
      <c r="OVA1" s="128"/>
      <c r="OVB1" s="128"/>
      <c r="OVC1" s="128"/>
      <c r="OVD1" s="128"/>
      <c r="OVE1" s="128"/>
      <c r="OVF1" s="128"/>
      <c r="OVG1" s="128"/>
      <c r="OVH1" s="128"/>
      <c r="OVI1" s="128"/>
      <c r="OVJ1" s="128"/>
      <c r="OVK1" s="128"/>
      <c r="OVL1" s="128"/>
      <c r="OVM1" s="128"/>
      <c r="OVN1" s="128"/>
      <c r="OVO1" s="128"/>
      <c r="OVP1" s="128"/>
      <c r="OVQ1" s="128"/>
      <c r="OVR1" s="128"/>
      <c r="OVS1" s="128"/>
      <c r="OVT1" s="128"/>
      <c r="OVU1" s="128"/>
      <c r="OVV1" s="128"/>
      <c r="OVW1" s="128"/>
      <c r="OVX1" s="128"/>
      <c r="OVY1" s="128"/>
      <c r="OVZ1" s="128"/>
      <c r="OWA1" s="128"/>
      <c r="OWB1" s="128"/>
      <c r="OWC1" s="128"/>
      <c r="OWD1" s="128"/>
      <c r="OWE1" s="128"/>
      <c r="OWF1" s="128"/>
      <c r="OWG1" s="128"/>
      <c r="OWH1" s="128"/>
      <c r="OWI1" s="128"/>
      <c r="OWJ1" s="128"/>
      <c r="OWK1" s="128"/>
      <c r="OWL1" s="128"/>
      <c r="OWM1" s="128"/>
      <c r="OWN1" s="128"/>
      <c r="OWO1" s="128"/>
      <c r="OWP1" s="128"/>
      <c r="OWQ1" s="128"/>
      <c r="OWR1" s="128"/>
      <c r="OWS1" s="128"/>
      <c r="OWT1" s="128"/>
      <c r="OWU1" s="128"/>
      <c r="OWV1" s="128"/>
      <c r="OWW1" s="128"/>
      <c r="OWX1" s="128"/>
      <c r="OWY1" s="128"/>
      <c r="OWZ1" s="128"/>
      <c r="OXA1" s="128"/>
      <c r="OXB1" s="128"/>
      <c r="OXC1" s="128"/>
      <c r="OXD1" s="128"/>
      <c r="OXE1" s="128"/>
      <c r="OXF1" s="128"/>
      <c r="OXG1" s="128"/>
      <c r="OXH1" s="128"/>
      <c r="OXI1" s="128"/>
      <c r="OXJ1" s="128"/>
      <c r="OXK1" s="128"/>
      <c r="OXL1" s="128"/>
      <c r="OXM1" s="128"/>
      <c r="OXN1" s="128"/>
      <c r="OXO1" s="128"/>
      <c r="OXP1" s="128"/>
      <c r="OXQ1" s="128"/>
      <c r="OXR1" s="128"/>
      <c r="OXS1" s="128"/>
      <c r="OXT1" s="128"/>
      <c r="OXU1" s="128"/>
      <c r="OXV1" s="128"/>
      <c r="OXW1" s="128"/>
      <c r="OXX1" s="128"/>
      <c r="OXY1" s="128"/>
      <c r="OXZ1" s="128"/>
      <c r="OYA1" s="128"/>
      <c r="OYB1" s="128"/>
      <c r="OYC1" s="128"/>
      <c r="OYD1" s="128"/>
      <c r="OYE1" s="128"/>
      <c r="OYF1" s="128"/>
      <c r="OYG1" s="128"/>
      <c r="OYH1" s="128"/>
      <c r="OYI1" s="128"/>
      <c r="OYJ1" s="128"/>
      <c r="OYK1" s="128"/>
      <c r="OYL1" s="128"/>
      <c r="OYM1" s="128"/>
      <c r="OYN1" s="128"/>
      <c r="OYO1" s="128"/>
      <c r="OYP1" s="128"/>
      <c r="OYQ1" s="128"/>
      <c r="OYR1" s="128"/>
      <c r="OYS1" s="128"/>
      <c r="OYT1" s="128"/>
      <c r="OYU1" s="128"/>
      <c r="OYV1" s="128"/>
      <c r="OYW1" s="128"/>
      <c r="OYX1" s="128"/>
      <c r="OYY1" s="128"/>
      <c r="OYZ1" s="128"/>
      <c r="OZA1" s="128"/>
      <c r="OZB1" s="128"/>
      <c r="OZC1" s="128"/>
      <c r="OZD1" s="128"/>
      <c r="OZE1" s="128"/>
      <c r="OZF1" s="128"/>
      <c r="OZG1" s="128"/>
      <c r="OZH1" s="128"/>
      <c r="OZI1" s="128"/>
      <c r="OZJ1" s="128"/>
      <c r="OZK1" s="128"/>
      <c r="OZL1" s="128"/>
      <c r="OZM1" s="128"/>
      <c r="OZN1" s="128"/>
      <c r="OZO1" s="128"/>
      <c r="OZP1" s="128"/>
      <c r="OZQ1" s="128"/>
      <c r="OZR1" s="128"/>
      <c r="OZS1" s="128"/>
      <c r="OZT1" s="128"/>
      <c r="OZU1" s="128"/>
      <c r="OZV1" s="128"/>
      <c r="OZW1" s="128"/>
      <c r="OZX1" s="128"/>
      <c r="OZY1" s="128"/>
      <c r="OZZ1" s="128"/>
      <c r="PAA1" s="128"/>
      <c r="PAB1" s="128"/>
      <c r="PAC1" s="128"/>
      <c r="PAD1" s="128"/>
      <c r="PAE1" s="128"/>
      <c r="PAF1" s="128"/>
      <c r="PAG1" s="128"/>
      <c r="PAH1" s="128"/>
      <c r="PAI1" s="128"/>
      <c r="PAJ1" s="128"/>
      <c r="PAK1" s="128"/>
      <c r="PAL1" s="128"/>
      <c r="PAM1" s="128"/>
      <c r="PAN1" s="128"/>
      <c r="PAO1" s="128"/>
      <c r="PAP1" s="128"/>
      <c r="PAQ1" s="128"/>
      <c r="PAR1" s="128"/>
      <c r="PAS1" s="128"/>
      <c r="PAT1" s="128"/>
      <c r="PAU1" s="128"/>
      <c r="PAV1" s="128"/>
      <c r="PAW1" s="128"/>
      <c r="PAX1" s="128"/>
      <c r="PAY1" s="128"/>
      <c r="PAZ1" s="128"/>
      <c r="PBA1" s="128"/>
      <c r="PBB1" s="128"/>
      <c r="PBC1" s="128"/>
      <c r="PBD1" s="128"/>
      <c r="PBE1" s="128"/>
      <c r="PBF1" s="128"/>
      <c r="PBG1" s="128"/>
      <c r="PBH1" s="128"/>
      <c r="PBI1" s="128"/>
      <c r="PBJ1" s="128"/>
      <c r="PBK1" s="128"/>
      <c r="PBL1" s="128"/>
      <c r="PBM1" s="128"/>
      <c r="PBN1" s="128"/>
      <c r="PBO1" s="128"/>
      <c r="PBP1" s="128"/>
      <c r="PBQ1" s="128"/>
      <c r="PBR1" s="128"/>
      <c r="PBS1" s="128"/>
      <c r="PBT1" s="128"/>
      <c r="PBU1" s="128"/>
      <c r="PBV1" s="128"/>
      <c r="PBW1" s="128"/>
      <c r="PBX1" s="128"/>
      <c r="PBY1" s="128"/>
      <c r="PBZ1" s="128"/>
      <c r="PCA1" s="128"/>
      <c r="PCB1" s="128"/>
      <c r="PCC1" s="128"/>
      <c r="PCD1" s="128"/>
      <c r="PCE1" s="128"/>
      <c r="PCF1" s="128"/>
      <c r="PCG1" s="128"/>
      <c r="PCH1" s="128"/>
      <c r="PCI1" s="128"/>
      <c r="PCJ1" s="128"/>
      <c r="PCK1" s="128"/>
      <c r="PCL1" s="128"/>
      <c r="PCM1" s="128"/>
      <c r="PCN1" s="128"/>
      <c r="PCO1" s="128"/>
      <c r="PCP1" s="128"/>
      <c r="PCQ1" s="128"/>
      <c r="PCR1" s="128"/>
      <c r="PCS1" s="128"/>
      <c r="PCT1" s="128"/>
      <c r="PCU1" s="128"/>
      <c r="PCV1" s="128"/>
      <c r="PCW1" s="128"/>
      <c r="PCX1" s="128"/>
      <c r="PCY1" s="128"/>
      <c r="PCZ1" s="128"/>
      <c r="PDA1" s="128"/>
      <c r="PDB1" s="128"/>
      <c r="PDC1" s="128"/>
      <c r="PDD1" s="128"/>
      <c r="PDE1" s="128"/>
      <c r="PDF1" s="128"/>
      <c r="PDG1" s="128"/>
      <c r="PDH1" s="128"/>
      <c r="PDI1" s="128"/>
      <c r="PDJ1" s="128"/>
      <c r="PDK1" s="128"/>
      <c r="PDL1" s="128"/>
      <c r="PDM1" s="128"/>
      <c r="PDN1" s="128"/>
      <c r="PDO1" s="128"/>
      <c r="PDP1" s="128"/>
      <c r="PDQ1" s="128"/>
      <c r="PDR1" s="128"/>
      <c r="PDS1" s="128"/>
      <c r="PDT1" s="128"/>
      <c r="PDU1" s="128"/>
      <c r="PDV1" s="128"/>
      <c r="PDW1" s="128"/>
      <c r="PDX1" s="128"/>
      <c r="PDY1" s="128"/>
      <c r="PDZ1" s="128"/>
      <c r="PEA1" s="128"/>
      <c r="PEB1" s="128"/>
      <c r="PEC1" s="128"/>
      <c r="PED1" s="128"/>
      <c r="PEE1" s="128"/>
      <c r="PEF1" s="128"/>
      <c r="PEG1" s="128"/>
      <c r="PEH1" s="128"/>
      <c r="PEI1" s="128"/>
      <c r="PEJ1" s="128"/>
      <c r="PEK1" s="128"/>
      <c r="PEL1" s="128"/>
      <c r="PEM1" s="128"/>
      <c r="PEN1" s="128"/>
      <c r="PEO1" s="128"/>
      <c r="PEP1" s="128"/>
      <c r="PEQ1" s="128"/>
      <c r="PER1" s="128"/>
      <c r="PES1" s="128"/>
      <c r="PET1" s="128"/>
      <c r="PEU1" s="128"/>
      <c r="PEV1" s="128"/>
      <c r="PEW1" s="128"/>
      <c r="PEX1" s="128"/>
      <c r="PEY1" s="128"/>
      <c r="PEZ1" s="128"/>
      <c r="PFA1" s="128"/>
      <c r="PFB1" s="128"/>
      <c r="PFC1" s="128"/>
      <c r="PFD1" s="128"/>
      <c r="PFE1" s="128"/>
      <c r="PFF1" s="128"/>
      <c r="PFG1" s="128"/>
      <c r="PFH1" s="128"/>
      <c r="PFI1" s="128"/>
      <c r="PFJ1" s="128"/>
      <c r="PFK1" s="128"/>
      <c r="PFL1" s="128"/>
      <c r="PFM1" s="128"/>
      <c r="PFN1" s="128"/>
      <c r="PFO1" s="128"/>
      <c r="PFP1" s="128"/>
      <c r="PFQ1" s="128"/>
      <c r="PFR1" s="128"/>
      <c r="PFS1" s="128"/>
      <c r="PFT1" s="128"/>
      <c r="PFU1" s="128"/>
      <c r="PFV1" s="128"/>
      <c r="PFW1" s="128"/>
      <c r="PFX1" s="128"/>
      <c r="PFY1" s="128"/>
      <c r="PFZ1" s="128"/>
      <c r="PGA1" s="128"/>
      <c r="PGB1" s="128"/>
      <c r="PGC1" s="128"/>
      <c r="PGD1" s="128"/>
      <c r="PGE1" s="128"/>
      <c r="PGF1" s="128"/>
      <c r="PGG1" s="128"/>
      <c r="PGH1" s="128"/>
      <c r="PGI1" s="128"/>
      <c r="PGJ1" s="128"/>
      <c r="PGK1" s="128"/>
      <c r="PGL1" s="128"/>
      <c r="PGM1" s="128"/>
      <c r="PGN1" s="128"/>
      <c r="PGO1" s="128"/>
      <c r="PGP1" s="128"/>
      <c r="PGQ1" s="128"/>
      <c r="PGR1" s="128"/>
      <c r="PGS1" s="128"/>
      <c r="PGT1" s="128"/>
      <c r="PGU1" s="128"/>
      <c r="PGV1" s="128"/>
      <c r="PGW1" s="128"/>
      <c r="PGX1" s="128"/>
      <c r="PGY1" s="128"/>
      <c r="PGZ1" s="128"/>
      <c r="PHA1" s="128"/>
      <c r="PHB1" s="128"/>
      <c r="PHC1" s="128"/>
      <c r="PHD1" s="128"/>
      <c r="PHE1" s="128"/>
      <c r="PHF1" s="128"/>
      <c r="PHG1" s="128"/>
      <c r="PHH1" s="128"/>
      <c r="PHI1" s="128"/>
      <c r="PHJ1" s="128"/>
      <c r="PHK1" s="128"/>
      <c r="PHL1" s="128"/>
      <c r="PHM1" s="128"/>
      <c r="PHN1" s="128"/>
      <c r="PHO1" s="128"/>
      <c r="PHP1" s="128"/>
      <c r="PHQ1" s="128"/>
      <c r="PHR1" s="128"/>
      <c r="PHS1" s="128"/>
      <c r="PHT1" s="128"/>
      <c r="PHU1" s="128"/>
      <c r="PHV1" s="128"/>
      <c r="PHW1" s="128"/>
      <c r="PHX1" s="128"/>
      <c r="PHY1" s="128"/>
      <c r="PHZ1" s="128"/>
      <c r="PIA1" s="128"/>
      <c r="PIB1" s="128"/>
      <c r="PIC1" s="128"/>
      <c r="PID1" s="128"/>
      <c r="PIE1" s="128"/>
      <c r="PIF1" s="128"/>
      <c r="PIG1" s="128"/>
      <c r="PIH1" s="128"/>
      <c r="PII1" s="128"/>
      <c r="PIJ1" s="128"/>
      <c r="PIK1" s="128"/>
      <c r="PIL1" s="128"/>
      <c r="PIM1" s="128"/>
      <c r="PIN1" s="128"/>
      <c r="PIO1" s="128"/>
      <c r="PIP1" s="128"/>
      <c r="PIQ1" s="128"/>
      <c r="PIR1" s="128"/>
      <c r="PIS1" s="128"/>
      <c r="PIT1" s="128"/>
      <c r="PIU1" s="128"/>
      <c r="PIV1" s="128"/>
      <c r="PIW1" s="128"/>
      <c r="PIX1" s="128"/>
      <c r="PIY1" s="128"/>
      <c r="PIZ1" s="128"/>
      <c r="PJA1" s="128"/>
      <c r="PJB1" s="128"/>
      <c r="PJC1" s="128"/>
      <c r="PJD1" s="128"/>
      <c r="PJE1" s="128"/>
      <c r="PJF1" s="128"/>
      <c r="PJG1" s="128"/>
      <c r="PJH1" s="128"/>
      <c r="PJI1" s="128"/>
      <c r="PJJ1" s="128"/>
      <c r="PJK1" s="128"/>
      <c r="PJL1" s="128"/>
      <c r="PJM1" s="128"/>
      <c r="PJN1" s="128"/>
      <c r="PJO1" s="128"/>
      <c r="PJP1" s="128"/>
      <c r="PJQ1" s="128"/>
      <c r="PJR1" s="128"/>
      <c r="PJS1" s="128"/>
      <c r="PJT1" s="128"/>
      <c r="PJU1" s="128"/>
      <c r="PJV1" s="128"/>
      <c r="PJW1" s="128"/>
      <c r="PJX1" s="128"/>
      <c r="PJY1" s="128"/>
      <c r="PJZ1" s="128"/>
      <c r="PKA1" s="128"/>
      <c r="PKB1" s="128"/>
      <c r="PKC1" s="128"/>
      <c r="PKD1" s="128"/>
      <c r="PKE1" s="128"/>
      <c r="PKF1" s="128"/>
      <c r="PKG1" s="128"/>
      <c r="PKH1" s="128"/>
      <c r="PKI1" s="128"/>
      <c r="PKJ1" s="128"/>
      <c r="PKK1" s="128"/>
      <c r="PKL1" s="128"/>
      <c r="PKM1" s="128"/>
      <c r="PKN1" s="128"/>
      <c r="PKO1" s="128"/>
      <c r="PKP1" s="128"/>
      <c r="PKQ1" s="128"/>
      <c r="PKR1" s="128"/>
      <c r="PKS1" s="128"/>
      <c r="PKT1" s="128"/>
      <c r="PKU1" s="128"/>
      <c r="PKV1" s="128"/>
      <c r="PKW1" s="128"/>
      <c r="PKX1" s="128"/>
      <c r="PKY1" s="128"/>
      <c r="PKZ1" s="128"/>
      <c r="PLA1" s="128"/>
      <c r="PLB1" s="128"/>
      <c r="PLC1" s="128"/>
      <c r="PLD1" s="128"/>
      <c r="PLE1" s="128"/>
      <c r="PLF1" s="128"/>
      <c r="PLG1" s="128"/>
      <c r="PLH1" s="128"/>
      <c r="PLI1" s="128"/>
      <c r="PLJ1" s="128"/>
      <c r="PLK1" s="128"/>
      <c r="PLL1" s="128"/>
      <c r="PLM1" s="128"/>
      <c r="PLN1" s="128"/>
      <c r="PLO1" s="128"/>
      <c r="PLP1" s="128"/>
      <c r="PLQ1" s="128"/>
      <c r="PLR1" s="128"/>
      <c r="PLS1" s="128"/>
      <c r="PLT1" s="128"/>
      <c r="PLU1" s="128"/>
      <c r="PLV1" s="128"/>
      <c r="PLW1" s="128"/>
      <c r="PLX1" s="128"/>
      <c r="PLY1" s="128"/>
      <c r="PLZ1" s="128"/>
      <c r="PMA1" s="128"/>
      <c r="PMB1" s="128"/>
      <c r="PMC1" s="128"/>
      <c r="PMD1" s="128"/>
      <c r="PME1" s="128"/>
      <c r="PMF1" s="128"/>
      <c r="PMG1" s="128"/>
      <c r="PMH1" s="128"/>
      <c r="PMI1" s="128"/>
      <c r="PMJ1" s="128"/>
      <c r="PMK1" s="128"/>
      <c r="PML1" s="128"/>
      <c r="PMM1" s="128"/>
      <c r="PMN1" s="128"/>
      <c r="PMO1" s="128"/>
      <c r="PMP1" s="128"/>
      <c r="PMQ1" s="128"/>
      <c r="PMR1" s="128"/>
      <c r="PMS1" s="128"/>
      <c r="PMT1" s="128"/>
      <c r="PMU1" s="128"/>
      <c r="PMV1" s="128"/>
      <c r="PMW1" s="128"/>
      <c r="PMX1" s="128"/>
      <c r="PMY1" s="128"/>
      <c r="PMZ1" s="128"/>
      <c r="PNA1" s="128"/>
      <c r="PNB1" s="128"/>
      <c r="PNC1" s="128"/>
      <c r="PND1" s="128"/>
      <c r="PNE1" s="128"/>
      <c r="PNF1" s="128"/>
      <c r="PNG1" s="128"/>
      <c r="PNH1" s="128"/>
      <c r="PNI1" s="128"/>
      <c r="PNJ1" s="128"/>
      <c r="PNK1" s="128"/>
      <c r="PNL1" s="128"/>
      <c r="PNM1" s="128"/>
      <c r="PNN1" s="128"/>
      <c r="PNO1" s="128"/>
      <c r="PNP1" s="128"/>
      <c r="PNQ1" s="128"/>
      <c r="PNR1" s="128"/>
      <c r="PNS1" s="128"/>
      <c r="PNT1" s="128"/>
      <c r="PNU1" s="128"/>
      <c r="PNV1" s="128"/>
      <c r="PNW1" s="128"/>
      <c r="PNX1" s="128"/>
      <c r="PNY1" s="128"/>
      <c r="PNZ1" s="128"/>
      <c r="POA1" s="128"/>
      <c r="POB1" s="128"/>
      <c r="POC1" s="128"/>
      <c r="POD1" s="128"/>
      <c r="POE1" s="128"/>
      <c r="POF1" s="128"/>
      <c r="POG1" s="128"/>
      <c r="POH1" s="128"/>
      <c r="POI1" s="128"/>
      <c r="POJ1" s="128"/>
      <c r="POK1" s="128"/>
      <c r="POL1" s="128"/>
      <c r="POM1" s="128"/>
      <c r="PON1" s="128"/>
      <c r="POO1" s="128"/>
      <c r="POP1" s="128"/>
      <c r="POQ1" s="128"/>
      <c r="POR1" s="128"/>
      <c r="POS1" s="128"/>
      <c r="POT1" s="128"/>
      <c r="POU1" s="128"/>
      <c r="POV1" s="128"/>
      <c r="POW1" s="128"/>
      <c r="POX1" s="128"/>
      <c r="POY1" s="128"/>
      <c r="POZ1" s="128"/>
      <c r="PPA1" s="128"/>
      <c r="PPB1" s="128"/>
      <c r="PPC1" s="128"/>
      <c r="PPD1" s="128"/>
      <c r="PPE1" s="128"/>
      <c r="PPF1" s="128"/>
      <c r="PPG1" s="128"/>
      <c r="PPH1" s="128"/>
      <c r="PPI1" s="128"/>
      <c r="PPJ1" s="128"/>
      <c r="PPK1" s="128"/>
      <c r="PPL1" s="128"/>
      <c r="PPM1" s="128"/>
      <c r="PPN1" s="128"/>
      <c r="PPO1" s="128"/>
      <c r="PPP1" s="128"/>
      <c r="PPQ1" s="128"/>
      <c r="PPR1" s="128"/>
      <c r="PPS1" s="128"/>
      <c r="PPT1" s="128"/>
      <c r="PPU1" s="128"/>
      <c r="PPV1" s="128"/>
      <c r="PPW1" s="128"/>
      <c r="PPX1" s="128"/>
      <c r="PPY1" s="128"/>
      <c r="PPZ1" s="128"/>
      <c r="PQA1" s="128"/>
      <c r="PQB1" s="128"/>
      <c r="PQC1" s="128"/>
      <c r="PQD1" s="128"/>
      <c r="PQE1" s="128"/>
      <c r="PQF1" s="128"/>
      <c r="PQG1" s="128"/>
      <c r="PQH1" s="128"/>
      <c r="PQI1" s="128"/>
      <c r="PQJ1" s="128"/>
      <c r="PQK1" s="128"/>
      <c r="PQL1" s="128"/>
      <c r="PQM1" s="128"/>
      <c r="PQN1" s="128"/>
      <c r="PQO1" s="128"/>
      <c r="PQP1" s="128"/>
      <c r="PQQ1" s="128"/>
      <c r="PQR1" s="128"/>
      <c r="PQS1" s="128"/>
      <c r="PQT1" s="128"/>
      <c r="PQU1" s="128"/>
      <c r="PQV1" s="128"/>
      <c r="PQW1" s="128"/>
      <c r="PQX1" s="128"/>
      <c r="PQY1" s="128"/>
      <c r="PQZ1" s="128"/>
      <c r="PRA1" s="128"/>
      <c r="PRB1" s="128"/>
      <c r="PRC1" s="128"/>
      <c r="PRD1" s="128"/>
      <c r="PRE1" s="128"/>
      <c r="PRF1" s="128"/>
      <c r="PRG1" s="128"/>
      <c r="PRH1" s="128"/>
      <c r="PRI1" s="128"/>
      <c r="PRJ1" s="128"/>
      <c r="PRK1" s="128"/>
      <c r="PRL1" s="128"/>
      <c r="PRM1" s="128"/>
      <c r="PRN1" s="128"/>
      <c r="PRO1" s="128"/>
      <c r="PRP1" s="128"/>
      <c r="PRQ1" s="128"/>
      <c r="PRR1" s="128"/>
      <c r="PRS1" s="128"/>
      <c r="PRT1" s="128"/>
      <c r="PRU1" s="128"/>
      <c r="PRV1" s="128"/>
      <c r="PRW1" s="128"/>
      <c r="PRX1" s="128"/>
      <c r="PRY1" s="128"/>
      <c r="PRZ1" s="128"/>
      <c r="PSA1" s="128"/>
      <c r="PSB1" s="128"/>
      <c r="PSC1" s="128"/>
      <c r="PSD1" s="128"/>
      <c r="PSE1" s="128"/>
      <c r="PSF1" s="128"/>
      <c r="PSG1" s="128"/>
      <c r="PSH1" s="128"/>
      <c r="PSI1" s="128"/>
      <c r="PSJ1" s="128"/>
      <c r="PSK1" s="128"/>
      <c r="PSL1" s="128"/>
      <c r="PSM1" s="128"/>
      <c r="PSN1" s="128"/>
      <c r="PSO1" s="128"/>
      <c r="PSP1" s="128"/>
      <c r="PSQ1" s="128"/>
      <c r="PSR1" s="128"/>
      <c r="PSS1" s="128"/>
      <c r="PST1" s="128"/>
      <c r="PSU1" s="128"/>
      <c r="PSV1" s="128"/>
      <c r="PSW1" s="128"/>
      <c r="PSX1" s="128"/>
      <c r="PSY1" s="128"/>
      <c r="PSZ1" s="128"/>
      <c r="PTA1" s="128"/>
      <c r="PTB1" s="128"/>
      <c r="PTC1" s="128"/>
      <c r="PTD1" s="128"/>
      <c r="PTE1" s="128"/>
      <c r="PTF1" s="128"/>
      <c r="PTG1" s="128"/>
      <c r="PTH1" s="128"/>
      <c r="PTI1" s="128"/>
      <c r="PTJ1" s="128"/>
      <c r="PTK1" s="128"/>
      <c r="PTL1" s="128"/>
      <c r="PTM1" s="128"/>
      <c r="PTN1" s="128"/>
      <c r="PTO1" s="128"/>
      <c r="PTP1" s="128"/>
      <c r="PTQ1" s="128"/>
      <c r="PTR1" s="128"/>
      <c r="PTS1" s="128"/>
      <c r="PTT1" s="128"/>
      <c r="PTU1" s="128"/>
      <c r="PTV1" s="128"/>
      <c r="PTW1" s="128"/>
      <c r="PTX1" s="128"/>
      <c r="PTY1" s="128"/>
      <c r="PTZ1" s="128"/>
      <c r="PUA1" s="128"/>
      <c r="PUB1" s="128"/>
      <c r="PUC1" s="128"/>
      <c r="PUD1" s="128"/>
      <c r="PUE1" s="128"/>
      <c r="PUF1" s="128"/>
      <c r="PUG1" s="128"/>
      <c r="PUH1" s="128"/>
      <c r="PUI1" s="128"/>
      <c r="PUJ1" s="128"/>
      <c r="PUK1" s="128"/>
      <c r="PUL1" s="128"/>
      <c r="PUM1" s="128"/>
      <c r="PUN1" s="128"/>
      <c r="PUO1" s="128"/>
      <c r="PUP1" s="128"/>
      <c r="PUQ1" s="128"/>
      <c r="PUR1" s="128"/>
      <c r="PUS1" s="128"/>
      <c r="PUT1" s="128"/>
      <c r="PUU1" s="128"/>
      <c r="PUV1" s="128"/>
      <c r="PUW1" s="128"/>
      <c r="PUX1" s="128"/>
      <c r="PUY1" s="128"/>
      <c r="PUZ1" s="128"/>
      <c r="PVA1" s="128"/>
      <c r="PVB1" s="128"/>
      <c r="PVC1" s="128"/>
      <c r="PVD1" s="128"/>
      <c r="PVE1" s="128"/>
      <c r="PVF1" s="128"/>
      <c r="PVG1" s="128"/>
      <c r="PVH1" s="128"/>
      <c r="PVI1" s="128"/>
      <c r="PVJ1" s="128"/>
      <c r="PVK1" s="128"/>
      <c r="PVL1" s="128"/>
      <c r="PVM1" s="128"/>
      <c r="PVN1" s="128"/>
      <c r="PVO1" s="128"/>
      <c r="PVP1" s="128"/>
      <c r="PVQ1" s="128"/>
      <c r="PVR1" s="128"/>
      <c r="PVS1" s="128"/>
      <c r="PVT1" s="128"/>
      <c r="PVU1" s="128"/>
      <c r="PVV1" s="128"/>
      <c r="PVW1" s="128"/>
      <c r="PVX1" s="128"/>
      <c r="PVY1" s="128"/>
      <c r="PVZ1" s="128"/>
      <c r="PWA1" s="128"/>
      <c r="PWB1" s="128"/>
      <c r="PWC1" s="128"/>
      <c r="PWD1" s="128"/>
      <c r="PWE1" s="128"/>
      <c r="PWF1" s="128"/>
      <c r="PWG1" s="128"/>
      <c r="PWH1" s="128"/>
      <c r="PWI1" s="128"/>
      <c r="PWJ1" s="128"/>
      <c r="PWK1" s="128"/>
      <c r="PWL1" s="128"/>
      <c r="PWM1" s="128"/>
      <c r="PWN1" s="128"/>
      <c r="PWO1" s="128"/>
      <c r="PWP1" s="128"/>
      <c r="PWQ1" s="128"/>
      <c r="PWR1" s="128"/>
      <c r="PWS1" s="128"/>
      <c r="PWT1" s="128"/>
      <c r="PWU1" s="128"/>
      <c r="PWV1" s="128"/>
      <c r="PWW1" s="128"/>
      <c r="PWX1" s="128"/>
      <c r="PWY1" s="128"/>
      <c r="PWZ1" s="128"/>
      <c r="PXA1" s="128"/>
      <c r="PXB1" s="128"/>
      <c r="PXC1" s="128"/>
      <c r="PXD1" s="128"/>
      <c r="PXE1" s="128"/>
      <c r="PXF1" s="128"/>
      <c r="PXG1" s="128"/>
      <c r="PXH1" s="128"/>
      <c r="PXI1" s="128"/>
      <c r="PXJ1" s="128"/>
      <c r="PXK1" s="128"/>
      <c r="PXL1" s="128"/>
      <c r="PXM1" s="128"/>
      <c r="PXN1" s="128"/>
      <c r="PXO1" s="128"/>
      <c r="PXP1" s="128"/>
      <c r="PXQ1" s="128"/>
      <c r="PXR1" s="128"/>
      <c r="PXS1" s="128"/>
      <c r="PXT1" s="128"/>
      <c r="PXU1" s="128"/>
      <c r="PXV1" s="128"/>
      <c r="PXW1" s="128"/>
      <c r="PXX1" s="128"/>
      <c r="PXY1" s="128"/>
      <c r="PXZ1" s="128"/>
      <c r="PYA1" s="128"/>
      <c r="PYB1" s="128"/>
      <c r="PYC1" s="128"/>
      <c r="PYD1" s="128"/>
      <c r="PYE1" s="128"/>
      <c r="PYF1" s="128"/>
      <c r="PYG1" s="128"/>
      <c r="PYH1" s="128"/>
      <c r="PYI1" s="128"/>
      <c r="PYJ1" s="128"/>
      <c r="PYK1" s="128"/>
      <c r="PYL1" s="128"/>
      <c r="PYM1" s="128"/>
      <c r="PYN1" s="128"/>
      <c r="PYO1" s="128"/>
      <c r="PYP1" s="128"/>
      <c r="PYQ1" s="128"/>
      <c r="PYR1" s="128"/>
      <c r="PYS1" s="128"/>
      <c r="PYT1" s="128"/>
      <c r="PYU1" s="128"/>
      <c r="PYV1" s="128"/>
      <c r="PYW1" s="128"/>
      <c r="PYX1" s="128"/>
      <c r="PYY1" s="128"/>
      <c r="PYZ1" s="128"/>
      <c r="PZA1" s="128"/>
      <c r="PZB1" s="128"/>
      <c r="PZC1" s="128"/>
      <c r="PZD1" s="128"/>
      <c r="PZE1" s="128"/>
      <c r="PZF1" s="128"/>
      <c r="PZG1" s="128"/>
      <c r="PZH1" s="128"/>
      <c r="PZI1" s="128"/>
      <c r="PZJ1" s="128"/>
      <c r="PZK1" s="128"/>
      <c r="PZL1" s="128"/>
      <c r="PZM1" s="128"/>
      <c r="PZN1" s="128"/>
      <c r="PZO1" s="128"/>
      <c r="PZP1" s="128"/>
      <c r="PZQ1" s="128"/>
      <c r="PZR1" s="128"/>
      <c r="PZS1" s="128"/>
      <c r="PZT1" s="128"/>
      <c r="PZU1" s="128"/>
      <c r="PZV1" s="128"/>
      <c r="PZW1" s="128"/>
      <c r="PZX1" s="128"/>
      <c r="PZY1" s="128"/>
      <c r="PZZ1" s="128"/>
      <c r="QAA1" s="128"/>
      <c r="QAB1" s="128"/>
      <c r="QAC1" s="128"/>
      <c r="QAD1" s="128"/>
      <c r="QAE1" s="128"/>
      <c r="QAF1" s="128"/>
      <c r="QAG1" s="128"/>
      <c r="QAH1" s="128"/>
      <c r="QAI1" s="128"/>
      <c r="QAJ1" s="128"/>
      <c r="QAK1" s="128"/>
      <c r="QAL1" s="128"/>
      <c r="QAM1" s="128"/>
      <c r="QAN1" s="128"/>
      <c r="QAO1" s="128"/>
      <c r="QAP1" s="128"/>
      <c r="QAQ1" s="128"/>
      <c r="QAR1" s="128"/>
      <c r="QAS1" s="128"/>
      <c r="QAT1" s="128"/>
      <c r="QAU1" s="128"/>
      <c r="QAV1" s="128"/>
      <c r="QAW1" s="128"/>
      <c r="QAX1" s="128"/>
      <c r="QAY1" s="128"/>
      <c r="QAZ1" s="128"/>
      <c r="QBA1" s="128"/>
      <c r="QBB1" s="128"/>
      <c r="QBC1" s="128"/>
      <c r="QBD1" s="128"/>
      <c r="QBE1" s="128"/>
      <c r="QBF1" s="128"/>
      <c r="QBG1" s="128"/>
      <c r="QBH1" s="128"/>
      <c r="QBI1" s="128"/>
      <c r="QBJ1" s="128"/>
      <c r="QBK1" s="128"/>
      <c r="QBL1" s="128"/>
      <c r="QBM1" s="128"/>
      <c r="QBN1" s="128"/>
      <c r="QBO1" s="128"/>
      <c r="QBP1" s="128"/>
      <c r="QBQ1" s="128"/>
      <c r="QBR1" s="128"/>
      <c r="QBS1" s="128"/>
      <c r="QBT1" s="128"/>
      <c r="QBU1" s="128"/>
      <c r="QBV1" s="128"/>
      <c r="QBW1" s="128"/>
      <c r="QBX1" s="128"/>
      <c r="QBY1" s="128"/>
      <c r="QBZ1" s="128"/>
      <c r="QCA1" s="128"/>
      <c r="QCB1" s="128"/>
      <c r="QCC1" s="128"/>
      <c r="QCD1" s="128"/>
      <c r="QCE1" s="128"/>
      <c r="QCF1" s="128"/>
      <c r="QCG1" s="128"/>
      <c r="QCH1" s="128"/>
      <c r="QCI1" s="128"/>
      <c r="QCJ1" s="128"/>
      <c r="QCK1" s="128"/>
      <c r="QCL1" s="128"/>
      <c r="QCM1" s="128"/>
      <c r="QCN1" s="128"/>
      <c r="QCO1" s="128"/>
      <c r="QCP1" s="128"/>
      <c r="QCQ1" s="128"/>
      <c r="QCR1" s="128"/>
      <c r="QCS1" s="128"/>
      <c r="QCT1" s="128"/>
      <c r="QCU1" s="128"/>
      <c r="QCV1" s="128"/>
      <c r="QCW1" s="128"/>
      <c r="QCX1" s="128"/>
      <c r="QCY1" s="128"/>
      <c r="QCZ1" s="128"/>
      <c r="QDA1" s="128"/>
      <c r="QDB1" s="128"/>
      <c r="QDC1" s="128"/>
      <c r="QDD1" s="128"/>
      <c r="QDE1" s="128"/>
      <c r="QDF1" s="128"/>
      <c r="QDG1" s="128"/>
      <c r="QDH1" s="128"/>
      <c r="QDI1" s="128"/>
      <c r="QDJ1" s="128"/>
      <c r="QDK1" s="128"/>
      <c r="QDL1" s="128"/>
      <c r="QDM1" s="128"/>
      <c r="QDN1" s="128"/>
      <c r="QDO1" s="128"/>
      <c r="QDP1" s="128"/>
      <c r="QDQ1" s="128"/>
      <c r="QDR1" s="128"/>
      <c r="QDS1" s="128"/>
      <c r="QDT1" s="128"/>
      <c r="QDU1" s="128"/>
      <c r="QDV1" s="128"/>
      <c r="QDW1" s="128"/>
      <c r="QDX1" s="128"/>
      <c r="QDY1" s="128"/>
      <c r="QDZ1" s="128"/>
      <c r="QEA1" s="128"/>
      <c r="QEB1" s="128"/>
      <c r="QEC1" s="128"/>
      <c r="QED1" s="128"/>
      <c r="QEE1" s="128"/>
      <c r="QEF1" s="128"/>
      <c r="QEG1" s="128"/>
      <c r="QEH1" s="128"/>
      <c r="QEI1" s="128"/>
      <c r="QEJ1" s="128"/>
      <c r="QEK1" s="128"/>
      <c r="QEL1" s="128"/>
      <c r="QEM1" s="128"/>
      <c r="QEN1" s="128"/>
      <c r="QEO1" s="128"/>
      <c r="QEP1" s="128"/>
      <c r="QEQ1" s="128"/>
      <c r="QER1" s="128"/>
      <c r="QES1" s="128"/>
      <c r="QET1" s="128"/>
      <c r="QEU1" s="128"/>
      <c r="QEV1" s="128"/>
      <c r="QEW1" s="128"/>
      <c r="QEX1" s="128"/>
      <c r="QEY1" s="128"/>
      <c r="QEZ1" s="128"/>
      <c r="QFA1" s="128"/>
      <c r="QFB1" s="128"/>
      <c r="QFC1" s="128"/>
      <c r="QFD1" s="128"/>
      <c r="QFE1" s="128"/>
      <c r="QFF1" s="128"/>
      <c r="QFG1" s="128"/>
      <c r="QFH1" s="128"/>
      <c r="QFI1" s="128"/>
      <c r="QFJ1" s="128"/>
      <c r="QFK1" s="128"/>
      <c r="QFL1" s="128"/>
      <c r="QFM1" s="128"/>
      <c r="QFN1" s="128"/>
      <c r="QFO1" s="128"/>
      <c r="QFP1" s="128"/>
      <c r="QFQ1" s="128"/>
      <c r="QFR1" s="128"/>
      <c r="QFS1" s="128"/>
      <c r="QFT1" s="128"/>
      <c r="QFU1" s="128"/>
      <c r="QFV1" s="128"/>
      <c r="QFW1" s="128"/>
      <c r="QFX1" s="128"/>
      <c r="QFY1" s="128"/>
      <c r="QFZ1" s="128"/>
      <c r="QGA1" s="128"/>
      <c r="QGB1" s="128"/>
      <c r="QGC1" s="128"/>
      <c r="QGD1" s="128"/>
      <c r="QGE1" s="128"/>
      <c r="QGF1" s="128"/>
      <c r="QGG1" s="128"/>
      <c r="QGH1" s="128"/>
      <c r="QGI1" s="128"/>
      <c r="QGJ1" s="128"/>
      <c r="QGK1" s="128"/>
      <c r="QGL1" s="128"/>
      <c r="QGM1" s="128"/>
      <c r="QGN1" s="128"/>
      <c r="QGO1" s="128"/>
      <c r="QGP1" s="128"/>
      <c r="QGQ1" s="128"/>
      <c r="QGR1" s="128"/>
      <c r="QGS1" s="128"/>
      <c r="QGT1" s="128"/>
      <c r="QGU1" s="128"/>
      <c r="QGV1" s="128"/>
      <c r="QGW1" s="128"/>
      <c r="QGX1" s="128"/>
      <c r="QGY1" s="128"/>
      <c r="QGZ1" s="128"/>
      <c r="QHA1" s="128"/>
      <c r="QHB1" s="128"/>
      <c r="QHC1" s="128"/>
      <c r="QHD1" s="128"/>
      <c r="QHE1" s="128"/>
      <c r="QHF1" s="128"/>
      <c r="QHG1" s="128"/>
      <c r="QHH1" s="128"/>
      <c r="QHI1" s="128"/>
      <c r="QHJ1" s="128"/>
      <c r="QHK1" s="128"/>
      <c r="QHL1" s="128"/>
      <c r="QHM1" s="128"/>
      <c r="QHN1" s="128"/>
      <c r="QHO1" s="128"/>
      <c r="QHP1" s="128"/>
      <c r="QHQ1" s="128"/>
      <c r="QHR1" s="128"/>
      <c r="QHS1" s="128"/>
      <c r="QHT1" s="128"/>
      <c r="QHU1" s="128"/>
      <c r="QHV1" s="128"/>
      <c r="QHW1" s="128"/>
      <c r="QHX1" s="128"/>
      <c r="QHY1" s="128"/>
      <c r="QHZ1" s="128"/>
      <c r="QIA1" s="128"/>
      <c r="QIB1" s="128"/>
      <c r="QIC1" s="128"/>
      <c r="QID1" s="128"/>
      <c r="QIE1" s="128"/>
      <c r="QIF1" s="128"/>
      <c r="QIG1" s="128"/>
      <c r="QIH1" s="128"/>
      <c r="QII1" s="128"/>
      <c r="QIJ1" s="128"/>
      <c r="QIK1" s="128"/>
      <c r="QIL1" s="128"/>
      <c r="QIM1" s="128"/>
      <c r="QIN1" s="128"/>
      <c r="QIO1" s="128"/>
      <c r="QIP1" s="128"/>
      <c r="QIQ1" s="128"/>
      <c r="QIR1" s="128"/>
      <c r="QIS1" s="128"/>
      <c r="QIT1" s="128"/>
      <c r="QIU1" s="128"/>
      <c r="QIV1" s="128"/>
      <c r="QIW1" s="128"/>
      <c r="QIX1" s="128"/>
      <c r="QIY1" s="128"/>
      <c r="QIZ1" s="128"/>
      <c r="QJA1" s="128"/>
      <c r="QJB1" s="128"/>
      <c r="QJC1" s="128"/>
      <c r="QJD1" s="128"/>
      <c r="QJE1" s="128"/>
      <c r="QJF1" s="128"/>
      <c r="QJG1" s="128"/>
      <c r="QJH1" s="128"/>
      <c r="QJI1" s="128"/>
      <c r="QJJ1" s="128"/>
      <c r="QJK1" s="128"/>
      <c r="QJL1" s="128"/>
      <c r="QJM1" s="128"/>
      <c r="QJN1" s="128"/>
      <c r="QJO1" s="128"/>
      <c r="QJP1" s="128"/>
      <c r="QJQ1" s="128"/>
      <c r="QJR1" s="128"/>
      <c r="QJS1" s="128"/>
      <c r="QJT1" s="128"/>
      <c r="QJU1" s="128"/>
      <c r="QJV1" s="128"/>
      <c r="QJW1" s="128"/>
      <c r="QJX1" s="128"/>
      <c r="QJY1" s="128"/>
      <c r="QJZ1" s="128"/>
      <c r="QKA1" s="128"/>
      <c r="QKB1" s="128"/>
      <c r="QKC1" s="128"/>
      <c r="QKD1" s="128"/>
      <c r="QKE1" s="128"/>
      <c r="QKF1" s="128"/>
      <c r="QKG1" s="128"/>
      <c r="QKH1" s="128"/>
      <c r="QKI1" s="128"/>
      <c r="QKJ1" s="128"/>
      <c r="QKK1" s="128"/>
      <c r="QKL1" s="128"/>
      <c r="QKM1" s="128"/>
      <c r="QKN1" s="128"/>
      <c r="QKO1" s="128"/>
      <c r="QKP1" s="128"/>
      <c r="QKQ1" s="128"/>
      <c r="QKR1" s="128"/>
      <c r="QKS1" s="128"/>
      <c r="QKT1" s="128"/>
      <c r="QKU1" s="128"/>
      <c r="QKV1" s="128"/>
      <c r="QKW1" s="128"/>
      <c r="QKX1" s="128"/>
      <c r="QKY1" s="128"/>
      <c r="QKZ1" s="128"/>
      <c r="QLA1" s="128"/>
      <c r="QLB1" s="128"/>
      <c r="QLC1" s="128"/>
      <c r="QLD1" s="128"/>
      <c r="QLE1" s="128"/>
      <c r="QLF1" s="128"/>
      <c r="QLG1" s="128"/>
      <c r="QLH1" s="128"/>
      <c r="QLI1" s="128"/>
      <c r="QLJ1" s="128"/>
      <c r="QLK1" s="128"/>
      <c r="QLL1" s="128"/>
      <c r="QLM1" s="128"/>
      <c r="QLN1" s="128"/>
      <c r="QLO1" s="128"/>
      <c r="QLP1" s="128"/>
      <c r="QLQ1" s="128"/>
      <c r="QLR1" s="128"/>
      <c r="QLS1" s="128"/>
      <c r="QLT1" s="128"/>
      <c r="QLU1" s="128"/>
      <c r="QLV1" s="128"/>
      <c r="QLW1" s="128"/>
      <c r="QLX1" s="128"/>
      <c r="QLY1" s="128"/>
      <c r="QLZ1" s="128"/>
      <c r="QMA1" s="128"/>
      <c r="QMB1" s="128"/>
      <c r="QMC1" s="128"/>
      <c r="QMD1" s="128"/>
      <c r="QME1" s="128"/>
      <c r="QMF1" s="128"/>
      <c r="QMG1" s="128"/>
      <c r="QMH1" s="128"/>
      <c r="QMI1" s="128"/>
      <c r="QMJ1" s="128"/>
      <c r="QMK1" s="128"/>
      <c r="QML1" s="128"/>
      <c r="QMM1" s="128"/>
      <c r="QMN1" s="128"/>
      <c r="QMO1" s="128"/>
      <c r="QMP1" s="128"/>
      <c r="QMQ1" s="128"/>
      <c r="QMR1" s="128"/>
      <c r="QMS1" s="128"/>
      <c r="QMT1" s="128"/>
      <c r="QMU1" s="128"/>
      <c r="QMV1" s="128"/>
      <c r="QMW1" s="128"/>
      <c r="QMX1" s="128"/>
      <c r="QMY1" s="128"/>
      <c r="QMZ1" s="128"/>
      <c r="QNA1" s="128"/>
      <c r="QNB1" s="128"/>
      <c r="QNC1" s="128"/>
      <c r="QND1" s="128"/>
      <c r="QNE1" s="128"/>
      <c r="QNF1" s="128"/>
      <c r="QNG1" s="128"/>
      <c r="QNH1" s="128"/>
      <c r="QNI1" s="128"/>
      <c r="QNJ1" s="128"/>
      <c r="QNK1" s="128"/>
      <c r="QNL1" s="128"/>
      <c r="QNM1" s="128"/>
      <c r="QNN1" s="128"/>
      <c r="QNO1" s="128"/>
      <c r="QNP1" s="128"/>
      <c r="QNQ1" s="128"/>
      <c r="QNR1" s="128"/>
      <c r="QNS1" s="128"/>
      <c r="QNT1" s="128"/>
      <c r="QNU1" s="128"/>
      <c r="QNV1" s="128"/>
      <c r="QNW1" s="128"/>
      <c r="QNX1" s="128"/>
      <c r="QNY1" s="128"/>
      <c r="QNZ1" s="128"/>
      <c r="QOA1" s="128"/>
      <c r="QOB1" s="128"/>
      <c r="QOC1" s="128"/>
      <c r="QOD1" s="128"/>
      <c r="QOE1" s="128"/>
      <c r="QOF1" s="128"/>
      <c r="QOG1" s="128"/>
      <c r="QOH1" s="128"/>
      <c r="QOI1" s="128"/>
      <c r="QOJ1" s="128"/>
      <c r="QOK1" s="128"/>
      <c r="QOL1" s="128"/>
      <c r="QOM1" s="128"/>
      <c r="QON1" s="128"/>
      <c r="QOO1" s="128"/>
      <c r="QOP1" s="128"/>
      <c r="QOQ1" s="128"/>
      <c r="QOR1" s="128"/>
      <c r="QOS1" s="128"/>
      <c r="QOT1" s="128"/>
      <c r="QOU1" s="128"/>
      <c r="QOV1" s="128"/>
      <c r="QOW1" s="128"/>
      <c r="QOX1" s="128"/>
      <c r="QOY1" s="128"/>
      <c r="QOZ1" s="128"/>
      <c r="QPA1" s="128"/>
      <c r="QPB1" s="128"/>
      <c r="QPC1" s="128"/>
      <c r="QPD1" s="128"/>
      <c r="QPE1" s="128"/>
      <c r="QPF1" s="128"/>
      <c r="QPG1" s="128"/>
      <c r="QPH1" s="128"/>
      <c r="QPI1" s="128"/>
      <c r="QPJ1" s="128"/>
      <c r="QPK1" s="128"/>
      <c r="QPL1" s="128"/>
      <c r="QPM1" s="128"/>
      <c r="QPN1" s="128"/>
      <c r="QPO1" s="128"/>
      <c r="QPP1" s="128"/>
      <c r="QPQ1" s="128"/>
      <c r="QPR1" s="128"/>
      <c r="QPS1" s="128"/>
      <c r="QPT1" s="128"/>
      <c r="QPU1" s="128"/>
      <c r="QPV1" s="128"/>
      <c r="QPW1" s="128"/>
      <c r="QPX1" s="128"/>
      <c r="QPY1" s="128"/>
      <c r="QPZ1" s="128"/>
      <c r="QQA1" s="128"/>
      <c r="QQB1" s="128"/>
      <c r="QQC1" s="128"/>
      <c r="QQD1" s="128"/>
      <c r="QQE1" s="128"/>
      <c r="QQF1" s="128"/>
      <c r="QQG1" s="128"/>
      <c r="QQH1" s="128"/>
      <c r="QQI1" s="128"/>
      <c r="QQJ1" s="128"/>
      <c r="QQK1" s="128"/>
      <c r="QQL1" s="128"/>
      <c r="QQM1" s="128"/>
      <c r="QQN1" s="128"/>
      <c r="QQO1" s="128"/>
      <c r="QQP1" s="128"/>
      <c r="QQQ1" s="128"/>
      <c r="QQR1" s="128"/>
      <c r="QQS1" s="128"/>
      <c r="QQT1" s="128"/>
      <c r="QQU1" s="128"/>
      <c r="QQV1" s="128"/>
      <c r="QQW1" s="128"/>
      <c r="QQX1" s="128"/>
      <c r="QQY1" s="128"/>
      <c r="QQZ1" s="128"/>
      <c r="QRA1" s="128"/>
      <c r="QRB1" s="128"/>
      <c r="QRC1" s="128"/>
      <c r="QRD1" s="128"/>
      <c r="QRE1" s="128"/>
      <c r="QRF1" s="128"/>
      <c r="QRG1" s="128"/>
      <c r="QRH1" s="128"/>
      <c r="QRI1" s="128"/>
      <c r="QRJ1" s="128"/>
      <c r="QRK1" s="128"/>
      <c r="QRL1" s="128"/>
      <c r="QRM1" s="128"/>
      <c r="QRN1" s="128"/>
      <c r="QRO1" s="128"/>
      <c r="QRP1" s="128"/>
      <c r="QRQ1" s="128"/>
      <c r="QRR1" s="128"/>
      <c r="QRS1" s="128"/>
      <c r="QRT1" s="128"/>
      <c r="QRU1" s="128"/>
      <c r="QRV1" s="128"/>
      <c r="QRW1" s="128"/>
      <c r="QRX1" s="128"/>
      <c r="QRY1" s="128"/>
      <c r="QRZ1" s="128"/>
      <c r="QSA1" s="128"/>
      <c r="QSB1" s="128"/>
      <c r="QSC1" s="128"/>
      <c r="QSD1" s="128"/>
      <c r="QSE1" s="128"/>
      <c r="QSF1" s="128"/>
      <c r="QSG1" s="128"/>
      <c r="QSH1" s="128"/>
      <c r="QSI1" s="128"/>
      <c r="QSJ1" s="128"/>
      <c r="QSK1" s="128"/>
      <c r="QSL1" s="128"/>
      <c r="QSM1" s="128"/>
      <c r="QSN1" s="128"/>
      <c r="QSO1" s="128"/>
      <c r="QSP1" s="128"/>
      <c r="QSQ1" s="128"/>
      <c r="QSR1" s="128"/>
      <c r="QSS1" s="128"/>
      <c r="QST1" s="128"/>
      <c r="QSU1" s="128"/>
      <c r="QSV1" s="128"/>
      <c r="QSW1" s="128"/>
      <c r="QSX1" s="128"/>
      <c r="QSY1" s="128"/>
      <c r="QSZ1" s="128"/>
      <c r="QTA1" s="128"/>
      <c r="QTB1" s="128"/>
      <c r="QTC1" s="128"/>
      <c r="QTD1" s="128"/>
      <c r="QTE1" s="128"/>
      <c r="QTF1" s="128"/>
      <c r="QTG1" s="128"/>
      <c r="QTH1" s="128"/>
      <c r="QTI1" s="128"/>
      <c r="QTJ1" s="128"/>
      <c r="QTK1" s="128"/>
      <c r="QTL1" s="128"/>
      <c r="QTM1" s="128"/>
      <c r="QTN1" s="128"/>
      <c r="QTO1" s="128"/>
      <c r="QTP1" s="128"/>
      <c r="QTQ1" s="128"/>
      <c r="QTR1" s="128"/>
      <c r="QTS1" s="128"/>
      <c r="QTT1" s="128"/>
      <c r="QTU1" s="128"/>
      <c r="QTV1" s="128"/>
      <c r="QTW1" s="128"/>
      <c r="QTX1" s="128"/>
      <c r="QTY1" s="128"/>
      <c r="QTZ1" s="128"/>
      <c r="QUA1" s="128"/>
      <c r="QUB1" s="128"/>
      <c r="QUC1" s="128"/>
      <c r="QUD1" s="128"/>
      <c r="QUE1" s="128"/>
      <c r="QUF1" s="128"/>
      <c r="QUG1" s="128"/>
      <c r="QUH1" s="128"/>
      <c r="QUI1" s="128"/>
      <c r="QUJ1" s="128"/>
      <c r="QUK1" s="128"/>
      <c r="QUL1" s="128"/>
      <c r="QUM1" s="128"/>
      <c r="QUN1" s="128"/>
      <c r="QUO1" s="128"/>
      <c r="QUP1" s="128"/>
      <c r="QUQ1" s="128"/>
      <c r="QUR1" s="128"/>
      <c r="QUS1" s="128"/>
      <c r="QUT1" s="128"/>
      <c r="QUU1" s="128"/>
      <c r="QUV1" s="128"/>
      <c r="QUW1" s="128"/>
      <c r="QUX1" s="128"/>
      <c r="QUY1" s="128"/>
      <c r="QUZ1" s="128"/>
      <c r="QVA1" s="128"/>
      <c r="QVB1" s="128"/>
      <c r="QVC1" s="128"/>
      <c r="QVD1" s="128"/>
      <c r="QVE1" s="128"/>
      <c r="QVF1" s="128"/>
      <c r="QVG1" s="128"/>
      <c r="QVH1" s="128"/>
      <c r="QVI1" s="128"/>
      <c r="QVJ1" s="128"/>
      <c r="QVK1" s="128"/>
      <c r="QVL1" s="128"/>
      <c r="QVM1" s="128"/>
      <c r="QVN1" s="128"/>
      <c r="QVO1" s="128"/>
      <c r="QVP1" s="128"/>
      <c r="QVQ1" s="128"/>
      <c r="QVR1" s="128"/>
      <c r="QVS1" s="128"/>
      <c r="QVT1" s="128"/>
      <c r="QVU1" s="128"/>
      <c r="QVV1" s="128"/>
      <c r="QVW1" s="128"/>
      <c r="QVX1" s="128"/>
      <c r="QVY1" s="128"/>
      <c r="QVZ1" s="128"/>
      <c r="QWA1" s="128"/>
      <c r="QWB1" s="128"/>
      <c r="QWC1" s="128"/>
      <c r="QWD1" s="128"/>
      <c r="QWE1" s="128"/>
      <c r="QWF1" s="128"/>
      <c r="QWG1" s="128"/>
      <c r="QWH1" s="128"/>
      <c r="QWI1" s="128"/>
      <c r="QWJ1" s="128"/>
      <c r="QWK1" s="128"/>
      <c r="QWL1" s="128"/>
      <c r="QWM1" s="128"/>
      <c r="QWN1" s="128"/>
      <c r="QWO1" s="128"/>
      <c r="QWP1" s="128"/>
      <c r="QWQ1" s="128"/>
      <c r="QWR1" s="128"/>
      <c r="QWS1" s="128"/>
      <c r="QWT1" s="128"/>
      <c r="QWU1" s="128"/>
      <c r="QWV1" s="128"/>
      <c r="QWW1" s="128"/>
      <c r="QWX1" s="128"/>
      <c r="QWY1" s="128"/>
      <c r="QWZ1" s="128"/>
      <c r="QXA1" s="128"/>
      <c r="QXB1" s="128"/>
      <c r="QXC1" s="128"/>
      <c r="QXD1" s="128"/>
      <c r="QXE1" s="128"/>
      <c r="QXF1" s="128"/>
      <c r="QXG1" s="128"/>
      <c r="QXH1" s="128"/>
      <c r="QXI1" s="128"/>
      <c r="QXJ1" s="128"/>
      <c r="QXK1" s="128"/>
      <c r="QXL1" s="128"/>
      <c r="QXM1" s="128"/>
      <c r="QXN1" s="128"/>
      <c r="QXO1" s="128"/>
      <c r="QXP1" s="128"/>
      <c r="QXQ1" s="128"/>
      <c r="QXR1" s="128"/>
      <c r="QXS1" s="128"/>
      <c r="QXT1" s="128"/>
      <c r="QXU1" s="128"/>
      <c r="QXV1" s="128"/>
      <c r="QXW1" s="128"/>
      <c r="QXX1" s="128"/>
      <c r="QXY1" s="128"/>
      <c r="QXZ1" s="128"/>
      <c r="QYA1" s="128"/>
      <c r="QYB1" s="128"/>
      <c r="QYC1" s="128"/>
      <c r="QYD1" s="128"/>
      <c r="QYE1" s="128"/>
      <c r="QYF1" s="128"/>
      <c r="QYG1" s="128"/>
      <c r="QYH1" s="128"/>
      <c r="QYI1" s="128"/>
      <c r="QYJ1" s="128"/>
      <c r="QYK1" s="128"/>
      <c r="QYL1" s="128"/>
      <c r="QYM1" s="128"/>
      <c r="QYN1" s="128"/>
      <c r="QYO1" s="128"/>
      <c r="QYP1" s="128"/>
      <c r="QYQ1" s="128"/>
      <c r="QYR1" s="128"/>
      <c r="QYS1" s="128"/>
      <c r="QYT1" s="128"/>
      <c r="QYU1" s="128"/>
      <c r="QYV1" s="128"/>
      <c r="QYW1" s="128"/>
      <c r="QYX1" s="128"/>
      <c r="QYY1" s="128"/>
      <c r="QYZ1" s="128"/>
      <c r="QZA1" s="128"/>
      <c r="QZB1" s="128"/>
      <c r="QZC1" s="128"/>
      <c r="QZD1" s="128"/>
      <c r="QZE1" s="128"/>
      <c r="QZF1" s="128"/>
      <c r="QZG1" s="128"/>
      <c r="QZH1" s="128"/>
      <c r="QZI1" s="128"/>
      <c r="QZJ1" s="128"/>
      <c r="QZK1" s="128"/>
      <c r="QZL1" s="128"/>
      <c r="QZM1" s="128"/>
      <c r="QZN1" s="128"/>
      <c r="QZO1" s="128"/>
      <c r="QZP1" s="128"/>
      <c r="QZQ1" s="128"/>
      <c r="QZR1" s="128"/>
      <c r="QZS1" s="128"/>
      <c r="QZT1" s="128"/>
      <c r="QZU1" s="128"/>
      <c r="QZV1" s="128"/>
      <c r="QZW1" s="128"/>
      <c r="QZX1" s="128"/>
      <c r="QZY1" s="128"/>
      <c r="QZZ1" s="128"/>
      <c r="RAA1" s="128"/>
      <c r="RAB1" s="128"/>
      <c r="RAC1" s="128"/>
      <c r="RAD1" s="128"/>
      <c r="RAE1" s="128"/>
      <c r="RAF1" s="128"/>
      <c r="RAG1" s="128"/>
      <c r="RAH1" s="128"/>
      <c r="RAI1" s="128"/>
      <c r="RAJ1" s="128"/>
      <c r="RAK1" s="128"/>
      <c r="RAL1" s="128"/>
      <c r="RAM1" s="128"/>
      <c r="RAN1" s="128"/>
      <c r="RAO1" s="128"/>
      <c r="RAP1" s="128"/>
      <c r="RAQ1" s="128"/>
      <c r="RAR1" s="128"/>
      <c r="RAS1" s="128"/>
      <c r="RAT1" s="128"/>
      <c r="RAU1" s="128"/>
      <c r="RAV1" s="128"/>
      <c r="RAW1" s="128"/>
      <c r="RAX1" s="128"/>
      <c r="RAY1" s="128"/>
      <c r="RAZ1" s="128"/>
      <c r="RBA1" s="128"/>
      <c r="RBB1" s="128"/>
      <c r="RBC1" s="128"/>
      <c r="RBD1" s="128"/>
      <c r="RBE1" s="128"/>
      <c r="RBF1" s="128"/>
      <c r="RBG1" s="128"/>
      <c r="RBH1" s="128"/>
      <c r="RBI1" s="128"/>
      <c r="RBJ1" s="128"/>
      <c r="RBK1" s="128"/>
      <c r="RBL1" s="128"/>
      <c r="RBM1" s="128"/>
      <c r="RBN1" s="128"/>
      <c r="RBO1" s="128"/>
      <c r="RBP1" s="128"/>
      <c r="RBQ1" s="128"/>
      <c r="RBR1" s="128"/>
      <c r="RBS1" s="128"/>
      <c r="RBT1" s="128"/>
      <c r="RBU1" s="128"/>
      <c r="RBV1" s="128"/>
      <c r="RBW1" s="128"/>
      <c r="RBX1" s="128"/>
      <c r="RBY1" s="128"/>
      <c r="RBZ1" s="128"/>
      <c r="RCA1" s="128"/>
      <c r="RCB1" s="128"/>
      <c r="RCC1" s="128"/>
      <c r="RCD1" s="128"/>
      <c r="RCE1" s="128"/>
      <c r="RCF1" s="128"/>
      <c r="RCG1" s="128"/>
      <c r="RCH1" s="128"/>
      <c r="RCI1" s="128"/>
      <c r="RCJ1" s="128"/>
      <c r="RCK1" s="128"/>
      <c r="RCL1" s="128"/>
      <c r="RCM1" s="128"/>
      <c r="RCN1" s="128"/>
      <c r="RCO1" s="128"/>
      <c r="RCP1" s="128"/>
      <c r="RCQ1" s="128"/>
      <c r="RCR1" s="128"/>
      <c r="RCS1" s="128"/>
      <c r="RCT1" s="128"/>
      <c r="RCU1" s="128"/>
      <c r="RCV1" s="128"/>
      <c r="RCW1" s="128"/>
      <c r="RCX1" s="128"/>
      <c r="RCY1" s="128"/>
      <c r="RCZ1" s="128"/>
      <c r="RDA1" s="128"/>
      <c r="RDB1" s="128"/>
      <c r="RDC1" s="128"/>
      <c r="RDD1" s="128"/>
      <c r="RDE1" s="128"/>
      <c r="RDF1" s="128"/>
      <c r="RDG1" s="128"/>
      <c r="RDH1" s="128"/>
      <c r="RDI1" s="128"/>
      <c r="RDJ1" s="128"/>
      <c r="RDK1" s="128"/>
      <c r="RDL1" s="128"/>
      <c r="RDM1" s="128"/>
      <c r="RDN1" s="128"/>
      <c r="RDO1" s="128"/>
      <c r="RDP1" s="128"/>
      <c r="RDQ1" s="128"/>
      <c r="RDR1" s="128"/>
      <c r="RDS1" s="128"/>
      <c r="RDT1" s="128"/>
      <c r="RDU1" s="128"/>
      <c r="RDV1" s="128"/>
      <c r="RDW1" s="128"/>
      <c r="RDX1" s="128"/>
      <c r="RDY1" s="128"/>
      <c r="RDZ1" s="128"/>
      <c r="REA1" s="128"/>
      <c r="REB1" s="128"/>
      <c r="REC1" s="128"/>
      <c r="RED1" s="128"/>
      <c r="REE1" s="128"/>
      <c r="REF1" s="128"/>
      <c r="REG1" s="128"/>
      <c r="REH1" s="128"/>
      <c r="REI1" s="128"/>
      <c r="REJ1" s="128"/>
      <c r="REK1" s="128"/>
      <c r="REL1" s="128"/>
      <c r="REM1" s="128"/>
      <c r="REN1" s="128"/>
      <c r="REO1" s="128"/>
      <c r="REP1" s="128"/>
      <c r="REQ1" s="128"/>
      <c r="RER1" s="128"/>
      <c r="RES1" s="128"/>
      <c r="RET1" s="128"/>
      <c r="REU1" s="128"/>
      <c r="REV1" s="128"/>
      <c r="REW1" s="128"/>
      <c r="REX1" s="128"/>
      <c r="REY1" s="128"/>
      <c r="REZ1" s="128"/>
      <c r="RFA1" s="128"/>
      <c r="RFB1" s="128"/>
      <c r="RFC1" s="128"/>
      <c r="RFD1" s="128"/>
      <c r="RFE1" s="128"/>
      <c r="RFF1" s="128"/>
      <c r="RFG1" s="128"/>
      <c r="RFH1" s="128"/>
      <c r="RFI1" s="128"/>
      <c r="RFJ1" s="128"/>
      <c r="RFK1" s="128"/>
      <c r="RFL1" s="128"/>
      <c r="RFM1" s="128"/>
      <c r="RFN1" s="128"/>
      <c r="RFO1" s="128"/>
      <c r="RFP1" s="128"/>
      <c r="RFQ1" s="128"/>
      <c r="RFR1" s="128"/>
      <c r="RFS1" s="128"/>
      <c r="RFT1" s="128"/>
      <c r="RFU1" s="128"/>
      <c r="RFV1" s="128"/>
      <c r="RFW1" s="128"/>
      <c r="RFX1" s="128"/>
      <c r="RFY1" s="128"/>
      <c r="RFZ1" s="128"/>
      <c r="RGA1" s="128"/>
      <c r="RGB1" s="128"/>
      <c r="RGC1" s="128"/>
      <c r="RGD1" s="128"/>
      <c r="RGE1" s="128"/>
      <c r="RGF1" s="128"/>
      <c r="RGG1" s="128"/>
      <c r="RGH1" s="128"/>
      <c r="RGI1" s="128"/>
      <c r="RGJ1" s="128"/>
      <c r="RGK1" s="128"/>
      <c r="RGL1" s="128"/>
      <c r="RGM1" s="128"/>
      <c r="RGN1" s="128"/>
      <c r="RGO1" s="128"/>
      <c r="RGP1" s="128"/>
      <c r="RGQ1" s="128"/>
      <c r="RGR1" s="128"/>
      <c r="RGS1" s="128"/>
      <c r="RGT1" s="128"/>
      <c r="RGU1" s="128"/>
      <c r="RGV1" s="128"/>
      <c r="RGW1" s="128"/>
      <c r="RGX1" s="128"/>
      <c r="RGY1" s="128"/>
      <c r="RGZ1" s="128"/>
      <c r="RHA1" s="128"/>
      <c r="RHB1" s="128"/>
      <c r="RHC1" s="128"/>
      <c r="RHD1" s="128"/>
      <c r="RHE1" s="128"/>
      <c r="RHF1" s="128"/>
      <c r="RHG1" s="128"/>
      <c r="RHH1" s="128"/>
      <c r="RHI1" s="128"/>
      <c r="RHJ1" s="128"/>
      <c r="RHK1" s="128"/>
      <c r="RHL1" s="128"/>
      <c r="RHM1" s="128"/>
      <c r="RHN1" s="128"/>
      <c r="RHO1" s="128"/>
      <c r="RHP1" s="128"/>
      <c r="RHQ1" s="128"/>
      <c r="RHR1" s="128"/>
      <c r="RHS1" s="128"/>
      <c r="RHT1" s="128"/>
      <c r="RHU1" s="128"/>
      <c r="RHV1" s="128"/>
      <c r="RHW1" s="128"/>
      <c r="RHX1" s="128"/>
      <c r="RHY1" s="128"/>
      <c r="RHZ1" s="128"/>
      <c r="RIA1" s="128"/>
      <c r="RIB1" s="128"/>
      <c r="RIC1" s="128"/>
      <c r="RID1" s="128"/>
      <c r="RIE1" s="128"/>
      <c r="RIF1" s="128"/>
      <c r="RIG1" s="128"/>
      <c r="RIH1" s="128"/>
      <c r="RII1" s="128"/>
      <c r="RIJ1" s="128"/>
      <c r="RIK1" s="128"/>
      <c r="RIL1" s="128"/>
      <c r="RIM1" s="128"/>
      <c r="RIN1" s="128"/>
      <c r="RIO1" s="128"/>
      <c r="RIP1" s="128"/>
      <c r="RIQ1" s="128"/>
      <c r="RIR1" s="128"/>
      <c r="RIS1" s="128"/>
      <c r="RIT1" s="128"/>
      <c r="RIU1" s="128"/>
      <c r="RIV1" s="128"/>
      <c r="RIW1" s="128"/>
      <c r="RIX1" s="128"/>
      <c r="RIY1" s="128"/>
      <c r="RIZ1" s="128"/>
      <c r="RJA1" s="128"/>
      <c r="RJB1" s="128"/>
      <c r="RJC1" s="128"/>
      <c r="RJD1" s="128"/>
      <c r="RJE1" s="128"/>
      <c r="RJF1" s="128"/>
      <c r="RJG1" s="128"/>
      <c r="RJH1" s="128"/>
      <c r="RJI1" s="128"/>
      <c r="RJJ1" s="128"/>
      <c r="RJK1" s="128"/>
      <c r="RJL1" s="128"/>
      <c r="RJM1" s="128"/>
      <c r="RJN1" s="128"/>
      <c r="RJO1" s="128"/>
      <c r="RJP1" s="128"/>
      <c r="RJQ1" s="128"/>
      <c r="RJR1" s="128"/>
      <c r="RJS1" s="128"/>
      <c r="RJT1" s="128"/>
      <c r="RJU1" s="128"/>
      <c r="RJV1" s="128"/>
      <c r="RJW1" s="128"/>
      <c r="RJX1" s="128"/>
      <c r="RJY1" s="128"/>
      <c r="RJZ1" s="128"/>
      <c r="RKA1" s="128"/>
      <c r="RKB1" s="128"/>
      <c r="RKC1" s="128"/>
      <c r="RKD1" s="128"/>
      <c r="RKE1" s="128"/>
      <c r="RKF1" s="128"/>
      <c r="RKG1" s="128"/>
      <c r="RKH1" s="128"/>
      <c r="RKI1" s="128"/>
      <c r="RKJ1" s="128"/>
      <c r="RKK1" s="128"/>
      <c r="RKL1" s="128"/>
      <c r="RKM1" s="128"/>
      <c r="RKN1" s="128"/>
      <c r="RKO1" s="128"/>
      <c r="RKP1" s="128"/>
      <c r="RKQ1" s="128"/>
      <c r="RKR1" s="128"/>
      <c r="RKS1" s="128"/>
      <c r="RKT1" s="128"/>
      <c r="RKU1" s="128"/>
      <c r="RKV1" s="128"/>
      <c r="RKW1" s="128"/>
      <c r="RKX1" s="128"/>
      <c r="RKY1" s="128"/>
      <c r="RKZ1" s="128"/>
      <c r="RLA1" s="128"/>
      <c r="RLB1" s="128"/>
      <c r="RLC1" s="128"/>
      <c r="RLD1" s="128"/>
      <c r="RLE1" s="128"/>
      <c r="RLF1" s="128"/>
      <c r="RLG1" s="128"/>
      <c r="RLH1" s="128"/>
      <c r="RLI1" s="128"/>
      <c r="RLJ1" s="128"/>
      <c r="RLK1" s="128"/>
      <c r="RLL1" s="128"/>
      <c r="RLM1" s="128"/>
      <c r="RLN1" s="128"/>
      <c r="RLO1" s="128"/>
      <c r="RLP1" s="128"/>
      <c r="RLQ1" s="128"/>
      <c r="RLR1" s="128"/>
      <c r="RLS1" s="128"/>
      <c r="RLT1" s="128"/>
      <c r="RLU1" s="128"/>
      <c r="RLV1" s="128"/>
      <c r="RLW1" s="128"/>
      <c r="RLX1" s="128"/>
      <c r="RLY1" s="128"/>
      <c r="RLZ1" s="128"/>
      <c r="RMA1" s="128"/>
      <c r="RMB1" s="128"/>
      <c r="RMC1" s="128"/>
      <c r="RMD1" s="128"/>
      <c r="RME1" s="128"/>
      <c r="RMF1" s="128"/>
      <c r="RMG1" s="128"/>
      <c r="RMH1" s="128"/>
      <c r="RMI1" s="128"/>
      <c r="RMJ1" s="128"/>
      <c r="RMK1" s="128"/>
      <c r="RML1" s="128"/>
      <c r="RMM1" s="128"/>
      <c r="RMN1" s="128"/>
      <c r="RMO1" s="128"/>
      <c r="RMP1" s="128"/>
      <c r="RMQ1" s="128"/>
      <c r="RMR1" s="128"/>
      <c r="RMS1" s="128"/>
      <c r="RMT1" s="128"/>
      <c r="RMU1" s="128"/>
      <c r="RMV1" s="128"/>
      <c r="RMW1" s="128"/>
      <c r="RMX1" s="128"/>
      <c r="RMY1" s="128"/>
      <c r="RMZ1" s="128"/>
      <c r="RNA1" s="128"/>
      <c r="RNB1" s="128"/>
      <c r="RNC1" s="128"/>
      <c r="RND1" s="128"/>
      <c r="RNE1" s="128"/>
      <c r="RNF1" s="128"/>
      <c r="RNG1" s="128"/>
      <c r="RNH1" s="128"/>
      <c r="RNI1" s="128"/>
      <c r="RNJ1" s="128"/>
      <c r="RNK1" s="128"/>
      <c r="RNL1" s="128"/>
      <c r="RNM1" s="128"/>
      <c r="RNN1" s="128"/>
      <c r="RNO1" s="128"/>
      <c r="RNP1" s="128"/>
      <c r="RNQ1" s="128"/>
      <c r="RNR1" s="128"/>
      <c r="RNS1" s="128"/>
      <c r="RNT1" s="128"/>
      <c r="RNU1" s="128"/>
      <c r="RNV1" s="128"/>
      <c r="RNW1" s="128"/>
      <c r="RNX1" s="128"/>
      <c r="RNY1" s="128"/>
      <c r="RNZ1" s="128"/>
      <c r="ROA1" s="128"/>
      <c r="ROB1" s="128"/>
      <c r="ROC1" s="128"/>
      <c r="ROD1" s="128"/>
      <c r="ROE1" s="128"/>
      <c r="ROF1" s="128"/>
      <c r="ROG1" s="128"/>
      <c r="ROH1" s="128"/>
      <c r="ROI1" s="128"/>
      <c r="ROJ1" s="128"/>
      <c r="ROK1" s="128"/>
      <c r="ROL1" s="128"/>
      <c r="ROM1" s="128"/>
      <c r="RON1" s="128"/>
      <c r="ROO1" s="128"/>
      <c r="ROP1" s="128"/>
      <c r="ROQ1" s="128"/>
      <c r="ROR1" s="128"/>
      <c r="ROS1" s="128"/>
      <c r="ROT1" s="128"/>
      <c r="ROU1" s="128"/>
      <c r="ROV1" s="128"/>
      <c r="ROW1" s="128"/>
      <c r="ROX1" s="128"/>
      <c r="ROY1" s="128"/>
      <c r="ROZ1" s="128"/>
      <c r="RPA1" s="128"/>
      <c r="RPB1" s="128"/>
      <c r="RPC1" s="128"/>
      <c r="RPD1" s="128"/>
      <c r="RPE1" s="128"/>
      <c r="RPF1" s="128"/>
      <c r="RPG1" s="128"/>
      <c r="RPH1" s="128"/>
      <c r="RPI1" s="128"/>
      <c r="RPJ1" s="128"/>
      <c r="RPK1" s="128"/>
      <c r="RPL1" s="128"/>
      <c r="RPM1" s="128"/>
      <c r="RPN1" s="128"/>
      <c r="RPO1" s="128"/>
      <c r="RPP1" s="128"/>
      <c r="RPQ1" s="128"/>
      <c r="RPR1" s="128"/>
      <c r="RPS1" s="128"/>
      <c r="RPT1" s="128"/>
      <c r="RPU1" s="128"/>
      <c r="RPV1" s="128"/>
      <c r="RPW1" s="128"/>
      <c r="RPX1" s="128"/>
      <c r="RPY1" s="128"/>
      <c r="RPZ1" s="128"/>
      <c r="RQA1" s="128"/>
      <c r="RQB1" s="128"/>
      <c r="RQC1" s="128"/>
      <c r="RQD1" s="128"/>
      <c r="RQE1" s="128"/>
      <c r="RQF1" s="128"/>
      <c r="RQG1" s="128"/>
      <c r="RQH1" s="128"/>
      <c r="RQI1" s="128"/>
      <c r="RQJ1" s="128"/>
      <c r="RQK1" s="128"/>
      <c r="RQL1" s="128"/>
      <c r="RQM1" s="128"/>
      <c r="RQN1" s="128"/>
      <c r="RQO1" s="128"/>
      <c r="RQP1" s="128"/>
      <c r="RQQ1" s="128"/>
      <c r="RQR1" s="128"/>
      <c r="RQS1" s="128"/>
      <c r="RQT1" s="128"/>
      <c r="RQU1" s="128"/>
      <c r="RQV1" s="128"/>
      <c r="RQW1" s="128"/>
      <c r="RQX1" s="128"/>
      <c r="RQY1" s="128"/>
      <c r="RQZ1" s="128"/>
      <c r="RRA1" s="128"/>
      <c r="RRB1" s="128"/>
      <c r="RRC1" s="128"/>
      <c r="RRD1" s="128"/>
      <c r="RRE1" s="128"/>
      <c r="RRF1" s="128"/>
      <c r="RRG1" s="128"/>
      <c r="RRH1" s="128"/>
      <c r="RRI1" s="128"/>
      <c r="RRJ1" s="128"/>
      <c r="RRK1" s="128"/>
      <c r="RRL1" s="128"/>
      <c r="RRM1" s="128"/>
      <c r="RRN1" s="128"/>
      <c r="RRO1" s="128"/>
      <c r="RRP1" s="128"/>
      <c r="RRQ1" s="128"/>
      <c r="RRR1" s="128"/>
      <c r="RRS1" s="128"/>
      <c r="RRT1" s="128"/>
      <c r="RRU1" s="128"/>
      <c r="RRV1" s="128"/>
      <c r="RRW1" s="128"/>
      <c r="RRX1" s="128"/>
      <c r="RRY1" s="128"/>
      <c r="RRZ1" s="128"/>
      <c r="RSA1" s="128"/>
      <c r="RSB1" s="128"/>
      <c r="RSC1" s="128"/>
      <c r="RSD1" s="128"/>
      <c r="RSE1" s="128"/>
      <c r="RSF1" s="128"/>
      <c r="RSG1" s="128"/>
      <c r="RSH1" s="128"/>
      <c r="RSI1" s="128"/>
      <c r="RSJ1" s="128"/>
      <c r="RSK1" s="128"/>
      <c r="RSL1" s="128"/>
      <c r="RSM1" s="128"/>
      <c r="RSN1" s="128"/>
      <c r="RSO1" s="128"/>
      <c r="RSP1" s="128"/>
      <c r="RSQ1" s="128"/>
      <c r="RSR1" s="128"/>
      <c r="RSS1" s="128"/>
      <c r="RST1" s="128"/>
      <c r="RSU1" s="128"/>
      <c r="RSV1" s="128"/>
      <c r="RSW1" s="128"/>
      <c r="RSX1" s="128"/>
      <c r="RSY1" s="128"/>
      <c r="RSZ1" s="128"/>
      <c r="RTA1" s="128"/>
      <c r="RTB1" s="128"/>
      <c r="RTC1" s="128"/>
      <c r="RTD1" s="128"/>
      <c r="RTE1" s="128"/>
      <c r="RTF1" s="128"/>
      <c r="RTG1" s="128"/>
      <c r="RTH1" s="128"/>
      <c r="RTI1" s="128"/>
      <c r="RTJ1" s="128"/>
      <c r="RTK1" s="128"/>
      <c r="RTL1" s="128"/>
      <c r="RTM1" s="128"/>
      <c r="RTN1" s="128"/>
      <c r="RTO1" s="128"/>
      <c r="RTP1" s="128"/>
      <c r="RTQ1" s="128"/>
      <c r="RTR1" s="128"/>
      <c r="RTS1" s="128"/>
      <c r="RTT1" s="128"/>
      <c r="RTU1" s="128"/>
      <c r="RTV1" s="128"/>
      <c r="RTW1" s="128"/>
      <c r="RTX1" s="128"/>
      <c r="RTY1" s="128"/>
      <c r="RTZ1" s="128"/>
      <c r="RUA1" s="128"/>
      <c r="RUB1" s="128"/>
      <c r="RUC1" s="128"/>
      <c r="RUD1" s="128"/>
      <c r="RUE1" s="128"/>
      <c r="RUF1" s="128"/>
      <c r="RUG1" s="128"/>
      <c r="RUH1" s="128"/>
      <c r="RUI1" s="128"/>
      <c r="RUJ1" s="128"/>
      <c r="RUK1" s="128"/>
      <c r="RUL1" s="128"/>
      <c r="RUM1" s="128"/>
      <c r="RUN1" s="128"/>
      <c r="RUO1" s="128"/>
      <c r="RUP1" s="128"/>
      <c r="RUQ1" s="128"/>
      <c r="RUR1" s="128"/>
      <c r="RUS1" s="128"/>
      <c r="RUT1" s="128"/>
      <c r="RUU1" s="128"/>
      <c r="RUV1" s="128"/>
      <c r="RUW1" s="128"/>
      <c r="RUX1" s="128"/>
      <c r="RUY1" s="128"/>
      <c r="RUZ1" s="128"/>
      <c r="RVA1" s="128"/>
      <c r="RVB1" s="128"/>
      <c r="RVC1" s="128"/>
      <c r="RVD1" s="128"/>
      <c r="RVE1" s="128"/>
      <c r="RVF1" s="128"/>
      <c r="RVG1" s="128"/>
      <c r="RVH1" s="128"/>
      <c r="RVI1" s="128"/>
      <c r="RVJ1" s="128"/>
      <c r="RVK1" s="128"/>
      <c r="RVL1" s="128"/>
      <c r="RVM1" s="128"/>
      <c r="RVN1" s="128"/>
      <c r="RVO1" s="128"/>
      <c r="RVP1" s="128"/>
      <c r="RVQ1" s="128"/>
      <c r="RVR1" s="128"/>
      <c r="RVS1" s="128"/>
      <c r="RVT1" s="128"/>
      <c r="RVU1" s="128"/>
      <c r="RVV1" s="128"/>
      <c r="RVW1" s="128"/>
      <c r="RVX1" s="128"/>
      <c r="RVY1" s="128"/>
      <c r="RVZ1" s="128"/>
      <c r="RWA1" s="128"/>
      <c r="RWB1" s="128"/>
      <c r="RWC1" s="128"/>
      <c r="RWD1" s="128"/>
      <c r="RWE1" s="128"/>
      <c r="RWF1" s="128"/>
      <c r="RWG1" s="128"/>
      <c r="RWH1" s="128"/>
      <c r="RWI1" s="128"/>
      <c r="RWJ1" s="128"/>
      <c r="RWK1" s="128"/>
      <c r="RWL1" s="128"/>
      <c r="RWM1" s="128"/>
      <c r="RWN1" s="128"/>
      <c r="RWO1" s="128"/>
      <c r="RWP1" s="128"/>
      <c r="RWQ1" s="128"/>
      <c r="RWR1" s="128"/>
      <c r="RWS1" s="128"/>
      <c r="RWT1" s="128"/>
      <c r="RWU1" s="128"/>
      <c r="RWV1" s="128"/>
      <c r="RWW1" s="128"/>
      <c r="RWX1" s="128"/>
      <c r="RWY1" s="128"/>
      <c r="RWZ1" s="128"/>
      <c r="RXA1" s="128"/>
      <c r="RXB1" s="128"/>
      <c r="RXC1" s="128"/>
      <c r="RXD1" s="128"/>
      <c r="RXE1" s="128"/>
      <c r="RXF1" s="128"/>
      <c r="RXG1" s="128"/>
      <c r="RXH1" s="128"/>
      <c r="RXI1" s="128"/>
      <c r="RXJ1" s="128"/>
      <c r="RXK1" s="128"/>
      <c r="RXL1" s="128"/>
      <c r="RXM1" s="128"/>
      <c r="RXN1" s="128"/>
      <c r="RXO1" s="128"/>
      <c r="RXP1" s="128"/>
      <c r="RXQ1" s="128"/>
      <c r="RXR1" s="128"/>
      <c r="RXS1" s="128"/>
      <c r="RXT1" s="128"/>
      <c r="RXU1" s="128"/>
      <c r="RXV1" s="128"/>
      <c r="RXW1" s="128"/>
      <c r="RXX1" s="128"/>
      <c r="RXY1" s="128"/>
      <c r="RXZ1" s="128"/>
      <c r="RYA1" s="128"/>
      <c r="RYB1" s="128"/>
      <c r="RYC1" s="128"/>
      <c r="RYD1" s="128"/>
      <c r="RYE1" s="128"/>
      <c r="RYF1" s="128"/>
      <c r="RYG1" s="128"/>
      <c r="RYH1" s="128"/>
      <c r="RYI1" s="128"/>
      <c r="RYJ1" s="128"/>
      <c r="RYK1" s="128"/>
      <c r="RYL1" s="128"/>
      <c r="RYM1" s="128"/>
      <c r="RYN1" s="128"/>
      <c r="RYO1" s="128"/>
      <c r="RYP1" s="128"/>
      <c r="RYQ1" s="128"/>
      <c r="RYR1" s="128"/>
      <c r="RYS1" s="128"/>
      <c r="RYT1" s="128"/>
      <c r="RYU1" s="128"/>
      <c r="RYV1" s="128"/>
      <c r="RYW1" s="128"/>
      <c r="RYX1" s="128"/>
      <c r="RYY1" s="128"/>
      <c r="RYZ1" s="128"/>
      <c r="RZA1" s="128"/>
      <c r="RZB1" s="128"/>
      <c r="RZC1" s="128"/>
      <c r="RZD1" s="128"/>
      <c r="RZE1" s="128"/>
      <c r="RZF1" s="128"/>
      <c r="RZG1" s="128"/>
      <c r="RZH1" s="128"/>
      <c r="RZI1" s="128"/>
      <c r="RZJ1" s="128"/>
      <c r="RZK1" s="128"/>
      <c r="RZL1" s="128"/>
      <c r="RZM1" s="128"/>
      <c r="RZN1" s="128"/>
      <c r="RZO1" s="128"/>
      <c r="RZP1" s="128"/>
      <c r="RZQ1" s="128"/>
      <c r="RZR1" s="128"/>
      <c r="RZS1" s="128"/>
      <c r="RZT1" s="128"/>
      <c r="RZU1" s="128"/>
      <c r="RZV1" s="128"/>
      <c r="RZW1" s="128"/>
      <c r="RZX1" s="128"/>
      <c r="RZY1" s="128"/>
      <c r="RZZ1" s="128"/>
      <c r="SAA1" s="128"/>
      <c r="SAB1" s="128"/>
      <c r="SAC1" s="128"/>
      <c r="SAD1" s="128"/>
      <c r="SAE1" s="128"/>
      <c r="SAF1" s="128"/>
      <c r="SAG1" s="128"/>
      <c r="SAH1" s="128"/>
      <c r="SAI1" s="128"/>
      <c r="SAJ1" s="128"/>
      <c r="SAK1" s="128"/>
      <c r="SAL1" s="128"/>
      <c r="SAM1" s="128"/>
      <c r="SAN1" s="128"/>
      <c r="SAO1" s="128"/>
      <c r="SAP1" s="128"/>
      <c r="SAQ1" s="128"/>
      <c r="SAR1" s="128"/>
      <c r="SAS1" s="128"/>
      <c r="SAT1" s="128"/>
      <c r="SAU1" s="128"/>
      <c r="SAV1" s="128"/>
      <c r="SAW1" s="128"/>
      <c r="SAX1" s="128"/>
      <c r="SAY1" s="128"/>
      <c r="SAZ1" s="128"/>
      <c r="SBA1" s="128"/>
      <c r="SBB1" s="128"/>
      <c r="SBC1" s="128"/>
      <c r="SBD1" s="128"/>
      <c r="SBE1" s="128"/>
      <c r="SBF1" s="128"/>
      <c r="SBG1" s="128"/>
      <c r="SBH1" s="128"/>
      <c r="SBI1" s="128"/>
      <c r="SBJ1" s="128"/>
      <c r="SBK1" s="128"/>
      <c r="SBL1" s="128"/>
      <c r="SBM1" s="128"/>
      <c r="SBN1" s="128"/>
      <c r="SBO1" s="128"/>
      <c r="SBP1" s="128"/>
      <c r="SBQ1" s="128"/>
      <c r="SBR1" s="128"/>
      <c r="SBS1" s="128"/>
      <c r="SBT1" s="128"/>
      <c r="SBU1" s="128"/>
      <c r="SBV1" s="128"/>
      <c r="SBW1" s="128"/>
      <c r="SBX1" s="128"/>
      <c r="SBY1" s="128"/>
      <c r="SBZ1" s="128"/>
      <c r="SCA1" s="128"/>
      <c r="SCB1" s="128"/>
      <c r="SCC1" s="128"/>
      <c r="SCD1" s="128"/>
      <c r="SCE1" s="128"/>
      <c r="SCF1" s="128"/>
      <c r="SCG1" s="128"/>
      <c r="SCH1" s="128"/>
      <c r="SCI1" s="128"/>
      <c r="SCJ1" s="128"/>
      <c r="SCK1" s="128"/>
      <c r="SCL1" s="128"/>
      <c r="SCM1" s="128"/>
      <c r="SCN1" s="128"/>
      <c r="SCO1" s="128"/>
      <c r="SCP1" s="128"/>
      <c r="SCQ1" s="128"/>
      <c r="SCR1" s="128"/>
      <c r="SCS1" s="128"/>
      <c r="SCT1" s="128"/>
      <c r="SCU1" s="128"/>
      <c r="SCV1" s="128"/>
      <c r="SCW1" s="128"/>
      <c r="SCX1" s="128"/>
      <c r="SCY1" s="128"/>
      <c r="SCZ1" s="128"/>
      <c r="SDA1" s="128"/>
      <c r="SDB1" s="128"/>
      <c r="SDC1" s="128"/>
      <c r="SDD1" s="128"/>
      <c r="SDE1" s="128"/>
      <c r="SDF1" s="128"/>
      <c r="SDG1" s="128"/>
      <c r="SDH1" s="128"/>
      <c r="SDI1" s="128"/>
      <c r="SDJ1" s="128"/>
      <c r="SDK1" s="128"/>
      <c r="SDL1" s="128"/>
      <c r="SDM1" s="128"/>
      <c r="SDN1" s="128"/>
      <c r="SDO1" s="128"/>
      <c r="SDP1" s="128"/>
      <c r="SDQ1" s="128"/>
      <c r="SDR1" s="128"/>
      <c r="SDS1" s="128"/>
      <c r="SDT1" s="128"/>
      <c r="SDU1" s="128"/>
      <c r="SDV1" s="128"/>
      <c r="SDW1" s="128"/>
      <c r="SDX1" s="128"/>
      <c r="SDY1" s="128"/>
      <c r="SDZ1" s="128"/>
      <c r="SEA1" s="128"/>
      <c r="SEB1" s="128"/>
      <c r="SEC1" s="128"/>
      <c r="SED1" s="128"/>
      <c r="SEE1" s="128"/>
      <c r="SEF1" s="128"/>
      <c r="SEG1" s="128"/>
      <c r="SEH1" s="128"/>
      <c r="SEI1" s="128"/>
      <c r="SEJ1" s="128"/>
      <c r="SEK1" s="128"/>
      <c r="SEL1" s="128"/>
      <c r="SEM1" s="128"/>
      <c r="SEN1" s="128"/>
      <c r="SEO1" s="128"/>
      <c r="SEP1" s="128"/>
      <c r="SEQ1" s="128"/>
      <c r="SER1" s="128"/>
      <c r="SES1" s="128"/>
      <c r="SET1" s="128"/>
      <c r="SEU1" s="128"/>
      <c r="SEV1" s="128"/>
      <c r="SEW1" s="128"/>
      <c r="SEX1" s="128"/>
      <c r="SEY1" s="128"/>
      <c r="SEZ1" s="128"/>
      <c r="SFA1" s="128"/>
      <c r="SFB1" s="128"/>
      <c r="SFC1" s="128"/>
      <c r="SFD1" s="128"/>
      <c r="SFE1" s="128"/>
      <c r="SFF1" s="128"/>
      <c r="SFG1" s="128"/>
      <c r="SFH1" s="128"/>
      <c r="SFI1" s="128"/>
      <c r="SFJ1" s="128"/>
      <c r="SFK1" s="128"/>
      <c r="SFL1" s="128"/>
      <c r="SFM1" s="128"/>
      <c r="SFN1" s="128"/>
      <c r="SFO1" s="128"/>
      <c r="SFP1" s="128"/>
      <c r="SFQ1" s="128"/>
      <c r="SFR1" s="128"/>
      <c r="SFS1" s="128"/>
      <c r="SFT1" s="128"/>
      <c r="SFU1" s="128"/>
      <c r="SFV1" s="128"/>
      <c r="SFW1" s="128"/>
      <c r="SFX1" s="128"/>
      <c r="SFY1" s="128"/>
      <c r="SFZ1" s="128"/>
      <c r="SGA1" s="128"/>
      <c r="SGB1" s="128"/>
      <c r="SGC1" s="128"/>
      <c r="SGD1" s="128"/>
      <c r="SGE1" s="128"/>
      <c r="SGF1" s="128"/>
      <c r="SGG1" s="128"/>
      <c r="SGH1" s="128"/>
      <c r="SGI1" s="128"/>
      <c r="SGJ1" s="128"/>
      <c r="SGK1" s="128"/>
      <c r="SGL1" s="128"/>
      <c r="SGM1" s="128"/>
      <c r="SGN1" s="128"/>
      <c r="SGO1" s="128"/>
      <c r="SGP1" s="128"/>
      <c r="SGQ1" s="128"/>
      <c r="SGR1" s="128"/>
      <c r="SGS1" s="128"/>
      <c r="SGT1" s="128"/>
      <c r="SGU1" s="128"/>
      <c r="SGV1" s="128"/>
      <c r="SGW1" s="128"/>
      <c r="SGX1" s="128"/>
      <c r="SGY1" s="128"/>
      <c r="SGZ1" s="128"/>
      <c r="SHA1" s="128"/>
      <c r="SHB1" s="128"/>
      <c r="SHC1" s="128"/>
      <c r="SHD1" s="128"/>
      <c r="SHE1" s="128"/>
      <c r="SHF1" s="128"/>
      <c r="SHG1" s="128"/>
      <c r="SHH1" s="128"/>
      <c r="SHI1" s="128"/>
      <c r="SHJ1" s="128"/>
      <c r="SHK1" s="128"/>
      <c r="SHL1" s="128"/>
      <c r="SHM1" s="128"/>
      <c r="SHN1" s="128"/>
      <c r="SHO1" s="128"/>
      <c r="SHP1" s="128"/>
      <c r="SHQ1" s="128"/>
      <c r="SHR1" s="128"/>
      <c r="SHS1" s="128"/>
      <c r="SHT1" s="128"/>
      <c r="SHU1" s="128"/>
      <c r="SHV1" s="128"/>
      <c r="SHW1" s="128"/>
      <c r="SHX1" s="128"/>
      <c r="SHY1" s="128"/>
      <c r="SHZ1" s="128"/>
      <c r="SIA1" s="128"/>
      <c r="SIB1" s="128"/>
      <c r="SIC1" s="128"/>
      <c r="SID1" s="128"/>
      <c r="SIE1" s="128"/>
      <c r="SIF1" s="128"/>
      <c r="SIG1" s="128"/>
      <c r="SIH1" s="128"/>
      <c r="SII1" s="128"/>
      <c r="SIJ1" s="128"/>
      <c r="SIK1" s="128"/>
      <c r="SIL1" s="128"/>
      <c r="SIM1" s="128"/>
      <c r="SIN1" s="128"/>
      <c r="SIO1" s="128"/>
      <c r="SIP1" s="128"/>
      <c r="SIQ1" s="128"/>
      <c r="SIR1" s="128"/>
      <c r="SIS1" s="128"/>
      <c r="SIT1" s="128"/>
      <c r="SIU1" s="128"/>
      <c r="SIV1" s="128"/>
      <c r="SIW1" s="128"/>
      <c r="SIX1" s="128"/>
      <c r="SIY1" s="128"/>
      <c r="SIZ1" s="128"/>
      <c r="SJA1" s="128"/>
      <c r="SJB1" s="128"/>
      <c r="SJC1" s="128"/>
      <c r="SJD1" s="128"/>
      <c r="SJE1" s="128"/>
      <c r="SJF1" s="128"/>
      <c r="SJG1" s="128"/>
      <c r="SJH1" s="128"/>
      <c r="SJI1" s="128"/>
      <c r="SJJ1" s="128"/>
      <c r="SJK1" s="128"/>
      <c r="SJL1" s="128"/>
      <c r="SJM1" s="128"/>
      <c r="SJN1" s="128"/>
      <c r="SJO1" s="128"/>
      <c r="SJP1" s="128"/>
      <c r="SJQ1" s="128"/>
      <c r="SJR1" s="128"/>
      <c r="SJS1" s="128"/>
      <c r="SJT1" s="128"/>
      <c r="SJU1" s="128"/>
      <c r="SJV1" s="128"/>
      <c r="SJW1" s="128"/>
      <c r="SJX1" s="128"/>
      <c r="SJY1" s="128"/>
      <c r="SJZ1" s="128"/>
      <c r="SKA1" s="128"/>
      <c r="SKB1" s="128"/>
      <c r="SKC1" s="128"/>
      <c r="SKD1" s="128"/>
      <c r="SKE1" s="128"/>
      <c r="SKF1" s="128"/>
      <c r="SKG1" s="128"/>
      <c r="SKH1" s="128"/>
      <c r="SKI1" s="128"/>
      <c r="SKJ1" s="128"/>
      <c r="SKK1" s="128"/>
      <c r="SKL1" s="128"/>
      <c r="SKM1" s="128"/>
      <c r="SKN1" s="128"/>
      <c r="SKO1" s="128"/>
      <c r="SKP1" s="128"/>
      <c r="SKQ1" s="128"/>
      <c r="SKR1" s="128"/>
      <c r="SKS1" s="128"/>
      <c r="SKT1" s="128"/>
      <c r="SKU1" s="128"/>
      <c r="SKV1" s="128"/>
      <c r="SKW1" s="128"/>
      <c r="SKX1" s="128"/>
      <c r="SKY1" s="128"/>
      <c r="SKZ1" s="128"/>
      <c r="SLA1" s="128"/>
      <c r="SLB1" s="128"/>
      <c r="SLC1" s="128"/>
      <c r="SLD1" s="128"/>
      <c r="SLE1" s="128"/>
      <c r="SLF1" s="128"/>
      <c r="SLG1" s="128"/>
      <c r="SLH1" s="128"/>
      <c r="SLI1" s="128"/>
      <c r="SLJ1" s="128"/>
      <c r="SLK1" s="128"/>
      <c r="SLL1" s="128"/>
      <c r="SLM1" s="128"/>
      <c r="SLN1" s="128"/>
      <c r="SLO1" s="128"/>
      <c r="SLP1" s="128"/>
      <c r="SLQ1" s="128"/>
      <c r="SLR1" s="128"/>
      <c r="SLS1" s="128"/>
      <c r="SLT1" s="128"/>
      <c r="SLU1" s="128"/>
      <c r="SLV1" s="128"/>
      <c r="SLW1" s="128"/>
      <c r="SLX1" s="128"/>
      <c r="SLY1" s="128"/>
      <c r="SLZ1" s="128"/>
      <c r="SMA1" s="128"/>
      <c r="SMB1" s="128"/>
      <c r="SMC1" s="128"/>
      <c r="SMD1" s="128"/>
      <c r="SME1" s="128"/>
      <c r="SMF1" s="128"/>
      <c r="SMG1" s="128"/>
      <c r="SMH1" s="128"/>
      <c r="SMI1" s="128"/>
      <c r="SMJ1" s="128"/>
      <c r="SMK1" s="128"/>
      <c r="SML1" s="128"/>
      <c r="SMM1" s="128"/>
      <c r="SMN1" s="128"/>
      <c r="SMO1" s="128"/>
      <c r="SMP1" s="128"/>
      <c r="SMQ1" s="128"/>
      <c r="SMR1" s="128"/>
      <c r="SMS1" s="128"/>
      <c r="SMT1" s="128"/>
      <c r="SMU1" s="128"/>
      <c r="SMV1" s="128"/>
      <c r="SMW1" s="128"/>
      <c r="SMX1" s="128"/>
      <c r="SMY1" s="128"/>
      <c r="SMZ1" s="128"/>
      <c r="SNA1" s="128"/>
      <c r="SNB1" s="128"/>
      <c r="SNC1" s="128"/>
      <c r="SND1" s="128"/>
      <c r="SNE1" s="128"/>
      <c r="SNF1" s="128"/>
      <c r="SNG1" s="128"/>
      <c r="SNH1" s="128"/>
      <c r="SNI1" s="128"/>
      <c r="SNJ1" s="128"/>
      <c r="SNK1" s="128"/>
      <c r="SNL1" s="128"/>
      <c r="SNM1" s="128"/>
      <c r="SNN1" s="128"/>
      <c r="SNO1" s="128"/>
      <c r="SNP1" s="128"/>
      <c r="SNQ1" s="128"/>
      <c r="SNR1" s="128"/>
      <c r="SNS1" s="128"/>
      <c r="SNT1" s="128"/>
      <c r="SNU1" s="128"/>
      <c r="SNV1" s="128"/>
      <c r="SNW1" s="128"/>
      <c r="SNX1" s="128"/>
      <c r="SNY1" s="128"/>
      <c r="SNZ1" s="128"/>
      <c r="SOA1" s="128"/>
      <c r="SOB1" s="128"/>
      <c r="SOC1" s="128"/>
      <c r="SOD1" s="128"/>
      <c r="SOE1" s="128"/>
      <c r="SOF1" s="128"/>
      <c r="SOG1" s="128"/>
      <c r="SOH1" s="128"/>
      <c r="SOI1" s="128"/>
      <c r="SOJ1" s="128"/>
      <c r="SOK1" s="128"/>
      <c r="SOL1" s="128"/>
      <c r="SOM1" s="128"/>
      <c r="SON1" s="128"/>
      <c r="SOO1" s="128"/>
      <c r="SOP1" s="128"/>
      <c r="SOQ1" s="128"/>
      <c r="SOR1" s="128"/>
      <c r="SOS1" s="128"/>
      <c r="SOT1" s="128"/>
      <c r="SOU1" s="128"/>
      <c r="SOV1" s="128"/>
      <c r="SOW1" s="128"/>
      <c r="SOX1" s="128"/>
      <c r="SOY1" s="128"/>
      <c r="SOZ1" s="128"/>
      <c r="SPA1" s="128"/>
      <c r="SPB1" s="128"/>
      <c r="SPC1" s="128"/>
      <c r="SPD1" s="128"/>
      <c r="SPE1" s="128"/>
      <c r="SPF1" s="128"/>
      <c r="SPG1" s="128"/>
      <c r="SPH1" s="128"/>
      <c r="SPI1" s="128"/>
      <c r="SPJ1" s="128"/>
      <c r="SPK1" s="128"/>
      <c r="SPL1" s="128"/>
      <c r="SPM1" s="128"/>
      <c r="SPN1" s="128"/>
      <c r="SPO1" s="128"/>
      <c r="SPP1" s="128"/>
      <c r="SPQ1" s="128"/>
      <c r="SPR1" s="128"/>
      <c r="SPS1" s="128"/>
      <c r="SPT1" s="128"/>
      <c r="SPU1" s="128"/>
      <c r="SPV1" s="128"/>
      <c r="SPW1" s="128"/>
      <c r="SPX1" s="128"/>
      <c r="SPY1" s="128"/>
      <c r="SPZ1" s="128"/>
      <c r="SQA1" s="128"/>
      <c r="SQB1" s="128"/>
      <c r="SQC1" s="128"/>
      <c r="SQD1" s="128"/>
      <c r="SQE1" s="128"/>
      <c r="SQF1" s="128"/>
      <c r="SQG1" s="128"/>
      <c r="SQH1" s="128"/>
      <c r="SQI1" s="128"/>
      <c r="SQJ1" s="128"/>
      <c r="SQK1" s="128"/>
      <c r="SQL1" s="128"/>
      <c r="SQM1" s="128"/>
      <c r="SQN1" s="128"/>
      <c r="SQO1" s="128"/>
      <c r="SQP1" s="128"/>
      <c r="SQQ1" s="128"/>
      <c r="SQR1" s="128"/>
      <c r="SQS1" s="128"/>
      <c r="SQT1" s="128"/>
      <c r="SQU1" s="128"/>
      <c r="SQV1" s="128"/>
      <c r="SQW1" s="128"/>
      <c r="SQX1" s="128"/>
      <c r="SQY1" s="128"/>
      <c r="SQZ1" s="128"/>
      <c r="SRA1" s="128"/>
      <c r="SRB1" s="128"/>
      <c r="SRC1" s="128"/>
      <c r="SRD1" s="128"/>
      <c r="SRE1" s="128"/>
      <c r="SRF1" s="128"/>
      <c r="SRG1" s="128"/>
      <c r="SRH1" s="128"/>
      <c r="SRI1" s="128"/>
      <c r="SRJ1" s="128"/>
      <c r="SRK1" s="128"/>
      <c r="SRL1" s="128"/>
      <c r="SRM1" s="128"/>
      <c r="SRN1" s="128"/>
      <c r="SRO1" s="128"/>
      <c r="SRP1" s="128"/>
      <c r="SRQ1" s="128"/>
      <c r="SRR1" s="128"/>
      <c r="SRS1" s="128"/>
      <c r="SRT1" s="128"/>
      <c r="SRU1" s="128"/>
      <c r="SRV1" s="128"/>
      <c r="SRW1" s="128"/>
      <c r="SRX1" s="128"/>
      <c r="SRY1" s="128"/>
      <c r="SRZ1" s="128"/>
      <c r="SSA1" s="128"/>
      <c r="SSB1" s="128"/>
      <c r="SSC1" s="128"/>
      <c r="SSD1" s="128"/>
      <c r="SSE1" s="128"/>
      <c r="SSF1" s="128"/>
      <c r="SSG1" s="128"/>
      <c r="SSH1" s="128"/>
      <c r="SSI1" s="128"/>
      <c r="SSJ1" s="128"/>
      <c r="SSK1" s="128"/>
      <c r="SSL1" s="128"/>
      <c r="SSM1" s="128"/>
      <c r="SSN1" s="128"/>
      <c r="SSO1" s="128"/>
      <c r="SSP1" s="128"/>
      <c r="SSQ1" s="128"/>
      <c r="SSR1" s="128"/>
      <c r="SSS1" s="128"/>
      <c r="SST1" s="128"/>
      <c r="SSU1" s="128"/>
      <c r="SSV1" s="128"/>
      <c r="SSW1" s="128"/>
      <c r="SSX1" s="128"/>
      <c r="SSY1" s="128"/>
      <c r="SSZ1" s="128"/>
      <c r="STA1" s="128"/>
      <c r="STB1" s="128"/>
      <c r="STC1" s="128"/>
      <c r="STD1" s="128"/>
      <c r="STE1" s="128"/>
      <c r="STF1" s="128"/>
      <c r="STG1" s="128"/>
      <c r="STH1" s="128"/>
      <c r="STI1" s="128"/>
      <c r="STJ1" s="128"/>
      <c r="STK1" s="128"/>
      <c r="STL1" s="128"/>
      <c r="STM1" s="128"/>
      <c r="STN1" s="128"/>
      <c r="STO1" s="128"/>
      <c r="STP1" s="128"/>
      <c r="STQ1" s="128"/>
      <c r="STR1" s="128"/>
      <c r="STS1" s="128"/>
      <c r="STT1" s="128"/>
      <c r="STU1" s="128"/>
      <c r="STV1" s="128"/>
      <c r="STW1" s="128"/>
      <c r="STX1" s="128"/>
      <c r="STY1" s="128"/>
      <c r="STZ1" s="128"/>
      <c r="SUA1" s="128"/>
      <c r="SUB1" s="128"/>
      <c r="SUC1" s="128"/>
      <c r="SUD1" s="128"/>
      <c r="SUE1" s="128"/>
      <c r="SUF1" s="128"/>
      <c r="SUG1" s="128"/>
      <c r="SUH1" s="128"/>
      <c r="SUI1" s="128"/>
      <c r="SUJ1" s="128"/>
      <c r="SUK1" s="128"/>
      <c r="SUL1" s="128"/>
      <c r="SUM1" s="128"/>
      <c r="SUN1" s="128"/>
      <c r="SUO1" s="128"/>
      <c r="SUP1" s="128"/>
      <c r="SUQ1" s="128"/>
      <c r="SUR1" s="128"/>
      <c r="SUS1" s="128"/>
      <c r="SUT1" s="128"/>
      <c r="SUU1" s="128"/>
      <c r="SUV1" s="128"/>
      <c r="SUW1" s="128"/>
      <c r="SUX1" s="128"/>
      <c r="SUY1" s="128"/>
      <c r="SUZ1" s="128"/>
      <c r="SVA1" s="128"/>
      <c r="SVB1" s="128"/>
      <c r="SVC1" s="128"/>
      <c r="SVD1" s="128"/>
      <c r="SVE1" s="128"/>
      <c r="SVF1" s="128"/>
      <c r="SVG1" s="128"/>
      <c r="SVH1" s="128"/>
      <c r="SVI1" s="128"/>
      <c r="SVJ1" s="128"/>
      <c r="SVK1" s="128"/>
      <c r="SVL1" s="128"/>
      <c r="SVM1" s="128"/>
      <c r="SVN1" s="128"/>
      <c r="SVO1" s="128"/>
      <c r="SVP1" s="128"/>
      <c r="SVQ1" s="128"/>
      <c r="SVR1" s="128"/>
      <c r="SVS1" s="128"/>
      <c r="SVT1" s="128"/>
      <c r="SVU1" s="128"/>
      <c r="SVV1" s="128"/>
      <c r="SVW1" s="128"/>
      <c r="SVX1" s="128"/>
      <c r="SVY1" s="128"/>
      <c r="SVZ1" s="128"/>
      <c r="SWA1" s="128"/>
      <c r="SWB1" s="128"/>
      <c r="SWC1" s="128"/>
      <c r="SWD1" s="128"/>
      <c r="SWE1" s="128"/>
      <c r="SWF1" s="128"/>
      <c r="SWG1" s="128"/>
      <c r="SWH1" s="128"/>
      <c r="SWI1" s="128"/>
      <c r="SWJ1" s="128"/>
      <c r="SWK1" s="128"/>
      <c r="SWL1" s="128"/>
      <c r="SWM1" s="128"/>
      <c r="SWN1" s="128"/>
      <c r="SWO1" s="128"/>
      <c r="SWP1" s="128"/>
      <c r="SWQ1" s="128"/>
      <c r="SWR1" s="128"/>
      <c r="SWS1" s="128"/>
      <c r="SWT1" s="128"/>
      <c r="SWU1" s="128"/>
      <c r="SWV1" s="128"/>
      <c r="SWW1" s="128"/>
      <c r="SWX1" s="128"/>
      <c r="SWY1" s="128"/>
      <c r="SWZ1" s="128"/>
      <c r="SXA1" s="128"/>
      <c r="SXB1" s="128"/>
      <c r="SXC1" s="128"/>
      <c r="SXD1" s="128"/>
      <c r="SXE1" s="128"/>
      <c r="SXF1" s="128"/>
      <c r="SXG1" s="128"/>
      <c r="SXH1" s="128"/>
      <c r="SXI1" s="128"/>
      <c r="SXJ1" s="128"/>
      <c r="SXK1" s="128"/>
      <c r="SXL1" s="128"/>
      <c r="SXM1" s="128"/>
      <c r="SXN1" s="128"/>
      <c r="SXO1" s="128"/>
      <c r="SXP1" s="128"/>
      <c r="SXQ1" s="128"/>
      <c r="SXR1" s="128"/>
      <c r="SXS1" s="128"/>
      <c r="SXT1" s="128"/>
      <c r="SXU1" s="128"/>
      <c r="SXV1" s="128"/>
      <c r="SXW1" s="128"/>
      <c r="SXX1" s="128"/>
      <c r="SXY1" s="128"/>
      <c r="SXZ1" s="128"/>
      <c r="SYA1" s="128"/>
      <c r="SYB1" s="128"/>
      <c r="SYC1" s="128"/>
      <c r="SYD1" s="128"/>
      <c r="SYE1" s="128"/>
      <c r="SYF1" s="128"/>
      <c r="SYG1" s="128"/>
      <c r="SYH1" s="128"/>
      <c r="SYI1" s="128"/>
      <c r="SYJ1" s="128"/>
      <c r="SYK1" s="128"/>
      <c r="SYL1" s="128"/>
      <c r="SYM1" s="128"/>
      <c r="SYN1" s="128"/>
      <c r="SYO1" s="128"/>
      <c r="SYP1" s="128"/>
      <c r="SYQ1" s="128"/>
      <c r="SYR1" s="128"/>
      <c r="SYS1" s="128"/>
      <c r="SYT1" s="128"/>
      <c r="SYU1" s="128"/>
      <c r="SYV1" s="128"/>
      <c r="SYW1" s="128"/>
      <c r="SYX1" s="128"/>
      <c r="SYY1" s="128"/>
      <c r="SYZ1" s="128"/>
      <c r="SZA1" s="128"/>
      <c r="SZB1" s="128"/>
      <c r="SZC1" s="128"/>
      <c r="SZD1" s="128"/>
      <c r="SZE1" s="128"/>
      <c r="SZF1" s="128"/>
      <c r="SZG1" s="128"/>
      <c r="SZH1" s="128"/>
      <c r="SZI1" s="128"/>
      <c r="SZJ1" s="128"/>
      <c r="SZK1" s="128"/>
      <c r="SZL1" s="128"/>
      <c r="SZM1" s="128"/>
      <c r="SZN1" s="128"/>
      <c r="SZO1" s="128"/>
      <c r="SZP1" s="128"/>
      <c r="SZQ1" s="128"/>
      <c r="SZR1" s="128"/>
      <c r="SZS1" s="128"/>
      <c r="SZT1" s="128"/>
      <c r="SZU1" s="128"/>
      <c r="SZV1" s="128"/>
      <c r="SZW1" s="128"/>
      <c r="SZX1" s="128"/>
      <c r="SZY1" s="128"/>
      <c r="SZZ1" s="128"/>
      <c r="TAA1" s="128"/>
      <c r="TAB1" s="128"/>
      <c r="TAC1" s="128"/>
      <c r="TAD1" s="128"/>
      <c r="TAE1" s="128"/>
      <c r="TAF1" s="128"/>
      <c r="TAG1" s="128"/>
      <c r="TAH1" s="128"/>
      <c r="TAI1" s="128"/>
      <c r="TAJ1" s="128"/>
      <c r="TAK1" s="128"/>
      <c r="TAL1" s="128"/>
      <c r="TAM1" s="128"/>
      <c r="TAN1" s="128"/>
      <c r="TAO1" s="128"/>
      <c r="TAP1" s="128"/>
      <c r="TAQ1" s="128"/>
      <c r="TAR1" s="128"/>
      <c r="TAS1" s="128"/>
      <c r="TAT1" s="128"/>
      <c r="TAU1" s="128"/>
      <c r="TAV1" s="128"/>
      <c r="TAW1" s="128"/>
      <c r="TAX1" s="128"/>
      <c r="TAY1" s="128"/>
      <c r="TAZ1" s="128"/>
      <c r="TBA1" s="128"/>
      <c r="TBB1" s="128"/>
      <c r="TBC1" s="128"/>
      <c r="TBD1" s="128"/>
      <c r="TBE1" s="128"/>
      <c r="TBF1" s="128"/>
      <c r="TBG1" s="128"/>
      <c r="TBH1" s="128"/>
      <c r="TBI1" s="128"/>
      <c r="TBJ1" s="128"/>
      <c r="TBK1" s="128"/>
      <c r="TBL1" s="128"/>
      <c r="TBM1" s="128"/>
      <c r="TBN1" s="128"/>
      <c r="TBO1" s="128"/>
      <c r="TBP1" s="128"/>
      <c r="TBQ1" s="128"/>
      <c r="TBR1" s="128"/>
      <c r="TBS1" s="128"/>
      <c r="TBT1" s="128"/>
      <c r="TBU1" s="128"/>
      <c r="TBV1" s="128"/>
      <c r="TBW1" s="128"/>
      <c r="TBX1" s="128"/>
      <c r="TBY1" s="128"/>
      <c r="TBZ1" s="128"/>
      <c r="TCA1" s="128"/>
      <c r="TCB1" s="128"/>
      <c r="TCC1" s="128"/>
      <c r="TCD1" s="128"/>
      <c r="TCE1" s="128"/>
      <c r="TCF1" s="128"/>
      <c r="TCG1" s="128"/>
      <c r="TCH1" s="128"/>
      <c r="TCI1" s="128"/>
      <c r="TCJ1" s="128"/>
      <c r="TCK1" s="128"/>
      <c r="TCL1" s="128"/>
      <c r="TCM1" s="128"/>
      <c r="TCN1" s="128"/>
      <c r="TCO1" s="128"/>
      <c r="TCP1" s="128"/>
      <c r="TCQ1" s="128"/>
      <c r="TCR1" s="128"/>
      <c r="TCS1" s="128"/>
      <c r="TCT1" s="128"/>
      <c r="TCU1" s="128"/>
      <c r="TCV1" s="128"/>
      <c r="TCW1" s="128"/>
      <c r="TCX1" s="128"/>
      <c r="TCY1" s="128"/>
      <c r="TCZ1" s="128"/>
      <c r="TDA1" s="128"/>
      <c r="TDB1" s="128"/>
      <c r="TDC1" s="128"/>
      <c r="TDD1" s="128"/>
      <c r="TDE1" s="128"/>
      <c r="TDF1" s="128"/>
      <c r="TDG1" s="128"/>
      <c r="TDH1" s="128"/>
      <c r="TDI1" s="128"/>
      <c r="TDJ1" s="128"/>
      <c r="TDK1" s="128"/>
      <c r="TDL1" s="128"/>
      <c r="TDM1" s="128"/>
      <c r="TDN1" s="128"/>
      <c r="TDO1" s="128"/>
      <c r="TDP1" s="128"/>
      <c r="TDQ1" s="128"/>
      <c r="TDR1" s="128"/>
      <c r="TDS1" s="128"/>
      <c r="TDT1" s="128"/>
      <c r="TDU1" s="128"/>
      <c r="TDV1" s="128"/>
      <c r="TDW1" s="128"/>
      <c r="TDX1" s="128"/>
      <c r="TDY1" s="128"/>
      <c r="TDZ1" s="128"/>
      <c r="TEA1" s="128"/>
      <c r="TEB1" s="128"/>
      <c r="TEC1" s="128"/>
      <c r="TED1" s="128"/>
      <c r="TEE1" s="128"/>
      <c r="TEF1" s="128"/>
      <c r="TEG1" s="128"/>
      <c r="TEH1" s="128"/>
      <c r="TEI1" s="128"/>
      <c r="TEJ1" s="128"/>
      <c r="TEK1" s="128"/>
      <c r="TEL1" s="128"/>
      <c r="TEM1" s="128"/>
      <c r="TEN1" s="128"/>
      <c r="TEO1" s="128"/>
      <c r="TEP1" s="128"/>
      <c r="TEQ1" s="128"/>
      <c r="TER1" s="128"/>
      <c r="TES1" s="128"/>
      <c r="TET1" s="128"/>
      <c r="TEU1" s="128"/>
      <c r="TEV1" s="128"/>
      <c r="TEW1" s="128"/>
      <c r="TEX1" s="128"/>
      <c r="TEY1" s="128"/>
      <c r="TEZ1" s="128"/>
      <c r="TFA1" s="128"/>
      <c r="TFB1" s="128"/>
      <c r="TFC1" s="128"/>
      <c r="TFD1" s="128"/>
      <c r="TFE1" s="128"/>
      <c r="TFF1" s="128"/>
      <c r="TFG1" s="128"/>
      <c r="TFH1" s="128"/>
      <c r="TFI1" s="128"/>
      <c r="TFJ1" s="128"/>
      <c r="TFK1" s="128"/>
      <c r="TFL1" s="128"/>
      <c r="TFM1" s="128"/>
      <c r="TFN1" s="128"/>
      <c r="TFO1" s="128"/>
      <c r="TFP1" s="128"/>
      <c r="TFQ1" s="128"/>
      <c r="TFR1" s="128"/>
      <c r="TFS1" s="128"/>
      <c r="TFT1" s="128"/>
      <c r="TFU1" s="128"/>
      <c r="TFV1" s="128"/>
      <c r="TFW1" s="128"/>
      <c r="TFX1" s="128"/>
      <c r="TFY1" s="128"/>
      <c r="TFZ1" s="128"/>
      <c r="TGA1" s="128"/>
      <c r="TGB1" s="128"/>
      <c r="TGC1" s="128"/>
      <c r="TGD1" s="128"/>
      <c r="TGE1" s="128"/>
      <c r="TGF1" s="128"/>
      <c r="TGG1" s="128"/>
      <c r="TGH1" s="128"/>
      <c r="TGI1" s="128"/>
      <c r="TGJ1" s="128"/>
      <c r="TGK1" s="128"/>
      <c r="TGL1" s="128"/>
      <c r="TGM1" s="128"/>
      <c r="TGN1" s="128"/>
      <c r="TGO1" s="128"/>
      <c r="TGP1" s="128"/>
      <c r="TGQ1" s="128"/>
      <c r="TGR1" s="128"/>
      <c r="TGS1" s="128"/>
      <c r="TGT1" s="128"/>
      <c r="TGU1" s="128"/>
      <c r="TGV1" s="128"/>
      <c r="TGW1" s="128"/>
      <c r="TGX1" s="128"/>
      <c r="TGY1" s="128"/>
      <c r="TGZ1" s="128"/>
      <c r="THA1" s="128"/>
      <c r="THB1" s="128"/>
      <c r="THC1" s="128"/>
      <c r="THD1" s="128"/>
      <c r="THE1" s="128"/>
      <c r="THF1" s="128"/>
      <c r="THG1" s="128"/>
      <c r="THH1" s="128"/>
      <c r="THI1" s="128"/>
      <c r="THJ1" s="128"/>
      <c r="THK1" s="128"/>
      <c r="THL1" s="128"/>
      <c r="THM1" s="128"/>
      <c r="THN1" s="128"/>
      <c r="THO1" s="128"/>
      <c r="THP1" s="128"/>
      <c r="THQ1" s="128"/>
      <c r="THR1" s="128"/>
      <c r="THS1" s="128"/>
      <c r="THT1" s="128"/>
      <c r="THU1" s="128"/>
      <c r="THV1" s="128"/>
      <c r="THW1" s="128"/>
      <c r="THX1" s="128"/>
      <c r="THY1" s="128"/>
      <c r="THZ1" s="128"/>
      <c r="TIA1" s="128"/>
      <c r="TIB1" s="128"/>
      <c r="TIC1" s="128"/>
      <c r="TID1" s="128"/>
      <c r="TIE1" s="128"/>
      <c r="TIF1" s="128"/>
      <c r="TIG1" s="128"/>
      <c r="TIH1" s="128"/>
      <c r="TII1" s="128"/>
      <c r="TIJ1" s="128"/>
      <c r="TIK1" s="128"/>
      <c r="TIL1" s="128"/>
      <c r="TIM1" s="128"/>
      <c r="TIN1" s="128"/>
      <c r="TIO1" s="128"/>
      <c r="TIP1" s="128"/>
      <c r="TIQ1" s="128"/>
      <c r="TIR1" s="128"/>
      <c r="TIS1" s="128"/>
      <c r="TIT1" s="128"/>
      <c r="TIU1" s="128"/>
      <c r="TIV1" s="128"/>
      <c r="TIW1" s="128"/>
      <c r="TIX1" s="128"/>
      <c r="TIY1" s="128"/>
      <c r="TIZ1" s="128"/>
      <c r="TJA1" s="128"/>
      <c r="TJB1" s="128"/>
      <c r="TJC1" s="128"/>
      <c r="TJD1" s="128"/>
      <c r="TJE1" s="128"/>
      <c r="TJF1" s="128"/>
      <c r="TJG1" s="128"/>
      <c r="TJH1" s="128"/>
      <c r="TJI1" s="128"/>
      <c r="TJJ1" s="128"/>
      <c r="TJK1" s="128"/>
      <c r="TJL1" s="128"/>
      <c r="TJM1" s="128"/>
      <c r="TJN1" s="128"/>
      <c r="TJO1" s="128"/>
      <c r="TJP1" s="128"/>
      <c r="TJQ1" s="128"/>
      <c r="TJR1" s="128"/>
      <c r="TJS1" s="128"/>
      <c r="TJT1" s="128"/>
      <c r="TJU1" s="128"/>
      <c r="TJV1" s="128"/>
      <c r="TJW1" s="128"/>
      <c r="TJX1" s="128"/>
      <c r="TJY1" s="128"/>
      <c r="TJZ1" s="128"/>
      <c r="TKA1" s="128"/>
      <c r="TKB1" s="128"/>
      <c r="TKC1" s="128"/>
      <c r="TKD1" s="128"/>
      <c r="TKE1" s="128"/>
      <c r="TKF1" s="128"/>
      <c r="TKG1" s="128"/>
      <c r="TKH1" s="128"/>
      <c r="TKI1" s="128"/>
      <c r="TKJ1" s="128"/>
      <c r="TKK1" s="128"/>
      <c r="TKL1" s="128"/>
      <c r="TKM1" s="128"/>
      <c r="TKN1" s="128"/>
      <c r="TKO1" s="128"/>
      <c r="TKP1" s="128"/>
      <c r="TKQ1" s="128"/>
      <c r="TKR1" s="128"/>
      <c r="TKS1" s="128"/>
      <c r="TKT1" s="128"/>
      <c r="TKU1" s="128"/>
      <c r="TKV1" s="128"/>
      <c r="TKW1" s="128"/>
      <c r="TKX1" s="128"/>
      <c r="TKY1" s="128"/>
      <c r="TKZ1" s="128"/>
      <c r="TLA1" s="128"/>
      <c r="TLB1" s="128"/>
      <c r="TLC1" s="128"/>
      <c r="TLD1" s="128"/>
      <c r="TLE1" s="128"/>
      <c r="TLF1" s="128"/>
      <c r="TLG1" s="128"/>
      <c r="TLH1" s="128"/>
      <c r="TLI1" s="128"/>
      <c r="TLJ1" s="128"/>
      <c r="TLK1" s="128"/>
      <c r="TLL1" s="128"/>
      <c r="TLM1" s="128"/>
      <c r="TLN1" s="128"/>
      <c r="TLO1" s="128"/>
      <c r="TLP1" s="128"/>
      <c r="TLQ1" s="128"/>
      <c r="TLR1" s="128"/>
      <c r="TLS1" s="128"/>
      <c r="TLT1" s="128"/>
      <c r="TLU1" s="128"/>
      <c r="TLV1" s="128"/>
      <c r="TLW1" s="128"/>
      <c r="TLX1" s="128"/>
      <c r="TLY1" s="128"/>
      <c r="TLZ1" s="128"/>
      <c r="TMA1" s="128"/>
      <c r="TMB1" s="128"/>
      <c r="TMC1" s="128"/>
      <c r="TMD1" s="128"/>
      <c r="TME1" s="128"/>
      <c r="TMF1" s="128"/>
      <c r="TMG1" s="128"/>
      <c r="TMH1" s="128"/>
      <c r="TMI1" s="128"/>
      <c r="TMJ1" s="128"/>
      <c r="TMK1" s="128"/>
      <c r="TML1" s="128"/>
      <c r="TMM1" s="128"/>
      <c r="TMN1" s="128"/>
      <c r="TMO1" s="128"/>
      <c r="TMP1" s="128"/>
      <c r="TMQ1" s="128"/>
      <c r="TMR1" s="128"/>
      <c r="TMS1" s="128"/>
      <c r="TMT1" s="128"/>
      <c r="TMU1" s="128"/>
      <c r="TMV1" s="128"/>
      <c r="TMW1" s="128"/>
      <c r="TMX1" s="128"/>
      <c r="TMY1" s="128"/>
      <c r="TMZ1" s="128"/>
      <c r="TNA1" s="128"/>
      <c r="TNB1" s="128"/>
      <c r="TNC1" s="128"/>
      <c r="TND1" s="128"/>
      <c r="TNE1" s="128"/>
      <c r="TNF1" s="128"/>
      <c r="TNG1" s="128"/>
      <c r="TNH1" s="128"/>
      <c r="TNI1" s="128"/>
      <c r="TNJ1" s="128"/>
      <c r="TNK1" s="128"/>
      <c r="TNL1" s="128"/>
      <c r="TNM1" s="128"/>
      <c r="TNN1" s="128"/>
      <c r="TNO1" s="128"/>
      <c r="TNP1" s="128"/>
      <c r="TNQ1" s="128"/>
      <c r="TNR1" s="128"/>
      <c r="TNS1" s="128"/>
      <c r="TNT1" s="128"/>
      <c r="TNU1" s="128"/>
      <c r="TNV1" s="128"/>
      <c r="TNW1" s="128"/>
      <c r="TNX1" s="128"/>
      <c r="TNY1" s="128"/>
      <c r="TNZ1" s="128"/>
      <c r="TOA1" s="128"/>
      <c r="TOB1" s="128"/>
      <c r="TOC1" s="128"/>
      <c r="TOD1" s="128"/>
      <c r="TOE1" s="128"/>
      <c r="TOF1" s="128"/>
      <c r="TOG1" s="128"/>
      <c r="TOH1" s="128"/>
      <c r="TOI1" s="128"/>
      <c r="TOJ1" s="128"/>
      <c r="TOK1" s="128"/>
      <c r="TOL1" s="128"/>
      <c r="TOM1" s="128"/>
      <c r="TON1" s="128"/>
      <c r="TOO1" s="128"/>
      <c r="TOP1" s="128"/>
      <c r="TOQ1" s="128"/>
      <c r="TOR1" s="128"/>
      <c r="TOS1" s="128"/>
      <c r="TOT1" s="128"/>
      <c r="TOU1" s="128"/>
      <c r="TOV1" s="128"/>
      <c r="TOW1" s="128"/>
      <c r="TOX1" s="128"/>
      <c r="TOY1" s="128"/>
      <c r="TOZ1" s="128"/>
      <c r="TPA1" s="128"/>
      <c r="TPB1" s="128"/>
      <c r="TPC1" s="128"/>
      <c r="TPD1" s="128"/>
      <c r="TPE1" s="128"/>
      <c r="TPF1" s="128"/>
      <c r="TPG1" s="128"/>
      <c r="TPH1" s="128"/>
      <c r="TPI1" s="128"/>
      <c r="TPJ1" s="128"/>
      <c r="TPK1" s="128"/>
      <c r="TPL1" s="128"/>
      <c r="TPM1" s="128"/>
      <c r="TPN1" s="128"/>
      <c r="TPO1" s="128"/>
      <c r="TPP1" s="128"/>
      <c r="TPQ1" s="128"/>
      <c r="TPR1" s="128"/>
      <c r="TPS1" s="128"/>
      <c r="TPT1" s="128"/>
      <c r="TPU1" s="128"/>
      <c r="TPV1" s="128"/>
      <c r="TPW1" s="128"/>
      <c r="TPX1" s="128"/>
      <c r="TPY1" s="128"/>
      <c r="TPZ1" s="128"/>
      <c r="TQA1" s="128"/>
      <c r="TQB1" s="128"/>
      <c r="TQC1" s="128"/>
      <c r="TQD1" s="128"/>
      <c r="TQE1" s="128"/>
      <c r="TQF1" s="128"/>
      <c r="TQG1" s="128"/>
      <c r="TQH1" s="128"/>
      <c r="TQI1" s="128"/>
      <c r="TQJ1" s="128"/>
      <c r="TQK1" s="128"/>
      <c r="TQL1" s="128"/>
      <c r="TQM1" s="128"/>
      <c r="TQN1" s="128"/>
      <c r="TQO1" s="128"/>
      <c r="TQP1" s="128"/>
      <c r="TQQ1" s="128"/>
      <c r="TQR1" s="128"/>
      <c r="TQS1" s="128"/>
      <c r="TQT1" s="128"/>
      <c r="TQU1" s="128"/>
      <c r="TQV1" s="128"/>
      <c r="TQW1" s="128"/>
      <c r="TQX1" s="128"/>
      <c r="TQY1" s="128"/>
      <c r="TQZ1" s="128"/>
      <c r="TRA1" s="128"/>
      <c r="TRB1" s="128"/>
      <c r="TRC1" s="128"/>
      <c r="TRD1" s="128"/>
      <c r="TRE1" s="128"/>
      <c r="TRF1" s="128"/>
      <c r="TRG1" s="128"/>
      <c r="TRH1" s="128"/>
      <c r="TRI1" s="128"/>
      <c r="TRJ1" s="128"/>
      <c r="TRK1" s="128"/>
      <c r="TRL1" s="128"/>
      <c r="TRM1" s="128"/>
      <c r="TRN1" s="128"/>
      <c r="TRO1" s="128"/>
      <c r="TRP1" s="128"/>
      <c r="TRQ1" s="128"/>
      <c r="TRR1" s="128"/>
      <c r="TRS1" s="128"/>
      <c r="TRT1" s="128"/>
      <c r="TRU1" s="128"/>
      <c r="TRV1" s="128"/>
      <c r="TRW1" s="128"/>
      <c r="TRX1" s="128"/>
      <c r="TRY1" s="128"/>
      <c r="TRZ1" s="128"/>
      <c r="TSA1" s="128"/>
      <c r="TSB1" s="128"/>
      <c r="TSC1" s="128"/>
      <c r="TSD1" s="128"/>
      <c r="TSE1" s="128"/>
      <c r="TSF1" s="128"/>
      <c r="TSG1" s="128"/>
      <c r="TSH1" s="128"/>
      <c r="TSI1" s="128"/>
      <c r="TSJ1" s="128"/>
      <c r="TSK1" s="128"/>
      <c r="TSL1" s="128"/>
      <c r="TSM1" s="128"/>
      <c r="TSN1" s="128"/>
      <c r="TSO1" s="128"/>
      <c r="TSP1" s="128"/>
      <c r="TSQ1" s="128"/>
      <c r="TSR1" s="128"/>
      <c r="TSS1" s="128"/>
      <c r="TST1" s="128"/>
      <c r="TSU1" s="128"/>
      <c r="TSV1" s="128"/>
      <c r="TSW1" s="128"/>
      <c r="TSX1" s="128"/>
      <c r="TSY1" s="128"/>
      <c r="TSZ1" s="128"/>
      <c r="TTA1" s="128"/>
      <c r="TTB1" s="128"/>
      <c r="TTC1" s="128"/>
      <c r="TTD1" s="128"/>
      <c r="TTE1" s="128"/>
      <c r="TTF1" s="128"/>
      <c r="TTG1" s="128"/>
      <c r="TTH1" s="128"/>
      <c r="TTI1" s="128"/>
      <c r="TTJ1" s="128"/>
      <c r="TTK1" s="128"/>
      <c r="TTL1" s="128"/>
      <c r="TTM1" s="128"/>
      <c r="TTN1" s="128"/>
      <c r="TTO1" s="128"/>
      <c r="TTP1" s="128"/>
      <c r="TTQ1" s="128"/>
      <c r="TTR1" s="128"/>
      <c r="TTS1" s="128"/>
      <c r="TTT1" s="128"/>
      <c r="TTU1" s="128"/>
      <c r="TTV1" s="128"/>
      <c r="TTW1" s="128"/>
      <c r="TTX1" s="128"/>
      <c r="TTY1" s="128"/>
      <c r="TTZ1" s="128"/>
      <c r="TUA1" s="128"/>
      <c r="TUB1" s="128"/>
      <c r="TUC1" s="128"/>
      <c r="TUD1" s="128"/>
      <c r="TUE1" s="128"/>
      <c r="TUF1" s="128"/>
      <c r="TUG1" s="128"/>
      <c r="TUH1" s="128"/>
      <c r="TUI1" s="128"/>
      <c r="TUJ1" s="128"/>
      <c r="TUK1" s="128"/>
      <c r="TUL1" s="128"/>
      <c r="TUM1" s="128"/>
      <c r="TUN1" s="128"/>
      <c r="TUO1" s="128"/>
      <c r="TUP1" s="128"/>
      <c r="TUQ1" s="128"/>
      <c r="TUR1" s="128"/>
      <c r="TUS1" s="128"/>
      <c r="TUT1" s="128"/>
      <c r="TUU1" s="128"/>
      <c r="TUV1" s="128"/>
      <c r="TUW1" s="128"/>
      <c r="TUX1" s="128"/>
      <c r="TUY1" s="128"/>
      <c r="TUZ1" s="128"/>
      <c r="TVA1" s="128"/>
      <c r="TVB1" s="128"/>
      <c r="TVC1" s="128"/>
      <c r="TVD1" s="128"/>
      <c r="TVE1" s="128"/>
      <c r="TVF1" s="128"/>
      <c r="TVG1" s="128"/>
      <c r="TVH1" s="128"/>
      <c r="TVI1" s="128"/>
      <c r="TVJ1" s="128"/>
      <c r="TVK1" s="128"/>
      <c r="TVL1" s="128"/>
      <c r="TVM1" s="128"/>
      <c r="TVN1" s="128"/>
      <c r="TVO1" s="128"/>
      <c r="TVP1" s="128"/>
      <c r="TVQ1" s="128"/>
      <c r="TVR1" s="128"/>
      <c r="TVS1" s="128"/>
      <c r="TVT1" s="128"/>
      <c r="TVU1" s="128"/>
      <c r="TVV1" s="128"/>
      <c r="TVW1" s="128"/>
      <c r="TVX1" s="128"/>
      <c r="TVY1" s="128"/>
      <c r="TVZ1" s="128"/>
      <c r="TWA1" s="128"/>
      <c r="TWB1" s="128"/>
      <c r="TWC1" s="128"/>
      <c r="TWD1" s="128"/>
      <c r="TWE1" s="128"/>
      <c r="TWF1" s="128"/>
      <c r="TWG1" s="128"/>
      <c r="TWH1" s="128"/>
      <c r="TWI1" s="128"/>
      <c r="TWJ1" s="128"/>
      <c r="TWK1" s="128"/>
      <c r="TWL1" s="128"/>
      <c r="TWM1" s="128"/>
      <c r="TWN1" s="128"/>
      <c r="TWO1" s="128"/>
      <c r="TWP1" s="128"/>
      <c r="TWQ1" s="128"/>
      <c r="TWR1" s="128"/>
      <c r="TWS1" s="128"/>
      <c r="TWT1" s="128"/>
      <c r="TWU1" s="128"/>
      <c r="TWV1" s="128"/>
      <c r="TWW1" s="128"/>
      <c r="TWX1" s="128"/>
      <c r="TWY1" s="128"/>
      <c r="TWZ1" s="128"/>
      <c r="TXA1" s="128"/>
      <c r="TXB1" s="128"/>
      <c r="TXC1" s="128"/>
      <c r="TXD1" s="128"/>
      <c r="TXE1" s="128"/>
      <c r="TXF1" s="128"/>
      <c r="TXG1" s="128"/>
      <c r="TXH1" s="128"/>
      <c r="TXI1" s="128"/>
      <c r="TXJ1" s="128"/>
      <c r="TXK1" s="128"/>
      <c r="TXL1" s="128"/>
      <c r="TXM1" s="128"/>
      <c r="TXN1" s="128"/>
      <c r="TXO1" s="128"/>
      <c r="TXP1" s="128"/>
      <c r="TXQ1" s="128"/>
      <c r="TXR1" s="128"/>
      <c r="TXS1" s="128"/>
      <c r="TXT1" s="128"/>
      <c r="TXU1" s="128"/>
      <c r="TXV1" s="128"/>
      <c r="TXW1" s="128"/>
      <c r="TXX1" s="128"/>
      <c r="TXY1" s="128"/>
      <c r="TXZ1" s="128"/>
      <c r="TYA1" s="128"/>
      <c r="TYB1" s="128"/>
      <c r="TYC1" s="128"/>
      <c r="TYD1" s="128"/>
      <c r="TYE1" s="128"/>
      <c r="TYF1" s="128"/>
      <c r="TYG1" s="128"/>
      <c r="TYH1" s="128"/>
      <c r="TYI1" s="128"/>
      <c r="TYJ1" s="128"/>
      <c r="TYK1" s="128"/>
      <c r="TYL1" s="128"/>
      <c r="TYM1" s="128"/>
      <c r="TYN1" s="128"/>
      <c r="TYO1" s="128"/>
      <c r="TYP1" s="128"/>
      <c r="TYQ1" s="128"/>
      <c r="TYR1" s="128"/>
      <c r="TYS1" s="128"/>
      <c r="TYT1" s="128"/>
      <c r="TYU1" s="128"/>
      <c r="TYV1" s="128"/>
      <c r="TYW1" s="128"/>
      <c r="TYX1" s="128"/>
      <c r="TYY1" s="128"/>
      <c r="TYZ1" s="128"/>
      <c r="TZA1" s="128"/>
      <c r="TZB1" s="128"/>
      <c r="TZC1" s="128"/>
      <c r="TZD1" s="128"/>
      <c r="TZE1" s="128"/>
      <c r="TZF1" s="128"/>
      <c r="TZG1" s="128"/>
      <c r="TZH1" s="128"/>
      <c r="TZI1" s="128"/>
      <c r="TZJ1" s="128"/>
      <c r="TZK1" s="128"/>
      <c r="TZL1" s="128"/>
      <c r="TZM1" s="128"/>
      <c r="TZN1" s="128"/>
      <c r="TZO1" s="128"/>
      <c r="TZP1" s="128"/>
      <c r="TZQ1" s="128"/>
      <c r="TZR1" s="128"/>
      <c r="TZS1" s="128"/>
      <c r="TZT1" s="128"/>
      <c r="TZU1" s="128"/>
      <c r="TZV1" s="128"/>
      <c r="TZW1" s="128"/>
      <c r="TZX1" s="128"/>
      <c r="TZY1" s="128"/>
      <c r="TZZ1" s="128"/>
      <c r="UAA1" s="128"/>
      <c r="UAB1" s="128"/>
      <c r="UAC1" s="128"/>
      <c r="UAD1" s="128"/>
      <c r="UAE1" s="128"/>
      <c r="UAF1" s="128"/>
      <c r="UAG1" s="128"/>
      <c r="UAH1" s="128"/>
      <c r="UAI1" s="128"/>
      <c r="UAJ1" s="128"/>
      <c r="UAK1" s="128"/>
      <c r="UAL1" s="128"/>
      <c r="UAM1" s="128"/>
      <c r="UAN1" s="128"/>
      <c r="UAO1" s="128"/>
      <c r="UAP1" s="128"/>
      <c r="UAQ1" s="128"/>
      <c r="UAR1" s="128"/>
      <c r="UAS1" s="128"/>
      <c r="UAT1" s="128"/>
      <c r="UAU1" s="128"/>
      <c r="UAV1" s="128"/>
      <c r="UAW1" s="128"/>
      <c r="UAX1" s="128"/>
      <c r="UAY1" s="128"/>
      <c r="UAZ1" s="128"/>
      <c r="UBA1" s="128"/>
      <c r="UBB1" s="128"/>
      <c r="UBC1" s="128"/>
      <c r="UBD1" s="128"/>
      <c r="UBE1" s="128"/>
      <c r="UBF1" s="128"/>
      <c r="UBG1" s="128"/>
      <c r="UBH1" s="128"/>
      <c r="UBI1" s="128"/>
      <c r="UBJ1" s="128"/>
      <c r="UBK1" s="128"/>
      <c r="UBL1" s="128"/>
      <c r="UBM1" s="128"/>
      <c r="UBN1" s="128"/>
      <c r="UBO1" s="128"/>
      <c r="UBP1" s="128"/>
      <c r="UBQ1" s="128"/>
      <c r="UBR1" s="128"/>
      <c r="UBS1" s="128"/>
      <c r="UBT1" s="128"/>
      <c r="UBU1" s="128"/>
      <c r="UBV1" s="128"/>
      <c r="UBW1" s="128"/>
      <c r="UBX1" s="128"/>
      <c r="UBY1" s="128"/>
      <c r="UBZ1" s="128"/>
      <c r="UCA1" s="128"/>
      <c r="UCB1" s="128"/>
      <c r="UCC1" s="128"/>
      <c r="UCD1" s="128"/>
      <c r="UCE1" s="128"/>
      <c r="UCF1" s="128"/>
      <c r="UCG1" s="128"/>
      <c r="UCH1" s="128"/>
      <c r="UCI1" s="128"/>
      <c r="UCJ1" s="128"/>
      <c r="UCK1" s="128"/>
      <c r="UCL1" s="128"/>
      <c r="UCM1" s="128"/>
      <c r="UCN1" s="128"/>
      <c r="UCO1" s="128"/>
      <c r="UCP1" s="128"/>
      <c r="UCQ1" s="128"/>
      <c r="UCR1" s="128"/>
      <c r="UCS1" s="128"/>
      <c r="UCT1" s="128"/>
      <c r="UCU1" s="128"/>
      <c r="UCV1" s="128"/>
      <c r="UCW1" s="128"/>
      <c r="UCX1" s="128"/>
      <c r="UCY1" s="128"/>
      <c r="UCZ1" s="128"/>
      <c r="UDA1" s="128"/>
      <c r="UDB1" s="128"/>
      <c r="UDC1" s="128"/>
      <c r="UDD1" s="128"/>
      <c r="UDE1" s="128"/>
      <c r="UDF1" s="128"/>
      <c r="UDG1" s="128"/>
      <c r="UDH1" s="128"/>
      <c r="UDI1" s="128"/>
      <c r="UDJ1" s="128"/>
      <c r="UDK1" s="128"/>
      <c r="UDL1" s="128"/>
      <c r="UDM1" s="128"/>
      <c r="UDN1" s="128"/>
      <c r="UDO1" s="128"/>
      <c r="UDP1" s="128"/>
      <c r="UDQ1" s="128"/>
      <c r="UDR1" s="128"/>
      <c r="UDS1" s="128"/>
      <c r="UDT1" s="128"/>
      <c r="UDU1" s="128"/>
      <c r="UDV1" s="128"/>
      <c r="UDW1" s="128"/>
      <c r="UDX1" s="128"/>
      <c r="UDY1" s="128"/>
      <c r="UDZ1" s="128"/>
      <c r="UEA1" s="128"/>
      <c r="UEB1" s="128"/>
      <c r="UEC1" s="128"/>
      <c r="UED1" s="128"/>
      <c r="UEE1" s="128"/>
      <c r="UEF1" s="128"/>
      <c r="UEG1" s="128"/>
      <c r="UEH1" s="128"/>
      <c r="UEI1" s="128"/>
      <c r="UEJ1" s="128"/>
      <c r="UEK1" s="128"/>
      <c r="UEL1" s="128"/>
      <c r="UEM1" s="128"/>
      <c r="UEN1" s="128"/>
      <c r="UEO1" s="128"/>
      <c r="UEP1" s="128"/>
      <c r="UEQ1" s="128"/>
      <c r="UER1" s="128"/>
      <c r="UES1" s="128"/>
      <c r="UET1" s="128"/>
      <c r="UEU1" s="128"/>
      <c r="UEV1" s="128"/>
      <c r="UEW1" s="128"/>
      <c r="UEX1" s="128"/>
      <c r="UEY1" s="128"/>
      <c r="UEZ1" s="128"/>
      <c r="UFA1" s="128"/>
      <c r="UFB1" s="128"/>
      <c r="UFC1" s="128"/>
      <c r="UFD1" s="128"/>
      <c r="UFE1" s="128"/>
      <c r="UFF1" s="128"/>
      <c r="UFG1" s="128"/>
      <c r="UFH1" s="128"/>
      <c r="UFI1" s="128"/>
      <c r="UFJ1" s="128"/>
      <c r="UFK1" s="128"/>
      <c r="UFL1" s="128"/>
      <c r="UFM1" s="128"/>
      <c r="UFN1" s="128"/>
      <c r="UFO1" s="128"/>
      <c r="UFP1" s="128"/>
      <c r="UFQ1" s="128"/>
      <c r="UFR1" s="128"/>
      <c r="UFS1" s="128"/>
      <c r="UFT1" s="128"/>
      <c r="UFU1" s="128"/>
      <c r="UFV1" s="128"/>
      <c r="UFW1" s="128"/>
      <c r="UFX1" s="128"/>
      <c r="UFY1" s="128"/>
      <c r="UFZ1" s="128"/>
      <c r="UGA1" s="128"/>
      <c r="UGB1" s="128"/>
      <c r="UGC1" s="128"/>
      <c r="UGD1" s="128"/>
      <c r="UGE1" s="128"/>
      <c r="UGF1" s="128"/>
      <c r="UGG1" s="128"/>
      <c r="UGH1" s="128"/>
      <c r="UGI1" s="128"/>
      <c r="UGJ1" s="128"/>
      <c r="UGK1" s="128"/>
      <c r="UGL1" s="128"/>
      <c r="UGM1" s="128"/>
      <c r="UGN1" s="128"/>
      <c r="UGO1" s="128"/>
      <c r="UGP1" s="128"/>
      <c r="UGQ1" s="128"/>
      <c r="UGR1" s="128"/>
      <c r="UGS1" s="128"/>
      <c r="UGT1" s="128"/>
      <c r="UGU1" s="128"/>
      <c r="UGV1" s="128"/>
      <c r="UGW1" s="128"/>
      <c r="UGX1" s="128"/>
      <c r="UGY1" s="128"/>
      <c r="UGZ1" s="128"/>
      <c r="UHA1" s="128"/>
      <c r="UHB1" s="128"/>
      <c r="UHC1" s="128"/>
      <c r="UHD1" s="128"/>
      <c r="UHE1" s="128"/>
      <c r="UHF1" s="128"/>
      <c r="UHG1" s="128"/>
      <c r="UHH1" s="128"/>
      <c r="UHI1" s="128"/>
      <c r="UHJ1" s="128"/>
      <c r="UHK1" s="128"/>
      <c r="UHL1" s="128"/>
      <c r="UHM1" s="128"/>
      <c r="UHN1" s="128"/>
      <c r="UHO1" s="128"/>
      <c r="UHP1" s="128"/>
      <c r="UHQ1" s="128"/>
      <c r="UHR1" s="128"/>
      <c r="UHS1" s="128"/>
      <c r="UHT1" s="128"/>
      <c r="UHU1" s="128"/>
      <c r="UHV1" s="128"/>
      <c r="UHW1" s="128"/>
      <c r="UHX1" s="128"/>
      <c r="UHY1" s="128"/>
      <c r="UHZ1" s="128"/>
      <c r="UIA1" s="128"/>
      <c r="UIB1" s="128"/>
      <c r="UIC1" s="128"/>
      <c r="UID1" s="128"/>
      <c r="UIE1" s="128"/>
      <c r="UIF1" s="128"/>
      <c r="UIG1" s="128"/>
      <c r="UIH1" s="128"/>
      <c r="UII1" s="128"/>
      <c r="UIJ1" s="128"/>
      <c r="UIK1" s="128"/>
      <c r="UIL1" s="128"/>
      <c r="UIM1" s="128"/>
      <c r="UIN1" s="128"/>
      <c r="UIO1" s="128"/>
      <c r="UIP1" s="128"/>
      <c r="UIQ1" s="128"/>
      <c r="UIR1" s="128"/>
      <c r="UIS1" s="128"/>
      <c r="UIT1" s="128"/>
      <c r="UIU1" s="128"/>
      <c r="UIV1" s="128"/>
      <c r="UIW1" s="128"/>
      <c r="UIX1" s="128"/>
      <c r="UIY1" s="128"/>
      <c r="UIZ1" s="128"/>
      <c r="UJA1" s="128"/>
      <c r="UJB1" s="128"/>
      <c r="UJC1" s="128"/>
      <c r="UJD1" s="128"/>
      <c r="UJE1" s="128"/>
      <c r="UJF1" s="128"/>
      <c r="UJG1" s="128"/>
      <c r="UJH1" s="128"/>
      <c r="UJI1" s="128"/>
      <c r="UJJ1" s="128"/>
      <c r="UJK1" s="128"/>
      <c r="UJL1" s="128"/>
      <c r="UJM1" s="128"/>
      <c r="UJN1" s="128"/>
      <c r="UJO1" s="128"/>
      <c r="UJP1" s="128"/>
      <c r="UJQ1" s="128"/>
      <c r="UJR1" s="128"/>
      <c r="UJS1" s="128"/>
      <c r="UJT1" s="128"/>
      <c r="UJU1" s="128"/>
      <c r="UJV1" s="128"/>
      <c r="UJW1" s="128"/>
      <c r="UJX1" s="128"/>
      <c r="UJY1" s="128"/>
      <c r="UJZ1" s="128"/>
      <c r="UKA1" s="128"/>
      <c r="UKB1" s="128"/>
      <c r="UKC1" s="128"/>
      <c r="UKD1" s="128"/>
      <c r="UKE1" s="128"/>
      <c r="UKF1" s="128"/>
      <c r="UKG1" s="128"/>
      <c r="UKH1" s="128"/>
      <c r="UKI1" s="128"/>
      <c r="UKJ1" s="128"/>
      <c r="UKK1" s="128"/>
      <c r="UKL1" s="128"/>
      <c r="UKM1" s="128"/>
      <c r="UKN1" s="128"/>
      <c r="UKO1" s="128"/>
      <c r="UKP1" s="128"/>
      <c r="UKQ1" s="128"/>
      <c r="UKR1" s="128"/>
      <c r="UKS1" s="128"/>
      <c r="UKT1" s="128"/>
      <c r="UKU1" s="128"/>
      <c r="UKV1" s="128"/>
      <c r="UKW1" s="128"/>
      <c r="UKX1" s="128"/>
      <c r="UKY1" s="128"/>
      <c r="UKZ1" s="128"/>
      <c r="ULA1" s="128"/>
      <c r="ULB1" s="128"/>
      <c r="ULC1" s="128"/>
      <c r="ULD1" s="128"/>
      <c r="ULE1" s="128"/>
      <c r="ULF1" s="128"/>
      <c r="ULG1" s="128"/>
      <c r="ULH1" s="128"/>
      <c r="ULI1" s="128"/>
      <c r="ULJ1" s="128"/>
      <c r="ULK1" s="128"/>
      <c r="ULL1" s="128"/>
      <c r="ULM1" s="128"/>
      <c r="ULN1" s="128"/>
      <c r="ULO1" s="128"/>
      <c r="ULP1" s="128"/>
      <c r="ULQ1" s="128"/>
      <c r="ULR1" s="128"/>
      <c r="ULS1" s="128"/>
      <c r="ULT1" s="128"/>
      <c r="ULU1" s="128"/>
      <c r="ULV1" s="128"/>
      <c r="ULW1" s="128"/>
      <c r="ULX1" s="128"/>
      <c r="ULY1" s="128"/>
      <c r="ULZ1" s="128"/>
      <c r="UMA1" s="128"/>
      <c r="UMB1" s="128"/>
      <c r="UMC1" s="128"/>
      <c r="UMD1" s="128"/>
      <c r="UME1" s="128"/>
      <c r="UMF1" s="128"/>
      <c r="UMG1" s="128"/>
      <c r="UMH1" s="128"/>
      <c r="UMI1" s="128"/>
      <c r="UMJ1" s="128"/>
      <c r="UMK1" s="128"/>
      <c r="UML1" s="128"/>
      <c r="UMM1" s="128"/>
      <c r="UMN1" s="128"/>
      <c r="UMO1" s="128"/>
      <c r="UMP1" s="128"/>
      <c r="UMQ1" s="128"/>
      <c r="UMR1" s="128"/>
      <c r="UMS1" s="128"/>
      <c r="UMT1" s="128"/>
      <c r="UMU1" s="128"/>
      <c r="UMV1" s="128"/>
      <c r="UMW1" s="128"/>
      <c r="UMX1" s="128"/>
      <c r="UMY1" s="128"/>
      <c r="UMZ1" s="128"/>
      <c r="UNA1" s="128"/>
      <c r="UNB1" s="128"/>
      <c r="UNC1" s="128"/>
      <c r="UND1" s="128"/>
      <c r="UNE1" s="128"/>
      <c r="UNF1" s="128"/>
      <c r="UNG1" s="128"/>
      <c r="UNH1" s="128"/>
      <c r="UNI1" s="128"/>
      <c r="UNJ1" s="128"/>
      <c r="UNK1" s="128"/>
      <c r="UNL1" s="128"/>
      <c r="UNM1" s="128"/>
      <c r="UNN1" s="128"/>
      <c r="UNO1" s="128"/>
      <c r="UNP1" s="128"/>
      <c r="UNQ1" s="128"/>
      <c r="UNR1" s="128"/>
      <c r="UNS1" s="128"/>
      <c r="UNT1" s="128"/>
      <c r="UNU1" s="128"/>
      <c r="UNV1" s="128"/>
      <c r="UNW1" s="128"/>
      <c r="UNX1" s="128"/>
      <c r="UNY1" s="128"/>
      <c r="UNZ1" s="128"/>
      <c r="UOA1" s="128"/>
      <c r="UOB1" s="128"/>
      <c r="UOC1" s="128"/>
      <c r="UOD1" s="128"/>
      <c r="UOE1" s="128"/>
      <c r="UOF1" s="128"/>
      <c r="UOG1" s="128"/>
      <c r="UOH1" s="128"/>
      <c r="UOI1" s="128"/>
      <c r="UOJ1" s="128"/>
      <c r="UOK1" s="128"/>
      <c r="UOL1" s="128"/>
      <c r="UOM1" s="128"/>
      <c r="UON1" s="128"/>
      <c r="UOO1" s="128"/>
      <c r="UOP1" s="128"/>
      <c r="UOQ1" s="128"/>
      <c r="UOR1" s="128"/>
      <c r="UOS1" s="128"/>
      <c r="UOT1" s="128"/>
      <c r="UOU1" s="128"/>
      <c r="UOV1" s="128"/>
      <c r="UOW1" s="128"/>
      <c r="UOX1" s="128"/>
      <c r="UOY1" s="128"/>
      <c r="UOZ1" s="128"/>
      <c r="UPA1" s="128"/>
      <c r="UPB1" s="128"/>
      <c r="UPC1" s="128"/>
      <c r="UPD1" s="128"/>
      <c r="UPE1" s="128"/>
      <c r="UPF1" s="128"/>
      <c r="UPG1" s="128"/>
      <c r="UPH1" s="128"/>
      <c r="UPI1" s="128"/>
      <c r="UPJ1" s="128"/>
      <c r="UPK1" s="128"/>
      <c r="UPL1" s="128"/>
      <c r="UPM1" s="128"/>
      <c r="UPN1" s="128"/>
      <c r="UPO1" s="128"/>
      <c r="UPP1" s="128"/>
      <c r="UPQ1" s="128"/>
      <c r="UPR1" s="128"/>
      <c r="UPS1" s="128"/>
      <c r="UPT1" s="128"/>
      <c r="UPU1" s="128"/>
      <c r="UPV1" s="128"/>
      <c r="UPW1" s="128"/>
      <c r="UPX1" s="128"/>
      <c r="UPY1" s="128"/>
      <c r="UPZ1" s="128"/>
      <c r="UQA1" s="128"/>
      <c r="UQB1" s="128"/>
      <c r="UQC1" s="128"/>
      <c r="UQD1" s="128"/>
      <c r="UQE1" s="128"/>
      <c r="UQF1" s="128"/>
      <c r="UQG1" s="128"/>
      <c r="UQH1" s="128"/>
      <c r="UQI1" s="128"/>
      <c r="UQJ1" s="128"/>
      <c r="UQK1" s="128"/>
      <c r="UQL1" s="128"/>
      <c r="UQM1" s="128"/>
      <c r="UQN1" s="128"/>
      <c r="UQO1" s="128"/>
      <c r="UQP1" s="128"/>
      <c r="UQQ1" s="128"/>
      <c r="UQR1" s="128"/>
      <c r="UQS1" s="128"/>
      <c r="UQT1" s="128"/>
      <c r="UQU1" s="128"/>
      <c r="UQV1" s="128"/>
      <c r="UQW1" s="128"/>
      <c r="UQX1" s="128"/>
      <c r="UQY1" s="128"/>
      <c r="UQZ1" s="128"/>
      <c r="URA1" s="128"/>
      <c r="URB1" s="128"/>
      <c r="URC1" s="128"/>
      <c r="URD1" s="128"/>
      <c r="URE1" s="128"/>
      <c r="URF1" s="128"/>
      <c r="URG1" s="128"/>
      <c r="URH1" s="128"/>
      <c r="URI1" s="128"/>
      <c r="URJ1" s="128"/>
      <c r="URK1" s="128"/>
      <c r="URL1" s="128"/>
      <c r="URM1" s="128"/>
      <c r="URN1" s="128"/>
      <c r="URO1" s="128"/>
      <c r="URP1" s="128"/>
      <c r="URQ1" s="128"/>
      <c r="URR1" s="128"/>
      <c r="URS1" s="128"/>
      <c r="URT1" s="128"/>
      <c r="URU1" s="128"/>
      <c r="URV1" s="128"/>
      <c r="URW1" s="128"/>
      <c r="URX1" s="128"/>
      <c r="URY1" s="128"/>
      <c r="URZ1" s="128"/>
      <c r="USA1" s="128"/>
      <c r="USB1" s="128"/>
      <c r="USC1" s="128"/>
      <c r="USD1" s="128"/>
      <c r="USE1" s="128"/>
      <c r="USF1" s="128"/>
      <c r="USG1" s="128"/>
      <c r="USH1" s="128"/>
      <c r="USI1" s="128"/>
      <c r="USJ1" s="128"/>
      <c r="USK1" s="128"/>
      <c r="USL1" s="128"/>
      <c r="USM1" s="128"/>
      <c r="USN1" s="128"/>
      <c r="USO1" s="128"/>
      <c r="USP1" s="128"/>
      <c r="USQ1" s="128"/>
      <c r="USR1" s="128"/>
      <c r="USS1" s="128"/>
      <c r="UST1" s="128"/>
      <c r="USU1" s="128"/>
      <c r="USV1" s="128"/>
      <c r="USW1" s="128"/>
      <c r="USX1" s="128"/>
      <c r="USY1" s="128"/>
      <c r="USZ1" s="128"/>
      <c r="UTA1" s="128"/>
      <c r="UTB1" s="128"/>
      <c r="UTC1" s="128"/>
      <c r="UTD1" s="128"/>
      <c r="UTE1" s="128"/>
      <c r="UTF1" s="128"/>
      <c r="UTG1" s="128"/>
      <c r="UTH1" s="128"/>
      <c r="UTI1" s="128"/>
      <c r="UTJ1" s="128"/>
      <c r="UTK1" s="128"/>
      <c r="UTL1" s="128"/>
      <c r="UTM1" s="128"/>
      <c r="UTN1" s="128"/>
      <c r="UTO1" s="128"/>
      <c r="UTP1" s="128"/>
      <c r="UTQ1" s="128"/>
      <c r="UTR1" s="128"/>
      <c r="UTS1" s="128"/>
      <c r="UTT1" s="128"/>
      <c r="UTU1" s="128"/>
      <c r="UTV1" s="128"/>
      <c r="UTW1" s="128"/>
      <c r="UTX1" s="128"/>
      <c r="UTY1" s="128"/>
      <c r="UTZ1" s="128"/>
      <c r="UUA1" s="128"/>
      <c r="UUB1" s="128"/>
      <c r="UUC1" s="128"/>
      <c r="UUD1" s="128"/>
      <c r="UUE1" s="128"/>
      <c r="UUF1" s="128"/>
      <c r="UUG1" s="128"/>
      <c r="UUH1" s="128"/>
      <c r="UUI1" s="128"/>
      <c r="UUJ1" s="128"/>
      <c r="UUK1" s="128"/>
      <c r="UUL1" s="128"/>
      <c r="UUM1" s="128"/>
      <c r="UUN1" s="128"/>
      <c r="UUO1" s="128"/>
      <c r="UUP1" s="128"/>
      <c r="UUQ1" s="128"/>
      <c r="UUR1" s="128"/>
      <c r="UUS1" s="128"/>
      <c r="UUT1" s="128"/>
      <c r="UUU1" s="128"/>
      <c r="UUV1" s="128"/>
      <c r="UUW1" s="128"/>
      <c r="UUX1" s="128"/>
      <c r="UUY1" s="128"/>
      <c r="UUZ1" s="128"/>
      <c r="UVA1" s="128"/>
      <c r="UVB1" s="128"/>
      <c r="UVC1" s="128"/>
      <c r="UVD1" s="128"/>
      <c r="UVE1" s="128"/>
      <c r="UVF1" s="128"/>
      <c r="UVG1" s="128"/>
      <c r="UVH1" s="128"/>
      <c r="UVI1" s="128"/>
      <c r="UVJ1" s="128"/>
      <c r="UVK1" s="128"/>
      <c r="UVL1" s="128"/>
      <c r="UVM1" s="128"/>
      <c r="UVN1" s="128"/>
      <c r="UVO1" s="128"/>
      <c r="UVP1" s="128"/>
      <c r="UVQ1" s="128"/>
      <c r="UVR1" s="128"/>
      <c r="UVS1" s="128"/>
      <c r="UVT1" s="128"/>
      <c r="UVU1" s="128"/>
      <c r="UVV1" s="128"/>
      <c r="UVW1" s="128"/>
      <c r="UVX1" s="128"/>
      <c r="UVY1" s="128"/>
      <c r="UVZ1" s="128"/>
      <c r="UWA1" s="128"/>
      <c r="UWB1" s="128"/>
      <c r="UWC1" s="128"/>
      <c r="UWD1" s="128"/>
      <c r="UWE1" s="128"/>
      <c r="UWF1" s="128"/>
      <c r="UWG1" s="128"/>
      <c r="UWH1" s="128"/>
      <c r="UWI1" s="128"/>
      <c r="UWJ1" s="128"/>
      <c r="UWK1" s="128"/>
      <c r="UWL1" s="128"/>
      <c r="UWM1" s="128"/>
      <c r="UWN1" s="128"/>
      <c r="UWO1" s="128"/>
      <c r="UWP1" s="128"/>
      <c r="UWQ1" s="128"/>
      <c r="UWR1" s="128"/>
      <c r="UWS1" s="128"/>
      <c r="UWT1" s="128"/>
      <c r="UWU1" s="128"/>
      <c r="UWV1" s="128"/>
      <c r="UWW1" s="128"/>
      <c r="UWX1" s="128"/>
      <c r="UWY1" s="128"/>
      <c r="UWZ1" s="128"/>
      <c r="UXA1" s="128"/>
      <c r="UXB1" s="128"/>
      <c r="UXC1" s="128"/>
      <c r="UXD1" s="128"/>
      <c r="UXE1" s="128"/>
      <c r="UXF1" s="128"/>
      <c r="UXG1" s="128"/>
      <c r="UXH1" s="128"/>
      <c r="UXI1" s="128"/>
      <c r="UXJ1" s="128"/>
      <c r="UXK1" s="128"/>
      <c r="UXL1" s="128"/>
      <c r="UXM1" s="128"/>
      <c r="UXN1" s="128"/>
      <c r="UXO1" s="128"/>
      <c r="UXP1" s="128"/>
      <c r="UXQ1" s="128"/>
      <c r="UXR1" s="128"/>
      <c r="UXS1" s="128"/>
      <c r="UXT1" s="128"/>
      <c r="UXU1" s="128"/>
      <c r="UXV1" s="128"/>
      <c r="UXW1" s="128"/>
      <c r="UXX1" s="128"/>
      <c r="UXY1" s="128"/>
      <c r="UXZ1" s="128"/>
      <c r="UYA1" s="128"/>
      <c r="UYB1" s="128"/>
      <c r="UYC1" s="128"/>
      <c r="UYD1" s="128"/>
      <c r="UYE1" s="128"/>
      <c r="UYF1" s="128"/>
      <c r="UYG1" s="128"/>
      <c r="UYH1" s="128"/>
      <c r="UYI1" s="128"/>
      <c r="UYJ1" s="128"/>
      <c r="UYK1" s="128"/>
      <c r="UYL1" s="128"/>
      <c r="UYM1" s="128"/>
      <c r="UYN1" s="128"/>
      <c r="UYO1" s="128"/>
      <c r="UYP1" s="128"/>
      <c r="UYQ1" s="128"/>
      <c r="UYR1" s="128"/>
      <c r="UYS1" s="128"/>
      <c r="UYT1" s="128"/>
      <c r="UYU1" s="128"/>
      <c r="UYV1" s="128"/>
      <c r="UYW1" s="128"/>
      <c r="UYX1" s="128"/>
      <c r="UYY1" s="128"/>
      <c r="UYZ1" s="128"/>
      <c r="UZA1" s="128"/>
      <c r="UZB1" s="128"/>
      <c r="UZC1" s="128"/>
      <c r="UZD1" s="128"/>
      <c r="UZE1" s="128"/>
      <c r="UZF1" s="128"/>
      <c r="UZG1" s="128"/>
      <c r="UZH1" s="128"/>
      <c r="UZI1" s="128"/>
      <c r="UZJ1" s="128"/>
      <c r="UZK1" s="128"/>
      <c r="UZL1" s="128"/>
      <c r="UZM1" s="128"/>
      <c r="UZN1" s="128"/>
      <c r="UZO1" s="128"/>
      <c r="UZP1" s="128"/>
      <c r="UZQ1" s="128"/>
      <c r="UZR1" s="128"/>
      <c r="UZS1" s="128"/>
      <c r="UZT1" s="128"/>
      <c r="UZU1" s="128"/>
      <c r="UZV1" s="128"/>
      <c r="UZW1" s="128"/>
      <c r="UZX1" s="128"/>
      <c r="UZY1" s="128"/>
      <c r="UZZ1" s="128"/>
      <c r="VAA1" s="128"/>
      <c r="VAB1" s="128"/>
      <c r="VAC1" s="128"/>
      <c r="VAD1" s="128"/>
      <c r="VAE1" s="128"/>
      <c r="VAF1" s="128"/>
      <c r="VAG1" s="128"/>
      <c r="VAH1" s="128"/>
      <c r="VAI1" s="128"/>
      <c r="VAJ1" s="128"/>
      <c r="VAK1" s="128"/>
      <c r="VAL1" s="128"/>
      <c r="VAM1" s="128"/>
      <c r="VAN1" s="128"/>
      <c r="VAO1" s="128"/>
      <c r="VAP1" s="128"/>
      <c r="VAQ1" s="128"/>
      <c r="VAR1" s="128"/>
      <c r="VAS1" s="128"/>
      <c r="VAT1" s="128"/>
      <c r="VAU1" s="128"/>
      <c r="VAV1" s="128"/>
      <c r="VAW1" s="128"/>
      <c r="VAX1" s="128"/>
      <c r="VAY1" s="128"/>
      <c r="VAZ1" s="128"/>
      <c r="VBA1" s="128"/>
      <c r="VBB1" s="128"/>
      <c r="VBC1" s="128"/>
      <c r="VBD1" s="128"/>
      <c r="VBE1" s="128"/>
      <c r="VBF1" s="128"/>
      <c r="VBG1" s="128"/>
      <c r="VBH1" s="128"/>
      <c r="VBI1" s="128"/>
      <c r="VBJ1" s="128"/>
      <c r="VBK1" s="128"/>
      <c r="VBL1" s="128"/>
      <c r="VBM1" s="128"/>
      <c r="VBN1" s="128"/>
      <c r="VBO1" s="128"/>
      <c r="VBP1" s="128"/>
      <c r="VBQ1" s="128"/>
      <c r="VBR1" s="128"/>
      <c r="VBS1" s="128"/>
      <c r="VBT1" s="128"/>
      <c r="VBU1" s="128"/>
      <c r="VBV1" s="128"/>
      <c r="VBW1" s="128"/>
      <c r="VBX1" s="128"/>
      <c r="VBY1" s="128"/>
      <c r="VBZ1" s="128"/>
      <c r="VCA1" s="128"/>
      <c r="VCB1" s="128"/>
      <c r="VCC1" s="128"/>
      <c r="VCD1" s="128"/>
      <c r="VCE1" s="128"/>
      <c r="VCF1" s="128"/>
      <c r="VCG1" s="128"/>
      <c r="VCH1" s="128"/>
      <c r="VCI1" s="128"/>
      <c r="VCJ1" s="128"/>
      <c r="VCK1" s="128"/>
      <c r="VCL1" s="128"/>
      <c r="VCM1" s="128"/>
      <c r="VCN1" s="128"/>
      <c r="VCO1" s="128"/>
      <c r="VCP1" s="128"/>
      <c r="VCQ1" s="128"/>
      <c r="VCR1" s="128"/>
      <c r="VCS1" s="128"/>
      <c r="VCT1" s="128"/>
      <c r="VCU1" s="128"/>
      <c r="VCV1" s="128"/>
      <c r="VCW1" s="128"/>
      <c r="VCX1" s="128"/>
      <c r="VCY1" s="128"/>
      <c r="VCZ1" s="128"/>
      <c r="VDA1" s="128"/>
      <c r="VDB1" s="128"/>
      <c r="VDC1" s="128"/>
      <c r="VDD1" s="128"/>
      <c r="VDE1" s="128"/>
      <c r="VDF1" s="128"/>
      <c r="VDG1" s="128"/>
      <c r="VDH1" s="128"/>
      <c r="VDI1" s="128"/>
      <c r="VDJ1" s="128"/>
      <c r="VDK1" s="128"/>
      <c r="VDL1" s="128"/>
      <c r="VDM1" s="128"/>
      <c r="VDN1" s="128"/>
      <c r="VDO1" s="128"/>
      <c r="VDP1" s="128"/>
      <c r="VDQ1" s="128"/>
      <c r="VDR1" s="128"/>
      <c r="VDS1" s="128"/>
      <c r="VDT1" s="128"/>
      <c r="VDU1" s="128"/>
      <c r="VDV1" s="128"/>
      <c r="VDW1" s="128"/>
      <c r="VDX1" s="128"/>
      <c r="VDY1" s="128"/>
      <c r="VDZ1" s="128"/>
      <c r="VEA1" s="128"/>
      <c r="VEB1" s="128"/>
      <c r="VEC1" s="128"/>
      <c r="VED1" s="128"/>
      <c r="VEE1" s="128"/>
      <c r="VEF1" s="128"/>
      <c r="VEG1" s="128"/>
      <c r="VEH1" s="128"/>
      <c r="VEI1" s="128"/>
      <c r="VEJ1" s="128"/>
      <c r="VEK1" s="128"/>
      <c r="VEL1" s="128"/>
      <c r="VEM1" s="128"/>
      <c r="VEN1" s="128"/>
      <c r="VEO1" s="128"/>
      <c r="VEP1" s="128"/>
      <c r="VEQ1" s="128"/>
      <c r="VER1" s="128"/>
      <c r="VES1" s="128"/>
      <c r="VET1" s="128"/>
      <c r="VEU1" s="128"/>
      <c r="VEV1" s="128"/>
      <c r="VEW1" s="128"/>
      <c r="VEX1" s="128"/>
      <c r="VEY1" s="128"/>
      <c r="VEZ1" s="128"/>
      <c r="VFA1" s="128"/>
      <c r="VFB1" s="128"/>
      <c r="VFC1" s="128"/>
      <c r="VFD1" s="128"/>
      <c r="VFE1" s="128"/>
      <c r="VFF1" s="128"/>
      <c r="VFG1" s="128"/>
      <c r="VFH1" s="128"/>
      <c r="VFI1" s="128"/>
      <c r="VFJ1" s="128"/>
      <c r="VFK1" s="128"/>
      <c r="VFL1" s="128"/>
      <c r="VFM1" s="128"/>
      <c r="VFN1" s="128"/>
      <c r="VFO1" s="128"/>
      <c r="VFP1" s="128"/>
      <c r="VFQ1" s="128"/>
      <c r="VFR1" s="128"/>
      <c r="VFS1" s="128"/>
      <c r="VFT1" s="128"/>
      <c r="VFU1" s="128"/>
      <c r="VFV1" s="128"/>
      <c r="VFW1" s="128"/>
      <c r="VFX1" s="128"/>
      <c r="VFY1" s="128"/>
      <c r="VFZ1" s="128"/>
      <c r="VGA1" s="128"/>
      <c r="VGB1" s="128"/>
      <c r="VGC1" s="128"/>
      <c r="VGD1" s="128"/>
      <c r="VGE1" s="128"/>
      <c r="VGF1" s="128"/>
      <c r="VGG1" s="128"/>
      <c r="VGH1" s="128"/>
      <c r="VGI1" s="128"/>
      <c r="VGJ1" s="128"/>
      <c r="VGK1" s="128"/>
      <c r="VGL1" s="128"/>
      <c r="VGM1" s="128"/>
      <c r="VGN1" s="128"/>
      <c r="VGO1" s="128"/>
      <c r="VGP1" s="128"/>
      <c r="VGQ1" s="128"/>
      <c r="VGR1" s="128"/>
      <c r="VGS1" s="128"/>
      <c r="VGT1" s="128"/>
      <c r="VGU1" s="128"/>
      <c r="VGV1" s="128"/>
      <c r="VGW1" s="128"/>
      <c r="VGX1" s="128"/>
      <c r="VGY1" s="128"/>
      <c r="VGZ1" s="128"/>
      <c r="VHA1" s="128"/>
      <c r="VHB1" s="128"/>
      <c r="VHC1" s="128"/>
      <c r="VHD1" s="128"/>
      <c r="VHE1" s="128"/>
      <c r="VHF1" s="128"/>
      <c r="VHG1" s="128"/>
      <c r="VHH1" s="128"/>
      <c r="VHI1" s="128"/>
      <c r="VHJ1" s="128"/>
      <c r="VHK1" s="128"/>
      <c r="VHL1" s="128"/>
      <c r="VHM1" s="128"/>
      <c r="VHN1" s="128"/>
      <c r="VHO1" s="128"/>
      <c r="VHP1" s="128"/>
      <c r="VHQ1" s="128"/>
      <c r="VHR1" s="128"/>
      <c r="VHS1" s="128"/>
      <c r="VHT1" s="128"/>
      <c r="VHU1" s="128"/>
      <c r="VHV1" s="128"/>
      <c r="VHW1" s="128"/>
      <c r="VHX1" s="128"/>
      <c r="VHY1" s="128"/>
      <c r="VHZ1" s="128"/>
      <c r="VIA1" s="128"/>
      <c r="VIB1" s="128"/>
      <c r="VIC1" s="128"/>
      <c r="VID1" s="128"/>
      <c r="VIE1" s="128"/>
      <c r="VIF1" s="128"/>
      <c r="VIG1" s="128"/>
      <c r="VIH1" s="128"/>
      <c r="VII1" s="128"/>
      <c r="VIJ1" s="128"/>
      <c r="VIK1" s="128"/>
      <c r="VIL1" s="128"/>
      <c r="VIM1" s="128"/>
      <c r="VIN1" s="128"/>
      <c r="VIO1" s="128"/>
      <c r="VIP1" s="128"/>
      <c r="VIQ1" s="128"/>
      <c r="VIR1" s="128"/>
      <c r="VIS1" s="128"/>
      <c r="VIT1" s="128"/>
      <c r="VIU1" s="128"/>
      <c r="VIV1" s="128"/>
      <c r="VIW1" s="128"/>
      <c r="VIX1" s="128"/>
      <c r="VIY1" s="128"/>
      <c r="VIZ1" s="128"/>
      <c r="VJA1" s="128"/>
      <c r="VJB1" s="128"/>
      <c r="VJC1" s="128"/>
      <c r="VJD1" s="128"/>
      <c r="VJE1" s="128"/>
      <c r="VJF1" s="128"/>
      <c r="VJG1" s="128"/>
      <c r="VJH1" s="128"/>
      <c r="VJI1" s="128"/>
      <c r="VJJ1" s="128"/>
      <c r="VJK1" s="128"/>
      <c r="VJL1" s="128"/>
      <c r="VJM1" s="128"/>
      <c r="VJN1" s="128"/>
      <c r="VJO1" s="128"/>
      <c r="VJP1" s="128"/>
      <c r="VJQ1" s="128"/>
      <c r="VJR1" s="128"/>
      <c r="VJS1" s="128"/>
      <c r="VJT1" s="128"/>
      <c r="VJU1" s="128"/>
      <c r="VJV1" s="128"/>
      <c r="VJW1" s="128"/>
      <c r="VJX1" s="128"/>
      <c r="VJY1" s="128"/>
      <c r="VJZ1" s="128"/>
      <c r="VKA1" s="128"/>
      <c r="VKB1" s="128"/>
      <c r="VKC1" s="128"/>
      <c r="VKD1" s="128"/>
      <c r="VKE1" s="128"/>
      <c r="VKF1" s="128"/>
      <c r="VKG1" s="128"/>
      <c r="VKH1" s="128"/>
      <c r="VKI1" s="128"/>
      <c r="VKJ1" s="128"/>
      <c r="VKK1" s="128"/>
      <c r="VKL1" s="128"/>
      <c r="VKM1" s="128"/>
      <c r="VKN1" s="128"/>
      <c r="VKO1" s="128"/>
      <c r="VKP1" s="128"/>
      <c r="VKQ1" s="128"/>
      <c r="VKR1" s="128"/>
      <c r="VKS1" s="128"/>
      <c r="VKT1" s="128"/>
      <c r="VKU1" s="128"/>
      <c r="VKV1" s="128"/>
      <c r="VKW1" s="128"/>
      <c r="VKX1" s="128"/>
      <c r="VKY1" s="128"/>
      <c r="VKZ1" s="128"/>
      <c r="VLA1" s="128"/>
      <c r="VLB1" s="128"/>
      <c r="VLC1" s="128"/>
      <c r="VLD1" s="128"/>
      <c r="VLE1" s="128"/>
      <c r="VLF1" s="128"/>
      <c r="VLG1" s="128"/>
      <c r="VLH1" s="128"/>
      <c r="VLI1" s="128"/>
      <c r="VLJ1" s="128"/>
      <c r="VLK1" s="128"/>
      <c r="VLL1" s="128"/>
      <c r="VLM1" s="128"/>
      <c r="VLN1" s="128"/>
      <c r="VLO1" s="128"/>
      <c r="VLP1" s="128"/>
      <c r="VLQ1" s="128"/>
      <c r="VLR1" s="128"/>
      <c r="VLS1" s="128"/>
      <c r="VLT1" s="128"/>
      <c r="VLU1" s="128"/>
      <c r="VLV1" s="128"/>
      <c r="VLW1" s="128"/>
      <c r="VLX1" s="128"/>
      <c r="VLY1" s="128"/>
      <c r="VLZ1" s="128"/>
      <c r="VMA1" s="128"/>
      <c r="VMB1" s="128"/>
      <c r="VMC1" s="128"/>
      <c r="VMD1" s="128"/>
      <c r="VME1" s="128"/>
      <c r="VMF1" s="128"/>
      <c r="VMG1" s="128"/>
      <c r="VMH1" s="128"/>
      <c r="VMI1" s="128"/>
      <c r="VMJ1" s="128"/>
      <c r="VMK1" s="128"/>
      <c r="VML1" s="128"/>
      <c r="VMM1" s="128"/>
      <c r="VMN1" s="128"/>
      <c r="VMO1" s="128"/>
      <c r="VMP1" s="128"/>
      <c r="VMQ1" s="128"/>
      <c r="VMR1" s="128"/>
      <c r="VMS1" s="128"/>
      <c r="VMT1" s="128"/>
      <c r="VMU1" s="128"/>
      <c r="VMV1" s="128"/>
      <c r="VMW1" s="128"/>
      <c r="VMX1" s="128"/>
      <c r="VMY1" s="128"/>
      <c r="VMZ1" s="128"/>
      <c r="VNA1" s="128"/>
      <c r="VNB1" s="128"/>
      <c r="VNC1" s="128"/>
      <c r="VND1" s="128"/>
      <c r="VNE1" s="128"/>
      <c r="VNF1" s="128"/>
      <c r="VNG1" s="128"/>
      <c r="VNH1" s="128"/>
      <c r="VNI1" s="128"/>
      <c r="VNJ1" s="128"/>
      <c r="VNK1" s="128"/>
      <c r="VNL1" s="128"/>
      <c r="VNM1" s="128"/>
      <c r="VNN1" s="128"/>
      <c r="VNO1" s="128"/>
      <c r="VNP1" s="128"/>
      <c r="VNQ1" s="128"/>
      <c r="VNR1" s="128"/>
      <c r="VNS1" s="128"/>
      <c r="VNT1" s="128"/>
      <c r="VNU1" s="128"/>
      <c r="VNV1" s="128"/>
      <c r="VNW1" s="128"/>
      <c r="VNX1" s="128"/>
      <c r="VNY1" s="128"/>
      <c r="VNZ1" s="128"/>
      <c r="VOA1" s="128"/>
      <c r="VOB1" s="128"/>
      <c r="VOC1" s="128"/>
      <c r="VOD1" s="128"/>
      <c r="VOE1" s="128"/>
      <c r="VOF1" s="128"/>
      <c r="VOG1" s="128"/>
      <c r="VOH1" s="128"/>
      <c r="VOI1" s="128"/>
      <c r="VOJ1" s="128"/>
      <c r="VOK1" s="128"/>
      <c r="VOL1" s="128"/>
      <c r="VOM1" s="128"/>
      <c r="VON1" s="128"/>
      <c r="VOO1" s="128"/>
      <c r="VOP1" s="128"/>
      <c r="VOQ1" s="128"/>
      <c r="VOR1" s="128"/>
      <c r="VOS1" s="128"/>
      <c r="VOT1" s="128"/>
      <c r="VOU1" s="128"/>
      <c r="VOV1" s="128"/>
      <c r="VOW1" s="128"/>
      <c r="VOX1" s="128"/>
      <c r="VOY1" s="128"/>
      <c r="VOZ1" s="128"/>
      <c r="VPA1" s="128"/>
      <c r="VPB1" s="128"/>
      <c r="VPC1" s="128"/>
      <c r="VPD1" s="128"/>
      <c r="VPE1" s="128"/>
      <c r="VPF1" s="128"/>
      <c r="VPG1" s="128"/>
      <c r="VPH1" s="128"/>
      <c r="VPI1" s="128"/>
      <c r="VPJ1" s="128"/>
      <c r="VPK1" s="128"/>
      <c r="VPL1" s="128"/>
      <c r="VPM1" s="128"/>
      <c r="VPN1" s="128"/>
      <c r="VPO1" s="128"/>
      <c r="VPP1" s="128"/>
      <c r="VPQ1" s="128"/>
      <c r="VPR1" s="128"/>
      <c r="VPS1" s="128"/>
      <c r="VPT1" s="128"/>
      <c r="VPU1" s="128"/>
      <c r="VPV1" s="128"/>
      <c r="VPW1" s="128"/>
      <c r="VPX1" s="128"/>
      <c r="VPY1" s="128"/>
      <c r="VPZ1" s="128"/>
      <c r="VQA1" s="128"/>
      <c r="VQB1" s="128"/>
      <c r="VQC1" s="128"/>
      <c r="VQD1" s="128"/>
      <c r="VQE1" s="128"/>
      <c r="VQF1" s="128"/>
      <c r="VQG1" s="128"/>
      <c r="VQH1" s="128"/>
      <c r="VQI1" s="128"/>
      <c r="VQJ1" s="128"/>
      <c r="VQK1" s="128"/>
      <c r="VQL1" s="128"/>
      <c r="VQM1" s="128"/>
      <c r="VQN1" s="128"/>
      <c r="VQO1" s="128"/>
      <c r="VQP1" s="128"/>
      <c r="VQQ1" s="128"/>
      <c r="VQR1" s="128"/>
      <c r="VQS1" s="128"/>
      <c r="VQT1" s="128"/>
      <c r="VQU1" s="128"/>
      <c r="VQV1" s="128"/>
      <c r="VQW1" s="128"/>
      <c r="VQX1" s="128"/>
      <c r="VQY1" s="128"/>
      <c r="VQZ1" s="128"/>
      <c r="VRA1" s="128"/>
      <c r="VRB1" s="128"/>
      <c r="VRC1" s="128"/>
      <c r="VRD1" s="128"/>
      <c r="VRE1" s="128"/>
      <c r="VRF1" s="128"/>
      <c r="VRG1" s="128"/>
      <c r="VRH1" s="128"/>
      <c r="VRI1" s="128"/>
      <c r="VRJ1" s="128"/>
      <c r="VRK1" s="128"/>
      <c r="VRL1" s="128"/>
      <c r="VRM1" s="128"/>
      <c r="VRN1" s="128"/>
      <c r="VRO1" s="128"/>
      <c r="VRP1" s="128"/>
      <c r="VRQ1" s="128"/>
      <c r="VRR1" s="128"/>
      <c r="VRS1" s="128"/>
      <c r="VRT1" s="128"/>
      <c r="VRU1" s="128"/>
      <c r="VRV1" s="128"/>
      <c r="VRW1" s="128"/>
      <c r="VRX1" s="128"/>
      <c r="VRY1" s="128"/>
      <c r="VRZ1" s="128"/>
      <c r="VSA1" s="128"/>
      <c r="VSB1" s="128"/>
      <c r="VSC1" s="128"/>
      <c r="VSD1" s="128"/>
      <c r="VSE1" s="128"/>
      <c r="VSF1" s="128"/>
      <c r="VSG1" s="128"/>
      <c r="VSH1" s="128"/>
      <c r="VSI1" s="128"/>
      <c r="VSJ1" s="128"/>
      <c r="VSK1" s="128"/>
      <c r="VSL1" s="128"/>
      <c r="VSM1" s="128"/>
      <c r="VSN1" s="128"/>
      <c r="VSO1" s="128"/>
      <c r="VSP1" s="128"/>
      <c r="VSQ1" s="128"/>
      <c r="VSR1" s="128"/>
      <c r="VSS1" s="128"/>
      <c r="VST1" s="128"/>
      <c r="VSU1" s="128"/>
      <c r="VSV1" s="128"/>
      <c r="VSW1" s="128"/>
      <c r="VSX1" s="128"/>
      <c r="VSY1" s="128"/>
      <c r="VSZ1" s="128"/>
      <c r="VTA1" s="128"/>
      <c r="VTB1" s="128"/>
      <c r="VTC1" s="128"/>
      <c r="VTD1" s="128"/>
      <c r="VTE1" s="128"/>
      <c r="VTF1" s="128"/>
      <c r="VTG1" s="128"/>
      <c r="VTH1" s="128"/>
      <c r="VTI1" s="128"/>
      <c r="VTJ1" s="128"/>
      <c r="VTK1" s="128"/>
      <c r="VTL1" s="128"/>
      <c r="VTM1" s="128"/>
      <c r="VTN1" s="128"/>
      <c r="VTO1" s="128"/>
      <c r="VTP1" s="128"/>
      <c r="VTQ1" s="128"/>
      <c r="VTR1" s="128"/>
      <c r="VTS1" s="128"/>
      <c r="VTT1" s="128"/>
      <c r="VTU1" s="128"/>
      <c r="VTV1" s="128"/>
      <c r="VTW1" s="128"/>
      <c r="VTX1" s="128"/>
      <c r="VTY1" s="128"/>
      <c r="VTZ1" s="128"/>
      <c r="VUA1" s="128"/>
      <c r="VUB1" s="128"/>
      <c r="VUC1" s="128"/>
      <c r="VUD1" s="128"/>
      <c r="VUE1" s="128"/>
      <c r="VUF1" s="128"/>
      <c r="VUG1" s="128"/>
      <c r="VUH1" s="128"/>
      <c r="VUI1" s="128"/>
      <c r="VUJ1" s="128"/>
      <c r="VUK1" s="128"/>
      <c r="VUL1" s="128"/>
      <c r="VUM1" s="128"/>
      <c r="VUN1" s="128"/>
      <c r="VUO1" s="128"/>
      <c r="VUP1" s="128"/>
      <c r="VUQ1" s="128"/>
      <c r="VUR1" s="128"/>
      <c r="VUS1" s="128"/>
      <c r="VUT1" s="128"/>
      <c r="VUU1" s="128"/>
      <c r="VUV1" s="128"/>
      <c r="VUW1" s="128"/>
      <c r="VUX1" s="128"/>
      <c r="VUY1" s="128"/>
      <c r="VUZ1" s="128"/>
      <c r="VVA1" s="128"/>
      <c r="VVB1" s="128"/>
      <c r="VVC1" s="128"/>
      <c r="VVD1" s="128"/>
      <c r="VVE1" s="128"/>
      <c r="VVF1" s="128"/>
      <c r="VVG1" s="128"/>
      <c r="VVH1" s="128"/>
      <c r="VVI1" s="128"/>
      <c r="VVJ1" s="128"/>
      <c r="VVK1" s="128"/>
      <c r="VVL1" s="128"/>
      <c r="VVM1" s="128"/>
      <c r="VVN1" s="128"/>
      <c r="VVO1" s="128"/>
      <c r="VVP1" s="128"/>
      <c r="VVQ1" s="128"/>
      <c r="VVR1" s="128"/>
      <c r="VVS1" s="128"/>
      <c r="VVT1" s="128"/>
      <c r="VVU1" s="128"/>
      <c r="VVV1" s="128"/>
      <c r="VVW1" s="128"/>
      <c r="VVX1" s="128"/>
      <c r="VVY1" s="128"/>
      <c r="VVZ1" s="128"/>
      <c r="VWA1" s="128"/>
      <c r="VWB1" s="128"/>
      <c r="VWC1" s="128"/>
      <c r="VWD1" s="128"/>
      <c r="VWE1" s="128"/>
      <c r="VWF1" s="128"/>
      <c r="VWG1" s="128"/>
      <c r="VWH1" s="128"/>
      <c r="VWI1" s="128"/>
      <c r="VWJ1" s="128"/>
      <c r="VWK1" s="128"/>
      <c r="VWL1" s="128"/>
      <c r="VWM1" s="128"/>
      <c r="VWN1" s="128"/>
      <c r="VWO1" s="128"/>
      <c r="VWP1" s="128"/>
      <c r="VWQ1" s="128"/>
      <c r="VWR1" s="128"/>
      <c r="VWS1" s="128"/>
      <c r="VWT1" s="128"/>
      <c r="VWU1" s="128"/>
      <c r="VWV1" s="128"/>
      <c r="VWW1" s="128"/>
      <c r="VWX1" s="128"/>
      <c r="VWY1" s="128"/>
      <c r="VWZ1" s="128"/>
      <c r="VXA1" s="128"/>
      <c r="VXB1" s="128"/>
      <c r="VXC1" s="128"/>
      <c r="VXD1" s="128"/>
      <c r="VXE1" s="128"/>
      <c r="VXF1" s="128"/>
      <c r="VXG1" s="128"/>
      <c r="VXH1" s="128"/>
      <c r="VXI1" s="128"/>
      <c r="VXJ1" s="128"/>
      <c r="VXK1" s="128"/>
      <c r="VXL1" s="128"/>
      <c r="VXM1" s="128"/>
      <c r="VXN1" s="128"/>
      <c r="VXO1" s="128"/>
      <c r="VXP1" s="128"/>
      <c r="VXQ1" s="128"/>
      <c r="VXR1" s="128"/>
      <c r="VXS1" s="128"/>
      <c r="VXT1" s="128"/>
      <c r="VXU1" s="128"/>
      <c r="VXV1" s="128"/>
      <c r="VXW1" s="128"/>
      <c r="VXX1" s="128"/>
      <c r="VXY1" s="128"/>
      <c r="VXZ1" s="128"/>
      <c r="VYA1" s="128"/>
      <c r="VYB1" s="128"/>
      <c r="VYC1" s="128"/>
      <c r="VYD1" s="128"/>
      <c r="VYE1" s="128"/>
      <c r="VYF1" s="128"/>
      <c r="VYG1" s="128"/>
      <c r="VYH1" s="128"/>
      <c r="VYI1" s="128"/>
      <c r="VYJ1" s="128"/>
      <c r="VYK1" s="128"/>
      <c r="VYL1" s="128"/>
      <c r="VYM1" s="128"/>
      <c r="VYN1" s="128"/>
      <c r="VYO1" s="128"/>
      <c r="VYP1" s="128"/>
      <c r="VYQ1" s="128"/>
      <c r="VYR1" s="128"/>
      <c r="VYS1" s="128"/>
      <c r="VYT1" s="128"/>
      <c r="VYU1" s="128"/>
      <c r="VYV1" s="128"/>
      <c r="VYW1" s="128"/>
      <c r="VYX1" s="128"/>
      <c r="VYY1" s="128"/>
      <c r="VYZ1" s="128"/>
      <c r="VZA1" s="128"/>
      <c r="VZB1" s="128"/>
      <c r="VZC1" s="128"/>
      <c r="VZD1" s="128"/>
      <c r="VZE1" s="128"/>
      <c r="VZF1" s="128"/>
      <c r="VZG1" s="128"/>
      <c r="VZH1" s="128"/>
      <c r="VZI1" s="128"/>
      <c r="VZJ1" s="128"/>
      <c r="VZK1" s="128"/>
      <c r="VZL1" s="128"/>
      <c r="VZM1" s="128"/>
      <c r="VZN1" s="128"/>
      <c r="VZO1" s="128"/>
      <c r="VZP1" s="128"/>
      <c r="VZQ1" s="128"/>
      <c r="VZR1" s="128"/>
      <c r="VZS1" s="128"/>
      <c r="VZT1" s="128"/>
      <c r="VZU1" s="128"/>
      <c r="VZV1" s="128"/>
      <c r="VZW1" s="128"/>
      <c r="VZX1" s="128"/>
      <c r="VZY1" s="128"/>
      <c r="VZZ1" s="128"/>
      <c r="WAA1" s="128"/>
      <c r="WAB1" s="128"/>
      <c r="WAC1" s="128"/>
      <c r="WAD1" s="128"/>
      <c r="WAE1" s="128"/>
      <c r="WAF1" s="128"/>
      <c r="WAG1" s="128"/>
      <c r="WAH1" s="128"/>
      <c r="WAI1" s="128"/>
      <c r="WAJ1" s="128"/>
      <c r="WAK1" s="128"/>
      <c r="WAL1" s="128"/>
      <c r="WAM1" s="128"/>
      <c r="WAN1" s="128"/>
      <c r="WAO1" s="128"/>
      <c r="WAP1" s="128"/>
      <c r="WAQ1" s="128"/>
      <c r="WAR1" s="128"/>
      <c r="WAS1" s="128"/>
      <c r="WAT1" s="128"/>
      <c r="WAU1" s="128"/>
      <c r="WAV1" s="128"/>
      <c r="WAW1" s="128"/>
      <c r="WAX1" s="128"/>
      <c r="WAY1" s="128"/>
      <c r="WAZ1" s="128"/>
      <c r="WBA1" s="128"/>
      <c r="WBB1" s="128"/>
      <c r="WBC1" s="128"/>
      <c r="WBD1" s="128"/>
      <c r="WBE1" s="128"/>
      <c r="WBF1" s="128"/>
      <c r="WBG1" s="128"/>
      <c r="WBH1" s="128"/>
      <c r="WBI1" s="128"/>
      <c r="WBJ1" s="128"/>
      <c r="WBK1" s="128"/>
      <c r="WBL1" s="128"/>
      <c r="WBM1" s="128"/>
      <c r="WBN1" s="128"/>
      <c r="WBO1" s="128"/>
      <c r="WBP1" s="128"/>
      <c r="WBQ1" s="128"/>
      <c r="WBR1" s="128"/>
      <c r="WBS1" s="128"/>
      <c r="WBT1" s="128"/>
      <c r="WBU1" s="128"/>
      <c r="WBV1" s="128"/>
      <c r="WBW1" s="128"/>
      <c r="WBX1" s="128"/>
      <c r="WBY1" s="128"/>
      <c r="WBZ1" s="128"/>
      <c r="WCA1" s="128"/>
      <c r="WCB1" s="128"/>
      <c r="WCC1" s="128"/>
      <c r="WCD1" s="128"/>
      <c r="WCE1" s="128"/>
      <c r="WCF1" s="128"/>
      <c r="WCG1" s="128"/>
      <c r="WCH1" s="128"/>
      <c r="WCI1" s="128"/>
      <c r="WCJ1" s="128"/>
      <c r="WCK1" s="128"/>
      <c r="WCL1" s="128"/>
      <c r="WCM1" s="128"/>
      <c r="WCN1" s="128"/>
      <c r="WCO1" s="128"/>
      <c r="WCP1" s="128"/>
      <c r="WCQ1" s="128"/>
      <c r="WCR1" s="128"/>
      <c r="WCS1" s="128"/>
      <c r="WCT1" s="128"/>
      <c r="WCU1" s="128"/>
      <c r="WCV1" s="128"/>
      <c r="WCW1" s="128"/>
      <c r="WCX1" s="128"/>
      <c r="WCY1" s="128"/>
      <c r="WCZ1" s="128"/>
      <c r="WDA1" s="128"/>
      <c r="WDB1" s="128"/>
      <c r="WDC1" s="128"/>
      <c r="WDD1" s="128"/>
      <c r="WDE1" s="128"/>
      <c r="WDF1" s="128"/>
      <c r="WDG1" s="128"/>
      <c r="WDH1" s="128"/>
      <c r="WDI1" s="128"/>
      <c r="WDJ1" s="128"/>
      <c r="WDK1" s="128"/>
      <c r="WDL1" s="128"/>
      <c r="WDM1" s="128"/>
      <c r="WDN1" s="128"/>
      <c r="WDO1" s="128"/>
      <c r="WDP1" s="128"/>
      <c r="WDQ1" s="128"/>
      <c r="WDR1" s="128"/>
      <c r="WDS1" s="128"/>
      <c r="WDT1" s="128"/>
      <c r="WDU1" s="128"/>
      <c r="WDV1" s="128"/>
      <c r="WDW1" s="128"/>
      <c r="WDX1" s="128"/>
      <c r="WDY1" s="128"/>
      <c r="WDZ1" s="128"/>
      <c r="WEA1" s="128"/>
      <c r="WEB1" s="128"/>
      <c r="WEC1" s="128"/>
      <c r="WED1" s="128"/>
      <c r="WEE1" s="128"/>
      <c r="WEF1" s="128"/>
      <c r="WEG1" s="128"/>
      <c r="WEH1" s="128"/>
      <c r="WEI1" s="128"/>
      <c r="WEJ1" s="128"/>
      <c r="WEK1" s="128"/>
      <c r="WEL1" s="128"/>
      <c r="WEM1" s="128"/>
      <c r="WEN1" s="128"/>
      <c r="WEO1" s="128"/>
      <c r="WEP1" s="128"/>
      <c r="WEQ1" s="128"/>
      <c r="WER1" s="128"/>
      <c r="WES1" s="128"/>
      <c r="WET1" s="128"/>
      <c r="WEU1" s="128"/>
      <c r="WEV1" s="128"/>
      <c r="WEW1" s="128"/>
      <c r="WEX1" s="128"/>
      <c r="WEY1" s="128"/>
      <c r="WEZ1" s="128"/>
      <c r="WFA1" s="128"/>
      <c r="WFB1" s="128"/>
      <c r="WFC1" s="128"/>
      <c r="WFD1" s="128"/>
      <c r="WFE1" s="128"/>
      <c r="WFF1" s="128"/>
      <c r="WFG1" s="128"/>
      <c r="WFH1" s="128"/>
      <c r="WFI1" s="128"/>
      <c r="WFJ1" s="128"/>
      <c r="WFK1" s="128"/>
      <c r="WFL1" s="128"/>
      <c r="WFM1" s="128"/>
      <c r="WFN1" s="128"/>
      <c r="WFO1" s="128"/>
      <c r="WFP1" s="128"/>
      <c r="WFQ1" s="128"/>
      <c r="WFR1" s="128"/>
      <c r="WFS1" s="128"/>
      <c r="WFT1" s="128"/>
      <c r="WFU1" s="128"/>
      <c r="WFV1" s="128"/>
      <c r="WFW1" s="128"/>
      <c r="WFX1" s="128"/>
      <c r="WFY1" s="128"/>
      <c r="WFZ1" s="128"/>
      <c r="WGA1" s="128"/>
      <c r="WGB1" s="128"/>
      <c r="WGC1" s="128"/>
      <c r="WGD1" s="128"/>
      <c r="WGE1" s="128"/>
      <c r="WGF1" s="128"/>
      <c r="WGG1" s="128"/>
      <c r="WGH1" s="128"/>
      <c r="WGI1" s="128"/>
      <c r="WGJ1" s="128"/>
      <c r="WGK1" s="128"/>
      <c r="WGL1" s="128"/>
      <c r="WGM1" s="128"/>
      <c r="WGN1" s="128"/>
      <c r="WGO1" s="128"/>
      <c r="WGP1" s="128"/>
      <c r="WGQ1" s="128"/>
      <c r="WGR1" s="128"/>
      <c r="WGS1" s="128"/>
      <c r="WGT1" s="128"/>
      <c r="WGU1" s="128"/>
      <c r="WGV1" s="128"/>
      <c r="WGW1" s="128"/>
      <c r="WGX1" s="128"/>
      <c r="WGY1" s="128"/>
      <c r="WGZ1" s="128"/>
      <c r="WHA1" s="128"/>
      <c r="WHB1" s="128"/>
      <c r="WHC1" s="128"/>
      <c r="WHD1" s="128"/>
      <c r="WHE1" s="128"/>
      <c r="WHF1" s="128"/>
      <c r="WHG1" s="128"/>
      <c r="WHH1" s="128"/>
      <c r="WHI1" s="128"/>
      <c r="WHJ1" s="128"/>
      <c r="WHK1" s="128"/>
      <c r="WHL1" s="128"/>
      <c r="WHM1" s="128"/>
      <c r="WHN1" s="128"/>
      <c r="WHO1" s="128"/>
      <c r="WHP1" s="128"/>
      <c r="WHQ1" s="128"/>
      <c r="WHR1" s="128"/>
      <c r="WHS1" s="128"/>
      <c r="WHT1" s="128"/>
      <c r="WHU1" s="128"/>
      <c r="WHV1" s="128"/>
      <c r="WHW1" s="128"/>
      <c r="WHX1" s="128"/>
      <c r="WHY1" s="128"/>
      <c r="WHZ1" s="128"/>
      <c r="WIA1" s="128"/>
      <c r="WIB1" s="128"/>
      <c r="WIC1" s="128"/>
      <c r="WID1" s="128"/>
      <c r="WIE1" s="128"/>
      <c r="WIF1" s="128"/>
      <c r="WIG1" s="128"/>
      <c r="WIH1" s="128"/>
      <c r="WII1" s="128"/>
      <c r="WIJ1" s="128"/>
      <c r="WIK1" s="128"/>
      <c r="WIL1" s="128"/>
      <c r="WIM1" s="128"/>
      <c r="WIN1" s="128"/>
      <c r="WIO1" s="128"/>
      <c r="WIP1" s="128"/>
      <c r="WIQ1" s="128"/>
      <c r="WIR1" s="128"/>
      <c r="WIS1" s="128"/>
      <c r="WIT1" s="128"/>
      <c r="WIU1" s="128"/>
      <c r="WIV1" s="128"/>
      <c r="WIW1" s="128"/>
      <c r="WIX1" s="128"/>
      <c r="WIY1" s="128"/>
      <c r="WIZ1" s="128"/>
      <c r="WJA1" s="128"/>
      <c r="WJB1" s="128"/>
      <c r="WJC1" s="128"/>
      <c r="WJD1" s="128"/>
      <c r="WJE1" s="128"/>
      <c r="WJF1" s="128"/>
      <c r="WJG1" s="128"/>
      <c r="WJH1" s="128"/>
      <c r="WJI1" s="128"/>
      <c r="WJJ1" s="128"/>
      <c r="WJK1" s="128"/>
      <c r="WJL1" s="128"/>
      <c r="WJM1" s="128"/>
      <c r="WJN1" s="128"/>
      <c r="WJO1" s="128"/>
      <c r="WJP1" s="128"/>
      <c r="WJQ1" s="128"/>
      <c r="WJR1" s="128"/>
      <c r="WJS1" s="128"/>
      <c r="WJT1" s="128"/>
      <c r="WJU1" s="128"/>
      <c r="WJV1" s="128"/>
      <c r="WJW1" s="128"/>
      <c r="WJX1" s="128"/>
      <c r="WJY1" s="128"/>
      <c r="WJZ1" s="128"/>
      <c r="WKA1" s="128"/>
      <c r="WKB1" s="128"/>
      <c r="WKC1" s="128"/>
      <c r="WKD1" s="128"/>
      <c r="WKE1" s="128"/>
      <c r="WKF1" s="128"/>
      <c r="WKG1" s="128"/>
      <c r="WKH1" s="128"/>
      <c r="WKI1" s="128"/>
      <c r="WKJ1" s="128"/>
      <c r="WKK1" s="128"/>
      <c r="WKL1" s="128"/>
      <c r="WKM1" s="128"/>
      <c r="WKN1" s="128"/>
      <c r="WKO1" s="128"/>
      <c r="WKP1" s="128"/>
      <c r="WKQ1" s="128"/>
      <c r="WKR1" s="128"/>
      <c r="WKS1" s="128"/>
      <c r="WKT1" s="128"/>
      <c r="WKU1" s="128"/>
      <c r="WKV1" s="128"/>
      <c r="WKW1" s="128"/>
      <c r="WKX1" s="128"/>
      <c r="WKY1" s="128"/>
      <c r="WKZ1" s="128"/>
      <c r="WLA1" s="128"/>
      <c r="WLB1" s="128"/>
      <c r="WLC1" s="128"/>
      <c r="WLD1" s="128"/>
      <c r="WLE1" s="128"/>
      <c r="WLF1" s="128"/>
      <c r="WLG1" s="128"/>
      <c r="WLH1" s="128"/>
      <c r="WLI1" s="128"/>
      <c r="WLJ1" s="128"/>
      <c r="WLK1" s="128"/>
      <c r="WLL1" s="128"/>
      <c r="WLM1" s="128"/>
      <c r="WLN1" s="128"/>
      <c r="WLO1" s="128"/>
      <c r="WLP1" s="128"/>
      <c r="WLQ1" s="128"/>
      <c r="WLR1" s="128"/>
      <c r="WLS1" s="128"/>
      <c r="WLT1" s="128"/>
      <c r="WLU1" s="128"/>
      <c r="WLV1" s="128"/>
      <c r="WLW1" s="128"/>
      <c r="WLX1" s="128"/>
      <c r="WLY1" s="128"/>
      <c r="WLZ1" s="128"/>
      <c r="WMA1" s="128"/>
      <c r="WMB1" s="128"/>
      <c r="WMC1" s="128"/>
      <c r="WMD1" s="128"/>
      <c r="WME1" s="128"/>
      <c r="WMF1" s="128"/>
      <c r="WMG1" s="128"/>
      <c r="WMH1" s="128"/>
      <c r="WMI1" s="128"/>
      <c r="WMJ1" s="128"/>
      <c r="WMK1" s="128"/>
      <c r="WML1" s="128"/>
      <c r="WMM1" s="128"/>
      <c r="WMN1" s="128"/>
      <c r="WMO1" s="128"/>
      <c r="WMP1" s="128"/>
      <c r="WMQ1" s="128"/>
      <c r="WMR1" s="128"/>
      <c r="WMS1" s="128"/>
      <c r="WMT1" s="128"/>
      <c r="WMU1" s="128"/>
      <c r="WMV1" s="128"/>
      <c r="WMW1" s="128"/>
      <c r="WMX1" s="128"/>
      <c r="WMY1" s="128"/>
      <c r="WMZ1" s="128"/>
      <c r="WNA1" s="128"/>
      <c r="WNB1" s="128"/>
      <c r="WNC1" s="128"/>
      <c r="WND1" s="128"/>
      <c r="WNE1" s="128"/>
      <c r="WNF1" s="128"/>
      <c r="WNG1" s="128"/>
      <c r="WNH1" s="128"/>
      <c r="WNI1" s="128"/>
      <c r="WNJ1" s="128"/>
      <c r="WNK1" s="128"/>
      <c r="WNL1" s="128"/>
      <c r="WNM1" s="128"/>
      <c r="WNN1" s="128"/>
      <c r="WNO1" s="128"/>
      <c r="WNP1" s="128"/>
      <c r="WNQ1" s="128"/>
      <c r="WNR1" s="128"/>
      <c r="WNS1" s="128"/>
      <c r="WNT1" s="128"/>
      <c r="WNU1" s="128"/>
      <c r="WNV1" s="128"/>
      <c r="WNW1" s="128"/>
      <c r="WNX1" s="128"/>
      <c r="WNY1" s="128"/>
      <c r="WNZ1" s="128"/>
      <c r="WOA1" s="128"/>
      <c r="WOB1" s="128"/>
      <c r="WOC1" s="128"/>
      <c r="WOD1" s="128"/>
      <c r="WOE1" s="128"/>
      <c r="WOF1" s="128"/>
      <c r="WOG1" s="128"/>
      <c r="WOH1" s="128"/>
      <c r="WOI1" s="128"/>
      <c r="WOJ1" s="128"/>
      <c r="WOK1" s="128"/>
      <c r="WOL1" s="128"/>
      <c r="WOM1" s="128"/>
      <c r="WON1" s="128"/>
      <c r="WOO1" s="128"/>
      <c r="WOP1" s="128"/>
      <c r="WOQ1" s="128"/>
      <c r="WOR1" s="128"/>
      <c r="WOS1" s="128"/>
      <c r="WOT1" s="128"/>
      <c r="WOU1" s="128"/>
      <c r="WOV1" s="128"/>
      <c r="WOW1" s="128"/>
      <c r="WOX1" s="128"/>
      <c r="WOY1" s="128"/>
      <c r="WOZ1" s="128"/>
      <c r="WPA1" s="128"/>
      <c r="WPB1" s="128"/>
      <c r="WPC1" s="128"/>
      <c r="WPD1" s="128"/>
      <c r="WPE1" s="128"/>
      <c r="WPF1" s="128"/>
      <c r="WPG1" s="128"/>
      <c r="WPH1" s="128"/>
      <c r="WPI1" s="128"/>
      <c r="WPJ1" s="128"/>
      <c r="WPK1" s="128"/>
      <c r="WPL1" s="128"/>
      <c r="WPM1" s="128"/>
      <c r="WPN1" s="128"/>
      <c r="WPO1" s="128"/>
      <c r="WPP1" s="128"/>
      <c r="WPQ1" s="128"/>
      <c r="WPR1" s="128"/>
      <c r="WPS1" s="128"/>
      <c r="WPT1" s="128"/>
      <c r="WPU1" s="128"/>
      <c r="WPV1" s="128"/>
      <c r="WPW1" s="128"/>
      <c r="WPX1" s="128"/>
      <c r="WPY1" s="128"/>
      <c r="WPZ1" s="128"/>
      <c r="WQA1" s="128"/>
      <c r="WQB1" s="128"/>
      <c r="WQC1" s="128"/>
      <c r="WQD1" s="128"/>
      <c r="WQE1" s="128"/>
      <c r="WQF1" s="128"/>
      <c r="WQG1" s="128"/>
      <c r="WQH1" s="128"/>
      <c r="WQI1" s="128"/>
      <c r="WQJ1" s="128"/>
      <c r="WQK1" s="128"/>
      <c r="WQL1" s="128"/>
      <c r="WQM1" s="128"/>
      <c r="WQN1" s="128"/>
      <c r="WQO1" s="128"/>
      <c r="WQP1" s="128"/>
      <c r="WQQ1" s="128"/>
      <c r="WQR1" s="128"/>
      <c r="WQS1" s="128"/>
      <c r="WQT1" s="128"/>
      <c r="WQU1" s="128"/>
      <c r="WQV1" s="128"/>
      <c r="WQW1" s="128"/>
      <c r="WQX1" s="128"/>
      <c r="WQY1" s="128"/>
      <c r="WQZ1" s="128"/>
      <c r="WRA1" s="128"/>
      <c r="WRB1" s="128"/>
      <c r="WRC1" s="128"/>
      <c r="WRD1" s="128"/>
      <c r="WRE1" s="128"/>
      <c r="WRF1" s="128"/>
      <c r="WRG1" s="128"/>
      <c r="WRH1" s="128"/>
      <c r="WRI1" s="128"/>
      <c r="WRJ1" s="128"/>
      <c r="WRK1" s="128"/>
      <c r="WRL1" s="128"/>
      <c r="WRM1" s="128"/>
      <c r="WRN1" s="128"/>
      <c r="WRO1" s="128"/>
      <c r="WRP1" s="128"/>
      <c r="WRQ1" s="128"/>
      <c r="WRR1" s="128"/>
      <c r="WRS1" s="128"/>
      <c r="WRT1" s="128"/>
      <c r="WRU1" s="128"/>
      <c r="WRV1" s="128"/>
      <c r="WRW1" s="128"/>
      <c r="WRX1" s="128"/>
      <c r="WRY1" s="128"/>
      <c r="WRZ1" s="128"/>
      <c r="WSA1" s="128"/>
      <c r="WSB1" s="128"/>
      <c r="WSC1" s="128"/>
      <c r="WSD1" s="128"/>
      <c r="WSE1" s="128"/>
      <c r="WSF1" s="128"/>
      <c r="WSG1" s="128"/>
      <c r="WSH1" s="128"/>
      <c r="WSI1" s="128"/>
      <c r="WSJ1" s="128"/>
      <c r="WSK1" s="128"/>
      <c r="WSL1" s="128"/>
      <c r="WSM1" s="128"/>
      <c r="WSN1" s="128"/>
      <c r="WSO1" s="128"/>
      <c r="WSP1" s="128"/>
      <c r="WSQ1" s="128"/>
      <c r="WSR1" s="128"/>
      <c r="WSS1" s="128"/>
      <c r="WST1" s="128"/>
      <c r="WSU1" s="128"/>
      <c r="WSV1" s="128"/>
      <c r="WSW1" s="128"/>
      <c r="WSX1" s="128"/>
      <c r="WSY1" s="128"/>
      <c r="WSZ1" s="128"/>
      <c r="WTA1" s="128"/>
      <c r="WTB1" s="128"/>
      <c r="WTC1" s="128"/>
      <c r="WTD1" s="128"/>
      <c r="WTE1" s="128"/>
      <c r="WTF1" s="128"/>
      <c r="WTG1" s="128"/>
      <c r="WTH1" s="128"/>
      <c r="WTI1" s="128"/>
      <c r="WTJ1" s="128"/>
      <c r="WTK1" s="128"/>
      <c r="WTL1" s="128"/>
      <c r="WTM1" s="128"/>
      <c r="WTN1" s="128"/>
      <c r="WTO1" s="128"/>
      <c r="WTP1" s="128"/>
      <c r="WTQ1" s="128"/>
      <c r="WTR1" s="128"/>
      <c r="WTS1" s="128"/>
      <c r="WTT1" s="128"/>
      <c r="WTU1" s="128"/>
      <c r="WTV1" s="128"/>
      <c r="WTW1" s="128"/>
      <c r="WTX1" s="128"/>
      <c r="WTY1" s="128"/>
      <c r="WTZ1" s="128"/>
      <c r="WUA1" s="128"/>
      <c r="WUB1" s="128"/>
      <c r="WUC1" s="128"/>
      <c r="WUD1" s="128"/>
      <c r="WUE1" s="128"/>
      <c r="WUF1" s="128"/>
      <c r="WUG1" s="128"/>
      <c r="WUH1" s="128"/>
      <c r="WUI1" s="128"/>
      <c r="WUJ1" s="128"/>
      <c r="WUK1" s="128"/>
      <c r="WUL1" s="128"/>
      <c r="WUM1" s="128"/>
      <c r="WUN1" s="128"/>
      <c r="WUO1" s="128"/>
      <c r="WUP1" s="128"/>
      <c r="WUQ1" s="128"/>
      <c r="WUR1" s="128"/>
      <c r="WUS1" s="128"/>
      <c r="WUT1" s="128"/>
      <c r="WUU1" s="128"/>
      <c r="WUV1" s="128"/>
      <c r="WUW1" s="128"/>
      <c r="WUX1" s="128"/>
      <c r="WUY1" s="128"/>
      <c r="WUZ1" s="128"/>
      <c r="WVA1" s="128"/>
      <c r="WVB1" s="128"/>
      <c r="WVC1" s="128"/>
      <c r="WVD1" s="128"/>
      <c r="WVE1" s="128"/>
      <c r="WVF1" s="128"/>
      <c r="WVG1" s="128"/>
      <c r="WVH1" s="128"/>
      <c r="WVI1" s="128"/>
      <c r="WVJ1" s="128"/>
      <c r="WVK1" s="128"/>
      <c r="WVL1" s="128"/>
      <c r="WVM1" s="128"/>
      <c r="WVN1" s="128"/>
      <c r="WVO1" s="128"/>
      <c r="WVP1" s="128"/>
      <c r="WVQ1" s="128"/>
      <c r="WVR1" s="128"/>
      <c r="WVS1" s="128"/>
      <c r="WVT1" s="128"/>
      <c r="WVU1" s="128"/>
      <c r="WVV1" s="128"/>
      <c r="WVW1" s="128"/>
      <c r="WVX1" s="128"/>
      <c r="WVY1" s="128"/>
      <c r="WVZ1" s="128"/>
      <c r="WWA1" s="128"/>
      <c r="WWB1" s="128"/>
      <c r="WWC1" s="128"/>
      <c r="WWD1" s="128"/>
      <c r="WWE1" s="128"/>
      <c r="WWF1" s="128"/>
      <c r="WWG1" s="128"/>
      <c r="WWH1" s="128"/>
      <c r="WWI1" s="128"/>
      <c r="WWJ1" s="128"/>
      <c r="WWK1" s="128"/>
      <c r="WWL1" s="128"/>
      <c r="WWM1" s="128"/>
      <c r="WWN1" s="128"/>
      <c r="WWO1" s="128"/>
      <c r="WWP1" s="128"/>
      <c r="WWQ1" s="128"/>
      <c r="WWR1" s="128"/>
      <c r="WWS1" s="128"/>
      <c r="WWT1" s="128"/>
      <c r="WWU1" s="128"/>
      <c r="WWV1" s="128"/>
      <c r="WWW1" s="128"/>
      <c r="WWX1" s="128"/>
      <c r="WWY1" s="128"/>
      <c r="WWZ1" s="128"/>
      <c r="WXA1" s="128"/>
      <c r="WXB1" s="128"/>
      <c r="WXC1" s="128"/>
      <c r="WXD1" s="128"/>
      <c r="WXE1" s="128"/>
      <c r="WXF1" s="128"/>
      <c r="WXG1" s="128"/>
      <c r="WXH1" s="128"/>
      <c r="WXI1" s="128"/>
      <c r="WXJ1" s="128"/>
      <c r="WXK1" s="128"/>
      <c r="WXL1" s="128"/>
      <c r="WXM1" s="128"/>
      <c r="WXN1" s="128"/>
      <c r="WXO1" s="128"/>
      <c r="WXP1" s="128"/>
      <c r="WXQ1" s="128"/>
      <c r="WXR1" s="128"/>
      <c r="WXS1" s="128"/>
      <c r="WXT1" s="128"/>
      <c r="WXU1" s="128"/>
      <c r="WXV1" s="128"/>
      <c r="WXW1" s="128"/>
      <c r="WXX1" s="128"/>
      <c r="WXY1" s="128"/>
      <c r="WXZ1" s="128"/>
      <c r="WYA1" s="128"/>
      <c r="WYB1" s="128"/>
      <c r="WYC1" s="128"/>
      <c r="WYD1" s="128"/>
      <c r="WYE1" s="128"/>
      <c r="WYF1" s="128"/>
      <c r="WYG1" s="128"/>
      <c r="WYH1" s="128"/>
      <c r="WYI1" s="128"/>
      <c r="WYJ1" s="128"/>
      <c r="WYK1" s="128"/>
      <c r="WYL1" s="128"/>
      <c r="WYM1" s="128"/>
      <c r="WYN1" s="128"/>
      <c r="WYO1" s="128"/>
      <c r="WYP1" s="128"/>
      <c r="WYQ1" s="128"/>
      <c r="WYR1" s="128"/>
      <c r="WYS1" s="128"/>
      <c r="WYT1" s="128"/>
      <c r="WYU1" s="128"/>
      <c r="WYV1" s="128"/>
      <c r="WYW1" s="128"/>
      <c r="WYX1" s="128"/>
      <c r="WYY1" s="128"/>
      <c r="WYZ1" s="128"/>
      <c r="WZA1" s="128"/>
      <c r="WZB1" s="128"/>
      <c r="WZC1" s="128"/>
      <c r="WZD1" s="128"/>
      <c r="WZE1" s="128"/>
      <c r="WZF1" s="128"/>
      <c r="WZG1" s="128"/>
      <c r="WZH1" s="128"/>
      <c r="WZI1" s="128"/>
      <c r="WZJ1" s="128"/>
      <c r="WZK1" s="128"/>
      <c r="WZL1" s="128"/>
      <c r="WZM1" s="128"/>
      <c r="WZN1" s="128"/>
      <c r="WZO1" s="128"/>
      <c r="WZP1" s="128"/>
      <c r="WZQ1" s="128"/>
      <c r="WZR1" s="128"/>
      <c r="WZS1" s="128"/>
      <c r="WZT1" s="128"/>
      <c r="WZU1" s="128"/>
      <c r="WZV1" s="128"/>
      <c r="WZW1" s="128"/>
      <c r="WZX1" s="128"/>
      <c r="WZY1" s="128"/>
      <c r="WZZ1" s="128"/>
      <c r="XAA1" s="128"/>
      <c r="XAB1" s="128"/>
      <c r="XAC1" s="128"/>
      <c r="XAD1" s="128"/>
      <c r="XAE1" s="128"/>
      <c r="XAF1" s="128"/>
      <c r="XAG1" s="128"/>
      <c r="XAH1" s="128"/>
      <c r="XAI1" s="128"/>
      <c r="XAJ1" s="128"/>
      <c r="XAK1" s="128"/>
      <c r="XAL1" s="128"/>
      <c r="XAM1" s="128"/>
      <c r="XAN1" s="128"/>
      <c r="XAO1" s="128"/>
      <c r="XAP1" s="128"/>
      <c r="XAQ1" s="128"/>
      <c r="XAR1" s="128"/>
      <c r="XAS1" s="128"/>
      <c r="XAT1" s="128"/>
      <c r="XAU1" s="128"/>
      <c r="XAV1" s="128"/>
      <c r="XAW1" s="128"/>
      <c r="XAX1" s="128"/>
      <c r="XAY1" s="128"/>
      <c r="XAZ1" s="128"/>
      <c r="XBA1" s="128"/>
      <c r="XBB1" s="128"/>
      <c r="XBC1" s="128"/>
      <c r="XBD1" s="128"/>
      <c r="XBE1" s="128"/>
      <c r="XBF1" s="128"/>
      <c r="XBG1" s="128"/>
      <c r="XBH1" s="128"/>
      <c r="XBI1" s="128"/>
      <c r="XBJ1" s="128"/>
      <c r="XBK1" s="128"/>
      <c r="XBL1" s="128"/>
      <c r="XBM1" s="128"/>
      <c r="XBN1" s="128"/>
      <c r="XBO1" s="128"/>
      <c r="XBP1" s="128"/>
      <c r="XBQ1" s="128"/>
      <c r="XBR1" s="128"/>
      <c r="XBS1" s="128"/>
      <c r="XBT1" s="128"/>
      <c r="XBU1" s="128"/>
      <c r="XBV1" s="128"/>
      <c r="XBW1" s="128"/>
      <c r="XBX1" s="128"/>
      <c r="XBY1" s="128"/>
      <c r="XBZ1" s="128"/>
      <c r="XCA1" s="128"/>
      <c r="XCB1" s="128"/>
      <c r="XCC1" s="128"/>
      <c r="XCD1" s="128"/>
      <c r="XCE1" s="128"/>
      <c r="XCF1" s="128"/>
      <c r="XCG1" s="128"/>
      <c r="XCH1" s="128"/>
      <c r="XCI1" s="128"/>
      <c r="XCJ1" s="128"/>
      <c r="XCK1" s="128"/>
      <c r="XCL1" s="128"/>
      <c r="XCM1" s="128"/>
      <c r="XCN1" s="128"/>
      <c r="XCO1" s="128"/>
      <c r="XCP1" s="128"/>
      <c r="XCQ1" s="128"/>
      <c r="XCR1" s="128"/>
      <c r="XCS1" s="128"/>
      <c r="XCT1" s="128"/>
      <c r="XCU1" s="128"/>
      <c r="XCV1" s="128"/>
      <c r="XCW1" s="128"/>
      <c r="XCX1" s="128"/>
      <c r="XCY1" s="128"/>
      <c r="XCZ1" s="128"/>
      <c r="XDA1" s="128"/>
      <c r="XDB1" s="128"/>
      <c r="XDC1" s="128"/>
      <c r="XDD1" s="128"/>
      <c r="XDE1" s="128"/>
      <c r="XDF1" s="128"/>
      <c r="XDG1" s="128"/>
      <c r="XDH1" s="128"/>
      <c r="XDI1" s="128"/>
      <c r="XDJ1" s="128"/>
      <c r="XDK1" s="128"/>
      <c r="XDL1" s="128"/>
      <c r="XDM1" s="128"/>
      <c r="XDN1" s="128"/>
      <c r="XDO1" s="128"/>
      <c r="XDP1" s="128"/>
      <c r="XDQ1" s="128"/>
      <c r="XDR1" s="128"/>
      <c r="XDS1" s="128"/>
      <c r="XDT1" s="128"/>
      <c r="XDU1" s="128"/>
      <c r="XDV1" s="128"/>
      <c r="XDW1" s="128"/>
      <c r="XDX1" s="128"/>
      <c r="XDY1" s="128"/>
      <c r="XDZ1" s="128"/>
      <c r="XEA1" s="128"/>
      <c r="XEB1" s="128"/>
      <c r="XEC1" s="128"/>
      <c r="XED1" s="128"/>
      <c r="XEE1" s="128"/>
      <c r="XEF1" s="128"/>
      <c r="XEG1" s="128"/>
      <c r="XEH1" s="128"/>
      <c r="XEI1" s="128"/>
      <c r="XEJ1" s="128"/>
      <c r="XEK1" s="128"/>
      <c r="XEL1" s="128"/>
      <c r="XEM1" s="128"/>
      <c r="XEN1" s="128"/>
      <c r="XEO1" s="128"/>
      <c r="XEP1" s="128"/>
      <c r="XEQ1" s="128"/>
      <c r="XER1" s="128"/>
      <c r="XES1" s="128"/>
      <c r="XET1" s="128"/>
      <c r="XEU1" s="128"/>
      <c r="XEV1" s="128"/>
      <c r="XEW1" s="128"/>
      <c r="XEX1" s="128"/>
      <c r="XEY1" s="128"/>
      <c r="XEZ1" s="128"/>
      <c r="XFA1" s="128"/>
      <c r="XFB1" s="128"/>
      <c r="XFC1" s="128"/>
      <c r="XFD1" s="128"/>
    </row>
    <row r="2" spans="1:16384" ht="24.75">
      <c r="A2" s="2186" t="str">
        <f>+'Universal data'!$A$2</f>
        <v>Master</v>
      </c>
      <c r="B2" s="128"/>
      <c r="C2" s="128"/>
      <c r="D2" s="128"/>
      <c r="E2" s="128"/>
      <c r="F2" s="128"/>
      <c r="G2" s="128"/>
      <c r="H2" s="128"/>
      <c r="I2" s="128"/>
      <c r="J2" s="128"/>
      <c r="K2" s="128"/>
      <c r="L2" s="128"/>
      <c r="M2" s="128"/>
      <c r="N2" s="128"/>
      <c r="O2" s="128"/>
      <c r="P2" s="128"/>
      <c r="Q2" s="128"/>
      <c r="R2" s="128"/>
      <c r="S2" s="128"/>
      <c r="T2" s="128"/>
      <c r="U2" s="128"/>
      <c r="V2" s="128"/>
      <c r="W2" s="128"/>
      <c r="X2" s="128"/>
      <c r="Y2" s="128"/>
      <c r="Z2" s="128"/>
      <c r="AA2" s="128"/>
      <c r="AB2" s="128"/>
      <c r="AC2" s="128"/>
      <c r="AD2" s="128"/>
      <c r="AE2" s="128"/>
      <c r="AF2" s="128"/>
      <c r="AG2" s="128"/>
      <c r="AH2" s="128"/>
      <c r="AI2" s="128"/>
      <c r="AJ2" s="128"/>
      <c r="AK2" s="128"/>
      <c r="AL2" s="128"/>
      <c r="AM2" s="128"/>
      <c r="AN2" s="128"/>
      <c r="AO2" s="128"/>
      <c r="AP2" s="128"/>
      <c r="AQ2" s="128"/>
      <c r="AR2" s="128"/>
      <c r="AS2" s="128"/>
      <c r="AT2" s="128"/>
      <c r="AU2" s="128"/>
      <c r="AV2" s="128"/>
      <c r="AW2" s="128"/>
      <c r="AX2" s="128"/>
      <c r="AY2" s="128"/>
      <c r="AZ2" s="128"/>
      <c r="BA2" s="128"/>
      <c r="BB2" s="128"/>
      <c r="BC2" s="128"/>
      <c r="BD2" s="128"/>
      <c r="BE2" s="128"/>
      <c r="BF2" s="128"/>
      <c r="BG2" s="128"/>
      <c r="BH2" s="128"/>
      <c r="BI2" s="128"/>
      <c r="BJ2" s="128"/>
      <c r="BK2" s="128"/>
      <c r="BL2" s="128"/>
      <c r="BM2" s="128"/>
      <c r="BN2" s="128"/>
      <c r="BO2" s="128"/>
      <c r="BP2" s="128"/>
      <c r="BQ2" s="128"/>
      <c r="BR2" s="128"/>
      <c r="BS2" s="128"/>
      <c r="BT2" s="128"/>
      <c r="BU2" s="128"/>
      <c r="BV2" s="128"/>
      <c r="BW2" s="128"/>
      <c r="BX2" s="128"/>
      <c r="BY2" s="128"/>
      <c r="BZ2" s="128"/>
      <c r="CA2" s="128"/>
      <c r="CB2" s="128"/>
      <c r="CC2" s="128"/>
      <c r="CD2" s="128"/>
      <c r="CE2" s="128"/>
      <c r="CF2" s="128"/>
      <c r="CG2" s="128"/>
      <c r="CH2" s="128"/>
      <c r="CI2" s="128"/>
      <c r="CJ2" s="128"/>
      <c r="CK2" s="128"/>
      <c r="CL2" s="128"/>
      <c r="CM2" s="128"/>
      <c r="CN2" s="128"/>
      <c r="CO2" s="128"/>
      <c r="CP2" s="128"/>
      <c r="CQ2" s="128"/>
      <c r="CR2" s="128"/>
      <c r="CS2" s="128"/>
      <c r="CT2" s="128"/>
      <c r="CU2" s="128"/>
      <c r="CV2" s="128"/>
      <c r="CW2" s="128"/>
      <c r="CX2" s="128"/>
      <c r="CY2" s="128"/>
      <c r="CZ2" s="128"/>
      <c r="DA2" s="128"/>
      <c r="DB2" s="128"/>
      <c r="DC2" s="128"/>
      <c r="DD2" s="128"/>
      <c r="DE2" s="128"/>
      <c r="DF2" s="128"/>
      <c r="DG2" s="128"/>
      <c r="DH2" s="128"/>
      <c r="DI2" s="128"/>
      <c r="DJ2" s="128"/>
      <c r="DK2" s="128"/>
      <c r="DL2" s="128"/>
      <c r="DM2" s="128"/>
      <c r="DN2" s="128"/>
      <c r="DO2" s="128"/>
      <c r="DP2" s="128"/>
      <c r="DQ2" s="128"/>
      <c r="DR2" s="128"/>
      <c r="DS2" s="128"/>
      <c r="DT2" s="128"/>
      <c r="DU2" s="128"/>
      <c r="DV2" s="128"/>
      <c r="DW2" s="128"/>
      <c r="DX2" s="128"/>
      <c r="DY2" s="128"/>
      <c r="DZ2" s="128"/>
      <c r="EA2" s="128"/>
      <c r="EB2" s="128"/>
      <c r="EC2" s="128"/>
      <c r="ED2" s="128"/>
      <c r="EE2" s="128"/>
      <c r="EF2" s="128"/>
      <c r="EG2" s="128"/>
      <c r="EH2" s="128"/>
      <c r="EI2" s="128"/>
      <c r="EJ2" s="128"/>
      <c r="EK2" s="128"/>
      <c r="EL2" s="128"/>
      <c r="EM2" s="128"/>
      <c r="EN2" s="128"/>
      <c r="EO2" s="128"/>
      <c r="EP2" s="128"/>
      <c r="EQ2" s="128"/>
      <c r="ER2" s="128"/>
      <c r="ES2" s="128"/>
      <c r="ET2" s="128"/>
      <c r="EU2" s="128"/>
      <c r="EV2" s="128"/>
      <c r="EW2" s="128"/>
      <c r="EX2" s="128"/>
      <c r="EY2" s="128"/>
      <c r="EZ2" s="128"/>
      <c r="FA2" s="128"/>
      <c r="FB2" s="128"/>
      <c r="FC2" s="128"/>
      <c r="FD2" s="128"/>
      <c r="FE2" s="128"/>
      <c r="FF2" s="128"/>
      <c r="FG2" s="128"/>
      <c r="FH2" s="128"/>
      <c r="FI2" s="128"/>
      <c r="FJ2" s="128"/>
      <c r="FK2" s="128"/>
      <c r="FL2" s="128"/>
      <c r="FM2" s="128"/>
      <c r="FN2" s="128"/>
      <c r="FO2" s="128"/>
      <c r="FP2" s="128"/>
      <c r="FQ2" s="128"/>
      <c r="FR2" s="128"/>
      <c r="FS2" s="128"/>
      <c r="FT2" s="128"/>
      <c r="FU2" s="128"/>
      <c r="FV2" s="128"/>
      <c r="FW2" s="128"/>
      <c r="FX2" s="128"/>
      <c r="FY2" s="128"/>
      <c r="FZ2" s="128"/>
      <c r="GA2" s="128"/>
      <c r="GB2" s="128"/>
      <c r="GC2" s="128"/>
      <c r="GD2" s="128"/>
      <c r="GE2" s="128"/>
      <c r="GF2" s="128"/>
      <c r="GG2" s="128"/>
      <c r="GH2" s="128"/>
      <c r="GI2" s="128"/>
      <c r="GJ2" s="128"/>
      <c r="GK2" s="128"/>
      <c r="GL2" s="128"/>
      <c r="GM2" s="128"/>
      <c r="GN2" s="128"/>
      <c r="GO2" s="128"/>
      <c r="GP2" s="128"/>
      <c r="GQ2" s="128"/>
      <c r="GR2" s="128"/>
      <c r="GS2" s="128"/>
      <c r="GT2" s="128"/>
      <c r="GU2" s="128"/>
      <c r="GV2" s="128"/>
      <c r="GW2" s="128"/>
      <c r="GX2" s="128"/>
      <c r="GY2" s="128"/>
      <c r="GZ2" s="128"/>
      <c r="HA2" s="128"/>
      <c r="HB2" s="128"/>
      <c r="HC2" s="128"/>
      <c r="HD2" s="128"/>
      <c r="HE2" s="128"/>
      <c r="HF2" s="128"/>
      <c r="HG2" s="128"/>
      <c r="HH2" s="128"/>
      <c r="HI2" s="128"/>
      <c r="HJ2" s="128"/>
      <c r="HK2" s="128"/>
      <c r="HL2" s="128"/>
      <c r="HM2" s="128"/>
      <c r="HN2" s="128"/>
      <c r="HO2" s="128"/>
      <c r="HP2" s="128"/>
      <c r="HQ2" s="128"/>
      <c r="HR2" s="128"/>
      <c r="HS2" s="128"/>
      <c r="HT2" s="128"/>
      <c r="HU2" s="128"/>
      <c r="HV2" s="128"/>
      <c r="HW2" s="128"/>
      <c r="HX2" s="128"/>
      <c r="HY2" s="128"/>
      <c r="HZ2" s="128"/>
      <c r="IA2" s="128"/>
      <c r="IB2" s="128"/>
      <c r="IC2" s="128"/>
      <c r="ID2" s="128"/>
      <c r="IE2" s="128"/>
      <c r="IF2" s="128"/>
      <c r="IG2" s="128"/>
      <c r="IH2" s="128"/>
      <c r="II2" s="128"/>
      <c r="IJ2" s="128"/>
      <c r="IK2" s="128"/>
      <c r="IL2" s="128"/>
      <c r="IM2" s="128"/>
      <c r="IN2" s="128"/>
      <c r="IO2" s="128"/>
      <c r="IP2" s="128"/>
      <c r="IQ2" s="128"/>
      <c r="IR2" s="128"/>
      <c r="IS2" s="128"/>
      <c r="IT2" s="128"/>
      <c r="IU2" s="128"/>
      <c r="IV2" s="128"/>
      <c r="IW2" s="128"/>
      <c r="IX2" s="128"/>
      <c r="IY2" s="128"/>
      <c r="IZ2" s="128"/>
      <c r="JA2" s="128"/>
      <c r="JB2" s="128"/>
      <c r="JC2" s="128"/>
      <c r="JD2" s="128"/>
      <c r="JE2" s="128"/>
      <c r="JF2" s="128"/>
      <c r="JG2" s="128"/>
      <c r="JH2" s="128"/>
      <c r="JI2" s="128"/>
      <c r="JJ2" s="128"/>
      <c r="JK2" s="128"/>
      <c r="JL2" s="128"/>
      <c r="JM2" s="128"/>
      <c r="JN2" s="128"/>
      <c r="JO2" s="128"/>
      <c r="JP2" s="128"/>
      <c r="JQ2" s="128"/>
      <c r="JR2" s="128"/>
      <c r="JS2" s="128"/>
      <c r="JT2" s="128"/>
      <c r="JU2" s="128"/>
      <c r="JV2" s="128"/>
      <c r="JW2" s="128"/>
      <c r="JX2" s="128"/>
      <c r="JY2" s="128"/>
      <c r="JZ2" s="128"/>
      <c r="KA2" s="128"/>
      <c r="KB2" s="128"/>
      <c r="KC2" s="128"/>
      <c r="KD2" s="128"/>
      <c r="KE2" s="128"/>
      <c r="KF2" s="128"/>
      <c r="KG2" s="128"/>
      <c r="KH2" s="128"/>
      <c r="KI2" s="128"/>
      <c r="KJ2" s="128"/>
      <c r="KK2" s="128"/>
      <c r="KL2" s="128"/>
      <c r="KM2" s="128"/>
      <c r="KN2" s="128"/>
      <c r="KO2" s="128"/>
      <c r="KP2" s="128"/>
      <c r="KQ2" s="128"/>
      <c r="KR2" s="128"/>
      <c r="KS2" s="128"/>
      <c r="KT2" s="128"/>
      <c r="KU2" s="128"/>
      <c r="KV2" s="128"/>
      <c r="KW2" s="128"/>
      <c r="KX2" s="128"/>
      <c r="KY2" s="128"/>
      <c r="KZ2" s="128"/>
      <c r="LA2" s="128"/>
      <c r="LB2" s="128"/>
      <c r="LC2" s="128"/>
      <c r="LD2" s="128"/>
      <c r="LE2" s="128"/>
      <c r="LF2" s="128"/>
      <c r="LG2" s="128"/>
      <c r="LH2" s="128"/>
      <c r="LI2" s="128"/>
      <c r="LJ2" s="128"/>
      <c r="LK2" s="128"/>
      <c r="LL2" s="128"/>
      <c r="LM2" s="128"/>
      <c r="LN2" s="128"/>
      <c r="LO2" s="128"/>
      <c r="LP2" s="128"/>
      <c r="LQ2" s="128"/>
      <c r="LR2" s="128"/>
      <c r="LS2" s="128"/>
      <c r="LT2" s="128"/>
      <c r="LU2" s="128"/>
      <c r="LV2" s="128"/>
      <c r="LW2" s="128"/>
      <c r="LX2" s="128"/>
      <c r="LY2" s="128"/>
      <c r="LZ2" s="128"/>
      <c r="MA2" s="128"/>
      <c r="MB2" s="128"/>
      <c r="MC2" s="128"/>
      <c r="MD2" s="128"/>
      <c r="ME2" s="128"/>
      <c r="MF2" s="128"/>
      <c r="MG2" s="128"/>
      <c r="MH2" s="128"/>
      <c r="MI2" s="128"/>
      <c r="MJ2" s="128"/>
      <c r="MK2" s="128"/>
      <c r="ML2" s="128"/>
      <c r="MM2" s="128"/>
      <c r="MN2" s="128"/>
      <c r="MO2" s="128"/>
      <c r="MP2" s="128"/>
      <c r="MQ2" s="128"/>
      <c r="MR2" s="128"/>
      <c r="MS2" s="128"/>
      <c r="MT2" s="128"/>
      <c r="MU2" s="128"/>
      <c r="MV2" s="128"/>
      <c r="MW2" s="128"/>
      <c r="MX2" s="128"/>
      <c r="MY2" s="128"/>
      <c r="MZ2" s="128"/>
      <c r="NA2" s="128"/>
      <c r="NB2" s="128"/>
      <c r="NC2" s="128"/>
      <c r="ND2" s="128"/>
      <c r="NE2" s="128"/>
      <c r="NF2" s="128"/>
      <c r="NG2" s="128"/>
      <c r="NH2" s="128"/>
      <c r="NI2" s="128"/>
      <c r="NJ2" s="128"/>
      <c r="NK2" s="128"/>
      <c r="NL2" s="128"/>
      <c r="NM2" s="128"/>
      <c r="NN2" s="128"/>
      <c r="NO2" s="128"/>
      <c r="NP2" s="128"/>
      <c r="NQ2" s="128"/>
      <c r="NR2" s="128"/>
      <c r="NS2" s="128"/>
      <c r="NT2" s="128"/>
      <c r="NU2" s="128"/>
      <c r="NV2" s="128"/>
      <c r="NW2" s="128"/>
      <c r="NX2" s="128"/>
      <c r="NY2" s="128"/>
      <c r="NZ2" s="128"/>
      <c r="OA2" s="128"/>
      <c r="OB2" s="128"/>
      <c r="OC2" s="128"/>
      <c r="OD2" s="128"/>
      <c r="OE2" s="128"/>
      <c r="OF2" s="128"/>
      <c r="OG2" s="128"/>
      <c r="OH2" s="128"/>
      <c r="OI2" s="128"/>
      <c r="OJ2" s="128"/>
      <c r="OK2" s="128"/>
      <c r="OL2" s="128"/>
      <c r="OM2" s="128"/>
      <c r="ON2" s="128"/>
      <c r="OO2" s="128"/>
      <c r="OP2" s="128"/>
      <c r="OQ2" s="128"/>
      <c r="OR2" s="128"/>
      <c r="OS2" s="128"/>
      <c r="OT2" s="128"/>
      <c r="OU2" s="128"/>
      <c r="OV2" s="128"/>
      <c r="OW2" s="128"/>
      <c r="OX2" s="128"/>
      <c r="OY2" s="128"/>
      <c r="OZ2" s="128"/>
      <c r="PA2" s="128"/>
      <c r="PB2" s="128"/>
      <c r="PC2" s="128"/>
      <c r="PD2" s="128"/>
      <c r="PE2" s="128"/>
      <c r="PF2" s="128"/>
      <c r="PG2" s="128"/>
      <c r="PH2" s="128"/>
      <c r="PI2" s="128"/>
      <c r="PJ2" s="128"/>
      <c r="PK2" s="128"/>
      <c r="PL2" s="128"/>
      <c r="PM2" s="128"/>
      <c r="PN2" s="128"/>
      <c r="PO2" s="128"/>
      <c r="PP2" s="128"/>
      <c r="PQ2" s="128"/>
      <c r="PR2" s="128"/>
      <c r="PS2" s="128"/>
      <c r="PT2" s="128"/>
      <c r="PU2" s="128"/>
      <c r="PV2" s="128"/>
      <c r="PW2" s="128"/>
      <c r="PX2" s="128"/>
      <c r="PY2" s="128"/>
      <c r="PZ2" s="128"/>
      <c r="QA2" s="128"/>
      <c r="QB2" s="128"/>
      <c r="QC2" s="128"/>
      <c r="QD2" s="128"/>
      <c r="QE2" s="128"/>
      <c r="QF2" s="128"/>
      <c r="QG2" s="128"/>
      <c r="QH2" s="128"/>
      <c r="QI2" s="128"/>
      <c r="QJ2" s="128"/>
      <c r="QK2" s="128"/>
      <c r="QL2" s="128"/>
      <c r="QM2" s="128"/>
      <c r="QN2" s="128"/>
      <c r="QO2" s="128"/>
      <c r="QP2" s="128"/>
      <c r="QQ2" s="128"/>
      <c r="QR2" s="128"/>
      <c r="QS2" s="128"/>
      <c r="QT2" s="128"/>
      <c r="QU2" s="128"/>
      <c r="QV2" s="128"/>
      <c r="QW2" s="128"/>
      <c r="QX2" s="128"/>
      <c r="QY2" s="128"/>
      <c r="QZ2" s="128"/>
      <c r="RA2" s="128"/>
      <c r="RB2" s="128"/>
      <c r="RC2" s="128"/>
      <c r="RD2" s="128"/>
      <c r="RE2" s="128"/>
      <c r="RF2" s="128"/>
      <c r="RG2" s="128"/>
      <c r="RH2" s="128"/>
      <c r="RI2" s="128"/>
      <c r="RJ2" s="128"/>
      <c r="RK2" s="128"/>
      <c r="RL2" s="128"/>
      <c r="RM2" s="128"/>
      <c r="RN2" s="128"/>
      <c r="RO2" s="128"/>
      <c r="RP2" s="128"/>
      <c r="RQ2" s="128"/>
      <c r="RR2" s="128"/>
      <c r="RS2" s="128"/>
      <c r="RT2" s="128"/>
      <c r="RU2" s="128"/>
      <c r="RV2" s="128"/>
      <c r="RW2" s="128"/>
      <c r="RX2" s="128"/>
      <c r="RY2" s="128"/>
      <c r="RZ2" s="128"/>
      <c r="SA2" s="128"/>
      <c r="SB2" s="128"/>
      <c r="SC2" s="128"/>
      <c r="SD2" s="128"/>
      <c r="SE2" s="128"/>
      <c r="SF2" s="128"/>
      <c r="SG2" s="128"/>
      <c r="SH2" s="128"/>
      <c r="SI2" s="128"/>
      <c r="SJ2" s="128"/>
      <c r="SK2" s="128"/>
      <c r="SL2" s="128"/>
      <c r="SM2" s="128"/>
      <c r="SN2" s="128"/>
      <c r="SO2" s="128"/>
      <c r="SP2" s="128"/>
      <c r="SQ2" s="128"/>
      <c r="SR2" s="128"/>
      <c r="SS2" s="128"/>
      <c r="ST2" s="128"/>
      <c r="SU2" s="128"/>
      <c r="SV2" s="128"/>
      <c r="SW2" s="128"/>
      <c r="SX2" s="128"/>
      <c r="SY2" s="128"/>
      <c r="SZ2" s="128"/>
      <c r="TA2" s="128"/>
      <c r="TB2" s="128"/>
      <c r="TC2" s="128"/>
      <c r="TD2" s="128"/>
      <c r="TE2" s="128"/>
      <c r="TF2" s="128"/>
      <c r="TG2" s="128"/>
      <c r="TH2" s="128"/>
      <c r="TI2" s="128"/>
      <c r="TJ2" s="128"/>
      <c r="TK2" s="128"/>
      <c r="TL2" s="128"/>
      <c r="TM2" s="128"/>
      <c r="TN2" s="128"/>
      <c r="TO2" s="128"/>
      <c r="TP2" s="128"/>
      <c r="TQ2" s="128"/>
      <c r="TR2" s="128"/>
      <c r="TS2" s="128"/>
      <c r="TT2" s="128"/>
      <c r="TU2" s="128"/>
      <c r="TV2" s="128"/>
      <c r="TW2" s="128"/>
      <c r="TX2" s="128"/>
      <c r="TY2" s="128"/>
      <c r="TZ2" s="128"/>
      <c r="UA2" s="128"/>
      <c r="UB2" s="128"/>
      <c r="UC2" s="128"/>
      <c r="UD2" s="128"/>
      <c r="UE2" s="128"/>
      <c r="UF2" s="128"/>
      <c r="UG2" s="128"/>
      <c r="UH2" s="128"/>
      <c r="UI2" s="128"/>
      <c r="UJ2" s="128"/>
      <c r="UK2" s="128"/>
      <c r="UL2" s="128"/>
      <c r="UM2" s="128"/>
      <c r="UN2" s="128"/>
      <c r="UO2" s="128"/>
      <c r="UP2" s="128"/>
      <c r="UQ2" s="128"/>
      <c r="UR2" s="128"/>
      <c r="US2" s="128"/>
      <c r="UT2" s="128"/>
      <c r="UU2" s="128"/>
      <c r="UV2" s="128"/>
      <c r="UW2" s="128"/>
      <c r="UX2" s="128"/>
      <c r="UY2" s="128"/>
      <c r="UZ2" s="128"/>
      <c r="VA2" s="128"/>
      <c r="VB2" s="128"/>
      <c r="VC2" s="128"/>
      <c r="VD2" s="128"/>
      <c r="VE2" s="128"/>
      <c r="VF2" s="128"/>
      <c r="VG2" s="128"/>
      <c r="VH2" s="128"/>
      <c r="VI2" s="128"/>
      <c r="VJ2" s="128"/>
      <c r="VK2" s="128"/>
      <c r="VL2" s="128"/>
      <c r="VM2" s="128"/>
      <c r="VN2" s="128"/>
      <c r="VO2" s="128"/>
      <c r="VP2" s="128"/>
      <c r="VQ2" s="128"/>
      <c r="VR2" s="128"/>
      <c r="VS2" s="128"/>
      <c r="VT2" s="128"/>
      <c r="VU2" s="128"/>
      <c r="VV2" s="128"/>
      <c r="VW2" s="128"/>
      <c r="VX2" s="128"/>
      <c r="VY2" s="128"/>
      <c r="VZ2" s="128"/>
      <c r="WA2" s="128"/>
      <c r="WB2" s="128"/>
      <c r="WC2" s="128"/>
      <c r="WD2" s="128"/>
      <c r="WE2" s="128"/>
      <c r="WF2" s="128"/>
      <c r="WG2" s="128"/>
      <c r="WH2" s="128"/>
      <c r="WI2" s="128"/>
      <c r="WJ2" s="128"/>
      <c r="WK2" s="128"/>
      <c r="WL2" s="128"/>
      <c r="WM2" s="128"/>
      <c r="WN2" s="128"/>
      <c r="WO2" s="128"/>
      <c r="WP2" s="128"/>
      <c r="WQ2" s="128"/>
      <c r="WR2" s="128"/>
      <c r="WS2" s="128"/>
      <c r="WT2" s="128"/>
      <c r="WU2" s="128"/>
      <c r="WV2" s="128"/>
      <c r="WW2" s="128"/>
      <c r="WX2" s="128"/>
      <c r="WY2" s="128"/>
      <c r="WZ2" s="128"/>
      <c r="XA2" s="128"/>
      <c r="XB2" s="128"/>
      <c r="XC2" s="128"/>
      <c r="XD2" s="128"/>
      <c r="XE2" s="128"/>
      <c r="XF2" s="128"/>
      <c r="XG2" s="128"/>
      <c r="XH2" s="128"/>
      <c r="XI2" s="128"/>
      <c r="XJ2" s="128"/>
      <c r="XK2" s="128"/>
      <c r="XL2" s="128"/>
      <c r="XM2" s="128"/>
      <c r="XN2" s="128"/>
      <c r="XO2" s="128"/>
      <c r="XP2" s="128"/>
      <c r="XQ2" s="128"/>
      <c r="XR2" s="128"/>
      <c r="XS2" s="128"/>
      <c r="XT2" s="128"/>
      <c r="XU2" s="128"/>
      <c r="XV2" s="128"/>
      <c r="XW2" s="128"/>
      <c r="XX2" s="128"/>
      <c r="XY2" s="128"/>
      <c r="XZ2" s="128"/>
      <c r="YA2" s="128"/>
      <c r="YB2" s="128"/>
      <c r="YC2" s="128"/>
      <c r="YD2" s="128"/>
      <c r="YE2" s="128"/>
      <c r="YF2" s="128"/>
      <c r="YG2" s="128"/>
      <c r="YH2" s="128"/>
      <c r="YI2" s="128"/>
      <c r="YJ2" s="128"/>
      <c r="YK2" s="128"/>
      <c r="YL2" s="128"/>
      <c r="YM2" s="128"/>
      <c r="YN2" s="128"/>
      <c r="YO2" s="128"/>
      <c r="YP2" s="128"/>
      <c r="YQ2" s="128"/>
      <c r="YR2" s="128"/>
      <c r="YS2" s="128"/>
      <c r="YT2" s="128"/>
      <c r="YU2" s="128"/>
      <c r="YV2" s="128"/>
      <c r="YW2" s="128"/>
      <c r="YX2" s="128"/>
      <c r="YY2" s="128"/>
      <c r="YZ2" s="128"/>
      <c r="ZA2" s="128"/>
      <c r="ZB2" s="128"/>
      <c r="ZC2" s="128"/>
      <c r="ZD2" s="128"/>
      <c r="ZE2" s="128"/>
      <c r="ZF2" s="128"/>
      <c r="ZG2" s="128"/>
      <c r="ZH2" s="128"/>
      <c r="ZI2" s="128"/>
      <c r="ZJ2" s="128"/>
      <c r="ZK2" s="128"/>
      <c r="ZL2" s="128"/>
      <c r="ZM2" s="128"/>
      <c r="ZN2" s="128"/>
      <c r="ZO2" s="128"/>
      <c r="ZP2" s="128"/>
      <c r="ZQ2" s="128"/>
      <c r="ZR2" s="128"/>
      <c r="ZS2" s="128"/>
      <c r="ZT2" s="128"/>
      <c r="ZU2" s="128"/>
      <c r="ZV2" s="128"/>
      <c r="ZW2" s="128"/>
      <c r="ZX2" s="128"/>
      <c r="ZY2" s="128"/>
      <c r="ZZ2" s="128"/>
      <c r="AAA2" s="128"/>
      <c r="AAB2" s="128"/>
      <c r="AAC2" s="128"/>
      <c r="AAD2" s="128"/>
      <c r="AAE2" s="128"/>
      <c r="AAF2" s="128"/>
      <c r="AAG2" s="128"/>
      <c r="AAH2" s="128"/>
      <c r="AAI2" s="128"/>
      <c r="AAJ2" s="128"/>
      <c r="AAK2" s="128"/>
      <c r="AAL2" s="128"/>
      <c r="AAM2" s="128"/>
      <c r="AAN2" s="128"/>
      <c r="AAO2" s="128"/>
      <c r="AAP2" s="128"/>
      <c r="AAQ2" s="128"/>
      <c r="AAR2" s="128"/>
      <c r="AAS2" s="128"/>
      <c r="AAT2" s="128"/>
      <c r="AAU2" s="128"/>
      <c r="AAV2" s="128"/>
      <c r="AAW2" s="128"/>
      <c r="AAX2" s="128"/>
      <c r="AAY2" s="128"/>
      <c r="AAZ2" s="128"/>
      <c r="ABA2" s="128"/>
      <c r="ABB2" s="128"/>
      <c r="ABC2" s="128"/>
      <c r="ABD2" s="128"/>
      <c r="ABE2" s="128"/>
      <c r="ABF2" s="128"/>
      <c r="ABG2" s="128"/>
      <c r="ABH2" s="128"/>
      <c r="ABI2" s="128"/>
      <c r="ABJ2" s="128"/>
      <c r="ABK2" s="128"/>
      <c r="ABL2" s="128"/>
      <c r="ABM2" s="128"/>
      <c r="ABN2" s="128"/>
      <c r="ABO2" s="128"/>
      <c r="ABP2" s="128"/>
      <c r="ABQ2" s="128"/>
      <c r="ABR2" s="128"/>
      <c r="ABS2" s="128"/>
      <c r="ABT2" s="128"/>
      <c r="ABU2" s="128"/>
      <c r="ABV2" s="128"/>
      <c r="ABW2" s="128"/>
      <c r="ABX2" s="128"/>
      <c r="ABY2" s="128"/>
      <c r="ABZ2" s="128"/>
      <c r="ACA2" s="128"/>
      <c r="ACB2" s="128"/>
      <c r="ACC2" s="128"/>
      <c r="ACD2" s="128"/>
      <c r="ACE2" s="128"/>
      <c r="ACF2" s="128"/>
      <c r="ACG2" s="128"/>
      <c r="ACH2" s="128"/>
      <c r="ACI2" s="128"/>
      <c r="ACJ2" s="128"/>
      <c r="ACK2" s="128"/>
      <c r="ACL2" s="128"/>
      <c r="ACM2" s="128"/>
      <c r="ACN2" s="128"/>
      <c r="ACO2" s="128"/>
      <c r="ACP2" s="128"/>
      <c r="ACQ2" s="128"/>
      <c r="ACR2" s="128"/>
      <c r="ACS2" s="128"/>
      <c r="ACT2" s="128"/>
      <c r="ACU2" s="128"/>
      <c r="ACV2" s="128"/>
      <c r="ACW2" s="128"/>
      <c r="ACX2" s="128"/>
      <c r="ACY2" s="128"/>
      <c r="ACZ2" s="128"/>
      <c r="ADA2" s="128"/>
      <c r="ADB2" s="128"/>
      <c r="ADC2" s="128"/>
      <c r="ADD2" s="128"/>
      <c r="ADE2" s="128"/>
      <c r="ADF2" s="128"/>
      <c r="ADG2" s="128"/>
      <c r="ADH2" s="128"/>
      <c r="ADI2" s="128"/>
      <c r="ADJ2" s="128"/>
      <c r="ADK2" s="128"/>
      <c r="ADL2" s="128"/>
      <c r="ADM2" s="128"/>
      <c r="ADN2" s="128"/>
      <c r="ADO2" s="128"/>
      <c r="ADP2" s="128"/>
      <c r="ADQ2" s="128"/>
      <c r="ADR2" s="128"/>
      <c r="ADS2" s="128"/>
      <c r="ADT2" s="128"/>
      <c r="ADU2" s="128"/>
      <c r="ADV2" s="128"/>
      <c r="ADW2" s="128"/>
      <c r="ADX2" s="128"/>
      <c r="ADY2" s="128"/>
      <c r="ADZ2" s="128"/>
      <c r="AEA2" s="128"/>
      <c r="AEB2" s="128"/>
      <c r="AEC2" s="128"/>
      <c r="AED2" s="128"/>
      <c r="AEE2" s="128"/>
      <c r="AEF2" s="128"/>
      <c r="AEG2" s="128"/>
      <c r="AEH2" s="128"/>
      <c r="AEI2" s="128"/>
      <c r="AEJ2" s="128"/>
      <c r="AEK2" s="128"/>
      <c r="AEL2" s="128"/>
      <c r="AEM2" s="128"/>
      <c r="AEN2" s="128"/>
      <c r="AEO2" s="128"/>
      <c r="AEP2" s="128"/>
      <c r="AEQ2" s="128"/>
      <c r="AER2" s="128"/>
      <c r="AES2" s="128"/>
      <c r="AET2" s="128"/>
      <c r="AEU2" s="128"/>
      <c r="AEV2" s="128"/>
      <c r="AEW2" s="128"/>
      <c r="AEX2" s="128"/>
      <c r="AEY2" s="128"/>
      <c r="AEZ2" s="128"/>
      <c r="AFA2" s="128"/>
      <c r="AFB2" s="128"/>
      <c r="AFC2" s="128"/>
      <c r="AFD2" s="128"/>
      <c r="AFE2" s="128"/>
      <c r="AFF2" s="128"/>
      <c r="AFG2" s="128"/>
      <c r="AFH2" s="128"/>
      <c r="AFI2" s="128"/>
      <c r="AFJ2" s="128"/>
      <c r="AFK2" s="128"/>
      <c r="AFL2" s="128"/>
      <c r="AFM2" s="128"/>
      <c r="AFN2" s="128"/>
      <c r="AFO2" s="128"/>
      <c r="AFP2" s="128"/>
      <c r="AFQ2" s="128"/>
      <c r="AFR2" s="128"/>
      <c r="AFS2" s="128"/>
      <c r="AFT2" s="128"/>
      <c r="AFU2" s="128"/>
      <c r="AFV2" s="128"/>
      <c r="AFW2" s="128"/>
      <c r="AFX2" s="128"/>
      <c r="AFY2" s="128"/>
      <c r="AFZ2" s="128"/>
      <c r="AGA2" s="128"/>
      <c r="AGB2" s="128"/>
      <c r="AGC2" s="128"/>
      <c r="AGD2" s="128"/>
      <c r="AGE2" s="128"/>
      <c r="AGF2" s="128"/>
      <c r="AGG2" s="128"/>
      <c r="AGH2" s="128"/>
      <c r="AGI2" s="128"/>
      <c r="AGJ2" s="128"/>
      <c r="AGK2" s="128"/>
      <c r="AGL2" s="128"/>
      <c r="AGM2" s="128"/>
      <c r="AGN2" s="128"/>
      <c r="AGO2" s="128"/>
      <c r="AGP2" s="128"/>
      <c r="AGQ2" s="128"/>
      <c r="AGR2" s="128"/>
      <c r="AGS2" s="128"/>
      <c r="AGT2" s="128"/>
      <c r="AGU2" s="128"/>
      <c r="AGV2" s="128"/>
      <c r="AGW2" s="128"/>
      <c r="AGX2" s="128"/>
      <c r="AGY2" s="128"/>
      <c r="AGZ2" s="128"/>
      <c r="AHA2" s="128"/>
      <c r="AHB2" s="128"/>
      <c r="AHC2" s="128"/>
      <c r="AHD2" s="128"/>
      <c r="AHE2" s="128"/>
      <c r="AHF2" s="128"/>
      <c r="AHG2" s="128"/>
      <c r="AHH2" s="128"/>
      <c r="AHI2" s="128"/>
      <c r="AHJ2" s="128"/>
      <c r="AHK2" s="128"/>
      <c r="AHL2" s="128"/>
      <c r="AHM2" s="128"/>
      <c r="AHN2" s="128"/>
      <c r="AHO2" s="128"/>
      <c r="AHP2" s="128"/>
      <c r="AHQ2" s="128"/>
      <c r="AHR2" s="128"/>
      <c r="AHS2" s="128"/>
      <c r="AHT2" s="128"/>
      <c r="AHU2" s="128"/>
      <c r="AHV2" s="128"/>
      <c r="AHW2" s="128"/>
      <c r="AHX2" s="128"/>
      <c r="AHY2" s="128"/>
      <c r="AHZ2" s="128"/>
      <c r="AIA2" s="128"/>
      <c r="AIB2" s="128"/>
      <c r="AIC2" s="128"/>
      <c r="AID2" s="128"/>
      <c r="AIE2" s="128"/>
      <c r="AIF2" s="128"/>
      <c r="AIG2" s="128"/>
      <c r="AIH2" s="128"/>
      <c r="AII2" s="128"/>
      <c r="AIJ2" s="128"/>
      <c r="AIK2" s="128"/>
      <c r="AIL2" s="128"/>
      <c r="AIM2" s="128"/>
      <c r="AIN2" s="128"/>
      <c r="AIO2" s="128"/>
      <c r="AIP2" s="128"/>
      <c r="AIQ2" s="128"/>
      <c r="AIR2" s="128"/>
      <c r="AIS2" s="128"/>
      <c r="AIT2" s="128"/>
      <c r="AIU2" s="128"/>
      <c r="AIV2" s="128"/>
      <c r="AIW2" s="128"/>
      <c r="AIX2" s="128"/>
      <c r="AIY2" s="128"/>
      <c r="AIZ2" s="128"/>
      <c r="AJA2" s="128"/>
      <c r="AJB2" s="128"/>
      <c r="AJC2" s="128"/>
      <c r="AJD2" s="128"/>
      <c r="AJE2" s="128"/>
      <c r="AJF2" s="128"/>
      <c r="AJG2" s="128"/>
      <c r="AJH2" s="128"/>
      <c r="AJI2" s="128"/>
      <c r="AJJ2" s="128"/>
      <c r="AJK2" s="128"/>
      <c r="AJL2" s="128"/>
      <c r="AJM2" s="128"/>
      <c r="AJN2" s="128"/>
      <c r="AJO2" s="128"/>
      <c r="AJP2" s="128"/>
      <c r="AJQ2" s="128"/>
      <c r="AJR2" s="128"/>
      <c r="AJS2" s="128"/>
      <c r="AJT2" s="128"/>
      <c r="AJU2" s="128"/>
      <c r="AJV2" s="128"/>
      <c r="AJW2" s="128"/>
      <c r="AJX2" s="128"/>
      <c r="AJY2" s="128"/>
      <c r="AJZ2" s="128"/>
      <c r="AKA2" s="128"/>
      <c r="AKB2" s="128"/>
      <c r="AKC2" s="128"/>
      <c r="AKD2" s="128"/>
      <c r="AKE2" s="128"/>
      <c r="AKF2" s="128"/>
      <c r="AKG2" s="128"/>
      <c r="AKH2" s="128"/>
      <c r="AKI2" s="128"/>
      <c r="AKJ2" s="128"/>
      <c r="AKK2" s="128"/>
      <c r="AKL2" s="128"/>
      <c r="AKM2" s="128"/>
      <c r="AKN2" s="128"/>
      <c r="AKO2" s="128"/>
      <c r="AKP2" s="128"/>
      <c r="AKQ2" s="128"/>
      <c r="AKR2" s="128"/>
      <c r="AKS2" s="128"/>
      <c r="AKT2" s="128"/>
      <c r="AKU2" s="128"/>
      <c r="AKV2" s="128"/>
      <c r="AKW2" s="128"/>
      <c r="AKX2" s="128"/>
      <c r="AKY2" s="128"/>
      <c r="AKZ2" s="128"/>
      <c r="ALA2" s="128"/>
      <c r="ALB2" s="128"/>
      <c r="ALC2" s="128"/>
      <c r="ALD2" s="128"/>
      <c r="ALE2" s="128"/>
      <c r="ALF2" s="128"/>
      <c r="ALG2" s="128"/>
      <c r="ALH2" s="128"/>
      <c r="ALI2" s="128"/>
      <c r="ALJ2" s="128"/>
      <c r="ALK2" s="128"/>
      <c r="ALL2" s="128"/>
      <c r="ALM2" s="128"/>
      <c r="ALN2" s="128"/>
      <c r="ALO2" s="128"/>
      <c r="ALP2" s="128"/>
      <c r="ALQ2" s="128"/>
      <c r="ALR2" s="128"/>
      <c r="ALS2" s="128"/>
      <c r="ALT2" s="128"/>
      <c r="ALU2" s="128"/>
      <c r="ALV2" s="128"/>
      <c r="ALW2" s="128"/>
      <c r="ALX2" s="128"/>
      <c r="ALY2" s="128"/>
      <c r="ALZ2" s="128"/>
      <c r="AMA2" s="128"/>
      <c r="AMB2" s="128"/>
      <c r="AMC2" s="128"/>
      <c r="AMD2" s="128"/>
      <c r="AME2" s="128"/>
      <c r="AMF2" s="128"/>
      <c r="AMG2" s="128"/>
      <c r="AMH2" s="128"/>
      <c r="AMI2" s="128"/>
      <c r="AMJ2" s="128"/>
      <c r="AMK2" s="128"/>
      <c r="AML2" s="128"/>
      <c r="AMM2" s="128"/>
      <c r="AMN2" s="128"/>
      <c r="AMO2" s="128"/>
      <c r="AMP2" s="128"/>
      <c r="AMQ2" s="128"/>
      <c r="AMR2" s="128"/>
      <c r="AMS2" s="128"/>
      <c r="AMT2" s="128"/>
      <c r="AMU2" s="128"/>
      <c r="AMV2" s="128"/>
      <c r="AMW2" s="128"/>
      <c r="AMX2" s="128"/>
      <c r="AMY2" s="128"/>
      <c r="AMZ2" s="128"/>
      <c r="ANA2" s="128"/>
      <c r="ANB2" s="128"/>
      <c r="ANC2" s="128"/>
      <c r="AND2" s="128"/>
      <c r="ANE2" s="128"/>
      <c r="ANF2" s="128"/>
      <c r="ANG2" s="128"/>
      <c r="ANH2" s="128"/>
      <c r="ANI2" s="128"/>
      <c r="ANJ2" s="128"/>
      <c r="ANK2" s="128"/>
      <c r="ANL2" s="128"/>
      <c r="ANM2" s="128"/>
      <c r="ANN2" s="128"/>
      <c r="ANO2" s="128"/>
      <c r="ANP2" s="128"/>
      <c r="ANQ2" s="128"/>
      <c r="ANR2" s="128"/>
      <c r="ANS2" s="128"/>
      <c r="ANT2" s="128"/>
      <c r="ANU2" s="128"/>
      <c r="ANV2" s="128"/>
      <c r="ANW2" s="128"/>
      <c r="ANX2" s="128"/>
      <c r="ANY2" s="128"/>
      <c r="ANZ2" s="128"/>
      <c r="AOA2" s="128"/>
      <c r="AOB2" s="128"/>
      <c r="AOC2" s="128"/>
      <c r="AOD2" s="128"/>
      <c r="AOE2" s="128"/>
      <c r="AOF2" s="128"/>
      <c r="AOG2" s="128"/>
      <c r="AOH2" s="128"/>
      <c r="AOI2" s="128"/>
      <c r="AOJ2" s="128"/>
      <c r="AOK2" s="128"/>
      <c r="AOL2" s="128"/>
      <c r="AOM2" s="128"/>
      <c r="AON2" s="128"/>
      <c r="AOO2" s="128"/>
      <c r="AOP2" s="128"/>
      <c r="AOQ2" s="128"/>
      <c r="AOR2" s="128"/>
      <c r="AOS2" s="128"/>
      <c r="AOT2" s="128"/>
      <c r="AOU2" s="128"/>
      <c r="AOV2" s="128"/>
      <c r="AOW2" s="128"/>
      <c r="AOX2" s="128"/>
      <c r="AOY2" s="128"/>
      <c r="AOZ2" s="128"/>
      <c r="APA2" s="128"/>
      <c r="APB2" s="128"/>
      <c r="APC2" s="128"/>
      <c r="APD2" s="128"/>
      <c r="APE2" s="128"/>
      <c r="APF2" s="128"/>
      <c r="APG2" s="128"/>
      <c r="APH2" s="128"/>
      <c r="API2" s="128"/>
      <c r="APJ2" s="128"/>
      <c r="APK2" s="128"/>
      <c r="APL2" s="128"/>
      <c r="APM2" s="128"/>
      <c r="APN2" s="128"/>
      <c r="APO2" s="128"/>
      <c r="APP2" s="128"/>
      <c r="APQ2" s="128"/>
      <c r="APR2" s="128"/>
      <c r="APS2" s="128"/>
      <c r="APT2" s="128"/>
      <c r="APU2" s="128"/>
      <c r="APV2" s="128"/>
      <c r="APW2" s="128"/>
      <c r="APX2" s="128"/>
      <c r="APY2" s="128"/>
      <c r="APZ2" s="128"/>
      <c r="AQA2" s="128"/>
      <c r="AQB2" s="128"/>
      <c r="AQC2" s="128"/>
      <c r="AQD2" s="128"/>
      <c r="AQE2" s="128"/>
      <c r="AQF2" s="128"/>
      <c r="AQG2" s="128"/>
      <c r="AQH2" s="128"/>
      <c r="AQI2" s="128"/>
      <c r="AQJ2" s="128"/>
      <c r="AQK2" s="128"/>
      <c r="AQL2" s="128"/>
      <c r="AQM2" s="128"/>
      <c r="AQN2" s="128"/>
      <c r="AQO2" s="128"/>
      <c r="AQP2" s="128"/>
      <c r="AQQ2" s="128"/>
      <c r="AQR2" s="128"/>
      <c r="AQS2" s="128"/>
      <c r="AQT2" s="128"/>
      <c r="AQU2" s="128"/>
      <c r="AQV2" s="128"/>
      <c r="AQW2" s="128"/>
      <c r="AQX2" s="128"/>
      <c r="AQY2" s="128"/>
      <c r="AQZ2" s="128"/>
      <c r="ARA2" s="128"/>
      <c r="ARB2" s="128"/>
      <c r="ARC2" s="128"/>
      <c r="ARD2" s="128"/>
      <c r="ARE2" s="128"/>
      <c r="ARF2" s="128"/>
      <c r="ARG2" s="128"/>
      <c r="ARH2" s="128"/>
      <c r="ARI2" s="128"/>
      <c r="ARJ2" s="128"/>
      <c r="ARK2" s="128"/>
      <c r="ARL2" s="128"/>
      <c r="ARM2" s="128"/>
      <c r="ARN2" s="128"/>
      <c r="ARO2" s="128"/>
      <c r="ARP2" s="128"/>
      <c r="ARQ2" s="128"/>
      <c r="ARR2" s="128"/>
      <c r="ARS2" s="128"/>
      <c r="ART2" s="128"/>
      <c r="ARU2" s="128"/>
      <c r="ARV2" s="128"/>
      <c r="ARW2" s="128"/>
      <c r="ARX2" s="128"/>
      <c r="ARY2" s="128"/>
      <c r="ARZ2" s="128"/>
      <c r="ASA2" s="128"/>
      <c r="ASB2" s="128"/>
      <c r="ASC2" s="128"/>
      <c r="ASD2" s="128"/>
      <c r="ASE2" s="128"/>
      <c r="ASF2" s="128"/>
      <c r="ASG2" s="128"/>
      <c r="ASH2" s="128"/>
      <c r="ASI2" s="128"/>
      <c r="ASJ2" s="128"/>
      <c r="ASK2" s="128"/>
      <c r="ASL2" s="128"/>
      <c r="ASM2" s="128"/>
      <c r="ASN2" s="128"/>
      <c r="ASO2" s="128"/>
      <c r="ASP2" s="128"/>
      <c r="ASQ2" s="128"/>
      <c r="ASR2" s="128"/>
      <c r="ASS2" s="128"/>
      <c r="AST2" s="128"/>
      <c r="ASU2" s="128"/>
      <c r="ASV2" s="128"/>
      <c r="ASW2" s="128"/>
      <c r="ASX2" s="128"/>
      <c r="ASY2" s="128"/>
      <c r="ASZ2" s="128"/>
      <c r="ATA2" s="128"/>
      <c r="ATB2" s="128"/>
      <c r="ATC2" s="128"/>
      <c r="ATD2" s="128"/>
      <c r="ATE2" s="128"/>
      <c r="ATF2" s="128"/>
      <c r="ATG2" s="128"/>
      <c r="ATH2" s="128"/>
      <c r="ATI2" s="128"/>
      <c r="ATJ2" s="128"/>
      <c r="ATK2" s="128"/>
      <c r="ATL2" s="128"/>
      <c r="ATM2" s="128"/>
      <c r="ATN2" s="128"/>
      <c r="ATO2" s="128"/>
      <c r="ATP2" s="128"/>
      <c r="ATQ2" s="128"/>
      <c r="ATR2" s="128"/>
      <c r="ATS2" s="128"/>
      <c r="ATT2" s="128"/>
      <c r="ATU2" s="128"/>
      <c r="ATV2" s="128"/>
      <c r="ATW2" s="128"/>
      <c r="ATX2" s="128"/>
      <c r="ATY2" s="128"/>
      <c r="ATZ2" s="128"/>
      <c r="AUA2" s="128"/>
      <c r="AUB2" s="128"/>
      <c r="AUC2" s="128"/>
      <c r="AUD2" s="128"/>
      <c r="AUE2" s="128"/>
      <c r="AUF2" s="128"/>
      <c r="AUG2" s="128"/>
      <c r="AUH2" s="128"/>
      <c r="AUI2" s="128"/>
      <c r="AUJ2" s="128"/>
      <c r="AUK2" s="128"/>
      <c r="AUL2" s="128"/>
      <c r="AUM2" s="128"/>
      <c r="AUN2" s="128"/>
      <c r="AUO2" s="128"/>
      <c r="AUP2" s="128"/>
      <c r="AUQ2" s="128"/>
      <c r="AUR2" s="128"/>
      <c r="AUS2" s="128"/>
      <c r="AUT2" s="128"/>
      <c r="AUU2" s="128"/>
      <c r="AUV2" s="128"/>
      <c r="AUW2" s="128"/>
      <c r="AUX2" s="128"/>
      <c r="AUY2" s="128"/>
      <c r="AUZ2" s="128"/>
      <c r="AVA2" s="128"/>
      <c r="AVB2" s="128"/>
      <c r="AVC2" s="128"/>
      <c r="AVD2" s="128"/>
      <c r="AVE2" s="128"/>
      <c r="AVF2" s="128"/>
      <c r="AVG2" s="128"/>
      <c r="AVH2" s="128"/>
      <c r="AVI2" s="128"/>
      <c r="AVJ2" s="128"/>
      <c r="AVK2" s="128"/>
      <c r="AVL2" s="128"/>
      <c r="AVM2" s="128"/>
      <c r="AVN2" s="128"/>
      <c r="AVO2" s="128"/>
      <c r="AVP2" s="128"/>
      <c r="AVQ2" s="128"/>
      <c r="AVR2" s="128"/>
      <c r="AVS2" s="128"/>
      <c r="AVT2" s="128"/>
      <c r="AVU2" s="128"/>
      <c r="AVV2" s="128"/>
      <c r="AVW2" s="128"/>
      <c r="AVX2" s="128"/>
      <c r="AVY2" s="128"/>
      <c r="AVZ2" s="128"/>
      <c r="AWA2" s="128"/>
      <c r="AWB2" s="128"/>
      <c r="AWC2" s="128"/>
      <c r="AWD2" s="128"/>
      <c r="AWE2" s="128"/>
      <c r="AWF2" s="128"/>
      <c r="AWG2" s="128"/>
      <c r="AWH2" s="128"/>
      <c r="AWI2" s="128"/>
      <c r="AWJ2" s="128"/>
      <c r="AWK2" s="128"/>
      <c r="AWL2" s="128"/>
      <c r="AWM2" s="128"/>
      <c r="AWN2" s="128"/>
      <c r="AWO2" s="128"/>
      <c r="AWP2" s="128"/>
      <c r="AWQ2" s="128"/>
      <c r="AWR2" s="128"/>
      <c r="AWS2" s="128"/>
      <c r="AWT2" s="128"/>
      <c r="AWU2" s="128"/>
      <c r="AWV2" s="128"/>
      <c r="AWW2" s="128"/>
      <c r="AWX2" s="128"/>
      <c r="AWY2" s="128"/>
      <c r="AWZ2" s="128"/>
      <c r="AXA2" s="128"/>
      <c r="AXB2" s="128"/>
      <c r="AXC2" s="128"/>
      <c r="AXD2" s="128"/>
      <c r="AXE2" s="128"/>
      <c r="AXF2" s="128"/>
      <c r="AXG2" s="128"/>
      <c r="AXH2" s="128"/>
      <c r="AXI2" s="128"/>
      <c r="AXJ2" s="128"/>
      <c r="AXK2" s="128"/>
      <c r="AXL2" s="128"/>
      <c r="AXM2" s="128"/>
      <c r="AXN2" s="128"/>
      <c r="AXO2" s="128"/>
      <c r="AXP2" s="128"/>
      <c r="AXQ2" s="128"/>
      <c r="AXR2" s="128"/>
      <c r="AXS2" s="128"/>
      <c r="AXT2" s="128"/>
      <c r="AXU2" s="128"/>
      <c r="AXV2" s="128"/>
      <c r="AXW2" s="128"/>
      <c r="AXX2" s="128"/>
      <c r="AXY2" s="128"/>
      <c r="AXZ2" s="128"/>
      <c r="AYA2" s="128"/>
      <c r="AYB2" s="128"/>
      <c r="AYC2" s="128"/>
      <c r="AYD2" s="128"/>
      <c r="AYE2" s="128"/>
      <c r="AYF2" s="128"/>
      <c r="AYG2" s="128"/>
      <c r="AYH2" s="128"/>
      <c r="AYI2" s="128"/>
      <c r="AYJ2" s="128"/>
      <c r="AYK2" s="128"/>
      <c r="AYL2" s="128"/>
      <c r="AYM2" s="128"/>
      <c r="AYN2" s="128"/>
      <c r="AYO2" s="128"/>
      <c r="AYP2" s="128"/>
      <c r="AYQ2" s="128"/>
      <c r="AYR2" s="128"/>
      <c r="AYS2" s="128"/>
      <c r="AYT2" s="128"/>
      <c r="AYU2" s="128"/>
      <c r="AYV2" s="128"/>
      <c r="AYW2" s="128"/>
      <c r="AYX2" s="128"/>
      <c r="AYY2" s="128"/>
      <c r="AYZ2" s="128"/>
      <c r="AZA2" s="128"/>
      <c r="AZB2" s="128"/>
      <c r="AZC2" s="128"/>
      <c r="AZD2" s="128"/>
      <c r="AZE2" s="128"/>
      <c r="AZF2" s="128"/>
      <c r="AZG2" s="128"/>
      <c r="AZH2" s="128"/>
      <c r="AZI2" s="128"/>
      <c r="AZJ2" s="128"/>
      <c r="AZK2" s="128"/>
      <c r="AZL2" s="128"/>
      <c r="AZM2" s="128"/>
      <c r="AZN2" s="128"/>
      <c r="AZO2" s="128"/>
      <c r="AZP2" s="128"/>
      <c r="AZQ2" s="128"/>
      <c r="AZR2" s="128"/>
      <c r="AZS2" s="128"/>
      <c r="AZT2" s="128"/>
      <c r="AZU2" s="128"/>
      <c r="AZV2" s="128"/>
      <c r="AZW2" s="128"/>
      <c r="AZX2" s="128"/>
      <c r="AZY2" s="128"/>
      <c r="AZZ2" s="128"/>
      <c r="BAA2" s="128"/>
      <c r="BAB2" s="128"/>
      <c r="BAC2" s="128"/>
      <c r="BAD2" s="128"/>
      <c r="BAE2" s="128"/>
      <c r="BAF2" s="128"/>
      <c r="BAG2" s="128"/>
      <c r="BAH2" s="128"/>
      <c r="BAI2" s="128"/>
      <c r="BAJ2" s="128"/>
      <c r="BAK2" s="128"/>
      <c r="BAL2" s="128"/>
      <c r="BAM2" s="128"/>
      <c r="BAN2" s="128"/>
      <c r="BAO2" s="128"/>
      <c r="BAP2" s="128"/>
      <c r="BAQ2" s="128"/>
      <c r="BAR2" s="128"/>
      <c r="BAS2" s="128"/>
      <c r="BAT2" s="128"/>
      <c r="BAU2" s="128"/>
      <c r="BAV2" s="128"/>
      <c r="BAW2" s="128"/>
      <c r="BAX2" s="128"/>
      <c r="BAY2" s="128"/>
      <c r="BAZ2" s="128"/>
      <c r="BBA2" s="128"/>
      <c r="BBB2" s="128"/>
      <c r="BBC2" s="128"/>
      <c r="BBD2" s="128"/>
      <c r="BBE2" s="128"/>
      <c r="BBF2" s="128"/>
      <c r="BBG2" s="128"/>
      <c r="BBH2" s="128"/>
      <c r="BBI2" s="128"/>
      <c r="BBJ2" s="128"/>
      <c r="BBK2" s="128"/>
      <c r="BBL2" s="128"/>
      <c r="BBM2" s="128"/>
      <c r="BBN2" s="128"/>
      <c r="BBO2" s="128"/>
      <c r="BBP2" s="128"/>
      <c r="BBQ2" s="128"/>
      <c r="BBR2" s="128"/>
      <c r="BBS2" s="128"/>
      <c r="BBT2" s="128"/>
      <c r="BBU2" s="128"/>
      <c r="BBV2" s="128"/>
      <c r="BBW2" s="128"/>
      <c r="BBX2" s="128"/>
      <c r="BBY2" s="128"/>
      <c r="BBZ2" s="128"/>
      <c r="BCA2" s="128"/>
      <c r="BCB2" s="128"/>
      <c r="BCC2" s="128"/>
      <c r="BCD2" s="128"/>
      <c r="BCE2" s="128"/>
      <c r="BCF2" s="128"/>
      <c r="BCG2" s="128"/>
      <c r="BCH2" s="128"/>
      <c r="BCI2" s="128"/>
      <c r="BCJ2" s="128"/>
      <c r="BCK2" s="128"/>
      <c r="BCL2" s="128"/>
      <c r="BCM2" s="128"/>
      <c r="BCN2" s="128"/>
      <c r="BCO2" s="128"/>
      <c r="BCP2" s="128"/>
      <c r="BCQ2" s="128"/>
      <c r="BCR2" s="128"/>
      <c r="BCS2" s="128"/>
      <c r="BCT2" s="128"/>
      <c r="BCU2" s="128"/>
      <c r="BCV2" s="128"/>
      <c r="BCW2" s="128"/>
      <c r="BCX2" s="128"/>
      <c r="BCY2" s="128"/>
      <c r="BCZ2" s="128"/>
      <c r="BDA2" s="128"/>
      <c r="BDB2" s="128"/>
      <c r="BDC2" s="128"/>
      <c r="BDD2" s="128"/>
      <c r="BDE2" s="128"/>
      <c r="BDF2" s="128"/>
      <c r="BDG2" s="128"/>
      <c r="BDH2" s="128"/>
      <c r="BDI2" s="128"/>
      <c r="BDJ2" s="128"/>
      <c r="BDK2" s="128"/>
      <c r="BDL2" s="128"/>
      <c r="BDM2" s="128"/>
      <c r="BDN2" s="128"/>
      <c r="BDO2" s="128"/>
      <c r="BDP2" s="128"/>
      <c r="BDQ2" s="128"/>
      <c r="BDR2" s="128"/>
      <c r="BDS2" s="128"/>
      <c r="BDT2" s="128"/>
      <c r="BDU2" s="128"/>
      <c r="BDV2" s="128"/>
      <c r="BDW2" s="128"/>
      <c r="BDX2" s="128"/>
      <c r="BDY2" s="128"/>
      <c r="BDZ2" s="128"/>
      <c r="BEA2" s="128"/>
      <c r="BEB2" s="128"/>
      <c r="BEC2" s="128"/>
      <c r="BED2" s="128"/>
      <c r="BEE2" s="128"/>
      <c r="BEF2" s="128"/>
      <c r="BEG2" s="128"/>
      <c r="BEH2" s="128"/>
      <c r="BEI2" s="128"/>
      <c r="BEJ2" s="128"/>
      <c r="BEK2" s="128"/>
      <c r="BEL2" s="128"/>
      <c r="BEM2" s="128"/>
      <c r="BEN2" s="128"/>
      <c r="BEO2" s="128"/>
      <c r="BEP2" s="128"/>
      <c r="BEQ2" s="128"/>
      <c r="BER2" s="128"/>
      <c r="BES2" s="128"/>
      <c r="BET2" s="128"/>
      <c r="BEU2" s="128"/>
      <c r="BEV2" s="128"/>
      <c r="BEW2" s="128"/>
      <c r="BEX2" s="128"/>
      <c r="BEY2" s="128"/>
      <c r="BEZ2" s="128"/>
      <c r="BFA2" s="128"/>
      <c r="BFB2" s="128"/>
      <c r="BFC2" s="128"/>
      <c r="BFD2" s="128"/>
      <c r="BFE2" s="128"/>
      <c r="BFF2" s="128"/>
      <c r="BFG2" s="128"/>
      <c r="BFH2" s="128"/>
      <c r="BFI2" s="128"/>
      <c r="BFJ2" s="128"/>
      <c r="BFK2" s="128"/>
      <c r="BFL2" s="128"/>
      <c r="BFM2" s="128"/>
      <c r="BFN2" s="128"/>
      <c r="BFO2" s="128"/>
      <c r="BFP2" s="128"/>
      <c r="BFQ2" s="128"/>
      <c r="BFR2" s="128"/>
      <c r="BFS2" s="128"/>
      <c r="BFT2" s="128"/>
      <c r="BFU2" s="128"/>
      <c r="BFV2" s="128"/>
      <c r="BFW2" s="128"/>
      <c r="BFX2" s="128"/>
      <c r="BFY2" s="128"/>
      <c r="BFZ2" s="128"/>
      <c r="BGA2" s="128"/>
      <c r="BGB2" s="128"/>
      <c r="BGC2" s="128"/>
      <c r="BGD2" s="128"/>
      <c r="BGE2" s="128"/>
      <c r="BGF2" s="128"/>
      <c r="BGG2" s="128"/>
      <c r="BGH2" s="128"/>
      <c r="BGI2" s="128"/>
      <c r="BGJ2" s="128"/>
      <c r="BGK2" s="128"/>
      <c r="BGL2" s="128"/>
      <c r="BGM2" s="128"/>
      <c r="BGN2" s="128"/>
      <c r="BGO2" s="128"/>
      <c r="BGP2" s="128"/>
      <c r="BGQ2" s="128"/>
      <c r="BGR2" s="128"/>
      <c r="BGS2" s="128"/>
      <c r="BGT2" s="128"/>
      <c r="BGU2" s="128"/>
      <c r="BGV2" s="128"/>
      <c r="BGW2" s="128"/>
      <c r="BGX2" s="128"/>
      <c r="BGY2" s="128"/>
      <c r="BGZ2" s="128"/>
      <c r="BHA2" s="128"/>
      <c r="BHB2" s="128"/>
      <c r="BHC2" s="128"/>
      <c r="BHD2" s="128"/>
      <c r="BHE2" s="128"/>
      <c r="BHF2" s="128"/>
      <c r="BHG2" s="128"/>
      <c r="BHH2" s="128"/>
      <c r="BHI2" s="128"/>
      <c r="BHJ2" s="128"/>
      <c r="BHK2" s="128"/>
      <c r="BHL2" s="128"/>
      <c r="BHM2" s="128"/>
      <c r="BHN2" s="128"/>
      <c r="BHO2" s="128"/>
      <c r="BHP2" s="128"/>
      <c r="BHQ2" s="128"/>
      <c r="BHR2" s="128"/>
      <c r="BHS2" s="128"/>
      <c r="BHT2" s="128"/>
      <c r="BHU2" s="128"/>
      <c r="BHV2" s="128"/>
      <c r="BHW2" s="128"/>
      <c r="BHX2" s="128"/>
      <c r="BHY2" s="128"/>
      <c r="BHZ2" s="128"/>
      <c r="BIA2" s="128"/>
      <c r="BIB2" s="128"/>
      <c r="BIC2" s="128"/>
      <c r="BID2" s="128"/>
      <c r="BIE2" s="128"/>
      <c r="BIF2" s="128"/>
      <c r="BIG2" s="128"/>
      <c r="BIH2" s="128"/>
      <c r="BII2" s="128"/>
      <c r="BIJ2" s="128"/>
      <c r="BIK2" s="128"/>
      <c r="BIL2" s="128"/>
      <c r="BIM2" s="128"/>
      <c r="BIN2" s="128"/>
      <c r="BIO2" s="128"/>
      <c r="BIP2" s="128"/>
      <c r="BIQ2" s="128"/>
      <c r="BIR2" s="128"/>
      <c r="BIS2" s="128"/>
      <c r="BIT2" s="128"/>
      <c r="BIU2" s="128"/>
      <c r="BIV2" s="128"/>
      <c r="BIW2" s="128"/>
      <c r="BIX2" s="128"/>
      <c r="BIY2" s="128"/>
      <c r="BIZ2" s="128"/>
      <c r="BJA2" s="128"/>
      <c r="BJB2" s="128"/>
      <c r="BJC2" s="128"/>
      <c r="BJD2" s="128"/>
      <c r="BJE2" s="128"/>
      <c r="BJF2" s="128"/>
      <c r="BJG2" s="128"/>
      <c r="BJH2" s="128"/>
      <c r="BJI2" s="128"/>
      <c r="BJJ2" s="128"/>
      <c r="BJK2" s="128"/>
      <c r="BJL2" s="128"/>
      <c r="BJM2" s="128"/>
      <c r="BJN2" s="128"/>
      <c r="BJO2" s="128"/>
      <c r="BJP2" s="128"/>
      <c r="BJQ2" s="128"/>
      <c r="BJR2" s="128"/>
      <c r="BJS2" s="128"/>
      <c r="BJT2" s="128"/>
      <c r="BJU2" s="128"/>
      <c r="BJV2" s="128"/>
      <c r="BJW2" s="128"/>
      <c r="BJX2" s="128"/>
      <c r="BJY2" s="128"/>
      <c r="BJZ2" s="128"/>
      <c r="BKA2" s="128"/>
      <c r="BKB2" s="128"/>
      <c r="BKC2" s="128"/>
      <c r="BKD2" s="128"/>
      <c r="BKE2" s="128"/>
      <c r="BKF2" s="128"/>
      <c r="BKG2" s="128"/>
      <c r="BKH2" s="128"/>
      <c r="BKI2" s="128"/>
      <c r="BKJ2" s="128"/>
      <c r="BKK2" s="128"/>
      <c r="BKL2" s="128"/>
      <c r="BKM2" s="128"/>
      <c r="BKN2" s="128"/>
      <c r="BKO2" s="128"/>
      <c r="BKP2" s="128"/>
      <c r="BKQ2" s="128"/>
      <c r="BKR2" s="128"/>
      <c r="BKS2" s="128"/>
      <c r="BKT2" s="128"/>
      <c r="BKU2" s="128"/>
      <c r="BKV2" s="128"/>
      <c r="BKW2" s="128"/>
      <c r="BKX2" s="128"/>
      <c r="BKY2" s="128"/>
      <c r="BKZ2" s="128"/>
      <c r="BLA2" s="128"/>
      <c r="BLB2" s="128"/>
      <c r="BLC2" s="128"/>
      <c r="BLD2" s="128"/>
      <c r="BLE2" s="128"/>
      <c r="BLF2" s="128"/>
      <c r="BLG2" s="128"/>
      <c r="BLH2" s="128"/>
      <c r="BLI2" s="128"/>
      <c r="BLJ2" s="128"/>
      <c r="BLK2" s="128"/>
      <c r="BLL2" s="128"/>
      <c r="BLM2" s="128"/>
      <c r="BLN2" s="128"/>
      <c r="BLO2" s="128"/>
      <c r="BLP2" s="128"/>
      <c r="BLQ2" s="128"/>
      <c r="BLR2" s="128"/>
      <c r="BLS2" s="128"/>
      <c r="BLT2" s="128"/>
      <c r="BLU2" s="128"/>
      <c r="BLV2" s="128"/>
      <c r="BLW2" s="128"/>
      <c r="BLX2" s="128"/>
      <c r="BLY2" s="128"/>
      <c r="BLZ2" s="128"/>
      <c r="BMA2" s="128"/>
      <c r="BMB2" s="128"/>
      <c r="BMC2" s="128"/>
      <c r="BMD2" s="128"/>
      <c r="BME2" s="128"/>
      <c r="BMF2" s="128"/>
      <c r="BMG2" s="128"/>
      <c r="BMH2" s="128"/>
      <c r="BMI2" s="128"/>
      <c r="BMJ2" s="128"/>
      <c r="BMK2" s="128"/>
      <c r="BML2" s="128"/>
      <c r="BMM2" s="128"/>
      <c r="BMN2" s="128"/>
      <c r="BMO2" s="128"/>
      <c r="BMP2" s="128"/>
      <c r="BMQ2" s="128"/>
      <c r="BMR2" s="128"/>
      <c r="BMS2" s="128"/>
      <c r="BMT2" s="128"/>
      <c r="BMU2" s="128"/>
      <c r="BMV2" s="128"/>
      <c r="BMW2" s="128"/>
      <c r="BMX2" s="128"/>
      <c r="BMY2" s="128"/>
      <c r="BMZ2" s="128"/>
      <c r="BNA2" s="128"/>
      <c r="BNB2" s="128"/>
      <c r="BNC2" s="128"/>
      <c r="BND2" s="128"/>
      <c r="BNE2" s="128"/>
      <c r="BNF2" s="128"/>
      <c r="BNG2" s="128"/>
      <c r="BNH2" s="128"/>
      <c r="BNI2" s="128"/>
      <c r="BNJ2" s="128"/>
      <c r="BNK2" s="128"/>
      <c r="BNL2" s="128"/>
      <c r="BNM2" s="128"/>
      <c r="BNN2" s="128"/>
      <c r="BNO2" s="128"/>
      <c r="BNP2" s="128"/>
      <c r="BNQ2" s="128"/>
      <c r="BNR2" s="128"/>
      <c r="BNS2" s="128"/>
      <c r="BNT2" s="128"/>
      <c r="BNU2" s="128"/>
      <c r="BNV2" s="128"/>
      <c r="BNW2" s="128"/>
      <c r="BNX2" s="128"/>
      <c r="BNY2" s="128"/>
      <c r="BNZ2" s="128"/>
      <c r="BOA2" s="128"/>
      <c r="BOB2" s="128"/>
      <c r="BOC2" s="128"/>
      <c r="BOD2" s="128"/>
      <c r="BOE2" s="128"/>
      <c r="BOF2" s="128"/>
      <c r="BOG2" s="128"/>
      <c r="BOH2" s="128"/>
      <c r="BOI2" s="128"/>
      <c r="BOJ2" s="128"/>
      <c r="BOK2" s="128"/>
      <c r="BOL2" s="128"/>
      <c r="BOM2" s="128"/>
      <c r="BON2" s="128"/>
      <c r="BOO2" s="128"/>
      <c r="BOP2" s="128"/>
      <c r="BOQ2" s="128"/>
      <c r="BOR2" s="128"/>
      <c r="BOS2" s="128"/>
      <c r="BOT2" s="128"/>
      <c r="BOU2" s="128"/>
      <c r="BOV2" s="128"/>
      <c r="BOW2" s="128"/>
      <c r="BOX2" s="128"/>
      <c r="BOY2" s="128"/>
      <c r="BOZ2" s="128"/>
      <c r="BPA2" s="128"/>
      <c r="BPB2" s="128"/>
      <c r="BPC2" s="128"/>
      <c r="BPD2" s="128"/>
      <c r="BPE2" s="128"/>
      <c r="BPF2" s="128"/>
      <c r="BPG2" s="128"/>
      <c r="BPH2" s="128"/>
      <c r="BPI2" s="128"/>
      <c r="BPJ2" s="128"/>
      <c r="BPK2" s="128"/>
      <c r="BPL2" s="128"/>
      <c r="BPM2" s="128"/>
      <c r="BPN2" s="128"/>
      <c r="BPO2" s="128"/>
      <c r="BPP2" s="128"/>
      <c r="BPQ2" s="128"/>
      <c r="BPR2" s="128"/>
      <c r="BPS2" s="128"/>
      <c r="BPT2" s="128"/>
      <c r="BPU2" s="128"/>
      <c r="BPV2" s="128"/>
      <c r="BPW2" s="128"/>
      <c r="BPX2" s="128"/>
      <c r="BPY2" s="128"/>
      <c r="BPZ2" s="128"/>
      <c r="BQA2" s="128"/>
      <c r="BQB2" s="128"/>
      <c r="BQC2" s="128"/>
      <c r="BQD2" s="128"/>
      <c r="BQE2" s="128"/>
      <c r="BQF2" s="128"/>
      <c r="BQG2" s="128"/>
      <c r="BQH2" s="128"/>
      <c r="BQI2" s="128"/>
      <c r="BQJ2" s="128"/>
      <c r="BQK2" s="128"/>
      <c r="BQL2" s="128"/>
      <c r="BQM2" s="128"/>
      <c r="BQN2" s="128"/>
      <c r="BQO2" s="128"/>
      <c r="BQP2" s="128"/>
      <c r="BQQ2" s="128"/>
      <c r="BQR2" s="128"/>
      <c r="BQS2" s="128"/>
      <c r="BQT2" s="128"/>
      <c r="BQU2" s="128"/>
      <c r="BQV2" s="128"/>
      <c r="BQW2" s="128"/>
      <c r="BQX2" s="128"/>
      <c r="BQY2" s="128"/>
      <c r="BQZ2" s="128"/>
      <c r="BRA2" s="128"/>
      <c r="BRB2" s="128"/>
      <c r="BRC2" s="128"/>
      <c r="BRD2" s="128"/>
      <c r="BRE2" s="128"/>
      <c r="BRF2" s="128"/>
      <c r="BRG2" s="128"/>
      <c r="BRH2" s="128"/>
      <c r="BRI2" s="128"/>
      <c r="BRJ2" s="128"/>
      <c r="BRK2" s="128"/>
      <c r="BRL2" s="128"/>
      <c r="BRM2" s="128"/>
      <c r="BRN2" s="128"/>
      <c r="BRO2" s="128"/>
      <c r="BRP2" s="128"/>
      <c r="BRQ2" s="128"/>
      <c r="BRR2" s="128"/>
      <c r="BRS2" s="128"/>
      <c r="BRT2" s="128"/>
      <c r="BRU2" s="128"/>
      <c r="BRV2" s="128"/>
      <c r="BRW2" s="128"/>
      <c r="BRX2" s="128"/>
      <c r="BRY2" s="128"/>
      <c r="BRZ2" s="128"/>
      <c r="BSA2" s="128"/>
      <c r="BSB2" s="128"/>
      <c r="BSC2" s="128"/>
      <c r="BSD2" s="128"/>
      <c r="BSE2" s="128"/>
      <c r="BSF2" s="128"/>
      <c r="BSG2" s="128"/>
      <c r="BSH2" s="128"/>
      <c r="BSI2" s="128"/>
      <c r="BSJ2" s="128"/>
      <c r="BSK2" s="128"/>
      <c r="BSL2" s="128"/>
      <c r="BSM2" s="128"/>
      <c r="BSN2" s="128"/>
      <c r="BSO2" s="128"/>
      <c r="BSP2" s="128"/>
      <c r="BSQ2" s="128"/>
      <c r="BSR2" s="128"/>
      <c r="BSS2" s="128"/>
      <c r="BST2" s="128"/>
      <c r="BSU2" s="128"/>
      <c r="BSV2" s="128"/>
      <c r="BSW2" s="128"/>
      <c r="BSX2" s="128"/>
      <c r="BSY2" s="128"/>
      <c r="BSZ2" s="128"/>
      <c r="BTA2" s="128"/>
      <c r="BTB2" s="128"/>
      <c r="BTC2" s="128"/>
      <c r="BTD2" s="128"/>
      <c r="BTE2" s="128"/>
      <c r="BTF2" s="128"/>
      <c r="BTG2" s="128"/>
      <c r="BTH2" s="128"/>
      <c r="BTI2" s="128"/>
      <c r="BTJ2" s="128"/>
      <c r="BTK2" s="128"/>
      <c r="BTL2" s="128"/>
      <c r="BTM2" s="128"/>
      <c r="BTN2" s="128"/>
      <c r="BTO2" s="128"/>
      <c r="BTP2" s="128"/>
      <c r="BTQ2" s="128"/>
      <c r="BTR2" s="128"/>
      <c r="BTS2" s="128"/>
      <c r="BTT2" s="128"/>
      <c r="BTU2" s="128"/>
      <c r="BTV2" s="128"/>
      <c r="BTW2" s="128"/>
      <c r="BTX2" s="128"/>
      <c r="BTY2" s="128"/>
      <c r="BTZ2" s="128"/>
      <c r="BUA2" s="128"/>
      <c r="BUB2" s="128"/>
      <c r="BUC2" s="128"/>
      <c r="BUD2" s="128"/>
      <c r="BUE2" s="128"/>
      <c r="BUF2" s="128"/>
      <c r="BUG2" s="128"/>
      <c r="BUH2" s="128"/>
      <c r="BUI2" s="128"/>
      <c r="BUJ2" s="128"/>
      <c r="BUK2" s="128"/>
      <c r="BUL2" s="128"/>
      <c r="BUM2" s="128"/>
      <c r="BUN2" s="128"/>
      <c r="BUO2" s="128"/>
      <c r="BUP2" s="128"/>
      <c r="BUQ2" s="128"/>
      <c r="BUR2" s="128"/>
      <c r="BUS2" s="128"/>
      <c r="BUT2" s="128"/>
      <c r="BUU2" s="128"/>
      <c r="BUV2" s="128"/>
      <c r="BUW2" s="128"/>
      <c r="BUX2" s="128"/>
      <c r="BUY2" s="128"/>
      <c r="BUZ2" s="128"/>
      <c r="BVA2" s="128"/>
      <c r="BVB2" s="128"/>
      <c r="BVC2" s="128"/>
      <c r="BVD2" s="128"/>
      <c r="BVE2" s="128"/>
      <c r="BVF2" s="128"/>
      <c r="BVG2" s="128"/>
      <c r="BVH2" s="128"/>
      <c r="BVI2" s="128"/>
      <c r="BVJ2" s="128"/>
      <c r="BVK2" s="128"/>
      <c r="BVL2" s="128"/>
      <c r="BVM2" s="128"/>
      <c r="BVN2" s="128"/>
      <c r="BVO2" s="128"/>
      <c r="BVP2" s="128"/>
      <c r="BVQ2" s="128"/>
      <c r="BVR2" s="128"/>
      <c r="BVS2" s="128"/>
      <c r="BVT2" s="128"/>
      <c r="BVU2" s="128"/>
      <c r="BVV2" s="128"/>
      <c r="BVW2" s="128"/>
      <c r="BVX2" s="128"/>
      <c r="BVY2" s="128"/>
      <c r="BVZ2" s="128"/>
      <c r="BWA2" s="128"/>
      <c r="BWB2" s="128"/>
      <c r="BWC2" s="128"/>
      <c r="BWD2" s="128"/>
      <c r="BWE2" s="128"/>
      <c r="BWF2" s="128"/>
      <c r="BWG2" s="128"/>
      <c r="BWH2" s="128"/>
      <c r="BWI2" s="128"/>
      <c r="BWJ2" s="128"/>
      <c r="BWK2" s="128"/>
      <c r="BWL2" s="128"/>
      <c r="BWM2" s="128"/>
      <c r="BWN2" s="128"/>
      <c r="BWO2" s="128"/>
      <c r="BWP2" s="128"/>
      <c r="BWQ2" s="128"/>
      <c r="BWR2" s="128"/>
      <c r="BWS2" s="128"/>
      <c r="BWT2" s="128"/>
      <c r="BWU2" s="128"/>
      <c r="BWV2" s="128"/>
      <c r="BWW2" s="128"/>
      <c r="BWX2" s="128"/>
      <c r="BWY2" s="128"/>
      <c r="BWZ2" s="128"/>
      <c r="BXA2" s="128"/>
      <c r="BXB2" s="128"/>
      <c r="BXC2" s="128"/>
      <c r="BXD2" s="128"/>
      <c r="BXE2" s="128"/>
      <c r="BXF2" s="128"/>
      <c r="BXG2" s="128"/>
      <c r="BXH2" s="128"/>
      <c r="BXI2" s="128"/>
      <c r="BXJ2" s="128"/>
      <c r="BXK2" s="128"/>
      <c r="BXL2" s="128"/>
      <c r="BXM2" s="128"/>
      <c r="BXN2" s="128"/>
      <c r="BXO2" s="128"/>
      <c r="BXP2" s="128"/>
      <c r="BXQ2" s="128"/>
      <c r="BXR2" s="128"/>
      <c r="BXS2" s="128"/>
      <c r="BXT2" s="128"/>
      <c r="BXU2" s="128"/>
      <c r="BXV2" s="128"/>
      <c r="BXW2" s="128"/>
      <c r="BXX2" s="128"/>
      <c r="BXY2" s="128"/>
      <c r="BXZ2" s="128"/>
      <c r="BYA2" s="128"/>
      <c r="BYB2" s="128"/>
      <c r="BYC2" s="128"/>
      <c r="BYD2" s="128"/>
      <c r="BYE2" s="128"/>
      <c r="BYF2" s="128"/>
      <c r="BYG2" s="128"/>
      <c r="BYH2" s="128"/>
      <c r="BYI2" s="128"/>
      <c r="BYJ2" s="128"/>
      <c r="BYK2" s="128"/>
      <c r="BYL2" s="128"/>
      <c r="BYM2" s="128"/>
      <c r="BYN2" s="128"/>
      <c r="BYO2" s="128"/>
      <c r="BYP2" s="128"/>
      <c r="BYQ2" s="128"/>
      <c r="BYR2" s="128"/>
      <c r="BYS2" s="128"/>
      <c r="BYT2" s="128"/>
      <c r="BYU2" s="128"/>
      <c r="BYV2" s="128"/>
      <c r="BYW2" s="128"/>
      <c r="BYX2" s="128"/>
      <c r="BYY2" s="128"/>
      <c r="BYZ2" s="128"/>
      <c r="BZA2" s="128"/>
      <c r="BZB2" s="128"/>
      <c r="BZC2" s="128"/>
      <c r="BZD2" s="128"/>
      <c r="BZE2" s="128"/>
      <c r="BZF2" s="128"/>
      <c r="BZG2" s="128"/>
      <c r="BZH2" s="128"/>
      <c r="BZI2" s="128"/>
      <c r="BZJ2" s="128"/>
      <c r="BZK2" s="128"/>
      <c r="BZL2" s="128"/>
      <c r="BZM2" s="128"/>
      <c r="BZN2" s="128"/>
      <c r="BZO2" s="128"/>
      <c r="BZP2" s="128"/>
      <c r="BZQ2" s="128"/>
      <c r="BZR2" s="128"/>
      <c r="BZS2" s="128"/>
      <c r="BZT2" s="128"/>
      <c r="BZU2" s="128"/>
      <c r="BZV2" s="128"/>
      <c r="BZW2" s="128"/>
      <c r="BZX2" s="128"/>
      <c r="BZY2" s="128"/>
      <c r="BZZ2" s="128"/>
      <c r="CAA2" s="128"/>
      <c r="CAB2" s="128"/>
      <c r="CAC2" s="128"/>
      <c r="CAD2" s="128"/>
      <c r="CAE2" s="128"/>
      <c r="CAF2" s="128"/>
      <c r="CAG2" s="128"/>
      <c r="CAH2" s="128"/>
      <c r="CAI2" s="128"/>
      <c r="CAJ2" s="128"/>
      <c r="CAK2" s="128"/>
      <c r="CAL2" s="128"/>
      <c r="CAM2" s="128"/>
      <c r="CAN2" s="128"/>
      <c r="CAO2" s="128"/>
      <c r="CAP2" s="128"/>
      <c r="CAQ2" s="128"/>
      <c r="CAR2" s="128"/>
      <c r="CAS2" s="128"/>
      <c r="CAT2" s="128"/>
      <c r="CAU2" s="128"/>
      <c r="CAV2" s="128"/>
      <c r="CAW2" s="128"/>
      <c r="CAX2" s="128"/>
      <c r="CAY2" s="128"/>
      <c r="CAZ2" s="128"/>
      <c r="CBA2" s="128"/>
      <c r="CBB2" s="128"/>
      <c r="CBC2" s="128"/>
      <c r="CBD2" s="128"/>
      <c r="CBE2" s="128"/>
      <c r="CBF2" s="128"/>
      <c r="CBG2" s="128"/>
      <c r="CBH2" s="128"/>
      <c r="CBI2" s="128"/>
      <c r="CBJ2" s="128"/>
      <c r="CBK2" s="128"/>
      <c r="CBL2" s="128"/>
      <c r="CBM2" s="128"/>
      <c r="CBN2" s="128"/>
      <c r="CBO2" s="128"/>
      <c r="CBP2" s="128"/>
      <c r="CBQ2" s="128"/>
      <c r="CBR2" s="128"/>
      <c r="CBS2" s="128"/>
      <c r="CBT2" s="128"/>
      <c r="CBU2" s="128"/>
      <c r="CBV2" s="128"/>
      <c r="CBW2" s="128"/>
      <c r="CBX2" s="128"/>
      <c r="CBY2" s="128"/>
      <c r="CBZ2" s="128"/>
      <c r="CCA2" s="128"/>
      <c r="CCB2" s="128"/>
      <c r="CCC2" s="128"/>
      <c r="CCD2" s="128"/>
      <c r="CCE2" s="128"/>
      <c r="CCF2" s="128"/>
      <c r="CCG2" s="128"/>
      <c r="CCH2" s="128"/>
      <c r="CCI2" s="128"/>
      <c r="CCJ2" s="128"/>
      <c r="CCK2" s="128"/>
      <c r="CCL2" s="128"/>
      <c r="CCM2" s="128"/>
      <c r="CCN2" s="128"/>
      <c r="CCO2" s="128"/>
      <c r="CCP2" s="128"/>
      <c r="CCQ2" s="128"/>
      <c r="CCR2" s="128"/>
      <c r="CCS2" s="128"/>
      <c r="CCT2" s="128"/>
      <c r="CCU2" s="128"/>
      <c r="CCV2" s="128"/>
      <c r="CCW2" s="128"/>
      <c r="CCX2" s="128"/>
      <c r="CCY2" s="128"/>
      <c r="CCZ2" s="128"/>
      <c r="CDA2" s="128"/>
      <c r="CDB2" s="128"/>
      <c r="CDC2" s="128"/>
      <c r="CDD2" s="128"/>
      <c r="CDE2" s="128"/>
      <c r="CDF2" s="128"/>
      <c r="CDG2" s="128"/>
      <c r="CDH2" s="128"/>
      <c r="CDI2" s="128"/>
      <c r="CDJ2" s="128"/>
      <c r="CDK2" s="128"/>
      <c r="CDL2" s="128"/>
      <c r="CDM2" s="128"/>
      <c r="CDN2" s="128"/>
      <c r="CDO2" s="128"/>
      <c r="CDP2" s="128"/>
      <c r="CDQ2" s="128"/>
      <c r="CDR2" s="128"/>
      <c r="CDS2" s="128"/>
      <c r="CDT2" s="128"/>
      <c r="CDU2" s="128"/>
      <c r="CDV2" s="128"/>
      <c r="CDW2" s="128"/>
      <c r="CDX2" s="128"/>
      <c r="CDY2" s="128"/>
      <c r="CDZ2" s="128"/>
      <c r="CEA2" s="128"/>
      <c r="CEB2" s="128"/>
      <c r="CEC2" s="128"/>
      <c r="CED2" s="128"/>
      <c r="CEE2" s="128"/>
      <c r="CEF2" s="128"/>
      <c r="CEG2" s="128"/>
      <c r="CEH2" s="128"/>
      <c r="CEI2" s="128"/>
      <c r="CEJ2" s="128"/>
      <c r="CEK2" s="128"/>
      <c r="CEL2" s="128"/>
      <c r="CEM2" s="128"/>
      <c r="CEN2" s="128"/>
      <c r="CEO2" s="128"/>
      <c r="CEP2" s="128"/>
      <c r="CEQ2" s="128"/>
      <c r="CER2" s="128"/>
      <c r="CES2" s="128"/>
      <c r="CET2" s="128"/>
      <c r="CEU2" s="128"/>
      <c r="CEV2" s="128"/>
      <c r="CEW2" s="128"/>
      <c r="CEX2" s="128"/>
      <c r="CEY2" s="128"/>
      <c r="CEZ2" s="128"/>
      <c r="CFA2" s="128"/>
      <c r="CFB2" s="128"/>
      <c r="CFC2" s="128"/>
      <c r="CFD2" s="128"/>
      <c r="CFE2" s="128"/>
      <c r="CFF2" s="128"/>
      <c r="CFG2" s="128"/>
      <c r="CFH2" s="128"/>
      <c r="CFI2" s="128"/>
      <c r="CFJ2" s="128"/>
      <c r="CFK2" s="128"/>
      <c r="CFL2" s="128"/>
      <c r="CFM2" s="128"/>
      <c r="CFN2" s="128"/>
      <c r="CFO2" s="128"/>
      <c r="CFP2" s="128"/>
      <c r="CFQ2" s="128"/>
      <c r="CFR2" s="128"/>
      <c r="CFS2" s="128"/>
      <c r="CFT2" s="128"/>
      <c r="CFU2" s="128"/>
      <c r="CFV2" s="128"/>
      <c r="CFW2" s="128"/>
      <c r="CFX2" s="128"/>
      <c r="CFY2" s="128"/>
      <c r="CFZ2" s="128"/>
      <c r="CGA2" s="128"/>
      <c r="CGB2" s="128"/>
      <c r="CGC2" s="128"/>
      <c r="CGD2" s="128"/>
      <c r="CGE2" s="128"/>
      <c r="CGF2" s="128"/>
      <c r="CGG2" s="128"/>
      <c r="CGH2" s="128"/>
      <c r="CGI2" s="128"/>
      <c r="CGJ2" s="128"/>
      <c r="CGK2" s="128"/>
      <c r="CGL2" s="128"/>
      <c r="CGM2" s="128"/>
      <c r="CGN2" s="128"/>
      <c r="CGO2" s="128"/>
      <c r="CGP2" s="128"/>
      <c r="CGQ2" s="128"/>
      <c r="CGR2" s="128"/>
      <c r="CGS2" s="128"/>
      <c r="CGT2" s="128"/>
      <c r="CGU2" s="128"/>
      <c r="CGV2" s="128"/>
      <c r="CGW2" s="128"/>
      <c r="CGX2" s="128"/>
      <c r="CGY2" s="128"/>
      <c r="CGZ2" s="128"/>
      <c r="CHA2" s="128"/>
      <c r="CHB2" s="128"/>
      <c r="CHC2" s="128"/>
      <c r="CHD2" s="128"/>
      <c r="CHE2" s="128"/>
      <c r="CHF2" s="128"/>
      <c r="CHG2" s="128"/>
      <c r="CHH2" s="128"/>
      <c r="CHI2" s="128"/>
      <c r="CHJ2" s="128"/>
      <c r="CHK2" s="128"/>
      <c r="CHL2" s="128"/>
      <c r="CHM2" s="128"/>
      <c r="CHN2" s="128"/>
      <c r="CHO2" s="128"/>
      <c r="CHP2" s="128"/>
      <c r="CHQ2" s="128"/>
      <c r="CHR2" s="128"/>
      <c r="CHS2" s="128"/>
      <c r="CHT2" s="128"/>
      <c r="CHU2" s="128"/>
      <c r="CHV2" s="128"/>
      <c r="CHW2" s="128"/>
      <c r="CHX2" s="128"/>
      <c r="CHY2" s="128"/>
      <c r="CHZ2" s="128"/>
      <c r="CIA2" s="128"/>
      <c r="CIB2" s="128"/>
      <c r="CIC2" s="128"/>
      <c r="CID2" s="128"/>
      <c r="CIE2" s="128"/>
      <c r="CIF2" s="128"/>
      <c r="CIG2" s="128"/>
      <c r="CIH2" s="128"/>
      <c r="CII2" s="128"/>
      <c r="CIJ2" s="128"/>
      <c r="CIK2" s="128"/>
      <c r="CIL2" s="128"/>
      <c r="CIM2" s="128"/>
      <c r="CIN2" s="128"/>
      <c r="CIO2" s="128"/>
      <c r="CIP2" s="128"/>
      <c r="CIQ2" s="128"/>
      <c r="CIR2" s="128"/>
      <c r="CIS2" s="128"/>
      <c r="CIT2" s="128"/>
      <c r="CIU2" s="128"/>
      <c r="CIV2" s="128"/>
      <c r="CIW2" s="128"/>
      <c r="CIX2" s="128"/>
      <c r="CIY2" s="128"/>
      <c r="CIZ2" s="128"/>
      <c r="CJA2" s="128"/>
      <c r="CJB2" s="128"/>
      <c r="CJC2" s="128"/>
      <c r="CJD2" s="128"/>
      <c r="CJE2" s="128"/>
      <c r="CJF2" s="128"/>
      <c r="CJG2" s="128"/>
      <c r="CJH2" s="128"/>
      <c r="CJI2" s="128"/>
      <c r="CJJ2" s="128"/>
      <c r="CJK2" s="128"/>
      <c r="CJL2" s="128"/>
      <c r="CJM2" s="128"/>
      <c r="CJN2" s="128"/>
      <c r="CJO2" s="128"/>
      <c r="CJP2" s="128"/>
      <c r="CJQ2" s="128"/>
      <c r="CJR2" s="128"/>
      <c r="CJS2" s="128"/>
      <c r="CJT2" s="128"/>
      <c r="CJU2" s="128"/>
      <c r="CJV2" s="128"/>
      <c r="CJW2" s="128"/>
      <c r="CJX2" s="128"/>
      <c r="CJY2" s="128"/>
      <c r="CJZ2" s="128"/>
      <c r="CKA2" s="128"/>
      <c r="CKB2" s="128"/>
      <c r="CKC2" s="128"/>
      <c r="CKD2" s="128"/>
      <c r="CKE2" s="128"/>
      <c r="CKF2" s="128"/>
      <c r="CKG2" s="128"/>
      <c r="CKH2" s="128"/>
      <c r="CKI2" s="128"/>
      <c r="CKJ2" s="128"/>
      <c r="CKK2" s="128"/>
      <c r="CKL2" s="128"/>
      <c r="CKM2" s="128"/>
      <c r="CKN2" s="128"/>
      <c r="CKO2" s="128"/>
      <c r="CKP2" s="128"/>
      <c r="CKQ2" s="128"/>
      <c r="CKR2" s="128"/>
      <c r="CKS2" s="128"/>
      <c r="CKT2" s="128"/>
      <c r="CKU2" s="128"/>
      <c r="CKV2" s="128"/>
      <c r="CKW2" s="128"/>
      <c r="CKX2" s="128"/>
      <c r="CKY2" s="128"/>
      <c r="CKZ2" s="128"/>
      <c r="CLA2" s="128"/>
      <c r="CLB2" s="128"/>
      <c r="CLC2" s="128"/>
      <c r="CLD2" s="128"/>
      <c r="CLE2" s="128"/>
      <c r="CLF2" s="128"/>
      <c r="CLG2" s="128"/>
      <c r="CLH2" s="128"/>
      <c r="CLI2" s="128"/>
      <c r="CLJ2" s="128"/>
      <c r="CLK2" s="128"/>
      <c r="CLL2" s="128"/>
      <c r="CLM2" s="128"/>
      <c r="CLN2" s="128"/>
      <c r="CLO2" s="128"/>
      <c r="CLP2" s="128"/>
      <c r="CLQ2" s="128"/>
      <c r="CLR2" s="128"/>
      <c r="CLS2" s="128"/>
      <c r="CLT2" s="128"/>
      <c r="CLU2" s="128"/>
      <c r="CLV2" s="128"/>
      <c r="CLW2" s="128"/>
      <c r="CLX2" s="128"/>
      <c r="CLY2" s="128"/>
      <c r="CLZ2" s="128"/>
      <c r="CMA2" s="128"/>
      <c r="CMB2" s="128"/>
      <c r="CMC2" s="128"/>
      <c r="CMD2" s="128"/>
      <c r="CME2" s="128"/>
      <c r="CMF2" s="128"/>
      <c r="CMG2" s="128"/>
      <c r="CMH2" s="128"/>
      <c r="CMI2" s="128"/>
      <c r="CMJ2" s="128"/>
      <c r="CMK2" s="128"/>
      <c r="CML2" s="128"/>
      <c r="CMM2" s="128"/>
      <c r="CMN2" s="128"/>
      <c r="CMO2" s="128"/>
      <c r="CMP2" s="128"/>
      <c r="CMQ2" s="128"/>
      <c r="CMR2" s="128"/>
      <c r="CMS2" s="128"/>
      <c r="CMT2" s="128"/>
      <c r="CMU2" s="128"/>
      <c r="CMV2" s="128"/>
      <c r="CMW2" s="128"/>
      <c r="CMX2" s="128"/>
      <c r="CMY2" s="128"/>
      <c r="CMZ2" s="128"/>
      <c r="CNA2" s="128"/>
      <c r="CNB2" s="128"/>
      <c r="CNC2" s="128"/>
      <c r="CND2" s="128"/>
      <c r="CNE2" s="128"/>
      <c r="CNF2" s="128"/>
      <c r="CNG2" s="128"/>
      <c r="CNH2" s="128"/>
      <c r="CNI2" s="128"/>
      <c r="CNJ2" s="128"/>
      <c r="CNK2" s="128"/>
      <c r="CNL2" s="128"/>
      <c r="CNM2" s="128"/>
      <c r="CNN2" s="128"/>
      <c r="CNO2" s="128"/>
      <c r="CNP2" s="128"/>
      <c r="CNQ2" s="128"/>
      <c r="CNR2" s="128"/>
      <c r="CNS2" s="128"/>
      <c r="CNT2" s="128"/>
      <c r="CNU2" s="128"/>
      <c r="CNV2" s="128"/>
      <c r="CNW2" s="128"/>
      <c r="CNX2" s="128"/>
      <c r="CNY2" s="128"/>
      <c r="CNZ2" s="128"/>
      <c r="COA2" s="128"/>
      <c r="COB2" s="128"/>
      <c r="COC2" s="128"/>
      <c r="COD2" s="128"/>
      <c r="COE2" s="128"/>
      <c r="COF2" s="128"/>
      <c r="COG2" s="128"/>
      <c r="COH2" s="128"/>
      <c r="COI2" s="128"/>
      <c r="COJ2" s="128"/>
      <c r="COK2" s="128"/>
      <c r="COL2" s="128"/>
      <c r="COM2" s="128"/>
      <c r="CON2" s="128"/>
      <c r="COO2" s="128"/>
      <c r="COP2" s="128"/>
      <c r="COQ2" s="128"/>
      <c r="COR2" s="128"/>
      <c r="COS2" s="128"/>
      <c r="COT2" s="128"/>
      <c r="COU2" s="128"/>
      <c r="COV2" s="128"/>
      <c r="COW2" s="128"/>
      <c r="COX2" s="128"/>
      <c r="COY2" s="128"/>
      <c r="COZ2" s="128"/>
      <c r="CPA2" s="128"/>
      <c r="CPB2" s="128"/>
      <c r="CPC2" s="128"/>
      <c r="CPD2" s="128"/>
      <c r="CPE2" s="128"/>
      <c r="CPF2" s="128"/>
      <c r="CPG2" s="128"/>
      <c r="CPH2" s="128"/>
      <c r="CPI2" s="128"/>
      <c r="CPJ2" s="128"/>
      <c r="CPK2" s="128"/>
      <c r="CPL2" s="128"/>
      <c r="CPM2" s="128"/>
      <c r="CPN2" s="128"/>
      <c r="CPO2" s="128"/>
      <c r="CPP2" s="128"/>
      <c r="CPQ2" s="128"/>
      <c r="CPR2" s="128"/>
      <c r="CPS2" s="128"/>
      <c r="CPT2" s="128"/>
      <c r="CPU2" s="128"/>
      <c r="CPV2" s="128"/>
      <c r="CPW2" s="128"/>
      <c r="CPX2" s="128"/>
      <c r="CPY2" s="128"/>
      <c r="CPZ2" s="128"/>
      <c r="CQA2" s="128"/>
      <c r="CQB2" s="128"/>
      <c r="CQC2" s="128"/>
      <c r="CQD2" s="128"/>
      <c r="CQE2" s="128"/>
      <c r="CQF2" s="128"/>
      <c r="CQG2" s="128"/>
      <c r="CQH2" s="128"/>
      <c r="CQI2" s="128"/>
      <c r="CQJ2" s="128"/>
      <c r="CQK2" s="128"/>
      <c r="CQL2" s="128"/>
      <c r="CQM2" s="128"/>
      <c r="CQN2" s="128"/>
      <c r="CQO2" s="128"/>
      <c r="CQP2" s="128"/>
      <c r="CQQ2" s="128"/>
      <c r="CQR2" s="128"/>
      <c r="CQS2" s="128"/>
      <c r="CQT2" s="128"/>
      <c r="CQU2" s="128"/>
      <c r="CQV2" s="128"/>
      <c r="CQW2" s="128"/>
      <c r="CQX2" s="128"/>
      <c r="CQY2" s="128"/>
      <c r="CQZ2" s="128"/>
      <c r="CRA2" s="128"/>
      <c r="CRB2" s="128"/>
      <c r="CRC2" s="128"/>
      <c r="CRD2" s="128"/>
      <c r="CRE2" s="128"/>
      <c r="CRF2" s="128"/>
      <c r="CRG2" s="128"/>
      <c r="CRH2" s="128"/>
      <c r="CRI2" s="128"/>
      <c r="CRJ2" s="128"/>
      <c r="CRK2" s="128"/>
      <c r="CRL2" s="128"/>
      <c r="CRM2" s="128"/>
      <c r="CRN2" s="128"/>
      <c r="CRO2" s="128"/>
      <c r="CRP2" s="128"/>
      <c r="CRQ2" s="128"/>
      <c r="CRR2" s="128"/>
      <c r="CRS2" s="128"/>
      <c r="CRT2" s="128"/>
      <c r="CRU2" s="128"/>
      <c r="CRV2" s="128"/>
      <c r="CRW2" s="128"/>
      <c r="CRX2" s="128"/>
      <c r="CRY2" s="128"/>
      <c r="CRZ2" s="128"/>
      <c r="CSA2" s="128"/>
      <c r="CSB2" s="128"/>
      <c r="CSC2" s="128"/>
      <c r="CSD2" s="128"/>
      <c r="CSE2" s="128"/>
      <c r="CSF2" s="128"/>
      <c r="CSG2" s="128"/>
      <c r="CSH2" s="128"/>
      <c r="CSI2" s="128"/>
      <c r="CSJ2" s="128"/>
      <c r="CSK2" s="128"/>
      <c r="CSL2" s="128"/>
      <c r="CSM2" s="128"/>
      <c r="CSN2" s="128"/>
      <c r="CSO2" s="128"/>
      <c r="CSP2" s="128"/>
      <c r="CSQ2" s="128"/>
      <c r="CSR2" s="128"/>
      <c r="CSS2" s="128"/>
      <c r="CST2" s="128"/>
      <c r="CSU2" s="128"/>
      <c r="CSV2" s="128"/>
      <c r="CSW2" s="128"/>
      <c r="CSX2" s="128"/>
      <c r="CSY2" s="128"/>
      <c r="CSZ2" s="128"/>
      <c r="CTA2" s="128"/>
      <c r="CTB2" s="128"/>
      <c r="CTC2" s="128"/>
      <c r="CTD2" s="128"/>
      <c r="CTE2" s="128"/>
      <c r="CTF2" s="128"/>
      <c r="CTG2" s="128"/>
      <c r="CTH2" s="128"/>
      <c r="CTI2" s="128"/>
      <c r="CTJ2" s="128"/>
      <c r="CTK2" s="128"/>
      <c r="CTL2" s="128"/>
      <c r="CTM2" s="128"/>
      <c r="CTN2" s="128"/>
      <c r="CTO2" s="128"/>
      <c r="CTP2" s="128"/>
      <c r="CTQ2" s="128"/>
      <c r="CTR2" s="128"/>
      <c r="CTS2" s="128"/>
      <c r="CTT2" s="128"/>
      <c r="CTU2" s="128"/>
      <c r="CTV2" s="128"/>
      <c r="CTW2" s="128"/>
      <c r="CTX2" s="128"/>
      <c r="CTY2" s="128"/>
      <c r="CTZ2" s="128"/>
      <c r="CUA2" s="128"/>
      <c r="CUB2" s="128"/>
      <c r="CUC2" s="128"/>
      <c r="CUD2" s="128"/>
      <c r="CUE2" s="128"/>
      <c r="CUF2" s="128"/>
      <c r="CUG2" s="128"/>
      <c r="CUH2" s="128"/>
      <c r="CUI2" s="128"/>
      <c r="CUJ2" s="128"/>
      <c r="CUK2" s="128"/>
      <c r="CUL2" s="128"/>
      <c r="CUM2" s="128"/>
      <c r="CUN2" s="128"/>
      <c r="CUO2" s="128"/>
      <c r="CUP2" s="128"/>
      <c r="CUQ2" s="128"/>
      <c r="CUR2" s="128"/>
      <c r="CUS2" s="128"/>
      <c r="CUT2" s="128"/>
      <c r="CUU2" s="128"/>
      <c r="CUV2" s="128"/>
      <c r="CUW2" s="128"/>
      <c r="CUX2" s="128"/>
      <c r="CUY2" s="128"/>
      <c r="CUZ2" s="128"/>
      <c r="CVA2" s="128"/>
      <c r="CVB2" s="128"/>
      <c r="CVC2" s="128"/>
      <c r="CVD2" s="128"/>
      <c r="CVE2" s="128"/>
      <c r="CVF2" s="128"/>
      <c r="CVG2" s="128"/>
      <c r="CVH2" s="128"/>
      <c r="CVI2" s="128"/>
      <c r="CVJ2" s="128"/>
      <c r="CVK2" s="128"/>
      <c r="CVL2" s="128"/>
      <c r="CVM2" s="128"/>
      <c r="CVN2" s="128"/>
      <c r="CVO2" s="128"/>
      <c r="CVP2" s="128"/>
      <c r="CVQ2" s="128"/>
      <c r="CVR2" s="128"/>
      <c r="CVS2" s="128"/>
      <c r="CVT2" s="128"/>
      <c r="CVU2" s="128"/>
      <c r="CVV2" s="128"/>
      <c r="CVW2" s="128"/>
      <c r="CVX2" s="128"/>
      <c r="CVY2" s="128"/>
      <c r="CVZ2" s="128"/>
      <c r="CWA2" s="128"/>
      <c r="CWB2" s="128"/>
      <c r="CWC2" s="128"/>
      <c r="CWD2" s="128"/>
      <c r="CWE2" s="128"/>
      <c r="CWF2" s="128"/>
      <c r="CWG2" s="128"/>
      <c r="CWH2" s="128"/>
      <c r="CWI2" s="128"/>
      <c r="CWJ2" s="128"/>
      <c r="CWK2" s="128"/>
      <c r="CWL2" s="128"/>
      <c r="CWM2" s="128"/>
      <c r="CWN2" s="128"/>
      <c r="CWO2" s="128"/>
      <c r="CWP2" s="128"/>
      <c r="CWQ2" s="128"/>
      <c r="CWR2" s="128"/>
      <c r="CWS2" s="128"/>
      <c r="CWT2" s="128"/>
      <c r="CWU2" s="128"/>
      <c r="CWV2" s="128"/>
      <c r="CWW2" s="128"/>
      <c r="CWX2" s="128"/>
      <c r="CWY2" s="128"/>
      <c r="CWZ2" s="128"/>
      <c r="CXA2" s="128"/>
      <c r="CXB2" s="128"/>
      <c r="CXC2" s="128"/>
      <c r="CXD2" s="128"/>
      <c r="CXE2" s="128"/>
      <c r="CXF2" s="128"/>
      <c r="CXG2" s="128"/>
      <c r="CXH2" s="128"/>
      <c r="CXI2" s="128"/>
      <c r="CXJ2" s="128"/>
      <c r="CXK2" s="128"/>
      <c r="CXL2" s="128"/>
      <c r="CXM2" s="128"/>
      <c r="CXN2" s="128"/>
      <c r="CXO2" s="128"/>
      <c r="CXP2" s="128"/>
      <c r="CXQ2" s="128"/>
      <c r="CXR2" s="128"/>
      <c r="CXS2" s="128"/>
      <c r="CXT2" s="128"/>
      <c r="CXU2" s="128"/>
      <c r="CXV2" s="128"/>
      <c r="CXW2" s="128"/>
      <c r="CXX2" s="128"/>
      <c r="CXY2" s="128"/>
      <c r="CXZ2" s="128"/>
      <c r="CYA2" s="128"/>
      <c r="CYB2" s="128"/>
      <c r="CYC2" s="128"/>
      <c r="CYD2" s="128"/>
      <c r="CYE2" s="128"/>
      <c r="CYF2" s="128"/>
      <c r="CYG2" s="128"/>
      <c r="CYH2" s="128"/>
      <c r="CYI2" s="128"/>
      <c r="CYJ2" s="128"/>
      <c r="CYK2" s="128"/>
      <c r="CYL2" s="128"/>
      <c r="CYM2" s="128"/>
      <c r="CYN2" s="128"/>
      <c r="CYO2" s="128"/>
      <c r="CYP2" s="128"/>
      <c r="CYQ2" s="128"/>
      <c r="CYR2" s="128"/>
      <c r="CYS2" s="128"/>
      <c r="CYT2" s="128"/>
      <c r="CYU2" s="128"/>
      <c r="CYV2" s="128"/>
      <c r="CYW2" s="128"/>
      <c r="CYX2" s="128"/>
      <c r="CYY2" s="128"/>
      <c r="CYZ2" s="128"/>
      <c r="CZA2" s="128"/>
      <c r="CZB2" s="128"/>
      <c r="CZC2" s="128"/>
      <c r="CZD2" s="128"/>
      <c r="CZE2" s="128"/>
      <c r="CZF2" s="128"/>
      <c r="CZG2" s="128"/>
      <c r="CZH2" s="128"/>
      <c r="CZI2" s="128"/>
      <c r="CZJ2" s="128"/>
      <c r="CZK2" s="128"/>
      <c r="CZL2" s="128"/>
      <c r="CZM2" s="128"/>
      <c r="CZN2" s="128"/>
      <c r="CZO2" s="128"/>
      <c r="CZP2" s="128"/>
      <c r="CZQ2" s="128"/>
      <c r="CZR2" s="128"/>
      <c r="CZS2" s="128"/>
      <c r="CZT2" s="128"/>
      <c r="CZU2" s="128"/>
      <c r="CZV2" s="128"/>
      <c r="CZW2" s="128"/>
      <c r="CZX2" s="128"/>
      <c r="CZY2" s="128"/>
      <c r="CZZ2" s="128"/>
      <c r="DAA2" s="128"/>
      <c r="DAB2" s="128"/>
      <c r="DAC2" s="128"/>
      <c r="DAD2" s="128"/>
      <c r="DAE2" s="128"/>
      <c r="DAF2" s="128"/>
      <c r="DAG2" s="128"/>
      <c r="DAH2" s="128"/>
      <c r="DAI2" s="128"/>
      <c r="DAJ2" s="128"/>
      <c r="DAK2" s="128"/>
      <c r="DAL2" s="128"/>
      <c r="DAM2" s="128"/>
      <c r="DAN2" s="128"/>
      <c r="DAO2" s="128"/>
      <c r="DAP2" s="128"/>
      <c r="DAQ2" s="128"/>
      <c r="DAR2" s="128"/>
      <c r="DAS2" s="128"/>
      <c r="DAT2" s="128"/>
      <c r="DAU2" s="128"/>
      <c r="DAV2" s="128"/>
      <c r="DAW2" s="128"/>
      <c r="DAX2" s="128"/>
      <c r="DAY2" s="128"/>
      <c r="DAZ2" s="128"/>
      <c r="DBA2" s="128"/>
      <c r="DBB2" s="128"/>
      <c r="DBC2" s="128"/>
      <c r="DBD2" s="128"/>
      <c r="DBE2" s="128"/>
      <c r="DBF2" s="128"/>
      <c r="DBG2" s="128"/>
      <c r="DBH2" s="128"/>
      <c r="DBI2" s="128"/>
      <c r="DBJ2" s="128"/>
      <c r="DBK2" s="128"/>
      <c r="DBL2" s="128"/>
      <c r="DBM2" s="128"/>
      <c r="DBN2" s="128"/>
      <c r="DBO2" s="128"/>
      <c r="DBP2" s="128"/>
      <c r="DBQ2" s="128"/>
      <c r="DBR2" s="128"/>
      <c r="DBS2" s="128"/>
      <c r="DBT2" s="128"/>
      <c r="DBU2" s="128"/>
      <c r="DBV2" s="128"/>
      <c r="DBW2" s="128"/>
      <c r="DBX2" s="128"/>
      <c r="DBY2" s="128"/>
      <c r="DBZ2" s="128"/>
      <c r="DCA2" s="128"/>
      <c r="DCB2" s="128"/>
      <c r="DCC2" s="128"/>
      <c r="DCD2" s="128"/>
      <c r="DCE2" s="128"/>
      <c r="DCF2" s="128"/>
      <c r="DCG2" s="128"/>
      <c r="DCH2" s="128"/>
      <c r="DCI2" s="128"/>
      <c r="DCJ2" s="128"/>
      <c r="DCK2" s="128"/>
      <c r="DCL2" s="128"/>
      <c r="DCM2" s="128"/>
      <c r="DCN2" s="128"/>
      <c r="DCO2" s="128"/>
      <c r="DCP2" s="128"/>
      <c r="DCQ2" s="128"/>
      <c r="DCR2" s="128"/>
      <c r="DCS2" s="128"/>
      <c r="DCT2" s="128"/>
      <c r="DCU2" s="128"/>
      <c r="DCV2" s="128"/>
      <c r="DCW2" s="128"/>
      <c r="DCX2" s="128"/>
      <c r="DCY2" s="128"/>
      <c r="DCZ2" s="128"/>
      <c r="DDA2" s="128"/>
      <c r="DDB2" s="128"/>
      <c r="DDC2" s="128"/>
      <c r="DDD2" s="128"/>
      <c r="DDE2" s="128"/>
      <c r="DDF2" s="128"/>
      <c r="DDG2" s="128"/>
      <c r="DDH2" s="128"/>
      <c r="DDI2" s="128"/>
      <c r="DDJ2" s="128"/>
      <c r="DDK2" s="128"/>
      <c r="DDL2" s="128"/>
      <c r="DDM2" s="128"/>
      <c r="DDN2" s="128"/>
      <c r="DDO2" s="128"/>
      <c r="DDP2" s="128"/>
      <c r="DDQ2" s="128"/>
      <c r="DDR2" s="128"/>
      <c r="DDS2" s="128"/>
      <c r="DDT2" s="128"/>
      <c r="DDU2" s="128"/>
      <c r="DDV2" s="128"/>
      <c r="DDW2" s="128"/>
      <c r="DDX2" s="128"/>
      <c r="DDY2" s="128"/>
      <c r="DDZ2" s="128"/>
      <c r="DEA2" s="128"/>
      <c r="DEB2" s="128"/>
      <c r="DEC2" s="128"/>
      <c r="DED2" s="128"/>
      <c r="DEE2" s="128"/>
      <c r="DEF2" s="128"/>
      <c r="DEG2" s="128"/>
      <c r="DEH2" s="128"/>
      <c r="DEI2" s="128"/>
      <c r="DEJ2" s="128"/>
      <c r="DEK2" s="128"/>
      <c r="DEL2" s="128"/>
      <c r="DEM2" s="128"/>
      <c r="DEN2" s="128"/>
      <c r="DEO2" s="128"/>
      <c r="DEP2" s="128"/>
      <c r="DEQ2" s="128"/>
      <c r="DER2" s="128"/>
      <c r="DES2" s="128"/>
      <c r="DET2" s="128"/>
      <c r="DEU2" s="128"/>
      <c r="DEV2" s="128"/>
      <c r="DEW2" s="128"/>
      <c r="DEX2" s="128"/>
      <c r="DEY2" s="128"/>
      <c r="DEZ2" s="128"/>
      <c r="DFA2" s="128"/>
      <c r="DFB2" s="128"/>
      <c r="DFC2" s="128"/>
      <c r="DFD2" s="128"/>
      <c r="DFE2" s="128"/>
      <c r="DFF2" s="128"/>
      <c r="DFG2" s="128"/>
      <c r="DFH2" s="128"/>
      <c r="DFI2" s="128"/>
      <c r="DFJ2" s="128"/>
      <c r="DFK2" s="128"/>
      <c r="DFL2" s="128"/>
      <c r="DFM2" s="128"/>
      <c r="DFN2" s="128"/>
      <c r="DFO2" s="128"/>
      <c r="DFP2" s="128"/>
      <c r="DFQ2" s="128"/>
      <c r="DFR2" s="128"/>
      <c r="DFS2" s="128"/>
      <c r="DFT2" s="128"/>
      <c r="DFU2" s="128"/>
      <c r="DFV2" s="128"/>
      <c r="DFW2" s="128"/>
      <c r="DFX2" s="128"/>
      <c r="DFY2" s="128"/>
      <c r="DFZ2" s="128"/>
      <c r="DGA2" s="128"/>
      <c r="DGB2" s="128"/>
      <c r="DGC2" s="128"/>
      <c r="DGD2" s="128"/>
      <c r="DGE2" s="128"/>
      <c r="DGF2" s="128"/>
      <c r="DGG2" s="128"/>
      <c r="DGH2" s="128"/>
      <c r="DGI2" s="128"/>
      <c r="DGJ2" s="128"/>
      <c r="DGK2" s="128"/>
      <c r="DGL2" s="128"/>
      <c r="DGM2" s="128"/>
      <c r="DGN2" s="128"/>
      <c r="DGO2" s="128"/>
      <c r="DGP2" s="128"/>
      <c r="DGQ2" s="128"/>
      <c r="DGR2" s="128"/>
      <c r="DGS2" s="128"/>
      <c r="DGT2" s="128"/>
      <c r="DGU2" s="128"/>
      <c r="DGV2" s="128"/>
      <c r="DGW2" s="128"/>
      <c r="DGX2" s="128"/>
      <c r="DGY2" s="128"/>
      <c r="DGZ2" s="128"/>
      <c r="DHA2" s="128"/>
      <c r="DHB2" s="128"/>
      <c r="DHC2" s="128"/>
      <c r="DHD2" s="128"/>
      <c r="DHE2" s="128"/>
      <c r="DHF2" s="128"/>
      <c r="DHG2" s="128"/>
      <c r="DHH2" s="128"/>
      <c r="DHI2" s="128"/>
      <c r="DHJ2" s="128"/>
      <c r="DHK2" s="128"/>
      <c r="DHL2" s="128"/>
      <c r="DHM2" s="128"/>
      <c r="DHN2" s="128"/>
      <c r="DHO2" s="128"/>
      <c r="DHP2" s="128"/>
      <c r="DHQ2" s="128"/>
      <c r="DHR2" s="128"/>
      <c r="DHS2" s="128"/>
      <c r="DHT2" s="128"/>
      <c r="DHU2" s="128"/>
      <c r="DHV2" s="128"/>
      <c r="DHW2" s="128"/>
      <c r="DHX2" s="128"/>
      <c r="DHY2" s="128"/>
      <c r="DHZ2" s="128"/>
      <c r="DIA2" s="128"/>
      <c r="DIB2" s="128"/>
      <c r="DIC2" s="128"/>
      <c r="DID2" s="128"/>
      <c r="DIE2" s="128"/>
      <c r="DIF2" s="128"/>
      <c r="DIG2" s="128"/>
      <c r="DIH2" s="128"/>
      <c r="DII2" s="128"/>
      <c r="DIJ2" s="128"/>
      <c r="DIK2" s="128"/>
      <c r="DIL2" s="128"/>
      <c r="DIM2" s="128"/>
      <c r="DIN2" s="128"/>
      <c r="DIO2" s="128"/>
      <c r="DIP2" s="128"/>
      <c r="DIQ2" s="128"/>
      <c r="DIR2" s="128"/>
      <c r="DIS2" s="128"/>
      <c r="DIT2" s="128"/>
      <c r="DIU2" s="128"/>
      <c r="DIV2" s="128"/>
      <c r="DIW2" s="128"/>
      <c r="DIX2" s="128"/>
      <c r="DIY2" s="128"/>
      <c r="DIZ2" s="128"/>
      <c r="DJA2" s="128"/>
      <c r="DJB2" s="128"/>
      <c r="DJC2" s="128"/>
      <c r="DJD2" s="128"/>
      <c r="DJE2" s="128"/>
      <c r="DJF2" s="128"/>
      <c r="DJG2" s="128"/>
      <c r="DJH2" s="128"/>
      <c r="DJI2" s="128"/>
      <c r="DJJ2" s="128"/>
      <c r="DJK2" s="128"/>
      <c r="DJL2" s="128"/>
      <c r="DJM2" s="128"/>
      <c r="DJN2" s="128"/>
      <c r="DJO2" s="128"/>
      <c r="DJP2" s="128"/>
      <c r="DJQ2" s="128"/>
      <c r="DJR2" s="128"/>
      <c r="DJS2" s="128"/>
      <c r="DJT2" s="128"/>
      <c r="DJU2" s="128"/>
      <c r="DJV2" s="128"/>
      <c r="DJW2" s="128"/>
      <c r="DJX2" s="128"/>
      <c r="DJY2" s="128"/>
      <c r="DJZ2" s="128"/>
      <c r="DKA2" s="128"/>
      <c r="DKB2" s="128"/>
      <c r="DKC2" s="128"/>
      <c r="DKD2" s="128"/>
      <c r="DKE2" s="128"/>
      <c r="DKF2" s="128"/>
      <c r="DKG2" s="128"/>
      <c r="DKH2" s="128"/>
      <c r="DKI2" s="128"/>
      <c r="DKJ2" s="128"/>
      <c r="DKK2" s="128"/>
      <c r="DKL2" s="128"/>
      <c r="DKM2" s="128"/>
      <c r="DKN2" s="128"/>
      <c r="DKO2" s="128"/>
      <c r="DKP2" s="128"/>
      <c r="DKQ2" s="128"/>
      <c r="DKR2" s="128"/>
      <c r="DKS2" s="128"/>
      <c r="DKT2" s="128"/>
      <c r="DKU2" s="128"/>
      <c r="DKV2" s="128"/>
      <c r="DKW2" s="128"/>
      <c r="DKX2" s="128"/>
      <c r="DKY2" s="128"/>
      <c r="DKZ2" s="128"/>
      <c r="DLA2" s="128"/>
      <c r="DLB2" s="128"/>
      <c r="DLC2" s="128"/>
      <c r="DLD2" s="128"/>
      <c r="DLE2" s="128"/>
      <c r="DLF2" s="128"/>
      <c r="DLG2" s="128"/>
      <c r="DLH2" s="128"/>
      <c r="DLI2" s="128"/>
      <c r="DLJ2" s="128"/>
      <c r="DLK2" s="128"/>
      <c r="DLL2" s="128"/>
      <c r="DLM2" s="128"/>
      <c r="DLN2" s="128"/>
      <c r="DLO2" s="128"/>
      <c r="DLP2" s="128"/>
      <c r="DLQ2" s="128"/>
      <c r="DLR2" s="128"/>
      <c r="DLS2" s="128"/>
      <c r="DLT2" s="128"/>
      <c r="DLU2" s="128"/>
      <c r="DLV2" s="128"/>
      <c r="DLW2" s="128"/>
      <c r="DLX2" s="128"/>
      <c r="DLY2" s="128"/>
      <c r="DLZ2" s="128"/>
      <c r="DMA2" s="128"/>
      <c r="DMB2" s="128"/>
      <c r="DMC2" s="128"/>
      <c r="DMD2" s="128"/>
      <c r="DME2" s="128"/>
      <c r="DMF2" s="128"/>
      <c r="DMG2" s="128"/>
      <c r="DMH2" s="128"/>
      <c r="DMI2" s="128"/>
      <c r="DMJ2" s="128"/>
      <c r="DMK2" s="128"/>
      <c r="DML2" s="128"/>
      <c r="DMM2" s="128"/>
      <c r="DMN2" s="128"/>
      <c r="DMO2" s="128"/>
      <c r="DMP2" s="128"/>
      <c r="DMQ2" s="128"/>
      <c r="DMR2" s="128"/>
      <c r="DMS2" s="128"/>
      <c r="DMT2" s="128"/>
      <c r="DMU2" s="128"/>
      <c r="DMV2" s="128"/>
      <c r="DMW2" s="128"/>
      <c r="DMX2" s="128"/>
      <c r="DMY2" s="128"/>
      <c r="DMZ2" s="128"/>
      <c r="DNA2" s="128"/>
      <c r="DNB2" s="128"/>
      <c r="DNC2" s="128"/>
      <c r="DND2" s="128"/>
      <c r="DNE2" s="128"/>
      <c r="DNF2" s="128"/>
      <c r="DNG2" s="128"/>
      <c r="DNH2" s="128"/>
      <c r="DNI2" s="128"/>
      <c r="DNJ2" s="128"/>
      <c r="DNK2" s="128"/>
      <c r="DNL2" s="128"/>
      <c r="DNM2" s="128"/>
      <c r="DNN2" s="128"/>
      <c r="DNO2" s="128"/>
      <c r="DNP2" s="128"/>
      <c r="DNQ2" s="128"/>
      <c r="DNR2" s="128"/>
      <c r="DNS2" s="128"/>
      <c r="DNT2" s="128"/>
      <c r="DNU2" s="128"/>
      <c r="DNV2" s="128"/>
      <c r="DNW2" s="128"/>
      <c r="DNX2" s="128"/>
      <c r="DNY2" s="128"/>
      <c r="DNZ2" s="128"/>
      <c r="DOA2" s="128"/>
      <c r="DOB2" s="128"/>
      <c r="DOC2" s="128"/>
      <c r="DOD2" s="128"/>
      <c r="DOE2" s="128"/>
      <c r="DOF2" s="128"/>
      <c r="DOG2" s="128"/>
      <c r="DOH2" s="128"/>
      <c r="DOI2" s="128"/>
      <c r="DOJ2" s="128"/>
      <c r="DOK2" s="128"/>
      <c r="DOL2" s="128"/>
      <c r="DOM2" s="128"/>
      <c r="DON2" s="128"/>
      <c r="DOO2" s="128"/>
      <c r="DOP2" s="128"/>
      <c r="DOQ2" s="128"/>
      <c r="DOR2" s="128"/>
      <c r="DOS2" s="128"/>
      <c r="DOT2" s="128"/>
      <c r="DOU2" s="128"/>
      <c r="DOV2" s="128"/>
      <c r="DOW2" s="128"/>
      <c r="DOX2" s="128"/>
      <c r="DOY2" s="128"/>
      <c r="DOZ2" s="128"/>
      <c r="DPA2" s="128"/>
      <c r="DPB2" s="128"/>
      <c r="DPC2" s="128"/>
      <c r="DPD2" s="128"/>
      <c r="DPE2" s="128"/>
      <c r="DPF2" s="128"/>
      <c r="DPG2" s="128"/>
      <c r="DPH2" s="128"/>
      <c r="DPI2" s="128"/>
      <c r="DPJ2" s="128"/>
      <c r="DPK2" s="128"/>
      <c r="DPL2" s="128"/>
      <c r="DPM2" s="128"/>
      <c r="DPN2" s="128"/>
      <c r="DPO2" s="128"/>
      <c r="DPP2" s="128"/>
      <c r="DPQ2" s="128"/>
      <c r="DPR2" s="128"/>
      <c r="DPS2" s="128"/>
      <c r="DPT2" s="128"/>
      <c r="DPU2" s="128"/>
      <c r="DPV2" s="128"/>
      <c r="DPW2" s="128"/>
      <c r="DPX2" s="128"/>
      <c r="DPY2" s="128"/>
      <c r="DPZ2" s="128"/>
      <c r="DQA2" s="128"/>
      <c r="DQB2" s="128"/>
      <c r="DQC2" s="128"/>
      <c r="DQD2" s="128"/>
      <c r="DQE2" s="128"/>
      <c r="DQF2" s="128"/>
      <c r="DQG2" s="128"/>
      <c r="DQH2" s="128"/>
      <c r="DQI2" s="128"/>
      <c r="DQJ2" s="128"/>
      <c r="DQK2" s="128"/>
      <c r="DQL2" s="128"/>
      <c r="DQM2" s="128"/>
      <c r="DQN2" s="128"/>
      <c r="DQO2" s="128"/>
      <c r="DQP2" s="128"/>
      <c r="DQQ2" s="128"/>
      <c r="DQR2" s="128"/>
      <c r="DQS2" s="128"/>
      <c r="DQT2" s="128"/>
      <c r="DQU2" s="128"/>
      <c r="DQV2" s="128"/>
      <c r="DQW2" s="128"/>
      <c r="DQX2" s="128"/>
      <c r="DQY2" s="128"/>
      <c r="DQZ2" s="128"/>
      <c r="DRA2" s="128"/>
      <c r="DRB2" s="128"/>
      <c r="DRC2" s="128"/>
      <c r="DRD2" s="128"/>
      <c r="DRE2" s="128"/>
      <c r="DRF2" s="128"/>
      <c r="DRG2" s="128"/>
      <c r="DRH2" s="128"/>
      <c r="DRI2" s="128"/>
      <c r="DRJ2" s="128"/>
      <c r="DRK2" s="128"/>
      <c r="DRL2" s="128"/>
      <c r="DRM2" s="128"/>
      <c r="DRN2" s="128"/>
      <c r="DRO2" s="128"/>
      <c r="DRP2" s="128"/>
      <c r="DRQ2" s="128"/>
      <c r="DRR2" s="128"/>
      <c r="DRS2" s="128"/>
      <c r="DRT2" s="128"/>
      <c r="DRU2" s="128"/>
      <c r="DRV2" s="128"/>
      <c r="DRW2" s="128"/>
      <c r="DRX2" s="128"/>
      <c r="DRY2" s="128"/>
      <c r="DRZ2" s="128"/>
      <c r="DSA2" s="128"/>
      <c r="DSB2" s="128"/>
      <c r="DSC2" s="128"/>
      <c r="DSD2" s="128"/>
      <c r="DSE2" s="128"/>
      <c r="DSF2" s="128"/>
      <c r="DSG2" s="128"/>
      <c r="DSH2" s="128"/>
      <c r="DSI2" s="128"/>
      <c r="DSJ2" s="128"/>
      <c r="DSK2" s="128"/>
      <c r="DSL2" s="128"/>
      <c r="DSM2" s="128"/>
      <c r="DSN2" s="128"/>
      <c r="DSO2" s="128"/>
      <c r="DSP2" s="128"/>
      <c r="DSQ2" s="128"/>
      <c r="DSR2" s="128"/>
      <c r="DSS2" s="128"/>
      <c r="DST2" s="128"/>
      <c r="DSU2" s="128"/>
      <c r="DSV2" s="128"/>
      <c r="DSW2" s="128"/>
      <c r="DSX2" s="128"/>
      <c r="DSY2" s="128"/>
      <c r="DSZ2" s="128"/>
      <c r="DTA2" s="128"/>
      <c r="DTB2" s="128"/>
      <c r="DTC2" s="128"/>
      <c r="DTD2" s="128"/>
      <c r="DTE2" s="128"/>
      <c r="DTF2" s="128"/>
      <c r="DTG2" s="128"/>
      <c r="DTH2" s="128"/>
      <c r="DTI2" s="128"/>
      <c r="DTJ2" s="128"/>
      <c r="DTK2" s="128"/>
      <c r="DTL2" s="128"/>
      <c r="DTM2" s="128"/>
      <c r="DTN2" s="128"/>
      <c r="DTO2" s="128"/>
      <c r="DTP2" s="128"/>
      <c r="DTQ2" s="128"/>
      <c r="DTR2" s="128"/>
      <c r="DTS2" s="128"/>
      <c r="DTT2" s="128"/>
      <c r="DTU2" s="128"/>
      <c r="DTV2" s="128"/>
      <c r="DTW2" s="128"/>
      <c r="DTX2" s="128"/>
      <c r="DTY2" s="128"/>
      <c r="DTZ2" s="128"/>
      <c r="DUA2" s="128"/>
      <c r="DUB2" s="128"/>
      <c r="DUC2" s="128"/>
      <c r="DUD2" s="128"/>
      <c r="DUE2" s="128"/>
      <c r="DUF2" s="128"/>
      <c r="DUG2" s="128"/>
      <c r="DUH2" s="128"/>
      <c r="DUI2" s="128"/>
      <c r="DUJ2" s="128"/>
      <c r="DUK2" s="128"/>
      <c r="DUL2" s="128"/>
      <c r="DUM2" s="128"/>
      <c r="DUN2" s="128"/>
      <c r="DUO2" s="128"/>
      <c r="DUP2" s="128"/>
      <c r="DUQ2" s="128"/>
      <c r="DUR2" s="128"/>
      <c r="DUS2" s="128"/>
      <c r="DUT2" s="128"/>
      <c r="DUU2" s="128"/>
      <c r="DUV2" s="128"/>
      <c r="DUW2" s="128"/>
      <c r="DUX2" s="128"/>
      <c r="DUY2" s="128"/>
      <c r="DUZ2" s="128"/>
      <c r="DVA2" s="128"/>
      <c r="DVB2" s="128"/>
      <c r="DVC2" s="128"/>
      <c r="DVD2" s="128"/>
      <c r="DVE2" s="128"/>
      <c r="DVF2" s="128"/>
      <c r="DVG2" s="128"/>
      <c r="DVH2" s="128"/>
      <c r="DVI2" s="128"/>
      <c r="DVJ2" s="128"/>
      <c r="DVK2" s="128"/>
      <c r="DVL2" s="128"/>
      <c r="DVM2" s="128"/>
      <c r="DVN2" s="128"/>
      <c r="DVO2" s="128"/>
      <c r="DVP2" s="128"/>
      <c r="DVQ2" s="128"/>
      <c r="DVR2" s="128"/>
      <c r="DVS2" s="128"/>
      <c r="DVT2" s="128"/>
      <c r="DVU2" s="128"/>
      <c r="DVV2" s="128"/>
      <c r="DVW2" s="128"/>
      <c r="DVX2" s="128"/>
      <c r="DVY2" s="128"/>
      <c r="DVZ2" s="128"/>
      <c r="DWA2" s="128"/>
      <c r="DWB2" s="128"/>
      <c r="DWC2" s="128"/>
      <c r="DWD2" s="128"/>
      <c r="DWE2" s="128"/>
      <c r="DWF2" s="128"/>
      <c r="DWG2" s="128"/>
      <c r="DWH2" s="128"/>
      <c r="DWI2" s="128"/>
      <c r="DWJ2" s="128"/>
      <c r="DWK2" s="128"/>
      <c r="DWL2" s="128"/>
      <c r="DWM2" s="128"/>
      <c r="DWN2" s="128"/>
      <c r="DWO2" s="128"/>
      <c r="DWP2" s="128"/>
      <c r="DWQ2" s="128"/>
      <c r="DWR2" s="128"/>
      <c r="DWS2" s="128"/>
      <c r="DWT2" s="128"/>
      <c r="DWU2" s="128"/>
      <c r="DWV2" s="128"/>
      <c r="DWW2" s="128"/>
      <c r="DWX2" s="128"/>
      <c r="DWY2" s="128"/>
      <c r="DWZ2" s="128"/>
      <c r="DXA2" s="128"/>
      <c r="DXB2" s="128"/>
      <c r="DXC2" s="128"/>
      <c r="DXD2" s="128"/>
      <c r="DXE2" s="128"/>
      <c r="DXF2" s="128"/>
      <c r="DXG2" s="128"/>
      <c r="DXH2" s="128"/>
      <c r="DXI2" s="128"/>
      <c r="DXJ2" s="128"/>
      <c r="DXK2" s="128"/>
      <c r="DXL2" s="128"/>
      <c r="DXM2" s="128"/>
      <c r="DXN2" s="128"/>
      <c r="DXO2" s="128"/>
      <c r="DXP2" s="128"/>
      <c r="DXQ2" s="128"/>
      <c r="DXR2" s="128"/>
      <c r="DXS2" s="128"/>
      <c r="DXT2" s="128"/>
      <c r="DXU2" s="128"/>
      <c r="DXV2" s="128"/>
      <c r="DXW2" s="128"/>
      <c r="DXX2" s="128"/>
      <c r="DXY2" s="128"/>
      <c r="DXZ2" s="128"/>
      <c r="DYA2" s="128"/>
      <c r="DYB2" s="128"/>
      <c r="DYC2" s="128"/>
      <c r="DYD2" s="128"/>
      <c r="DYE2" s="128"/>
      <c r="DYF2" s="128"/>
      <c r="DYG2" s="128"/>
      <c r="DYH2" s="128"/>
      <c r="DYI2" s="128"/>
      <c r="DYJ2" s="128"/>
      <c r="DYK2" s="128"/>
      <c r="DYL2" s="128"/>
      <c r="DYM2" s="128"/>
      <c r="DYN2" s="128"/>
      <c r="DYO2" s="128"/>
      <c r="DYP2" s="128"/>
      <c r="DYQ2" s="128"/>
      <c r="DYR2" s="128"/>
      <c r="DYS2" s="128"/>
      <c r="DYT2" s="128"/>
      <c r="DYU2" s="128"/>
      <c r="DYV2" s="128"/>
      <c r="DYW2" s="128"/>
      <c r="DYX2" s="128"/>
      <c r="DYY2" s="128"/>
      <c r="DYZ2" s="128"/>
      <c r="DZA2" s="128"/>
      <c r="DZB2" s="128"/>
      <c r="DZC2" s="128"/>
      <c r="DZD2" s="128"/>
      <c r="DZE2" s="128"/>
      <c r="DZF2" s="128"/>
      <c r="DZG2" s="128"/>
      <c r="DZH2" s="128"/>
      <c r="DZI2" s="128"/>
      <c r="DZJ2" s="128"/>
      <c r="DZK2" s="128"/>
      <c r="DZL2" s="128"/>
      <c r="DZM2" s="128"/>
      <c r="DZN2" s="128"/>
      <c r="DZO2" s="128"/>
      <c r="DZP2" s="128"/>
      <c r="DZQ2" s="128"/>
      <c r="DZR2" s="128"/>
      <c r="DZS2" s="128"/>
      <c r="DZT2" s="128"/>
      <c r="DZU2" s="128"/>
      <c r="DZV2" s="128"/>
      <c r="DZW2" s="128"/>
      <c r="DZX2" s="128"/>
      <c r="DZY2" s="128"/>
      <c r="DZZ2" s="128"/>
      <c r="EAA2" s="128"/>
      <c r="EAB2" s="128"/>
      <c r="EAC2" s="128"/>
      <c r="EAD2" s="128"/>
      <c r="EAE2" s="128"/>
      <c r="EAF2" s="128"/>
      <c r="EAG2" s="128"/>
      <c r="EAH2" s="128"/>
      <c r="EAI2" s="128"/>
      <c r="EAJ2" s="128"/>
      <c r="EAK2" s="128"/>
      <c r="EAL2" s="128"/>
      <c r="EAM2" s="128"/>
      <c r="EAN2" s="128"/>
      <c r="EAO2" s="128"/>
      <c r="EAP2" s="128"/>
      <c r="EAQ2" s="128"/>
      <c r="EAR2" s="128"/>
      <c r="EAS2" s="128"/>
      <c r="EAT2" s="128"/>
      <c r="EAU2" s="128"/>
      <c r="EAV2" s="128"/>
      <c r="EAW2" s="128"/>
      <c r="EAX2" s="128"/>
      <c r="EAY2" s="128"/>
      <c r="EAZ2" s="128"/>
      <c r="EBA2" s="128"/>
      <c r="EBB2" s="128"/>
      <c r="EBC2" s="128"/>
      <c r="EBD2" s="128"/>
      <c r="EBE2" s="128"/>
      <c r="EBF2" s="128"/>
      <c r="EBG2" s="128"/>
      <c r="EBH2" s="128"/>
      <c r="EBI2" s="128"/>
      <c r="EBJ2" s="128"/>
      <c r="EBK2" s="128"/>
      <c r="EBL2" s="128"/>
      <c r="EBM2" s="128"/>
      <c r="EBN2" s="128"/>
      <c r="EBO2" s="128"/>
      <c r="EBP2" s="128"/>
      <c r="EBQ2" s="128"/>
      <c r="EBR2" s="128"/>
      <c r="EBS2" s="128"/>
      <c r="EBT2" s="128"/>
      <c r="EBU2" s="128"/>
      <c r="EBV2" s="128"/>
      <c r="EBW2" s="128"/>
      <c r="EBX2" s="128"/>
      <c r="EBY2" s="128"/>
      <c r="EBZ2" s="128"/>
      <c r="ECA2" s="128"/>
      <c r="ECB2" s="128"/>
      <c r="ECC2" s="128"/>
      <c r="ECD2" s="128"/>
      <c r="ECE2" s="128"/>
      <c r="ECF2" s="128"/>
      <c r="ECG2" s="128"/>
      <c r="ECH2" s="128"/>
      <c r="ECI2" s="128"/>
      <c r="ECJ2" s="128"/>
      <c r="ECK2" s="128"/>
      <c r="ECL2" s="128"/>
      <c r="ECM2" s="128"/>
      <c r="ECN2" s="128"/>
      <c r="ECO2" s="128"/>
      <c r="ECP2" s="128"/>
      <c r="ECQ2" s="128"/>
      <c r="ECR2" s="128"/>
      <c r="ECS2" s="128"/>
      <c r="ECT2" s="128"/>
      <c r="ECU2" s="128"/>
      <c r="ECV2" s="128"/>
      <c r="ECW2" s="128"/>
      <c r="ECX2" s="128"/>
      <c r="ECY2" s="128"/>
      <c r="ECZ2" s="128"/>
      <c r="EDA2" s="128"/>
      <c r="EDB2" s="128"/>
      <c r="EDC2" s="128"/>
      <c r="EDD2" s="128"/>
      <c r="EDE2" s="128"/>
      <c r="EDF2" s="128"/>
      <c r="EDG2" s="128"/>
      <c r="EDH2" s="128"/>
      <c r="EDI2" s="128"/>
      <c r="EDJ2" s="128"/>
      <c r="EDK2" s="128"/>
      <c r="EDL2" s="128"/>
      <c r="EDM2" s="128"/>
      <c r="EDN2" s="128"/>
      <c r="EDO2" s="128"/>
      <c r="EDP2" s="128"/>
      <c r="EDQ2" s="128"/>
      <c r="EDR2" s="128"/>
      <c r="EDS2" s="128"/>
      <c r="EDT2" s="128"/>
      <c r="EDU2" s="128"/>
      <c r="EDV2" s="128"/>
      <c r="EDW2" s="128"/>
      <c r="EDX2" s="128"/>
      <c r="EDY2" s="128"/>
      <c r="EDZ2" s="128"/>
      <c r="EEA2" s="128"/>
      <c r="EEB2" s="128"/>
      <c r="EEC2" s="128"/>
      <c r="EED2" s="128"/>
      <c r="EEE2" s="128"/>
      <c r="EEF2" s="128"/>
      <c r="EEG2" s="128"/>
      <c r="EEH2" s="128"/>
      <c r="EEI2" s="128"/>
      <c r="EEJ2" s="128"/>
      <c r="EEK2" s="128"/>
      <c r="EEL2" s="128"/>
      <c r="EEM2" s="128"/>
      <c r="EEN2" s="128"/>
      <c r="EEO2" s="128"/>
      <c r="EEP2" s="128"/>
      <c r="EEQ2" s="128"/>
      <c r="EER2" s="128"/>
      <c r="EES2" s="128"/>
      <c r="EET2" s="128"/>
      <c r="EEU2" s="128"/>
      <c r="EEV2" s="128"/>
      <c r="EEW2" s="128"/>
      <c r="EEX2" s="128"/>
      <c r="EEY2" s="128"/>
      <c r="EEZ2" s="128"/>
      <c r="EFA2" s="128"/>
      <c r="EFB2" s="128"/>
      <c r="EFC2" s="128"/>
      <c r="EFD2" s="128"/>
      <c r="EFE2" s="128"/>
      <c r="EFF2" s="128"/>
      <c r="EFG2" s="128"/>
      <c r="EFH2" s="128"/>
      <c r="EFI2" s="128"/>
      <c r="EFJ2" s="128"/>
      <c r="EFK2" s="128"/>
      <c r="EFL2" s="128"/>
      <c r="EFM2" s="128"/>
      <c r="EFN2" s="128"/>
      <c r="EFO2" s="128"/>
      <c r="EFP2" s="128"/>
      <c r="EFQ2" s="128"/>
      <c r="EFR2" s="128"/>
      <c r="EFS2" s="128"/>
      <c r="EFT2" s="128"/>
      <c r="EFU2" s="128"/>
      <c r="EFV2" s="128"/>
      <c r="EFW2" s="128"/>
      <c r="EFX2" s="128"/>
      <c r="EFY2" s="128"/>
      <c r="EFZ2" s="128"/>
      <c r="EGA2" s="128"/>
      <c r="EGB2" s="128"/>
      <c r="EGC2" s="128"/>
      <c r="EGD2" s="128"/>
      <c r="EGE2" s="128"/>
      <c r="EGF2" s="128"/>
      <c r="EGG2" s="128"/>
      <c r="EGH2" s="128"/>
      <c r="EGI2" s="128"/>
      <c r="EGJ2" s="128"/>
      <c r="EGK2" s="128"/>
      <c r="EGL2" s="128"/>
      <c r="EGM2" s="128"/>
      <c r="EGN2" s="128"/>
      <c r="EGO2" s="128"/>
      <c r="EGP2" s="128"/>
      <c r="EGQ2" s="128"/>
      <c r="EGR2" s="128"/>
      <c r="EGS2" s="128"/>
      <c r="EGT2" s="128"/>
      <c r="EGU2" s="128"/>
      <c r="EGV2" s="128"/>
      <c r="EGW2" s="128"/>
      <c r="EGX2" s="128"/>
      <c r="EGY2" s="128"/>
      <c r="EGZ2" s="128"/>
      <c r="EHA2" s="128"/>
      <c r="EHB2" s="128"/>
      <c r="EHC2" s="128"/>
      <c r="EHD2" s="128"/>
      <c r="EHE2" s="128"/>
      <c r="EHF2" s="128"/>
      <c r="EHG2" s="128"/>
      <c r="EHH2" s="128"/>
      <c r="EHI2" s="128"/>
      <c r="EHJ2" s="128"/>
      <c r="EHK2" s="128"/>
      <c r="EHL2" s="128"/>
      <c r="EHM2" s="128"/>
      <c r="EHN2" s="128"/>
      <c r="EHO2" s="128"/>
      <c r="EHP2" s="128"/>
      <c r="EHQ2" s="128"/>
      <c r="EHR2" s="128"/>
      <c r="EHS2" s="128"/>
      <c r="EHT2" s="128"/>
      <c r="EHU2" s="128"/>
      <c r="EHV2" s="128"/>
      <c r="EHW2" s="128"/>
      <c r="EHX2" s="128"/>
      <c r="EHY2" s="128"/>
      <c r="EHZ2" s="128"/>
      <c r="EIA2" s="128"/>
      <c r="EIB2" s="128"/>
      <c r="EIC2" s="128"/>
      <c r="EID2" s="128"/>
      <c r="EIE2" s="128"/>
      <c r="EIF2" s="128"/>
      <c r="EIG2" s="128"/>
      <c r="EIH2" s="128"/>
      <c r="EII2" s="128"/>
      <c r="EIJ2" s="128"/>
      <c r="EIK2" s="128"/>
      <c r="EIL2" s="128"/>
      <c r="EIM2" s="128"/>
      <c r="EIN2" s="128"/>
      <c r="EIO2" s="128"/>
      <c r="EIP2" s="128"/>
      <c r="EIQ2" s="128"/>
      <c r="EIR2" s="128"/>
      <c r="EIS2" s="128"/>
      <c r="EIT2" s="128"/>
      <c r="EIU2" s="128"/>
      <c r="EIV2" s="128"/>
      <c r="EIW2" s="128"/>
      <c r="EIX2" s="128"/>
      <c r="EIY2" s="128"/>
      <c r="EIZ2" s="128"/>
      <c r="EJA2" s="128"/>
      <c r="EJB2" s="128"/>
      <c r="EJC2" s="128"/>
      <c r="EJD2" s="128"/>
      <c r="EJE2" s="128"/>
      <c r="EJF2" s="128"/>
      <c r="EJG2" s="128"/>
      <c r="EJH2" s="128"/>
      <c r="EJI2" s="128"/>
      <c r="EJJ2" s="128"/>
      <c r="EJK2" s="128"/>
      <c r="EJL2" s="128"/>
      <c r="EJM2" s="128"/>
      <c r="EJN2" s="128"/>
      <c r="EJO2" s="128"/>
      <c r="EJP2" s="128"/>
      <c r="EJQ2" s="128"/>
      <c r="EJR2" s="128"/>
      <c r="EJS2" s="128"/>
      <c r="EJT2" s="128"/>
      <c r="EJU2" s="128"/>
      <c r="EJV2" s="128"/>
      <c r="EJW2" s="128"/>
      <c r="EJX2" s="128"/>
      <c r="EJY2" s="128"/>
      <c r="EJZ2" s="128"/>
      <c r="EKA2" s="128"/>
      <c r="EKB2" s="128"/>
      <c r="EKC2" s="128"/>
      <c r="EKD2" s="128"/>
      <c r="EKE2" s="128"/>
      <c r="EKF2" s="128"/>
      <c r="EKG2" s="128"/>
      <c r="EKH2" s="128"/>
      <c r="EKI2" s="128"/>
      <c r="EKJ2" s="128"/>
      <c r="EKK2" s="128"/>
      <c r="EKL2" s="128"/>
      <c r="EKM2" s="128"/>
      <c r="EKN2" s="128"/>
      <c r="EKO2" s="128"/>
      <c r="EKP2" s="128"/>
      <c r="EKQ2" s="128"/>
      <c r="EKR2" s="128"/>
      <c r="EKS2" s="128"/>
      <c r="EKT2" s="128"/>
      <c r="EKU2" s="128"/>
      <c r="EKV2" s="128"/>
      <c r="EKW2" s="128"/>
      <c r="EKX2" s="128"/>
      <c r="EKY2" s="128"/>
      <c r="EKZ2" s="128"/>
      <c r="ELA2" s="128"/>
      <c r="ELB2" s="128"/>
      <c r="ELC2" s="128"/>
      <c r="ELD2" s="128"/>
      <c r="ELE2" s="128"/>
      <c r="ELF2" s="128"/>
      <c r="ELG2" s="128"/>
      <c r="ELH2" s="128"/>
      <c r="ELI2" s="128"/>
      <c r="ELJ2" s="128"/>
      <c r="ELK2" s="128"/>
      <c r="ELL2" s="128"/>
      <c r="ELM2" s="128"/>
      <c r="ELN2" s="128"/>
      <c r="ELO2" s="128"/>
      <c r="ELP2" s="128"/>
      <c r="ELQ2" s="128"/>
      <c r="ELR2" s="128"/>
      <c r="ELS2" s="128"/>
      <c r="ELT2" s="128"/>
      <c r="ELU2" s="128"/>
      <c r="ELV2" s="128"/>
      <c r="ELW2" s="128"/>
      <c r="ELX2" s="128"/>
      <c r="ELY2" s="128"/>
      <c r="ELZ2" s="128"/>
      <c r="EMA2" s="128"/>
      <c r="EMB2" s="128"/>
      <c r="EMC2" s="128"/>
      <c r="EMD2" s="128"/>
      <c r="EME2" s="128"/>
      <c r="EMF2" s="128"/>
      <c r="EMG2" s="128"/>
      <c r="EMH2" s="128"/>
      <c r="EMI2" s="128"/>
      <c r="EMJ2" s="128"/>
      <c r="EMK2" s="128"/>
      <c r="EML2" s="128"/>
      <c r="EMM2" s="128"/>
      <c r="EMN2" s="128"/>
      <c r="EMO2" s="128"/>
      <c r="EMP2" s="128"/>
      <c r="EMQ2" s="128"/>
      <c r="EMR2" s="128"/>
      <c r="EMS2" s="128"/>
      <c r="EMT2" s="128"/>
      <c r="EMU2" s="128"/>
      <c r="EMV2" s="128"/>
      <c r="EMW2" s="128"/>
      <c r="EMX2" s="128"/>
      <c r="EMY2" s="128"/>
      <c r="EMZ2" s="128"/>
      <c r="ENA2" s="128"/>
      <c r="ENB2" s="128"/>
      <c r="ENC2" s="128"/>
      <c r="END2" s="128"/>
      <c r="ENE2" s="128"/>
      <c r="ENF2" s="128"/>
      <c r="ENG2" s="128"/>
      <c r="ENH2" s="128"/>
      <c r="ENI2" s="128"/>
      <c r="ENJ2" s="128"/>
      <c r="ENK2" s="128"/>
      <c r="ENL2" s="128"/>
      <c r="ENM2" s="128"/>
      <c r="ENN2" s="128"/>
      <c r="ENO2" s="128"/>
      <c r="ENP2" s="128"/>
      <c r="ENQ2" s="128"/>
      <c r="ENR2" s="128"/>
      <c r="ENS2" s="128"/>
      <c r="ENT2" s="128"/>
      <c r="ENU2" s="128"/>
      <c r="ENV2" s="128"/>
      <c r="ENW2" s="128"/>
      <c r="ENX2" s="128"/>
      <c r="ENY2" s="128"/>
      <c r="ENZ2" s="128"/>
      <c r="EOA2" s="128"/>
      <c r="EOB2" s="128"/>
      <c r="EOC2" s="128"/>
      <c r="EOD2" s="128"/>
      <c r="EOE2" s="128"/>
      <c r="EOF2" s="128"/>
      <c r="EOG2" s="128"/>
      <c r="EOH2" s="128"/>
      <c r="EOI2" s="128"/>
      <c r="EOJ2" s="128"/>
      <c r="EOK2" s="128"/>
      <c r="EOL2" s="128"/>
      <c r="EOM2" s="128"/>
      <c r="EON2" s="128"/>
      <c r="EOO2" s="128"/>
      <c r="EOP2" s="128"/>
      <c r="EOQ2" s="128"/>
      <c r="EOR2" s="128"/>
      <c r="EOS2" s="128"/>
      <c r="EOT2" s="128"/>
      <c r="EOU2" s="128"/>
      <c r="EOV2" s="128"/>
      <c r="EOW2" s="128"/>
      <c r="EOX2" s="128"/>
      <c r="EOY2" s="128"/>
      <c r="EOZ2" s="128"/>
      <c r="EPA2" s="128"/>
      <c r="EPB2" s="128"/>
      <c r="EPC2" s="128"/>
      <c r="EPD2" s="128"/>
      <c r="EPE2" s="128"/>
      <c r="EPF2" s="128"/>
      <c r="EPG2" s="128"/>
      <c r="EPH2" s="128"/>
      <c r="EPI2" s="128"/>
      <c r="EPJ2" s="128"/>
      <c r="EPK2" s="128"/>
      <c r="EPL2" s="128"/>
      <c r="EPM2" s="128"/>
      <c r="EPN2" s="128"/>
      <c r="EPO2" s="128"/>
      <c r="EPP2" s="128"/>
      <c r="EPQ2" s="128"/>
      <c r="EPR2" s="128"/>
      <c r="EPS2" s="128"/>
      <c r="EPT2" s="128"/>
      <c r="EPU2" s="128"/>
      <c r="EPV2" s="128"/>
      <c r="EPW2" s="128"/>
      <c r="EPX2" s="128"/>
      <c r="EPY2" s="128"/>
      <c r="EPZ2" s="128"/>
      <c r="EQA2" s="128"/>
      <c r="EQB2" s="128"/>
      <c r="EQC2" s="128"/>
      <c r="EQD2" s="128"/>
      <c r="EQE2" s="128"/>
      <c r="EQF2" s="128"/>
      <c r="EQG2" s="128"/>
      <c r="EQH2" s="128"/>
      <c r="EQI2" s="128"/>
      <c r="EQJ2" s="128"/>
      <c r="EQK2" s="128"/>
      <c r="EQL2" s="128"/>
      <c r="EQM2" s="128"/>
      <c r="EQN2" s="128"/>
      <c r="EQO2" s="128"/>
      <c r="EQP2" s="128"/>
      <c r="EQQ2" s="128"/>
      <c r="EQR2" s="128"/>
      <c r="EQS2" s="128"/>
      <c r="EQT2" s="128"/>
      <c r="EQU2" s="128"/>
      <c r="EQV2" s="128"/>
      <c r="EQW2" s="128"/>
      <c r="EQX2" s="128"/>
      <c r="EQY2" s="128"/>
      <c r="EQZ2" s="128"/>
      <c r="ERA2" s="128"/>
      <c r="ERB2" s="128"/>
      <c r="ERC2" s="128"/>
      <c r="ERD2" s="128"/>
      <c r="ERE2" s="128"/>
      <c r="ERF2" s="128"/>
      <c r="ERG2" s="128"/>
      <c r="ERH2" s="128"/>
      <c r="ERI2" s="128"/>
      <c r="ERJ2" s="128"/>
      <c r="ERK2" s="128"/>
      <c r="ERL2" s="128"/>
      <c r="ERM2" s="128"/>
      <c r="ERN2" s="128"/>
      <c r="ERO2" s="128"/>
      <c r="ERP2" s="128"/>
      <c r="ERQ2" s="128"/>
      <c r="ERR2" s="128"/>
      <c r="ERS2" s="128"/>
      <c r="ERT2" s="128"/>
      <c r="ERU2" s="128"/>
      <c r="ERV2" s="128"/>
      <c r="ERW2" s="128"/>
      <c r="ERX2" s="128"/>
      <c r="ERY2" s="128"/>
      <c r="ERZ2" s="128"/>
      <c r="ESA2" s="128"/>
      <c r="ESB2" s="128"/>
      <c r="ESC2" s="128"/>
      <c r="ESD2" s="128"/>
      <c r="ESE2" s="128"/>
      <c r="ESF2" s="128"/>
      <c r="ESG2" s="128"/>
      <c r="ESH2" s="128"/>
      <c r="ESI2" s="128"/>
      <c r="ESJ2" s="128"/>
      <c r="ESK2" s="128"/>
      <c r="ESL2" s="128"/>
      <c r="ESM2" s="128"/>
      <c r="ESN2" s="128"/>
      <c r="ESO2" s="128"/>
      <c r="ESP2" s="128"/>
      <c r="ESQ2" s="128"/>
      <c r="ESR2" s="128"/>
      <c r="ESS2" s="128"/>
      <c r="EST2" s="128"/>
      <c r="ESU2" s="128"/>
      <c r="ESV2" s="128"/>
      <c r="ESW2" s="128"/>
      <c r="ESX2" s="128"/>
      <c r="ESY2" s="128"/>
      <c r="ESZ2" s="128"/>
      <c r="ETA2" s="128"/>
      <c r="ETB2" s="128"/>
      <c r="ETC2" s="128"/>
      <c r="ETD2" s="128"/>
      <c r="ETE2" s="128"/>
      <c r="ETF2" s="128"/>
      <c r="ETG2" s="128"/>
      <c r="ETH2" s="128"/>
      <c r="ETI2" s="128"/>
      <c r="ETJ2" s="128"/>
      <c r="ETK2" s="128"/>
      <c r="ETL2" s="128"/>
      <c r="ETM2" s="128"/>
      <c r="ETN2" s="128"/>
      <c r="ETO2" s="128"/>
      <c r="ETP2" s="128"/>
      <c r="ETQ2" s="128"/>
      <c r="ETR2" s="128"/>
      <c r="ETS2" s="128"/>
      <c r="ETT2" s="128"/>
      <c r="ETU2" s="128"/>
      <c r="ETV2" s="128"/>
      <c r="ETW2" s="128"/>
      <c r="ETX2" s="128"/>
      <c r="ETY2" s="128"/>
      <c r="ETZ2" s="128"/>
      <c r="EUA2" s="128"/>
      <c r="EUB2" s="128"/>
      <c r="EUC2" s="128"/>
      <c r="EUD2" s="128"/>
      <c r="EUE2" s="128"/>
      <c r="EUF2" s="128"/>
      <c r="EUG2" s="128"/>
      <c r="EUH2" s="128"/>
      <c r="EUI2" s="128"/>
      <c r="EUJ2" s="128"/>
      <c r="EUK2" s="128"/>
      <c r="EUL2" s="128"/>
      <c r="EUM2" s="128"/>
      <c r="EUN2" s="128"/>
      <c r="EUO2" s="128"/>
      <c r="EUP2" s="128"/>
      <c r="EUQ2" s="128"/>
      <c r="EUR2" s="128"/>
      <c r="EUS2" s="128"/>
      <c r="EUT2" s="128"/>
      <c r="EUU2" s="128"/>
      <c r="EUV2" s="128"/>
      <c r="EUW2" s="128"/>
      <c r="EUX2" s="128"/>
      <c r="EUY2" s="128"/>
      <c r="EUZ2" s="128"/>
      <c r="EVA2" s="128"/>
      <c r="EVB2" s="128"/>
      <c r="EVC2" s="128"/>
      <c r="EVD2" s="128"/>
      <c r="EVE2" s="128"/>
      <c r="EVF2" s="128"/>
      <c r="EVG2" s="128"/>
      <c r="EVH2" s="128"/>
      <c r="EVI2" s="128"/>
      <c r="EVJ2" s="128"/>
      <c r="EVK2" s="128"/>
      <c r="EVL2" s="128"/>
      <c r="EVM2" s="128"/>
      <c r="EVN2" s="128"/>
      <c r="EVO2" s="128"/>
      <c r="EVP2" s="128"/>
      <c r="EVQ2" s="128"/>
      <c r="EVR2" s="128"/>
      <c r="EVS2" s="128"/>
      <c r="EVT2" s="128"/>
      <c r="EVU2" s="128"/>
      <c r="EVV2" s="128"/>
      <c r="EVW2" s="128"/>
      <c r="EVX2" s="128"/>
      <c r="EVY2" s="128"/>
      <c r="EVZ2" s="128"/>
      <c r="EWA2" s="128"/>
      <c r="EWB2" s="128"/>
      <c r="EWC2" s="128"/>
      <c r="EWD2" s="128"/>
      <c r="EWE2" s="128"/>
      <c r="EWF2" s="128"/>
      <c r="EWG2" s="128"/>
      <c r="EWH2" s="128"/>
      <c r="EWI2" s="128"/>
      <c r="EWJ2" s="128"/>
      <c r="EWK2" s="128"/>
      <c r="EWL2" s="128"/>
      <c r="EWM2" s="128"/>
      <c r="EWN2" s="128"/>
      <c r="EWO2" s="128"/>
      <c r="EWP2" s="128"/>
      <c r="EWQ2" s="128"/>
      <c r="EWR2" s="128"/>
      <c r="EWS2" s="128"/>
      <c r="EWT2" s="128"/>
      <c r="EWU2" s="128"/>
      <c r="EWV2" s="128"/>
      <c r="EWW2" s="128"/>
      <c r="EWX2" s="128"/>
      <c r="EWY2" s="128"/>
      <c r="EWZ2" s="128"/>
      <c r="EXA2" s="128"/>
      <c r="EXB2" s="128"/>
      <c r="EXC2" s="128"/>
      <c r="EXD2" s="128"/>
      <c r="EXE2" s="128"/>
      <c r="EXF2" s="128"/>
      <c r="EXG2" s="128"/>
      <c r="EXH2" s="128"/>
      <c r="EXI2" s="128"/>
      <c r="EXJ2" s="128"/>
      <c r="EXK2" s="128"/>
      <c r="EXL2" s="128"/>
      <c r="EXM2" s="128"/>
      <c r="EXN2" s="128"/>
      <c r="EXO2" s="128"/>
      <c r="EXP2" s="128"/>
      <c r="EXQ2" s="128"/>
      <c r="EXR2" s="128"/>
      <c r="EXS2" s="128"/>
      <c r="EXT2" s="128"/>
      <c r="EXU2" s="128"/>
      <c r="EXV2" s="128"/>
      <c r="EXW2" s="128"/>
      <c r="EXX2" s="128"/>
      <c r="EXY2" s="128"/>
      <c r="EXZ2" s="128"/>
      <c r="EYA2" s="128"/>
      <c r="EYB2" s="128"/>
      <c r="EYC2" s="128"/>
      <c r="EYD2" s="128"/>
      <c r="EYE2" s="128"/>
      <c r="EYF2" s="128"/>
      <c r="EYG2" s="128"/>
      <c r="EYH2" s="128"/>
      <c r="EYI2" s="128"/>
      <c r="EYJ2" s="128"/>
      <c r="EYK2" s="128"/>
      <c r="EYL2" s="128"/>
      <c r="EYM2" s="128"/>
      <c r="EYN2" s="128"/>
      <c r="EYO2" s="128"/>
      <c r="EYP2" s="128"/>
      <c r="EYQ2" s="128"/>
      <c r="EYR2" s="128"/>
      <c r="EYS2" s="128"/>
      <c r="EYT2" s="128"/>
      <c r="EYU2" s="128"/>
      <c r="EYV2" s="128"/>
      <c r="EYW2" s="128"/>
      <c r="EYX2" s="128"/>
      <c r="EYY2" s="128"/>
      <c r="EYZ2" s="128"/>
      <c r="EZA2" s="128"/>
      <c r="EZB2" s="128"/>
      <c r="EZC2" s="128"/>
      <c r="EZD2" s="128"/>
      <c r="EZE2" s="128"/>
      <c r="EZF2" s="128"/>
      <c r="EZG2" s="128"/>
      <c r="EZH2" s="128"/>
      <c r="EZI2" s="128"/>
      <c r="EZJ2" s="128"/>
      <c r="EZK2" s="128"/>
      <c r="EZL2" s="128"/>
      <c r="EZM2" s="128"/>
      <c r="EZN2" s="128"/>
      <c r="EZO2" s="128"/>
      <c r="EZP2" s="128"/>
      <c r="EZQ2" s="128"/>
      <c r="EZR2" s="128"/>
      <c r="EZS2" s="128"/>
      <c r="EZT2" s="128"/>
      <c r="EZU2" s="128"/>
      <c r="EZV2" s="128"/>
      <c r="EZW2" s="128"/>
      <c r="EZX2" s="128"/>
      <c r="EZY2" s="128"/>
      <c r="EZZ2" s="128"/>
      <c r="FAA2" s="128"/>
      <c r="FAB2" s="128"/>
      <c r="FAC2" s="128"/>
      <c r="FAD2" s="128"/>
      <c r="FAE2" s="128"/>
      <c r="FAF2" s="128"/>
      <c r="FAG2" s="128"/>
      <c r="FAH2" s="128"/>
      <c r="FAI2" s="128"/>
      <c r="FAJ2" s="128"/>
      <c r="FAK2" s="128"/>
      <c r="FAL2" s="128"/>
      <c r="FAM2" s="128"/>
      <c r="FAN2" s="128"/>
      <c r="FAO2" s="128"/>
      <c r="FAP2" s="128"/>
      <c r="FAQ2" s="128"/>
      <c r="FAR2" s="128"/>
      <c r="FAS2" s="128"/>
      <c r="FAT2" s="128"/>
      <c r="FAU2" s="128"/>
      <c r="FAV2" s="128"/>
      <c r="FAW2" s="128"/>
      <c r="FAX2" s="128"/>
      <c r="FAY2" s="128"/>
      <c r="FAZ2" s="128"/>
      <c r="FBA2" s="128"/>
      <c r="FBB2" s="128"/>
      <c r="FBC2" s="128"/>
      <c r="FBD2" s="128"/>
      <c r="FBE2" s="128"/>
      <c r="FBF2" s="128"/>
      <c r="FBG2" s="128"/>
      <c r="FBH2" s="128"/>
      <c r="FBI2" s="128"/>
      <c r="FBJ2" s="128"/>
      <c r="FBK2" s="128"/>
      <c r="FBL2" s="128"/>
      <c r="FBM2" s="128"/>
      <c r="FBN2" s="128"/>
      <c r="FBO2" s="128"/>
      <c r="FBP2" s="128"/>
      <c r="FBQ2" s="128"/>
      <c r="FBR2" s="128"/>
      <c r="FBS2" s="128"/>
      <c r="FBT2" s="128"/>
      <c r="FBU2" s="128"/>
      <c r="FBV2" s="128"/>
      <c r="FBW2" s="128"/>
      <c r="FBX2" s="128"/>
      <c r="FBY2" s="128"/>
      <c r="FBZ2" s="128"/>
      <c r="FCA2" s="128"/>
      <c r="FCB2" s="128"/>
      <c r="FCC2" s="128"/>
      <c r="FCD2" s="128"/>
      <c r="FCE2" s="128"/>
      <c r="FCF2" s="128"/>
      <c r="FCG2" s="128"/>
      <c r="FCH2" s="128"/>
      <c r="FCI2" s="128"/>
      <c r="FCJ2" s="128"/>
      <c r="FCK2" s="128"/>
      <c r="FCL2" s="128"/>
      <c r="FCM2" s="128"/>
      <c r="FCN2" s="128"/>
      <c r="FCO2" s="128"/>
      <c r="FCP2" s="128"/>
      <c r="FCQ2" s="128"/>
      <c r="FCR2" s="128"/>
      <c r="FCS2" s="128"/>
      <c r="FCT2" s="128"/>
      <c r="FCU2" s="128"/>
      <c r="FCV2" s="128"/>
      <c r="FCW2" s="128"/>
      <c r="FCX2" s="128"/>
      <c r="FCY2" s="128"/>
      <c r="FCZ2" s="128"/>
      <c r="FDA2" s="128"/>
      <c r="FDB2" s="128"/>
      <c r="FDC2" s="128"/>
      <c r="FDD2" s="128"/>
      <c r="FDE2" s="128"/>
      <c r="FDF2" s="128"/>
      <c r="FDG2" s="128"/>
      <c r="FDH2" s="128"/>
      <c r="FDI2" s="128"/>
      <c r="FDJ2" s="128"/>
      <c r="FDK2" s="128"/>
      <c r="FDL2" s="128"/>
      <c r="FDM2" s="128"/>
      <c r="FDN2" s="128"/>
      <c r="FDO2" s="128"/>
      <c r="FDP2" s="128"/>
      <c r="FDQ2" s="128"/>
      <c r="FDR2" s="128"/>
      <c r="FDS2" s="128"/>
      <c r="FDT2" s="128"/>
      <c r="FDU2" s="128"/>
      <c r="FDV2" s="128"/>
      <c r="FDW2" s="128"/>
      <c r="FDX2" s="128"/>
      <c r="FDY2" s="128"/>
      <c r="FDZ2" s="128"/>
      <c r="FEA2" s="128"/>
      <c r="FEB2" s="128"/>
      <c r="FEC2" s="128"/>
      <c r="FED2" s="128"/>
      <c r="FEE2" s="128"/>
      <c r="FEF2" s="128"/>
      <c r="FEG2" s="128"/>
      <c r="FEH2" s="128"/>
      <c r="FEI2" s="128"/>
      <c r="FEJ2" s="128"/>
      <c r="FEK2" s="128"/>
      <c r="FEL2" s="128"/>
      <c r="FEM2" s="128"/>
      <c r="FEN2" s="128"/>
      <c r="FEO2" s="128"/>
      <c r="FEP2" s="128"/>
      <c r="FEQ2" s="128"/>
      <c r="FER2" s="128"/>
      <c r="FES2" s="128"/>
      <c r="FET2" s="128"/>
      <c r="FEU2" s="128"/>
      <c r="FEV2" s="128"/>
      <c r="FEW2" s="128"/>
      <c r="FEX2" s="128"/>
      <c r="FEY2" s="128"/>
      <c r="FEZ2" s="128"/>
      <c r="FFA2" s="128"/>
      <c r="FFB2" s="128"/>
      <c r="FFC2" s="128"/>
      <c r="FFD2" s="128"/>
      <c r="FFE2" s="128"/>
      <c r="FFF2" s="128"/>
      <c r="FFG2" s="128"/>
      <c r="FFH2" s="128"/>
      <c r="FFI2" s="128"/>
      <c r="FFJ2" s="128"/>
      <c r="FFK2" s="128"/>
      <c r="FFL2" s="128"/>
      <c r="FFM2" s="128"/>
      <c r="FFN2" s="128"/>
      <c r="FFO2" s="128"/>
      <c r="FFP2" s="128"/>
      <c r="FFQ2" s="128"/>
      <c r="FFR2" s="128"/>
      <c r="FFS2" s="128"/>
      <c r="FFT2" s="128"/>
      <c r="FFU2" s="128"/>
      <c r="FFV2" s="128"/>
      <c r="FFW2" s="128"/>
      <c r="FFX2" s="128"/>
      <c r="FFY2" s="128"/>
      <c r="FFZ2" s="128"/>
      <c r="FGA2" s="128"/>
      <c r="FGB2" s="128"/>
      <c r="FGC2" s="128"/>
      <c r="FGD2" s="128"/>
      <c r="FGE2" s="128"/>
      <c r="FGF2" s="128"/>
      <c r="FGG2" s="128"/>
      <c r="FGH2" s="128"/>
      <c r="FGI2" s="128"/>
      <c r="FGJ2" s="128"/>
      <c r="FGK2" s="128"/>
      <c r="FGL2" s="128"/>
      <c r="FGM2" s="128"/>
      <c r="FGN2" s="128"/>
      <c r="FGO2" s="128"/>
      <c r="FGP2" s="128"/>
      <c r="FGQ2" s="128"/>
      <c r="FGR2" s="128"/>
      <c r="FGS2" s="128"/>
      <c r="FGT2" s="128"/>
      <c r="FGU2" s="128"/>
      <c r="FGV2" s="128"/>
      <c r="FGW2" s="128"/>
      <c r="FGX2" s="128"/>
      <c r="FGY2" s="128"/>
      <c r="FGZ2" s="128"/>
      <c r="FHA2" s="128"/>
      <c r="FHB2" s="128"/>
      <c r="FHC2" s="128"/>
      <c r="FHD2" s="128"/>
      <c r="FHE2" s="128"/>
      <c r="FHF2" s="128"/>
      <c r="FHG2" s="128"/>
      <c r="FHH2" s="128"/>
      <c r="FHI2" s="128"/>
      <c r="FHJ2" s="128"/>
      <c r="FHK2" s="128"/>
      <c r="FHL2" s="128"/>
      <c r="FHM2" s="128"/>
      <c r="FHN2" s="128"/>
      <c r="FHO2" s="128"/>
      <c r="FHP2" s="128"/>
      <c r="FHQ2" s="128"/>
      <c r="FHR2" s="128"/>
      <c r="FHS2" s="128"/>
      <c r="FHT2" s="128"/>
      <c r="FHU2" s="128"/>
      <c r="FHV2" s="128"/>
      <c r="FHW2" s="128"/>
      <c r="FHX2" s="128"/>
      <c r="FHY2" s="128"/>
      <c r="FHZ2" s="128"/>
      <c r="FIA2" s="128"/>
      <c r="FIB2" s="128"/>
      <c r="FIC2" s="128"/>
      <c r="FID2" s="128"/>
      <c r="FIE2" s="128"/>
      <c r="FIF2" s="128"/>
      <c r="FIG2" s="128"/>
      <c r="FIH2" s="128"/>
      <c r="FII2" s="128"/>
      <c r="FIJ2" s="128"/>
      <c r="FIK2" s="128"/>
      <c r="FIL2" s="128"/>
      <c r="FIM2" s="128"/>
      <c r="FIN2" s="128"/>
      <c r="FIO2" s="128"/>
      <c r="FIP2" s="128"/>
      <c r="FIQ2" s="128"/>
      <c r="FIR2" s="128"/>
      <c r="FIS2" s="128"/>
      <c r="FIT2" s="128"/>
      <c r="FIU2" s="128"/>
      <c r="FIV2" s="128"/>
      <c r="FIW2" s="128"/>
      <c r="FIX2" s="128"/>
      <c r="FIY2" s="128"/>
      <c r="FIZ2" s="128"/>
      <c r="FJA2" s="128"/>
      <c r="FJB2" s="128"/>
      <c r="FJC2" s="128"/>
      <c r="FJD2" s="128"/>
      <c r="FJE2" s="128"/>
      <c r="FJF2" s="128"/>
      <c r="FJG2" s="128"/>
      <c r="FJH2" s="128"/>
      <c r="FJI2" s="128"/>
      <c r="FJJ2" s="128"/>
      <c r="FJK2" s="128"/>
      <c r="FJL2" s="128"/>
      <c r="FJM2" s="128"/>
      <c r="FJN2" s="128"/>
      <c r="FJO2" s="128"/>
      <c r="FJP2" s="128"/>
      <c r="FJQ2" s="128"/>
      <c r="FJR2" s="128"/>
      <c r="FJS2" s="128"/>
      <c r="FJT2" s="128"/>
      <c r="FJU2" s="128"/>
      <c r="FJV2" s="128"/>
      <c r="FJW2" s="128"/>
      <c r="FJX2" s="128"/>
      <c r="FJY2" s="128"/>
      <c r="FJZ2" s="128"/>
      <c r="FKA2" s="128"/>
      <c r="FKB2" s="128"/>
      <c r="FKC2" s="128"/>
      <c r="FKD2" s="128"/>
      <c r="FKE2" s="128"/>
      <c r="FKF2" s="128"/>
      <c r="FKG2" s="128"/>
      <c r="FKH2" s="128"/>
      <c r="FKI2" s="128"/>
      <c r="FKJ2" s="128"/>
      <c r="FKK2" s="128"/>
      <c r="FKL2" s="128"/>
      <c r="FKM2" s="128"/>
      <c r="FKN2" s="128"/>
      <c r="FKO2" s="128"/>
      <c r="FKP2" s="128"/>
      <c r="FKQ2" s="128"/>
      <c r="FKR2" s="128"/>
      <c r="FKS2" s="128"/>
      <c r="FKT2" s="128"/>
      <c r="FKU2" s="128"/>
      <c r="FKV2" s="128"/>
      <c r="FKW2" s="128"/>
      <c r="FKX2" s="128"/>
      <c r="FKY2" s="128"/>
      <c r="FKZ2" s="128"/>
      <c r="FLA2" s="128"/>
      <c r="FLB2" s="128"/>
      <c r="FLC2" s="128"/>
      <c r="FLD2" s="128"/>
      <c r="FLE2" s="128"/>
      <c r="FLF2" s="128"/>
      <c r="FLG2" s="128"/>
      <c r="FLH2" s="128"/>
      <c r="FLI2" s="128"/>
      <c r="FLJ2" s="128"/>
      <c r="FLK2" s="128"/>
      <c r="FLL2" s="128"/>
      <c r="FLM2" s="128"/>
      <c r="FLN2" s="128"/>
      <c r="FLO2" s="128"/>
      <c r="FLP2" s="128"/>
      <c r="FLQ2" s="128"/>
      <c r="FLR2" s="128"/>
      <c r="FLS2" s="128"/>
      <c r="FLT2" s="128"/>
      <c r="FLU2" s="128"/>
      <c r="FLV2" s="128"/>
      <c r="FLW2" s="128"/>
      <c r="FLX2" s="128"/>
      <c r="FLY2" s="128"/>
      <c r="FLZ2" s="128"/>
      <c r="FMA2" s="128"/>
      <c r="FMB2" s="128"/>
      <c r="FMC2" s="128"/>
      <c r="FMD2" s="128"/>
      <c r="FME2" s="128"/>
      <c r="FMF2" s="128"/>
      <c r="FMG2" s="128"/>
      <c r="FMH2" s="128"/>
      <c r="FMI2" s="128"/>
      <c r="FMJ2" s="128"/>
      <c r="FMK2" s="128"/>
      <c r="FML2" s="128"/>
      <c r="FMM2" s="128"/>
      <c r="FMN2" s="128"/>
      <c r="FMO2" s="128"/>
      <c r="FMP2" s="128"/>
      <c r="FMQ2" s="128"/>
      <c r="FMR2" s="128"/>
      <c r="FMS2" s="128"/>
      <c r="FMT2" s="128"/>
      <c r="FMU2" s="128"/>
      <c r="FMV2" s="128"/>
      <c r="FMW2" s="128"/>
      <c r="FMX2" s="128"/>
      <c r="FMY2" s="128"/>
      <c r="FMZ2" s="128"/>
      <c r="FNA2" s="128"/>
      <c r="FNB2" s="128"/>
      <c r="FNC2" s="128"/>
      <c r="FND2" s="128"/>
      <c r="FNE2" s="128"/>
      <c r="FNF2" s="128"/>
      <c r="FNG2" s="128"/>
      <c r="FNH2" s="128"/>
      <c r="FNI2" s="128"/>
      <c r="FNJ2" s="128"/>
      <c r="FNK2" s="128"/>
      <c r="FNL2" s="128"/>
      <c r="FNM2" s="128"/>
      <c r="FNN2" s="128"/>
      <c r="FNO2" s="128"/>
      <c r="FNP2" s="128"/>
      <c r="FNQ2" s="128"/>
      <c r="FNR2" s="128"/>
      <c r="FNS2" s="128"/>
      <c r="FNT2" s="128"/>
      <c r="FNU2" s="128"/>
      <c r="FNV2" s="128"/>
      <c r="FNW2" s="128"/>
      <c r="FNX2" s="128"/>
      <c r="FNY2" s="128"/>
      <c r="FNZ2" s="128"/>
      <c r="FOA2" s="128"/>
      <c r="FOB2" s="128"/>
      <c r="FOC2" s="128"/>
      <c r="FOD2" s="128"/>
      <c r="FOE2" s="128"/>
      <c r="FOF2" s="128"/>
      <c r="FOG2" s="128"/>
      <c r="FOH2" s="128"/>
      <c r="FOI2" s="128"/>
      <c r="FOJ2" s="128"/>
      <c r="FOK2" s="128"/>
      <c r="FOL2" s="128"/>
      <c r="FOM2" s="128"/>
      <c r="FON2" s="128"/>
      <c r="FOO2" s="128"/>
      <c r="FOP2" s="128"/>
      <c r="FOQ2" s="128"/>
      <c r="FOR2" s="128"/>
      <c r="FOS2" s="128"/>
      <c r="FOT2" s="128"/>
      <c r="FOU2" s="128"/>
      <c r="FOV2" s="128"/>
      <c r="FOW2" s="128"/>
      <c r="FOX2" s="128"/>
      <c r="FOY2" s="128"/>
      <c r="FOZ2" s="128"/>
      <c r="FPA2" s="128"/>
      <c r="FPB2" s="128"/>
      <c r="FPC2" s="128"/>
      <c r="FPD2" s="128"/>
      <c r="FPE2" s="128"/>
      <c r="FPF2" s="128"/>
      <c r="FPG2" s="128"/>
      <c r="FPH2" s="128"/>
      <c r="FPI2" s="128"/>
      <c r="FPJ2" s="128"/>
      <c r="FPK2" s="128"/>
      <c r="FPL2" s="128"/>
      <c r="FPM2" s="128"/>
      <c r="FPN2" s="128"/>
      <c r="FPO2" s="128"/>
      <c r="FPP2" s="128"/>
      <c r="FPQ2" s="128"/>
      <c r="FPR2" s="128"/>
      <c r="FPS2" s="128"/>
      <c r="FPT2" s="128"/>
      <c r="FPU2" s="128"/>
      <c r="FPV2" s="128"/>
      <c r="FPW2" s="128"/>
      <c r="FPX2" s="128"/>
      <c r="FPY2" s="128"/>
      <c r="FPZ2" s="128"/>
      <c r="FQA2" s="128"/>
      <c r="FQB2" s="128"/>
      <c r="FQC2" s="128"/>
      <c r="FQD2" s="128"/>
      <c r="FQE2" s="128"/>
      <c r="FQF2" s="128"/>
      <c r="FQG2" s="128"/>
      <c r="FQH2" s="128"/>
      <c r="FQI2" s="128"/>
      <c r="FQJ2" s="128"/>
      <c r="FQK2" s="128"/>
      <c r="FQL2" s="128"/>
      <c r="FQM2" s="128"/>
      <c r="FQN2" s="128"/>
      <c r="FQO2" s="128"/>
      <c r="FQP2" s="128"/>
      <c r="FQQ2" s="128"/>
      <c r="FQR2" s="128"/>
      <c r="FQS2" s="128"/>
      <c r="FQT2" s="128"/>
      <c r="FQU2" s="128"/>
      <c r="FQV2" s="128"/>
      <c r="FQW2" s="128"/>
      <c r="FQX2" s="128"/>
      <c r="FQY2" s="128"/>
      <c r="FQZ2" s="128"/>
      <c r="FRA2" s="128"/>
      <c r="FRB2" s="128"/>
      <c r="FRC2" s="128"/>
      <c r="FRD2" s="128"/>
      <c r="FRE2" s="128"/>
      <c r="FRF2" s="128"/>
      <c r="FRG2" s="128"/>
      <c r="FRH2" s="128"/>
      <c r="FRI2" s="128"/>
      <c r="FRJ2" s="128"/>
      <c r="FRK2" s="128"/>
      <c r="FRL2" s="128"/>
      <c r="FRM2" s="128"/>
      <c r="FRN2" s="128"/>
      <c r="FRO2" s="128"/>
      <c r="FRP2" s="128"/>
      <c r="FRQ2" s="128"/>
      <c r="FRR2" s="128"/>
      <c r="FRS2" s="128"/>
      <c r="FRT2" s="128"/>
      <c r="FRU2" s="128"/>
      <c r="FRV2" s="128"/>
      <c r="FRW2" s="128"/>
      <c r="FRX2" s="128"/>
      <c r="FRY2" s="128"/>
      <c r="FRZ2" s="128"/>
      <c r="FSA2" s="128"/>
      <c r="FSB2" s="128"/>
      <c r="FSC2" s="128"/>
      <c r="FSD2" s="128"/>
      <c r="FSE2" s="128"/>
      <c r="FSF2" s="128"/>
      <c r="FSG2" s="128"/>
      <c r="FSH2" s="128"/>
      <c r="FSI2" s="128"/>
      <c r="FSJ2" s="128"/>
      <c r="FSK2" s="128"/>
      <c r="FSL2" s="128"/>
      <c r="FSM2" s="128"/>
      <c r="FSN2" s="128"/>
      <c r="FSO2" s="128"/>
      <c r="FSP2" s="128"/>
      <c r="FSQ2" s="128"/>
      <c r="FSR2" s="128"/>
      <c r="FSS2" s="128"/>
      <c r="FST2" s="128"/>
      <c r="FSU2" s="128"/>
      <c r="FSV2" s="128"/>
      <c r="FSW2" s="128"/>
      <c r="FSX2" s="128"/>
      <c r="FSY2" s="128"/>
      <c r="FSZ2" s="128"/>
      <c r="FTA2" s="128"/>
      <c r="FTB2" s="128"/>
      <c r="FTC2" s="128"/>
      <c r="FTD2" s="128"/>
      <c r="FTE2" s="128"/>
      <c r="FTF2" s="128"/>
      <c r="FTG2" s="128"/>
      <c r="FTH2" s="128"/>
      <c r="FTI2" s="128"/>
      <c r="FTJ2" s="128"/>
      <c r="FTK2" s="128"/>
      <c r="FTL2" s="128"/>
      <c r="FTM2" s="128"/>
      <c r="FTN2" s="128"/>
      <c r="FTO2" s="128"/>
      <c r="FTP2" s="128"/>
      <c r="FTQ2" s="128"/>
      <c r="FTR2" s="128"/>
      <c r="FTS2" s="128"/>
      <c r="FTT2" s="128"/>
      <c r="FTU2" s="128"/>
      <c r="FTV2" s="128"/>
      <c r="FTW2" s="128"/>
      <c r="FTX2" s="128"/>
      <c r="FTY2" s="128"/>
      <c r="FTZ2" s="128"/>
      <c r="FUA2" s="128"/>
      <c r="FUB2" s="128"/>
      <c r="FUC2" s="128"/>
      <c r="FUD2" s="128"/>
      <c r="FUE2" s="128"/>
      <c r="FUF2" s="128"/>
      <c r="FUG2" s="128"/>
      <c r="FUH2" s="128"/>
      <c r="FUI2" s="128"/>
      <c r="FUJ2" s="128"/>
      <c r="FUK2" s="128"/>
      <c r="FUL2" s="128"/>
      <c r="FUM2" s="128"/>
      <c r="FUN2" s="128"/>
      <c r="FUO2" s="128"/>
      <c r="FUP2" s="128"/>
      <c r="FUQ2" s="128"/>
      <c r="FUR2" s="128"/>
      <c r="FUS2" s="128"/>
      <c r="FUT2" s="128"/>
      <c r="FUU2" s="128"/>
      <c r="FUV2" s="128"/>
      <c r="FUW2" s="128"/>
      <c r="FUX2" s="128"/>
      <c r="FUY2" s="128"/>
      <c r="FUZ2" s="128"/>
      <c r="FVA2" s="128"/>
      <c r="FVB2" s="128"/>
      <c r="FVC2" s="128"/>
      <c r="FVD2" s="128"/>
      <c r="FVE2" s="128"/>
      <c r="FVF2" s="128"/>
      <c r="FVG2" s="128"/>
      <c r="FVH2" s="128"/>
      <c r="FVI2" s="128"/>
      <c r="FVJ2" s="128"/>
      <c r="FVK2" s="128"/>
      <c r="FVL2" s="128"/>
      <c r="FVM2" s="128"/>
      <c r="FVN2" s="128"/>
      <c r="FVO2" s="128"/>
      <c r="FVP2" s="128"/>
      <c r="FVQ2" s="128"/>
      <c r="FVR2" s="128"/>
      <c r="FVS2" s="128"/>
      <c r="FVT2" s="128"/>
      <c r="FVU2" s="128"/>
      <c r="FVV2" s="128"/>
      <c r="FVW2" s="128"/>
      <c r="FVX2" s="128"/>
      <c r="FVY2" s="128"/>
      <c r="FVZ2" s="128"/>
      <c r="FWA2" s="128"/>
      <c r="FWB2" s="128"/>
      <c r="FWC2" s="128"/>
      <c r="FWD2" s="128"/>
      <c r="FWE2" s="128"/>
      <c r="FWF2" s="128"/>
      <c r="FWG2" s="128"/>
      <c r="FWH2" s="128"/>
      <c r="FWI2" s="128"/>
      <c r="FWJ2" s="128"/>
      <c r="FWK2" s="128"/>
      <c r="FWL2" s="128"/>
      <c r="FWM2" s="128"/>
      <c r="FWN2" s="128"/>
      <c r="FWO2" s="128"/>
      <c r="FWP2" s="128"/>
      <c r="FWQ2" s="128"/>
      <c r="FWR2" s="128"/>
      <c r="FWS2" s="128"/>
      <c r="FWT2" s="128"/>
      <c r="FWU2" s="128"/>
      <c r="FWV2" s="128"/>
      <c r="FWW2" s="128"/>
      <c r="FWX2" s="128"/>
      <c r="FWY2" s="128"/>
      <c r="FWZ2" s="128"/>
      <c r="FXA2" s="128"/>
      <c r="FXB2" s="128"/>
      <c r="FXC2" s="128"/>
      <c r="FXD2" s="128"/>
      <c r="FXE2" s="128"/>
      <c r="FXF2" s="128"/>
      <c r="FXG2" s="128"/>
      <c r="FXH2" s="128"/>
      <c r="FXI2" s="128"/>
      <c r="FXJ2" s="128"/>
      <c r="FXK2" s="128"/>
      <c r="FXL2" s="128"/>
      <c r="FXM2" s="128"/>
      <c r="FXN2" s="128"/>
      <c r="FXO2" s="128"/>
      <c r="FXP2" s="128"/>
      <c r="FXQ2" s="128"/>
      <c r="FXR2" s="128"/>
      <c r="FXS2" s="128"/>
      <c r="FXT2" s="128"/>
      <c r="FXU2" s="128"/>
      <c r="FXV2" s="128"/>
      <c r="FXW2" s="128"/>
      <c r="FXX2" s="128"/>
      <c r="FXY2" s="128"/>
      <c r="FXZ2" s="128"/>
      <c r="FYA2" s="128"/>
      <c r="FYB2" s="128"/>
      <c r="FYC2" s="128"/>
      <c r="FYD2" s="128"/>
      <c r="FYE2" s="128"/>
      <c r="FYF2" s="128"/>
      <c r="FYG2" s="128"/>
      <c r="FYH2" s="128"/>
      <c r="FYI2" s="128"/>
      <c r="FYJ2" s="128"/>
      <c r="FYK2" s="128"/>
      <c r="FYL2" s="128"/>
      <c r="FYM2" s="128"/>
      <c r="FYN2" s="128"/>
      <c r="FYO2" s="128"/>
      <c r="FYP2" s="128"/>
      <c r="FYQ2" s="128"/>
      <c r="FYR2" s="128"/>
      <c r="FYS2" s="128"/>
      <c r="FYT2" s="128"/>
      <c r="FYU2" s="128"/>
      <c r="FYV2" s="128"/>
      <c r="FYW2" s="128"/>
      <c r="FYX2" s="128"/>
      <c r="FYY2" s="128"/>
      <c r="FYZ2" s="128"/>
      <c r="FZA2" s="128"/>
      <c r="FZB2" s="128"/>
      <c r="FZC2" s="128"/>
      <c r="FZD2" s="128"/>
      <c r="FZE2" s="128"/>
      <c r="FZF2" s="128"/>
      <c r="FZG2" s="128"/>
      <c r="FZH2" s="128"/>
      <c r="FZI2" s="128"/>
      <c r="FZJ2" s="128"/>
      <c r="FZK2" s="128"/>
      <c r="FZL2" s="128"/>
      <c r="FZM2" s="128"/>
      <c r="FZN2" s="128"/>
      <c r="FZO2" s="128"/>
      <c r="FZP2" s="128"/>
      <c r="FZQ2" s="128"/>
      <c r="FZR2" s="128"/>
      <c r="FZS2" s="128"/>
      <c r="FZT2" s="128"/>
      <c r="FZU2" s="128"/>
      <c r="FZV2" s="128"/>
      <c r="FZW2" s="128"/>
      <c r="FZX2" s="128"/>
      <c r="FZY2" s="128"/>
      <c r="FZZ2" s="128"/>
      <c r="GAA2" s="128"/>
      <c r="GAB2" s="128"/>
      <c r="GAC2" s="128"/>
      <c r="GAD2" s="128"/>
      <c r="GAE2" s="128"/>
      <c r="GAF2" s="128"/>
      <c r="GAG2" s="128"/>
      <c r="GAH2" s="128"/>
      <c r="GAI2" s="128"/>
      <c r="GAJ2" s="128"/>
      <c r="GAK2" s="128"/>
      <c r="GAL2" s="128"/>
      <c r="GAM2" s="128"/>
      <c r="GAN2" s="128"/>
      <c r="GAO2" s="128"/>
      <c r="GAP2" s="128"/>
      <c r="GAQ2" s="128"/>
      <c r="GAR2" s="128"/>
      <c r="GAS2" s="128"/>
      <c r="GAT2" s="128"/>
      <c r="GAU2" s="128"/>
      <c r="GAV2" s="128"/>
      <c r="GAW2" s="128"/>
      <c r="GAX2" s="128"/>
      <c r="GAY2" s="128"/>
      <c r="GAZ2" s="128"/>
      <c r="GBA2" s="128"/>
      <c r="GBB2" s="128"/>
      <c r="GBC2" s="128"/>
      <c r="GBD2" s="128"/>
      <c r="GBE2" s="128"/>
      <c r="GBF2" s="128"/>
      <c r="GBG2" s="128"/>
      <c r="GBH2" s="128"/>
      <c r="GBI2" s="128"/>
      <c r="GBJ2" s="128"/>
      <c r="GBK2" s="128"/>
      <c r="GBL2" s="128"/>
      <c r="GBM2" s="128"/>
      <c r="GBN2" s="128"/>
      <c r="GBO2" s="128"/>
      <c r="GBP2" s="128"/>
      <c r="GBQ2" s="128"/>
      <c r="GBR2" s="128"/>
      <c r="GBS2" s="128"/>
      <c r="GBT2" s="128"/>
      <c r="GBU2" s="128"/>
      <c r="GBV2" s="128"/>
      <c r="GBW2" s="128"/>
      <c r="GBX2" s="128"/>
      <c r="GBY2" s="128"/>
      <c r="GBZ2" s="128"/>
      <c r="GCA2" s="128"/>
      <c r="GCB2" s="128"/>
      <c r="GCC2" s="128"/>
      <c r="GCD2" s="128"/>
      <c r="GCE2" s="128"/>
      <c r="GCF2" s="128"/>
      <c r="GCG2" s="128"/>
      <c r="GCH2" s="128"/>
      <c r="GCI2" s="128"/>
      <c r="GCJ2" s="128"/>
      <c r="GCK2" s="128"/>
      <c r="GCL2" s="128"/>
      <c r="GCM2" s="128"/>
      <c r="GCN2" s="128"/>
      <c r="GCO2" s="128"/>
      <c r="GCP2" s="128"/>
      <c r="GCQ2" s="128"/>
      <c r="GCR2" s="128"/>
      <c r="GCS2" s="128"/>
      <c r="GCT2" s="128"/>
      <c r="GCU2" s="128"/>
      <c r="GCV2" s="128"/>
      <c r="GCW2" s="128"/>
      <c r="GCX2" s="128"/>
      <c r="GCY2" s="128"/>
      <c r="GCZ2" s="128"/>
      <c r="GDA2" s="128"/>
      <c r="GDB2" s="128"/>
      <c r="GDC2" s="128"/>
      <c r="GDD2" s="128"/>
      <c r="GDE2" s="128"/>
      <c r="GDF2" s="128"/>
      <c r="GDG2" s="128"/>
      <c r="GDH2" s="128"/>
      <c r="GDI2" s="128"/>
      <c r="GDJ2" s="128"/>
      <c r="GDK2" s="128"/>
      <c r="GDL2" s="128"/>
      <c r="GDM2" s="128"/>
      <c r="GDN2" s="128"/>
      <c r="GDO2" s="128"/>
      <c r="GDP2" s="128"/>
      <c r="GDQ2" s="128"/>
      <c r="GDR2" s="128"/>
      <c r="GDS2" s="128"/>
      <c r="GDT2" s="128"/>
      <c r="GDU2" s="128"/>
      <c r="GDV2" s="128"/>
      <c r="GDW2" s="128"/>
      <c r="GDX2" s="128"/>
      <c r="GDY2" s="128"/>
      <c r="GDZ2" s="128"/>
      <c r="GEA2" s="128"/>
      <c r="GEB2" s="128"/>
      <c r="GEC2" s="128"/>
      <c r="GED2" s="128"/>
      <c r="GEE2" s="128"/>
      <c r="GEF2" s="128"/>
      <c r="GEG2" s="128"/>
      <c r="GEH2" s="128"/>
      <c r="GEI2" s="128"/>
      <c r="GEJ2" s="128"/>
      <c r="GEK2" s="128"/>
      <c r="GEL2" s="128"/>
      <c r="GEM2" s="128"/>
      <c r="GEN2" s="128"/>
      <c r="GEO2" s="128"/>
      <c r="GEP2" s="128"/>
      <c r="GEQ2" s="128"/>
      <c r="GER2" s="128"/>
      <c r="GES2" s="128"/>
      <c r="GET2" s="128"/>
      <c r="GEU2" s="128"/>
      <c r="GEV2" s="128"/>
      <c r="GEW2" s="128"/>
      <c r="GEX2" s="128"/>
      <c r="GEY2" s="128"/>
      <c r="GEZ2" s="128"/>
      <c r="GFA2" s="128"/>
      <c r="GFB2" s="128"/>
      <c r="GFC2" s="128"/>
      <c r="GFD2" s="128"/>
      <c r="GFE2" s="128"/>
      <c r="GFF2" s="128"/>
      <c r="GFG2" s="128"/>
      <c r="GFH2" s="128"/>
      <c r="GFI2" s="128"/>
      <c r="GFJ2" s="128"/>
      <c r="GFK2" s="128"/>
      <c r="GFL2" s="128"/>
      <c r="GFM2" s="128"/>
      <c r="GFN2" s="128"/>
      <c r="GFO2" s="128"/>
      <c r="GFP2" s="128"/>
      <c r="GFQ2" s="128"/>
      <c r="GFR2" s="128"/>
      <c r="GFS2" s="128"/>
      <c r="GFT2" s="128"/>
      <c r="GFU2" s="128"/>
      <c r="GFV2" s="128"/>
      <c r="GFW2" s="128"/>
      <c r="GFX2" s="128"/>
      <c r="GFY2" s="128"/>
      <c r="GFZ2" s="128"/>
      <c r="GGA2" s="128"/>
      <c r="GGB2" s="128"/>
      <c r="GGC2" s="128"/>
      <c r="GGD2" s="128"/>
      <c r="GGE2" s="128"/>
      <c r="GGF2" s="128"/>
      <c r="GGG2" s="128"/>
      <c r="GGH2" s="128"/>
      <c r="GGI2" s="128"/>
      <c r="GGJ2" s="128"/>
      <c r="GGK2" s="128"/>
      <c r="GGL2" s="128"/>
      <c r="GGM2" s="128"/>
      <c r="GGN2" s="128"/>
      <c r="GGO2" s="128"/>
      <c r="GGP2" s="128"/>
      <c r="GGQ2" s="128"/>
      <c r="GGR2" s="128"/>
      <c r="GGS2" s="128"/>
      <c r="GGT2" s="128"/>
      <c r="GGU2" s="128"/>
      <c r="GGV2" s="128"/>
      <c r="GGW2" s="128"/>
      <c r="GGX2" s="128"/>
      <c r="GGY2" s="128"/>
      <c r="GGZ2" s="128"/>
      <c r="GHA2" s="128"/>
      <c r="GHB2" s="128"/>
      <c r="GHC2" s="128"/>
      <c r="GHD2" s="128"/>
      <c r="GHE2" s="128"/>
      <c r="GHF2" s="128"/>
      <c r="GHG2" s="128"/>
      <c r="GHH2" s="128"/>
      <c r="GHI2" s="128"/>
      <c r="GHJ2" s="128"/>
      <c r="GHK2" s="128"/>
      <c r="GHL2" s="128"/>
      <c r="GHM2" s="128"/>
      <c r="GHN2" s="128"/>
      <c r="GHO2" s="128"/>
      <c r="GHP2" s="128"/>
      <c r="GHQ2" s="128"/>
      <c r="GHR2" s="128"/>
      <c r="GHS2" s="128"/>
      <c r="GHT2" s="128"/>
      <c r="GHU2" s="128"/>
      <c r="GHV2" s="128"/>
      <c r="GHW2" s="128"/>
      <c r="GHX2" s="128"/>
      <c r="GHY2" s="128"/>
      <c r="GHZ2" s="128"/>
      <c r="GIA2" s="128"/>
      <c r="GIB2" s="128"/>
      <c r="GIC2" s="128"/>
      <c r="GID2" s="128"/>
      <c r="GIE2" s="128"/>
      <c r="GIF2" s="128"/>
      <c r="GIG2" s="128"/>
      <c r="GIH2" s="128"/>
      <c r="GII2" s="128"/>
      <c r="GIJ2" s="128"/>
      <c r="GIK2" s="128"/>
      <c r="GIL2" s="128"/>
      <c r="GIM2" s="128"/>
      <c r="GIN2" s="128"/>
      <c r="GIO2" s="128"/>
      <c r="GIP2" s="128"/>
      <c r="GIQ2" s="128"/>
      <c r="GIR2" s="128"/>
      <c r="GIS2" s="128"/>
      <c r="GIT2" s="128"/>
      <c r="GIU2" s="128"/>
      <c r="GIV2" s="128"/>
      <c r="GIW2" s="128"/>
      <c r="GIX2" s="128"/>
      <c r="GIY2" s="128"/>
      <c r="GIZ2" s="128"/>
      <c r="GJA2" s="128"/>
      <c r="GJB2" s="128"/>
      <c r="GJC2" s="128"/>
      <c r="GJD2" s="128"/>
      <c r="GJE2" s="128"/>
      <c r="GJF2" s="128"/>
      <c r="GJG2" s="128"/>
      <c r="GJH2" s="128"/>
      <c r="GJI2" s="128"/>
      <c r="GJJ2" s="128"/>
      <c r="GJK2" s="128"/>
      <c r="GJL2" s="128"/>
      <c r="GJM2" s="128"/>
      <c r="GJN2" s="128"/>
      <c r="GJO2" s="128"/>
      <c r="GJP2" s="128"/>
      <c r="GJQ2" s="128"/>
      <c r="GJR2" s="128"/>
      <c r="GJS2" s="128"/>
      <c r="GJT2" s="128"/>
      <c r="GJU2" s="128"/>
      <c r="GJV2" s="128"/>
      <c r="GJW2" s="128"/>
      <c r="GJX2" s="128"/>
      <c r="GJY2" s="128"/>
      <c r="GJZ2" s="128"/>
      <c r="GKA2" s="128"/>
      <c r="GKB2" s="128"/>
      <c r="GKC2" s="128"/>
      <c r="GKD2" s="128"/>
      <c r="GKE2" s="128"/>
      <c r="GKF2" s="128"/>
      <c r="GKG2" s="128"/>
      <c r="GKH2" s="128"/>
      <c r="GKI2" s="128"/>
      <c r="GKJ2" s="128"/>
      <c r="GKK2" s="128"/>
      <c r="GKL2" s="128"/>
      <c r="GKM2" s="128"/>
      <c r="GKN2" s="128"/>
      <c r="GKO2" s="128"/>
      <c r="GKP2" s="128"/>
      <c r="GKQ2" s="128"/>
      <c r="GKR2" s="128"/>
      <c r="GKS2" s="128"/>
      <c r="GKT2" s="128"/>
      <c r="GKU2" s="128"/>
      <c r="GKV2" s="128"/>
      <c r="GKW2" s="128"/>
      <c r="GKX2" s="128"/>
      <c r="GKY2" s="128"/>
      <c r="GKZ2" s="128"/>
      <c r="GLA2" s="128"/>
      <c r="GLB2" s="128"/>
      <c r="GLC2" s="128"/>
      <c r="GLD2" s="128"/>
      <c r="GLE2" s="128"/>
      <c r="GLF2" s="128"/>
      <c r="GLG2" s="128"/>
      <c r="GLH2" s="128"/>
      <c r="GLI2" s="128"/>
      <c r="GLJ2" s="128"/>
      <c r="GLK2" s="128"/>
      <c r="GLL2" s="128"/>
      <c r="GLM2" s="128"/>
      <c r="GLN2" s="128"/>
      <c r="GLO2" s="128"/>
      <c r="GLP2" s="128"/>
      <c r="GLQ2" s="128"/>
      <c r="GLR2" s="128"/>
      <c r="GLS2" s="128"/>
      <c r="GLT2" s="128"/>
      <c r="GLU2" s="128"/>
      <c r="GLV2" s="128"/>
      <c r="GLW2" s="128"/>
      <c r="GLX2" s="128"/>
      <c r="GLY2" s="128"/>
      <c r="GLZ2" s="128"/>
      <c r="GMA2" s="128"/>
      <c r="GMB2" s="128"/>
      <c r="GMC2" s="128"/>
      <c r="GMD2" s="128"/>
      <c r="GME2" s="128"/>
      <c r="GMF2" s="128"/>
      <c r="GMG2" s="128"/>
      <c r="GMH2" s="128"/>
      <c r="GMI2" s="128"/>
      <c r="GMJ2" s="128"/>
      <c r="GMK2" s="128"/>
      <c r="GML2" s="128"/>
      <c r="GMM2" s="128"/>
      <c r="GMN2" s="128"/>
      <c r="GMO2" s="128"/>
      <c r="GMP2" s="128"/>
      <c r="GMQ2" s="128"/>
      <c r="GMR2" s="128"/>
      <c r="GMS2" s="128"/>
      <c r="GMT2" s="128"/>
      <c r="GMU2" s="128"/>
      <c r="GMV2" s="128"/>
      <c r="GMW2" s="128"/>
      <c r="GMX2" s="128"/>
      <c r="GMY2" s="128"/>
      <c r="GMZ2" s="128"/>
      <c r="GNA2" s="128"/>
      <c r="GNB2" s="128"/>
      <c r="GNC2" s="128"/>
      <c r="GND2" s="128"/>
      <c r="GNE2" s="128"/>
      <c r="GNF2" s="128"/>
      <c r="GNG2" s="128"/>
      <c r="GNH2" s="128"/>
      <c r="GNI2" s="128"/>
      <c r="GNJ2" s="128"/>
      <c r="GNK2" s="128"/>
      <c r="GNL2" s="128"/>
      <c r="GNM2" s="128"/>
      <c r="GNN2" s="128"/>
      <c r="GNO2" s="128"/>
      <c r="GNP2" s="128"/>
      <c r="GNQ2" s="128"/>
      <c r="GNR2" s="128"/>
      <c r="GNS2" s="128"/>
      <c r="GNT2" s="128"/>
      <c r="GNU2" s="128"/>
      <c r="GNV2" s="128"/>
      <c r="GNW2" s="128"/>
      <c r="GNX2" s="128"/>
      <c r="GNY2" s="128"/>
      <c r="GNZ2" s="128"/>
      <c r="GOA2" s="128"/>
      <c r="GOB2" s="128"/>
      <c r="GOC2" s="128"/>
      <c r="GOD2" s="128"/>
      <c r="GOE2" s="128"/>
      <c r="GOF2" s="128"/>
      <c r="GOG2" s="128"/>
      <c r="GOH2" s="128"/>
      <c r="GOI2" s="128"/>
      <c r="GOJ2" s="128"/>
      <c r="GOK2" s="128"/>
      <c r="GOL2" s="128"/>
      <c r="GOM2" s="128"/>
      <c r="GON2" s="128"/>
      <c r="GOO2" s="128"/>
      <c r="GOP2" s="128"/>
      <c r="GOQ2" s="128"/>
      <c r="GOR2" s="128"/>
      <c r="GOS2" s="128"/>
      <c r="GOT2" s="128"/>
      <c r="GOU2" s="128"/>
      <c r="GOV2" s="128"/>
      <c r="GOW2" s="128"/>
      <c r="GOX2" s="128"/>
      <c r="GOY2" s="128"/>
      <c r="GOZ2" s="128"/>
      <c r="GPA2" s="128"/>
      <c r="GPB2" s="128"/>
      <c r="GPC2" s="128"/>
      <c r="GPD2" s="128"/>
      <c r="GPE2" s="128"/>
      <c r="GPF2" s="128"/>
      <c r="GPG2" s="128"/>
      <c r="GPH2" s="128"/>
      <c r="GPI2" s="128"/>
      <c r="GPJ2" s="128"/>
      <c r="GPK2" s="128"/>
      <c r="GPL2" s="128"/>
      <c r="GPM2" s="128"/>
      <c r="GPN2" s="128"/>
      <c r="GPO2" s="128"/>
      <c r="GPP2" s="128"/>
      <c r="GPQ2" s="128"/>
      <c r="GPR2" s="128"/>
      <c r="GPS2" s="128"/>
      <c r="GPT2" s="128"/>
      <c r="GPU2" s="128"/>
      <c r="GPV2" s="128"/>
      <c r="GPW2" s="128"/>
      <c r="GPX2" s="128"/>
      <c r="GPY2" s="128"/>
      <c r="GPZ2" s="128"/>
      <c r="GQA2" s="128"/>
      <c r="GQB2" s="128"/>
      <c r="GQC2" s="128"/>
      <c r="GQD2" s="128"/>
      <c r="GQE2" s="128"/>
      <c r="GQF2" s="128"/>
      <c r="GQG2" s="128"/>
      <c r="GQH2" s="128"/>
      <c r="GQI2" s="128"/>
      <c r="GQJ2" s="128"/>
      <c r="GQK2" s="128"/>
      <c r="GQL2" s="128"/>
      <c r="GQM2" s="128"/>
      <c r="GQN2" s="128"/>
      <c r="GQO2" s="128"/>
      <c r="GQP2" s="128"/>
      <c r="GQQ2" s="128"/>
      <c r="GQR2" s="128"/>
      <c r="GQS2" s="128"/>
      <c r="GQT2" s="128"/>
      <c r="GQU2" s="128"/>
      <c r="GQV2" s="128"/>
      <c r="GQW2" s="128"/>
      <c r="GQX2" s="128"/>
      <c r="GQY2" s="128"/>
      <c r="GQZ2" s="128"/>
      <c r="GRA2" s="128"/>
      <c r="GRB2" s="128"/>
      <c r="GRC2" s="128"/>
      <c r="GRD2" s="128"/>
      <c r="GRE2" s="128"/>
      <c r="GRF2" s="128"/>
      <c r="GRG2" s="128"/>
      <c r="GRH2" s="128"/>
      <c r="GRI2" s="128"/>
      <c r="GRJ2" s="128"/>
      <c r="GRK2" s="128"/>
      <c r="GRL2" s="128"/>
      <c r="GRM2" s="128"/>
      <c r="GRN2" s="128"/>
      <c r="GRO2" s="128"/>
      <c r="GRP2" s="128"/>
      <c r="GRQ2" s="128"/>
      <c r="GRR2" s="128"/>
      <c r="GRS2" s="128"/>
      <c r="GRT2" s="128"/>
      <c r="GRU2" s="128"/>
      <c r="GRV2" s="128"/>
      <c r="GRW2" s="128"/>
      <c r="GRX2" s="128"/>
      <c r="GRY2" s="128"/>
      <c r="GRZ2" s="128"/>
      <c r="GSA2" s="128"/>
      <c r="GSB2" s="128"/>
      <c r="GSC2" s="128"/>
      <c r="GSD2" s="128"/>
      <c r="GSE2" s="128"/>
      <c r="GSF2" s="128"/>
      <c r="GSG2" s="128"/>
      <c r="GSH2" s="128"/>
      <c r="GSI2" s="128"/>
      <c r="GSJ2" s="128"/>
      <c r="GSK2" s="128"/>
      <c r="GSL2" s="128"/>
      <c r="GSM2" s="128"/>
      <c r="GSN2" s="128"/>
      <c r="GSO2" s="128"/>
      <c r="GSP2" s="128"/>
      <c r="GSQ2" s="128"/>
      <c r="GSR2" s="128"/>
      <c r="GSS2" s="128"/>
      <c r="GST2" s="128"/>
      <c r="GSU2" s="128"/>
      <c r="GSV2" s="128"/>
      <c r="GSW2" s="128"/>
      <c r="GSX2" s="128"/>
      <c r="GSY2" s="128"/>
      <c r="GSZ2" s="128"/>
      <c r="GTA2" s="128"/>
      <c r="GTB2" s="128"/>
      <c r="GTC2" s="128"/>
      <c r="GTD2" s="128"/>
      <c r="GTE2" s="128"/>
      <c r="GTF2" s="128"/>
      <c r="GTG2" s="128"/>
      <c r="GTH2" s="128"/>
      <c r="GTI2" s="128"/>
      <c r="GTJ2" s="128"/>
      <c r="GTK2" s="128"/>
      <c r="GTL2" s="128"/>
      <c r="GTM2" s="128"/>
      <c r="GTN2" s="128"/>
      <c r="GTO2" s="128"/>
      <c r="GTP2" s="128"/>
      <c r="GTQ2" s="128"/>
      <c r="GTR2" s="128"/>
      <c r="GTS2" s="128"/>
      <c r="GTT2" s="128"/>
      <c r="GTU2" s="128"/>
      <c r="GTV2" s="128"/>
      <c r="GTW2" s="128"/>
      <c r="GTX2" s="128"/>
      <c r="GTY2" s="128"/>
      <c r="GTZ2" s="128"/>
      <c r="GUA2" s="128"/>
      <c r="GUB2" s="128"/>
      <c r="GUC2" s="128"/>
      <c r="GUD2" s="128"/>
      <c r="GUE2" s="128"/>
      <c r="GUF2" s="128"/>
      <c r="GUG2" s="128"/>
      <c r="GUH2" s="128"/>
      <c r="GUI2" s="128"/>
      <c r="GUJ2" s="128"/>
      <c r="GUK2" s="128"/>
      <c r="GUL2" s="128"/>
      <c r="GUM2" s="128"/>
      <c r="GUN2" s="128"/>
      <c r="GUO2" s="128"/>
      <c r="GUP2" s="128"/>
      <c r="GUQ2" s="128"/>
      <c r="GUR2" s="128"/>
      <c r="GUS2" s="128"/>
      <c r="GUT2" s="128"/>
      <c r="GUU2" s="128"/>
      <c r="GUV2" s="128"/>
      <c r="GUW2" s="128"/>
      <c r="GUX2" s="128"/>
      <c r="GUY2" s="128"/>
      <c r="GUZ2" s="128"/>
      <c r="GVA2" s="128"/>
      <c r="GVB2" s="128"/>
      <c r="GVC2" s="128"/>
      <c r="GVD2" s="128"/>
      <c r="GVE2" s="128"/>
      <c r="GVF2" s="128"/>
      <c r="GVG2" s="128"/>
      <c r="GVH2" s="128"/>
      <c r="GVI2" s="128"/>
      <c r="GVJ2" s="128"/>
      <c r="GVK2" s="128"/>
      <c r="GVL2" s="128"/>
      <c r="GVM2" s="128"/>
      <c r="GVN2" s="128"/>
      <c r="GVO2" s="128"/>
      <c r="GVP2" s="128"/>
      <c r="GVQ2" s="128"/>
      <c r="GVR2" s="128"/>
      <c r="GVS2" s="128"/>
      <c r="GVT2" s="128"/>
      <c r="GVU2" s="128"/>
      <c r="GVV2" s="128"/>
      <c r="GVW2" s="128"/>
      <c r="GVX2" s="128"/>
      <c r="GVY2" s="128"/>
      <c r="GVZ2" s="128"/>
      <c r="GWA2" s="128"/>
      <c r="GWB2" s="128"/>
      <c r="GWC2" s="128"/>
      <c r="GWD2" s="128"/>
      <c r="GWE2" s="128"/>
      <c r="GWF2" s="128"/>
      <c r="GWG2" s="128"/>
      <c r="GWH2" s="128"/>
      <c r="GWI2" s="128"/>
      <c r="GWJ2" s="128"/>
      <c r="GWK2" s="128"/>
      <c r="GWL2" s="128"/>
      <c r="GWM2" s="128"/>
      <c r="GWN2" s="128"/>
      <c r="GWO2" s="128"/>
      <c r="GWP2" s="128"/>
      <c r="GWQ2" s="128"/>
      <c r="GWR2" s="128"/>
      <c r="GWS2" s="128"/>
      <c r="GWT2" s="128"/>
      <c r="GWU2" s="128"/>
      <c r="GWV2" s="128"/>
      <c r="GWW2" s="128"/>
      <c r="GWX2" s="128"/>
      <c r="GWY2" s="128"/>
      <c r="GWZ2" s="128"/>
      <c r="GXA2" s="128"/>
      <c r="GXB2" s="128"/>
      <c r="GXC2" s="128"/>
      <c r="GXD2" s="128"/>
      <c r="GXE2" s="128"/>
      <c r="GXF2" s="128"/>
      <c r="GXG2" s="128"/>
      <c r="GXH2" s="128"/>
      <c r="GXI2" s="128"/>
      <c r="GXJ2" s="128"/>
      <c r="GXK2" s="128"/>
      <c r="GXL2" s="128"/>
      <c r="GXM2" s="128"/>
      <c r="GXN2" s="128"/>
      <c r="GXO2" s="128"/>
      <c r="GXP2" s="128"/>
      <c r="GXQ2" s="128"/>
      <c r="GXR2" s="128"/>
      <c r="GXS2" s="128"/>
      <c r="GXT2" s="128"/>
      <c r="GXU2" s="128"/>
      <c r="GXV2" s="128"/>
      <c r="GXW2" s="128"/>
      <c r="GXX2" s="128"/>
      <c r="GXY2" s="128"/>
      <c r="GXZ2" s="128"/>
      <c r="GYA2" s="128"/>
      <c r="GYB2" s="128"/>
      <c r="GYC2" s="128"/>
      <c r="GYD2" s="128"/>
      <c r="GYE2" s="128"/>
      <c r="GYF2" s="128"/>
      <c r="GYG2" s="128"/>
      <c r="GYH2" s="128"/>
      <c r="GYI2" s="128"/>
      <c r="GYJ2" s="128"/>
      <c r="GYK2" s="128"/>
      <c r="GYL2" s="128"/>
      <c r="GYM2" s="128"/>
      <c r="GYN2" s="128"/>
      <c r="GYO2" s="128"/>
      <c r="GYP2" s="128"/>
      <c r="GYQ2" s="128"/>
      <c r="GYR2" s="128"/>
      <c r="GYS2" s="128"/>
      <c r="GYT2" s="128"/>
      <c r="GYU2" s="128"/>
      <c r="GYV2" s="128"/>
      <c r="GYW2" s="128"/>
      <c r="GYX2" s="128"/>
      <c r="GYY2" s="128"/>
      <c r="GYZ2" s="128"/>
      <c r="GZA2" s="128"/>
      <c r="GZB2" s="128"/>
      <c r="GZC2" s="128"/>
      <c r="GZD2" s="128"/>
      <c r="GZE2" s="128"/>
      <c r="GZF2" s="128"/>
      <c r="GZG2" s="128"/>
      <c r="GZH2" s="128"/>
      <c r="GZI2" s="128"/>
      <c r="GZJ2" s="128"/>
      <c r="GZK2" s="128"/>
      <c r="GZL2" s="128"/>
      <c r="GZM2" s="128"/>
      <c r="GZN2" s="128"/>
      <c r="GZO2" s="128"/>
      <c r="GZP2" s="128"/>
      <c r="GZQ2" s="128"/>
      <c r="GZR2" s="128"/>
      <c r="GZS2" s="128"/>
      <c r="GZT2" s="128"/>
      <c r="GZU2" s="128"/>
      <c r="GZV2" s="128"/>
      <c r="GZW2" s="128"/>
      <c r="GZX2" s="128"/>
      <c r="GZY2" s="128"/>
      <c r="GZZ2" s="128"/>
      <c r="HAA2" s="128"/>
      <c r="HAB2" s="128"/>
      <c r="HAC2" s="128"/>
      <c r="HAD2" s="128"/>
      <c r="HAE2" s="128"/>
      <c r="HAF2" s="128"/>
      <c r="HAG2" s="128"/>
      <c r="HAH2" s="128"/>
      <c r="HAI2" s="128"/>
      <c r="HAJ2" s="128"/>
      <c r="HAK2" s="128"/>
      <c r="HAL2" s="128"/>
      <c r="HAM2" s="128"/>
      <c r="HAN2" s="128"/>
      <c r="HAO2" s="128"/>
      <c r="HAP2" s="128"/>
      <c r="HAQ2" s="128"/>
      <c r="HAR2" s="128"/>
      <c r="HAS2" s="128"/>
      <c r="HAT2" s="128"/>
      <c r="HAU2" s="128"/>
      <c r="HAV2" s="128"/>
      <c r="HAW2" s="128"/>
      <c r="HAX2" s="128"/>
      <c r="HAY2" s="128"/>
      <c r="HAZ2" s="128"/>
      <c r="HBA2" s="128"/>
      <c r="HBB2" s="128"/>
      <c r="HBC2" s="128"/>
      <c r="HBD2" s="128"/>
      <c r="HBE2" s="128"/>
      <c r="HBF2" s="128"/>
      <c r="HBG2" s="128"/>
      <c r="HBH2" s="128"/>
      <c r="HBI2" s="128"/>
      <c r="HBJ2" s="128"/>
      <c r="HBK2" s="128"/>
      <c r="HBL2" s="128"/>
      <c r="HBM2" s="128"/>
      <c r="HBN2" s="128"/>
      <c r="HBO2" s="128"/>
      <c r="HBP2" s="128"/>
      <c r="HBQ2" s="128"/>
      <c r="HBR2" s="128"/>
      <c r="HBS2" s="128"/>
      <c r="HBT2" s="128"/>
      <c r="HBU2" s="128"/>
      <c r="HBV2" s="128"/>
      <c r="HBW2" s="128"/>
      <c r="HBX2" s="128"/>
      <c r="HBY2" s="128"/>
      <c r="HBZ2" s="128"/>
      <c r="HCA2" s="128"/>
      <c r="HCB2" s="128"/>
      <c r="HCC2" s="128"/>
      <c r="HCD2" s="128"/>
      <c r="HCE2" s="128"/>
      <c r="HCF2" s="128"/>
      <c r="HCG2" s="128"/>
      <c r="HCH2" s="128"/>
      <c r="HCI2" s="128"/>
      <c r="HCJ2" s="128"/>
      <c r="HCK2" s="128"/>
      <c r="HCL2" s="128"/>
      <c r="HCM2" s="128"/>
      <c r="HCN2" s="128"/>
      <c r="HCO2" s="128"/>
      <c r="HCP2" s="128"/>
      <c r="HCQ2" s="128"/>
      <c r="HCR2" s="128"/>
      <c r="HCS2" s="128"/>
      <c r="HCT2" s="128"/>
      <c r="HCU2" s="128"/>
      <c r="HCV2" s="128"/>
      <c r="HCW2" s="128"/>
      <c r="HCX2" s="128"/>
      <c r="HCY2" s="128"/>
      <c r="HCZ2" s="128"/>
      <c r="HDA2" s="128"/>
      <c r="HDB2" s="128"/>
      <c r="HDC2" s="128"/>
      <c r="HDD2" s="128"/>
      <c r="HDE2" s="128"/>
      <c r="HDF2" s="128"/>
      <c r="HDG2" s="128"/>
      <c r="HDH2" s="128"/>
      <c r="HDI2" s="128"/>
      <c r="HDJ2" s="128"/>
      <c r="HDK2" s="128"/>
      <c r="HDL2" s="128"/>
      <c r="HDM2" s="128"/>
      <c r="HDN2" s="128"/>
      <c r="HDO2" s="128"/>
      <c r="HDP2" s="128"/>
      <c r="HDQ2" s="128"/>
      <c r="HDR2" s="128"/>
      <c r="HDS2" s="128"/>
      <c r="HDT2" s="128"/>
      <c r="HDU2" s="128"/>
      <c r="HDV2" s="128"/>
      <c r="HDW2" s="128"/>
      <c r="HDX2" s="128"/>
      <c r="HDY2" s="128"/>
      <c r="HDZ2" s="128"/>
      <c r="HEA2" s="128"/>
      <c r="HEB2" s="128"/>
      <c r="HEC2" s="128"/>
      <c r="HED2" s="128"/>
      <c r="HEE2" s="128"/>
      <c r="HEF2" s="128"/>
      <c r="HEG2" s="128"/>
      <c r="HEH2" s="128"/>
      <c r="HEI2" s="128"/>
      <c r="HEJ2" s="128"/>
      <c r="HEK2" s="128"/>
      <c r="HEL2" s="128"/>
      <c r="HEM2" s="128"/>
      <c r="HEN2" s="128"/>
      <c r="HEO2" s="128"/>
      <c r="HEP2" s="128"/>
      <c r="HEQ2" s="128"/>
      <c r="HER2" s="128"/>
      <c r="HES2" s="128"/>
      <c r="HET2" s="128"/>
      <c r="HEU2" s="128"/>
      <c r="HEV2" s="128"/>
      <c r="HEW2" s="128"/>
      <c r="HEX2" s="128"/>
      <c r="HEY2" s="128"/>
      <c r="HEZ2" s="128"/>
      <c r="HFA2" s="128"/>
      <c r="HFB2" s="128"/>
      <c r="HFC2" s="128"/>
      <c r="HFD2" s="128"/>
      <c r="HFE2" s="128"/>
      <c r="HFF2" s="128"/>
      <c r="HFG2" s="128"/>
      <c r="HFH2" s="128"/>
      <c r="HFI2" s="128"/>
      <c r="HFJ2" s="128"/>
      <c r="HFK2" s="128"/>
      <c r="HFL2" s="128"/>
      <c r="HFM2" s="128"/>
      <c r="HFN2" s="128"/>
      <c r="HFO2" s="128"/>
      <c r="HFP2" s="128"/>
      <c r="HFQ2" s="128"/>
      <c r="HFR2" s="128"/>
      <c r="HFS2" s="128"/>
      <c r="HFT2" s="128"/>
      <c r="HFU2" s="128"/>
      <c r="HFV2" s="128"/>
      <c r="HFW2" s="128"/>
      <c r="HFX2" s="128"/>
      <c r="HFY2" s="128"/>
      <c r="HFZ2" s="128"/>
      <c r="HGA2" s="128"/>
      <c r="HGB2" s="128"/>
      <c r="HGC2" s="128"/>
      <c r="HGD2" s="128"/>
      <c r="HGE2" s="128"/>
      <c r="HGF2" s="128"/>
      <c r="HGG2" s="128"/>
      <c r="HGH2" s="128"/>
      <c r="HGI2" s="128"/>
      <c r="HGJ2" s="128"/>
      <c r="HGK2" s="128"/>
      <c r="HGL2" s="128"/>
      <c r="HGM2" s="128"/>
      <c r="HGN2" s="128"/>
      <c r="HGO2" s="128"/>
      <c r="HGP2" s="128"/>
      <c r="HGQ2" s="128"/>
      <c r="HGR2" s="128"/>
      <c r="HGS2" s="128"/>
      <c r="HGT2" s="128"/>
      <c r="HGU2" s="128"/>
      <c r="HGV2" s="128"/>
      <c r="HGW2" s="128"/>
      <c r="HGX2" s="128"/>
      <c r="HGY2" s="128"/>
      <c r="HGZ2" s="128"/>
      <c r="HHA2" s="128"/>
      <c r="HHB2" s="128"/>
      <c r="HHC2" s="128"/>
      <c r="HHD2" s="128"/>
      <c r="HHE2" s="128"/>
      <c r="HHF2" s="128"/>
      <c r="HHG2" s="128"/>
      <c r="HHH2" s="128"/>
      <c r="HHI2" s="128"/>
      <c r="HHJ2" s="128"/>
      <c r="HHK2" s="128"/>
      <c r="HHL2" s="128"/>
      <c r="HHM2" s="128"/>
      <c r="HHN2" s="128"/>
      <c r="HHO2" s="128"/>
      <c r="HHP2" s="128"/>
      <c r="HHQ2" s="128"/>
      <c r="HHR2" s="128"/>
      <c r="HHS2" s="128"/>
      <c r="HHT2" s="128"/>
      <c r="HHU2" s="128"/>
      <c r="HHV2" s="128"/>
      <c r="HHW2" s="128"/>
      <c r="HHX2" s="128"/>
      <c r="HHY2" s="128"/>
      <c r="HHZ2" s="128"/>
      <c r="HIA2" s="128"/>
      <c r="HIB2" s="128"/>
      <c r="HIC2" s="128"/>
      <c r="HID2" s="128"/>
      <c r="HIE2" s="128"/>
      <c r="HIF2" s="128"/>
      <c r="HIG2" s="128"/>
      <c r="HIH2" s="128"/>
      <c r="HII2" s="128"/>
      <c r="HIJ2" s="128"/>
      <c r="HIK2" s="128"/>
      <c r="HIL2" s="128"/>
      <c r="HIM2" s="128"/>
      <c r="HIN2" s="128"/>
      <c r="HIO2" s="128"/>
      <c r="HIP2" s="128"/>
      <c r="HIQ2" s="128"/>
      <c r="HIR2" s="128"/>
      <c r="HIS2" s="128"/>
      <c r="HIT2" s="128"/>
      <c r="HIU2" s="128"/>
      <c r="HIV2" s="128"/>
      <c r="HIW2" s="128"/>
      <c r="HIX2" s="128"/>
      <c r="HIY2" s="128"/>
      <c r="HIZ2" s="128"/>
      <c r="HJA2" s="128"/>
      <c r="HJB2" s="128"/>
      <c r="HJC2" s="128"/>
      <c r="HJD2" s="128"/>
      <c r="HJE2" s="128"/>
      <c r="HJF2" s="128"/>
      <c r="HJG2" s="128"/>
      <c r="HJH2" s="128"/>
      <c r="HJI2" s="128"/>
      <c r="HJJ2" s="128"/>
      <c r="HJK2" s="128"/>
      <c r="HJL2" s="128"/>
      <c r="HJM2" s="128"/>
      <c r="HJN2" s="128"/>
      <c r="HJO2" s="128"/>
      <c r="HJP2" s="128"/>
      <c r="HJQ2" s="128"/>
      <c r="HJR2" s="128"/>
      <c r="HJS2" s="128"/>
      <c r="HJT2" s="128"/>
      <c r="HJU2" s="128"/>
      <c r="HJV2" s="128"/>
      <c r="HJW2" s="128"/>
      <c r="HJX2" s="128"/>
      <c r="HJY2" s="128"/>
      <c r="HJZ2" s="128"/>
      <c r="HKA2" s="128"/>
      <c r="HKB2" s="128"/>
      <c r="HKC2" s="128"/>
      <c r="HKD2" s="128"/>
      <c r="HKE2" s="128"/>
      <c r="HKF2" s="128"/>
      <c r="HKG2" s="128"/>
      <c r="HKH2" s="128"/>
      <c r="HKI2" s="128"/>
      <c r="HKJ2" s="128"/>
      <c r="HKK2" s="128"/>
      <c r="HKL2" s="128"/>
      <c r="HKM2" s="128"/>
      <c r="HKN2" s="128"/>
      <c r="HKO2" s="128"/>
      <c r="HKP2" s="128"/>
      <c r="HKQ2" s="128"/>
      <c r="HKR2" s="128"/>
      <c r="HKS2" s="128"/>
      <c r="HKT2" s="128"/>
      <c r="HKU2" s="128"/>
      <c r="HKV2" s="128"/>
      <c r="HKW2" s="128"/>
      <c r="HKX2" s="128"/>
      <c r="HKY2" s="128"/>
      <c r="HKZ2" s="128"/>
      <c r="HLA2" s="128"/>
      <c r="HLB2" s="128"/>
      <c r="HLC2" s="128"/>
      <c r="HLD2" s="128"/>
      <c r="HLE2" s="128"/>
      <c r="HLF2" s="128"/>
      <c r="HLG2" s="128"/>
      <c r="HLH2" s="128"/>
      <c r="HLI2" s="128"/>
      <c r="HLJ2" s="128"/>
      <c r="HLK2" s="128"/>
      <c r="HLL2" s="128"/>
      <c r="HLM2" s="128"/>
      <c r="HLN2" s="128"/>
      <c r="HLO2" s="128"/>
      <c r="HLP2" s="128"/>
      <c r="HLQ2" s="128"/>
      <c r="HLR2" s="128"/>
      <c r="HLS2" s="128"/>
      <c r="HLT2" s="128"/>
      <c r="HLU2" s="128"/>
      <c r="HLV2" s="128"/>
      <c r="HLW2" s="128"/>
      <c r="HLX2" s="128"/>
      <c r="HLY2" s="128"/>
      <c r="HLZ2" s="128"/>
      <c r="HMA2" s="128"/>
      <c r="HMB2" s="128"/>
      <c r="HMC2" s="128"/>
      <c r="HMD2" s="128"/>
      <c r="HME2" s="128"/>
      <c r="HMF2" s="128"/>
      <c r="HMG2" s="128"/>
      <c r="HMH2" s="128"/>
      <c r="HMI2" s="128"/>
      <c r="HMJ2" s="128"/>
      <c r="HMK2" s="128"/>
      <c r="HML2" s="128"/>
      <c r="HMM2" s="128"/>
      <c r="HMN2" s="128"/>
      <c r="HMO2" s="128"/>
      <c r="HMP2" s="128"/>
      <c r="HMQ2" s="128"/>
      <c r="HMR2" s="128"/>
      <c r="HMS2" s="128"/>
      <c r="HMT2" s="128"/>
      <c r="HMU2" s="128"/>
      <c r="HMV2" s="128"/>
      <c r="HMW2" s="128"/>
      <c r="HMX2" s="128"/>
      <c r="HMY2" s="128"/>
      <c r="HMZ2" s="128"/>
      <c r="HNA2" s="128"/>
      <c r="HNB2" s="128"/>
      <c r="HNC2" s="128"/>
      <c r="HND2" s="128"/>
      <c r="HNE2" s="128"/>
      <c r="HNF2" s="128"/>
      <c r="HNG2" s="128"/>
      <c r="HNH2" s="128"/>
      <c r="HNI2" s="128"/>
      <c r="HNJ2" s="128"/>
      <c r="HNK2" s="128"/>
      <c r="HNL2" s="128"/>
      <c r="HNM2" s="128"/>
      <c r="HNN2" s="128"/>
      <c r="HNO2" s="128"/>
      <c r="HNP2" s="128"/>
      <c r="HNQ2" s="128"/>
      <c r="HNR2" s="128"/>
      <c r="HNS2" s="128"/>
      <c r="HNT2" s="128"/>
      <c r="HNU2" s="128"/>
      <c r="HNV2" s="128"/>
      <c r="HNW2" s="128"/>
      <c r="HNX2" s="128"/>
      <c r="HNY2" s="128"/>
      <c r="HNZ2" s="128"/>
      <c r="HOA2" s="128"/>
      <c r="HOB2" s="128"/>
      <c r="HOC2" s="128"/>
      <c r="HOD2" s="128"/>
      <c r="HOE2" s="128"/>
      <c r="HOF2" s="128"/>
      <c r="HOG2" s="128"/>
      <c r="HOH2" s="128"/>
      <c r="HOI2" s="128"/>
      <c r="HOJ2" s="128"/>
      <c r="HOK2" s="128"/>
      <c r="HOL2" s="128"/>
      <c r="HOM2" s="128"/>
      <c r="HON2" s="128"/>
      <c r="HOO2" s="128"/>
      <c r="HOP2" s="128"/>
      <c r="HOQ2" s="128"/>
      <c r="HOR2" s="128"/>
      <c r="HOS2" s="128"/>
      <c r="HOT2" s="128"/>
      <c r="HOU2" s="128"/>
      <c r="HOV2" s="128"/>
      <c r="HOW2" s="128"/>
      <c r="HOX2" s="128"/>
      <c r="HOY2" s="128"/>
      <c r="HOZ2" s="128"/>
      <c r="HPA2" s="128"/>
      <c r="HPB2" s="128"/>
      <c r="HPC2" s="128"/>
      <c r="HPD2" s="128"/>
      <c r="HPE2" s="128"/>
      <c r="HPF2" s="128"/>
      <c r="HPG2" s="128"/>
      <c r="HPH2" s="128"/>
      <c r="HPI2" s="128"/>
      <c r="HPJ2" s="128"/>
      <c r="HPK2" s="128"/>
      <c r="HPL2" s="128"/>
      <c r="HPM2" s="128"/>
      <c r="HPN2" s="128"/>
      <c r="HPO2" s="128"/>
      <c r="HPP2" s="128"/>
      <c r="HPQ2" s="128"/>
      <c r="HPR2" s="128"/>
      <c r="HPS2" s="128"/>
      <c r="HPT2" s="128"/>
      <c r="HPU2" s="128"/>
      <c r="HPV2" s="128"/>
      <c r="HPW2" s="128"/>
      <c r="HPX2" s="128"/>
      <c r="HPY2" s="128"/>
      <c r="HPZ2" s="128"/>
      <c r="HQA2" s="128"/>
      <c r="HQB2" s="128"/>
      <c r="HQC2" s="128"/>
      <c r="HQD2" s="128"/>
      <c r="HQE2" s="128"/>
      <c r="HQF2" s="128"/>
      <c r="HQG2" s="128"/>
      <c r="HQH2" s="128"/>
      <c r="HQI2" s="128"/>
      <c r="HQJ2" s="128"/>
      <c r="HQK2" s="128"/>
      <c r="HQL2" s="128"/>
      <c r="HQM2" s="128"/>
      <c r="HQN2" s="128"/>
      <c r="HQO2" s="128"/>
      <c r="HQP2" s="128"/>
      <c r="HQQ2" s="128"/>
      <c r="HQR2" s="128"/>
      <c r="HQS2" s="128"/>
      <c r="HQT2" s="128"/>
      <c r="HQU2" s="128"/>
      <c r="HQV2" s="128"/>
      <c r="HQW2" s="128"/>
      <c r="HQX2" s="128"/>
      <c r="HQY2" s="128"/>
      <c r="HQZ2" s="128"/>
      <c r="HRA2" s="128"/>
      <c r="HRB2" s="128"/>
      <c r="HRC2" s="128"/>
      <c r="HRD2" s="128"/>
      <c r="HRE2" s="128"/>
      <c r="HRF2" s="128"/>
      <c r="HRG2" s="128"/>
      <c r="HRH2" s="128"/>
      <c r="HRI2" s="128"/>
      <c r="HRJ2" s="128"/>
      <c r="HRK2" s="128"/>
      <c r="HRL2" s="128"/>
      <c r="HRM2" s="128"/>
      <c r="HRN2" s="128"/>
      <c r="HRO2" s="128"/>
      <c r="HRP2" s="128"/>
      <c r="HRQ2" s="128"/>
      <c r="HRR2" s="128"/>
      <c r="HRS2" s="128"/>
      <c r="HRT2" s="128"/>
      <c r="HRU2" s="128"/>
      <c r="HRV2" s="128"/>
      <c r="HRW2" s="128"/>
      <c r="HRX2" s="128"/>
      <c r="HRY2" s="128"/>
      <c r="HRZ2" s="128"/>
      <c r="HSA2" s="128"/>
      <c r="HSB2" s="128"/>
      <c r="HSC2" s="128"/>
      <c r="HSD2" s="128"/>
      <c r="HSE2" s="128"/>
      <c r="HSF2" s="128"/>
      <c r="HSG2" s="128"/>
      <c r="HSH2" s="128"/>
      <c r="HSI2" s="128"/>
      <c r="HSJ2" s="128"/>
      <c r="HSK2" s="128"/>
      <c r="HSL2" s="128"/>
      <c r="HSM2" s="128"/>
      <c r="HSN2" s="128"/>
      <c r="HSO2" s="128"/>
      <c r="HSP2" s="128"/>
      <c r="HSQ2" s="128"/>
      <c r="HSR2" s="128"/>
      <c r="HSS2" s="128"/>
      <c r="HST2" s="128"/>
      <c r="HSU2" s="128"/>
      <c r="HSV2" s="128"/>
      <c r="HSW2" s="128"/>
      <c r="HSX2" s="128"/>
      <c r="HSY2" s="128"/>
      <c r="HSZ2" s="128"/>
      <c r="HTA2" s="128"/>
      <c r="HTB2" s="128"/>
      <c r="HTC2" s="128"/>
      <c r="HTD2" s="128"/>
      <c r="HTE2" s="128"/>
      <c r="HTF2" s="128"/>
      <c r="HTG2" s="128"/>
      <c r="HTH2" s="128"/>
      <c r="HTI2" s="128"/>
      <c r="HTJ2" s="128"/>
      <c r="HTK2" s="128"/>
      <c r="HTL2" s="128"/>
      <c r="HTM2" s="128"/>
      <c r="HTN2" s="128"/>
      <c r="HTO2" s="128"/>
      <c r="HTP2" s="128"/>
      <c r="HTQ2" s="128"/>
      <c r="HTR2" s="128"/>
      <c r="HTS2" s="128"/>
      <c r="HTT2" s="128"/>
      <c r="HTU2" s="128"/>
      <c r="HTV2" s="128"/>
      <c r="HTW2" s="128"/>
      <c r="HTX2" s="128"/>
      <c r="HTY2" s="128"/>
      <c r="HTZ2" s="128"/>
      <c r="HUA2" s="128"/>
      <c r="HUB2" s="128"/>
      <c r="HUC2" s="128"/>
      <c r="HUD2" s="128"/>
      <c r="HUE2" s="128"/>
      <c r="HUF2" s="128"/>
      <c r="HUG2" s="128"/>
      <c r="HUH2" s="128"/>
      <c r="HUI2" s="128"/>
      <c r="HUJ2" s="128"/>
      <c r="HUK2" s="128"/>
      <c r="HUL2" s="128"/>
      <c r="HUM2" s="128"/>
      <c r="HUN2" s="128"/>
      <c r="HUO2" s="128"/>
      <c r="HUP2" s="128"/>
      <c r="HUQ2" s="128"/>
      <c r="HUR2" s="128"/>
      <c r="HUS2" s="128"/>
      <c r="HUT2" s="128"/>
      <c r="HUU2" s="128"/>
      <c r="HUV2" s="128"/>
      <c r="HUW2" s="128"/>
      <c r="HUX2" s="128"/>
      <c r="HUY2" s="128"/>
      <c r="HUZ2" s="128"/>
      <c r="HVA2" s="128"/>
      <c r="HVB2" s="128"/>
      <c r="HVC2" s="128"/>
      <c r="HVD2" s="128"/>
      <c r="HVE2" s="128"/>
      <c r="HVF2" s="128"/>
      <c r="HVG2" s="128"/>
      <c r="HVH2" s="128"/>
      <c r="HVI2" s="128"/>
      <c r="HVJ2" s="128"/>
      <c r="HVK2" s="128"/>
      <c r="HVL2" s="128"/>
      <c r="HVM2" s="128"/>
      <c r="HVN2" s="128"/>
      <c r="HVO2" s="128"/>
      <c r="HVP2" s="128"/>
      <c r="HVQ2" s="128"/>
      <c r="HVR2" s="128"/>
      <c r="HVS2" s="128"/>
      <c r="HVT2" s="128"/>
      <c r="HVU2" s="128"/>
      <c r="HVV2" s="128"/>
      <c r="HVW2" s="128"/>
      <c r="HVX2" s="128"/>
      <c r="HVY2" s="128"/>
      <c r="HVZ2" s="128"/>
      <c r="HWA2" s="128"/>
      <c r="HWB2" s="128"/>
      <c r="HWC2" s="128"/>
      <c r="HWD2" s="128"/>
      <c r="HWE2" s="128"/>
      <c r="HWF2" s="128"/>
      <c r="HWG2" s="128"/>
      <c r="HWH2" s="128"/>
      <c r="HWI2" s="128"/>
      <c r="HWJ2" s="128"/>
      <c r="HWK2" s="128"/>
      <c r="HWL2" s="128"/>
      <c r="HWM2" s="128"/>
      <c r="HWN2" s="128"/>
      <c r="HWO2" s="128"/>
      <c r="HWP2" s="128"/>
      <c r="HWQ2" s="128"/>
      <c r="HWR2" s="128"/>
      <c r="HWS2" s="128"/>
      <c r="HWT2" s="128"/>
      <c r="HWU2" s="128"/>
      <c r="HWV2" s="128"/>
      <c r="HWW2" s="128"/>
      <c r="HWX2" s="128"/>
      <c r="HWY2" s="128"/>
      <c r="HWZ2" s="128"/>
      <c r="HXA2" s="128"/>
      <c r="HXB2" s="128"/>
      <c r="HXC2" s="128"/>
      <c r="HXD2" s="128"/>
      <c r="HXE2" s="128"/>
      <c r="HXF2" s="128"/>
      <c r="HXG2" s="128"/>
      <c r="HXH2" s="128"/>
      <c r="HXI2" s="128"/>
      <c r="HXJ2" s="128"/>
      <c r="HXK2" s="128"/>
      <c r="HXL2" s="128"/>
      <c r="HXM2" s="128"/>
      <c r="HXN2" s="128"/>
      <c r="HXO2" s="128"/>
      <c r="HXP2" s="128"/>
      <c r="HXQ2" s="128"/>
      <c r="HXR2" s="128"/>
      <c r="HXS2" s="128"/>
      <c r="HXT2" s="128"/>
      <c r="HXU2" s="128"/>
      <c r="HXV2" s="128"/>
      <c r="HXW2" s="128"/>
      <c r="HXX2" s="128"/>
      <c r="HXY2" s="128"/>
      <c r="HXZ2" s="128"/>
      <c r="HYA2" s="128"/>
      <c r="HYB2" s="128"/>
      <c r="HYC2" s="128"/>
      <c r="HYD2" s="128"/>
      <c r="HYE2" s="128"/>
      <c r="HYF2" s="128"/>
      <c r="HYG2" s="128"/>
      <c r="HYH2" s="128"/>
      <c r="HYI2" s="128"/>
      <c r="HYJ2" s="128"/>
      <c r="HYK2" s="128"/>
      <c r="HYL2" s="128"/>
      <c r="HYM2" s="128"/>
      <c r="HYN2" s="128"/>
      <c r="HYO2" s="128"/>
      <c r="HYP2" s="128"/>
      <c r="HYQ2" s="128"/>
      <c r="HYR2" s="128"/>
      <c r="HYS2" s="128"/>
      <c r="HYT2" s="128"/>
      <c r="HYU2" s="128"/>
      <c r="HYV2" s="128"/>
      <c r="HYW2" s="128"/>
      <c r="HYX2" s="128"/>
      <c r="HYY2" s="128"/>
      <c r="HYZ2" s="128"/>
      <c r="HZA2" s="128"/>
      <c r="HZB2" s="128"/>
      <c r="HZC2" s="128"/>
      <c r="HZD2" s="128"/>
      <c r="HZE2" s="128"/>
      <c r="HZF2" s="128"/>
      <c r="HZG2" s="128"/>
      <c r="HZH2" s="128"/>
      <c r="HZI2" s="128"/>
      <c r="HZJ2" s="128"/>
      <c r="HZK2" s="128"/>
      <c r="HZL2" s="128"/>
      <c r="HZM2" s="128"/>
      <c r="HZN2" s="128"/>
      <c r="HZO2" s="128"/>
      <c r="HZP2" s="128"/>
      <c r="HZQ2" s="128"/>
      <c r="HZR2" s="128"/>
      <c r="HZS2" s="128"/>
      <c r="HZT2" s="128"/>
      <c r="HZU2" s="128"/>
      <c r="HZV2" s="128"/>
      <c r="HZW2" s="128"/>
      <c r="HZX2" s="128"/>
      <c r="HZY2" s="128"/>
      <c r="HZZ2" s="128"/>
      <c r="IAA2" s="128"/>
      <c r="IAB2" s="128"/>
      <c r="IAC2" s="128"/>
      <c r="IAD2" s="128"/>
      <c r="IAE2" s="128"/>
      <c r="IAF2" s="128"/>
      <c r="IAG2" s="128"/>
      <c r="IAH2" s="128"/>
      <c r="IAI2" s="128"/>
      <c r="IAJ2" s="128"/>
      <c r="IAK2" s="128"/>
      <c r="IAL2" s="128"/>
      <c r="IAM2" s="128"/>
      <c r="IAN2" s="128"/>
      <c r="IAO2" s="128"/>
      <c r="IAP2" s="128"/>
      <c r="IAQ2" s="128"/>
      <c r="IAR2" s="128"/>
      <c r="IAS2" s="128"/>
      <c r="IAT2" s="128"/>
      <c r="IAU2" s="128"/>
      <c r="IAV2" s="128"/>
      <c r="IAW2" s="128"/>
      <c r="IAX2" s="128"/>
      <c r="IAY2" s="128"/>
      <c r="IAZ2" s="128"/>
      <c r="IBA2" s="128"/>
      <c r="IBB2" s="128"/>
      <c r="IBC2" s="128"/>
      <c r="IBD2" s="128"/>
      <c r="IBE2" s="128"/>
      <c r="IBF2" s="128"/>
      <c r="IBG2" s="128"/>
      <c r="IBH2" s="128"/>
      <c r="IBI2" s="128"/>
      <c r="IBJ2" s="128"/>
      <c r="IBK2" s="128"/>
      <c r="IBL2" s="128"/>
      <c r="IBM2" s="128"/>
      <c r="IBN2" s="128"/>
      <c r="IBO2" s="128"/>
      <c r="IBP2" s="128"/>
      <c r="IBQ2" s="128"/>
      <c r="IBR2" s="128"/>
      <c r="IBS2" s="128"/>
      <c r="IBT2" s="128"/>
      <c r="IBU2" s="128"/>
      <c r="IBV2" s="128"/>
      <c r="IBW2" s="128"/>
      <c r="IBX2" s="128"/>
      <c r="IBY2" s="128"/>
      <c r="IBZ2" s="128"/>
      <c r="ICA2" s="128"/>
      <c r="ICB2" s="128"/>
      <c r="ICC2" s="128"/>
      <c r="ICD2" s="128"/>
      <c r="ICE2" s="128"/>
      <c r="ICF2" s="128"/>
      <c r="ICG2" s="128"/>
      <c r="ICH2" s="128"/>
      <c r="ICI2" s="128"/>
      <c r="ICJ2" s="128"/>
      <c r="ICK2" s="128"/>
      <c r="ICL2" s="128"/>
      <c r="ICM2" s="128"/>
      <c r="ICN2" s="128"/>
      <c r="ICO2" s="128"/>
      <c r="ICP2" s="128"/>
      <c r="ICQ2" s="128"/>
      <c r="ICR2" s="128"/>
      <c r="ICS2" s="128"/>
      <c r="ICT2" s="128"/>
      <c r="ICU2" s="128"/>
      <c r="ICV2" s="128"/>
      <c r="ICW2" s="128"/>
      <c r="ICX2" s="128"/>
      <c r="ICY2" s="128"/>
      <c r="ICZ2" s="128"/>
      <c r="IDA2" s="128"/>
      <c r="IDB2" s="128"/>
      <c r="IDC2" s="128"/>
      <c r="IDD2" s="128"/>
      <c r="IDE2" s="128"/>
      <c r="IDF2" s="128"/>
      <c r="IDG2" s="128"/>
      <c r="IDH2" s="128"/>
      <c r="IDI2" s="128"/>
      <c r="IDJ2" s="128"/>
      <c r="IDK2" s="128"/>
      <c r="IDL2" s="128"/>
      <c r="IDM2" s="128"/>
      <c r="IDN2" s="128"/>
      <c r="IDO2" s="128"/>
      <c r="IDP2" s="128"/>
      <c r="IDQ2" s="128"/>
      <c r="IDR2" s="128"/>
      <c r="IDS2" s="128"/>
      <c r="IDT2" s="128"/>
      <c r="IDU2" s="128"/>
      <c r="IDV2" s="128"/>
      <c r="IDW2" s="128"/>
      <c r="IDX2" s="128"/>
      <c r="IDY2" s="128"/>
      <c r="IDZ2" s="128"/>
      <c r="IEA2" s="128"/>
      <c r="IEB2" s="128"/>
      <c r="IEC2" s="128"/>
      <c r="IED2" s="128"/>
      <c r="IEE2" s="128"/>
      <c r="IEF2" s="128"/>
      <c r="IEG2" s="128"/>
      <c r="IEH2" s="128"/>
      <c r="IEI2" s="128"/>
      <c r="IEJ2" s="128"/>
      <c r="IEK2" s="128"/>
      <c r="IEL2" s="128"/>
      <c r="IEM2" s="128"/>
      <c r="IEN2" s="128"/>
      <c r="IEO2" s="128"/>
      <c r="IEP2" s="128"/>
      <c r="IEQ2" s="128"/>
      <c r="IER2" s="128"/>
      <c r="IES2" s="128"/>
      <c r="IET2" s="128"/>
      <c r="IEU2" s="128"/>
      <c r="IEV2" s="128"/>
      <c r="IEW2" s="128"/>
      <c r="IEX2" s="128"/>
      <c r="IEY2" s="128"/>
      <c r="IEZ2" s="128"/>
      <c r="IFA2" s="128"/>
      <c r="IFB2" s="128"/>
      <c r="IFC2" s="128"/>
      <c r="IFD2" s="128"/>
      <c r="IFE2" s="128"/>
      <c r="IFF2" s="128"/>
      <c r="IFG2" s="128"/>
      <c r="IFH2" s="128"/>
      <c r="IFI2" s="128"/>
      <c r="IFJ2" s="128"/>
      <c r="IFK2" s="128"/>
      <c r="IFL2" s="128"/>
      <c r="IFM2" s="128"/>
      <c r="IFN2" s="128"/>
      <c r="IFO2" s="128"/>
      <c r="IFP2" s="128"/>
      <c r="IFQ2" s="128"/>
      <c r="IFR2" s="128"/>
      <c r="IFS2" s="128"/>
      <c r="IFT2" s="128"/>
      <c r="IFU2" s="128"/>
      <c r="IFV2" s="128"/>
      <c r="IFW2" s="128"/>
      <c r="IFX2" s="128"/>
      <c r="IFY2" s="128"/>
      <c r="IFZ2" s="128"/>
      <c r="IGA2" s="128"/>
      <c r="IGB2" s="128"/>
      <c r="IGC2" s="128"/>
      <c r="IGD2" s="128"/>
      <c r="IGE2" s="128"/>
      <c r="IGF2" s="128"/>
      <c r="IGG2" s="128"/>
      <c r="IGH2" s="128"/>
      <c r="IGI2" s="128"/>
      <c r="IGJ2" s="128"/>
      <c r="IGK2" s="128"/>
      <c r="IGL2" s="128"/>
      <c r="IGM2" s="128"/>
      <c r="IGN2" s="128"/>
      <c r="IGO2" s="128"/>
      <c r="IGP2" s="128"/>
      <c r="IGQ2" s="128"/>
      <c r="IGR2" s="128"/>
      <c r="IGS2" s="128"/>
      <c r="IGT2" s="128"/>
      <c r="IGU2" s="128"/>
      <c r="IGV2" s="128"/>
      <c r="IGW2" s="128"/>
      <c r="IGX2" s="128"/>
      <c r="IGY2" s="128"/>
      <c r="IGZ2" s="128"/>
      <c r="IHA2" s="128"/>
      <c r="IHB2" s="128"/>
      <c r="IHC2" s="128"/>
      <c r="IHD2" s="128"/>
      <c r="IHE2" s="128"/>
      <c r="IHF2" s="128"/>
      <c r="IHG2" s="128"/>
      <c r="IHH2" s="128"/>
      <c r="IHI2" s="128"/>
      <c r="IHJ2" s="128"/>
      <c r="IHK2" s="128"/>
      <c r="IHL2" s="128"/>
      <c r="IHM2" s="128"/>
      <c r="IHN2" s="128"/>
      <c r="IHO2" s="128"/>
      <c r="IHP2" s="128"/>
      <c r="IHQ2" s="128"/>
      <c r="IHR2" s="128"/>
      <c r="IHS2" s="128"/>
      <c r="IHT2" s="128"/>
      <c r="IHU2" s="128"/>
      <c r="IHV2" s="128"/>
      <c r="IHW2" s="128"/>
      <c r="IHX2" s="128"/>
      <c r="IHY2" s="128"/>
      <c r="IHZ2" s="128"/>
      <c r="IIA2" s="128"/>
      <c r="IIB2" s="128"/>
      <c r="IIC2" s="128"/>
      <c r="IID2" s="128"/>
      <c r="IIE2" s="128"/>
      <c r="IIF2" s="128"/>
      <c r="IIG2" s="128"/>
      <c r="IIH2" s="128"/>
      <c r="III2" s="128"/>
      <c r="IIJ2" s="128"/>
      <c r="IIK2" s="128"/>
      <c r="IIL2" s="128"/>
      <c r="IIM2" s="128"/>
      <c r="IIN2" s="128"/>
      <c r="IIO2" s="128"/>
      <c r="IIP2" s="128"/>
      <c r="IIQ2" s="128"/>
      <c r="IIR2" s="128"/>
      <c r="IIS2" s="128"/>
      <c r="IIT2" s="128"/>
      <c r="IIU2" s="128"/>
      <c r="IIV2" s="128"/>
      <c r="IIW2" s="128"/>
      <c r="IIX2" s="128"/>
      <c r="IIY2" s="128"/>
      <c r="IIZ2" s="128"/>
      <c r="IJA2" s="128"/>
      <c r="IJB2" s="128"/>
      <c r="IJC2" s="128"/>
      <c r="IJD2" s="128"/>
      <c r="IJE2" s="128"/>
      <c r="IJF2" s="128"/>
      <c r="IJG2" s="128"/>
      <c r="IJH2" s="128"/>
      <c r="IJI2" s="128"/>
      <c r="IJJ2" s="128"/>
      <c r="IJK2" s="128"/>
      <c r="IJL2" s="128"/>
      <c r="IJM2" s="128"/>
      <c r="IJN2" s="128"/>
      <c r="IJO2" s="128"/>
      <c r="IJP2" s="128"/>
      <c r="IJQ2" s="128"/>
      <c r="IJR2" s="128"/>
      <c r="IJS2" s="128"/>
      <c r="IJT2" s="128"/>
      <c r="IJU2" s="128"/>
      <c r="IJV2" s="128"/>
      <c r="IJW2" s="128"/>
      <c r="IJX2" s="128"/>
      <c r="IJY2" s="128"/>
      <c r="IJZ2" s="128"/>
      <c r="IKA2" s="128"/>
      <c r="IKB2" s="128"/>
      <c r="IKC2" s="128"/>
      <c r="IKD2" s="128"/>
      <c r="IKE2" s="128"/>
      <c r="IKF2" s="128"/>
      <c r="IKG2" s="128"/>
      <c r="IKH2" s="128"/>
      <c r="IKI2" s="128"/>
      <c r="IKJ2" s="128"/>
      <c r="IKK2" s="128"/>
      <c r="IKL2" s="128"/>
      <c r="IKM2" s="128"/>
      <c r="IKN2" s="128"/>
      <c r="IKO2" s="128"/>
      <c r="IKP2" s="128"/>
      <c r="IKQ2" s="128"/>
      <c r="IKR2" s="128"/>
      <c r="IKS2" s="128"/>
      <c r="IKT2" s="128"/>
      <c r="IKU2" s="128"/>
      <c r="IKV2" s="128"/>
      <c r="IKW2" s="128"/>
      <c r="IKX2" s="128"/>
      <c r="IKY2" s="128"/>
      <c r="IKZ2" s="128"/>
      <c r="ILA2" s="128"/>
      <c r="ILB2" s="128"/>
      <c r="ILC2" s="128"/>
      <c r="ILD2" s="128"/>
      <c r="ILE2" s="128"/>
      <c r="ILF2" s="128"/>
      <c r="ILG2" s="128"/>
      <c r="ILH2" s="128"/>
      <c r="ILI2" s="128"/>
      <c r="ILJ2" s="128"/>
      <c r="ILK2" s="128"/>
      <c r="ILL2" s="128"/>
      <c r="ILM2" s="128"/>
      <c r="ILN2" s="128"/>
      <c r="ILO2" s="128"/>
      <c r="ILP2" s="128"/>
      <c r="ILQ2" s="128"/>
      <c r="ILR2" s="128"/>
      <c r="ILS2" s="128"/>
      <c r="ILT2" s="128"/>
      <c r="ILU2" s="128"/>
      <c r="ILV2" s="128"/>
      <c r="ILW2" s="128"/>
      <c r="ILX2" s="128"/>
      <c r="ILY2" s="128"/>
      <c r="ILZ2" s="128"/>
      <c r="IMA2" s="128"/>
      <c r="IMB2" s="128"/>
      <c r="IMC2" s="128"/>
      <c r="IMD2" s="128"/>
      <c r="IME2" s="128"/>
      <c r="IMF2" s="128"/>
      <c r="IMG2" s="128"/>
      <c r="IMH2" s="128"/>
      <c r="IMI2" s="128"/>
      <c r="IMJ2" s="128"/>
      <c r="IMK2" s="128"/>
      <c r="IML2" s="128"/>
      <c r="IMM2" s="128"/>
      <c r="IMN2" s="128"/>
      <c r="IMO2" s="128"/>
      <c r="IMP2" s="128"/>
      <c r="IMQ2" s="128"/>
      <c r="IMR2" s="128"/>
      <c r="IMS2" s="128"/>
      <c r="IMT2" s="128"/>
      <c r="IMU2" s="128"/>
      <c r="IMV2" s="128"/>
      <c r="IMW2" s="128"/>
      <c r="IMX2" s="128"/>
      <c r="IMY2" s="128"/>
      <c r="IMZ2" s="128"/>
      <c r="INA2" s="128"/>
      <c r="INB2" s="128"/>
      <c r="INC2" s="128"/>
      <c r="IND2" s="128"/>
      <c r="INE2" s="128"/>
      <c r="INF2" s="128"/>
      <c r="ING2" s="128"/>
      <c r="INH2" s="128"/>
      <c r="INI2" s="128"/>
      <c r="INJ2" s="128"/>
      <c r="INK2" s="128"/>
      <c r="INL2" s="128"/>
      <c r="INM2" s="128"/>
      <c r="INN2" s="128"/>
      <c r="INO2" s="128"/>
      <c r="INP2" s="128"/>
      <c r="INQ2" s="128"/>
      <c r="INR2" s="128"/>
      <c r="INS2" s="128"/>
      <c r="INT2" s="128"/>
      <c r="INU2" s="128"/>
      <c r="INV2" s="128"/>
      <c r="INW2" s="128"/>
      <c r="INX2" s="128"/>
      <c r="INY2" s="128"/>
      <c r="INZ2" s="128"/>
      <c r="IOA2" s="128"/>
      <c r="IOB2" s="128"/>
      <c r="IOC2" s="128"/>
      <c r="IOD2" s="128"/>
      <c r="IOE2" s="128"/>
      <c r="IOF2" s="128"/>
      <c r="IOG2" s="128"/>
      <c r="IOH2" s="128"/>
      <c r="IOI2" s="128"/>
      <c r="IOJ2" s="128"/>
      <c r="IOK2" s="128"/>
      <c r="IOL2" s="128"/>
      <c r="IOM2" s="128"/>
      <c r="ION2" s="128"/>
      <c r="IOO2" s="128"/>
      <c r="IOP2" s="128"/>
      <c r="IOQ2" s="128"/>
      <c r="IOR2" s="128"/>
      <c r="IOS2" s="128"/>
      <c r="IOT2" s="128"/>
      <c r="IOU2" s="128"/>
      <c r="IOV2" s="128"/>
      <c r="IOW2" s="128"/>
      <c r="IOX2" s="128"/>
      <c r="IOY2" s="128"/>
      <c r="IOZ2" s="128"/>
      <c r="IPA2" s="128"/>
      <c r="IPB2" s="128"/>
      <c r="IPC2" s="128"/>
      <c r="IPD2" s="128"/>
      <c r="IPE2" s="128"/>
      <c r="IPF2" s="128"/>
      <c r="IPG2" s="128"/>
      <c r="IPH2" s="128"/>
      <c r="IPI2" s="128"/>
      <c r="IPJ2" s="128"/>
      <c r="IPK2" s="128"/>
      <c r="IPL2" s="128"/>
      <c r="IPM2" s="128"/>
      <c r="IPN2" s="128"/>
      <c r="IPO2" s="128"/>
      <c r="IPP2" s="128"/>
      <c r="IPQ2" s="128"/>
      <c r="IPR2" s="128"/>
      <c r="IPS2" s="128"/>
      <c r="IPT2" s="128"/>
      <c r="IPU2" s="128"/>
      <c r="IPV2" s="128"/>
      <c r="IPW2" s="128"/>
      <c r="IPX2" s="128"/>
      <c r="IPY2" s="128"/>
      <c r="IPZ2" s="128"/>
      <c r="IQA2" s="128"/>
      <c r="IQB2" s="128"/>
      <c r="IQC2" s="128"/>
      <c r="IQD2" s="128"/>
      <c r="IQE2" s="128"/>
      <c r="IQF2" s="128"/>
      <c r="IQG2" s="128"/>
      <c r="IQH2" s="128"/>
      <c r="IQI2" s="128"/>
      <c r="IQJ2" s="128"/>
      <c r="IQK2" s="128"/>
      <c r="IQL2" s="128"/>
      <c r="IQM2" s="128"/>
      <c r="IQN2" s="128"/>
      <c r="IQO2" s="128"/>
      <c r="IQP2" s="128"/>
      <c r="IQQ2" s="128"/>
      <c r="IQR2" s="128"/>
      <c r="IQS2" s="128"/>
      <c r="IQT2" s="128"/>
      <c r="IQU2" s="128"/>
      <c r="IQV2" s="128"/>
      <c r="IQW2" s="128"/>
      <c r="IQX2" s="128"/>
      <c r="IQY2" s="128"/>
      <c r="IQZ2" s="128"/>
      <c r="IRA2" s="128"/>
      <c r="IRB2" s="128"/>
      <c r="IRC2" s="128"/>
      <c r="IRD2" s="128"/>
      <c r="IRE2" s="128"/>
      <c r="IRF2" s="128"/>
      <c r="IRG2" s="128"/>
      <c r="IRH2" s="128"/>
      <c r="IRI2" s="128"/>
      <c r="IRJ2" s="128"/>
      <c r="IRK2" s="128"/>
      <c r="IRL2" s="128"/>
      <c r="IRM2" s="128"/>
      <c r="IRN2" s="128"/>
      <c r="IRO2" s="128"/>
      <c r="IRP2" s="128"/>
      <c r="IRQ2" s="128"/>
      <c r="IRR2" s="128"/>
      <c r="IRS2" s="128"/>
      <c r="IRT2" s="128"/>
      <c r="IRU2" s="128"/>
      <c r="IRV2" s="128"/>
      <c r="IRW2" s="128"/>
      <c r="IRX2" s="128"/>
      <c r="IRY2" s="128"/>
      <c r="IRZ2" s="128"/>
      <c r="ISA2" s="128"/>
      <c r="ISB2" s="128"/>
      <c r="ISC2" s="128"/>
      <c r="ISD2" s="128"/>
      <c r="ISE2" s="128"/>
      <c r="ISF2" s="128"/>
      <c r="ISG2" s="128"/>
      <c r="ISH2" s="128"/>
      <c r="ISI2" s="128"/>
      <c r="ISJ2" s="128"/>
      <c r="ISK2" s="128"/>
      <c r="ISL2" s="128"/>
      <c r="ISM2" s="128"/>
      <c r="ISN2" s="128"/>
      <c r="ISO2" s="128"/>
      <c r="ISP2" s="128"/>
      <c r="ISQ2" s="128"/>
      <c r="ISR2" s="128"/>
      <c r="ISS2" s="128"/>
      <c r="IST2" s="128"/>
      <c r="ISU2" s="128"/>
      <c r="ISV2" s="128"/>
      <c r="ISW2" s="128"/>
      <c r="ISX2" s="128"/>
      <c r="ISY2" s="128"/>
      <c r="ISZ2" s="128"/>
      <c r="ITA2" s="128"/>
      <c r="ITB2" s="128"/>
      <c r="ITC2" s="128"/>
      <c r="ITD2" s="128"/>
      <c r="ITE2" s="128"/>
      <c r="ITF2" s="128"/>
      <c r="ITG2" s="128"/>
      <c r="ITH2" s="128"/>
      <c r="ITI2" s="128"/>
      <c r="ITJ2" s="128"/>
      <c r="ITK2" s="128"/>
      <c r="ITL2" s="128"/>
      <c r="ITM2" s="128"/>
      <c r="ITN2" s="128"/>
      <c r="ITO2" s="128"/>
      <c r="ITP2" s="128"/>
      <c r="ITQ2" s="128"/>
      <c r="ITR2" s="128"/>
      <c r="ITS2" s="128"/>
      <c r="ITT2" s="128"/>
      <c r="ITU2" s="128"/>
      <c r="ITV2" s="128"/>
      <c r="ITW2" s="128"/>
      <c r="ITX2" s="128"/>
      <c r="ITY2" s="128"/>
      <c r="ITZ2" s="128"/>
      <c r="IUA2" s="128"/>
      <c r="IUB2" s="128"/>
      <c r="IUC2" s="128"/>
      <c r="IUD2" s="128"/>
      <c r="IUE2" s="128"/>
      <c r="IUF2" s="128"/>
      <c r="IUG2" s="128"/>
      <c r="IUH2" s="128"/>
      <c r="IUI2" s="128"/>
      <c r="IUJ2" s="128"/>
      <c r="IUK2" s="128"/>
      <c r="IUL2" s="128"/>
      <c r="IUM2" s="128"/>
      <c r="IUN2" s="128"/>
      <c r="IUO2" s="128"/>
      <c r="IUP2" s="128"/>
      <c r="IUQ2" s="128"/>
      <c r="IUR2" s="128"/>
      <c r="IUS2" s="128"/>
      <c r="IUT2" s="128"/>
      <c r="IUU2" s="128"/>
      <c r="IUV2" s="128"/>
      <c r="IUW2" s="128"/>
      <c r="IUX2" s="128"/>
      <c r="IUY2" s="128"/>
      <c r="IUZ2" s="128"/>
      <c r="IVA2" s="128"/>
      <c r="IVB2" s="128"/>
      <c r="IVC2" s="128"/>
      <c r="IVD2" s="128"/>
      <c r="IVE2" s="128"/>
      <c r="IVF2" s="128"/>
      <c r="IVG2" s="128"/>
      <c r="IVH2" s="128"/>
      <c r="IVI2" s="128"/>
      <c r="IVJ2" s="128"/>
      <c r="IVK2" s="128"/>
      <c r="IVL2" s="128"/>
      <c r="IVM2" s="128"/>
      <c r="IVN2" s="128"/>
      <c r="IVO2" s="128"/>
      <c r="IVP2" s="128"/>
      <c r="IVQ2" s="128"/>
      <c r="IVR2" s="128"/>
      <c r="IVS2" s="128"/>
      <c r="IVT2" s="128"/>
      <c r="IVU2" s="128"/>
      <c r="IVV2" s="128"/>
      <c r="IVW2" s="128"/>
      <c r="IVX2" s="128"/>
      <c r="IVY2" s="128"/>
      <c r="IVZ2" s="128"/>
      <c r="IWA2" s="128"/>
      <c r="IWB2" s="128"/>
      <c r="IWC2" s="128"/>
      <c r="IWD2" s="128"/>
      <c r="IWE2" s="128"/>
      <c r="IWF2" s="128"/>
      <c r="IWG2" s="128"/>
      <c r="IWH2" s="128"/>
      <c r="IWI2" s="128"/>
      <c r="IWJ2" s="128"/>
      <c r="IWK2" s="128"/>
      <c r="IWL2" s="128"/>
      <c r="IWM2" s="128"/>
      <c r="IWN2" s="128"/>
      <c r="IWO2" s="128"/>
      <c r="IWP2" s="128"/>
      <c r="IWQ2" s="128"/>
      <c r="IWR2" s="128"/>
      <c r="IWS2" s="128"/>
      <c r="IWT2" s="128"/>
      <c r="IWU2" s="128"/>
      <c r="IWV2" s="128"/>
      <c r="IWW2" s="128"/>
      <c r="IWX2" s="128"/>
      <c r="IWY2" s="128"/>
      <c r="IWZ2" s="128"/>
      <c r="IXA2" s="128"/>
      <c r="IXB2" s="128"/>
      <c r="IXC2" s="128"/>
      <c r="IXD2" s="128"/>
      <c r="IXE2" s="128"/>
      <c r="IXF2" s="128"/>
      <c r="IXG2" s="128"/>
      <c r="IXH2" s="128"/>
      <c r="IXI2" s="128"/>
      <c r="IXJ2" s="128"/>
      <c r="IXK2" s="128"/>
      <c r="IXL2" s="128"/>
      <c r="IXM2" s="128"/>
      <c r="IXN2" s="128"/>
      <c r="IXO2" s="128"/>
      <c r="IXP2" s="128"/>
      <c r="IXQ2" s="128"/>
      <c r="IXR2" s="128"/>
      <c r="IXS2" s="128"/>
      <c r="IXT2" s="128"/>
      <c r="IXU2" s="128"/>
      <c r="IXV2" s="128"/>
      <c r="IXW2" s="128"/>
      <c r="IXX2" s="128"/>
      <c r="IXY2" s="128"/>
      <c r="IXZ2" s="128"/>
      <c r="IYA2" s="128"/>
      <c r="IYB2" s="128"/>
      <c r="IYC2" s="128"/>
      <c r="IYD2" s="128"/>
      <c r="IYE2" s="128"/>
      <c r="IYF2" s="128"/>
      <c r="IYG2" s="128"/>
      <c r="IYH2" s="128"/>
      <c r="IYI2" s="128"/>
      <c r="IYJ2" s="128"/>
      <c r="IYK2" s="128"/>
      <c r="IYL2" s="128"/>
      <c r="IYM2" s="128"/>
      <c r="IYN2" s="128"/>
      <c r="IYO2" s="128"/>
      <c r="IYP2" s="128"/>
      <c r="IYQ2" s="128"/>
      <c r="IYR2" s="128"/>
      <c r="IYS2" s="128"/>
      <c r="IYT2" s="128"/>
      <c r="IYU2" s="128"/>
      <c r="IYV2" s="128"/>
      <c r="IYW2" s="128"/>
      <c r="IYX2" s="128"/>
      <c r="IYY2" s="128"/>
      <c r="IYZ2" s="128"/>
      <c r="IZA2" s="128"/>
      <c r="IZB2" s="128"/>
      <c r="IZC2" s="128"/>
      <c r="IZD2" s="128"/>
      <c r="IZE2" s="128"/>
      <c r="IZF2" s="128"/>
      <c r="IZG2" s="128"/>
      <c r="IZH2" s="128"/>
      <c r="IZI2" s="128"/>
      <c r="IZJ2" s="128"/>
      <c r="IZK2" s="128"/>
      <c r="IZL2" s="128"/>
      <c r="IZM2" s="128"/>
      <c r="IZN2" s="128"/>
      <c r="IZO2" s="128"/>
      <c r="IZP2" s="128"/>
      <c r="IZQ2" s="128"/>
      <c r="IZR2" s="128"/>
      <c r="IZS2" s="128"/>
      <c r="IZT2" s="128"/>
      <c r="IZU2" s="128"/>
      <c r="IZV2" s="128"/>
      <c r="IZW2" s="128"/>
      <c r="IZX2" s="128"/>
      <c r="IZY2" s="128"/>
      <c r="IZZ2" s="128"/>
      <c r="JAA2" s="128"/>
      <c r="JAB2" s="128"/>
      <c r="JAC2" s="128"/>
      <c r="JAD2" s="128"/>
      <c r="JAE2" s="128"/>
      <c r="JAF2" s="128"/>
      <c r="JAG2" s="128"/>
      <c r="JAH2" s="128"/>
      <c r="JAI2" s="128"/>
      <c r="JAJ2" s="128"/>
      <c r="JAK2" s="128"/>
      <c r="JAL2" s="128"/>
      <c r="JAM2" s="128"/>
      <c r="JAN2" s="128"/>
      <c r="JAO2" s="128"/>
      <c r="JAP2" s="128"/>
      <c r="JAQ2" s="128"/>
      <c r="JAR2" s="128"/>
      <c r="JAS2" s="128"/>
      <c r="JAT2" s="128"/>
      <c r="JAU2" s="128"/>
      <c r="JAV2" s="128"/>
      <c r="JAW2" s="128"/>
      <c r="JAX2" s="128"/>
      <c r="JAY2" s="128"/>
      <c r="JAZ2" s="128"/>
      <c r="JBA2" s="128"/>
      <c r="JBB2" s="128"/>
      <c r="JBC2" s="128"/>
      <c r="JBD2" s="128"/>
      <c r="JBE2" s="128"/>
      <c r="JBF2" s="128"/>
      <c r="JBG2" s="128"/>
      <c r="JBH2" s="128"/>
      <c r="JBI2" s="128"/>
      <c r="JBJ2" s="128"/>
      <c r="JBK2" s="128"/>
      <c r="JBL2" s="128"/>
      <c r="JBM2" s="128"/>
      <c r="JBN2" s="128"/>
      <c r="JBO2" s="128"/>
      <c r="JBP2" s="128"/>
      <c r="JBQ2" s="128"/>
      <c r="JBR2" s="128"/>
      <c r="JBS2" s="128"/>
      <c r="JBT2" s="128"/>
      <c r="JBU2" s="128"/>
      <c r="JBV2" s="128"/>
      <c r="JBW2" s="128"/>
      <c r="JBX2" s="128"/>
      <c r="JBY2" s="128"/>
      <c r="JBZ2" s="128"/>
      <c r="JCA2" s="128"/>
      <c r="JCB2" s="128"/>
      <c r="JCC2" s="128"/>
      <c r="JCD2" s="128"/>
      <c r="JCE2" s="128"/>
      <c r="JCF2" s="128"/>
      <c r="JCG2" s="128"/>
      <c r="JCH2" s="128"/>
      <c r="JCI2" s="128"/>
      <c r="JCJ2" s="128"/>
      <c r="JCK2" s="128"/>
      <c r="JCL2" s="128"/>
      <c r="JCM2" s="128"/>
      <c r="JCN2" s="128"/>
      <c r="JCO2" s="128"/>
      <c r="JCP2" s="128"/>
      <c r="JCQ2" s="128"/>
      <c r="JCR2" s="128"/>
      <c r="JCS2" s="128"/>
      <c r="JCT2" s="128"/>
      <c r="JCU2" s="128"/>
      <c r="JCV2" s="128"/>
      <c r="JCW2" s="128"/>
      <c r="JCX2" s="128"/>
      <c r="JCY2" s="128"/>
      <c r="JCZ2" s="128"/>
      <c r="JDA2" s="128"/>
      <c r="JDB2" s="128"/>
      <c r="JDC2" s="128"/>
      <c r="JDD2" s="128"/>
      <c r="JDE2" s="128"/>
      <c r="JDF2" s="128"/>
      <c r="JDG2" s="128"/>
      <c r="JDH2" s="128"/>
      <c r="JDI2" s="128"/>
      <c r="JDJ2" s="128"/>
      <c r="JDK2" s="128"/>
      <c r="JDL2" s="128"/>
      <c r="JDM2" s="128"/>
      <c r="JDN2" s="128"/>
      <c r="JDO2" s="128"/>
      <c r="JDP2" s="128"/>
      <c r="JDQ2" s="128"/>
      <c r="JDR2" s="128"/>
      <c r="JDS2" s="128"/>
      <c r="JDT2" s="128"/>
      <c r="JDU2" s="128"/>
      <c r="JDV2" s="128"/>
      <c r="JDW2" s="128"/>
      <c r="JDX2" s="128"/>
      <c r="JDY2" s="128"/>
      <c r="JDZ2" s="128"/>
      <c r="JEA2" s="128"/>
      <c r="JEB2" s="128"/>
      <c r="JEC2" s="128"/>
      <c r="JED2" s="128"/>
      <c r="JEE2" s="128"/>
      <c r="JEF2" s="128"/>
      <c r="JEG2" s="128"/>
      <c r="JEH2" s="128"/>
      <c r="JEI2" s="128"/>
      <c r="JEJ2" s="128"/>
      <c r="JEK2" s="128"/>
      <c r="JEL2" s="128"/>
      <c r="JEM2" s="128"/>
      <c r="JEN2" s="128"/>
      <c r="JEO2" s="128"/>
      <c r="JEP2" s="128"/>
      <c r="JEQ2" s="128"/>
      <c r="JER2" s="128"/>
      <c r="JES2" s="128"/>
      <c r="JET2" s="128"/>
      <c r="JEU2" s="128"/>
      <c r="JEV2" s="128"/>
      <c r="JEW2" s="128"/>
      <c r="JEX2" s="128"/>
      <c r="JEY2" s="128"/>
      <c r="JEZ2" s="128"/>
      <c r="JFA2" s="128"/>
      <c r="JFB2" s="128"/>
      <c r="JFC2" s="128"/>
      <c r="JFD2" s="128"/>
      <c r="JFE2" s="128"/>
      <c r="JFF2" s="128"/>
      <c r="JFG2" s="128"/>
      <c r="JFH2" s="128"/>
      <c r="JFI2" s="128"/>
      <c r="JFJ2" s="128"/>
      <c r="JFK2" s="128"/>
      <c r="JFL2" s="128"/>
      <c r="JFM2" s="128"/>
      <c r="JFN2" s="128"/>
      <c r="JFO2" s="128"/>
      <c r="JFP2" s="128"/>
      <c r="JFQ2" s="128"/>
      <c r="JFR2" s="128"/>
      <c r="JFS2" s="128"/>
      <c r="JFT2" s="128"/>
      <c r="JFU2" s="128"/>
      <c r="JFV2" s="128"/>
      <c r="JFW2" s="128"/>
      <c r="JFX2" s="128"/>
      <c r="JFY2" s="128"/>
      <c r="JFZ2" s="128"/>
      <c r="JGA2" s="128"/>
      <c r="JGB2" s="128"/>
      <c r="JGC2" s="128"/>
      <c r="JGD2" s="128"/>
      <c r="JGE2" s="128"/>
      <c r="JGF2" s="128"/>
      <c r="JGG2" s="128"/>
      <c r="JGH2" s="128"/>
      <c r="JGI2" s="128"/>
      <c r="JGJ2" s="128"/>
      <c r="JGK2" s="128"/>
      <c r="JGL2" s="128"/>
      <c r="JGM2" s="128"/>
      <c r="JGN2" s="128"/>
      <c r="JGO2" s="128"/>
      <c r="JGP2" s="128"/>
      <c r="JGQ2" s="128"/>
      <c r="JGR2" s="128"/>
      <c r="JGS2" s="128"/>
      <c r="JGT2" s="128"/>
      <c r="JGU2" s="128"/>
      <c r="JGV2" s="128"/>
      <c r="JGW2" s="128"/>
      <c r="JGX2" s="128"/>
      <c r="JGY2" s="128"/>
      <c r="JGZ2" s="128"/>
      <c r="JHA2" s="128"/>
      <c r="JHB2" s="128"/>
      <c r="JHC2" s="128"/>
      <c r="JHD2" s="128"/>
      <c r="JHE2" s="128"/>
      <c r="JHF2" s="128"/>
      <c r="JHG2" s="128"/>
      <c r="JHH2" s="128"/>
      <c r="JHI2" s="128"/>
      <c r="JHJ2" s="128"/>
      <c r="JHK2" s="128"/>
      <c r="JHL2" s="128"/>
      <c r="JHM2" s="128"/>
      <c r="JHN2" s="128"/>
      <c r="JHO2" s="128"/>
      <c r="JHP2" s="128"/>
      <c r="JHQ2" s="128"/>
      <c r="JHR2" s="128"/>
      <c r="JHS2" s="128"/>
      <c r="JHT2" s="128"/>
      <c r="JHU2" s="128"/>
      <c r="JHV2" s="128"/>
      <c r="JHW2" s="128"/>
      <c r="JHX2" s="128"/>
      <c r="JHY2" s="128"/>
      <c r="JHZ2" s="128"/>
      <c r="JIA2" s="128"/>
      <c r="JIB2" s="128"/>
      <c r="JIC2" s="128"/>
      <c r="JID2" s="128"/>
      <c r="JIE2" s="128"/>
      <c r="JIF2" s="128"/>
      <c r="JIG2" s="128"/>
      <c r="JIH2" s="128"/>
      <c r="JII2" s="128"/>
      <c r="JIJ2" s="128"/>
      <c r="JIK2" s="128"/>
      <c r="JIL2" s="128"/>
      <c r="JIM2" s="128"/>
      <c r="JIN2" s="128"/>
      <c r="JIO2" s="128"/>
      <c r="JIP2" s="128"/>
      <c r="JIQ2" s="128"/>
      <c r="JIR2" s="128"/>
      <c r="JIS2" s="128"/>
      <c r="JIT2" s="128"/>
      <c r="JIU2" s="128"/>
      <c r="JIV2" s="128"/>
      <c r="JIW2" s="128"/>
      <c r="JIX2" s="128"/>
      <c r="JIY2" s="128"/>
      <c r="JIZ2" s="128"/>
      <c r="JJA2" s="128"/>
      <c r="JJB2" s="128"/>
      <c r="JJC2" s="128"/>
      <c r="JJD2" s="128"/>
      <c r="JJE2" s="128"/>
      <c r="JJF2" s="128"/>
      <c r="JJG2" s="128"/>
      <c r="JJH2" s="128"/>
      <c r="JJI2" s="128"/>
      <c r="JJJ2" s="128"/>
      <c r="JJK2" s="128"/>
      <c r="JJL2" s="128"/>
      <c r="JJM2" s="128"/>
      <c r="JJN2" s="128"/>
      <c r="JJO2" s="128"/>
      <c r="JJP2" s="128"/>
      <c r="JJQ2" s="128"/>
      <c r="JJR2" s="128"/>
      <c r="JJS2" s="128"/>
      <c r="JJT2" s="128"/>
      <c r="JJU2" s="128"/>
      <c r="JJV2" s="128"/>
      <c r="JJW2" s="128"/>
      <c r="JJX2" s="128"/>
      <c r="JJY2" s="128"/>
      <c r="JJZ2" s="128"/>
      <c r="JKA2" s="128"/>
      <c r="JKB2" s="128"/>
      <c r="JKC2" s="128"/>
      <c r="JKD2" s="128"/>
      <c r="JKE2" s="128"/>
      <c r="JKF2" s="128"/>
      <c r="JKG2" s="128"/>
      <c r="JKH2" s="128"/>
      <c r="JKI2" s="128"/>
      <c r="JKJ2" s="128"/>
      <c r="JKK2" s="128"/>
      <c r="JKL2" s="128"/>
      <c r="JKM2" s="128"/>
      <c r="JKN2" s="128"/>
      <c r="JKO2" s="128"/>
      <c r="JKP2" s="128"/>
      <c r="JKQ2" s="128"/>
      <c r="JKR2" s="128"/>
      <c r="JKS2" s="128"/>
      <c r="JKT2" s="128"/>
      <c r="JKU2" s="128"/>
      <c r="JKV2" s="128"/>
      <c r="JKW2" s="128"/>
      <c r="JKX2" s="128"/>
      <c r="JKY2" s="128"/>
      <c r="JKZ2" s="128"/>
      <c r="JLA2" s="128"/>
      <c r="JLB2" s="128"/>
      <c r="JLC2" s="128"/>
      <c r="JLD2" s="128"/>
      <c r="JLE2" s="128"/>
      <c r="JLF2" s="128"/>
      <c r="JLG2" s="128"/>
      <c r="JLH2" s="128"/>
      <c r="JLI2" s="128"/>
      <c r="JLJ2" s="128"/>
      <c r="JLK2" s="128"/>
      <c r="JLL2" s="128"/>
      <c r="JLM2" s="128"/>
      <c r="JLN2" s="128"/>
      <c r="JLO2" s="128"/>
      <c r="JLP2" s="128"/>
      <c r="JLQ2" s="128"/>
      <c r="JLR2" s="128"/>
      <c r="JLS2" s="128"/>
      <c r="JLT2" s="128"/>
      <c r="JLU2" s="128"/>
      <c r="JLV2" s="128"/>
      <c r="JLW2" s="128"/>
      <c r="JLX2" s="128"/>
      <c r="JLY2" s="128"/>
      <c r="JLZ2" s="128"/>
      <c r="JMA2" s="128"/>
      <c r="JMB2" s="128"/>
      <c r="JMC2" s="128"/>
      <c r="JMD2" s="128"/>
      <c r="JME2" s="128"/>
      <c r="JMF2" s="128"/>
      <c r="JMG2" s="128"/>
      <c r="JMH2" s="128"/>
      <c r="JMI2" s="128"/>
      <c r="JMJ2" s="128"/>
      <c r="JMK2" s="128"/>
      <c r="JML2" s="128"/>
      <c r="JMM2" s="128"/>
      <c r="JMN2" s="128"/>
      <c r="JMO2" s="128"/>
      <c r="JMP2" s="128"/>
      <c r="JMQ2" s="128"/>
      <c r="JMR2" s="128"/>
      <c r="JMS2" s="128"/>
      <c r="JMT2" s="128"/>
      <c r="JMU2" s="128"/>
      <c r="JMV2" s="128"/>
      <c r="JMW2" s="128"/>
      <c r="JMX2" s="128"/>
      <c r="JMY2" s="128"/>
      <c r="JMZ2" s="128"/>
      <c r="JNA2" s="128"/>
      <c r="JNB2" s="128"/>
      <c r="JNC2" s="128"/>
      <c r="JND2" s="128"/>
      <c r="JNE2" s="128"/>
      <c r="JNF2" s="128"/>
      <c r="JNG2" s="128"/>
      <c r="JNH2" s="128"/>
      <c r="JNI2" s="128"/>
      <c r="JNJ2" s="128"/>
      <c r="JNK2" s="128"/>
      <c r="JNL2" s="128"/>
      <c r="JNM2" s="128"/>
      <c r="JNN2" s="128"/>
      <c r="JNO2" s="128"/>
      <c r="JNP2" s="128"/>
      <c r="JNQ2" s="128"/>
      <c r="JNR2" s="128"/>
      <c r="JNS2" s="128"/>
      <c r="JNT2" s="128"/>
      <c r="JNU2" s="128"/>
      <c r="JNV2" s="128"/>
      <c r="JNW2" s="128"/>
      <c r="JNX2" s="128"/>
      <c r="JNY2" s="128"/>
      <c r="JNZ2" s="128"/>
      <c r="JOA2" s="128"/>
      <c r="JOB2" s="128"/>
      <c r="JOC2" s="128"/>
      <c r="JOD2" s="128"/>
      <c r="JOE2" s="128"/>
      <c r="JOF2" s="128"/>
      <c r="JOG2" s="128"/>
      <c r="JOH2" s="128"/>
      <c r="JOI2" s="128"/>
      <c r="JOJ2" s="128"/>
      <c r="JOK2" s="128"/>
      <c r="JOL2" s="128"/>
      <c r="JOM2" s="128"/>
      <c r="JON2" s="128"/>
      <c r="JOO2" s="128"/>
      <c r="JOP2" s="128"/>
      <c r="JOQ2" s="128"/>
      <c r="JOR2" s="128"/>
      <c r="JOS2" s="128"/>
      <c r="JOT2" s="128"/>
      <c r="JOU2" s="128"/>
      <c r="JOV2" s="128"/>
      <c r="JOW2" s="128"/>
      <c r="JOX2" s="128"/>
      <c r="JOY2" s="128"/>
      <c r="JOZ2" s="128"/>
      <c r="JPA2" s="128"/>
      <c r="JPB2" s="128"/>
      <c r="JPC2" s="128"/>
      <c r="JPD2" s="128"/>
      <c r="JPE2" s="128"/>
      <c r="JPF2" s="128"/>
      <c r="JPG2" s="128"/>
      <c r="JPH2" s="128"/>
      <c r="JPI2" s="128"/>
      <c r="JPJ2" s="128"/>
      <c r="JPK2" s="128"/>
      <c r="JPL2" s="128"/>
      <c r="JPM2" s="128"/>
      <c r="JPN2" s="128"/>
      <c r="JPO2" s="128"/>
      <c r="JPP2" s="128"/>
      <c r="JPQ2" s="128"/>
      <c r="JPR2" s="128"/>
      <c r="JPS2" s="128"/>
      <c r="JPT2" s="128"/>
      <c r="JPU2" s="128"/>
      <c r="JPV2" s="128"/>
      <c r="JPW2" s="128"/>
      <c r="JPX2" s="128"/>
      <c r="JPY2" s="128"/>
      <c r="JPZ2" s="128"/>
      <c r="JQA2" s="128"/>
      <c r="JQB2" s="128"/>
      <c r="JQC2" s="128"/>
      <c r="JQD2" s="128"/>
      <c r="JQE2" s="128"/>
      <c r="JQF2" s="128"/>
      <c r="JQG2" s="128"/>
      <c r="JQH2" s="128"/>
      <c r="JQI2" s="128"/>
      <c r="JQJ2" s="128"/>
      <c r="JQK2" s="128"/>
      <c r="JQL2" s="128"/>
      <c r="JQM2" s="128"/>
      <c r="JQN2" s="128"/>
      <c r="JQO2" s="128"/>
      <c r="JQP2" s="128"/>
      <c r="JQQ2" s="128"/>
      <c r="JQR2" s="128"/>
      <c r="JQS2" s="128"/>
      <c r="JQT2" s="128"/>
      <c r="JQU2" s="128"/>
      <c r="JQV2" s="128"/>
      <c r="JQW2" s="128"/>
      <c r="JQX2" s="128"/>
      <c r="JQY2" s="128"/>
      <c r="JQZ2" s="128"/>
      <c r="JRA2" s="128"/>
      <c r="JRB2" s="128"/>
      <c r="JRC2" s="128"/>
      <c r="JRD2" s="128"/>
      <c r="JRE2" s="128"/>
      <c r="JRF2" s="128"/>
      <c r="JRG2" s="128"/>
      <c r="JRH2" s="128"/>
      <c r="JRI2" s="128"/>
      <c r="JRJ2" s="128"/>
      <c r="JRK2" s="128"/>
      <c r="JRL2" s="128"/>
      <c r="JRM2" s="128"/>
      <c r="JRN2" s="128"/>
      <c r="JRO2" s="128"/>
      <c r="JRP2" s="128"/>
      <c r="JRQ2" s="128"/>
      <c r="JRR2" s="128"/>
      <c r="JRS2" s="128"/>
      <c r="JRT2" s="128"/>
      <c r="JRU2" s="128"/>
      <c r="JRV2" s="128"/>
      <c r="JRW2" s="128"/>
      <c r="JRX2" s="128"/>
      <c r="JRY2" s="128"/>
      <c r="JRZ2" s="128"/>
      <c r="JSA2" s="128"/>
      <c r="JSB2" s="128"/>
      <c r="JSC2" s="128"/>
      <c r="JSD2" s="128"/>
      <c r="JSE2" s="128"/>
      <c r="JSF2" s="128"/>
      <c r="JSG2" s="128"/>
      <c r="JSH2" s="128"/>
      <c r="JSI2" s="128"/>
      <c r="JSJ2" s="128"/>
      <c r="JSK2" s="128"/>
      <c r="JSL2" s="128"/>
      <c r="JSM2" s="128"/>
      <c r="JSN2" s="128"/>
      <c r="JSO2" s="128"/>
      <c r="JSP2" s="128"/>
      <c r="JSQ2" s="128"/>
      <c r="JSR2" s="128"/>
      <c r="JSS2" s="128"/>
      <c r="JST2" s="128"/>
      <c r="JSU2" s="128"/>
      <c r="JSV2" s="128"/>
      <c r="JSW2" s="128"/>
      <c r="JSX2" s="128"/>
      <c r="JSY2" s="128"/>
      <c r="JSZ2" s="128"/>
      <c r="JTA2" s="128"/>
      <c r="JTB2" s="128"/>
      <c r="JTC2" s="128"/>
      <c r="JTD2" s="128"/>
      <c r="JTE2" s="128"/>
      <c r="JTF2" s="128"/>
      <c r="JTG2" s="128"/>
      <c r="JTH2" s="128"/>
      <c r="JTI2" s="128"/>
      <c r="JTJ2" s="128"/>
      <c r="JTK2" s="128"/>
      <c r="JTL2" s="128"/>
      <c r="JTM2" s="128"/>
      <c r="JTN2" s="128"/>
      <c r="JTO2" s="128"/>
      <c r="JTP2" s="128"/>
      <c r="JTQ2" s="128"/>
      <c r="JTR2" s="128"/>
      <c r="JTS2" s="128"/>
      <c r="JTT2" s="128"/>
      <c r="JTU2" s="128"/>
      <c r="JTV2" s="128"/>
      <c r="JTW2" s="128"/>
      <c r="JTX2" s="128"/>
      <c r="JTY2" s="128"/>
      <c r="JTZ2" s="128"/>
      <c r="JUA2" s="128"/>
      <c r="JUB2" s="128"/>
      <c r="JUC2" s="128"/>
      <c r="JUD2" s="128"/>
      <c r="JUE2" s="128"/>
      <c r="JUF2" s="128"/>
      <c r="JUG2" s="128"/>
      <c r="JUH2" s="128"/>
      <c r="JUI2" s="128"/>
      <c r="JUJ2" s="128"/>
      <c r="JUK2" s="128"/>
      <c r="JUL2" s="128"/>
      <c r="JUM2" s="128"/>
      <c r="JUN2" s="128"/>
      <c r="JUO2" s="128"/>
      <c r="JUP2" s="128"/>
      <c r="JUQ2" s="128"/>
      <c r="JUR2" s="128"/>
      <c r="JUS2" s="128"/>
      <c r="JUT2" s="128"/>
      <c r="JUU2" s="128"/>
      <c r="JUV2" s="128"/>
      <c r="JUW2" s="128"/>
      <c r="JUX2" s="128"/>
      <c r="JUY2" s="128"/>
      <c r="JUZ2" s="128"/>
      <c r="JVA2" s="128"/>
      <c r="JVB2" s="128"/>
      <c r="JVC2" s="128"/>
      <c r="JVD2" s="128"/>
      <c r="JVE2" s="128"/>
      <c r="JVF2" s="128"/>
      <c r="JVG2" s="128"/>
      <c r="JVH2" s="128"/>
      <c r="JVI2" s="128"/>
      <c r="JVJ2" s="128"/>
      <c r="JVK2" s="128"/>
      <c r="JVL2" s="128"/>
      <c r="JVM2" s="128"/>
      <c r="JVN2" s="128"/>
      <c r="JVO2" s="128"/>
      <c r="JVP2" s="128"/>
      <c r="JVQ2" s="128"/>
      <c r="JVR2" s="128"/>
      <c r="JVS2" s="128"/>
      <c r="JVT2" s="128"/>
      <c r="JVU2" s="128"/>
      <c r="JVV2" s="128"/>
      <c r="JVW2" s="128"/>
      <c r="JVX2" s="128"/>
      <c r="JVY2" s="128"/>
      <c r="JVZ2" s="128"/>
      <c r="JWA2" s="128"/>
      <c r="JWB2" s="128"/>
      <c r="JWC2" s="128"/>
      <c r="JWD2" s="128"/>
      <c r="JWE2" s="128"/>
      <c r="JWF2" s="128"/>
      <c r="JWG2" s="128"/>
      <c r="JWH2" s="128"/>
      <c r="JWI2" s="128"/>
      <c r="JWJ2" s="128"/>
      <c r="JWK2" s="128"/>
      <c r="JWL2" s="128"/>
      <c r="JWM2" s="128"/>
      <c r="JWN2" s="128"/>
      <c r="JWO2" s="128"/>
      <c r="JWP2" s="128"/>
      <c r="JWQ2" s="128"/>
      <c r="JWR2" s="128"/>
      <c r="JWS2" s="128"/>
      <c r="JWT2" s="128"/>
      <c r="JWU2" s="128"/>
      <c r="JWV2" s="128"/>
      <c r="JWW2" s="128"/>
      <c r="JWX2" s="128"/>
      <c r="JWY2" s="128"/>
      <c r="JWZ2" s="128"/>
      <c r="JXA2" s="128"/>
      <c r="JXB2" s="128"/>
      <c r="JXC2" s="128"/>
      <c r="JXD2" s="128"/>
      <c r="JXE2" s="128"/>
      <c r="JXF2" s="128"/>
      <c r="JXG2" s="128"/>
      <c r="JXH2" s="128"/>
      <c r="JXI2" s="128"/>
      <c r="JXJ2" s="128"/>
      <c r="JXK2" s="128"/>
      <c r="JXL2" s="128"/>
      <c r="JXM2" s="128"/>
      <c r="JXN2" s="128"/>
      <c r="JXO2" s="128"/>
      <c r="JXP2" s="128"/>
      <c r="JXQ2" s="128"/>
      <c r="JXR2" s="128"/>
      <c r="JXS2" s="128"/>
      <c r="JXT2" s="128"/>
      <c r="JXU2" s="128"/>
      <c r="JXV2" s="128"/>
      <c r="JXW2" s="128"/>
      <c r="JXX2" s="128"/>
      <c r="JXY2" s="128"/>
      <c r="JXZ2" s="128"/>
      <c r="JYA2" s="128"/>
      <c r="JYB2" s="128"/>
      <c r="JYC2" s="128"/>
      <c r="JYD2" s="128"/>
      <c r="JYE2" s="128"/>
      <c r="JYF2" s="128"/>
      <c r="JYG2" s="128"/>
      <c r="JYH2" s="128"/>
      <c r="JYI2" s="128"/>
      <c r="JYJ2" s="128"/>
      <c r="JYK2" s="128"/>
      <c r="JYL2" s="128"/>
      <c r="JYM2" s="128"/>
      <c r="JYN2" s="128"/>
      <c r="JYO2" s="128"/>
      <c r="JYP2" s="128"/>
      <c r="JYQ2" s="128"/>
      <c r="JYR2" s="128"/>
      <c r="JYS2" s="128"/>
      <c r="JYT2" s="128"/>
      <c r="JYU2" s="128"/>
      <c r="JYV2" s="128"/>
      <c r="JYW2" s="128"/>
      <c r="JYX2" s="128"/>
      <c r="JYY2" s="128"/>
      <c r="JYZ2" s="128"/>
      <c r="JZA2" s="128"/>
      <c r="JZB2" s="128"/>
      <c r="JZC2" s="128"/>
      <c r="JZD2" s="128"/>
      <c r="JZE2" s="128"/>
      <c r="JZF2" s="128"/>
      <c r="JZG2" s="128"/>
      <c r="JZH2" s="128"/>
      <c r="JZI2" s="128"/>
      <c r="JZJ2" s="128"/>
      <c r="JZK2" s="128"/>
      <c r="JZL2" s="128"/>
      <c r="JZM2" s="128"/>
      <c r="JZN2" s="128"/>
      <c r="JZO2" s="128"/>
      <c r="JZP2" s="128"/>
      <c r="JZQ2" s="128"/>
      <c r="JZR2" s="128"/>
      <c r="JZS2" s="128"/>
      <c r="JZT2" s="128"/>
      <c r="JZU2" s="128"/>
      <c r="JZV2" s="128"/>
      <c r="JZW2" s="128"/>
      <c r="JZX2" s="128"/>
      <c r="JZY2" s="128"/>
      <c r="JZZ2" s="128"/>
      <c r="KAA2" s="128"/>
      <c r="KAB2" s="128"/>
      <c r="KAC2" s="128"/>
      <c r="KAD2" s="128"/>
      <c r="KAE2" s="128"/>
      <c r="KAF2" s="128"/>
      <c r="KAG2" s="128"/>
      <c r="KAH2" s="128"/>
      <c r="KAI2" s="128"/>
      <c r="KAJ2" s="128"/>
      <c r="KAK2" s="128"/>
      <c r="KAL2" s="128"/>
      <c r="KAM2" s="128"/>
      <c r="KAN2" s="128"/>
      <c r="KAO2" s="128"/>
      <c r="KAP2" s="128"/>
      <c r="KAQ2" s="128"/>
      <c r="KAR2" s="128"/>
      <c r="KAS2" s="128"/>
      <c r="KAT2" s="128"/>
      <c r="KAU2" s="128"/>
      <c r="KAV2" s="128"/>
      <c r="KAW2" s="128"/>
      <c r="KAX2" s="128"/>
      <c r="KAY2" s="128"/>
      <c r="KAZ2" s="128"/>
      <c r="KBA2" s="128"/>
      <c r="KBB2" s="128"/>
      <c r="KBC2" s="128"/>
      <c r="KBD2" s="128"/>
      <c r="KBE2" s="128"/>
      <c r="KBF2" s="128"/>
      <c r="KBG2" s="128"/>
      <c r="KBH2" s="128"/>
      <c r="KBI2" s="128"/>
      <c r="KBJ2" s="128"/>
      <c r="KBK2" s="128"/>
      <c r="KBL2" s="128"/>
      <c r="KBM2" s="128"/>
      <c r="KBN2" s="128"/>
      <c r="KBO2" s="128"/>
      <c r="KBP2" s="128"/>
      <c r="KBQ2" s="128"/>
      <c r="KBR2" s="128"/>
      <c r="KBS2" s="128"/>
      <c r="KBT2" s="128"/>
      <c r="KBU2" s="128"/>
      <c r="KBV2" s="128"/>
      <c r="KBW2" s="128"/>
      <c r="KBX2" s="128"/>
      <c r="KBY2" s="128"/>
      <c r="KBZ2" s="128"/>
      <c r="KCA2" s="128"/>
      <c r="KCB2" s="128"/>
      <c r="KCC2" s="128"/>
      <c r="KCD2" s="128"/>
      <c r="KCE2" s="128"/>
      <c r="KCF2" s="128"/>
      <c r="KCG2" s="128"/>
      <c r="KCH2" s="128"/>
      <c r="KCI2" s="128"/>
      <c r="KCJ2" s="128"/>
      <c r="KCK2" s="128"/>
      <c r="KCL2" s="128"/>
      <c r="KCM2" s="128"/>
      <c r="KCN2" s="128"/>
      <c r="KCO2" s="128"/>
      <c r="KCP2" s="128"/>
      <c r="KCQ2" s="128"/>
      <c r="KCR2" s="128"/>
      <c r="KCS2" s="128"/>
      <c r="KCT2" s="128"/>
      <c r="KCU2" s="128"/>
      <c r="KCV2" s="128"/>
      <c r="KCW2" s="128"/>
      <c r="KCX2" s="128"/>
      <c r="KCY2" s="128"/>
      <c r="KCZ2" s="128"/>
      <c r="KDA2" s="128"/>
      <c r="KDB2" s="128"/>
      <c r="KDC2" s="128"/>
      <c r="KDD2" s="128"/>
      <c r="KDE2" s="128"/>
      <c r="KDF2" s="128"/>
      <c r="KDG2" s="128"/>
      <c r="KDH2" s="128"/>
      <c r="KDI2" s="128"/>
      <c r="KDJ2" s="128"/>
      <c r="KDK2" s="128"/>
      <c r="KDL2" s="128"/>
      <c r="KDM2" s="128"/>
      <c r="KDN2" s="128"/>
      <c r="KDO2" s="128"/>
      <c r="KDP2" s="128"/>
      <c r="KDQ2" s="128"/>
      <c r="KDR2" s="128"/>
      <c r="KDS2" s="128"/>
      <c r="KDT2" s="128"/>
      <c r="KDU2" s="128"/>
      <c r="KDV2" s="128"/>
      <c r="KDW2" s="128"/>
      <c r="KDX2" s="128"/>
      <c r="KDY2" s="128"/>
      <c r="KDZ2" s="128"/>
      <c r="KEA2" s="128"/>
      <c r="KEB2" s="128"/>
      <c r="KEC2" s="128"/>
      <c r="KED2" s="128"/>
      <c r="KEE2" s="128"/>
      <c r="KEF2" s="128"/>
      <c r="KEG2" s="128"/>
      <c r="KEH2" s="128"/>
      <c r="KEI2" s="128"/>
      <c r="KEJ2" s="128"/>
      <c r="KEK2" s="128"/>
      <c r="KEL2" s="128"/>
      <c r="KEM2" s="128"/>
      <c r="KEN2" s="128"/>
      <c r="KEO2" s="128"/>
      <c r="KEP2" s="128"/>
      <c r="KEQ2" s="128"/>
      <c r="KER2" s="128"/>
      <c r="KES2" s="128"/>
      <c r="KET2" s="128"/>
      <c r="KEU2" s="128"/>
      <c r="KEV2" s="128"/>
      <c r="KEW2" s="128"/>
      <c r="KEX2" s="128"/>
      <c r="KEY2" s="128"/>
      <c r="KEZ2" s="128"/>
      <c r="KFA2" s="128"/>
      <c r="KFB2" s="128"/>
      <c r="KFC2" s="128"/>
      <c r="KFD2" s="128"/>
      <c r="KFE2" s="128"/>
      <c r="KFF2" s="128"/>
      <c r="KFG2" s="128"/>
      <c r="KFH2" s="128"/>
      <c r="KFI2" s="128"/>
      <c r="KFJ2" s="128"/>
      <c r="KFK2" s="128"/>
      <c r="KFL2" s="128"/>
      <c r="KFM2" s="128"/>
      <c r="KFN2" s="128"/>
      <c r="KFO2" s="128"/>
      <c r="KFP2" s="128"/>
      <c r="KFQ2" s="128"/>
      <c r="KFR2" s="128"/>
      <c r="KFS2" s="128"/>
      <c r="KFT2" s="128"/>
      <c r="KFU2" s="128"/>
      <c r="KFV2" s="128"/>
      <c r="KFW2" s="128"/>
      <c r="KFX2" s="128"/>
      <c r="KFY2" s="128"/>
      <c r="KFZ2" s="128"/>
      <c r="KGA2" s="128"/>
      <c r="KGB2" s="128"/>
      <c r="KGC2" s="128"/>
      <c r="KGD2" s="128"/>
      <c r="KGE2" s="128"/>
      <c r="KGF2" s="128"/>
      <c r="KGG2" s="128"/>
      <c r="KGH2" s="128"/>
      <c r="KGI2" s="128"/>
      <c r="KGJ2" s="128"/>
      <c r="KGK2" s="128"/>
      <c r="KGL2" s="128"/>
      <c r="KGM2" s="128"/>
      <c r="KGN2" s="128"/>
      <c r="KGO2" s="128"/>
      <c r="KGP2" s="128"/>
      <c r="KGQ2" s="128"/>
      <c r="KGR2" s="128"/>
      <c r="KGS2" s="128"/>
      <c r="KGT2" s="128"/>
      <c r="KGU2" s="128"/>
      <c r="KGV2" s="128"/>
      <c r="KGW2" s="128"/>
      <c r="KGX2" s="128"/>
      <c r="KGY2" s="128"/>
      <c r="KGZ2" s="128"/>
      <c r="KHA2" s="128"/>
      <c r="KHB2" s="128"/>
      <c r="KHC2" s="128"/>
      <c r="KHD2" s="128"/>
      <c r="KHE2" s="128"/>
      <c r="KHF2" s="128"/>
      <c r="KHG2" s="128"/>
      <c r="KHH2" s="128"/>
      <c r="KHI2" s="128"/>
      <c r="KHJ2" s="128"/>
      <c r="KHK2" s="128"/>
      <c r="KHL2" s="128"/>
      <c r="KHM2" s="128"/>
      <c r="KHN2" s="128"/>
      <c r="KHO2" s="128"/>
      <c r="KHP2" s="128"/>
      <c r="KHQ2" s="128"/>
      <c r="KHR2" s="128"/>
      <c r="KHS2" s="128"/>
      <c r="KHT2" s="128"/>
      <c r="KHU2" s="128"/>
      <c r="KHV2" s="128"/>
      <c r="KHW2" s="128"/>
      <c r="KHX2" s="128"/>
      <c r="KHY2" s="128"/>
      <c r="KHZ2" s="128"/>
      <c r="KIA2" s="128"/>
      <c r="KIB2" s="128"/>
      <c r="KIC2" s="128"/>
      <c r="KID2" s="128"/>
      <c r="KIE2" s="128"/>
      <c r="KIF2" s="128"/>
      <c r="KIG2" s="128"/>
      <c r="KIH2" s="128"/>
      <c r="KII2" s="128"/>
      <c r="KIJ2" s="128"/>
      <c r="KIK2" s="128"/>
      <c r="KIL2" s="128"/>
      <c r="KIM2" s="128"/>
      <c r="KIN2" s="128"/>
      <c r="KIO2" s="128"/>
      <c r="KIP2" s="128"/>
      <c r="KIQ2" s="128"/>
      <c r="KIR2" s="128"/>
      <c r="KIS2" s="128"/>
      <c r="KIT2" s="128"/>
      <c r="KIU2" s="128"/>
      <c r="KIV2" s="128"/>
      <c r="KIW2" s="128"/>
      <c r="KIX2" s="128"/>
      <c r="KIY2" s="128"/>
      <c r="KIZ2" s="128"/>
      <c r="KJA2" s="128"/>
      <c r="KJB2" s="128"/>
      <c r="KJC2" s="128"/>
      <c r="KJD2" s="128"/>
      <c r="KJE2" s="128"/>
      <c r="KJF2" s="128"/>
      <c r="KJG2" s="128"/>
      <c r="KJH2" s="128"/>
      <c r="KJI2" s="128"/>
      <c r="KJJ2" s="128"/>
      <c r="KJK2" s="128"/>
      <c r="KJL2" s="128"/>
      <c r="KJM2" s="128"/>
      <c r="KJN2" s="128"/>
      <c r="KJO2" s="128"/>
      <c r="KJP2" s="128"/>
      <c r="KJQ2" s="128"/>
      <c r="KJR2" s="128"/>
      <c r="KJS2" s="128"/>
      <c r="KJT2" s="128"/>
      <c r="KJU2" s="128"/>
      <c r="KJV2" s="128"/>
      <c r="KJW2" s="128"/>
      <c r="KJX2" s="128"/>
      <c r="KJY2" s="128"/>
      <c r="KJZ2" s="128"/>
      <c r="KKA2" s="128"/>
      <c r="KKB2" s="128"/>
      <c r="KKC2" s="128"/>
      <c r="KKD2" s="128"/>
      <c r="KKE2" s="128"/>
      <c r="KKF2" s="128"/>
      <c r="KKG2" s="128"/>
      <c r="KKH2" s="128"/>
      <c r="KKI2" s="128"/>
      <c r="KKJ2" s="128"/>
      <c r="KKK2" s="128"/>
      <c r="KKL2" s="128"/>
      <c r="KKM2" s="128"/>
      <c r="KKN2" s="128"/>
      <c r="KKO2" s="128"/>
      <c r="KKP2" s="128"/>
      <c r="KKQ2" s="128"/>
      <c r="KKR2" s="128"/>
      <c r="KKS2" s="128"/>
      <c r="KKT2" s="128"/>
      <c r="KKU2" s="128"/>
      <c r="KKV2" s="128"/>
      <c r="KKW2" s="128"/>
      <c r="KKX2" s="128"/>
      <c r="KKY2" s="128"/>
      <c r="KKZ2" s="128"/>
      <c r="KLA2" s="128"/>
      <c r="KLB2" s="128"/>
      <c r="KLC2" s="128"/>
      <c r="KLD2" s="128"/>
      <c r="KLE2" s="128"/>
      <c r="KLF2" s="128"/>
      <c r="KLG2" s="128"/>
      <c r="KLH2" s="128"/>
      <c r="KLI2" s="128"/>
      <c r="KLJ2" s="128"/>
      <c r="KLK2" s="128"/>
      <c r="KLL2" s="128"/>
      <c r="KLM2" s="128"/>
      <c r="KLN2" s="128"/>
      <c r="KLO2" s="128"/>
      <c r="KLP2" s="128"/>
      <c r="KLQ2" s="128"/>
      <c r="KLR2" s="128"/>
      <c r="KLS2" s="128"/>
      <c r="KLT2" s="128"/>
      <c r="KLU2" s="128"/>
      <c r="KLV2" s="128"/>
      <c r="KLW2" s="128"/>
      <c r="KLX2" s="128"/>
      <c r="KLY2" s="128"/>
      <c r="KLZ2" s="128"/>
      <c r="KMA2" s="128"/>
      <c r="KMB2" s="128"/>
      <c r="KMC2" s="128"/>
      <c r="KMD2" s="128"/>
      <c r="KME2" s="128"/>
      <c r="KMF2" s="128"/>
      <c r="KMG2" s="128"/>
      <c r="KMH2" s="128"/>
      <c r="KMI2" s="128"/>
      <c r="KMJ2" s="128"/>
      <c r="KMK2" s="128"/>
      <c r="KML2" s="128"/>
      <c r="KMM2" s="128"/>
      <c r="KMN2" s="128"/>
      <c r="KMO2" s="128"/>
      <c r="KMP2" s="128"/>
      <c r="KMQ2" s="128"/>
      <c r="KMR2" s="128"/>
      <c r="KMS2" s="128"/>
      <c r="KMT2" s="128"/>
      <c r="KMU2" s="128"/>
      <c r="KMV2" s="128"/>
      <c r="KMW2" s="128"/>
      <c r="KMX2" s="128"/>
      <c r="KMY2" s="128"/>
      <c r="KMZ2" s="128"/>
      <c r="KNA2" s="128"/>
      <c r="KNB2" s="128"/>
      <c r="KNC2" s="128"/>
      <c r="KND2" s="128"/>
      <c r="KNE2" s="128"/>
      <c r="KNF2" s="128"/>
      <c r="KNG2" s="128"/>
      <c r="KNH2" s="128"/>
      <c r="KNI2" s="128"/>
      <c r="KNJ2" s="128"/>
      <c r="KNK2" s="128"/>
      <c r="KNL2" s="128"/>
      <c r="KNM2" s="128"/>
      <c r="KNN2" s="128"/>
      <c r="KNO2" s="128"/>
      <c r="KNP2" s="128"/>
      <c r="KNQ2" s="128"/>
      <c r="KNR2" s="128"/>
      <c r="KNS2" s="128"/>
      <c r="KNT2" s="128"/>
      <c r="KNU2" s="128"/>
      <c r="KNV2" s="128"/>
      <c r="KNW2" s="128"/>
      <c r="KNX2" s="128"/>
      <c r="KNY2" s="128"/>
      <c r="KNZ2" s="128"/>
      <c r="KOA2" s="128"/>
      <c r="KOB2" s="128"/>
      <c r="KOC2" s="128"/>
      <c r="KOD2" s="128"/>
      <c r="KOE2" s="128"/>
      <c r="KOF2" s="128"/>
      <c r="KOG2" s="128"/>
      <c r="KOH2" s="128"/>
      <c r="KOI2" s="128"/>
      <c r="KOJ2" s="128"/>
      <c r="KOK2" s="128"/>
      <c r="KOL2" s="128"/>
      <c r="KOM2" s="128"/>
      <c r="KON2" s="128"/>
      <c r="KOO2" s="128"/>
      <c r="KOP2" s="128"/>
      <c r="KOQ2" s="128"/>
      <c r="KOR2" s="128"/>
      <c r="KOS2" s="128"/>
      <c r="KOT2" s="128"/>
      <c r="KOU2" s="128"/>
      <c r="KOV2" s="128"/>
      <c r="KOW2" s="128"/>
      <c r="KOX2" s="128"/>
      <c r="KOY2" s="128"/>
      <c r="KOZ2" s="128"/>
      <c r="KPA2" s="128"/>
      <c r="KPB2" s="128"/>
      <c r="KPC2" s="128"/>
      <c r="KPD2" s="128"/>
      <c r="KPE2" s="128"/>
      <c r="KPF2" s="128"/>
      <c r="KPG2" s="128"/>
      <c r="KPH2" s="128"/>
      <c r="KPI2" s="128"/>
      <c r="KPJ2" s="128"/>
      <c r="KPK2" s="128"/>
      <c r="KPL2" s="128"/>
      <c r="KPM2" s="128"/>
      <c r="KPN2" s="128"/>
      <c r="KPO2" s="128"/>
      <c r="KPP2" s="128"/>
      <c r="KPQ2" s="128"/>
      <c r="KPR2" s="128"/>
      <c r="KPS2" s="128"/>
      <c r="KPT2" s="128"/>
      <c r="KPU2" s="128"/>
      <c r="KPV2" s="128"/>
      <c r="KPW2" s="128"/>
      <c r="KPX2" s="128"/>
      <c r="KPY2" s="128"/>
      <c r="KPZ2" s="128"/>
      <c r="KQA2" s="128"/>
      <c r="KQB2" s="128"/>
      <c r="KQC2" s="128"/>
      <c r="KQD2" s="128"/>
      <c r="KQE2" s="128"/>
      <c r="KQF2" s="128"/>
      <c r="KQG2" s="128"/>
      <c r="KQH2" s="128"/>
      <c r="KQI2" s="128"/>
      <c r="KQJ2" s="128"/>
      <c r="KQK2" s="128"/>
      <c r="KQL2" s="128"/>
      <c r="KQM2" s="128"/>
      <c r="KQN2" s="128"/>
      <c r="KQO2" s="128"/>
      <c r="KQP2" s="128"/>
      <c r="KQQ2" s="128"/>
      <c r="KQR2" s="128"/>
      <c r="KQS2" s="128"/>
      <c r="KQT2" s="128"/>
      <c r="KQU2" s="128"/>
      <c r="KQV2" s="128"/>
      <c r="KQW2" s="128"/>
      <c r="KQX2" s="128"/>
      <c r="KQY2" s="128"/>
      <c r="KQZ2" s="128"/>
      <c r="KRA2" s="128"/>
      <c r="KRB2" s="128"/>
      <c r="KRC2" s="128"/>
      <c r="KRD2" s="128"/>
      <c r="KRE2" s="128"/>
      <c r="KRF2" s="128"/>
      <c r="KRG2" s="128"/>
      <c r="KRH2" s="128"/>
      <c r="KRI2" s="128"/>
      <c r="KRJ2" s="128"/>
      <c r="KRK2" s="128"/>
      <c r="KRL2" s="128"/>
      <c r="KRM2" s="128"/>
      <c r="KRN2" s="128"/>
      <c r="KRO2" s="128"/>
      <c r="KRP2" s="128"/>
      <c r="KRQ2" s="128"/>
      <c r="KRR2" s="128"/>
      <c r="KRS2" s="128"/>
      <c r="KRT2" s="128"/>
      <c r="KRU2" s="128"/>
      <c r="KRV2" s="128"/>
      <c r="KRW2" s="128"/>
      <c r="KRX2" s="128"/>
      <c r="KRY2" s="128"/>
      <c r="KRZ2" s="128"/>
      <c r="KSA2" s="128"/>
      <c r="KSB2" s="128"/>
      <c r="KSC2" s="128"/>
      <c r="KSD2" s="128"/>
      <c r="KSE2" s="128"/>
      <c r="KSF2" s="128"/>
      <c r="KSG2" s="128"/>
      <c r="KSH2" s="128"/>
      <c r="KSI2" s="128"/>
      <c r="KSJ2" s="128"/>
      <c r="KSK2" s="128"/>
      <c r="KSL2" s="128"/>
      <c r="KSM2" s="128"/>
      <c r="KSN2" s="128"/>
      <c r="KSO2" s="128"/>
      <c r="KSP2" s="128"/>
      <c r="KSQ2" s="128"/>
      <c r="KSR2" s="128"/>
      <c r="KSS2" s="128"/>
      <c r="KST2" s="128"/>
      <c r="KSU2" s="128"/>
      <c r="KSV2" s="128"/>
      <c r="KSW2" s="128"/>
      <c r="KSX2" s="128"/>
      <c r="KSY2" s="128"/>
      <c r="KSZ2" s="128"/>
      <c r="KTA2" s="128"/>
      <c r="KTB2" s="128"/>
      <c r="KTC2" s="128"/>
      <c r="KTD2" s="128"/>
      <c r="KTE2" s="128"/>
      <c r="KTF2" s="128"/>
      <c r="KTG2" s="128"/>
      <c r="KTH2" s="128"/>
      <c r="KTI2" s="128"/>
      <c r="KTJ2" s="128"/>
      <c r="KTK2" s="128"/>
      <c r="KTL2" s="128"/>
      <c r="KTM2" s="128"/>
      <c r="KTN2" s="128"/>
      <c r="KTO2" s="128"/>
      <c r="KTP2" s="128"/>
      <c r="KTQ2" s="128"/>
      <c r="KTR2" s="128"/>
      <c r="KTS2" s="128"/>
      <c r="KTT2" s="128"/>
      <c r="KTU2" s="128"/>
      <c r="KTV2" s="128"/>
      <c r="KTW2" s="128"/>
      <c r="KTX2" s="128"/>
      <c r="KTY2" s="128"/>
      <c r="KTZ2" s="128"/>
      <c r="KUA2" s="128"/>
      <c r="KUB2" s="128"/>
      <c r="KUC2" s="128"/>
      <c r="KUD2" s="128"/>
      <c r="KUE2" s="128"/>
      <c r="KUF2" s="128"/>
      <c r="KUG2" s="128"/>
      <c r="KUH2" s="128"/>
      <c r="KUI2" s="128"/>
      <c r="KUJ2" s="128"/>
      <c r="KUK2" s="128"/>
      <c r="KUL2" s="128"/>
      <c r="KUM2" s="128"/>
      <c r="KUN2" s="128"/>
      <c r="KUO2" s="128"/>
      <c r="KUP2" s="128"/>
      <c r="KUQ2" s="128"/>
      <c r="KUR2" s="128"/>
      <c r="KUS2" s="128"/>
      <c r="KUT2" s="128"/>
      <c r="KUU2" s="128"/>
      <c r="KUV2" s="128"/>
      <c r="KUW2" s="128"/>
      <c r="KUX2" s="128"/>
      <c r="KUY2" s="128"/>
      <c r="KUZ2" s="128"/>
      <c r="KVA2" s="128"/>
      <c r="KVB2" s="128"/>
      <c r="KVC2" s="128"/>
      <c r="KVD2" s="128"/>
      <c r="KVE2" s="128"/>
      <c r="KVF2" s="128"/>
      <c r="KVG2" s="128"/>
      <c r="KVH2" s="128"/>
      <c r="KVI2" s="128"/>
      <c r="KVJ2" s="128"/>
      <c r="KVK2" s="128"/>
      <c r="KVL2" s="128"/>
      <c r="KVM2" s="128"/>
      <c r="KVN2" s="128"/>
      <c r="KVO2" s="128"/>
      <c r="KVP2" s="128"/>
      <c r="KVQ2" s="128"/>
      <c r="KVR2" s="128"/>
      <c r="KVS2" s="128"/>
      <c r="KVT2" s="128"/>
      <c r="KVU2" s="128"/>
      <c r="KVV2" s="128"/>
      <c r="KVW2" s="128"/>
      <c r="KVX2" s="128"/>
      <c r="KVY2" s="128"/>
      <c r="KVZ2" s="128"/>
      <c r="KWA2" s="128"/>
      <c r="KWB2" s="128"/>
      <c r="KWC2" s="128"/>
      <c r="KWD2" s="128"/>
      <c r="KWE2" s="128"/>
      <c r="KWF2" s="128"/>
      <c r="KWG2" s="128"/>
      <c r="KWH2" s="128"/>
      <c r="KWI2" s="128"/>
      <c r="KWJ2" s="128"/>
      <c r="KWK2" s="128"/>
      <c r="KWL2" s="128"/>
      <c r="KWM2" s="128"/>
      <c r="KWN2" s="128"/>
      <c r="KWO2" s="128"/>
      <c r="KWP2" s="128"/>
      <c r="KWQ2" s="128"/>
      <c r="KWR2" s="128"/>
      <c r="KWS2" s="128"/>
      <c r="KWT2" s="128"/>
      <c r="KWU2" s="128"/>
      <c r="KWV2" s="128"/>
      <c r="KWW2" s="128"/>
      <c r="KWX2" s="128"/>
      <c r="KWY2" s="128"/>
      <c r="KWZ2" s="128"/>
      <c r="KXA2" s="128"/>
      <c r="KXB2" s="128"/>
      <c r="KXC2" s="128"/>
      <c r="KXD2" s="128"/>
      <c r="KXE2" s="128"/>
      <c r="KXF2" s="128"/>
      <c r="KXG2" s="128"/>
      <c r="KXH2" s="128"/>
      <c r="KXI2" s="128"/>
      <c r="KXJ2" s="128"/>
      <c r="KXK2" s="128"/>
      <c r="KXL2" s="128"/>
      <c r="KXM2" s="128"/>
      <c r="KXN2" s="128"/>
      <c r="KXO2" s="128"/>
      <c r="KXP2" s="128"/>
      <c r="KXQ2" s="128"/>
      <c r="KXR2" s="128"/>
      <c r="KXS2" s="128"/>
      <c r="KXT2" s="128"/>
      <c r="KXU2" s="128"/>
      <c r="KXV2" s="128"/>
      <c r="KXW2" s="128"/>
      <c r="KXX2" s="128"/>
      <c r="KXY2" s="128"/>
      <c r="KXZ2" s="128"/>
      <c r="KYA2" s="128"/>
      <c r="KYB2" s="128"/>
      <c r="KYC2" s="128"/>
      <c r="KYD2" s="128"/>
      <c r="KYE2" s="128"/>
      <c r="KYF2" s="128"/>
      <c r="KYG2" s="128"/>
      <c r="KYH2" s="128"/>
      <c r="KYI2" s="128"/>
      <c r="KYJ2" s="128"/>
      <c r="KYK2" s="128"/>
      <c r="KYL2" s="128"/>
      <c r="KYM2" s="128"/>
      <c r="KYN2" s="128"/>
      <c r="KYO2" s="128"/>
      <c r="KYP2" s="128"/>
      <c r="KYQ2" s="128"/>
      <c r="KYR2" s="128"/>
      <c r="KYS2" s="128"/>
      <c r="KYT2" s="128"/>
      <c r="KYU2" s="128"/>
      <c r="KYV2" s="128"/>
      <c r="KYW2" s="128"/>
      <c r="KYX2" s="128"/>
      <c r="KYY2" s="128"/>
      <c r="KYZ2" s="128"/>
      <c r="KZA2" s="128"/>
      <c r="KZB2" s="128"/>
      <c r="KZC2" s="128"/>
      <c r="KZD2" s="128"/>
      <c r="KZE2" s="128"/>
      <c r="KZF2" s="128"/>
      <c r="KZG2" s="128"/>
      <c r="KZH2" s="128"/>
      <c r="KZI2" s="128"/>
      <c r="KZJ2" s="128"/>
      <c r="KZK2" s="128"/>
      <c r="KZL2" s="128"/>
      <c r="KZM2" s="128"/>
      <c r="KZN2" s="128"/>
      <c r="KZO2" s="128"/>
      <c r="KZP2" s="128"/>
      <c r="KZQ2" s="128"/>
      <c r="KZR2" s="128"/>
      <c r="KZS2" s="128"/>
      <c r="KZT2" s="128"/>
      <c r="KZU2" s="128"/>
      <c r="KZV2" s="128"/>
      <c r="KZW2" s="128"/>
      <c r="KZX2" s="128"/>
      <c r="KZY2" s="128"/>
      <c r="KZZ2" s="128"/>
      <c r="LAA2" s="128"/>
      <c r="LAB2" s="128"/>
      <c r="LAC2" s="128"/>
      <c r="LAD2" s="128"/>
      <c r="LAE2" s="128"/>
      <c r="LAF2" s="128"/>
      <c r="LAG2" s="128"/>
      <c r="LAH2" s="128"/>
      <c r="LAI2" s="128"/>
      <c r="LAJ2" s="128"/>
      <c r="LAK2" s="128"/>
      <c r="LAL2" s="128"/>
      <c r="LAM2" s="128"/>
      <c r="LAN2" s="128"/>
      <c r="LAO2" s="128"/>
      <c r="LAP2" s="128"/>
      <c r="LAQ2" s="128"/>
      <c r="LAR2" s="128"/>
      <c r="LAS2" s="128"/>
      <c r="LAT2" s="128"/>
      <c r="LAU2" s="128"/>
      <c r="LAV2" s="128"/>
      <c r="LAW2" s="128"/>
      <c r="LAX2" s="128"/>
      <c r="LAY2" s="128"/>
      <c r="LAZ2" s="128"/>
      <c r="LBA2" s="128"/>
      <c r="LBB2" s="128"/>
      <c r="LBC2" s="128"/>
      <c r="LBD2" s="128"/>
      <c r="LBE2" s="128"/>
      <c r="LBF2" s="128"/>
      <c r="LBG2" s="128"/>
      <c r="LBH2" s="128"/>
      <c r="LBI2" s="128"/>
      <c r="LBJ2" s="128"/>
      <c r="LBK2" s="128"/>
      <c r="LBL2" s="128"/>
      <c r="LBM2" s="128"/>
      <c r="LBN2" s="128"/>
      <c r="LBO2" s="128"/>
      <c r="LBP2" s="128"/>
      <c r="LBQ2" s="128"/>
      <c r="LBR2" s="128"/>
      <c r="LBS2" s="128"/>
      <c r="LBT2" s="128"/>
      <c r="LBU2" s="128"/>
      <c r="LBV2" s="128"/>
      <c r="LBW2" s="128"/>
      <c r="LBX2" s="128"/>
      <c r="LBY2" s="128"/>
      <c r="LBZ2" s="128"/>
      <c r="LCA2" s="128"/>
      <c r="LCB2" s="128"/>
      <c r="LCC2" s="128"/>
      <c r="LCD2" s="128"/>
      <c r="LCE2" s="128"/>
      <c r="LCF2" s="128"/>
      <c r="LCG2" s="128"/>
      <c r="LCH2" s="128"/>
      <c r="LCI2" s="128"/>
      <c r="LCJ2" s="128"/>
      <c r="LCK2" s="128"/>
      <c r="LCL2" s="128"/>
      <c r="LCM2" s="128"/>
      <c r="LCN2" s="128"/>
      <c r="LCO2" s="128"/>
      <c r="LCP2" s="128"/>
      <c r="LCQ2" s="128"/>
      <c r="LCR2" s="128"/>
      <c r="LCS2" s="128"/>
      <c r="LCT2" s="128"/>
      <c r="LCU2" s="128"/>
      <c r="LCV2" s="128"/>
      <c r="LCW2" s="128"/>
      <c r="LCX2" s="128"/>
      <c r="LCY2" s="128"/>
      <c r="LCZ2" s="128"/>
      <c r="LDA2" s="128"/>
      <c r="LDB2" s="128"/>
      <c r="LDC2" s="128"/>
      <c r="LDD2" s="128"/>
      <c r="LDE2" s="128"/>
      <c r="LDF2" s="128"/>
      <c r="LDG2" s="128"/>
      <c r="LDH2" s="128"/>
      <c r="LDI2" s="128"/>
      <c r="LDJ2" s="128"/>
      <c r="LDK2" s="128"/>
      <c r="LDL2" s="128"/>
      <c r="LDM2" s="128"/>
      <c r="LDN2" s="128"/>
      <c r="LDO2" s="128"/>
      <c r="LDP2" s="128"/>
      <c r="LDQ2" s="128"/>
      <c r="LDR2" s="128"/>
      <c r="LDS2" s="128"/>
      <c r="LDT2" s="128"/>
      <c r="LDU2" s="128"/>
      <c r="LDV2" s="128"/>
      <c r="LDW2" s="128"/>
      <c r="LDX2" s="128"/>
      <c r="LDY2" s="128"/>
      <c r="LDZ2" s="128"/>
      <c r="LEA2" s="128"/>
      <c r="LEB2" s="128"/>
      <c r="LEC2" s="128"/>
      <c r="LED2" s="128"/>
      <c r="LEE2" s="128"/>
      <c r="LEF2" s="128"/>
      <c r="LEG2" s="128"/>
      <c r="LEH2" s="128"/>
      <c r="LEI2" s="128"/>
      <c r="LEJ2" s="128"/>
      <c r="LEK2" s="128"/>
      <c r="LEL2" s="128"/>
      <c r="LEM2" s="128"/>
      <c r="LEN2" s="128"/>
      <c r="LEO2" s="128"/>
      <c r="LEP2" s="128"/>
      <c r="LEQ2" s="128"/>
      <c r="LER2" s="128"/>
      <c r="LES2" s="128"/>
      <c r="LET2" s="128"/>
      <c r="LEU2" s="128"/>
      <c r="LEV2" s="128"/>
      <c r="LEW2" s="128"/>
      <c r="LEX2" s="128"/>
      <c r="LEY2" s="128"/>
      <c r="LEZ2" s="128"/>
      <c r="LFA2" s="128"/>
      <c r="LFB2" s="128"/>
      <c r="LFC2" s="128"/>
      <c r="LFD2" s="128"/>
      <c r="LFE2" s="128"/>
      <c r="LFF2" s="128"/>
      <c r="LFG2" s="128"/>
      <c r="LFH2" s="128"/>
      <c r="LFI2" s="128"/>
      <c r="LFJ2" s="128"/>
      <c r="LFK2" s="128"/>
      <c r="LFL2" s="128"/>
      <c r="LFM2" s="128"/>
      <c r="LFN2" s="128"/>
      <c r="LFO2" s="128"/>
      <c r="LFP2" s="128"/>
      <c r="LFQ2" s="128"/>
      <c r="LFR2" s="128"/>
      <c r="LFS2" s="128"/>
      <c r="LFT2" s="128"/>
      <c r="LFU2" s="128"/>
      <c r="LFV2" s="128"/>
      <c r="LFW2" s="128"/>
      <c r="LFX2" s="128"/>
      <c r="LFY2" s="128"/>
      <c r="LFZ2" s="128"/>
      <c r="LGA2" s="128"/>
      <c r="LGB2" s="128"/>
      <c r="LGC2" s="128"/>
      <c r="LGD2" s="128"/>
      <c r="LGE2" s="128"/>
      <c r="LGF2" s="128"/>
      <c r="LGG2" s="128"/>
      <c r="LGH2" s="128"/>
      <c r="LGI2" s="128"/>
      <c r="LGJ2" s="128"/>
      <c r="LGK2" s="128"/>
      <c r="LGL2" s="128"/>
      <c r="LGM2" s="128"/>
      <c r="LGN2" s="128"/>
      <c r="LGO2" s="128"/>
      <c r="LGP2" s="128"/>
      <c r="LGQ2" s="128"/>
      <c r="LGR2" s="128"/>
      <c r="LGS2" s="128"/>
      <c r="LGT2" s="128"/>
      <c r="LGU2" s="128"/>
      <c r="LGV2" s="128"/>
      <c r="LGW2" s="128"/>
      <c r="LGX2" s="128"/>
      <c r="LGY2" s="128"/>
      <c r="LGZ2" s="128"/>
      <c r="LHA2" s="128"/>
      <c r="LHB2" s="128"/>
      <c r="LHC2" s="128"/>
      <c r="LHD2" s="128"/>
      <c r="LHE2" s="128"/>
      <c r="LHF2" s="128"/>
      <c r="LHG2" s="128"/>
      <c r="LHH2" s="128"/>
      <c r="LHI2" s="128"/>
      <c r="LHJ2" s="128"/>
      <c r="LHK2" s="128"/>
      <c r="LHL2" s="128"/>
      <c r="LHM2" s="128"/>
      <c r="LHN2" s="128"/>
      <c r="LHO2" s="128"/>
      <c r="LHP2" s="128"/>
      <c r="LHQ2" s="128"/>
      <c r="LHR2" s="128"/>
      <c r="LHS2" s="128"/>
      <c r="LHT2" s="128"/>
      <c r="LHU2" s="128"/>
      <c r="LHV2" s="128"/>
      <c r="LHW2" s="128"/>
      <c r="LHX2" s="128"/>
      <c r="LHY2" s="128"/>
      <c r="LHZ2" s="128"/>
      <c r="LIA2" s="128"/>
      <c r="LIB2" s="128"/>
      <c r="LIC2" s="128"/>
      <c r="LID2" s="128"/>
      <c r="LIE2" s="128"/>
      <c r="LIF2" s="128"/>
      <c r="LIG2" s="128"/>
      <c r="LIH2" s="128"/>
      <c r="LII2" s="128"/>
      <c r="LIJ2" s="128"/>
      <c r="LIK2" s="128"/>
      <c r="LIL2" s="128"/>
      <c r="LIM2" s="128"/>
      <c r="LIN2" s="128"/>
      <c r="LIO2" s="128"/>
      <c r="LIP2" s="128"/>
      <c r="LIQ2" s="128"/>
      <c r="LIR2" s="128"/>
      <c r="LIS2" s="128"/>
      <c r="LIT2" s="128"/>
      <c r="LIU2" s="128"/>
      <c r="LIV2" s="128"/>
      <c r="LIW2" s="128"/>
      <c r="LIX2" s="128"/>
      <c r="LIY2" s="128"/>
      <c r="LIZ2" s="128"/>
      <c r="LJA2" s="128"/>
      <c r="LJB2" s="128"/>
      <c r="LJC2" s="128"/>
      <c r="LJD2" s="128"/>
      <c r="LJE2" s="128"/>
      <c r="LJF2" s="128"/>
      <c r="LJG2" s="128"/>
      <c r="LJH2" s="128"/>
      <c r="LJI2" s="128"/>
      <c r="LJJ2" s="128"/>
      <c r="LJK2" s="128"/>
      <c r="LJL2" s="128"/>
      <c r="LJM2" s="128"/>
      <c r="LJN2" s="128"/>
      <c r="LJO2" s="128"/>
      <c r="LJP2" s="128"/>
      <c r="LJQ2" s="128"/>
      <c r="LJR2" s="128"/>
      <c r="LJS2" s="128"/>
      <c r="LJT2" s="128"/>
      <c r="LJU2" s="128"/>
      <c r="LJV2" s="128"/>
      <c r="LJW2" s="128"/>
      <c r="LJX2" s="128"/>
      <c r="LJY2" s="128"/>
      <c r="LJZ2" s="128"/>
      <c r="LKA2" s="128"/>
      <c r="LKB2" s="128"/>
      <c r="LKC2" s="128"/>
      <c r="LKD2" s="128"/>
      <c r="LKE2" s="128"/>
      <c r="LKF2" s="128"/>
      <c r="LKG2" s="128"/>
      <c r="LKH2" s="128"/>
      <c r="LKI2" s="128"/>
      <c r="LKJ2" s="128"/>
      <c r="LKK2" s="128"/>
      <c r="LKL2" s="128"/>
      <c r="LKM2" s="128"/>
      <c r="LKN2" s="128"/>
      <c r="LKO2" s="128"/>
      <c r="LKP2" s="128"/>
      <c r="LKQ2" s="128"/>
      <c r="LKR2" s="128"/>
      <c r="LKS2" s="128"/>
      <c r="LKT2" s="128"/>
      <c r="LKU2" s="128"/>
      <c r="LKV2" s="128"/>
      <c r="LKW2" s="128"/>
      <c r="LKX2" s="128"/>
      <c r="LKY2" s="128"/>
      <c r="LKZ2" s="128"/>
      <c r="LLA2" s="128"/>
      <c r="LLB2" s="128"/>
      <c r="LLC2" s="128"/>
      <c r="LLD2" s="128"/>
      <c r="LLE2" s="128"/>
      <c r="LLF2" s="128"/>
      <c r="LLG2" s="128"/>
      <c r="LLH2" s="128"/>
      <c r="LLI2" s="128"/>
      <c r="LLJ2" s="128"/>
      <c r="LLK2" s="128"/>
      <c r="LLL2" s="128"/>
      <c r="LLM2" s="128"/>
      <c r="LLN2" s="128"/>
      <c r="LLO2" s="128"/>
      <c r="LLP2" s="128"/>
      <c r="LLQ2" s="128"/>
      <c r="LLR2" s="128"/>
      <c r="LLS2" s="128"/>
      <c r="LLT2" s="128"/>
      <c r="LLU2" s="128"/>
      <c r="LLV2" s="128"/>
      <c r="LLW2" s="128"/>
      <c r="LLX2" s="128"/>
      <c r="LLY2" s="128"/>
      <c r="LLZ2" s="128"/>
      <c r="LMA2" s="128"/>
      <c r="LMB2" s="128"/>
      <c r="LMC2" s="128"/>
      <c r="LMD2" s="128"/>
      <c r="LME2" s="128"/>
      <c r="LMF2" s="128"/>
      <c r="LMG2" s="128"/>
      <c r="LMH2" s="128"/>
      <c r="LMI2" s="128"/>
      <c r="LMJ2" s="128"/>
      <c r="LMK2" s="128"/>
      <c r="LML2" s="128"/>
      <c r="LMM2" s="128"/>
      <c r="LMN2" s="128"/>
      <c r="LMO2" s="128"/>
      <c r="LMP2" s="128"/>
      <c r="LMQ2" s="128"/>
      <c r="LMR2" s="128"/>
      <c r="LMS2" s="128"/>
      <c r="LMT2" s="128"/>
      <c r="LMU2" s="128"/>
      <c r="LMV2" s="128"/>
      <c r="LMW2" s="128"/>
      <c r="LMX2" s="128"/>
      <c r="LMY2" s="128"/>
      <c r="LMZ2" s="128"/>
      <c r="LNA2" s="128"/>
      <c r="LNB2" s="128"/>
      <c r="LNC2" s="128"/>
      <c r="LND2" s="128"/>
      <c r="LNE2" s="128"/>
      <c r="LNF2" s="128"/>
      <c r="LNG2" s="128"/>
      <c r="LNH2" s="128"/>
      <c r="LNI2" s="128"/>
      <c r="LNJ2" s="128"/>
      <c r="LNK2" s="128"/>
      <c r="LNL2" s="128"/>
      <c r="LNM2" s="128"/>
      <c r="LNN2" s="128"/>
      <c r="LNO2" s="128"/>
      <c r="LNP2" s="128"/>
      <c r="LNQ2" s="128"/>
      <c r="LNR2" s="128"/>
      <c r="LNS2" s="128"/>
      <c r="LNT2" s="128"/>
      <c r="LNU2" s="128"/>
      <c r="LNV2" s="128"/>
      <c r="LNW2" s="128"/>
      <c r="LNX2" s="128"/>
      <c r="LNY2" s="128"/>
      <c r="LNZ2" s="128"/>
      <c r="LOA2" s="128"/>
      <c r="LOB2" s="128"/>
      <c r="LOC2" s="128"/>
      <c r="LOD2" s="128"/>
      <c r="LOE2" s="128"/>
      <c r="LOF2" s="128"/>
      <c r="LOG2" s="128"/>
      <c r="LOH2" s="128"/>
      <c r="LOI2" s="128"/>
      <c r="LOJ2" s="128"/>
      <c r="LOK2" s="128"/>
      <c r="LOL2" s="128"/>
      <c r="LOM2" s="128"/>
      <c r="LON2" s="128"/>
      <c r="LOO2" s="128"/>
      <c r="LOP2" s="128"/>
      <c r="LOQ2" s="128"/>
      <c r="LOR2" s="128"/>
      <c r="LOS2" s="128"/>
      <c r="LOT2" s="128"/>
      <c r="LOU2" s="128"/>
      <c r="LOV2" s="128"/>
      <c r="LOW2" s="128"/>
      <c r="LOX2" s="128"/>
      <c r="LOY2" s="128"/>
      <c r="LOZ2" s="128"/>
      <c r="LPA2" s="128"/>
      <c r="LPB2" s="128"/>
      <c r="LPC2" s="128"/>
      <c r="LPD2" s="128"/>
      <c r="LPE2" s="128"/>
      <c r="LPF2" s="128"/>
      <c r="LPG2" s="128"/>
      <c r="LPH2" s="128"/>
      <c r="LPI2" s="128"/>
      <c r="LPJ2" s="128"/>
      <c r="LPK2" s="128"/>
      <c r="LPL2" s="128"/>
      <c r="LPM2" s="128"/>
      <c r="LPN2" s="128"/>
      <c r="LPO2" s="128"/>
      <c r="LPP2" s="128"/>
      <c r="LPQ2" s="128"/>
      <c r="LPR2" s="128"/>
      <c r="LPS2" s="128"/>
      <c r="LPT2" s="128"/>
      <c r="LPU2" s="128"/>
      <c r="LPV2" s="128"/>
      <c r="LPW2" s="128"/>
      <c r="LPX2" s="128"/>
      <c r="LPY2" s="128"/>
      <c r="LPZ2" s="128"/>
      <c r="LQA2" s="128"/>
      <c r="LQB2" s="128"/>
      <c r="LQC2" s="128"/>
      <c r="LQD2" s="128"/>
      <c r="LQE2" s="128"/>
      <c r="LQF2" s="128"/>
      <c r="LQG2" s="128"/>
      <c r="LQH2" s="128"/>
      <c r="LQI2" s="128"/>
      <c r="LQJ2" s="128"/>
      <c r="LQK2" s="128"/>
      <c r="LQL2" s="128"/>
      <c r="LQM2" s="128"/>
      <c r="LQN2" s="128"/>
      <c r="LQO2" s="128"/>
      <c r="LQP2" s="128"/>
      <c r="LQQ2" s="128"/>
      <c r="LQR2" s="128"/>
      <c r="LQS2" s="128"/>
      <c r="LQT2" s="128"/>
      <c r="LQU2" s="128"/>
      <c r="LQV2" s="128"/>
      <c r="LQW2" s="128"/>
      <c r="LQX2" s="128"/>
      <c r="LQY2" s="128"/>
      <c r="LQZ2" s="128"/>
      <c r="LRA2" s="128"/>
      <c r="LRB2" s="128"/>
      <c r="LRC2" s="128"/>
      <c r="LRD2" s="128"/>
      <c r="LRE2" s="128"/>
      <c r="LRF2" s="128"/>
      <c r="LRG2" s="128"/>
      <c r="LRH2" s="128"/>
      <c r="LRI2" s="128"/>
      <c r="LRJ2" s="128"/>
      <c r="LRK2" s="128"/>
      <c r="LRL2" s="128"/>
      <c r="LRM2" s="128"/>
      <c r="LRN2" s="128"/>
      <c r="LRO2" s="128"/>
      <c r="LRP2" s="128"/>
      <c r="LRQ2" s="128"/>
      <c r="LRR2" s="128"/>
      <c r="LRS2" s="128"/>
      <c r="LRT2" s="128"/>
      <c r="LRU2" s="128"/>
      <c r="LRV2" s="128"/>
      <c r="LRW2" s="128"/>
      <c r="LRX2" s="128"/>
      <c r="LRY2" s="128"/>
      <c r="LRZ2" s="128"/>
      <c r="LSA2" s="128"/>
      <c r="LSB2" s="128"/>
      <c r="LSC2" s="128"/>
      <c r="LSD2" s="128"/>
      <c r="LSE2" s="128"/>
      <c r="LSF2" s="128"/>
      <c r="LSG2" s="128"/>
      <c r="LSH2" s="128"/>
      <c r="LSI2" s="128"/>
      <c r="LSJ2" s="128"/>
      <c r="LSK2" s="128"/>
      <c r="LSL2" s="128"/>
      <c r="LSM2" s="128"/>
      <c r="LSN2" s="128"/>
      <c r="LSO2" s="128"/>
      <c r="LSP2" s="128"/>
      <c r="LSQ2" s="128"/>
      <c r="LSR2" s="128"/>
      <c r="LSS2" s="128"/>
      <c r="LST2" s="128"/>
      <c r="LSU2" s="128"/>
      <c r="LSV2" s="128"/>
      <c r="LSW2" s="128"/>
      <c r="LSX2" s="128"/>
      <c r="LSY2" s="128"/>
      <c r="LSZ2" s="128"/>
      <c r="LTA2" s="128"/>
      <c r="LTB2" s="128"/>
      <c r="LTC2" s="128"/>
      <c r="LTD2" s="128"/>
      <c r="LTE2" s="128"/>
      <c r="LTF2" s="128"/>
      <c r="LTG2" s="128"/>
      <c r="LTH2" s="128"/>
      <c r="LTI2" s="128"/>
      <c r="LTJ2" s="128"/>
      <c r="LTK2" s="128"/>
      <c r="LTL2" s="128"/>
      <c r="LTM2" s="128"/>
      <c r="LTN2" s="128"/>
      <c r="LTO2" s="128"/>
      <c r="LTP2" s="128"/>
      <c r="LTQ2" s="128"/>
      <c r="LTR2" s="128"/>
      <c r="LTS2" s="128"/>
      <c r="LTT2" s="128"/>
      <c r="LTU2" s="128"/>
      <c r="LTV2" s="128"/>
      <c r="LTW2" s="128"/>
      <c r="LTX2" s="128"/>
      <c r="LTY2" s="128"/>
      <c r="LTZ2" s="128"/>
      <c r="LUA2" s="128"/>
      <c r="LUB2" s="128"/>
      <c r="LUC2" s="128"/>
      <c r="LUD2" s="128"/>
      <c r="LUE2" s="128"/>
      <c r="LUF2" s="128"/>
      <c r="LUG2" s="128"/>
      <c r="LUH2" s="128"/>
      <c r="LUI2" s="128"/>
      <c r="LUJ2" s="128"/>
      <c r="LUK2" s="128"/>
      <c r="LUL2" s="128"/>
      <c r="LUM2" s="128"/>
      <c r="LUN2" s="128"/>
      <c r="LUO2" s="128"/>
      <c r="LUP2" s="128"/>
      <c r="LUQ2" s="128"/>
      <c r="LUR2" s="128"/>
      <c r="LUS2" s="128"/>
      <c r="LUT2" s="128"/>
      <c r="LUU2" s="128"/>
      <c r="LUV2" s="128"/>
      <c r="LUW2" s="128"/>
      <c r="LUX2" s="128"/>
      <c r="LUY2" s="128"/>
      <c r="LUZ2" s="128"/>
      <c r="LVA2" s="128"/>
      <c r="LVB2" s="128"/>
      <c r="LVC2" s="128"/>
      <c r="LVD2" s="128"/>
      <c r="LVE2" s="128"/>
      <c r="LVF2" s="128"/>
      <c r="LVG2" s="128"/>
      <c r="LVH2" s="128"/>
      <c r="LVI2" s="128"/>
      <c r="LVJ2" s="128"/>
      <c r="LVK2" s="128"/>
      <c r="LVL2" s="128"/>
      <c r="LVM2" s="128"/>
      <c r="LVN2" s="128"/>
      <c r="LVO2" s="128"/>
      <c r="LVP2" s="128"/>
      <c r="LVQ2" s="128"/>
      <c r="LVR2" s="128"/>
      <c r="LVS2" s="128"/>
      <c r="LVT2" s="128"/>
      <c r="LVU2" s="128"/>
      <c r="LVV2" s="128"/>
      <c r="LVW2" s="128"/>
      <c r="LVX2" s="128"/>
      <c r="LVY2" s="128"/>
      <c r="LVZ2" s="128"/>
      <c r="LWA2" s="128"/>
      <c r="LWB2" s="128"/>
      <c r="LWC2" s="128"/>
      <c r="LWD2" s="128"/>
      <c r="LWE2" s="128"/>
      <c r="LWF2" s="128"/>
      <c r="LWG2" s="128"/>
      <c r="LWH2" s="128"/>
      <c r="LWI2" s="128"/>
      <c r="LWJ2" s="128"/>
      <c r="LWK2" s="128"/>
      <c r="LWL2" s="128"/>
      <c r="LWM2" s="128"/>
      <c r="LWN2" s="128"/>
      <c r="LWO2" s="128"/>
      <c r="LWP2" s="128"/>
      <c r="LWQ2" s="128"/>
      <c r="LWR2" s="128"/>
      <c r="LWS2" s="128"/>
      <c r="LWT2" s="128"/>
      <c r="LWU2" s="128"/>
      <c r="LWV2" s="128"/>
      <c r="LWW2" s="128"/>
      <c r="LWX2" s="128"/>
      <c r="LWY2" s="128"/>
      <c r="LWZ2" s="128"/>
      <c r="LXA2" s="128"/>
      <c r="LXB2" s="128"/>
      <c r="LXC2" s="128"/>
      <c r="LXD2" s="128"/>
      <c r="LXE2" s="128"/>
      <c r="LXF2" s="128"/>
      <c r="LXG2" s="128"/>
      <c r="LXH2" s="128"/>
      <c r="LXI2" s="128"/>
      <c r="LXJ2" s="128"/>
      <c r="LXK2" s="128"/>
      <c r="LXL2" s="128"/>
      <c r="LXM2" s="128"/>
      <c r="LXN2" s="128"/>
      <c r="LXO2" s="128"/>
      <c r="LXP2" s="128"/>
      <c r="LXQ2" s="128"/>
      <c r="LXR2" s="128"/>
      <c r="LXS2" s="128"/>
      <c r="LXT2" s="128"/>
      <c r="LXU2" s="128"/>
      <c r="LXV2" s="128"/>
      <c r="LXW2" s="128"/>
      <c r="LXX2" s="128"/>
      <c r="LXY2" s="128"/>
      <c r="LXZ2" s="128"/>
      <c r="LYA2" s="128"/>
      <c r="LYB2" s="128"/>
      <c r="LYC2" s="128"/>
      <c r="LYD2" s="128"/>
      <c r="LYE2" s="128"/>
      <c r="LYF2" s="128"/>
      <c r="LYG2" s="128"/>
      <c r="LYH2" s="128"/>
      <c r="LYI2" s="128"/>
      <c r="LYJ2" s="128"/>
      <c r="LYK2" s="128"/>
      <c r="LYL2" s="128"/>
      <c r="LYM2" s="128"/>
      <c r="LYN2" s="128"/>
      <c r="LYO2" s="128"/>
      <c r="LYP2" s="128"/>
      <c r="LYQ2" s="128"/>
      <c r="LYR2" s="128"/>
      <c r="LYS2" s="128"/>
      <c r="LYT2" s="128"/>
      <c r="LYU2" s="128"/>
      <c r="LYV2" s="128"/>
      <c r="LYW2" s="128"/>
      <c r="LYX2" s="128"/>
      <c r="LYY2" s="128"/>
      <c r="LYZ2" s="128"/>
      <c r="LZA2" s="128"/>
      <c r="LZB2" s="128"/>
      <c r="LZC2" s="128"/>
      <c r="LZD2" s="128"/>
      <c r="LZE2" s="128"/>
      <c r="LZF2" s="128"/>
      <c r="LZG2" s="128"/>
      <c r="LZH2" s="128"/>
      <c r="LZI2" s="128"/>
      <c r="LZJ2" s="128"/>
      <c r="LZK2" s="128"/>
      <c r="LZL2" s="128"/>
      <c r="LZM2" s="128"/>
      <c r="LZN2" s="128"/>
      <c r="LZO2" s="128"/>
      <c r="LZP2" s="128"/>
      <c r="LZQ2" s="128"/>
      <c r="LZR2" s="128"/>
      <c r="LZS2" s="128"/>
      <c r="LZT2" s="128"/>
      <c r="LZU2" s="128"/>
      <c r="LZV2" s="128"/>
      <c r="LZW2" s="128"/>
      <c r="LZX2" s="128"/>
      <c r="LZY2" s="128"/>
      <c r="LZZ2" s="128"/>
      <c r="MAA2" s="128"/>
      <c r="MAB2" s="128"/>
      <c r="MAC2" s="128"/>
      <c r="MAD2" s="128"/>
      <c r="MAE2" s="128"/>
      <c r="MAF2" s="128"/>
      <c r="MAG2" s="128"/>
      <c r="MAH2" s="128"/>
      <c r="MAI2" s="128"/>
      <c r="MAJ2" s="128"/>
      <c r="MAK2" s="128"/>
      <c r="MAL2" s="128"/>
      <c r="MAM2" s="128"/>
      <c r="MAN2" s="128"/>
      <c r="MAO2" s="128"/>
      <c r="MAP2" s="128"/>
      <c r="MAQ2" s="128"/>
      <c r="MAR2" s="128"/>
      <c r="MAS2" s="128"/>
      <c r="MAT2" s="128"/>
      <c r="MAU2" s="128"/>
      <c r="MAV2" s="128"/>
      <c r="MAW2" s="128"/>
      <c r="MAX2" s="128"/>
      <c r="MAY2" s="128"/>
      <c r="MAZ2" s="128"/>
      <c r="MBA2" s="128"/>
      <c r="MBB2" s="128"/>
      <c r="MBC2" s="128"/>
      <c r="MBD2" s="128"/>
      <c r="MBE2" s="128"/>
      <c r="MBF2" s="128"/>
      <c r="MBG2" s="128"/>
      <c r="MBH2" s="128"/>
      <c r="MBI2" s="128"/>
      <c r="MBJ2" s="128"/>
      <c r="MBK2" s="128"/>
      <c r="MBL2" s="128"/>
      <c r="MBM2" s="128"/>
      <c r="MBN2" s="128"/>
      <c r="MBO2" s="128"/>
      <c r="MBP2" s="128"/>
      <c r="MBQ2" s="128"/>
      <c r="MBR2" s="128"/>
      <c r="MBS2" s="128"/>
      <c r="MBT2" s="128"/>
      <c r="MBU2" s="128"/>
      <c r="MBV2" s="128"/>
      <c r="MBW2" s="128"/>
      <c r="MBX2" s="128"/>
      <c r="MBY2" s="128"/>
      <c r="MBZ2" s="128"/>
      <c r="MCA2" s="128"/>
      <c r="MCB2" s="128"/>
      <c r="MCC2" s="128"/>
      <c r="MCD2" s="128"/>
      <c r="MCE2" s="128"/>
      <c r="MCF2" s="128"/>
      <c r="MCG2" s="128"/>
      <c r="MCH2" s="128"/>
      <c r="MCI2" s="128"/>
      <c r="MCJ2" s="128"/>
      <c r="MCK2" s="128"/>
      <c r="MCL2" s="128"/>
      <c r="MCM2" s="128"/>
      <c r="MCN2" s="128"/>
      <c r="MCO2" s="128"/>
      <c r="MCP2" s="128"/>
      <c r="MCQ2" s="128"/>
      <c r="MCR2" s="128"/>
      <c r="MCS2" s="128"/>
      <c r="MCT2" s="128"/>
      <c r="MCU2" s="128"/>
      <c r="MCV2" s="128"/>
      <c r="MCW2" s="128"/>
      <c r="MCX2" s="128"/>
      <c r="MCY2" s="128"/>
      <c r="MCZ2" s="128"/>
      <c r="MDA2" s="128"/>
      <c r="MDB2" s="128"/>
      <c r="MDC2" s="128"/>
      <c r="MDD2" s="128"/>
      <c r="MDE2" s="128"/>
      <c r="MDF2" s="128"/>
      <c r="MDG2" s="128"/>
      <c r="MDH2" s="128"/>
      <c r="MDI2" s="128"/>
      <c r="MDJ2" s="128"/>
      <c r="MDK2" s="128"/>
      <c r="MDL2" s="128"/>
      <c r="MDM2" s="128"/>
      <c r="MDN2" s="128"/>
      <c r="MDO2" s="128"/>
      <c r="MDP2" s="128"/>
      <c r="MDQ2" s="128"/>
      <c r="MDR2" s="128"/>
      <c r="MDS2" s="128"/>
      <c r="MDT2" s="128"/>
      <c r="MDU2" s="128"/>
      <c r="MDV2" s="128"/>
      <c r="MDW2" s="128"/>
      <c r="MDX2" s="128"/>
      <c r="MDY2" s="128"/>
      <c r="MDZ2" s="128"/>
      <c r="MEA2" s="128"/>
      <c r="MEB2" s="128"/>
      <c r="MEC2" s="128"/>
      <c r="MED2" s="128"/>
      <c r="MEE2" s="128"/>
      <c r="MEF2" s="128"/>
      <c r="MEG2" s="128"/>
      <c r="MEH2" s="128"/>
      <c r="MEI2" s="128"/>
      <c r="MEJ2" s="128"/>
      <c r="MEK2" s="128"/>
      <c r="MEL2" s="128"/>
      <c r="MEM2" s="128"/>
      <c r="MEN2" s="128"/>
      <c r="MEO2" s="128"/>
      <c r="MEP2" s="128"/>
      <c r="MEQ2" s="128"/>
      <c r="MER2" s="128"/>
      <c r="MES2" s="128"/>
      <c r="MET2" s="128"/>
      <c r="MEU2" s="128"/>
      <c r="MEV2" s="128"/>
      <c r="MEW2" s="128"/>
      <c r="MEX2" s="128"/>
      <c r="MEY2" s="128"/>
      <c r="MEZ2" s="128"/>
      <c r="MFA2" s="128"/>
      <c r="MFB2" s="128"/>
      <c r="MFC2" s="128"/>
      <c r="MFD2" s="128"/>
      <c r="MFE2" s="128"/>
      <c r="MFF2" s="128"/>
      <c r="MFG2" s="128"/>
      <c r="MFH2" s="128"/>
      <c r="MFI2" s="128"/>
      <c r="MFJ2" s="128"/>
      <c r="MFK2" s="128"/>
      <c r="MFL2" s="128"/>
      <c r="MFM2" s="128"/>
      <c r="MFN2" s="128"/>
      <c r="MFO2" s="128"/>
      <c r="MFP2" s="128"/>
      <c r="MFQ2" s="128"/>
      <c r="MFR2" s="128"/>
      <c r="MFS2" s="128"/>
      <c r="MFT2" s="128"/>
      <c r="MFU2" s="128"/>
      <c r="MFV2" s="128"/>
      <c r="MFW2" s="128"/>
      <c r="MFX2" s="128"/>
      <c r="MFY2" s="128"/>
      <c r="MFZ2" s="128"/>
      <c r="MGA2" s="128"/>
      <c r="MGB2" s="128"/>
      <c r="MGC2" s="128"/>
      <c r="MGD2" s="128"/>
      <c r="MGE2" s="128"/>
      <c r="MGF2" s="128"/>
      <c r="MGG2" s="128"/>
      <c r="MGH2" s="128"/>
      <c r="MGI2" s="128"/>
      <c r="MGJ2" s="128"/>
      <c r="MGK2" s="128"/>
      <c r="MGL2" s="128"/>
      <c r="MGM2" s="128"/>
      <c r="MGN2" s="128"/>
      <c r="MGO2" s="128"/>
      <c r="MGP2" s="128"/>
      <c r="MGQ2" s="128"/>
      <c r="MGR2" s="128"/>
      <c r="MGS2" s="128"/>
      <c r="MGT2" s="128"/>
      <c r="MGU2" s="128"/>
      <c r="MGV2" s="128"/>
      <c r="MGW2" s="128"/>
      <c r="MGX2" s="128"/>
      <c r="MGY2" s="128"/>
      <c r="MGZ2" s="128"/>
      <c r="MHA2" s="128"/>
      <c r="MHB2" s="128"/>
      <c r="MHC2" s="128"/>
      <c r="MHD2" s="128"/>
      <c r="MHE2" s="128"/>
      <c r="MHF2" s="128"/>
      <c r="MHG2" s="128"/>
      <c r="MHH2" s="128"/>
      <c r="MHI2" s="128"/>
      <c r="MHJ2" s="128"/>
      <c r="MHK2" s="128"/>
      <c r="MHL2" s="128"/>
      <c r="MHM2" s="128"/>
      <c r="MHN2" s="128"/>
      <c r="MHO2" s="128"/>
      <c r="MHP2" s="128"/>
      <c r="MHQ2" s="128"/>
      <c r="MHR2" s="128"/>
      <c r="MHS2" s="128"/>
      <c r="MHT2" s="128"/>
      <c r="MHU2" s="128"/>
      <c r="MHV2" s="128"/>
      <c r="MHW2" s="128"/>
      <c r="MHX2" s="128"/>
      <c r="MHY2" s="128"/>
      <c r="MHZ2" s="128"/>
      <c r="MIA2" s="128"/>
      <c r="MIB2" s="128"/>
      <c r="MIC2" s="128"/>
      <c r="MID2" s="128"/>
      <c r="MIE2" s="128"/>
      <c r="MIF2" s="128"/>
      <c r="MIG2" s="128"/>
      <c r="MIH2" s="128"/>
      <c r="MII2" s="128"/>
      <c r="MIJ2" s="128"/>
      <c r="MIK2" s="128"/>
      <c r="MIL2" s="128"/>
      <c r="MIM2" s="128"/>
      <c r="MIN2" s="128"/>
      <c r="MIO2" s="128"/>
      <c r="MIP2" s="128"/>
      <c r="MIQ2" s="128"/>
      <c r="MIR2" s="128"/>
      <c r="MIS2" s="128"/>
      <c r="MIT2" s="128"/>
      <c r="MIU2" s="128"/>
      <c r="MIV2" s="128"/>
      <c r="MIW2" s="128"/>
      <c r="MIX2" s="128"/>
      <c r="MIY2" s="128"/>
      <c r="MIZ2" s="128"/>
      <c r="MJA2" s="128"/>
      <c r="MJB2" s="128"/>
      <c r="MJC2" s="128"/>
      <c r="MJD2" s="128"/>
      <c r="MJE2" s="128"/>
      <c r="MJF2" s="128"/>
      <c r="MJG2" s="128"/>
      <c r="MJH2" s="128"/>
      <c r="MJI2" s="128"/>
      <c r="MJJ2" s="128"/>
      <c r="MJK2" s="128"/>
      <c r="MJL2" s="128"/>
      <c r="MJM2" s="128"/>
      <c r="MJN2" s="128"/>
      <c r="MJO2" s="128"/>
      <c r="MJP2" s="128"/>
      <c r="MJQ2" s="128"/>
      <c r="MJR2" s="128"/>
      <c r="MJS2" s="128"/>
      <c r="MJT2" s="128"/>
      <c r="MJU2" s="128"/>
      <c r="MJV2" s="128"/>
      <c r="MJW2" s="128"/>
      <c r="MJX2" s="128"/>
      <c r="MJY2" s="128"/>
      <c r="MJZ2" s="128"/>
      <c r="MKA2" s="128"/>
      <c r="MKB2" s="128"/>
      <c r="MKC2" s="128"/>
      <c r="MKD2" s="128"/>
      <c r="MKE2" s="128"/>
      <c r="MKF2" s="128"/>
      <c r="MKG2" s="128"/>
      <c r="MKH2" s="128"/>
      <c r="MKI2" s="128"/>
      <c r="MKJ2" s="128"/>
      <c r="MKK2" s="128"/>
      <c r="MKL2" s="128"/>
      <c r="MKM2" s="128"/>
      <c r="MKN2" s="128"/>
      <c r="MKO2" s="128"/>
      <c r="MKP2" s="128"/>
      <c r="MKQ2" s="128"/>
      <c r="MKR2" s="128"/>
      <c r="MKS2" s="128"/>
      <c r="MKT2" s="128"/>
      <c r="MKU2" s="128"/>
      <c r="MKV2" s="128"/>
      <c r="MKW2" s="128"/>
      <c r="MKX2" s="128"/>
      <c r="MKY2" s="128"/>
      <c r="MKZ2" s="128"/>
      <c r="MLA2" s="128"/>
      <c r="MLB2" s="128"/>
      <c r="MLC2" s="128"/>
      <c r="MLD2" s="128"/>
      <c r="MLE2" s="128"/>
      <c r="MLF2" s="128"/>
      <c r="MLG2" s="128"/>
      <c r="MLH2" s="128"/>
      <c r="MLI2" s="128"/>
      <c r="MLJ2" s="128"/>
      <c r="MLK2" s="128"/>
      <c r="MLL2" s="128"/>
      <c r="MLM2" s="128"/>
      <c r="MLN2" s="128"/>
      <c r="MLO2" s="128"/>
      <c r="MLP2" s="128"/>
      <c r="MLQ2" s="128"/>
      <c r="MLR2" s="128"/>
      <c r="MLS2" s="128"/>
      <c r="MLT2" s="128"/>
      <c r="MLU2" s="128"/>
      <c r="MLV2" s="128"/>
      <c r="MLW2" s="128"/>
      <c r="MLX2" s="128"/>
      <c r="MLY2" s="128"/>
      <c r="MLZ2" s="128"/>
      <c r="MMA2" s="128"/>
      <c r="MMB2" s="128"/>
      <c r="MMC2" s="128"/>
      <c r="MMD2" s="128"/>
      <c r="MME2" s="128"/>
      <c r="MMF2" s="128"/>
      <c r="MMG2" s="128"/>
      <c r="MMH2" s="128"/>
      <c r="MMI2" s="128"/>
      <c r="MMJ2" s="128"/>
      <c r="MMK2" s="128"/>
      <c r="MML2" s="128"/>
      <c r="MMM2" s="128"/>
      <c r="MMN2" s="128"/>
      <c r="MMO2" s="128"/>
      <c r="MMP2" s="128"/>
      <c r="MMQ2" s="128"/>
      <c r="MMR2" s="128"/>
      <c r="MMS2" s="128"/>
      <c r="MMT2" s="128"/>
      <c r="MMU2" s="128"/>
      <c r="MMV2" s="128"/>
      <c r="MMW2" s="128"/>
      <c r="MMX2" s="128"/>
      <c r="MMY2" s="128"/>
      <c r="MMZ2" s="128"/>
      <c r="MNA2" s="128"/>
      <c r="MNB2" s="128"/>
      <c r="MNC2" s="128"/>
      <c r="MND2" s="128"/>
      <c r="MNE2" s="128"/>
      <c r="MNF2" s="128"/>
      <c r="MNG2" s="128"/>
      <c r="MNH2" s="128"/>
      <c r="MNI2" s="128"/>
      <c r="MNJ2" s="128"/>
      <c r="MNK2" s="128"/>
      <c r="MNL2" s="128"/>
      <c r="MNM2" s="128"/>
      <c r="MNN2" s="128"/>
      <c r="MNO2" s="128"/>
      <c r="MNP2" s="128"/>
      <c r="MNQ2" s="128"/>
      <c r="MNR2" s="128"/>
      <c r="MNS2" s="128"/>
      <c r="MNT2" s="128"/>
      <c r="MNU2" s="128"/>
      <c r="MNV2" s="128"/>
      <c r="MNW2" s="128"/>
      <c r="MNX2" s="128"/>
      <c r="MNY2" s="128"/>
      <c r="MNZ2" s="128"/>
      <c r="MOA2" s="128"/>
      <c r="MOB2" s="128"/>
      <c r="MOC2" s="128"/>
      <c r="MOD2" s="128"/>
      <c r="MOE2" s="128"/>
      <c r="MOF2" s="128"/>
      <c r="MOG2" s="128"/>
      <c r="MOH2" s="128"/>
      <c r="MOI2" s="128"/>
      <c r="MOJ2" s="128"/>
      <c r="MOK2" s="128"/>
      <c r="MOL2" s="128"/>
      <c r="MOM2" s="128"/>
      <c r="MON2" s="128"/>
      <c r="MOO2" s="128"/>
      <c r="MOP2" s="128"/>
      <c r="MOQ2" s="128"/>
      <c r="MOR2" s="128"/>
      <c r="MOS2" s="128"/>
      <c r="MOT2" s="128"/>
      <c r="MOU2" s="128"/>
      <c r="MOV2" s="128"/>
      <c r="MOW2" s="128"/>
      <c r="MOX2" s="128"/>
      <c r="MOY2" s="128"/>
      <c r="MOZ2" s="128"/>
      <c r="MPA2" s="128"/>
      <c r="MPB2" s="128"/>
      <c r="MPC2" s="128"/>
      <c r="MPD2" s="128"/>
      <c r="MPE2" s="128"/>
      <c r="MPF2" s="128"/>
      <c r="MPG2" s="128"/>
      <c r="MPH2" s="128"/>
      <c r="MPI2" s="128"/>
      <c r="MPJ2" s="128"/>
      <c r="MPK2" s="128"/>
      <c r="MPL2" s="128"/>
      <c r="MPM2" s="128"/>
      <c r="MPN2" s="128"/>
      <c r="MPO2" s="128"/>
      <c r="MPP2" s="128"/>
      <c r="MPQ2" s="128"/>
      <c r="MPR2" s="128"/>
      <c r="MPS2" s="128"/>
      <c r="MPT2" s="128"/>
      <c r="MPU2" s="128"/>
      <c r="MPV2" s="128"/>
      <c r="MPW2" s="128"/>
      <c r="MPX2" s="128"/>
      <c r="MPY2" s="128"/>
      <c r="MPZ2" s="128"/>
      <c r="MQA2" s="128"/>
      <c r="MQB2" s="128"/>
      <c r="MQC2" s="128"/>
      <c r="MQD2" s="128"/>
      <c r="MQE2" s="128"/>
      <c r="MQF2" s="128"/>
      <c r="MQG2" s="128"/>
      <c r="MQH2" s="128"/>
      <c r="MQI2" s="128"/>
      <c r="MQJ2" s="128"/>
      <c r="MQK2" s="128"/>
      <c r="MQL2" s="128"/>
      <c r="MQM2" s="128"/>
      <c r="MQN2" s="128"/>
      <c r="MQO2" s="128"/>
      <c r="MQP2" s="128"/>
      <c r="MQQ2" s="128"/>
      <c r="MQR2" s="128"/>
      <c r="MQS2" s="128"/>
      <c r="MQT2" s="128"/>
      <c r="MQU2" s="128"/>
      <c r="MQV2" s="128"/>
      <c r="MQW2" s="128"/>
      <c r="MQX2" s="128"/>
      <c r="MQY2" s="128"/>
      <c r="MQZ2" s="128"/>
      <c r="MRA2" s="128"/>
      <c r="MRB2" s="128"/>
      <c r="MRC2" s="128"/>
      <c r="MRD2" s="128"/>
      <c r="MRE2" s="128"/>
      <c r="MRF2" s="128"/>
      <c r="MRG2" s="128"/>
      <c r="MRH2" s="128"/>
      <c r="MRI2" s="128"/>
      <c r="MRJ2" s="128"/>
      <c r="MRK2" s="128"/>
      <c r="MRL2" s="128"/>
      <c r="MRM2" s="128"/>
      <c r="MRN2" s="128"/>
      <c r="MRO2" s="128"/>
      <c r="MRP2" s="128"/>
      <c r="MRQ2" s="128"/>
      <c r="MRR2" s="128"/>
      <c r="MRS2" s="128"/>
      <c r="MRT2" s="128"/>
      <c r="MRU2" s="128"/>
      <c r="MRV2" s="128"/>
      <c r="MRW2" s="128"/>
      <c r="MRX2" s="128"/>
      <c r="MRY2" s="128"/>
      <c r="MRZ2" s="128"/>
      <c r="MSA2" s="128"/>
      <c r="MSB2" s="128"/>
      <c r="MSC2" s="128"/>
      <c r="MSD2" s="128"/>
      <c r="MSE2" s="128"/>
      <c r="MSF2" s="128"/>
      <c r="MSG2" s="128"/>
      <c r="MSH2" s="128"/>
      <c r="MSI2" s="128"/>
      <c r="MSJ2" s="128"/>
      <c r="MSK2" s="128"/>
      <c r="MSL2" s="128"/>
      <c r="MSM2" s="128"/>
      <c r="MSN2" s="128"/>
      <c r="MSO2" s="128"/>
      <c r="MSP2" s="128"/>
      <c r="MSQ2" s="128"/>
      <c r="MSR2" s="128"/>
      <c r="MSS2" s="128"/>
      <c r="MST2" s="128"/>
      <c r="MSU2" s="128"/>
      <c r="MSV2" s="128"/>
      <c r="MSW2" s="128"/>
      <c r="MSX2" s="128"/>
      <c r="MSY2" s="128"/>
      <c r="MSZ2" s="128"/>
      <c r="MTA2" s="128"/>
      <c r="MTB2" s="128"/>
      <c r="MTC2" s="128"/>
      <c r="MTD2" s="128"/>
      <c r="MTE2" s="128"/>
      <c r="MTF2" s="128"/>
      <c r="MTG2" s="128"/>
      <c r="MTH2" s="128"/>
      <c r="MTI2" s="128"/>
      <c r="MTJ2" s="128"/>
      <c r="MTK2" s="128"/>
      <c r="MTL2" s="128"/>
      <c r="MTM2" s="128"/>
      <c r="MTN2" s="128"/>
      <c r="MTO2" s="128"/>
      <c r="MTP2" s="128"/>
      <c r="MTQ2" s="128"/>
      <c r="MTR2" s="128"/>
      <c r="MTS2" s="128"/>
      <c r="MTT2" s="128"/>
      <c r="MTU2" s="128"/>
      <c r="MTV2" s="128"/>
      <c r="MTW2" s="128"/>
      <c r="MTX2" s="128"/>
      <c r="MTY2" s="128"/>
      <c r="MTZ2" s="128"/>
      <c r="MUA2" s="128"/>
      <c r="MUB2" s="128"/>
      <c r="MUC2" s="128"/>
      <c r="MUD2" s="128"/>
      <c r="MUE2" s="128"/>
      <c r="MUF2" s="128"/>
      <c r="MUG2" s="128"/>
      <c r="MUH2" s="128"/>
      <c r="MUI2" s="128"/>
      <c r="MUJ2" s="128"/>
      <c r="MUK2" s="128"/>
      <c r="MUL2" s="128"/>
      <c r="MUM2" s="128"/>
      <c r="MUN2" s="128"/>
      <c r="MUO2" s="128"/>
      <c r="MUP2" s="128"/>
      <c r="MUQ2" s="128"/>
      <c r="MUR2" s="128"/>
      <c r="MUS2" s="128"/>
      <c r="MUT2" s="128"/>
      <c r="MUU2" s="128"/>
      <c r="MUV2" s="128"/>
      <c r="MUW2" s="128"/>
      <c r="MUX2" s="128"/>
      <c r="MUY2" s="128"/>
      <c r="MUZ2" s="128"/>
      <c r="MVA2" s="128"/>
      <c r="MVB2" s="128"/>
      <c r="MVC2" s="128"/>
      <c r="MVD2" s="128"/>
      <c r="MVE2" s="128"/>
      <c r="MVF2" s="128"/>
      <c r="MVG2" s="128"/>
      <c r="MVH2" s="128"/>
      <c r="MVI2" s="128"/>
      <c r="MVJ2" s="128"/>
      <c r="MVK2" s="128"/>
      <c r="MVL2" s="128"/>
      <c r="MVM2" s="128"/>
      <c r="MVN2" s="128"/>
      <c r="MVO2" s="128"/>
      <c r="MVP2" s="128"/>
      <c r="MVQ2" s="128"/>
      <c r="MVR2" s="128"/>
      <c r="MVS2" s="128"/>
      <c r="MVT2" s="128"/>
      <c r="MVU2" s="128"/>
      <c r="MVV2" s="128"/>
      <c r="MVW2" s="128"/>
      <c r="MVX2" s="128"/>
      <c r="MVY2" s="128"/>
      <c r="MVZ2" s="128"/>
      <c r="MWA2" s="128"/>
      <c r="MWB2" s="128"/>
      <c r="MWC2" s="128"/>
      <c r="MWD2" s="128"/>
      <c r="MWE2" s="128"/>
      <c r="MWF2" s="128"/>
      <c r="MWG2" s="128"/>
      <c r="MWH2" s="128"/>
      <c r="MWI2" s="128"/>
      <c r="MWJ2" s="128"/>
      <c r="MWK2" s="128"/>
      <c r="MWL2" s="128"/>
      <c r="MWM2" s="128"/>
      <c r="MWN2" s="128"/>
      <c r="MWO2" s="128"/>
      <c r="MWP2" s="128"/>
      <c r="MWQ2" s="128"/>
      <c r="MWR2" s="128"/>
      <c r="MWS2" s="128"/>
      <c r="MWT2" s="128"/>
      <c r="MWU2" s="128"/>
      <c r="MWV2" s="128"/>
      <c r="MWW2" s="128"/>
      <c r="MWX2" s="128"/>
      <c r="MWY2" s="128"/>
      <c r="MWZ2" s="128"/>
      <c r="MXA2" s="128"/>
      <c r="MXB2" s="128"/>
      <c r="MXC2" s="128"/>
      <c r="MXD2" s="128"/>
      <c r="MXE2" s="128"/>
      <c r="MXF2" s="128"/>
      <c r="MXG2" s="128"/>
      <c r="MXH2" s="128"/>
      <c r="MXI2" s="128"/>
      <c r="MXJ2" s="128"/>
      <c r="MXK2" s="128"/>
      <c r="MXL2" s="128"/>
      <c r="MXM2" s="128"/>
      <c r="MXN2" s="128"/>
      <c r="MXO2" s="128"/>
      <c r="MXP2" s="128"/>
      <c r="MXQ2" s="128"/>
      <c r="MXR2" s="128"/>
      <c r="MXS2" s="128"/>
      <c r="MXT2" s="128"/>
      <c r="MXU2" s="128"/>
      <c r="MXV2" s="128"/>
      <c r="MXW2" s="128"/>
      <c r="MXX2" s="128"/>
      <c r="MXY2" s="128"/>
      <c r="MXZ2" s="128"/>
      <c r="MYA2" s="128"/>
      <c r="MYB2" s="128"/>
      <c r="MYC2" s="128"/>
      <c r="MYD2" s="128"/>
      <c r="MYE2" s="128"/>
      <c r="MYF2" s="128"/>
      <c r="MYG2" s="128"/>
      <c r="MYH2" s="128"/>
      <c r="MYI2" s="128"/>
      <c r="MYJ2" s="128"/>
      <c r="MYK2" s="128"/>
      <c r="MYL2" s="128"/>
      <c r="MYM2" s="128"/>
      <c r="MYN2" s="128"/>
      <c r="MYO2" s="128"/>
      <c r="MYP2" s="128"/>
      <c r="MYQ2" s="128"/>
      <c r="MYR2" s="128"/>
      <c r="MYS2" s="128"/>
      <c r="MYT2" s="128"/>
      <c r="MYU2" s="128"/>
      <c r="MYV2" s="128"/>
      <c r="MYW2" s="128"/>
      <c r="MYX2" s="128"/>
      <c r="MYY2" s="128"/>
      <c r="MYZ2" s="128"/>
      <c r="MZA2" s="128"/>
      <c r="MZB2" s="128"/>
      <c r="MZC2" s="128"/>
      <c r="MZD2" s="128"/>
      <c r="MZE2" s="128"/>
      <c r="MZF2" s="128"/>
      <c r="MZG2" s="128"/>
      <c r="MZH2" s="128"/>
      <c r="MZI2" s="128"/>
      <c r="MZJ2" s="128"/>
      <c r="MZK2" s="128"/>
      <c r="MZL2" s="128"/>
      <c r="MZM2" s="128"/>
      <c r="MZN2" s="128"/>
      <c r="MZO2" s="128"/>
      <c r="MZP2" s="128"/>
      <c r="MZQ2" s="128"/>
      <c r="MZR2" s="128"/>
      <c r="MZS2" s="128"/>
      <c r="MZT2" s="128"/>
      <c r="MZU2" s="128"/>
      <c r="MZV2" s="128"/>
      <c r="MZW2" s="128"/>
      <c r="MZX2" s="128"/>
      <c r="MZY2" s="128"/>
      <c r="MZZ2" s="128"/>
      <c r="NAA2" s="128"/>
      <c r="NAB2" s="128"/>
      <c r="NAC2" s="128"/>
      <c r="NAD2" s="128"/>
      <c r="NAE2" s="128"/>
      <c r="NAF2" s="128"/>
      <c r="NAG2" s="128"/>
      <c r="NAH2" s="128"/>
      <c r="NAI2" s="128"/>
      <c r="NAJ2" s="128"/>
      <c r="NAK2" s="128"/>
      <c r="NAL2" s="128"/>
      <c r="NAM2" s="128"/>
      <c r="NAN2" s="128"/>
      <c r="NAO2" s="128"/>
      <c r="NAP2" s="128"/>
      <c r="NAQ2" s="128"/>
      <c r="NAR2" s="128"/>
      <c r="NAS2" s="128"/>
      <c r="NAT2" s="128"/>
      <c r="NAU2" s="128"/>
      <c r="NAV2" s="128"/>
      <c r="NAW2" s="128"/>
      <c r="NAX2" s="128"/>
      <c r="NAY2" s="128"/>
      <c r="NAZ2" s="128"/>
      <c r="NBA2" s="128"/>
      <c r="NBB2" s="128"/>
      <c r="NBC2" s="128"/>
      <c r="NBD2" s="128"/>
      <c r="NBE2" s="128"/>
      <c r="NBF2" s="128"/>
      <c r="NBG2" s="128"/>
      <c r="NBH2" s="128"/>
      <c r="NBI2" s="128"/>
      <c r="NBJ2" s="128"/>
      <c r="NBK2" s="128"/>
      <c r="NBL2" s="128"/>
      <c r="NBM2" s="128"/>
      <c r="NBN2" s="128"/>
      <c r="NBO2" s="128"/>
      <c r="NBP2" s="128"/>
      <c r="NBQ2" s="128"/>
      <c r="NBR2" s="128"/>
      <c r="NBS2" s="128"/>
      <c r="NBT2" s="128"/>
      <c r="NBU2" s="128"/>
      <c r="NBV2" s="128"/>
      <c r="NBW2" s="128"/>
      <c r="NBX2" s="128"/>
      <c r="NBY2" s="128"/>
      <c r="NBZ2" s="128"/>
      <c r="NCA2" s="128"/>
      <c r="NCB2" s="128"/>
      <c r="NCC2" s="128"/>
      <c r="NCD2" s="128"/>
      <c r="NCE2" s="128"/>
      <c r="NCF2" s="128"/>
      <c r="NCG2" s="128"/>
      <c r="NCH2" s="128"/>
      <c r="NCI2" s="128"/>
      <c r="NCJ2" s="128"/>
      <c r="NCK2" s="128"/>
      <c r="NCL2" s="128"/>
      <c r="NCM2" s="128"/>
      <c r="NCN2" s="128"/>
      <c r="NCO2" s="128"/>
      <c r="NCP2" s="128"/>
      <c r="NCQ2" s="128"/>
      <c r="NCR2" s="128"/>
      <c r="NCS2" s="128"/>
      <c r="NCT2" s="128"/>
      <c r="NCU2" s="128"/>
      <c r="NCV2" s="128"/>
      <c r="NCW2" s="128"/>
      <c r="NCX2" s="128"/>
      <c r="NCY2" s="128"/>
      <c r="NCZ2" s="128"/>
      <c r="NDA2" s="128"/>
      <c r="NDB2" s="128"/>
      <c r="NDC2" s="128"/>
      <c r="NDD2" s="128"/>
      <c r="NDE2" s="128"/>
      <c r="NDF2" s="128"/>
      <c r="NDG2" s="128"/>
      <c r="NDH2" s="128"/>
      <c r="NDI2" s="128"/>
      <c r="NDJ2" s="128"/>
      <c r="NDK2" s="128"/>
      <c r="NDL2" s="128"/>
      <c r="NDM2" s="128"/>
      <c r="NDN2" s="128"/>
      <c r="NDO2" s="128"/>
      <c r="NDP2" s="128"/>
      <c r="NDQ2" s="128"/>
      <c r="NDR2" s="128"/>
      <c r="NDS2" s="128"/>
      <c r="NDT2" s="128"/>
      <c r="NDU2" s="128"/>
      <c r="NDV2" s="128"/>
      <c r="NDW2" s="128"/>
      <c r="NDX2" s="128"/>
      <c r="NDY2" s="128"/>
      <c r="NDZ2" s="128"/>
      <c r="NEA2" s="128"/>
      <c r="NEB2" s="128"/>
      <c r="NEC2" s="128"/>
      <c r="NED2" s="128"/>
      <c r="NEE2" s="128"/>
      <c r="NEF2" s="128"/>
      <c r="NEG2" s="128"/>
      <c r="NEH2" s="128"/>
      <c r="NEI2" s="128"/>
      <c r="NEJ2" s="128"/>
      <c r="NEK2" s="128"/>
      <c r="NEL2" s="128"/>
      <c r="NEM2" s="128"/>
      <c r="NEN2" s="128"/>
      <c r="NEO2" s="128"/>
      <c r="NEP2" s="128"/>
      <c r="NEQ2" s="128"/>
      <c r="NER2" s="128"/>
      <c r="NES2" s="128"/>
      <c r="NET2" s="128"/>
      <c r="NEU2" s="128"/>
      <c r="NEV2" s="128"/>
      <c r="NEW2" s="128"/>
      <c r="NEX2" s="128"/>
      <c r="NEY2" s="128"/>
      <c r="NEZ2" s="128"/>
      <c r="NFA2" s="128"/>
      <c r="NFB2" s="128"/>
      <c r="NFC2" s="128"/>
      <c r="NFD2" s="128"/>
      <c r="NFE2" s="128"/>
      <c r="NFF2" s="128"/>
      <c r="NFG2" s="128"/>
      <c r="NFH2" s="128"/>
      <c r="NFI2" s="128"/>
      <c r="NFJ2" s="128"/>
      <c r="NFK2" s="128"/>
      <c r="NFL2" s="128"/>
      <c r="NFM2" s="128"/>
      <c r="NFN2" s="128"/>
      <c r="NFO2" s="128"/>
      <c r="NFP2" s="128"/>
      <c r="NFQ2" s="128"/>
      <c r="NFR2" s="128"/>
      <c r="NFS2" s="128"/>
      <c r="NFT2" s="128"/>
      <c r="NFU2" s="128"/>
      <c r="NFV2" s="128"/>
      <c r="NFW2" s="128"/>
      <c r="NFX2" s="128"/>
      <c r="NFY2" s="128"/>
      <c r="NFZ2" s="128"/>
      <c r="NGA2" s="128"/>
      <c r="NGB2" s="128"/>
      <c r="NGC2" s="128"/>
      <c r="NGD2" s="128"/>
      <c r="NGE2" s="128"/>
      <c r="NGF2" s="128"/>
      <c r="NGG2" s="128"/>
      <c r="NGH2" s="128"/>
      <c r="NGI2" s="128"/>
      <c r="NGJ2" s="128"/>
      <c r="NGK2" s="128"/>
      <c r="NGL2" s="128"/>
      <c r="NGM2" s="128"/>
      <c r="NGN2" s="128"/>
      <c r="NGO2" s="128"/>
      <c r="NGP2" s="128"/>
      <c r="NGQ2" s="128"/>
      <c r="NGR2" s="128"/>
      <c r="NGS2" s="128"/>
      <c r="NGT2" s="128"/>
      <c r="NGU2" s="128"/>
      <c r="NGV2" s="128"/>
      <c r="NGW2" s="128"/>
      <c r="NGX2" s="128"/>
      <c r="NGY2" s="128"/>
      <c r="NGZ2" s="128"/>
      <c r="NHA2" s="128"/>
      <c r="NHB2" s="128"/>
      <c r="NHC2" s="128"/>
      <c r="NHD2" s="128"/>
      <c r="NHE2" s="128"/>
      <c r="NHF2" s="128"/>
      <c r="NHG2" s="128"/>
      <c r="NHH2" s="128"/>
      <c r="NHI2" s="128"/>
      <c r="NHJ2" s="128"/>
      <c r="NHK2" s="128"/>
      <c r="NHL2" s="128"/>
      <c r="NHM2" s="128"/>
      <c r="NHN2" s="128"/>
      <c r="NHO2" s="128"/>
      <c r="NHP2" s="128"/>
      <c r="NHQ2" s="128"/>
      <c r="NHR2" s="128"/>
      <c r="NHS2" s="128"/>
      <c r="NHT2" s="128"/>
      <c r="NHU2" s="128"/>
      <c r="NHV2" s="128"/>
      <c r="NHW2" s="128"/>
      <c r="NHX2" s="128"/>
      <c r="NHY2" s="128"/>
      <c r="NHZ2" s="128"/>
      <c r="NIA2" s="128"/>
      <c r="NIB2" s="128"/>
      <c r="NIC2" s="128"/>
      <c r="NID2" s="128"/>
      <c r="NIE2" s="128"/>
      <c r="NIF2" s="128"/>
      <c r="NIG2" s="128"/>
      <c r="NIH2" s="128"/>
      <c r="NII2" s="128"/>
      <c r="NIJ2" s="128"/>
      <c r="NIK2" s="128"/>
      <c r="NIL2" s="128"/>
      <c r="NIM2" s="128"/>
      <c r="NIN2" s="128"/>
      <c r="NIO2" s="128"/>
      <c r="NIP2" s="128"/>
      <c r="NIQ2" s="128"/>
      <c r="NIR2" s="128"/>
      <c r="NIS2" s="128"/>
      <c r="NIT2" s="128"/>
      <c r="NIU2" s="128"/>
      <c r="NIV2" s="128"/>
      <c r="NIW2" s="128"/>
      <c r="NIX2" s="128"/>
      <c r="NIY2" s="128"/>
      <c r="NIZ2" s="128"/>
      <c r="NJA2" s="128"/>
      <c r="NJB2" s="128"/>
      <c r="NJC2" s="128"/>
      <c r="NJD2" s="128"/>
      <c r="NJE2" s="128"/>
      <c r="NJF2" s="128"/>
      <c r="NJG2" s="128"/>
      <c r="NJH2" s="128"/>
      <c r="NJI2" s="128"/>
      <c r="NJJ2" s="128"/>
      <c r="NJK2" s="128"/>
      <c r="NJL2" s="128"/>
      <c r="NJM2" s="128"/>
      <c r="NJN2" s="128"/>
      <c r="NJO2" s="128"/>
      <c r="NJP2" s="128"/>
      <c r="NJQ2" s="128"/>
      <c r="NJR2" s="128"/>
      <c r="NJS2" s="128"/>
      <c r="NJT2" s="128"/>
      <c r="NJU2" s="128"/>
      <c r="NJV2" s="128"/>
      <c r="NJW2" s="128"/>
      <c r="NJX2" s="128"/>
      <c r="NJY2" s="128"/>
      <c r="NJZ2" s="128"/>
      <c r="NKA2" s="128"/>
      <c r="NKB2" s="128"/>
      <c r="NKC2" s="128"/>
      <c r="NKD2" s="128"/>
      <c r="NKE2" s="128"/>
      <c r="NKF2" s="128"/>
      <c r="NKG2" s="128"/>
      <c r="NKH2" s="128"/>
      <c r="NKI2" s="128"/>
      <c r="NKJ2" s="128"/>
      <c r="NKK2" s="128"/>
      <c r="NKL2" s="128"/>
      <c r="NKM2" s="128"/>
      <c r="NKN2" s="128"/>
      <c r="NKO2" s="128"/>
      <c r="NKP2" s="128"/>
      <c r="NKQ2" s="128"/>
      <c r="NKR2" s="128"/>
      <c r="NKS2" s="128"/>
      <c r="NKT2" s="128"/>
      <c r="NKU2" s="128"/>
      <c r="NKV2" s="128"/>
      <c r="NKW2" s="128"/>
      <c r="NKX2" s="128"/>
      <c r="NKY2" s="128"/>
      <c r="NKZ2" s="128"/>
      <c r="NLA2" s="128"/>
      <c r="NLB2" s="128"/>
      <c r="NLC2" s="128"/>
      <c r="NLD2" s="128"/>
      <c r="NLE2" s="128"/>
      <c r="NLF2" s="128"/>
      <c r="NLG2" s="128"/>
      <c r="NLH2" s="128"/>
      <c r="NLI2" s="128"/>
      <c r="NLJ2" s="128"/>
      <c r="NLK2" s="128"/>
      <c r="NLL2" s="128"/>
      <c r="NLM2" s="128"/>
      <c r="NLN2" s="128"/>
      <c r="NLO2" s="128"/>
      <c r="NLP2" s="128"/>
      <c r="NLQ2" s="128"/>
      <c r="NLR2" s="128"/>
      <c r="NLS2" s="128"/>
      <c r="NLT2" s="128"/>
      <c r="NLU2" s="128"/>
      <c r="NLV2" s="128"/>
      <c r="NLW2" s="128"/>
      <c r="NLX2" s="128"/>
      <c r="NLY2" s="128"/>
      <c r="NLZ2" s="128"/>
      <c r="NMA2" s="128"/>
      <c r="NMB2" s="128"/>
      <c r="NMC2" s="128"/>
      <c r="NMD2" s="128"/>
      <c r="NME2" s="128"/>
      <c r="NMF2" s="128"/>
      <c r="NMG2" s="128"/>
      <c r="NMH2" s="128"/>
      <c r="NMI2" s="128"/>
      <c r="NMJ2" s="128"/>
      <c r="NMK2" s="128"/>
      <c r="NML2" s="128"/>
      <c r="NMM2" s="128"/>
      <c r="NMN2" s="128"/>
      <c r="NMO2" s="128"/>
      <c r="NMP2" s="128"/>
      <c r="NMQ2" s="128"/>
      <c r="NMR2" s="128"/>
      <c r="NMS2" s="128"/>
      <c r="NMT2" s="128"/>
      <c r="NMU2" s="128"/>
      <c r="NMV2" s="128"/>
      <c r="NMW2" s="128"/>
      <c r="NMX2" s="128"/>
      <c r="NMY2" s="128"/>
      <c r="NMZ2" s="128"/>
      <c r="NNA2" s="128"/>
      <c r="NNB2" s="128"/>
      <c r="NNC2" s="128"/>
      <c r="NND2" s="128"/>
      <c r="NNE2" s="128"/>
      <c r="NNF2" s="128"/>
      <c r="NNG2" s="128"/>
      <c r="NNH2" s="128"/>
      <c r="NNI2" s="128"/>
      <c r="NNJ2" s="128"/>
      <c r="NNK2" s="128"/>
      <c r="NNL2" s="128"/>
      <c r="NNM2" s="128"/>
      <c r="NNN2" s="128"/>
      <c r="NNO2" s="128"/>
      <c r="NNP2" s="128"/>
      <c r="NNQ2" s="128"/>
      <c r="NNR2" s="128"/>
      <c r="NNS2" s="128"/>
      <c r="NNT2" s="128"/>
      <c r="NNU2" s="128"/>
      <c r="NNV2" s="128"/>
      <c r="NNW2" s="128"/>
      <c r="NNX2" s="128"/>
      <c r="NNY2" s="128"/>
      <c r="NNZ2" s="128"/>
      <c r="NOA2" s="128"/>
      <c r="NOB2" s="128"/>
      <c r="NOC2" s="128"/>
      <c r="NOD2" s="128"/>
      <c r="NOE2" s="128"/>
      <c r="NOF2" s="128"/>
      <c r="NOG2" s="128"/>
      <c r="NOH2" s="128"/>
      <c r="NOI2" s="128"/>
      <c r="NOJ2" s="128"/>
      <c r="NOK2" s="128"/>
      <c r="NOL2" s="128"/>
      <c r="NOM2" s="128"/>
      <c r="NON2" s="128"/>
      <c r="NOO2" s="128"/>
      <c r="NOP2" s="128"/>
      <c r="NOQ2" s="128"/>
      <c r="NOR2" s="128"/>
      <c r="NOS2" s="128"/>
      <c r="NOT2" s="128"/>
      <c r="NOU2" s="128"/>
      <c r="NOV2" s="128"/>
      <c r="NOW2" s="128"/>
      <c r="NOX2" s="128"/>
      <c r="NOY2" s="128"/>
      <c r="NOZ2" s="128"/>
      <c r="NPA2" s="128"/>
      <c r="NPB2" s="128"/>
      <c r="NPC2" s="128"/>
      <c r="NPD2" s="128"/>
      <c r="NPE2" s="128"/>
      <c r="NPF2" s="128"/>
      <c r="NPG2" s="128"/>
      <c r="NPH2" s="128"/>
      <c r="NPI2" s="128"/>
      <c r="NPJ2" s="128"/>
      <c r="NPK2" s="128"/>
      <c r="NPL2" s="128"/>
      <c r="NPM2" s="128"/>
      <c r="NPN2" s="128"/>
      <c r="NPO2" s="128"/>
      <c r="NPP2" s="128"/>
      <c r="NPQ2" s="128"/>
      <c r="NPR2" s="128"/>
      <c r="NPS2" s="128"/>
      <c r="NPT2" s="128"/>
      <c r="NPU2" s="128"/>
      <c r="NPV2" s="128"/>
      <c r="NPW2" s="128"/>
      <c r="NPX2" s="128"/>
      <c r="NPY2" s="128"/>
      <c r="NPZ2" s="128"/>
      <c r="NQA2" s="128"/>
      <c r="NQB2" s="128"/>
      <c r="NQC2" s="128"/>
      <c r="NQD2" s="128"/>
      <c r="NQE2" s="128"/>
      <c r="NQF2" s="128"/>
      <c r="NQG2" s="128"/>
      <c r="NQH2" s="128"/>
      <c r="NQI2" s="128"/>
      <c r="NQJ2" s="128"/>
      <c r="NQK2" s="128"/>
      <c r="NQL2" s="128"/>
      <c r="NQM2" s="128"/>
      <c r="NQN2" s="128"/>
      <c r="NQO2" s="128"/>
      <c r="NQP2" s="128"/>
      <c r="NQQ2" s="128"/>
      <c r="NQR2" s="128"/>
      <c r="NQS2" s="128"/>
      <c r="NQT2" s="128"/>
      <c r="NQU2" s="128"/>
      <c r="NQV2" s="128"/>
      <c r="NQW2" s="128"/>
      <c r="NQX2" s="128"/>
      <c r="NQY2" s="128"/>
      <c r="NQZ2" s="128"/>
      <c r="NRA2" s="128"/>
      <c r="NRB2" s="128"/>
      <c r="NRC2" s="128"/>
      <c r="NRD2" s="128"/>
      <c r="NRE2" s="128"/>
      <c r="NRF2" s="128"/>
      <c r="NRG2" s="128"/>
      <c r="NRH2" s="128"/>
      <c r="NRI2" s="128"/>
      <c r="NRJ2" s="128"/>
      <c r="NRK2" s="128"/>
      <c r="NRL2" s="128"/>
      <c r="NRM2" s="128"/>
      <c r="NRN2" s="128"/>
      <c r="NRO2" s="128"/>
      <c r="NRP2" s="128"/>
      <c r="NRQ2" s="128"/>
      <c r="NRR2" s="128"/>
      <c r="NRS2" s="128"/>
      <c r="NRT2" s="128"/>
      <c r="NRU2" s="128"/>
      <c r="NRV2" s="128"/>
      <c r="NRW2" s="128"/>
      <c r="NRX2" s="128"/>
      <c r="NRY2" s="128"/>
      <c r="NRZ2" s="128"/>
      <c r="NSA2" s="128"/>
      <c r="NSB2" s="128"/>
      <c r="NSC2" s="128"/>
      <c r="NSD2" s="128"/>
      <c r="NSE2" s="128"/>
      <c r="NSF2" s="128"/>
      <c r="NSG2" s="128"/>
      <c r="NSH2" s="128"/>
      <c r="NSI2" s="128"/>
      <c r="NSJ2" s="128"/>
      <c r="NSK2" s="128"/>
      <c r="NSL2" s="128"/>
      <c r="NSM2" s="128"/>
      <c r="NSN2" s="128"/>
      <c r="NSO2" s="128"/>
      <c r="NSP2" s="128"/>
      <c r="NSQ2" s="128"/>
      <c r="NSR2" s="128"/>
      <c r="NSS2" s="128"/>
      <c r="NST2" s="128"/>
      <c r="NSU2" s="128"/>
      <c r="NSV2" s="128"/>
      <c r="NSW2" s="128"/>
      <c r="NSX2" s="128"/>
      <c r="NSY2" s="128"/>
      <c r="NSZ2" s="128"/>
      <c r="NTA2" s="128"/>
      <c r="NTB2" s="128"/>
      <c r="NTC2" s="128"/>
      <c r="NTD2" s="128"/>
      <c r="NTE2" s="128"/>
      <c r="NTF2" s="128"/>
      <c r="NTG2" s="128"/>
      <c r="NTH2" s="128"/>
      <c r="NTI2" s="128"/>
      <c r="NTJ2" s="128"/>
      <c r="NTK2" s="128"/>
      <c r="NTL2" s="128"/>
      <c r="NTM2" s="128"/>
      <c r="NTN2" s="128"/>
      <c r="NTO2" s="128"/>
      <c r="NTP2" s="128"/>
      <c r="NTQ2" s="128"/>
      <c r="NTR2" s="128"/>
      <c r="NTS2" s="128"/>
      <c r="NTT2" s="128"/>
      <c r="NTU2" s="128"/>
      <c r="NTV2" s="128"/>
      <c r="NTW2" s="128"/>
      <c r="NTX2" s="128"/>
      <c r="NTY2" s="128"/>
      <c r="NTZ2" s="128"/>
      <c r="NUA2" s="128"/>
      <c r="NUB2" s="128"/>
      <c r="NUC2" s="128"/>
      <c r="NUD2" s="128"/>
      <c r="NUE2" s="128"/>
      <c r="NUF2" s="128"/>
      <c r="NUG2" s="128"/>
      <c r="NUH2" s="128"/>
      <c r="NUI2" s="128"/>
      <c r="NUJ2" s="128"/>
      <c r="NUK2" s="128"/>
      <c r="NUL2" s="128"/>
      <c r="NUM2" s="128"/>
      <c r="NUN2" s="128"/>
      <c r="NUO2" s="128"/>
      <c r="NUP2" s="128"/>
      <c r="NUQ2" s="128"/>
      <c r="NUR2" s="128"/>
      <c r="NUS2" s="128"/>
      <c r="NUT2" s="128"/>
      <c r="NUU2" s="128"/>
      <c r="NUV2" s="128"/>
      <c r="NUW2" s="128"/>
      <c r="NUX2" s="128"/>
      <c r="NUY2" s="128"/>
      <c r="NUZ2" s="128"/>
      <c r="NVA2" s="128"/>
      <c r="NVB2" s="128"/>
      <c r="NVC2" s="128"/>
      <c r="NVD2" s="128"/>
      <c r="NVE2" s="128"/>
      <c r="NVF2" s="128"/>
      <c r="NVG2" s="128"/>
      <c r="NVH2" s="128"/>
      <c r="NVI2" s="128"/>
      <c r="NVJ2" s="128"/>
      <c r="NVK2" s="128"/>
      <c r="NVL2" s="128"/>
      <c r="NVM2" s="128"/>
      <c r="NVN2" s="128"/>
      <c r="NVO2" s="128"/>
      <c r="NVP2" s="128"/>
      <c r="NVQ2" s="128"/>
      <c r="NVR2" s="128"/>
      <c r="NVS2" s="128"/>
      <c r="NVT2" s="128"/>
      <c r="NVU2" s="128"/>
      <c r="NVV2" s="128"/>
      <c r="NVW2" s="128"/>
      <c r="NVX2" s="128"/>
      <c r="NVY2" s="128"/>
      <c r="NVZ2" s="128"/>
      <c r="NWA2" s="128"/>
      <c r="NWB2" s="128"/>
      <c r="NWC2" s="128"/>
      <c r="NWD2" s="128"/>
      <c r="NWE2" s="128"/>
      <c r="NWF2" s="128"/>
      <c r="NWG2" s="128"/>
      <c r="NWH2" s="128"/>
      <c r="NWI2" s="128"/>
      <c r="NWJ2" s="128"/>
      <c r="NWK2" s="128"/>
      <c r="NWL2" s="128"/>
      <c r="NWM2" s="128"/>
      <c r="NWN2" s="128"/>
      <c r="NWO2" s="128"/>
      <c r="NWP2" s="128"/>
      <c r="NWQ2" s="128"/>
      <c r="NWR2" s="128"/>
      <c r="NWS2" s="128"/>
      <c r="NWT2" s="128"/>
      <c r="NWU2" s="128"/>
      <c r="NWV2" s="128"/>
      <c r="NWW2" s="128"/>
      <c r="NWX2" s="128"/>
      <c r="NWY2" s="128"/>
      <c r="NWZ2" s="128"/>
      <c r="NXA2" s="128"/>
      <c r="NXB2" s="128"/>
      <c r="NXC2" s="128"/>
      <c r="NXD2" s="128"/>
      <c r="NXE2" s="128"/>
      <c r="NXF2" s="128"/>
      <c r="NXG2" s="128"/>
      <c r="NXH2" s="128"/>
      <c r="NXI2" s="128"/>
      <c r="NXJ2" s="128"/>
      <c r="NXK2" s="128"/>
      <c r="NXL2" s="128"/>
      <c r="NXM2" s="128"/>
      <c r="NXN2" s="128"/>
      <c r="NXO2" s="128"/>
      <c r="NXP2" s="128"/>
      <c r="NXQ2" s="128"/>
      <c r="NXR2" s="128"/>
      <c r="NXS2" s="128"/>
      <c r="NXT2" s="128"/>
      <c r="NXU2" s="128"/>
      <c r="NXV2" s="128"/>
      <c r="NXW2" s="128"/>
      <c r="NXX2" s="128"/>
      <c r="NXY2" s="128"/>
      <c r="NXZ2" s="128"/>
      <c r="NYA2" s="128"/>
      <c r="NYB2" s="128"/>
      <c r="NYC2" s="128"/>
      <c r="NYD2" s="128"/>
      <c r="NYE2" s="128"/>
      <c r="NYF2" s="128"/>
      <c r="NYG2" s="128"/>
      <c r="NYH2" s="128"/>
      <c r="NYI2" s="128"/>
      <c r="NYJ2" s="128"/>
      <c r="NYK2" s="128"/>
      <c r="NYL2" s="128"/>
      <c r="NYM2" s="128"/>
      <c r="NYN2" s="128"/>
      <c r="NYO2" s="128"/>
      <c r="NYP2" s="128"/>
      <c r="NYQ2" s="128"/>
      <c r="NYR2" s="128"/>
      <c r="NYS2" s="128"/>
      <c r="NYT2" s="128"/>
      <c r="NYU2" s="128"/>
      <c r="NYV2" s="128"/>
      <c r="NYW2" s="128"/>
      <c r="NYX2" s="128"/>
      <c r="NYY2" s="128"/>
      <c r="NYZ2" s="128"/>
      <c r="NZA2" s="128"/>
      <c r="NZB2" s="128"/>
      <c r="NZC2" s="128"/>
      <c r="NZD2" s="128"/>
      <c r="NZE2" s="128"/>
      <c r="NZF2" s="128"/>
      <c r="NZG2" s="128"/>
      <c r="NZH2" s="128"/>
      <c r="NZI2" s="128"/>
      <c r="NZJ2" s="128"/>
      <c r="NZK2" s="128"/>
      <c r="NZL2" s="128"/>
      <c r="NZM2" s="128"/>
      <c r="NZN2" s="128"/>
      <c r="NZO2" s="128"/>
      <c r="NZP2" s="128"/>
      <c r="NZQ2" s="128"/>
      <c r="NZR2" s="128"/>
      <c r="NZS2" s="128"/>
      <c r="NZT2" s="128"/>
      <c r="NZU2" s="128"/>
      <c r="NZV2" s="128"/>
      <c r="NZW2" s="128"/>
      <c r="NZX2" s="128"/>
      <c r="NZY2" s="128"/>
      <c r="NZZ2" s="128"/>
      <c r="OAA2" s="128"/>
      <c r="OAB2" s="128"/>
      <c r="OAC2" s="128"/>
      <c r="OAD2" s="128"/>
      <c r="OAE2" s="128"/>
      <c r="OAF2" s="128"/>
      <c r="OAG2" s="128"/>
      <c r="OAH2" s="128"/>
      <c r="OAI2" s="128"/>
      <c r="OAJ2" s="128"/>
      <c r="OAK2" s="128"/>
      <c r="OAL2" s="128"/>
      <c r="OAM2" s="128"/>
      <c r="OAN2" s="128"/>
      <c r="OAO2" s="128"/>
      <c r="OAP2" s="128"/>
      <c r="OAQ2" s="128"/>
      <c r="OAR2" s="128"/>
      <c r="OAS2" s="128"/>
      <c r="OAT2" s="128"/>
      <c r="OAU2" s="128"/>
      <c r="OAV2" s="128"/>
      <c r="OAW2" s="128"/>
      <c r="OAX2" s="128"/>
      <c r="OAY2" s="128"/>
      <c r="OAZ2" s="128"/>
      <c r="OBA2" s="128"/>
      <c r="OBB2" s="128"/>
      <c r="OBC2" s="128"/>
      <c r="OBD2" s="128"/>
      <c r="OBE2" s="128"/>
      <c r="OBF2" s="128"/>
      <c r="OBG2" s="128"/>
      <c r="OBH2" s="128"/>
      <c r="OBI2" s="128"/>
      <c r="OBJ2" s="128"/>
      <c r="OBK2" s="128"/>
      <c r="OBL2" s="128"/>
      <c r="OBM2" s="128"/>
      <c r="OBN2" s="128"/>
      <c r="OBO2" s="128"/>
      <c r="OBP2" s="128"/>
      <c r="OBQ2" s="128"/>
      <c r="OBR2" s="128"/>
      <c r="OBS2" s="128"/>
      <c r="OBT2" s="128"/>
      <c r="OBU2" s="128"/>
      <c r="OBV2" s="128"/>
      <c r="OBW2" s="128"/>
      <c r="OBX2" s="128"/>
      <c r="OBY2" s="128"/>
      <c r="OBZ2" s="128"/>
      <c r="OCA2" s="128"/>
      <c r="OCB2" s="128"/>
      <c r="OCC2" s="128"/>
      <c r="OCD2" s="128"/>
      <c r="OCE2" s="128"/>
      <c r="OCF2" s="128"/>
      <c r="OCG2" s="128"/>
      <c r="OCH2" s="128"/>
      <c r="OCI2" s="128"/>
      <c r="OCJ2" s="128"/>
      <c r="OCK2" s="128"/>
      <c r="OCL2" s="128"/>
      <c r="OCM2" s="128"/>
      <c r="OCN2" s="128"/>
      <c r="OCO2" s="128"/>
      <c r="OCP2" s="128"/>
      <c r="OCQ2" s="128"/>
      <c r="OCR2" s="128"/>
      <c r="OCS2" s="128"/>
      <c r="OCT2" s="128"/>
      <c r="OCU2" s="128"/>
      <c r="OCV2" s="128"/>
      <c r="OCW2" s="128"/>
      <c r="OCX2" s="128"/>
      <c r="OCY2" s="128"/>
      <c r="OCZ2" s="128"/>
      <c r="ODA2" s="128"/>
      <c r="ODB2" s="128"/>
      <c r="ODC2" s="128"/>
      <c r="ODD2" s="128"/>
      <c r="ODE2" s="128"/>
      <c r="ODF2" s="128"/>
      <c r="ODG2" s="128"/>
      <c r="ODH2" s="128"/>
      <c r="ODI2" s="128"/>
      <c r="ODJ2" s="128"/>
      <c r="ODK2" s="128"/>
      <c r="ODL2" s="128"/>
      <c r="ODM2" s="128"/>
      <c r="ODN2" s="128"/>
      <c r="ODO2" s="128"/>
      <c r="ODP2" s="128"/>
      <c r="ODQ2" s="128"/>
      <c r="ODR2" s="128"/>
      <c r="ODS2" s="128"/>
      <c r="ODT2" s="128"/>
      <c r="ODU2" s="128"/>
      <c r="ODV2" s="128"/>
      <c r="ODW2" s="128"/>
      <c r="ODX2" s="128"/>
      <c r="ODY2" s="128"/>
      <c r="ODZ2" s="128"/>
      <c r="OEA2" s="128"/>
      <c r="OEB2" s="128"/>
      <c r="OEC2" s="128"/>
      <c r="OED2" s="128"/>
      <c r="OEE2" s="128"/>
      <c r="OEF2" s="128"/>
      <c r="OEG2" s="128"/>
      <c r="OEH2" s="128"/>
      <c r="OEI2" s="128"/>
      <c r="OEJ2" s="128"/>
      <c r="OEK2" s="128"/>
      <c r="OEL2" s="128"/>
      <c r="OEM2" s="128"/>
      <c r="OEN2" s="128"/>
      <c r="OEO2" s="128"/>
      <c r="OEP2" s="128"/>
      <c r="OEQ2" s="128"/>
      <c r="OER2" s="128"/>
      <c r="OES2" s="128"/>
      <c r="OET2" s="128"/>
      <c r="OEU2" s="128"/>
      <c r="OEV2" s="128"/>
      <c r="OEW2" s="128"/>
      <c r="OEX2" s="128"/>
      <c r="OEY2" s="128"/>
      <c r="OEZ2" s="128"/>
      <c r="OFA2" s="128"/>
      <c r="OFB2" s="128"/>
      <c r="OFC2" s="128"/>
      <c r="OFD2" s="128"/>
      <c r="OFE2" s="128"/>
      <c r="OFF2" s="128"/>
      <c r="OFG2" s="128"/>
      <c r="OFH2" s="128"/>
      <c r="OFI2" s="128"/>
      <c r="OFJ2" s="128"/>
      <c r="OFK2" s="128"/>
      <c r="OFL2" s="128"/>
      <c r="OFM2" s="128"/>
      <c r="OFN2" s="128"/>
      <c r="OFO2" s="128"/>
      <c r="OFP2" s="128"/>
      <c r="OFQ2" s="128"/>
      <c r="OFR2" s="128"/>
      <c r="OFS2" s="128"/>
      <c r="OFT2" s="128"/>
      <c r="OFU2" s="128"/>
      <c r="OFV2" s="128"/>
      <c r="OFW2" s="128"/>
      <c r="OFX2" s="128"/>
      <c r="OFY2" s="128"/>
      <c r="OFZ2" s="128"/>
      <c r="OGA2" s="128"/>
      <c r="OGB2" s="128"/>
      <c r="OGC2" s="128"/>
      <c r="OGD2" s="128"/>
      <c r="OGE2" s="128"/>
      <c r="OGF2" s="128"/>
      <c r="OGG2" s="128"/>
      <c r="OGH2" s="128"/>
      <c r="OGI2" s="128"/>
      <c r="OGJ2" s="128"/>
      <c r="OGK2" s="128"/>
      <c r="OGL2" s="128"/>
      <c r="OGM2" s="128"/>
      <c r="OGN2" s="128"/>
      <c r="OGO2" s="128"/>
      <c r="OGP2" s="128"/>
      <c r="OGQ2" s="128"/>
      <c r="OGR2" s="128"/>
      <c r="OGS2" s="128"/>
      <c r="OGT2" s="128"/>
      <c r="OGU2" s="128"/>
      <c r="OGV2" s="128"/>
      <c r="OGW2" s="128"/>
      <c r="OGX2" s="128"/>
      <c r="OGY2" s="128"/>
      <c r="OGZ2" s="128"/>
      <c r="OHA2" s="128"/>
      <c r="OHB2" s="128"/>
      <c r="OHC2" s="128"/>
      <c r="OHD2" s="128"/>
      <c r="OHE2" s="128"/>
      <c r="OHF2" s="128"/>
      <c r="OHG2" s="128"/>
      <c r="OHH2" s="128"/>
      <c r="OHI2" s="128"/>
      <c r="OHJ2" s="128"/>
      <c r="OHK2" s="128"/>
      <c r="OHL2" s="128"/>
      <c r="OHM2" s="128"/>
      <c r="OHN2" s="128"/>
      <c r="OHO2" s="128"/>
      <c r="OHP2" s="128"/>
      <c r="OHQ2" s="128"/>
      <c r="OHR2" s="128"/>
      <c r="OHS2" s="128"/>
      <c r="OHT2" s="128"/>
      <c r="OHU2" s="128"/>
      <c r="OHV2" s="128"/>
      <c r="OHW2" s="128"/>
      <c r="OHX2" s="128"/>
      <c r="OHY2" s="128"/>
      <c r="OHZ2" s="128"/>
      <c r="OIA2" s="128"/>
      <c r="OIB2" s="128"/>
      <c r="OIC2" s="128"/>
      <c r="OID2" s="128"/>
      <c r="OIE2" s="128"/>
      <c r="OIF2" s="128"/>
      <c r="OIG2" s="128"/>
      <c r="OIH2" s="128"/>
      <c r="OII2" s="128"/>
      <c r="OIJ2" s="128"/>
      <c r="OIK2" s="128"/>
      <c r="OIL2" s="128"/>
      <c r="OIM2" s="128"/>
      <c r="OIN2" s="128"/>
      <c r="OIO2" s="128"/>
      <c r="OIP2" s="128"/>
      <c r="OIQ2" s="128"/>
      <c r="OIR2" s="128"/>
      <c r="OIS2" s="128"/>
      <c r="OIT2" s="128"/>
      <c r="OIU2" s="128"/>
      <c r="OIV2" s="128"/>
      <c r="OIW2" s="128"/>
      <c r="OIX2" s="128"/>
      <c r="OIY2" s="128"/>
      <c r="OIZ2" s="128"/>
      <c r="OJA2" s="128"/>
      <c r="OJB2" s="128"/>
      <c r="OJC2" s="128"/>
      <c r="OJD2" s="128"/>
      <c r="OJE2" s="128"/>
      <c r="OJF2" s="128"/>
      <c r="OJG2" s="128"/>
      <c r="OJH2" s="128"/>
      <c r="OJI2" s="128"/>
      <c r="OJJ2" s="128"/>
      <c r="OJK2" s="128"/>
      <c r="OJL2" s="128"/>
      <c r="OJM2" s="128"/>
      <c r="OJN2" s="128"/>
      <c r="OJO2" s="128"/>
      <c r="OJP2" s="128"/>
      <c r="OJQ2" s="128"/>
      <c r="OJR2" s="128"/>
      <c r="OJS2" s="128"/>
      <c r="OJT2" s="128"/>
      <c r="OJU2" s="128"/>
      <c r="OJV2" s="128"/>
      <c r="OJW2" s="128"/>
      <c r="OJX2" s="128"/>
      <c r="OJY2" s="128"/>
      <c r="OJZ2" s="128"/>
      <c r="OKA2" s="128"/>
      <c r="OKB2" s="128"/>
      <c r="OKC2" s="128"/>
      <c r="OKD2" s="128"/>
      <c r="OKE2" s="128"/>
      <c r="OKF2" s="128"/>
      <c r="OKG2" s="128"/>
      <c r="OKH2" s="128"/>
      <c r="OKI2" s="128"/>
      <c r="OKJ2" s="128"/>
      <c r="OKK2" s="128"/>
      <c r="OKL2" s="128"/>
      <c r="OKM2" s="128"/>
      <c r="OKN2" s="128"/>
      <c r="OKO2" s="128"/>
      <c r="OKP2" s="128"/>
      <c r="OKQ2" s="128"/>
      <c r="OKR2" s="128"/>
      <c r="OKS2" s="128"/>
      <c r="OKT2" s="128"/>
      <c r="OKU2" s="128"/>
      <c r="OKV2" s="128"/>
      <c r="OKW2" s="128"/>
      <c r="OKX2" s="128"/>
      <c r="OKY2" s="128"/>
      <c r="OKZ2" s="128"/>
      <c r="OLA2" s="128"/>
      <c r="OLB2" s="128"/>
      <c r="OLC2" s="128"/>
      <c r="OLD2" s="128"/>
      <c r="OLE2" s="128"/>
      <c r="OLF2" s="128"/>
      <c r="OLG2" s="128"/>
      <c r="OLH2" s="128"/>
      <c r="OLI2" s="128"/>
      <c r="OLJ2" s="128"/>
      <c r="OLK2" s="128"/>
      <c r="OLL2" s="128"/>
      <c r="OLM2" s="128"/>
      <c r="OLN2" s="128"/>
      <c r="OLO2" s="128"/>
      <c r="OLP2" s="128"/>
      <c r="OLQ2" s="128"/>
      <c r="OLR2" s="128"/>
      <c r="OLS2" s="128"/>
      <c r="OLT2" s="128"/>
      <c r="OLU2" s="128"/>
      <c r="OLV2" s="128"/>
      <c r="OLW2" s="128"/>
      <c r="OLX2" s="128"/>
      <c r="OLY2" s="128"/>
      <c r="OLZ2" s="128"/>
      <c r="OMA2" s="128"/>
      <c r="OMB2" s="128"/>
      <c r="OMC2" s="128"/>
      <c r="OMD2" s="128"/>
      <c r="OME2" s="128"/>
      <c r="OMF2" s="128"/>
      <c r="OMG2" s="128"/>
      <c r="OMH2" s="128"/>
      <c r="OMI2" s="128"/>
      <c r="OMJ2" s="128"/>
      <c r="OMK2" s="128"/>
      <c r="OML2" s="128"/>
      <c r="OMM2" s="128"/>
      <c r="OMN2" s="128"/>
      <c r="OMO2" s="128"/>
      <c r="OMP2" s="128"/>
      <c r="OMQ2" s="128"/>
      <c r="OMR2" s="128"/>
      <c r="OMS2" s="128"/>
      <c r="OMT2" s="128"/>
      <c r="OMU2" s="128"/>
      <c r="OMV2" s="128"/>
      <c r="OMW2" s="128"/>
      <c r="OMX2" s="128"/>
      <c r="OMY2" s="128"/>
      <c r="OMZ2" s="128"/>
      <c r="ONA2" s="128"/>
      <c r="ONB2" s="128"/>
      <c r="ONC2" s="128"/>
      <c r="OND2" s="128"/>
      <c r="ONE2" s="128"/>
      <c r="ONF2" s="128"/>
      <c r="ONG2" s="128"/>
      <c r="ONH2" s="128"/>
      <c r="ONI2" s="128"/>
      <c r="ONJ2" s="128"/>
      <c r="ONK2" s="128"/>
      <c r="ONL2" s="128"/>
      <c r="ONM2" s="128"/>
      <c r="ONN2" s="128"/>
      <c r="ONO2" s="128"/>
      <c r="ONP2" s="128"/>
      <c r="ONQ2" s="128"/>
      <c r="ONR2" s="128"/>
      <c r="ONS2" s="128"/>
      <c r="ONT2" s="128"/>
      <c r="ONU2" s="128"/>
      <c r="ONV2" s="128"/>
      <c r="ONW2" s="128"/>
      <c r="ONX2" s="128"/>
      <c r="ONY2" s="128"/>
      <c r="ONZ2" s="128"/>
      <c r="OOA2" s="128"/>
      <c r="OOB2" s="128"/>
      <c r="OOC2" s="128"/>
      <c r="OOD2" s="128"/>
      <c r="OOE2" s="128"/>
      <c r="OOF2" s="128"/>
      <c r="OOG2" s="128"/>
      <c r="OOH2" s="128"/>
      <c r="OOI2" s="128"/>
      <c r="OOJ2" s="128"/>
      <c r="OOK2" s="128"/>
      <c r="OOL2" s="128"/>
      <c r="OOM2" s="128"/>
      <c r="OON2" s="128"/>
      <c r="OOO2" s="128"/>
      <c r="OOP2" s="128"/>
      <c r="OOQ2" s="128"/>
      <c r="OOR2" s="128"/>
      <c r="OOS2" s="128"/>
      <c r="OOT2" s="128"/>
      <c r="OOU2" s="128"/>
      <c r="OOV2" s="128"/>
      <c r="OOW2" s="128"/>
      <c r="OOX2" s="128"/>
      <c r="OOY2" s="128"/>
      <c r="OOZ2" s="128"/>
      <c r="OPA2" s="128"/>
      <c r="OPB2" s="128"/>
      <c r="OPC2" s="128"/>
      <c r="OPD2" s="128"/>
      <c r="OPE2" s="128"/>
      <c r="OPF2" s="128"/>
      <c r="OPG2" s="128"/>
      <c r="OPH2" s="128"/>
      <c r="OPI2" s="128"/>
      <c r="OPJ2" s="128"/>
      <c r="OPK2" s="128"/>
      <c r="OPL2" s="128"/>
      <c r="OPM2" s="128"/>
      <c r="OPN2" s="128"/>
      <c r="OPO2" s="128"/>
      <c r="OPP2" s="128"/>
      <c r="OPQ2" s="128"/>
      <c r="OPR2" s="128"/>
      <c r="OPS2" s="128"/>
      <c r="OPT2" s="128"/>
      <c r="OPU2" s="128"/>
      <c r="OPV2" s="128"/>
      <c r="OPW2" s="128"/>
      <c r="OPX2" s="128"/>
      <c r="OPY2" s="128"/>
      <c r="OPZ2" s="128"/>
      <c r="OQA2" s="128"/>
      <c r="OQB2" s="128"/>
      <c r="OQC2" s="128"/>
      <c r="OQD2" s="128"/>
      <c r="OQE2" s="128"/>
      <c r="OQF2" s="128"/>
      <c r="OQG2" s="128"/>
      <c r="OQH2" s="128"/>
      <c r="OQI2" s="128"/>
      <c r="OQJ2" s="128"/>
      <c r="OQK2" s="128"/>
      <c r="OQL2" s="128"/>
      <c r="OQM2" s="128"/>
      <c r="OQN2" s="128"/>
      <c r="OQO2" s="128"/>
      <c r="OQP2" s="128"/>
      <c r="OQQ2" s="128"/>
      <c r="OQR2" s="128"/>
      <c r="OQS2" s="128"/>
      <c r="OQT2" s="128"/>
      <c r="OQU2" s="128"/>
      <c r="OQV2" s="128"/>
      <c r="OQW2" s="128"/>
      <c r="OQX2" s="128"/>
      <c r="OQY2" s="128"/>
      <c r="OQZ2" s="128"/>
      <c r="ORA2" s="128"/>
      <c r="ORB2" s="128"/>
      <c r="ORC2" s="128"/>
      <c r="ORD2" s="128"/>
      <c r="ORE2" s="128"/>
      <c r="ORF2" s="128"/>
      <c r="ORG2" s="128"/>
      <c r="ORH2" s="128"/>
      <c r="ORI2" s="128"/>
      <c r="ORJ2" s="128"/>
      <c r="ORK2" s="128"/>
      <c r="ORL2" s="128"/>
      <c r="ORM2" s="128"/>
      <c r="ORN2" s="128"/>
      <c r="ORO2" s="128"/>
      <c r="ORP2" s="128"/>
      <c r="ORQ2" s="128"/>
      <c r="ORR2" s="128"/>
      <c r="ORS2" s="128"/>
      <c r="ORT2" s="128"/>
      <c r="ORU2" s="128"/>
      <c r="ORV2" s="128"/>
      <c r="ORW2" s="128"/>
      <c r="ORX2" s="128"/>
      <c r="ORY2" s="128"/>
      <c r="ORZ2" s="128"/>
      <c r="OSA2" s="128"/>
      <c r="OSB2" s="128"/>
      <c r="OSC2" s="128"/>
      <c r="OSD2" s="128"/>
      <c r="OSE2" s="128"/>
      <c r="OSF2" s="128"/>
      <c r="OSG2" s="128"/>
      <c r="OSH2" s="128"/>
      <c r="OSI2" s="128"/>
      <c r="OSJ2" s="128"/>
      <c r="OSK2" s="128"/>
      <c r="OSL2" s="128"/>
      <c r="OSM2" s="128"/>
      <c r="OSN2" s="128"/>
      <c r="OSO2" s="128"/>
      <c r="OSP2" s="128"/>
      <c r="OSQ2" s="128"/>
      <c r="OSR2" s="128"/>
      <c r="OSS2" s="128"/>
      <c r="OST2" s="128"/>
      <c r="OSU2" s="128"/>
      <c r="OSV2" s="128"/>
      <c r="OSW2" s="128"/>
      <c r="OSX2" s="128"/>
      <c r="OSY2" s="128"/>
      <c r="OSZ2" s="128"/>
      <c r="OTA2" s="128"/>
      <c r="OTB2" s="128"/>
      <c r="OTC2" s="128"/>
      <c r="OTD2" s="128"/>
      <c r="OTE2" s="128"/>
      <c r="OTF2" s="128"/>
      <c r="OTG2" s="128"/>
      <c r="OTH2" s="128"/>
      <c r="OTI2" s="128"/>
      <c r="OTJ2" s="128"/>
      <c r="OTK2" s="128"/>
      <c r="OTL2" s="128"/>
      <c r="OTM2" s="128"/>
      <c r="OTN2" s="128"/>
      <c r="OTO2" s="128"/>
      <c r="OTP2" s="128"/>
      <c r="OTQ2" s="128"/>
      <c r="OTR2" s="128"/>
      <c r="OTS2" s="128"/>
      <c r="OTT2" s="128"/>
      <c r="OTU2" s="128"/>
      <c r="OTV2" s="128"/>
      <c r="OTW2" s="128"/>
      <c r="OTX2" s="128"/>
      <c r="OTY2" s="128"/>
      <c r="OTZ2" s="128"/>
      <c r="OUA2" s="128"/>
      <c r="OUB2" s="128"/>
      <c r="OUC2" s="128"/>
      <c r="OUD2" s="128"/>
      <c r="OUE2" s="128"/>
      <c r="OUF2" s="128"/>
      <c r="OUG2" s="128"/>
      <c r="OUH2" s="128"/>
      <c r="OUI2" s="128"/>
      <c r="OUJ2" s="128"/>
      <c r="OUK2" s="128"/>
      <c r="OUL2" s="128"/>
      <c r="OUM2" s="128"/>
      <c r="OUN2" s="128"/>
      <c r="OUO2" s="128"/>
      <c r="OUP2" s="128"/>
      <c r="OUQ2" s="128"/>
      <c r="OUR2" s="128"/>
      <c r="OUS2" s="128"/>
      <c r="OUT2" s="128"/>
      <c r="OUU2" s="128"/>
      <c r="OUV2" s="128"/>
      <c r="OUW2" s="128"/>
      <c r="OUX2" s="128"/>
      <c r="OUY2" s="128"/>
      <c r="OUZ2" s="128"/>
      <c r="OVA2" s="128"/>
      <c r="OVB2" s="128"/>
      <c r="OVC2" s="128"/>
      <c r="OVD2" s="128"/>
      <c r="OVE2" s="128"/>
      <c r="OVF2" s="128"/>
      <c r="OVG2" s="128"/>
      <c r="OVH2" s="128"/>
      <c r="OVI2" s="128"/>
      <c r="OVJ2" s="128"/>
      <c r="OVK2" s="128"/>
      <c r="OVL2" s="128"/>
      <c r="OVM2" s="128"/>
      <c r="OVN2" s="128"/>
      <c r="OVO2" s="128"/>
      <c r="OVP2" s="128"/>
      <c r="OVQ2" s="128"/>
      <c r="OVR2" s="128"/>
      <c r="OVS2" s="128"/>
      <c r="OVT2" s="128"/>
      <c r="OVU2" s="128"/>
      <c r="OVV2" s="128"/>
      <c r="OVW2" s="128"/>
      <c r="OVX2" s="128"/>
      <c r="OVY2" s="128"/>
      <c r="OVZ2" s="128"/>
      <c r="OWA2" s="128"/>
      <c r="OWB2" s="128"/>
      <c r="OWC2" s="128"/>
      <c r="OWD2" s="128"/>
      <c r="OWE2" s="128"/>
      <c r="OWF2" s="128"/>
      <c r="OWG2" s="128"/>
      <c r="OWH2" s="128"/>
      <c r="OWI2" s="128"/>
      <c r="OWJ2" s="128"/>
      <c r="OWK2" s="128"/>
      <c r="OWL2" s="128"/>
      <c r="OWM2" s="128"/>
      <c r="OWN2" s="128"/>
      <c r="OWO2" s="128"/>
      <c r="OWP2" s="128"/>
      <c r="OWQ2" s="128"/>
      <c r="OWR2" s="128"/>
      <c r="OWS2" s="128"/>
      <c r="OWT2" s="128"/>
      <c r="OWU2" s="128"/>
      <c r="OWV2" s="128"/>
      <c r="OWW2" s="128"/>
      <c r="OWX2" s="128"/>
      <c r="OWY2" s="128"/>
      <c r="OWZ2" s="128"/>
      <c r="OXA2" s="128"/>
      <c r="OXB2" s="128"/>
      <c r="OXC2" s="128"/>
      <c r="OXD2" s="128"/>
      <c r="OXE2" s="128"/>
      <c r="OXF2" s="128"/>
      <c r="OXG2" s="128"/>
      <c r="OXH2" s="128"/>
      <c r="OXI2" s="128"/>
      <c r="OXJ2" s="128"/>
      <c r="OXK2" s="128"/>
      <c r="OXL2" s="128"/>
      <c r="OXM2" s="128"/>
      <c r="OXN2" s="128"/>
      <c r="OXO2" s="128"/>
      <c r="OXP2" s="128"/>
      <c r="OXQ2" s="128"/>
      <c r="OXR2" s="128"/>
      <c r="OXS2" s="128"/>
      <c r="OXT2" s="128"/>
      <c r="OXU2" s="128"/>
      <c r="OXV2" s="128"/>
      <c r="OXW2" s="128"/>
      <c r="OXX2" s="128"/>
      <c r="OXY2" s="128"/>
      <c r="OXZ2" s="128"/>
      <c r="OYA2" s="128"/>
      <c r="OYB2" s="128"/>
      <c r="OYC2" s="128"/>
      <c r="OYD2" s="128"/>
      <c r="OYE2" s="128"/>
      <c r="OYF2" s="128"/>
      <c r="OYG2" s="128"/>
      <c r="OYH2" s="128"/>
      <c r="OYI2" s="128"/>
      <c r="OYJ2" s="128"/>
      <c r="OYK2" s="128"/>
      <c r="OYL2" s="128"/>
      <c r="OYM2" s="128"/>
      <c r="OYN2" s="128"/>
      <c r="OYO2" s="128"/>
      <c r="OYP2" s="128"/>
      <c r="OYQ2" s="128"/>
      <c r="OYR2" s="128"/>
      <c r="OYS2" s="128"/>
      <c r="OYT2" s="128"/>
      <c r="OYU2" s="128"/>
      <c r="OYV2" s="128"/>
      <c r="OYW2" s="128"/>
      <c r="OYX2" s="128"/>
      <c r="OYY2" s="128"/>
      <c r="OYZ2" s="128"/>
      <c r="OZA2" s="128"/>
      <c r="OZB2" s="128"/>
      <c r="OZC2" s="128"/>
      <c r="OZD2" s="128"/>
      <c r="OZE2" s="128"/>
      <c r="OZF2" s="128"/>
      <c r="OZG2" s="128"/>
      <c r="OZH2" s="128"/>
      <c r="OZI2" s="128"/>
      <c r="OZJ2" s="128"/>
      <c r="OZK2" s="128"/>
      <c r="OZL2" s="128"/>
      <c r="OZM2" s="128"/>
      <c r="OZN2" s="128"/>
      <c r="OZO2" s="128"/>
      <c r="OZP2" s="128"/>
      <c r="OZQ2" s="128"/>
      <c r="OZR2" s="128"/>
      <c r="OZS2" s="128"/>
      <c r="OZT2" s="128"/>
      <c r="OZU2" s="128"/>
      <c r="OZV2" s="128"/>
      <c r="OZW2" s="128"/>
      <c r="OZX2" s="128"/>
      <c r="OZY2" s="128"/>
      <c r="OZZ2" s="128"/>
      <c r="PAA2" s="128"/>
      <c r="PAB2" s="128"/>
      <c r="PAC2" s="128"/>
      <c r="PAD2" s="128"/>
      <c r="PAE2" s="128"/>
      <c r="PAF2" s="128"/>
      <c r="PAG2" s="128"/>
      <c r="PAH2" s="128"/>
      <c r="PAI2" s="128"/>
      <c r="PAJ2" s="128"/>
      <c r="PAK2" s="128"/>
      <c r="PAL2" s="128"/>
      <c r="PAM2" s="128"/>
      <c r="PAN2" s="128"/>
      <c r="PAO2" s="128"/>
      <c r="PAP2" s="128"/>
      <c r="PAQ2" s="128"/>
      <c r="PAR2" s="128"/>
      <c r="PAS2" s="128"/>
      <c r="PAT2" s="128"/>
      <c r="PAU2" s="128"/>
      <c r="PAV2" s="128"/>
      <c r="PAW2" s="128"/>
      <c r="PAX2" s="128"/>
      <c r="PAY2" s="128"/>
      <c r="PAZ2" s="128"/>
      <c r="PBA2" s="128"/>
      <c r="PBB2" s="128"/>
      <c r="PBC2" s="128"/>
      <c r="PBD2" s="128"/>
      <c r="PBE2" s="128"/>
      <c r="PBF2" s="128"/>
      <c r="PBG2" s="128"/>
      <c r="PBH2" s="128"/>
      <c r="PBI2" s="128"/>
      <c r="PBJ2" s="128"/>
      <c r="PBK2" s="128"/>
      <c r="PBL2" s="128"/>
      <c r="PBM2" s="128"/>
      <c r="PBN2" s="128"/>
      <c r="PBO2" s="128"/>
      <c r="PBP2" s="128"/>
      <c r="PBQ2" s="128"/>
      <c r="PBR2" s="128"/>
      <c r="PBS2" s="128"/>
      <c r="PBT2" s="128"/>
      <c r="PBU2" s="128"/>
      <c r="PBV2" s="128"/>
      <c r="PBW2" s="128"/>
      <c r="PBX2" s="128"/>
      <c r="PBY2" s="128"/>
      <c r="PBZ2" s="128"/>
      <c r="PCA2" s="128"/>
      <c r="PCB2" s="128"/>
      <c r="PCC2" s="128"/>
      <c r="PCD2" s="128"/>
      <c r="PCE2" s="128"/>
      <c r="PCF2" s="128"/>
      <c r="PCG2" s="128"/>
      <c r="PCH2" s="128"/>
      <c r="PCI2" s="128"/>
      <c r="PCJ2" s="128"/>
      <c r="PCK2" s="128"/>
      <c r="PCL2" s="128"/>
      <c r="PCM2" s="128"/>
      <c r="PCN2" s="128"/>
      <c r="PCO2" s="128"/>
      <c r="PCP2" s="128"/>
      <c r="PCQ2" s="128"/>
      <c r="PCR2" s="128"/>
      <c r="PCS2" s="128"/>
      <c r="PCT2" s="128"/>
      <c r="PCU2" s="128"/>
      <c r="PCV2" s="128"/>
      <c r="PCW2" s="128"/>
      <c r="PCX2" s="128"/>
      <c r="PCY2" s="128"/>
      <c r="PCZ2" s="128"/>
      <c r="PDA2" s="128"/>
      <c r="PDB2" s="128"/>
      <c r="PDC2" s="128"/>
      <c r="PDD2" s="128"/>
      <c r="PDE2" s="128"/>
      <c r="PDF2" s="128"/>
      <c r="PDG2" s="128"/>
      <c r="PDH2" s="128"/>
      <c r="PDI2" s="128"/>
      <c r="PDJ2" s="128"/>
      <c r="PDK2" s="128"/>
      <c r="PDL2" s="128"/>
      <c r="PDM2" s="128"/>
      <c r="PDN2" s="128"/>
      <c r="PDO2" s="128"/>
      <c r="PDP2" s="128"/>
      <c r="PDQ2" s="128"/>
      <c r="PDR2" s="128"/>
      <c r="PDS2" s="128"/>
      <c r="PDT2" s="128"/>
      <c r="PDU2" s="128"/>
      <c r="PDV2" s="128"/>
      <c r="PDW2" s="128"/>
      <c r="PDX2" s="128"/>
      <c r="PDY2" s="128"/>
      <c r="PDZ2" s="128"/>
      <c r="PEA2" s="128"/>
      <c r="PEB2" s="128"/>
      <c r="PEC2" s="128"/>
      <c r="PED2" s="128"/>
      <c r="PEE2" s="128"/>
      <c r="PEF2" s="128"/>
      <c r="PEG2" s="128"/>
      <c r="PEH2" s="128"/>
      <c r="PEI2" s="128"/>
      <c r="PEJ2" s="128"/>
      <c r="PEK2" s="128"/>
      <c r="PEL2" s="128"/>
      <c r="PEM2" s="128"/>
      <c r="PEN2" s="128"/>
      <c r="PEO2" s="128"/>
      <c r="PEP2" s="128"/>
      <c r="PEQ2" s="128"/>
      <c r="PER2" s="128"/>
      <c r="PES2" s="128"/>
      <c r="PET2" s="128"/>
      <c r="PEU2" s="128"/>
      <c r="PEV2" s="128"/>
      <c r="PEW2" s="128"/>
      <c r="PEX2" s="128"/>
      <c r="PEY2" s="128"/>
      <c r="PEZ2" s="128"/>
      <c r="PFA2" s="128"/>
      <c r="PFB2" s="128"/>
      <c r="PFC2" s="128"/>
      <c r="PFD2" s="128"/>
      <c r="PFE2" s="128"/>
      <c r="PFF2" s="128"/>
      <c r="PFG2" s="128"/>
      <c r="PFH2" s="128"/>
      <c r="PFI2" s="128"/>
      <c r="PFJ2" s="128"/>
      <c r="PFK2" s="128"/>
      <c r="PFL2" s="128"/>
      <c r="PFM2" s="128"/>
      <c r="PFN2" s="128"/>
      <c r="PFO2" s="128"/>
      <c r="PFP2" s="128"/>
      <c r="PFQ2" s="128"/>
      <c r="PFR2" s="128"/>
      <c r="PFS2" s="128"/>
      <c r="PFT2" s="128"/>
      <c r="PFU2" s="128"/>
      <c r="PFV2" s="128"/>
      <c r="PFW2" s="128"/>
      <c r="PFX2" s="128"/>
      <c r="PFY2" s="128"/>
      <c r="PFZ2" s="128"/>
      <c r="PGA2" s="128"/>
      <c r="PGB2" s="128"/>
      <c r="PGC2" s="128"/>
      <c r="PGD2" s="128"/>
      <c r="PGE2" s="128"/>
      <c r="PGF2" s="128"/>
      <c r="PGG2" s="128"/>
      <c r="PGH2" s="128"/>
      <c r="PGI2" s="128"/>
      <c r="PGJ2" s="128"/>
      <c r="PGK2" s="128"/>
      <c r="PGL2" s="128"/>
      <c r="PGM2" s="128"/>
      <c r="PGN2" s="128"/>
      <c r="PGO2" s="128"/>
      <c r="PGP2" s="128"/>
      <c r="PGQ2" s="128"/>
      <c r="PGR2" s="128"/>
      <c r="PGS2" s="128"/>
      <c r="PGT2" s="128"/>
      <c r="PGU2" s="128"/>
      <c r="PGV2" s="128"/>
      <c r="PGW2" s="128"/>
      <c r="PGX2" s="128"/>
      <c r="PGY2" s="128"/>
      <c r="PGZ2" s="128"/>
      <c r="PHA2" s="128"/>
      <c r="PHB2" s="128"/>
      <c r="PHC2" s="128"/>
      <c r="PHD2" s="128"/>
      <c r="PHE2" s="128"/>
      <c r="PHF2" s="128"/>
      <c r="PHG2" s="128"/>
      <c r="PHH2" s="128"/>
      <c r="PHI2" s="128"/>
      <c r="PHJ2" s="128"/>
      <c r="PHK2" s="128"/>
      <c r="PHL2" s="128"/>
      <c r="PHM2" s="128"/>
      <c r="PHN2" s="128"/>
      <c r="PHO2" s="128"/>
      <c r="PHP2" s="128"/>
      <c r="PHQ2" s="128"/>
      <c r="PHR2" s="128"/>
      <c r="PHS2" s="128"/>
      <c r="PHT2" s="128"/>
      <c r="PHU2" s="128"/>
      <c r="PHV2" s="128"/>
      <c r="PHW2" s="128"/>
      <c r="PHX2" s="128"/>
      <c r="PHY2" s="128"/>
      <c r="PHZ2" s="128"/>
      <c r="PIA2" s="128"/>
      <c r="PIB2" s="128"/>
      <c r="PIC2" s="128"/>
      <c r="PID2" s="128"/>
      <c r="PIE2" s="128"/>
      <c r="PIF2" s="128"/>
      <c r="PIG2" s="128"/>
      <c r="PIH2" s="128"/>
      <c r="PII2" s="128"/>
      <c r="PIJ2" s="128"/>
      <c r="PIK2" s="128"/>
      <c r="PIL2" s="128"/>
      <c r="PIM2" s="128"/>
      <c r="PIN2" s="128"/>
      <c r="PIO2" s="128"/>
      <c r="PIP2" s="128"/>
      <c r="PIQ2" s="128"/>
      <c r="PIR2" s="128"/>
      <c r="PIS2" s="128"/>
      <c r="PIT2" s="128"/>
      <c r="PIU2" s="128"/>
      <c r="PIV2" s="128"/>
      <c r="PIW2" s="128"/>
      <c r="PIX2" s="128"/>
      <c r="PIY2" s="128"/>
      <c r="PIZ2" s="128"/>
      <c r="PJA2" s="128"/>
      <c r="PJB2" s="128"/>
      <c r="PJC2" s="128"/>
      <c r="PJD2" s="128"/>
      <c r="PJE2" s="128"/>
      <c r="PJF2" s="128"/>
      <c r="PJG2" s="128"/>
      <c r="PJH2" s="128"/>
      <c r="PJI2" s="128"/>
      <c r="PJJ2" s="128"/>
      <c r="PJK2" s="128"/>
      <c r="PJL2" s="128"/>
      <c r="PJM2" s="128"/>
      <c r="PJN2" s="128"/>
      <c r="PJO2" s="128"/>
      <c r="PJP2" s="128"/>
      <c r="PJQ2" s="128"/>
      <c r="PJR2" s="128"/>
      <c r="PJS2" s="128"/>
      <c r="PJT2" s="128"/>
      <c r="PJU2" s="128"/>
      <c r="PJV2" s="128"/>
      <c r="PJW2" s="128"/>
      <c r="PJX2" s="128"/>
      <c r="PJY2" s="128"/>
      <c r="PJZ2" s="128"/>
      <c r="PKA2" s="128"/>
      <c r="PKB2" s="128"/>
      <c r="PKC2" s="128"/>
      <c r="PKD2" s="128"/>
      <c r="PKE2" s="128"/>
      <c r="PKF2" s="128"/>
      <c r="PKG2" s="128"/>
      <c r="PKH2" s="128"/>
      <c r="PKI2" s="128"/>
      <c r="PKJ2" s="128"/>
      <c r="PKK2" s="128"/>
      <c r="PKL2" s="128"/>
      <c r="PKM2" s="128"/>
      <c r="PKN2" s="128"/>
      <c r="PKO2" s="128"/>
      <c r="PKP2" s="128"/>
      <c r="PKQ2" s="128"/>
      <c r="PKR2" s="128"/>
      <c r="PKS2" s="128"/>
      <c r="PKT2" s="128"/>
      <c r="PKU2" s="128"/>
      <c r="PKV2" s="128"/>
      <c r="PKW2" s="128"/>
      <c r="PKX2" s="128"/>
      <c r="PKY2" s="128"/>
      <c r="PKZ2" s="128"/>
      <c r="PLA2" s="128"/>
      <c r="PLB2" s="128"/>
      <c r="PLC2" s="128"/>
      <c r="PLD2" s="128"/>
      <c r="PLE2" s="128"/>
      <c r="PLF2" s="128"/>
      <c r="PLG2" s="128"/>
      <c r="PLH2" s="128"/>
      <c r="PLI2" s="128"/>
      <c r="PLJ2" s="128"/>
      <c r="PLK2" s="128"/>
      <c r="PLL2" s="128"/>
      <c r="PLM2" s="128"/>
      <c r="PLN2" s="128"/>
      <c r="PLO2" s="128"/>
      <c r="PLP2" s="128"/>
      <c r="PLQ2" s="128"/>
      <c r="PLR2" s="128"/>
      <c r="PLS2" s="128"/>
      <c r="PLT2" s="128"/>
      <c r="PLU2" s="128"/>
      <c r="PLV2" s="128"/>
      <c r="PLW2" s="128"/>
      <c r="PLX2" s="128"/>
      <c r="PLY2" s="128"/>
      <c r="PLZ2" s="128"/>
      <c r="PMA2" s="128"/>
      <c r="PMB2" s="128"/>
      <c r="PMC2" s="128"/>
      <c r="PMD2" s="128"/>
      <c r="PME2" s="128"/>
      <c r="PMF2" s="128"/>
      <c r="PMG2" s="128"/>
      <c r="PMH2" s="128"/>
      <c r="PMI2" s="128"/>
      <c r="PMJ2" s="128"/>
      <c r="PMK2" s="128"/>
      <c r="PML2" s="128"/>
      <c r="PMM2" s="128"/>
      <c r="PMN2" s="128"/>
      <c r="PMO2" s="128"/>
      <c r="PMP2" s="128"/>
      <c r="PMQ2" s="128"/>
      <c r="PMR2" s="128"/>
      <c r="PMS2" s="128"/>
      <c r="PMT2" s="128"/>
      <c r="PMU2" s="128"/>
      <c r="PMV2" s="128"/>
      <c r="PMW2" s="128"/>
      <c r="PMX2" s="128"/>
      <c r="PMY2" s="128"/>
      <c r="PMZ2" s="128"/>
      <c r="PNA2" s="128"/>
      <c r="PNB2" s="128"/>
      <c r="PNC2" s="128"/>
      <c r="PND2" s="128"/>
      <c r="PNE2" s="128"/>
      <c r="PNF2" s="128"/>
      <c r="PNG2" s="128"/>
      <c r="PNH2" s="128"/>
      <c r="PNI2" s="128"/>
      <c r="PNJ2" s="128"/>
      <c r="PNK2" s="128"/>
      <c r="PNL2" s="128"/>
      <c r="PNM2" s="128"/>
      <c r="PNN2" s="128"/>
      <c r="PNO2" s="128"/>
      <c r="PNP2" s="128"/>
      <c r="PNQ2" s="128"/>
      <c r="PNR2" s="128"/>
      <c r="PNS2" s="128"/>
      <c r="PNT2" s="128"/>
      <c r="PNU2" s="128"/>
      <c r="PNV2" s="128"/>
      <c r="PNW2" s="128"/>
      <c r="PNX2" s="128"/>
      <c r="PNY2" s="128"/>
      <c r="PNZ2" s="128"/>
      <c r="POA2" s="128"/>
      <c r="POB2" s="128"/>
      <c r="POC2" s="128"/>
      <c r="POD2" s="128"/>
      <c r="POE2" s="128"/>
      <c r="POF2" s="128"/>
      <c r="POG2" s="128"/>
      <c r="POH2" s="128"/>
      <c r="POI2" s="128"/>
      <c r="POJ2" s="128"/>
      <c r="POK2" s="128"/>
      <c r="POL2" s="128"/>
      <c r="POM2" s="128"/>
      <c r="PON2" s="128"/>
      <c r="POO2" s="128"/>
      <c r="POP2" s="128"/>
      <c r="POQ2" s="128"/>
      <c r="POR2" s="128"/>
      <c r="POS2" s="128"/>
      <c r="POT2" s="128"/>
      <c r="POU2" s="128"/>
      <c r="POV2" s="128"/>
      <c r="POW2" s="128"/>
      <c r="POX2" s="128"/>
      <c r="POY2" s="128"/>
      <c r="POZ2" s="128"/>
      <c r="PPA2" s="128"/>
      <c r="PPB2" s="128"/>
      <c r="PPC2" s="128"/>
      <c r="PPD2" s="128"/>
      <c r="PPE2" s="128"/>
      <c r="PPF2" s="128"/>
      <c r="PPG2" s="128"/>
      <c r="PPH2" s="128"/>
      <c r="PPI2" s="128"/>
      <c r="PPJ2" s="128"/>
      <c r="PPK2" s="128"/>
      <c r="PPL2" s="128"/>
      <c r="PPM2" s="128"/>
      <c r="PPN2" s="128"/>
      <c r="PPO2" s="128"/>
      <c r="PPP2" s="128"/>
      <c r="PPQ2" s="128"/>
      <c r="PPR2" s="128"/>
      <c r="PPS2" s="128"/>
      <c r="PPT2" s="128"/>
      <c r="PPU2" s="128"/>
      <c r="PPV2" s="128"/>
      <c r="PPW2" s="128"/>
      <c r="PPX2" s="128"/>
      <c r="PPY2" s="128"/>
      <c r="PPZ2" s="128"/>
      <c r="PQA2" s="128"/>
      <c r="PQB2" s="128"/>
      <c r="PQC2" s="128"/>
      <c r="PQD2" s="128"/>
      <c r="PQE2" s="128"/>
      <c r="PQF2" s="128"/>
      <c r="PQG2" s="128"/>
      <c r="PQH2" s="128"/>
      <c r="PQI2" s="128"/>
      <c r="PQJ2" s="128"/>
      <c r="PQK2" s="128"/>
      <c r="PQL2" s="128"/>
      <c r="PQM2" s="128"/>
      <c r="PQN2" s="128"/>
      <c r="PQO2" s="128"/>
      <c r="PQP2" s="128"/>
      <c r="PQQ2" s="128"/>
      <c r="PQR2" s="128"/>
      <c r="PQS2" s="128"/>
      <c r="PQT2" s="128"/>
      <c r="PQU2" s="128"/>
      <c r="PQV2" s="128"/>
      <c r="PQW2" s="128"/>
      <c r="PQX2" s="128"/>
      <c r="PQY2" s="128"/>
      <c r="PQZ2" s="128"/>
      <c r="PRA2" s="128"/>
      <c r="PRB2" s="128"/>
      <c r="PRC2" s="128"/>
      <c r="PRD2" s="128"/>
      <c r="PRE2" s="128"/>
      <c r="PRF2" s="128"/>
      <c r="PRG2" s="128"/>
      <c r="PRH2" s="128"/>
      <c r="PRI2" s="128"/>
      <c r="PRJ2" s="128"/>
      <c r="PRK2" s="128"/>
      <c r="PRL2" s="128"/>
      <c r="PRM2" s="128"/>
      <c r="PRN2" s="128"/>
      <c r="PRO2" s="128"/>
      <c r="PRP2" s="128"/>
      <c r="PRQ2" s="128"/>
      <c r="PRR2" s="128"/>
      <c r="PRS2" s="128"/>
      <c r="PRT2" s="128"/>
      <c r="PRU2" s="128"/>
      <c r="PRV2" s="128"/>
      <c r="PRW2" s="128"/>
      <c r="PRX2" s="128"/>
      <c r="PRY2" s="128"/>
      <c r="PRZ2" s="128"/>
      <c r="PSA2" s="128"/>
      <c r="PSB2" s="128"/>
      <c r="PSC2" s="128"/>
      <c r="PSD2" s="128"/>
      <c r="PSE2" s="128"/>
      <c r="PSF2" s="128"/>
      <c r="PSG2" s="128"/>
      <c r="PSH2" s="128"/>
      <c r="PSI2" s="128"/>
      <c r="PSJ2" s="128"/>
      <c r="PSK2" s="128"/>
      <c r="PSL2" s="128"/>
      <c r="PSM2" s="128"/>
      <c r="PSN2" s="128"/>
      <c r="PSO2" s="128"/>
      <c r="PSP2" s="128"/>
      <c r="PSQ2" s="128"/>
      <c r="PSR2" s="128"/>
      <c r="PSS2" s="128"/>
      <c r="PST2" s="128"/>
      <c r="PSU2" s="128"/>
      <c r="PSV2" s="128"/>
      <c r="PSW2" s="128"/>
      <c r="PSX2" s="128"/>
      <c r="PSY2" s="128"/>
      <c r="PSZ2" s="128"/>
      <c r="PTA2" s="128"/>
      <c r="PTB2" s="128"/>
      <c r="PTC2" s="128"/>
      <c r="PTD2" s="128"/>
      <c r="PTE2" s="128"/>
      <c r="PTF2" s="128"/>
      <c r="PTG2" s="128"/>
      <c r="PTH2" s="128"/>
      <c r="PTI2" s="128"/>
      <c r="PTJ2" s="128"/>
      <c r="PTK2" s="128"/>
      <c r="PTL2" s="128"/>
      <c r="PTM2" s="128"/>
      <c r="PTN2" s="128"/>
      <c r="PTO2" s="128"/>
      <c r="PTP2" s="128"/>
      <c r="PTQ2" s="128"/>
      <c r="PTR2" s="128"/>
      <c r="PTS2" s="128"/>
      <c r="PTT2" s="128"/>
      <c r="PTU2" s="128"/>
      <c r="PTV2" s="128"/>
      <c r="PTW2" s="128"/>
      <c r="PTX2" s="128"/>
      <c r="PTY2" s="128"/>
      <c r="PTZ2" s="128"/>
      <c r="PUA2" s="128"/>
      <c r="PUB2" s="128"/>
      <c r="PUC2" s="128"/>
      <c r="PUD2" s="128"/>
      <c r="PUE2" s="128"/>
      <c r="PUF2" s="128"/>
      <c r="PUG2" s="128"/>
      <c r="PUH2" s="128"/>
      <c r="PUI2" s="128"/>
      <c r="PUJ2" s="128"/>
      <c r="PUK2" s="128"/>
      <c r="PUL2" s="128"/>
      <c r="PUM2" s="128"/>
      <c r="PUN2" s="128"/>
      <c r="PUO2" s="128"/>
      <c r="PUP2" s="128"/>
      <c r="PUQ2" s="128"/>
      <c r="PUR2" s="128"/>
      <c r="PUS2" s="128"/>
      <c r="PUT2" s="128"/>
      <c r="PUU2" s="128"/>
      <c r="PUV2" s="128"/>
      <c r="PUW2" s="128"/>
      <c r="PUX2" s="128"/>
      <c r="PUY2" s="128"/>
      <c r="PUZ2" s="128"/>
      <c r="PVA2" s="128"/>
      <c r="PVB2" s="128"/>
      <c r="PVC2" s="128"/>
      <c r="PVD2" s="128"/>
      <c r="PVE2" s="128"/>
      <c r="PVF2" s="128"/>
      <c r="PVG2" s="128"/>
      <c r="PVH2" s="128"/>
      <c r="PVI2" s="128"/>
      <c r="PVJ2" s="128"/>
      <c r="PVK2" s="128"/>
      <c r="PVL2" s="128"/>
      <c r="PVM2" s="128"/>
      <c r="PVN2" s="128"/>
      <c r="PVO2" s="128"/>
      <c r="PVP2" s="128"/>
      <c r="PVQ2" s="128"/>
      <c r="PVR2" s="128"/>
      <c r="PVS2" s="128"/>
      <c r="PVT2" s="128"/>
      <c r="PVU2" s="128"/>
      <c r="PVV2" s="128"/>
      <c r="PVW2" s="128"/>
      <c r="PVX2" s="128"/>
      <c r="PVY2" s="128"/>
      <c r="PVZ2" s="128"/>
      <c r="PWA2" s="128"/>
      <c r="PWB2" s="128"/>
      <c r="PWC2" s="128"/>
      <c r="PWD2" s="128"/>
      <c r="PWE2" s="128"/>
      <c r="PWF2" s="128"/>
      <c r="PWG2" s="128"/>
      <c r="PWH2" s="128"/>
      <c r="PWI2" s="128"/>
      <c r="PWJ2" s="128"/>
      <c r="PWK2" s="128"/>
      <c r="PWL2" s="128"/>
      <c r="PWM2" s="128"/>
      <c r="PWN2" s="128"/>
      <c r="PWO2" s="128"/>
      <c r="PWP2" s="128"/>
      <c r="PWQ2" s="128"/>
      <c r="PWR2" s="128"/>
      <c r="PWS2" s="128"/>
      <c r="PWT2" s="128"/>
      <c r="PWU2" s="128"/>
      <c r="PWV2" s="128"/>
      <c r="PWW2" s="128"/>
      <c r="PWX2" s="128"/>
      <c r="PWY2" s="128"/>
      <c r="PWZ2" s="128"/>
      <c r="PXA2" s="128"/>
      <c r="PXB2" s="128"/>
      <c r="PXC2" s="128"/>
      <c r="PXD2" s="128"/>
      <c r="PXE2" s="128"/>
      <c r="PXF2" s="128"/>
      <c r="PXG2" s="128"/>
      <c r="PXH2" s="128"/>
      <c r="PXI2" s="128"/>
      <c r="PXJ2" s="128"/>
      <c r="PXK2" s="128"/>
      <c r="PXL2" s="128"/>
      <c r="PXM2" s="128"/>
      <c r="PXN2" s="128"/>
      <c r="PXO2" s="128"/>
      <c r="PXP2" s="128"/>
      <c r="PXQ2" s="128"/>
      <c r="PXR2" s="128"/>
      <c r="PXS2" s="128"/>
      <c r="PXT2" s="128"/>
      <c r="PXU2" s="128"/>
      <c r="PXV2" s="128"/>
      <c r="PXW2" s="128"/>
      <c r="PXX2" s="128"/>
      <c r="PXY2" s="128"/>
      <c r="PXZ2" s="128"/>
      <c r="PYA2" s="128"/>
      <c r="PYB2" s="128"/>
      <c r="PYC2" s="128"/>
      <c r="PYD2" s="128"/>
      <c r="PYE2" s="128"/>
      <c r="PYF2" s="128"/>
      <c r="PYG2" s="128"/>
      <c r="PYH2" s="128"/>
      <c r="PYI2" s="128"/>
      <c r="PYJ2" s="128"/>
      <c r="PYK2" s="128"/>
      <c r="PYL2" s="128"/>
      <c r="PYM2" s="128"/>
      <c r="PYN2" s="128"/>
      <c r="PYO2" s="128"/>
      <c r="PYP2" s="128"/>
      <c r="PYQ2" s="128"/>
      <c r="PYR2" s="128"/>
      <c r="PYS2" s="128"/>
      <c r="PYT2" s="128"/>
      <c r="PYU2" s="128"/>
      <c r="PYV2" s="128"/>
      <c r="PYW2" s="128"/>
      <c r="PYX2" s="128"/>
      <c r="PYY2" s="128"/>
      <c r="PYZ2" s="128"/>
      <c r="PZA2" s="128"/>
      <c r="PZB2" s="128"/>
      <c r="PZC2" s="128"/>
      <c r="PZD2" s="128"/>
      <c r="PZE2" s="128"/>
      <c r="PZF2" s="128"/>
      <c r="PZG2" s="128"/>
      <c r="PZH2" s="128"/>
      <c r="PZI2" s="128"/>
      <c r="PZJ2" s="128"/>
      <c r="PZK2" s="128"/>
      <c r="PZL2" s="128"/>
      <c r="PZM2" s="128"/>
      <c r="PZN2" s="128"/>
      <c r="PZO2" s="128"/>
      <c r="PZP2" s="128"/>
      <c r="PZQ2" s="128"/>
      <c r="PZR2" s="128"/>
      <c r="PZS2" s="128"/>
      <c r="PZT2" s="128"/>
      <c r="PZU2" s="128"/>
      <c r="PZV2" s="128"/>
      <c r="PZW2" s="128"/>
      <c r="PZX2" s="128"/>
      <c r="PZY2" s="128"/>
      <c r="PZZ2" s="128"/>
      <c r="QAA2" s="128"/>
      <c r="QAB2" s="128"/>
      <c r="QAC2" s="128"/>
      <c r="QAD2" s="128"/>
      <c r="QAE2" s="128"/>
      <c r="QAF2" s="128"/>
      <c r="QAG2" s="128"/>
      <c r="QAH2" s="128"/>
      <c r="QAI2" s="128"/>
      <c r="QAJ2" s="128"/>
      <c r="QAK2" s="128"/>
      <c r="QAL2" s="128"/>
      <c r="QAM2" s="128"/>
      <c r="QAN2" s="128"/>
      <c r="QAO2" s="128"/>
      <c r="QAP2" s="128"/>
      <c r="QAQ2" s="128"/>
      <c r="QAR2" s="128"/>
      <c r="QAS2" s="128"/>
      <c r="QAT2" s="128"/>
      <c r="QAU2" s="128"/>
      <c r="QAV2" s="128"/>
      <c r="QAW2" s="128"/>
      <c r="QAX2" s="128"/>
      <c r="QAY2" s="128"/>
      <c r="QAZ2" s="128"/>
      <c r="QBA2" s="128"/>
      <c r="QBB2" s="128"/>
      <c r="QBC2" s="128"/>
      <c r="QBD2" s="128"/>
      <c r="QBE2" s="128"/>
      <c r="QBF2" s="128"/>
      <c r="QBG2" s="128"/>
      <c r="QBH2" s="128"/>
      <c r="QBI2" s="128"/>
      <c r="QBJ2" s="128"/>
      <c r="QBK2" s="128"/>
      <c r="QBL2" s="128"/>
      <c r="QBM2" s="128"/>
      <c r="QBN2" s="128"/>
      <c r="QBO2" s="128"/>
      <c r="QBP2" s="128"/>
      <c r="QBQ2" s="128"/>
      <c r="QBR2" s="128"/>
      <c r="QBS2" s="128"/>
      <c r="QBT2" s="128"/>
      <c r="QBU2" s="128"/>
      <c r="QBV2" s="128"/>
      <c r="QBW2" s="128"/>
      <c r="QBX2" s="128"/>
      <c r="QBY2" s="128"/>
      <c r="QBZ2" s="128"/>
      <c r="QCA2" s="128"/>
      <c r="QCB2" s="128"/>
      <c r="QCC2" s="128"/>
      <c r="QCD2" s="128"/>
      <c r="QCE2" s="128"/>
      <c r="QCF2" s="128"/>
      <c r="QCG2" s="128"/>
      <c r="QCH2" s="128"/>
      <c r="QCI2" s="128"/>
      <c r="QCJ2" s="128"/>
      <c r="QCK2" s="128"/>
      <c r="QCL2" s="128"/>
      <c r="QCM2" s="128"/>
      <c r="QCN2" s="128"/>
      <c r="QCO2" s="128"/>
      <c r="QCP2" s="128"/>
      <c r="QCQ2" s="128"/>
      <c r="QCR2" s="128"/>
      <c r="QCS2" s="128"/>
      <c r="QCT2" s="128"/>
      <c r="QCU2" s="128"/>
      <c r="QCV2" s="128"/>
      <c r="QCW2" s="128"/>
      <c r="QCX2" s="128"/>
      <c r="QCY2" s="128"/>
      <c r="QCZ2" s="128"/>
      <c r="QDA2" s="128"/>
      <c r="QDB2" s="128"/>
      <c r="QDC2" s="128"/>
      <c r="QDD2" s="128"/>
      <c r="QDE2" s="128"/>
      <c r="QDF2" s="128"/>
      <c r="QDG2" s="128"/>
      <c r="QDH2" s="128"/>
      <c r="QDI2" s="128"/>
      <c r="QDJ2" s="128"/>
      <c r="QDK2" s="128"/>
      <c r="QDL2" s="128"/>
      <c r="QDM2" s="128"/>
      <c r="QDN2" s="128"/>
      <c r="QDO2" s="128"/>
      <c r="QDP2" s="128"/>
      <c r="QDQ2" s="128"/>
      <c r="QDR2" s="128"/>
      <c r="QDS2" s="128"/>
      <c r="QDT2" s="128"/>
      <c r="QDU2" s="128"/>
      <c r="QDV2" s="128"/>
      <c r="QDW2" s="128"/>
      <c r="QDX2" s="128"/>
      <c r="QDY2" s="128"/>
      <c r="QDZ2" s="128"/>
      <c r="QEA2" s="128"/>
      <c r="QEB2" s="128"/>
      <c r="QEC2" s="128"/>
      <c r="QED2" s="128"/>
      <c r="QEE2" s="128"/>
      <c r="QEF2" s="128"/>
      <c r="QEG2" s="128"/>
      <c r="QEH2" s="128"/>
      <c r="QEI2" s="128"/>
      <c r="QEJ2" s="128"/>
      <c r="QEK2" s="128"/>
      <c r="QEL2" s="128"/>
      <c r="QEM2" s="128"/>
      <c r="QEN2" s="128"/>
      <c r="QEO2" s="128"/>
      <c r="QEP2" s="128"/>
      <c r="QEQ2" s="128"/>
      <c r="QER2" s="128"/>
      <c r="QES2" s="128"/>
      <c r="QET2" s="128"/>
      <c r="QEU2" s="128"/>
      <c r="QEV2" s="128"/>
      <c r="QEW2" s="128"/>
      <c r="QEX2" s="128"/>
      <c r="QEY2" s="128"/>
      <c r="QEZ2" s="128"/>
      <c r="QFA2" s="128"/>
      <c r="QFB2" s="128"/>
      <c r="QFC2" s="128"/>
      <c r="QFD2" s="128"/>
      <c r="QFE2" s="128"/>
      <c r="QFF2" s="128"/>
      <c r="QFG2" s="128"/>
      <c r="QFH2" s="128"/>
      <c r="QFI2" s="128"/>
      <c r="QFJ2" s="128"/>
      <c r="QFK2" s="128"/>
      <c r="QFL2" s="128"/>
      <c r="QFM2" s="128"/>
      <c r="QFN2" s="128"/>
      <c r="QFO2" s="128"/>
      <c r="QFP2" s="128"/>
      <c r="QFQ2" s="128"/>
      <c r="QFR2" s="128"/>
      <c r="QFS2" s="128"/>
      <c r="QFT2" s="128"/>
      <c r="QFU2" s="128"/>
      <c r="QFV2" s="128"/>
      <c r="QFW2" s="128"/>
      <c r="QFX2" s="128"/>
      <c r="QFY2" s="128"/>
      <c r="QFZ2" s="128"/>
      <c r="QGA2" s="128"/>
      <c r="QGB2" s="128"/>
      <c r="QGC2" s="128"/>
      <c r="QGD2" s="128"/>
      <c r="QGE2" s="128"/>
      <c r="QGF2" s="128"/>
      <c r="QGG2" s="128"/>
      <c r="QGH2" s="128"/>
      <c r="QGI2" s="128"/>
      <c r="QGJ2" s="128"/>
      <c r="QGK2" s="128"/>
      <c r="QGL2" s="128"/>
      <c r="QGM2" s="128"/>
      <c r="QGN2" s="128"/>
      <c r="QGO2" s="128"/>
      <c r="QGP2" s="128"/>
      <c r="QGQ2" s="128"/>
      <c r="QGR2" s="128"/>
      <c r="QGS2" s="128"/>
      <c r="QGT2" s="128"/>
      <c r="QGU2" s="128"/>
      <c r="QGV2" s="128"/>
      <c r="QGW2" s="128"/>
      <c r="QGX2" s="128"/>
      <c r="QGY2" s="128"/>
      <c r="QGZ2" s="128"/>
      <c r="QHA2" s="128"/>
      <c r="QHB2" s="128"/>
      <c r="QHC2" s="128"/>
      <c r="QHD2" s="128"/>
      <c r="QHE2" s="128"/>
      <c r="QHF2" s="128"/>
      <c r="QHG2" s="128"/>
      <c r="QHH2" s="128"/>
      <c r="QHI2" s="128"/>
      <c r="QHJ2" s="128"/>
      <c r="QHK2" s="128"/>
      <c r="QHL2" s="128"/>
      <c r="QHM2" s="128"/>
      <c r="QHN2" s="128"/>
      <c r="QHO2" s="128"/>
      <c r="QHP2" s="128"/>
      <c r="QHQ2" s="128"/>
      <c r="QHR2" s="128"/>
      <c r="QHS2" s="128"/>
      <c r="QHT2" s="128"/>
      <c r="QHU2" s="128"/>
      <c r="QHV2" s="128"/>
      <c r="QHW2" s="128"/>
      <c r="QHX2" s="128"/>
      <c r="QHY2" s="128"/>
      <c r="QHZ2" s="128"/>
      <c r="QIA2" s="128"/>
      <c r="QIB2" s="128"/>
      <c r="QIC2" s="128"/>
      <c r="QID2" s="128"/>
      <c r="QIE2" s="128"/>
      <c r="QIF2" s="128"/>
      <c r="QIG2" s="128"/>
      <c r="QIH2" s="128"/>
      <c r="QII2" s="128"/>
      <c r="QIJ2" s="128"/>
      <c r="QIK2" s="128"/>
      <c r="QIL2" s="128"/>
      <c r="QIM2" s="128"/>
      <c r="QIN2" s="128"/>
      <c r="QIO2" s="128"/>
      <c r="QIP2" s="128"/>
      <c r="QIQ2" s="128"/>
      <c r="QIR2" s="128"/>
      <c r="QIS2" s="128"/>
      <c r="QIT2" s="128"/>
      <c r="QIU2" s="128"/>
      <c r="QIV2" s="128"/>
      <c r="QIW2" s="128"/>
      <c r="QIX2" s="128"/>
      <c r="QIY2" s="128"/>
      <c r="QIZ2" s="128"/>
      <c r="QJA2" s="128"/>
      <c r="QJB2" s="128"/>
      <c r="QJC2" s="128"/>
      <c r="QJD2" s="128"/>
      <c r="QJE2" s="128"/>
      <c r="QJF2" s="128"/>
      <c r="QJG2" s="128"/>
      <c r="QJH2" s="128"/>
      <c r="QJI2" s="128"/>
      <c r="QJJ2" s="128"/>
      <c r="QJK2" s="128"/>
      <c r="QJL2" s="128"/>
      <c r="QJM2" s="128"/>
      <c r="QJN2" s="128"/>
      <c r="QJO2" s="128"/>
      <c r="QJP2" s="128"/>
      <c r="QJQ2" s="128"/>
      <c r="QJR2" s="128"/>
      <c r="QJS2" s="128"/>
      <c r="QJT2" s="128"/>
      <c r="QJU2" s="128"/>
      <c r="QJV2" s="128"/>
      <c r="QJW2" s="128"/>
      <c r="QJX2" s="128"/>
      <c r="QJY2" s="128"/>
      <c r="QJZ2" s="128"/>
      <c r="QKA2" s="128"/>
      <c r="QKB2" s="128"/>
      <c r="QKC2" s="128"/>
      <c r="QKD2" s="128"/>
      <c r="QKE2" s="128"/>
      <c r="QKF2" s="128"/>
      <c r="QKG2" s="128"/>
      <c r="QKH2" s="128"/>
      <c r="QKI2" s="128"/>
      <c r="QKJ2" s="128"/>
      <c r="QKK2" s="128"/>
      <c r="QKL2" s="128"/>
      <c r="QKM2" s="128"/>
      <c r="QKN2" s="128"/>
      <c r="QKO2" s="128"/>
      <c r="QKP2" s="128"/>
      <c r="QKQ2" s="128"/>
      <c r="QKR2" s="128"/>
      <c r="QKS2" s="128"/>
      <c r="QKT2" s="128"/>
      <c r="QKU2" s="128"/>
      <c r="QKV2" s="128"/>
      <c r="QKW2" s="128"/>
      <c r="QKX2" s="128"/>
      <c r="QKY2" s="128"/>
      <c r="QKZ2" s="128"/>
      <c r="QLA2" s="128"/>
      <c r="QLB2" s="128"/>
      <c r="QLC2" s="128"/>
      <c r="QLD2" s="128"/>
      <c r="QLE2" s="128"/>
      <c r="QLF2" s="128"/>
      <c r="QLG2" s="128"/>
      <c r="QLH2" s="128"/>
      <c r="QLI2" s="128"/>
      <c r="QLJ2" s="128"/>
      <c r="QLK2" s="128"/>
      <c r="QLL2" s="128"/>
      <c r="QLM2" s="128"/>
      <c r="QLN2" s="128"/>
      <c r="QLO2" s="128"/>
      <c r="QLP2" s="128"/>
      <c r="QLQ2" s="128"/>
      <c r="QLR2" s="128"/>
      <c r="QLS2" s="128"/>
      <c r="QLT2" s="128"/>
      <c r="QLU2" s="128"/>
      <c r="QLV2" s="128"/>
      <c r="QLW2" s="128"/>
      <c r="QLX2" s="128"/>
      <c r="QLY2" s="128"/>
      <c r="QLZ2" s="128"/>
      <c r="QMA2" s="128"/>
      <c r="QMB2" s="128"/>
      <c r="QMC2" s="128"/>
      <c r="QMD2" s="128"/>
      <c r="QME2" s="128"/>
      <c r="QMF2" s="128"/>
      <c r="QMG2" s="128"/>
      <c r="QMH2" s="128"/>
      <c r="QMI2" s="128"/>
      <c r="QMJ2" s="128"/>
      <c r="QMK2" s="128"/>
      <c r="QML2" s="128"/>
      <c r="QMM2" s="128"/>
      <c r="QMN2" s="128"/>
      <c r="QMO2" s="128"/>
      <c r="QMP2" s="128"/>
      <c r="QMQ2" s="128"/>
      <c r="QMR2" s="128"/>
      <c r="QMS2" s="128"/>
      <c r="QMT2" s="128"/>
      <c r="QMU2" s="128"/>
      <c r="QMV2" s="128"/>
      <c r="QMW2" s="128"/>
      <c r="QMX2" s="128"/>
      <c r="QMY2" s="128"/>
      <c r="QMZ2" s="128"/>
      <c r="QNA2" s="128"/>
      <c r="QNB2" s="128"/>
      <c r="QNC2" s="128"/>
      <c r="QND2" s="128"/>
      <c r="QNE2" s="128"/>
      <c r="QNF2" s="128"/>
      <c r="QNG2" s="128"/>
      <c r="QNH2" s="128"/>
      <c r="QNI2" s="128"/>
      <c r="QNJ2" s="128"/>
      <c r="QNK2" s="128"/>
      <c r="QNL2" s="128"/>
      <c r="QNM2" s="128"/>
      <c r="QNN2" s="128"/>
      <c r="QNO2" s="128"/>
      <c r="QNP2" s="128"/>
      <c r="QNQ2" s="128"/>
      <c r="QNR2" s="128"/>
      <c r="QNS2" s="128"/>
      <c r="QNT2" s="128"/>
      <c r="QNU2" s="128"/>
      <c r="QNV2" s="128"/>
      <c r="QNW2" s="128"/>
      <c r="QNX2" s="128"/>
      <c r="QNY2" s="128"/>
      <c r="QNZ2" s="128"/>
      <c r="QOA2" s="128"/>
      <c r="QOB2" s="128"/>
      <c r="QOC2" s="128"/>
      <c r="QOD2" s="128"/>
      <c r="QOE2" s="128"/>
      <c r="QOF2" s="128"/>
      <c r="QOG2" s="128"/>
      <c r="QOH2" s="128"/>
      <c r="QOI2" s="128"/>
      <c r="QOJ2" s="128"/>
      <c r="QOK2" s="128"/>
      <c r="QOL2" s="128"/>
      <c r="QOM2" s="128"/>
      <c r="QON2" s="128"/>
      <c r="QOO2" s="128"/>
      <c r="QOP2" s="128"/>
      <c r="QOQ2" s="128"/>
      <c r="QOR2" s="128"/>
      <c r="QOS2" s="128"/>
      <c r="QOT2" s="128"/>
      <c r="QOU2" s="128"/>
      <c r="QOV2" s="128"/>
      <c r="QOW2" s="128"/>
      <c r="QOX2" s="128"/>
      <c r="QOY2" s="128"/>
      <c r="QOZ2" s="128"/>
      <c r="QPA2" s="128"/>
      <c r="QPB2" s="128"/>
      <c r="QPC2" s="128"/>
      <c r="QPD2" s="128"/>
      <c r="QPE2" s="128"/>
      <c r="QPF2" s="128"/>
      <c r="QPG2" s="128"/>
      <c r="QPH2" s="128"/>
      <c r="QPI2" s="128"/>
      <c r="QPJ2" s="128"/>
      <c r="QPK2" s="128"/>
      <c r="QPL2" s="128"/>
      <c r="QPM2" s="128"/>
      <c r="QPN2" s="128"/>
      <c r="QPO2" s="128"/>
      <c r="QPP2" s="128"/>
      <c r="QPQ2" s="128"/>
      <c r="QPR2" s="128"/>
      <c r="QPS2" s="128"/>
      <c r="QPT2" s="128"/>
      <c r="QPU2" s="128"/>
      <c r="QPV2" s="128"/>
      <c r="QPW2" s="128"/>
      <c r="QPX2" s="128"/>
      <c r="QPY2" s="128"/>
      <c r="QPZ2" s="128"/>
      <c r="QQA2" s="128"/>
      <c r="QQB2" s="128"/>
      <c r="QQC2" s="128"/>
      <c r="QQD2" s="128"/>
      <c r="QQE2" s="128"/>
      <c r="QQF2" s="128"/>
      <c r="QQG2" s="128"/>
      <c r="QQH2" s="128"/>
      <c r="QQI2" s="128"/>
      <c r="QQJ2" s="128"/>
      <c r="QQK2" s="128"/>
      <c r="QQL2" s="128"/>
      <c r="QQM2" s="128"/>
      <c r="QQN2" s="128"/>
      <c r="QQO2" s="128"/>
      <c r="QQP2" s="128"/>
      <c r="QQQ2" s="128"/>
      <c r="QQR2" s="128"/>
      <c r="QQS2" s="128"/>
      <c r="QQT2" s="128"/>
      <c r="QQU2" s="128"/>
      <c r="QQV2" s="128"/>
      <c r="QQW2" s="128"/>
      <c r="QQX2" s="128"/>
      <c r="QQY2" s="128"/>
      <c r="QQZ2" s="128"/>
      <c r="QRA2" s="128"/>
      <c r="QRB2" s="128"/>
      <c r="QRC2" s="128"/>
      <c r="QRD2" s="128"/>
      <c r="QRE2" s="128"/>
      <c r="QRF2" s="128"/>
      <c r="QRG2" s="128"/>
      <c r="QRH2" s="128"/>
      <c r="QRI2" s="128"/>
      <c r="QRJ2" s="128"/>
      <c r="QRK2" s="128"/>
      <c r="QRL2" s="128"/>
      <c r="QRM2" s="128"/>
      <c r="QRN2" s="128"/>
      <c r="QRO2" s="128"/>
      <c r="QRP2" s="128"/>
      <c r="QRQ2" s="128"/>
      <c r="QRR2" s="128"/>
      <c r="QRS2" s="128"/>
      <c r="QRT2" s="128"/>
      <c r="QRU2" s="128"/>
      <c r="QRV2" s="128"/>
      <c r="QRW2" s="128"/>
      <c r="QRX2" s="128"/>
      <c r="QRY2" s="128"/>
      <c r="QRZ2" s="128"/>
      <c r="QSA2" s="128"/>
      <c r="QSB2" s="128"/>
      <c r="QSC2" s="128"/>
      <c r="QSD2" s="128"/>
      <c r="QSE2" s="128"/>
      <c r="QSF2" s="128"/>
      <c r="QSG2" s="128"/>
      <c r="QSH2" s="128"/>
      <c r="QSI2" s="128"/>
      <c r="QSJ2" s="128"/>
      <c r="QSK2" s="128"/>
      <c r="QSL2" s="128"/>
      <c r="QSM2" s="128"/>
      <c r="QSN2" s="128"/>
      <c r="QSO2" s="128"/>
      <c r="QSP2" s="128"/>
      <c r="QSQ2" s="128"/>
      <c r="QSR2" s="128"/>
      <c r="QSS2" s="128"/>
      <c r="QST2" s="128"/>
      <c r="QSU2" s="128"/>
      <c r="QSV2" s="128"/>
      <c r="QSW2" s="128"/>
      <c r="QSX2" s="128"/>
      <c r="QSY2" s="128"/>
      <c r="QSZ2" s="128"/>
      <c r="QTA2" s="128"/>
      <c r="QTB2" s="128"/>
      <c r="QTC2" s="128"/>
      <c r="QTD2" s="128"/>
      <c r="QTE2" s="128"/>
      <c r="QTF2" s="128"/>
      <c r="QTG2" s="128"/>
      <c r="QTH2" s="128"/>
      <c r="QTI2" s="128"/>
      <c r="QTJ2" s="128"/>
      <c r="QTK2" s="128"/>
      <c r="QTL2" s="128"/>
      <c r="QTM2" s="128"/>
      <c r="QTN2" s="128"/>
      <c r="QTO2" s="128"/>
      <c r="QTP2" s="128"/>
      <c r="QTQ2" s="128"/>
      <c r="QTR2" s="128"/>
      <c r="QTS2" s="128"/>
      <c r="QTT2" s="128"/>
      <c r="QTU2" s="128"/>
      <c r="QTV2" s="128"/>
      <c r="QTW2" s="128"/>
      <c r="QTX2" s="128"/>
      <c r="QTY2" s="128"/>
      <c r="QTZ2" s="128"/>
      <c r="QUA2" s="128"/>
      <c r="QUB2" s="128"/>
      <c r="QUC2" s="128"/>
      <c r="QUD2" s="128"/>
      <c r="QUE2" s="128"/>
      <c r="QUF2" s="128"/>
      <c r="QUG2" s="128"/>
      <c r="QUH2" s="128"/>
      <c r="QUI2" s="128"/>
      <c r="QUJ2" s="128"/>
      <c r="QUK2" s="128"/>
      <c r="QUL2" s="128"/>
      <c r="QUM2" s="128"/>
      <c r="QUN2" s="128"/>
      <c r="QUO2" s="128"/>
      <c r="QUP2" s="128"/>
      <c r="QUQ2" s="128"/>
      <c r="QUR2" s="128"/>
      <c r="QUS2" s="128"/>
      <c r="QUT2" s="128"/>
      <c r="QUU2" s="128"/>
      <c r="QUV2" s="128"/>
      <c r="QUW2" s="128"/>
      <c r="QUX2" s="128"/>
      <c r="QUY2" s="128"/>
      <c r="QUZ2" s="128"/>
      <c r="QVA2" s="128"/>
      <c r="QVB2" s="128"/>
      <c r="QVC2" s="128"/>
      <c r="QVD2" s="128"/>
      <c r="QVE2" s="128"/>
      <c r="QVF2" s="128"/>
      <c r="QVG2" s="128"/>
      <c r="QVH2" s="128"/>
      <c r="QVI2" s="128"/>
      <c r="QVJ2" s="128"/>
      <c r="QVK2" s="128"/>
      <c r="QVL2" s="128"/>
      <c r="QVM2" s="128"/>
      <c r="QVN2" s="128"/>
      <c r="QVO2" s="128"/>
      <c r="QVP2" s="128"/>
      <c r="QVQ2" s="128"/>
      <c r="QVR2" s="128"/>
      <c r="QVS2" s="128"/>
      <c r="QVT2" s="128"/>
      <c r="QVU2" s="128"/>
      <c r="QVV2" s="128"/>
      <c r="QVW2" s="128"/>
      <c r="QVX2" s="128"/>
      <c r="QVY2" s="128"/>
      <c r="QVZ2" s="128"/>
      <c r="QWA2" s="128"/>
      <c r="QWB2" s="128"/>
      <c r="QWC2" s="128"/>
      <c r="QWD2" s="128"/>
      <c r="QWE2" s="128"/>
      <c r="QWF2" s="128"/>
      <c r="QWG2" s="128"/>
      <c r="QWH2" s="128"/>
      <c r="QWI2" s="128"/>
      <c r="QWJ2" s="128"/>
      <c r="QWK2" s="128"/>
      <c r="QWL2" s="128"/>
      <c r="QWM2" s="128"/>
      <c r="QWN2" s="128"/>
      <c r="QWO2" s="128"/>
      <c r="QWP2" s="128"/>
      <c r="QWQ2" s="128"/>
      <c r="QWR2" s="128"/>
      <c r="QWS2" s="128"/>
      <c r="QWT2" s="128"/>
      <c r="QWU2" s="128"/>
      <c r="QWV2" s="128"/>
      <c r="QWW2" s="128"/>
      <c r="QWX2" s="128"/>
      <c r="QWY2" s="128"/>
      <c r="QWZ2" s="128"/>
      <c r="QXA2" s="128"/>
      <c r="QXB2" s="128"/>
      <c r="QXC2" s="128"/>
      <c r="QXD2" s="128"/>
      <c r="QXE2" s="128"/>
      <c r="QXF2" s="128"/>
      <c r="QXG2" s="128"/>
      <c r="QXH2" s="128"/>
      <c r="QXI2" s="128"/>
      <c r="QXJ2" s="128"/>
      <c r="QXK2" s="128"/>
      <c r="QXL2" s="128"/>
      <c r="QXM2" s="128"/>
      <c r="QXN2" s="128"/>
      <c r="QXO2" s="128"/>
      <c r="QXP2" s="128"/>
      <c r="QXQ2" s="128"/>
      <c r="QXR2" s="128"/>
      <c r="QXS2" s="128"/>
      <c r="QXT2" s="128"/>
      <c r="QXU2" s="128"/>
      <c r="QXV2" s="128"/>
      <c r="QXW2" s="128"/>
      <c r="QXX2" s="128"/>
      <c r="QXY2" s="128"/>
      <c r="QXZ2" s="128"/>
      <c r="QYA2" s="128"/>
      <c r="QYB2" s="128"/>
      <c r="QYC2" s="128"/>
      <c r="QYD2" s="128"/>
      <c r="QYE2" s="128"/>
      <c r="QYF2" s="128"/>
      <c r="QYG2" s="128"/>
      <c r="QYH2" s="128"/>
      <c r="QYI2" s="128"/>
      <c r="QYJ2" s="128"/>
      <c r="QYK2" s="128"/>
      <c r="QYL2" s="128"/>
      <c r="QYM2" s="128"/>
      <c r="QYN2" s="128"/>
      <c r="QYO2" s="128"/>
      <c r="QYP2" s="128"/>
      <c r="QYQ2" s="128"/>
      <c r="QYR2" s="128"/>
      <c r="QYS2" s="128"/>
      <c r="QYT2" s="128"/>
      <c r="QYU2" s="128"/>
      <c r="QYV2" s="128"/>
      <c r="QYW2" s="128"/>
      <c r="QYX2" s="128"/>
      <c r="QYY2" s="128"/>
      <c r="QYZ2" s="128"/>
      <c r="QZA2" s="128"/>
      <c r="QZB2" s="128"/>
      <c r="QZC2" s="128"/>
      <c r="QZD2" s="128"/>
      <c r="QZE2" s="128"/>
      <c r="QZF2" s="128"/>
      <c r="QZG2" s="128"/>
      <c r="QZH2" s="128"/>
      <c r="QZI2" s="128"/>
      <c r="QZJ2" s="128"/>
      <c r="QZK2" s="128"/>
      <c r="QZL2" s="128"/>
      <c r="QZM2" s="128"/>
      <c r="QZN2" s="128"/>
      <c r="QZO2" s="128"/>
      <c r="QZP2" s="128"/>
      <c r="QZQ2" s="128"/>
      <c r="QZR2" s="128"/>
      <c r="QZS2" s="128"/>
      <c r="QZT2" s="128"/>
      <c r="QZU2" s="128"/>
      <c r="QZV2" s="128"/>
      <c r="QZW2" s="128"/>
      <c r="QZX2" s="128"/>
      <c r="QZY2" s="128"/>
      <c r="QZZ2" s="128"/>
      <c r="RAA2" s="128"/>
      <c r="RAB2" s="128"/>
      <c r="RAC2" s="128"/>
      <c r="RAD2" s="128"/>
      <c r="RAE2" s="128"/>
      <c r="RAF2" s="128"/>
      <c r="RAG2" s="128"/>
      <c r="RAH2" s="128"/>
      <c r="RAI2" s="128"/>
      <c r="RAJ2" s="128"/>
      <c r="RAK2" s="128"/>
      <c r="RAL2" s="128"/>
      <c r="RAM2" s="128"/>
      <c r="RAN2" s="128"/>
      <c r="RAO2" s="128"/>
      <c r="RAP2" s="128"/>
      <c r="RAQ2" s="128"/>
      <c r="RAR2" s="128"/>
      <c r="RAS2" s="128"/>
      <c r="RAT2" s="128"/>
      <c r="RAU2" s="128"/>
      <c r="RAV2" s="128"/>
      <c r="RAW2" s="128"/>
      <c r="RAX2" s="128"/>
      <c r="RAY2" s="128"/>
      <c r="RAZ2" s="128"/>
      <c r="RBA2" s="128"/>
      <c r="RBB2" s="128"/>
      <c r="RBC2" s="128"/>
      <c r="RBD2" s="128"/>
      <c r="RBE2" s="128"/>
      <c r="RBF2" s="128"/>
      <c r="RBG2" s="128"/>
      <c r="RBH2" s="128"/>
      <c r="RBI2" s="128"/>
      <c r="RBJ2" s="128"/>
      <c r="RBK2" s="128"/>
      <c r="RBL2" s="128"/>
      <c r="RBM2" s="128"/>
      <c r="RBN2" s="128"/>
      <c r="RBO2" s="128"/>
      <c r="RBP2" s="128"/>
      <c r="RBQ2" s="128"/>
      <c r="RBR2" s="128"/>
      <c r="RBS2" s="128"/>
      <c r="RBT2" s="128"/>
      <c r="RBU2" s="128"/>
      <c r="RBV2" s="128"/>
      <c r="RBW2" s="128"/>
      <c r="RBX2" s="128"/>
      <c r="RBY2" s="128"/>
      <c r="RBZ2" s="128"/>
      <c r="RCA2" s="128"/>
      <c r="RCB2" s="128"/>
      <c r="RCC2" s="128"/>
      <c r="RCD2" s="128"/>
      <c r="RCE2" s="128"/>
      <c r="RCF2" s="128"/>
      <c r="RCG2" s="128"/>
      <c r="RCH2" s="128"/>
      <c r="RCI2" s="128"/>
      <c r="RCJ2" s="128"/>
      <c r="RCK2" s="128"/>
      <c r="RCL2" s="128"/>
      <c r="RCM2" s="128"/>
      <c r="RCN2" s="128"/>
      <c r="RCO2" s="128"/>
      <c r="RCP2" s="128"/>
      <c r="RCQ2" s="128"/>
      <c r="RCR2" s="128"/>
      <c r="RCS2" s="128"/>
      <c r="RCT2" s="128"/>
      <c r="RCU2" s="128"/>
      <c r="RCV2" s="128"/>
      <c r="RCW2" s="128"/>
      <c r="RCX2" s="128"/>
      <c r="RCY2" s="128"/>
      <c r="RCZ2" s="128"/>
      <c r="RDA2" s="128"/>
      <c r="RDB2" s="128"/>
      <c r="RDC2" s="128"/>
      <c r="RDD2" s="128"/>
      <c r="RDE2" s="128"/>
      <c r="RDF2" s="128"/>
      <c r="RDG2" s="128"/>
      <c r="RDH2" s="128"/>
      <c r="RDI2" s="128"/>
      <c r="RDJ2" s="128"/>
      <c r="RDK2" s="128"/>
      <c r="RDL2" s="128"/>
      <c r="RDM2" s="128"/>
      <c r="RDN2" s="128"/>
      <c r="RDO2" s="128"/>
      <c r="RDP2" s="128"/>
      <c r="RDQ2" s="128"/>
      <c r="RDR2" s="128"/>
      <c r="RDS2" s="128"/>
      <c r="RDT2" s="128"/>
      <c r="RDU2" s="128"/>
      <c r="RDV2" s="128"/>
      <c r="RDW2" s="128"/>
      <c r="RDX2" s="128"/>
      <c r="RDY2" s="128"/>
      <c r="RDZ2" s="128"/>
      <c r="REA2" s="128"/>
      <c r="REB2" s="128"/>
      <c r="REC2" s="128"/>
      <c r="RED2" s="128"/>
      <c r="REE2" s="128"/>
      <c r="REF2" s="128"/>
      <c r="REG2" s="128"/>
      <c r="REH2" s="128"/>
      <c r="REI2" s="128"/>
      <c r="REJ2" s="128"/>
      <c r="REK2" s="128"/>
      <c r="REL2" s="128"/>
      <c r="REM2" s="128"/>
      <c r="REN2" s="128"/>
      <c r="REO2" s="128"/>
      <c r="REP2" s="128"/>
      <c r="REQ2" s="128"/>
      <c r="RER2" s="128"/>
      <c r="RES2" s="128"/>
      <c r="RET2" s="128"/>
      <c r="REU2" s="128"/>
      <c r="REV2" s="128"/>
      <c r="REW2" s="128"/>
      <c r="REX2" s="128"/>
      <c r="REY2" s="128"/>
      <c r="REZ2" s="128"/>
      <c r="RFA2" s="128"/>
      <c r="RFB2" s="128"/>
      <c r="RFC2" s="128"/>
      <c r="RFD2" s="128"/>
      <c r="RFE2" s="128"/>
      <c r="RFF2" s="128"/>
      <c r="RFG2" s="128"/>
      <c r="RFH2" s="128"/>
      <c r="RFI2" s="128"/>
      <c r="RFJ2" s="128"/>
      <c r="RFK2" s="128"/>
      <c r="RFL2" s="128"/>
      <c r="RFM2" s="128"/>
      <c r="RFN2" s="128"/>
      <c r="RFO2" s="128"/>
      <c r="RFP2" s="128"/>
      <c r="RFQ2" s="128"/>
      <c r="RFR2" s="128"/>
      <c r="RFS2" s="128"/>
      <c r="RFT2" s="128"/>
      <c r="RFU2" s="128"/>
      <c r="RFV2" s="128"/>
      <c r="RFW2" s="128"/>
      <c r="RFX2" s="128"/>
      <c r="RFY2" s="128"/>
      <c r="RFZ2" s="128"/>
      <c r="RGA2" s="128"/>
      <c r="RGB2" s="128"/>
      <c r="RGC2" s="128"/>
      <c r="RGD2" s="128"/>
      <c r="RGE2" s="128"/>
      <c r="RGF2" s="128"/>
      <c r="RGG2" s="128"/>
      <c r="RGH2" s="128"/>
      <c r="RGI2" s="128"/>
      <c r="RGJ2" s="128"/>
      <c r="RGK2" s="128"/>
      <c r="RGL2" s="128"/>
      <c r="RGM2" s="128"/>
      <c r="RGN2" s="128"/>
      <c r="RGO2" s="128"/>
      <c r="RGP2" s="128"/>
      <c r="RGQ2" s="128"/>
      <c r="RGR2" s="128"/>
      <c r="RGS2" s="128"/>
      <c r="RGT2" s="128"/>
      <c r="RGU2" s="128"/>
      <c r="RGV2" s="128"/>
      <c r="RGW2" s="128"/>
      <c r="RGX2" s="128"/>
      <c r="RGY2" s="128"/>
      <c r="RGZ2" s="128"/>
      <c r="RHA2" s="128"/>
      <c r="RHB2" s="128"/>
      <c r="RHC2" s="128"/>
      <c r="RHD2" s="128"/>
      <c r="RHE2" s="128"/>
      <c r="RHF2" s="128"/>
      <c r="RHG2" s="128"/>
      <c r="RHH2" s="128"/>
      <c r="RHI2" s="128"/>
      <c r="RHJ2" s="128"/>
      <c r="RHK2" s="128"/>
      <c r="RHL2" s="128"/>
      <c r="RHM2" s="128"/>
      <c r="RHN2" s="128"/>
      <c r="RHO2" s="128"/>
      <c r="RHP2" s="128"/>
      <c r="RHQ2" s="128"/>
      <c r="RHR2" s="128"/>
      <c r="RHS2" s="128"/>
      <c r="RHT2" s="128"/>
      <c r="RHU2" s="128"/>
      <c r="RHV2" s="128"/>
      <c r="RHW2" s="128"/>
      <c r="RHX2" s="128"/>
      <c r="RHY2" s="128"/>
      <c r="RHZ2" s="128"/>
      <c r="RIA2" s="128"/>
      <c r="RIB2" s="128"/>
      <c r="RIC2" s="128"/>
      <c r="RID2" s="128"/>
      <c r="RIE2" s="128"/>
      <c r="RIF2" s="128"/>
      <c r="RIG2" s="128"/>
      <c r="RIH2" s="128"/>
      <c r="RII2" s="128"/>
      <c r="RIJ2" s="128"/>
      <c r="RIK2" s="128"/>
      <c r="RIL2" s="128"/>
      <c r="RIM2" s="128"/>
      <c r="RIN2" s="128"/>
      <c r="RIO2" s="128"/>
      <c r="RIP2" s="128"/>
      <c r="RIQ2" s="128"/>
      <c r="RIR2" s="128"/>
      <c r="RIS2" s="128"/>
      <c r="RIT2" s="128"/>
      <c r="RIU2" s="128"/>
      <c r="RIV2" s="128"/>
      <c r="RIW2" s="128"/>
      <c r="RIX2" s="128"/>
      <c r="RIY2" s="128"/>
      <c r="RIZ2" s="128"/>
      <c r="RJA2" s="128"/>
      <c r="RJB2" s="128"/>
      <c r="RJC2" s="128"/>
      <c r="RJD2" s="128"/>
      <c r="RJE2" s="128"/>
      <c r="RJF2" s="128"/>
      <c r="RJG2" s="128"/>
      <c r="RJH2" s="128"/>
      <c r="RJI2" s="128"/>
      <c r="RJJ2" s="128"/>
      <c r="RJK2" s="128"/>
      <c r="RJL2" s="128"/>
      <c r="RJM2" s="128"/>
      <c r="RJN2" s="128"/>
      <c r="RJO2" s="128"/>
      <c r="RJP2" s="128"/>
      <c r="RJQ2" s="128"/>
      <c r="RJR2" s="128"/>
      <c r="RJS2" s="128"/>
      <c r="RJT2" s="128"/>
      <c r="RJU2" s="128"/>
      <c r="RJV2" s="128"/>
      <c r="RJW2" s="128"/>
      <c r="RJX2" s="128"/>
      <c r="RJY2" s="128"/>
      <c r="RJZ2" s="128"/>
      <c r="RKA2" s="128"/>
      <c r="RKB2" s="128"/>
      <c r="RKC2" s="128"/>
      <c r="RKD2" s="128"/>
      <c r="RKE2" s="128"/>
      <c r="RKF2" s="128"/>
      <c r="RKG2" s="128"/>
      <c r="RKH2" s="128"/>
      <c r="RKI2" s="128"/>
      <c r="RKJ2" s="128"/>
      <c r="RKK2" s="128"/>
      <c r="RKL2" s="128"/>
      <c r="RKM2" s="128"/>
      <c r="RKN2" s="128"/>
      <c r="RKO2" s="128"/>
      <c r="RKP2" s="128"/>
      <c r="RKQ2" s="128"/>
      <c r="RKR2" s="128"/>
      <c r="RKS2" s="128"/>
      <c r="RKT2" s="128"/>
      <c r="RKU2" s="128"/>
      <c r="RKV2" s="128"/>
      <c r="RKW2" s="128"/>
      <c r="RKX2" s="128"/>
      <c r="RKY2" s="128"/>
      <c r="RKZ2" s="128"/>
      <c r="RLA2" s="128"/>
      <c r="RLB2" s="128"/>
      <c r="RLC2" s="128"/>
      <c r="RLD2" s="128"/>
      <c r="RLE2" s="128"/>
      <c r="RLF2" s="128"/>
      <c r="RLG2" s="128"/>
      <c r="RLH2" s="128"/>
      <c r="RLI2" s="128"/>
      <c r="RLJ2" s="128"/>
      <c r="RLK2" s="128"/>
      <c r="RLL2" s="128"/>
      <c r="RLM2" s="128"/>
      <c r="RLN2" s="128"/>
      <c r="RLO2" s="128"/>
      <c r="RLP2" s="128"/>
      <c r="RLQ2" s="128"/>
      <c r="RLR2" s="128"/>
      <c r="RLS2" s="128"/>
      <c r="RLT2" s="128"/>
      <c r="RLU2" s="128"/>
      <c r="RLV2" s="128"/>
      <c r="RLW2" s="128"/>
      <c r="RLX2" s="128"/>
      <c r="RLY2" s="128"/>
      <c r="RLZ2" s="128"/>
      <c r="RMA2" s="128"/>
      <c r="RMB2" s="128"/>
      <c r="RMC2" s="128"/>
      <c r="RMD2" s="128"/>
      <c r="RME2" s="128"/>
      <c r="RMF2" s="128"/>
      <c r="RMG2" s="128"/>
      <c r="RMH2" s="128"/>
      <c r="RMI2" s="128"/>
      <c r="RMJ2" s="128"/>
      <c r="RMK2" s="128"/>
      <c r="RML2" s="128"/>
      <c r="RMM2" s="128"/>
      <c r="RMN2" s="128"/>
      <c r="RMO2" s="128"/>
      <c r="RMP2" s="128"/>
      <c r="RMQ2" s="128"/>
      <c r="RMR2" s="128"/>
      <c r="RMS2" s="128"/>
      <c r="RMT2" s="128"/>
      <c r="RMU2" s="128"/>
      <c r="RMV2" s="128"/>
      <c r="RMW2" s="128"/>
      <c r="RMX2" s="128"/>
      <c r="RMY2" s="128"/>
      <c r="RMZ2" s="128"/>
      <c r="RNA2" s="128"/>
      <c r="RNB2" s="128"/>
      <c r="RNC2" s="128"/>
      <c r="RND2" s="128"/>
      <c r="RNE2" s="128"/>
      <c r="RNF2" s="128"/>
      <c r="RNG2" s="128"/>
      <c r="RNH2" s="128"/>
      <c r="RNI2" s="128"/>
      <c r="RNJ2" s="128"/>
      <c r="RNK2" s="128"/>
      <c r="RNL2" s="128"/>
      <c r="RNM2" s="128"/>
      <c r="RNN2" s="128"/>
      <c r="RNO2" s="128"/>
      <c r="RNP2" s="128"/>
      <c r="RNQ2" s="128"/>
      <c r="RNR2" s="128"/>
      <c r="RNS2" s="128"/>
      <c r="RNT2" s="128"/>
      <c r="RNU2" s="128"/>
      <c r="RNV2" s="128"/>
      <c r="RNW2" s="128"/>
      <c r="RNX2" s="128"/>
      <c r="RNY2" s="128"/>
      <c r="RNZ2" s="128"/>
      <c r="ROA2" s="128"/>
      <c r="ROB2" s="128"/>
      <c r="ROC2" s="128"/>
      <c r="ROD2" s="128"/>
      <c r="ROE2" s="128"/>
      <c r="ROF2" s="128"/>
      <c r="ROG2" s="128"/>
      <c r="ROH2" s="128"/>
      <c r="ROI2" s="128"/>
      <c r="ROJ2" s="128"/>
      <c r="ROK2" s="128"/>
      <c r="ROL2" s="128"/>
      <c r="ROM2" s="128"/>
      <c r="RON2" s="128"/>
      <c r="ROO2" s="128"/>
      <c r="ROP2" s="128"/>
      <c r="ROQ2" s="128"/>
      <c r="ROR2" s="128"/>
      <c r="ROS2" s="128"/>
      <c r="ROT2" s="128"/>
      <c r="ROU2" s="128"/>
      <c r="ROV2" s="128"/>
      <c r="ROW2" s="128"/>
      <c r="ROX2" s="128"/>
      <c r="ROY2" s="128"/>
      <c r="ROZ2" s="128"/>
      <c r="RPA2" s="128"/>
      <c r="RPB2" s="128"/>
      <c r="RPC2" s="128"/>
      <c r="RPD2" s="128"/>
      <c r="RPE2" s="128"/>
      <c r="RPF2" s="128"/>
      <c r="RPG2" s="128"/>
      <c r="RPH2" s="128"/>
      <c r="RPI2" s="128"/>
      <c r="RPJ2" s="128"/>
      <c r="RPK2" s="128"/>
      <c r="RPL2" s="128"/>
      <c r="RPM2" s="128"/>
      <c r="RPN2" s="128"/>
      <c r="RPO2" s="128"/>
      <c r="RPP2" s="128"/>
      <c r="RPQ2" s="128"/>
      <c r="RPR2" s="128"/>
      <c r="RPS2" s="128"/>
      <c r="RPT2" s="128"/>
      <c r="RPU2" s="128"/>
      <c r="RPV2" s="128"/>
      <c r="RPW2" s="128"/>
      <c r="RPX2" s="128"/>
      <c r="RPY2" s="128"/>
      <c r="RPZ2" s="128"/>
      <c r="RQA2" s="128"/>
      <c r="RQB2" s="128"/>
      <c r="RQC2" s="128"/>
      <c r="RQD2" s="128"/>
      <c r="RQE2" s="128"/>
      <c r="RQF2" s="128"/>
      <c r="RQG2" s="128"/>
      <c r="RQH2" s="128"/>
      <c r="RQI2" s="128"/>
      <c r="RQJ2" s="128"/>
      <c r="RQK2" s="128"/>
      <c r="RQL2" s="128"/>
      <c r="RQM2" s="128"/>
      <c r="RQN2" s="128"/>
      <c r="RQO2" s="128"/>
      <c r="RQP2" s="128"/>
      <c r="RQQ2" s="128"/>
      <c r="RQR2" s="128"/>
      <c r="RQS2" s="128"/>
      <c r="RQT2" s="128"/>
      <c r="RQU2" s="128"/>
      <c r="RQV2" s="128"/>
      <c r="RQW2" s="128"/>
      <c r="RQX2" s="128"/>
      <c r="RQY2" s="128"/>
      <c r="RQZ2" s="128"/>
      <c r="RRA2" s="128"/>
      <c r="RRB2" s="128"/>
      <c r="RRC2" s="128"/>
      <c r="RRD2" s="128"/>
      <c r="RRE2" s="128"/>
      <c r="RRF2" s="128"/>
      <c r="RRG2" s="128"/>
      <c r="RRH2" s="128"/>
      <c r="RRI2" s="128"/>
      <c r="RRJ2" s="128"/>
      <c r="RRK2" s="128"/>
      <c r="RRL2" s="128"/>
      <c r="RRM2" s="128"/>
      <c r="RRN2" s="128"/>
      <c r="RRO2" s="128"/>
      <c r="RRP2" s="128"/>
      <c r="RRQ2" s="128"/>
      <c r="RRR2" s="128"/>
      <c r="RRS2" s="128"/>
      <c r="RRT2" s="128"/>
      <c r="RRU2" s="128"/>
      <c r="RRV2" s="128"/>
      <c r="RRW2" s="128"/>
      <c r="RRX2" s="128"/>
      <c r="RRY2" s="128"/>
      <c r="RRZ2" s="128"/>
      <c r="RSA2" s="128"/>
      <c r="RSB2" s="128"/>
      <c r="RSC2" s="128"/>
      <c r="RSD2" s="128"/>
      <c r="RSE2" s="128"/>
      <c r="RSF2" s="128"/>
      <c r="RSG2" s="128"/>
      <c r="RSH2" s="128"/>
      <c r="RSI2" s="128"/>
      <c r="RSJ2" s="128"/>
      <c r="RSK2" s="128"/>
      <c r="RSL2" s="128"/>
      <c r="RSM2" s="128"/>
      <c r="RSN2" s="128"/>
      <c r="RSO2" s="128"/>
      <c r="RSP2" s="128"/>
      <c r="RSQ2" s="128"/>
      <c r="RSR2" s="128"/>
      <c r="RSS2" s="128"/>
      <c r="RST2" s="128"/>
      <c r="RSU2" s="128"/>
      <c r="RSV2" s="128"/>
      <c r="RSW2" s="128"/>
      <c r="RSX2" s="128"/>
      <c r="RSY2" s="128"/>
      <c r="RSZ2" s="128"/>
      <c r="RTA2" s="128"/>
      <c r="RTB2" s="128"/>
      <c r="RTC2" s="128"/>
      <c r="RTD2" s="128"/>
      <c r="RTE2" s="128"/>
      <c r="RTF2" s="128"/>
      <c r="RTG2" s="128"/>
      <c r="RTH2" s="128"/>
      <c r="RTI2" s="128"/>
      <c r="RTJ2" s="128"/>
      <c r="RTK2" s="128"/>
      <c r="RTL2" s="128"/>
      <c r="RTM2" s="128"/>
      <c r="RTN2" s="128"/>
      <c r="RTO2" s="128"/>
      <c r="RTP2" s="128"/>
      <c r="RTQ2" s="128"/>
      <c r="RTR2" s="128"/>
      <c r="RTS2" s="128"/>
      <c r="RTT2" s="128"/>
      <c r="RTU2" s="128"/>
      <c r="RTV2" s="128"/>
      <c r="RTW2" s="128"/>
      <c r="RTX2" s="128"/>
      <c r="RTY2" s="128"/>
      <c r="RTZ2" s="128"/>
      <c r="RUA2" s="128"/>
      <c r="RUB2" s="128"/>
      <c r="RUC2" s="128"/>
      <c r="RUD2" s="128"/>
      <c r="RUE2" s="128"/>
      <c r="RUF2" s="128"/>
      <c r="RUG2" s="128"/>
      <c r="RUH2" s="128"/>
      <c r="RUI2" s="128"/>
      <c r="RUJ2" s="128"/>
      <c r="RUK2" s="128"/>
      <c r="RUL2" s="128"/>
      <c r="RUM2" s="128"/>
      <c r="RUN2" s="128"/>
      <c r="RUO2" s="128"/>
      <c r="RUP2" s="128"/>
      <c r="RUQ2" s="128"/>
      <c r="RUR2" s="128"/>
      <c r="RUS2" s="128"/>
      <c r="RUT2" s="128"/>
      <c r="RUU2" s="128"/>
      <c r="RUV2" s="128"/>
      <c r="RUW2" s="128"/>
      <c r="RUX2" s="128"/>
      <c r="RUY2" s="128"/>
      <c r="RUZ2" s="128"/>
      <c r="RVA2" s="128"/>
      <c r="RVB2" s="128"/>
      <c r="RVC2" s="128"/>
      <c r="RVD2" s="128"/>
      <c r="RVE2" s="128"/>
      <c r="RVF2" s="128"/>
      <c r="RVG2" s="128"/>
      <c r="RVH2" s="128"/>
      <c r="RVI2" s="128"/>
      <c r="RVJ2" s="128"/>
      <c r="RVK2" s="128"/>
      <c r="RVL2" s="128"/>
      <c r="RVM2" s="128"/>
      <c r="RVN2" s="128"/>
      <c r="RVO2" s="128"/>
      <c r="RVP2" s="128"/>
      <c r="RVQ2" s="128"/>
      <c r="RVR2" s="128"/>
      <c r="RVS2" s="128"/>
      <c r="RVT2" s="128"/>
      <c r="RVU2" s="128"/>
      <c r="RVV2" s="128"/>
      <c r="RVW2" s="128"/>
      <c r="RVX2" s="128"/>
      <c r="RVY2" s="128"/>
      <c r="RVZ2" s="128"/>
      <c r="RWA2" s="128"/>
      <c r="RWB2" s="128"/>
      <c r="RWC2" s="128"/>
      <c r="RWD2" s="128"/>
      <c r="RWE2" s="128"/>
      <c r="RWF2" s="128"/>
      <c r="RWG2" s="128"/>
      <c r="RWH2" s="128"/>
      <c r="RWI2" s="128"/>
      <c r="RWJ2" s="128"/>
      <c r="RWK2" s="128"/>
      <c r="RWL2" s="128"/>
      <c r="RWM2" s="128"/>
      <c r="RWN2" s="128"/>
      <c r="RWO2" s="128"/>
      <c r="RWP2" s="128"/>
      <c r="RWQ2" s="128"/>
      <c r="RWR2" s="128"/>
      <c r="RWS2" s="128"/>
      <c r="RWT2" s="128"/>
      <c r="RWU2" s="128"/>
      <c r="RWV2" s="128"/>
      <c r="RWW2" s="128"/>
      <c r="RWX2" s="128"/>
      <c r="RWY2" s="128"/>
      <c r="RWZ2" s="128"/>
      <c r="RXA2" s="128"/>
      <c r="RXB2" s="128"/>
      <c r="RXC2" s="128"/>
      <c r="RXD2" s="128"/>
      <c r="RXE2" s="128"/>
      <c r="RXF2" s="128"/>
      <c r="RXG2" s="128"/>
      <c r="RXH2" s="128"/>
      <c r="RXI2" s="128"/>
      <c r="RXJ2" s="128"/>
      <c r="RXK2" s="128"/>
      <c r="RXL2" s="128"/>
      <c r="RXM2" s="128"/>
      <c r="RXN2" s="128"/>
      <c r="RXO2" s="128"/>
      <c r="RXP2" s="128"/>
      <c r="RXQ2" s="128"/>
      <c r="RXR2" s="128"/>
      <c r="RXS2" s="128"/>
      <c r="RXT2" s="128"/>
      <c r="RXU2" s="128"/>
      <c r="RXV2" s="128"/>
      <c r="RXW2" s="128"/>
      <c r="RXX2" s="128"/>
      <c r="RXY2" s="128"/>
      <c r="RXZ2" s="128"/>
      <c r="RYA2" s="128"/>
      <c r="RYB2" s="128"/>
      <c r="RYC2" s="128"/>
      <c r="RYD2" s="128"/>
      <c r="RYE2" s="128"/>
      <c r="RYF2" s="128"/>
      <c r="RYG2" s="128"/>
      <c r="RYH2" s="128"/>
      <c r="RYI2" s="128"/>
      <c r="RYJ2" s="128"/>
      <c r="RYK2" s="128"/>
      <c r="RYL2" s="128"/>
      <c r="RYM2" s="128"/>
      <c r="RYN2" s="128"/>
      <c r="RYO2" s="128"/>
      <c r="RYP2" s="128"/>
      <c r="RYQ2" s="128"/>
      <c r="RYR2" s="128"/>
      <c r="RYS2" s="128"/>
      <c r="RYT2" s="128"/>
      <c r="RYU2" s="128"/>
      <c r="RYV2" s="128"/>
      <c r="RYW2" s="128"/>
      <c r="RYX2" s="128"/>
      <c r="RYY2" s="128"/>
      <c r="RYZ2" s="128"/>
      <c r="RZA2" s="128"/>
      <c r="RZB2" s="128"/>
      <c r="RZC2" s="128"/>
      <c r="RZD2" s="128"/>
      <c r="RZE2" s="128"/>
      <c r="RZF2" s="128"/>
      <c r="RZG2" s="128"/>
      <c r="RZH2" s="128"/>
      <c r="RZI2" s="128"/>
      <c r="RZJ2" s="128"/>
      <c r="RZK2" s="128"/>
      <c r="RZL2" s="128"/>
      <c r="RZM2" s="128"/>
      <c r="RZN2" s="128"/>
      <c r="RZO2" s="128"/>
      <c r="RZP2" s="128"/>
      <c r="RZQ2" s="128"/>
      <c r="RZR2" s="128"/>
      <c r="RZS2" s="128"/>
      <c r="RZT2" s="128"/>
      <c r="RZU2" s="128"/>
      <c r="RZV2" s="128"/>
      <c r="RZW2" s="128"/>
      <c r="RZX2" s="128"/>
      <c r="RZY2" s="128"/>
      <c r="RZZ2" s="128"/>
      <c r="SAA2" s="128"/>
      <c r="SAB2" s="128"/>
      <c r="SAC2" s="128"/>
      <c r="SAD2" s="128"/>
      <c r="SAE2" s="128"/>
      <c r="SAF2" s="128"/>
      <c r="SAG2" s="128"/>
      <c r="SAH2" s="128"/>
      <c r="SAI2" s="128"/>
      <c r="SAJ2" s="128"/>
      <c r="SAK2" s="128"/>
      <c r="SAL2" s="128"/>
      <c r="SAM2" s="128"/>
      <c r="SAN2" s="128"/>
      <c r="SAO2" s="128"/>
      <c r="SAP2" s="128"/>
      <c r="SAQ2" s="128"/>
      <c r="SAR2" s="128"/>
      <c r="SAS2" s="128"/>
      <c r="SAT2" s="128"/>
      <c r="SAU2" s="128"/>
      <c r="SAV2" s="128"/>
      <c r="SAW2" s="128"/>
      <c r="SAX2" s="128"/>
      <c r="SAY2" s="128"/>
      <c r="SAZ2" s="128"/>
      <c r="SBA2" s="128"/>
      <c r="SBB2" s="128"/>
      <c r="SBC2" s="128"/>
      <c r="SBD2" s="128"/>
      <c r="SBE2" s="128"/>
      <c r="SBF2" s="128"/>
      <c r="SBG2" s="128"/>
      <c r="SBH2" s="128"/>
      <c r="SBI2" s="128"/>
      <c r="SBJ2" s="128"/>
      <c r="SBK2" s="128"/>
      <c r="SBL2" s="128"/>
      <c r="SBM2" s="128"/>
      <c r="SBN2" s="128"/>
      <c r="SBO2" s="128"/>
      <c r="SBP2" s="128"/>
      <c r="SBQ2" s="128"/>
      <c r="SBR2" s="128"/>
      <c r="SBS2" s="128"/>
      <c r="SBT2" s="128"/>
      <c r="SBU2" s="128"/>
      <c r="SBV2" s="128"/>
      <c r="SBW2" s="128"/>
      <c r="SBX2" s="128"/>
      <c r="SBY2" s="128"/>
      <c r="SBZ2" s="128"/>
      <c r="SCA2" s="128"/>
      <c r="SCB2" s="128"/>
      <c r="SCC2" s="128"/>
      <c r="SCD2" s="128"/>
      <c r="SCE2" s="128"/>
      <c r="SCF2" s="128"/>
      <c r="SCG2" s="128"/>
      <c r="SCH2" s="128"/>
      <c r="SCI2" s="128"/>
      <c r="SCJ2" s="128"/>
      <c r="SCK2" s="128"/>
      <c r="SCL2" s="128"/>
      <c r="SCM2" s="128"/>
      <c r="SCN2" s="128"/>
      <c r="SCO2" s="128"/>
      <c r="SCP2" s="128"/>
      <c r="SCQ2" s="128"/>
      <c r="SCR2" s="128"/>
      <c r="SCS2" s="128"/>
      <c r="SCT2" s="128"/>
      <c r="SCU2" s="128"/>
      <c r="SCV2" s="128"/>
      <c r="SCW2" s="128"/>
      <c r="SCX2" s="128"/>
      <c r="SCY2" s="128"/>
      <c r="SCZ2" s="128"/>
      <c r="SDA2" s="128"/>
      <c r="SDB2" s="128"/>
      <c r="SDC2" s="128"/>
      <c r="SDD2" s="128"/>
      <c r="SDE2" s="128"/>
      <c r="SDF2" s="128"/>
      <c r="SDG2" s="128"/>
      <c r="SDH2" s="128"/>
      <c r="SDI2" s="128"/>
      <c r="SDJ2" s="128"/>
      <c r="SDK2" s="128"/>
      <c r="SDL2" s="128"/>
      <c r="SDM2" s="128"/>
      <c r="SDN2" s="128"/>
      <c r="SDO2" s="128"/>
      <c r="SDP2" s="128"/>
      <c r="SDQ2" s="128"/>
      <c r="SDR2" s="128"/>
      <c r="SDS2" s="128"/>
      <c r="SDT2" s="128"/>
      <c r="SDU2" s="128"/>
      <c r="SDV2" s="128"/>
      <c r="SDW2" s="128"/>
      <c r="SDX2" s="128"/>
      <c r="SDY2" s="128"/>
      <c r="SDZ2" s="128"/>
      <c r="SEA2" s="128"/>
      <c r="SEB2" s="128"/>
      <c r="SEC2" s="128"/>
      <c r="SED2" s="128"/>
      <c r="SEE2" s="128"/>
      <c r="SEF2" s="128"/>
      <c r="SEG2" s="128"/>
      <c r="SEH2" s="128"/>
      <c r="SEI2" s="128"/>
      <c r="SEJ2" s="128"/>
      <c r="SEK2" s="128"/>
      <c r="SEL2" s="128"/>
      <c r="SEM2" s="128"/>
      <c r="SEN2" s="128"/>
      <c r="SEO2" s="128"/>
      <c r="SEP2" s="128"/>
      <c r="SEQ2" s="128"/>
      <c r="SER2" s="128"/>
      <c r="SES2" s="128"/>
      <c r="SET2" s="128"/>
      <c r="SEU2" s="128"/>
      <c r="SEV2" s="128"/>
      <c r="SEW2" s="128"/>
      <c r="SEX2" s="128"/>
      <c r="SEY2" s="128"/>
      <c r="SEZ2" s="128"/>
      <c r="SFA2" s="128"/>
      <c r="SFB2" s="128"/>
      <c r="SFC2" s="128"/>
      <c r="SFD2" s="128"/>
      <c r="SFE2" s="128"/>
      <c r="SFF2" s="128"/>
      <c r="SFG2" s="128"/>
      <c r="SFH2" s="128"/>
      <c r="SFI2" s="128"/>
      <c r="SFJ2" s="128"/>
      <c r="SFK2" s="128"/>
      <c r="SFL2" s="128"/>
      <c r="SFM2" s="128"/>
      <c r="SFN2" s="128"/>
      <c r="SFO2" s="128"/>
      <c r="SFP2" s="128"/>
      <c r="SFQ2" s="128"/>
      <c r="SFR2" s="128"/>
      <c r="SFS2" s="128"/>
      <c r="SFT2" s="128"/>
      <c r="SFU2" s="128"/>
      <c r="SFV2" s="128"/>
      <c r="SFW2" s="128"/>
      <c r="SFX2" s="128"/>
      <c r="SFY2" s="128"/>
      <c r="SFZ2" s="128"/>
      <c r="SGA2" s="128"/>
      <c r="SGB2" s="128"/>
      <c r="SGC2" s="128"/>
      <c r="SGD2" s="128"/>
      <c r="SGE2" s="128"/>
      <c r="SGF2" s="128"/>
      <c r="SGG2" s="128"/>
      <c r="SGH2" s="128"/>
      <c r="SGI2" s="128"/>
      <c r="SGJ2" s="128"/>
      <c r="SGK2" s="128"/>
      <c r="SGL2" s="128"/>
      <c r="SGM2" s="128"/>
      <c r="SGN2" s="128"/>
      <c r="SGO2" s="128"/>
      <c r="SGP2" s="128"/>
      <c r="SGQ2" s="128"/>
      <c r="SGR2" s="128"/>
      <c r="SGS2" s="128"/>
      <c r="SGT2" s="128"/>
      <c r="SGU2" s="128"/>
      <c r="SGV2" s="128"/>
      <c r="SGW2" s="128"/>
      <c r="SGX2" s="128"/>
      <c r="SGY2" s="128"/>
      <c r="SGZ2" s="128"/>
      <c r="SHA2" s="128"/>
      <c r="SHB2" s="128"/>
      <c r="SHC2" s="128"/>
      <c r="SHD2" s="128"/>
      <c r="SHE2" s="128"/>
      <c r="SHF2" s="128"/>
      <c r="SHG2" s="128"/>
      <c r="SHH2" s="128"/>
      <c r="SHI2" s="128"/>
      <c r="SHJ2" s="128"/>
      <c r="SHK2" s="128"/>
      <c r="SHL2" s="128"/>
      <c r="SHM2" s="128"/>
      <c r="SHN2" s="128"/>
      <c r="SHO2" s="128"/>
      <c r="SHP2" s="128"/>
      <c r="SHQ2" s="128"/>
      <c r="SHR2" s="128"/>
      <c r="SHS2" s="128"/>
      <c r="SHT2" s="128"/>
      <c r="SHU2" s="128"/>
      <c r="SHV2" s="128"/>
      <c r="SHW2" s="128"/>
      <c r="SHX2" s="128"/>
      <c r="SHY2" s="128"/>
      <c r="SHZ2" s="128"/>
      <c r="SIA2" s="128"/>
      <c r="SIB2" s="128"/>
      <c r="SIC2" s="128"/>
      <c r="SID2" s="128"/>
      <c r="SIE2" s="128"/>
      <c r="SIF2" s="128"/>
      <c r="SIG2" s="128"/>
      <c r="SIH2" s="128"/>
      <c r="SII2" s="128"/>
      <c r="SIJ2" s="128"/>
      <c r="SIK2" s="128"/>
      <c r="SIL2" s="128"/>
      <c r="SIM2" s="128"/>
      <c r="SIN2" s="128"/>
      <c r="SIO2" s="128"/>
      <c r="SIP2" s="128"/>
      <c r="SIQ2" s="128"/>
      <c r="SIR2" s="128"/>
      <c r="SIS2" s="128"/>
      <c r="SIT2" s="128"/>
      <c r="SIU2" s="128"/>
      <c r="SIV2" s="128"/>
      <c r="SIW2" s="128"/>
      <c r="SIX2" s="128"/>
      <c r="SIY2" s="128"/>
      <c r="SIZ2" s="128"/>
      <c r="SJA2" s="128"/>
      <c r="SJB2" s="128"/>
      <c r="SJC2" s="128"/>
      <c r="SJD2" s="128"/>
      <c r="SJE2" s="128"/>
      <c r="SJF2" s="128"/>
      <c r="SJG2" s="128"/>
      <c r="SJH2" s="128"/>
      <c r="SJI2" s="128"/>
      <c r="SJJ2" s="128"/>
      <c r="SJK2" s="128"/>
      <c r="SJL2" s="128"/>
      <c r="SJM2" s="128"/>
      <c r="SJN2" s="128"/>
      <c r="SJO2" s="128"/>
      <c r="SJP2" s="128"/>
      <c r="SJQ2" s="128"/>
      <c r="SJR2" s="128"/>
      <c r="SJS2" s="128"/>
      <c r="SJT2" s="128"/>
      <c r="SJU2" s="128"/>
      <c r="SJV2" s="128"/>
      <c r="SJW2" s="128"/>
      <c r="SJX2" s="128"/>
      <c r="SJY2" s="128"/>
      <c r="SJZ2" s="128"/>
      <c r="SKA2" s="128"/>
      <c r="SKB2" s="128"/>
      <c r="SKC2" s="128"/>
      <c r="SKD2" s="128"/>
      <c r="SKE2" s="128"/>
      <c r="SKF2" s="128"/>
      <c r="SKG2" s="128"/>
      <c r="SKH2" s="128"/>
      <c r="SKI2" s="128"/>
      <c r="SKJ2" s="128"/>
      <c r="SKK2" s="128"/>
      <c r="SKL2" s="128"/>
      <c r="SKM2" s="128"/>
      <c r="SKN2" s="128"/>
      <c r="SKO2" s="128"/>
      <c r="SKP2" s="128"/>
      <c r="SKQ2" s="128"/>
      <c r="SKR2" s="128"/>
      <c r="SKS2" s="128"/>
      <c r="SKT2" s="128"/>
      <c r="SKU2" s="128"/>
      <c r="SKV2" s="128"/>
      <c r="SKW2" s="128"/>
      <c r="SKX2" s="128"/>
      <c r="SKY2" s="128"/>
      <c r="SKZ2" s="128"/>
      <c r="SLA2" s="128"/>
      <c r="SLB2" s="128"/>
      <c r="SLC2" s="128"/>
      <c r="SLD2" s="128"/>
      <c r="SLE2" s="128"/>
      <c r="SLF2" s="128"/>
      <c r="SLG2" s="128"/>
      <c r="SLH2" s="128"/>
      <c r="SLI2" s="128"/>
      <c r="SLJ2" s="128"/>
      <c r="SLK2" s="128"/>
      <c r="SLL2" s="128"/>
      <c r="SLM2" s="128"/>
      <c r="SLN2" s="128"/>
      <c r="SLO2" s="128"/>
      <c r="SLP2" s="128"/>
      <c r="SLQ2" s="128"/>
      <c r="SLR2" s="128"/>
      <c r="SLS2" s="128"/>
      <c r="SLT2" s="128"/>
      <c r="SLU2" s="128"/>
      <c r="SLV2" s="128"/>
      <c r="SLW2" s="128"/>
      <c r="SLX2" s="128"/>
      <c r="SLY2" s="128"/>
      <c r="SLZ2" s="128"/>
      <c r="SMA2" s="128"/>
      <c r="SMB2" s="128"/>
      <c r="SMC2" s="128"/>
      <c r="SMD2" s="128"/>
      <c r="SME2" s="128"/>
      <c r="SMF2" s="128"/>
      <c r="SMG2" s="128"/>
      <c r="SMH2" s="128"/>
      <c r="SMI2" s="128"/>
      <c r="SMJ2" s="128"/>
      <c r="SMK2" s="128"/>
      <c r="SML2" s="128"/>
      <c r="SMM2" s="128"/>
      <c r="SMN2" s="128"/>
      <c r="SMO2" s="128"/>
      <c r="SMP2" s="128"/>
      <c r="SMQ2" s="128"/>
      <c r="SMR2" s="128"/>
      <c r="SMS2" s="128"/>
      <c r="SMT2" s="128"/>
      <c r="SMU2" s="128"/>
      <c r="SMV2" s="128"/>
      <c r="SMW2" s="128"/>
      <c r="SMX2" s="128"/>
      <c r="SMY2" s="128"/>
      <c r="SMZ2" s="128"/>
      <c r="SNA2" s="128"/>
      <c r="SNB2" s="128"/>
      <c r="SNC2" s="128"/>
      <c r="SND2" s="128"/>
      <c r="SNE2" s="128"/>
      <c r="SNF2" s="128"/>
      <c r="SNG2" s="128"/>
      <c r="SNH2" s="128"/>
      <c r="SNI2" s="128"/>
      <c r="SNJ2" s="128"/>
      <c r="SNK2" s="128"/>
      <c r="SNL2" s="128"/>
      <c r="SNM2" s="128"/>
      <c r="SNN2" s="128"/>
      <c r="SNO2" s="128"/>
      <c r="SNP2" s="128"/>
      <c r="SNQ2" s="128"/>
      <c r="SNR2" s="128"/>
      <c r="SNS2" s="128"/>
      <c r="SNT2" s="128"/>
      <c r="SNU2" s="128"/>
      <c r="SNV2" s="128"/>
      <c r="SNW2" s="128"/>
      <c r="SNX2" s="128"/>
      <c r="SNY2" s="128"/>
      <c r="SNZ2" s="128"/>
      <c r="SOA2" s="128"/>
      <c r="SOB2" s="128"/>
      <c r="SOC2" s="128"/>
      <c r="SOD2" s="128"/>
      <c r="SOE2" s="128"/>
      <c r="SOF2" s="128"/>
      <c r="SOG2" s="128"/>
      <c r="SOH2" s="128"/>
      <c r="SOI2" s="128"/>
      <c r="SOJ2" s="128"/>
      <c r="SOK2" s="128"/>
      <c r="SOL2" s="128"/>
      <c r="SOM2" s="128"/>
      <c r="SON2" s="128"/>
      <c r="SOO2" s="128"/>
      <c r="SOP2" s="128"/>
      <c r="SOQ2" s="128"/>
      <c r="SOR2" s="128"/>
      <c r="SOS2" s="128"/>
      <c r="SOT2" s="128"/>
      <c r="SOU2" s="128"/>
      <c r="SOV2" s="128"/>
      <c r="SOW2" s="128"/>
      <c r="SOX2" s="128"/>
      <c r="SOY2" s="128"/>
      <c r="SOZ2" s="128"/>
      <c r="SPA2" s="128"/>
      <c r="SPB2" s="128"/>
      <c r="SPC2" s="128"/>
      <c r="SPD2" s="128"/>
      <c r="SPE2" s="128"/>
      <c r="SPF2" s="128"/>
      <c r="SPG2" s="128"/>
      <c r="SPH2" s="128"/>
      <c r="SPI2" s="128"/>
      <c r="SPJ2" s="128"/>
      <c r="SPK2" s="128"/>
      <c r="SPL2" s="128"/>
      <c r="SPM2" s="128"/>
      <c r="SPN2" s="128"/>
      <c r="SPO2" s="128"/>
      <c r="SPP2" s="128"/>
      <c r="SPQ2" s="128"/>
      <c r="SPR2" s="128"/>
      <c r="SPS2" s="128"/>
      <c r="SPT2" s="128"/>
      <c r="SPU2" s="128"/>
      <c r="SPV2" s="128"/>
      <c r="SPW2" s="128"/>
      <c r="SPX2" s="128"/>
      <c r="SPY2" s="128"/>
      <c r="SPZ2" s="128"/>
      <c r="SQA2" s="128"/>
      <c r="SQB2" s="128"/>
      <c r="SQC2" s="128"/>
      <c r="SQD2" s="128"/>
      <c r="SQE2" s="128"/>
      <c r="SQF2" s="128"/>
      <c r="SQG2" s="128"/>
      <c r="SQH2" s="128"/>
      <c r="SQI2" s="128"/>
      <c r="SQJ2" s="128"/>
      <c r="SQK2" s="128"/>
      <c r="SQL2" s="128"/>
      <c r="SQM2" s="128"/>
      <c r="SQN2" s="128"/>
      <c r="SQO2" s="128"/>
      <c r="SQP2" s="128"/>
      <c r="SQQ2" s="128"/>
      <c r="SQR2" s="128"/>
      <c r="SQS2" s="128"/>
      <c r="SQT2" s="128"/>
      <c r="SQU2" s="128"/>
      <c r="SQV2" s="128"/>
      <c r="SQW2" s="128"/>
      <c r="SQX2" s="128"/>
      <c r="SQY2" s="128"/>
      <c r="SQZ2" s="128"/>
      <c r="SRA2" s="128"/>
      <c r="SRB2" s="128"/>
      <c r="SRC2" s="128"/>
      <c r="SRD2" s="128"/>
      <c r="SRE2" s="128"/>
      <c r="SRF2" s="128"/>
      <c r="SRG2" s="128"/>
      <c r="SRH2" s="128"/>
      <c r="SRI2" s="128"/>
      <c r="SRJ2" s="128"/>
      <c r="SRK2" s="128"/>
      <c r="SRL2" s="128"/>
      <c r="SRM2" s="128"/>
      <c r="SRN2" s="128"/>
      <c r="SRO2" s="128"/>
      <c r="SRP2" s="128"/>
      <c r="SRQ2" s="128"/>
      <c r="SRR2" s="128"/>
      <c r="SRS2" s="128"/>
      <c r="SRT2" s="128"/>
      <c r="SRU2" s="128"/>
      <c r="SRV2" s="128"/>
      <c r="SRW2" s="128"/>
      <c r="SRX2" s="128"/>
      <c r="SRY2" s="128"/>
      <c r="SRZ2" s="128"/>
      <c r="SSA2" s="128"/>
      <c r="SSB2" s="128"/>
      <c r="SSC2" s="128"/>
      <c r="SSD2" s="128"/>
      <c r="SSE2" s="128"/>
      <c r="SSF2" s="128"/>
      <c r="SSG2" s="128"/>
      <c r="SSH2" s="128"/>
      <c r="SSI2" s="128"/>
      <c r="SSJ2" s="128"/>
      <c r="SSK2" s="128"/>
      <c r="SSL2" s="128"/>
      <c r="SSM2" s="128"/>
      <c r="SSN2" s="128"/>
      <c r="SSO2" s="128"/>
      <c r="SSP2" s="128"/>
      <c r="SSQ2" s="128"/>
      <c r="SSR2" s="128"/>
      <c r="SSS2" s="128"/>
      <c r="SST2" s="128"/>
      <c r="SSU2" s="128"/>
      <c r="SSV2" s="128"/>
      <c r="SSW2" s="128"/>
      <c r="SSX2" s="128"/>
      <c r="SSY2" s="128"/>
      <c r="SSZ2" s="128"/>
      <c r="STA2" s="128"/>
      <c r="STB2" s="128"/>
      <c r="STC2" s="128"/>
      <c r="STD2" s="128"/>
      <c r="STE2" s="128"/>
      <c r="STF2" s="128"/>
      <c r="STG2" s="128"/>
      <c r="STH2" s="128"/>
      <c r="STI2" s="128"/>
      <c r="STJ2" s="128"/>
      <c r="STK2" s="128"/>
      <c r="STL2" s="128"/>
      <c r="STM2" s="128"/>
      <c r="STN2" s="128"/>
      <c r="STO2" s="128"/>
      <c r="STP2" s="128"/>
      <c r="STQ2" s="128"/>
      <c r="STR2" s="128"/>
      <c r="STS2" s="128"/>
      <c r="STT2" s="128"/>
      <c r="STU2" s="128"/>
      <c r="STV2" s="128"/>
      <c r="STW2" s="128"/>
      <c r="STX2" s="128"/>
      <c r="STY2" s="128"/>
      <c r="STZ2" s="128"/>
      <c r="SUA2" s="128"/>
      <c r="SUB2" s="128"/>
      <c r="SUC2" s="128"/>
      <c r="SUD2" s="128"/>
      <c r="SUE2" s="128"/>
      <c r="SUF2" s="128"/>
      <c r="SUG2" s="128"/>
      <c r="SUH2" s="128"/>
      <c r="SUI2" s="128"/>
      <c r="SUJ2" s="128"/>
      <c r="SUK2" s="128"/>
      <c r="SUL2" s="128"/>
      <c r="SUM2" s="128"/>
      <c r="SUN2" s="128"/>
      <c r="SUO2" s="128"/>
      <c r="SUP2" s="128"/>
      <c r="SUQ2" s="128"/>
      <c r="SUR2" s="128"/>
      <c r="SUS2" s="128"/>
      <c r="SUT2" s="128"/>
      <c r="SUU2" s="128"/>
      <c r="SUV2" s="128"/>
      <c r="SUW2" s="128"/>
      <c r="SUX2" s="128"/>
      <c r="SUY2" s="128"/>
      <c r="SUZ2" s="128"/>
      <c r="SVA2" s="128"/>
      <c r="SVB2" s="128"/>
      <c r="SVC2" s="128"/>
      <c r="SVD2" s="128"/>
      <c r="SVE2" s="128"/>
      <c r="SVF2" s="128"/>
      <c r="SVG2" s="128"/>
      <c r="SVH2" s="128"/>
      <c r="SVI2" s="128"/>
      <c r="SVJ2" s="128"/>
      <c r="SVK2" s="128"/>
      <c r="SVL2" s="128"/>
      <c r="SVM2" s="128"/>
      <c r="SVN2" s="128"/>
      <c r="SVO2" s="128"/>
      <c r="SVP2" s="128"/>
      <c r="SVQ2" s="128"/>
      <c r="SVR2" s="128"/>
      <c r="SVS2" s="128"/>
      <c r="SVT2" s="128"/>
      <c r="SVU2" s="128"/>
      <c r="SVV2" s="128"/>
      <c r="SVW2" s="128"/>
      <c r="SVX2" s="128"/>
      <c r="SVY2" s="128"/>
      <c r="SVZ2" s="128"/>
      <c r="SWA2" s="128"/>
      <c r="SWB2" s="128"/>
      <c r="SWC2" s="128"/>
      <c r="SWD2" s="128"/>
      <c r="SWE2" s="128"/>
      <c r="SWF2" s="128"/>
      <c r="SWG2" s="128"/>
      <c r="SWH2" s="128"/>
      <c r="SWI2" s="128"/>
      <c r="SWJ2" s="128"/>
      <c r="SWK2" s="128"/>
      <c r="SWL2" s="128"/>
      <c r="SWM2" s="128"/>
      <c r="SWN2" s="128"/>
      <c r="SWO2" s="128"/>
      <c r="SWP2" s="128"/>
      <c r="SWQ2" s="128"/>
      <c r="SWR2" s="128"/>
      <c r="SWS2" s="128"/>
      <c r="SWT2" s="128"/>
      <c r="SWU2" s="128"/>
      <c r="SWV2" s="128"/>
      <c r="SWW2" s="128"/>
      <c r="SWX2" s="128"/>
      <c r="SWY2" s="128"/>
      <c r="SWZ2" s="128"/>
      <c r="SXA2" s="128"/>
      <c r="SXB2" s="128"/>
      <c r="SXC2" s="128"/>
      <c r="SXD2" s="128"/>
      <c r="SXE2" s="128"/>
      <c r="SXF2" s="128"/>
      <c r="SXG2" s="128"/>
      <c r="SXH2" s="128"/>
      <c r="SXI2" s="128"/>
      <c r="SXJ2" s="128"/>
      <c r="SXK2" s="128"/>
      <c r="SXL2" s="128"/>
      <c r="SXM2" s="128"/>
      <c r="SXN2" s="128"/>
      <c r="SXO2" s="128"/>
      <c r="SXP2" s="128"/>
      <c r="SXQ2" s="128"/>
      <c r="SXR2" s="128"/>
      <c r="SXS2" s="128"/>
      <c r="SXT2" s="128"/>
      <c r="SXU2" s="128"/>
      <c r="SXV2" s="128"/>
      <c r="SXW2" s="128"/>
      <c r="SXX2" s="128"/>
      <c r="SXY2" s="128"/>
      <c r="SXZ2" s="128"/>
      <c r="SYA2" s="128"/>
      <c r="SYB2" s="128"/>
      <c r="SYC2" s="128"/>
      <c r="SYD2" s="128"/>
      <c r="SYE2" s="128"/>
      <c r="SYF2" s="128"/>
      <c r="SYG2" s="128"/>
      <c r="SYH2" s="128"/>
      <c r="SYI2" s="128"/>
      <c r="SYJ2" s="128"/>
      <c r="SYK2" s="128"/>
      <c r="SYL2" s="128"/>
      <c r="SYM2" s="128"/>
      <c r="SYN2" s="128"/>
      <c r="SYO2" s="128"/>
      <c r="SYP2" s="128"/>
      <c r="SYQ2" s="128"/>
      <c r="SYR2" s="128"/>
      <c r="SYS2" s="128"/>
      <c r="SYT2" s="128"/>
      <c r="SYU2" s="128"/>
      <c r="SYV2" s="128"/>
      <c r="SYW2" s="128"/>
      <c r="SYX2" s="128"/>
      <c r="SYY2" s="128"/>
      <c r="SYZ2" s="128"/>
      <c r="SZA2" s="128"/>
      <c r="SZB2" s="128"/>
      <c r="SZC2" s="128"/>
      <c r="SZD2" s="128"/>
      <c r="SZE2" s="128"/>
      <c r="SZF2" s="128"/>
      <c r="SZG2" s="128"/>
      <c r="SZH2" s="128"/>
      <c r="SZI2" s="128"/>
      <c r="SZJ2" s="128"/>
      <c r="SZK2" s="128"/>
      <c r="SZL2" s="128"/>
      <c r="SZM2" s="128"/>
      <c r="SZN2" s="128"/>
      <c r="SZO2" s="128"/>
      <c r="SZP2" s="128"/>
      <c r="SZQ2" s="128"/>
      <c r="SZR2" s="128"/>
      <c r="SZS2" s="128"/>
      <c r="SZT2" s="128"/>
      <c r="SZU2" s="128"/>
      <c r="SZV2" s="128"/>
      <c r="SZW2" s="128"/>
      <c r="SZX2" s="128"/>
      <c r="SZY2" s="128"/>
      <c r="SZZ2" s="128"/>
      <c r="TAA2" s="128"/>
      <c r="TAB2" s="128"/>
      <c r="TAC2" s="128"/>
      <c r="TAD2" s="128"/>
      <c r="TAE2" s="128"/>
      <c r="TAF2" s="128"/>
      <c r="TAG2" s="128"/>
      <c r="TAH2" s="128"/>
      <c r="TAI2" s="128"/>
      <c r="TAJ2" s="128"/>
      <c r="TAK2" s="128"/>
      <c r="TAL2" s="128"/>
      <c r="TAM2" s="128"/>
      <c r="TAN2" s="128"/>
      <c r="TAO2" s="128"/>
      <c r="TAP2" s="128"/>
      <c r="TAQ2" s="128"/>
      <c r="TAR2" s="128"/>
      <c r="TAS2" s="128"/>
      <c r="TAT2" s="128"/>
      <c r="TAU2" s="128"/>
      <c r="TAV2" s="128"/>
      <c r="TAW2" s="128"/>
      <c r="TAX2" s="128"/>
      <c r="TAY2" s="128"/>
      <c r="TAZ2" s="128"/>
      <c r="TBA2" s="128"/>
      <c r="TBB2" s="128"/>
      <c r="TBC2" s="128"/>
      <c r="TBD2" s="128"/>
      <c r="TBE2" s="128"/>
      <c r="TBF2" s="128"/>
      <c r="TBG2" s="128"/>
      <c r="TBH2" s="128"/>
      <c r="TBI2" s="128"/>
      <c r="TBJ2" s="128"/>
      <c r="TBK2" s="128"/>
      <c r="TBL2" s="128"/>
      <c r="TBM2" s="128"/>
      <c r="TBN2" s="128"/>
      <c r="TBO2" s="128"/>
      <c r="TBP2" s="128"/>
      <c r="TBQ2" s="128"/>
      <c r="TBR2" s="128"/>
      <c r="TBS2" s="128"/>
      <c r="TBT2" s="128"/>
      <c r="TBU2" s="128"/>
      <c r="TBV2" s="128"/>
      <c r="TBW2" s="128"/>
      <c r="TBX2" s="128"/>
      <c r="TBY2" s="128"/>
      <c r="TBZ2" s="128"/>
      <c r="TCA2" s="128"/>
      <c r="TCB2" s="128"/>
      <c r="TCC2" s="128"/>
      <c r="TCD2" s="128"/>
      <c r="TCE2" s="128"/>
      <c r="TCF2" s="128"/>
      <c r="TCG2" s="128"/>
      <c r="TCH2" s="128"/>
      <c r="TCI2" s="128"/>
      <c r="TCJ2" s="128"/>
      <c r="TCK2" s="128"/>
      <c r="TCL2" s="128"/>
      <c r="TCM2" s="128"/>
      <c r="TCN2" s="128"/>
      <c r="TCO2" s="128"/>
      <c r="TCP2" s="128"/>
      <c r="TCQ2" s="128"/>
      <c r="TCR2" s="128"/>
      <c r="TCS2" s="128"/>
      <c r="TCT2" s="128"/>
      <c r="TCU2" s="128"/>
      <c r="TCV2" s="128"/>
      <c r="TCW2" s="128"/>
      <c r="TCX2" s="128"/>
      <c r="TCY2" s="128"/>
      <c r="TCZ2" s="128"/>
      <c r="TDA2" s="128"/>
      <c r="TDB2" s="128"/>
      <c r="TDC2" s="128"/>
      <c r="TDD2" s="128"/>
      <c r="TDE2" s="128"/>
      <c r="TDF2" s="128"/>
      <c r="TDG2" s="128"/>
      <c r="TDH2" s="128"/>
      <c r="TDI2" s="128"/>
      <c r="TDJ2" s="128"/>
      <c r="TDK2" s="128"/>
      <c r="TDL2" s="128"/>
      <c r="TDM2" s="128"/>
      <c r="TDN2" s="128"/>
      <c r="TDO2" s="128"/>
      <c r="TDP2" s="128"/>
      <c r="TDQ2" s="128"/>
      <c r="TDR2" s="128"/>
      <c r="TDS2" s="128"/>
      <c r="TDT2" s="128"/>
      <c r="TDU2" s="128"/>
      <c r="TDV2" s="128"/>
      <c r="TDW2" s="128"/>
      <c r="TDX2" s="128"/>
      <c r="TDY2" s="128"/>
      <c r="TDZ2" s="128"/>
      <c r="TEA2" s="128"/>
      <c r="TEB2" s="128"/>
      <c r="TEC2" s="128"/>
      <c r="TED2" s="128"/>
      <c r="TEE2" s="128"/>
      <c r="TEF2" s="128"/>
      <c r="TEG2" s="128"/>
      <c r="TEH2" s="128"/>
      <c r="TEI2" s="128"/>
      <c r="TEJ2" s="128"/>
      <c r="TEK2" s="128"/>
      <c r="TEL2" s="128"/>
      <c r="TEM2" s="128"/>
      <c r="TEN2" s="128"/>
      <c r="TEO2" s="128"/>
      <c r="TEP2" s="128"/>
      <c r="TEQ2" s="128"/>
      <c r="TER2" s="128"/>
      <c r="TES2" s="128"/>
      <c r="TET2" s="128"/>
      <c r="TEU2" s="128"/>
      <c r="TEV2" s="128"/>
      <c r="TEW2" s="128"/>
      <c r="TEX2" s="128"/>
      <c r="TEY2" s="128"/>
      <c r="TEZ2" s="128"/>
      <c r="TFA2" s="128"/>
      <c r="TFB2" s="128"/>
      <c r="TFC2" s="128"/>
      <c r="TFD2" s="128"/>
      <c r="TFE2" s="128"/>
      <c r="TFF2" s="128"/>
      <c r="TFG2" s="128"/>
      <c r="TFH2" s="128"/>
      <c r="TFI2" s="128"/>
      <c r="TFJ2" s="128"/>
      <c r="TFK2" s="128"/>
      <c r="TFL2" s="128"/>
      <c r="TFM2" s="128"/>
      <c r="TFN2" s="128"/>
      <c r="TFO2" s="128"/>
      <c r="TFP2" s="128"/>
      <c r="TFQ2" s="128"/>
      <c r="TFR2" s="128"/>
      <c r="TFS2" s="128"/>
      <c r="TFT2" s="128"/>
      <c r="TFU2" s="128"/>
      <c r="TFV2" s="128"/>
      <c r="TFW2" s="128"/>
      <c r="TFX2" s="128"/>
      <c r="TFY2" s="128"/>
      <c r="TFZ2" s="128"/>
      <c r="TGA2" s="128"/>
      <c r="TGB2" s="128"/>
      <c r="TGC2" s="128"/>
      <c r="TGD2" s="128"/>
      <c r="TGE2" s="128"/>
      <c r="TGF2" s="128"/>
      <c r="TGG2" s="128"/>
      <c r="TGH2" s="128"/>
      <c r="TGI2" s="128"/>
      <c r="TGJ2" s="128"/>
      <c r="TGK2" s="128"/>
      <c r="TGL2" s="128"/>
      <c r="TGM2" s="128"/>
      <c r="TGN2" s="128"/>
      <c r="TGO2" s="128"/>
      <c r="TGP2" s="128"/>
      <c r="TGQ2" s="128"/>
      <c r="TGR2" s="128"/>
      <c r="TGS2" s="128"/>
      <c r="TGT2" s="128"/>
      <c r="TGU2" s="128"/>
      <c r="TGV2" s="128"/>
      <c r="TGW2" s="128"/>
      <c r="TGX2" s="128"/>
      <c r="TGY2" s="128"/>
      <c r="TGZ2" s="128"/>
      <c r="THA2" s="128"/>
      <c r="THB2" s="128"/>
      <c r="THC2" s="128"/>
      <c r="THD2" s="128"/>
      <c r="THE2" s="128"/>
      <c r="THF2" s="128"/>
      <c r="THG2" s="128"/>
      <c r="THH2" s="128"/>
      <c r="THI2" s="128"/>
      <c r="THJ2" s="128"/>
      <c r="THK2" s="128"/>
      <c r="THL2" s="128"/>
      <c r="THM2" s="128"/>
      <c r="THN2" s="128"/>
      <c r="THO2" s="128"/>
      <c r="THP2" s="128"/>
      <c r="THQ2" s="128"/>
      <c r="THR2" s="128"/>
      <c r="THS2" s="128"/>
      <c r="THT2" s="128"/>
      <c r="THU2" s="128"/>
      <c r="THV2" s="128"/>
      <c r="THW2" s="128"/>
      <c r="THX2" s="128"/>
      <c r="THY2" s="128"/>
      <c r="THZ2" s="128"/>
      <c r="TIA2" s="128"/>
      <c r="TIB2" s="128"/>
      <c r="TIC2" s="128"/>
      <c r="TID2" s="128"/>
      <c r="TIE2" s="128"/>
      <c r="TIF2" s="128"/>
      <c r="TIG2" s="128"/>
      <c r="TIH2" s="128"/>
      <c r="TII2" s="128"/>
      <c r="TIJ2" s="128"/>
      <c r="TIK2" s="128"/>
      <c r="TIL2" s="128"/>
      <c r="TIM2" s="128"/>
      <c r="TIN2" s="128"/>
      <c r="TIO2" s="128"/>
      <c r="TIP2" s="128"/>
      <c r="TIQ2" s="128"/>
      <c r="TIR2" s="128"/>
      <c r="TIS2" s="128"/>
      <c r="TIT2" s="128"/>
      <c r="TIU2" s="128"/>
      <c r="TIV2" s="128"/>
      <c r="TIW2" s="128"/>
      <c r="TIX2" s="128"/>
      <c r="TIY2" s="128"/>
      <c r="TIZ2" s="128"/>
      <c r="TJA2" s="128"/>
      <c r="TJB2" s="128"/>
      <c r="TJC2" s="128"/>
      <c r="TJD2" s="128"/>
      <c r="TJE2" s="128"/>
      <c r="TJF2" s="128"/>
      <c r="TJG2" s="128"/>
      <c r="TJH2" s="128"/>
      <c r="TJI2" s="128"/>
      <c r="TJJ2" s="128"/>
      <c r="TJK2" s="128"/>
      <c r="TJL2" s="128"/>
      <c r="TJM2" s="128"/>
      <c r="TJN2" s="128"/>
      <c r="TJO2" s="128"/>
      <c r="TJP2" s="128"/>
      <c r="TJQ2" s="128"/>
      <c r="TJR2" s="128"/>
      <c r="TJS2" s="128"/>
      <c r="TJT2" s="128"/>
      <c r="TJU2" s="128"/>
      <c r="TJV2" s="128"/>
      <c r="TJW2" s="128"/>
      <c r="TJX2" s="128"/>
      <c r="TJY2" s="128"/>
      <c r="TJZ2" s="128"/>
      <c r="TKA2" s="128"/>
      <c r="TKB2" s="128"/>
      <c r="TKC2" s="128"/>
      <c r="TKD2" s="128"/>
      <c r="TKE2" s="128"/>
      <c r="TKF2" s="128"/>
      <c r="TKG2" s="128"/>
      <c r="TKH2" s="128"/>
      <c r="TKI2" s="128"/>
      <c r="TKJ2" s="128"/>
      <c r="TKK2" s="128"/>
      <c r="TKL2" s="128"/>
      <c r="TKM2" s="128"/>
      <c r="TKN2" s="128"/>
      <c r="TKO2" s="128"/>
      <c r="TKP2" s="128"/>
      <c r="TKQ2" s="128"/>
      <c r="TKR2" s="128"/>
      <c r="TKS2" s="128"/>
      <c r="TKT2" s="128"/>
      <c r="TKU2" s="128"/>
      <c r="TKV2" s="128"/>
      <c r="TKW2" s="128"/>
      <c r="TKX2" s="128"/>
      <c r="TKY2" s="128"/>
      <c r="TKZ2" s="128"/>
      <c r="TLA2" s="128"/>
      <c r="TLB2" s="128"/>
      <c r="TLC2" s="128"/>
      <c r="TLD2" s="128"/>
      <c r="TLE2" s="128"/>
      <c r="TLF2" s="128"/>
      <c r="TLG2" s="128"/>
      <c r="TLH2" s="128"/>
      <c r="TLI2" s="128"/>
      <c r="TLJ2" s="128"/>
      <c r="TLK2" s="128"/>
      <c r="TLL2" s="128"/>
      <c r="TLM2" s="128"/>
      <c r="TLN2" s="128"/>
      <c r="TLO2" s="128"/>
      <c r="TLP2" s="128"/>
      <c r="TLQ2" s="128"/>
      <c r="TLR2" s="128"/>
      <c r="TLS2" s="128"/>
      <c r="TLT2" s="128"/>
      <c r="TLU2" s="128"/>
      <c r="TLV2" s="128"/>
      <c r="TLW2" s="128"/>
      <c r="TLX2" s="128"/>
      <c r="TLY2" s="128"/>
      <c r="TLZ2" s="128"/>
      <c r="TMA2" s="128"/>
      <c r="TMB2" s="128"/>
      <c r="TMC2" s="128"/>
      <c r="TMD2" s="128"/>
      <c r="TME2" s="128"/>
      <c r="TMF2" s="128"/>
      <c r="TMG2" s="128"/>
      <c r="TMH2" s="128"/>
      <c r="TMI2" s="128"/>
      <c r="TMJ2" s="128"/>
      <c r="TMK2" s="128"/>
      <c r="TML2" s="128"/>
      <c r="TMM2" s="128"/>
      <c r="TMN2" s="128"/>
      <c r="TMO2" s="128"/>
      <c r="TMP2" s="128"/>
      <c r="TMQ2" s="128"/>
      <c r="TMR2" s="128"/>
      <c r="TMS2" s="128"/>
      <c r="TMT2" s="128"/>
      <c r="TMU2" s="128"/>
      <c r="TMV2" s="128"/>
      <c r="TMW2" s="128"/>
      <c r="TMX2" s="128"/>
      <c r="TMY2" s="128"/>
      <c r="TMZ2" s="128"/>
      <c r="TNA2" s="128"/>
      <c r="TNB2" s="128"/>
      <c r="TNC2" s="128"/>
      <c r="TND2" s="128"/>
      <c r="TNE2" s="128"/>
      <c r="TNF2" s="128"/>
      <c r="TNG2" s="128"/>
      <c r="TNH2" s="128"/>
      <c r="TNI2" s="128"/>
      <c r="TNJ2" s="128"/>
      <c r="TNK2" s="128"/>
      <c r="TNL2" s="128"/>
      <c r="TNM2" s="128"/>
      <c r="TNN2" s="128"/>
      <c r="TNO2" s="128"/>
      <c r="TNP2" s="128"/>
      <c r="TNQ2" s="128"/>
      <c r="TNR2" s="128"/>
      <c r="TNS2" s="128"/>
      <c r="TNT2" s="128"/>
      <c r="TNU2" s="128"/>
      <c r="TNV2" s="128"/>
      <c r="TNW2" s="128"/>
      <c r="TNX2" s="128"/>
      <c r="TNY2" s="128"/>
      <c r="TNZ2" s="128"/>
      <c r="TOA2" s="128"/>
      <c r="TOB2" s="128"/>
      <c r="TOC2" s="128"/>
      <c r="TOD2" s="128"/>
      <c r="TOE2" s="128"/>
      <c r="TOF2" s="128"/>
      <c r="TOG2" s="128"/>
      <c r="TOH2" s="128"/>
      <c r="TOI2" s="128"/>
      <c r="TOJ2" s="128"/>
      <c r="TOK2" s="128"/>
      <c r="TOL2" s="128"/>
      <c r="TOM2" s="128"/>
      <c r="TON2" s="128"/>
      <c r="TOO2" s="128"/>
      <c r="TOP2" s="128"/>
      <c r="TOQ2" s="128"/>
      <c r="TOR2" s="128"/>
      <c r="TOS2" s="128"/>
      <c r="TOT2" s="128"/>
      <c r="TOU2" s="128"/>
      <c r="TOV2" s="128"/>
      <c r="TOW2" s="128"/>
      <c r="TOX2" s="128"/>
      <c r="TOY2" s="128"/>
      <c r="TOZ2" s="128"/>
      <c r="TPA2" s="128"/>
      <c r="TPB2" s="128"/>
      <c r="TPC2" s="128"/>
      <c r="TPD2" s="128"/>
      <c r="TPE2" s="128"/>
      <c r="TPF2" s="128"/>
      <c r="TPG2" s="128"/>
      <c r="TPH2" s="128"/>
      <c r="TPI2" s="128"/>
      <c r="TPJ2" s="128"/>
      <c r="TPK2" s="128"/>
      <c r="TPL2" s="128"/>
      <c r="TPM2" s="128"/>
      <c r="TPN2" s="128"/>
      <c r="TPO2" s="128"/>
      <c r="TPP2" s="128"/>
      <c r="TPQ2" s="128"/>
      <c r="TPR2" s="128"/>
      <c r="TPS2" s="128"/>
      <c r="TPT2" s="128"/>
      <c r="TPU2" s="128"/>
      <c r="TPV2" s="128"/>
      <c r="TPW2" s="128"/>
      <c r="TPX2" s="128"/>
      <c r="TPY2" s="128"/>
      <c r="TPZ2" s="128"/>
      <c r="TQA2" s="128"/>
      <c r="TQB2" s="128"/>
      <c r="TQC2" s="128"/>
      <c r="TQD2" s="128"/>
      <c r="TQE2" s="128"/>
      <c r="TQF2" s="128"/>
      <c r="TQG2" s="128"/>
      <c r="TQH2" s="128"/>
      <c r="TQI2" s="128"/>
      <c r="TQJ2" s="128"/>
      <c r="TQK2" s="128"/>
      <c r="TQL2" s="128"/>
      <c r="TQM2" s="128"/>
      <c r="TQN2" s="128"/>
      <c r="TQO2" s="128"/>
      <c r="TQP2" s="128"/>
      <c r="TQQ2" s="128"/>
      <c r="TQR2" s="128"/>
      <c r="TQS2" s="128"/>
      <c r="TQT2" s="128"/>
      <c r="TQU2" s="128"/>
      <c r="TQV2" s="128"/>
      <c r="TQW2" s="128"/>
      <c r="TQX2" s="128"/>
      <c r="TQY2" s="128"/>
      <c r="TQZ2" s="128"/>
      <c r="TRA2" s="128"/>
      <c r="TRB2" s="128"/>
      <c r="TRC2" s="128"/>
      <c r="TRD2" s="128"/>
      <c r="TRE2" s="128"/>
      <c r="TRF2" s="128"/>
      <c r="TRG2" s="128"/>
      <c r="TRH2" s="128"/>
      <c r="TRI2" s="128"/>
      <c r="TRJ2" s="128"/>
      <c r="TRK2" s="128"/>
      <c r="TRL2" s="128"/>
      <c r="TRM2" s="128"/>
      <c r="TRN2" s="128"/>
      <c r="TRO2" s="128"/>
      <c r="TRP2" s="128"/>
      <c r="TRQ2" s="128"/>
      <c r="TRR2" s="128"/>
      <c r="TRS2" s="128"/>
      <c r="TRT2" s="128"/>
      <c r="TRU2" s="128"/>
      <c r="TRV2" s="128"/>
      <c r="TRW2" s="128"/>
      <c r="TRX2" s="128"/>
      <c r="TRY2" s="128"/>
      <c r="TRZ2" s="128"/>
      <c r="TSA2" s="128"/>
      <c r="TSB2" s="128"/>
      <c r="TSC2" s="128"/>
      <c r="TSD2" s="128"/>
      <c r="TSE2" s="128"/>
      <c r="TSF2" s="128"/>
      <c r="TSG2" s="128"/>
      <c r="TSH2" s="128"/>
      <c r="TSI2" s="128"/>
      <c r="TSJ2" s="128"/>
      <c r="TSK2" s="128"/>
      <c r="TSL2" s="128"/>
      <c r="TSM2" s="128"/>
      <c r="TSN2" s="128"/>
      <c r="TSO2" s="128"/>
      <c r="TSP2" s="128"/>
      <c r="TSQ2" s="128"/>
      <c r="TSR2" s="128"/>
      <c r="TSS2" s="128"/>
      <c r="TST2" s="128"/>
      <c r="TSU2" s="128"/>
      <c r="TSV2" s="128"/>
      <c r="TSW2" s="128"/>
      <c r="TSX2" s="128"/>
      <c r="TSY2" s="128"/>
      <c r="TSZ2" s="128"/>
      <c r="TTA2" s="128"/>
      <c r="TTB2" s="128"/>
      <c r="TTC2" s="128"/>
      <c r="TTD2" s="128"/>
      <c r="TTE2" s="128"/>
      <c r="TTF2" s="128"/>
      <c r="TTG2" s="128"/>
      <c r="TTH2" s="128"/>
      <c r="TTI2" s="128"/>
      <c r="TTJ2" s="128"/>
      <c r="TTK2" s="128"/>
      <c r="TTL2" s="128"/>
      <c r="TTM2" s="128"/>
      <c r="TTN2" s="128"/>
      <c r="TTO2" s="128"/>
      <c r="TTP2" s="128"/>
      <c r="TTQ2" s="128"/>
      <c r="TTR2" s="128"/>
      <c r="TTS2" s="128"/>
      <c r="TTT2" s="128"/>
      <c r="TTU2" s="128"/>
      <c r="TTV2" s="128"/>
      <c r="TTW2" s="128"/>
      <c r="TTX2" s="128"/>
      <c r="TTY2" s="128"/>
      <c r="TTZ2" s="128"/>
      <c r="TUA2" s="128"/>
      <c r="TUB2" s="128"/>
      <c r="TUC2" s="128"/>
      <c r="TUD2" s="128"/>
      <c r="TUE2" s="128"/>
      <c r="TUF2" s="128"/>
      <c r="TUG2" s="128"/>
      <c r="TUH2" s="128"/>
      <c r="TUI2" s="128"/>
      <c r="TUJ2" s="128"/>
      <c r="TUK2" s="128"/>
      <c r="TUL2" s="128"/>
      <c r="TUM2" s="128"/>
      <c r="TUN2" s="128"/>
      <c r="TUO2" s="128"/>
      <c r="TUP2" s="128"/>
      <c r="TUQ2" s="128"/>
      <c r="TUR2" s="128"/>
      <c r="TUS2" s="128"/>
      <c r="TUT2" s="128"/>
      <c r="TUU2" s="128"/>
      <c r="TUV2" s="128"/>
      <c r="TUW2" s="128"/>
      <c r="TUX2" s="128"/>
      <c r="TUY2" s="128"/>
      <c r="TUZ2" s="128"/>
      <c r="TVA2" s="128"/>
      <c r="TVB2" s="128"/>
      <c r="TVC2" s="128"/>
      <c r="TVD2" s="128"/>
      <c r="TVE2" s="128"/>
      <c r="TVF2" s="128"/>
      <c r="TVG2" s="128"/>
      <c r="TVH2" s="128"/>
      <c r="TVI2" s="128"/>
      <c r="TVJ2" s="128"/>
      <c r="TVK2" s="128"/>
      <c r="TVL2" s="128"/>
      <c r="TVM2" s="128"/>
      <c r="TVN2" s="128"/>
      <c r="TVO2" s="128"/>
      <c r="TVP2" s="128"/>
      <c r="TVQ2" s="128"/>
      <c r="TVR2" s="128"/>
      <c r="TVS2" s="128"/>
      <c r="TVT2" s="128"/>
      <c r="TVU2" s="128"/>
      <c r="TVV2" s="128"/>
      <c r="TVW2" s="128"/>
      <c r="TVX2" s="128"/>
      <c r="TVY2" s="128"/>
      <c r="TVZ2" s="128"/>
      <c r="TWA2" s="128"/>
      <c r="TWB2" s="128"/>
      <c r="TWC2" s="128"/>
      <c r="TWD2" s="128"/>
      <c r="TWE2" s="128"/>
      <c r="TWF2" s="128"/>
      <c r="TWG2" s="128"/>
      <c r="TWH2" s="128"/>
      <c r="TWI2" s="128"/>
      <c r="TWJ2" s="128"/>
      <c r="TWK2" s="128"/>
      <c r="TWL2" s="128"/>
      <c r="TWM2" s="128"/>
      <c r="TWN2" s="128"/>
      <c r="TWO2" s="128"/>
      <c r="TWP2" s="128"/>
      <c r="TWQ2" s="128"/>
      <c r="TWR2" s="128"/>
      <c r="TWS2" s="128"/>
      <c r="TWT2" s="128"/>
      <c r="TWU2" s="128"/>
      <c r="TWV2" s="128"/>
      <c r="TWW2" s="128"/>
      <c r="TWX2" s="128"/>
      <c r="TWY2" s="128"/>
      <c r="TWZ2" s="128"/>
      <c r="TXA2" s="128"/>
      <c r="TXB2" s="128"/>
      <c r="TXC2" s="128"/>
      <c r="TXD2" s="128"/>
      <c r="TXE2" s="128"/>
      <c r="TXF2" s="128"/>
      <c r="TXG2" s="128"/>
      <c r="TXH2" s="128"/>
      <c r="TXI2" s="128"/>
      <c r="TXJ2" s="128"/>
      <c r="TXK2" s="128"/>
      <c r="TXL2" s="128"/>
      <c r="TXM2" s="128"/>
      <c r="TXN2" s="128"/>
      <c r="TXO2" s="128"/>
      <c r="TXP2" s="128"/>
      <c r="TXQ2" s="128"/>
      <c r="TXR2" s="128"/>
      <c r="TXS2" s="128"/>
      <c r="TXT2" s="128"/>
      <c r="TXU2" s="128"/>
      <c r="TXV2" s="128"/>
      <c r="TXW2" s="128"/>
      <c r="TXX2" s="128"/>
      <c r="TXY2" s="128"/>
      <c r="TXZ2" s="128"/>
      <c r="TYA2" s="128"/>
      <c r="TYB2" s="128"/>
      <c r="TYC2" s="128"/>
      <c r="TYD2" s="128"/>
      <c r="TYE2" s="128"/>
      <c r="TYF2" s="128"/>
      <c r="TYG2" s="128"/>
      <c r="TYH2" s="128"/>
      <c r="TYI2" s="128"/>
      <c r="TYJ2" s="128"/>
      <c r="TYK2" s="128"/>
      <c r="TYL2" s="128"/>
      <c r="TYM2" s="128"/>
      <c r="TYN2" s="128"/>
      <c r="TYO2" s="128"/>
      <c r="TYP2" s="128"/>
      <c r="TYQ2" s="128"/>
      <c r="TYR2" s="128"/>
      <c r="TYS2" s="128"/>
      <c r="TYT2" s="128"/>
      <c r="TYU2" s="128"/>
      <c r="TYV2" s="128"/>
      <c r="TYW2" s="128"/>
      <c r="TYX2" s="128"/>
      <c r="TYY2" s="128"/>
      <c r="TYZ2" s="128"/>
      <c r="TZA2" s="128"/>
      <c r="TZB2" s="128"/>
      <c r="TZC2" s="128"/>
      <c r="TZD2" s="128"/>
      <c r="TZE2" s="128"/>
      <c r="TZF2" s="128"/>
      <c r="TZG2" s="128"/>
      <c r="TZH2" s="128"/>
      <c r="TZI2" s="128"/>
      <c r="TZJ2" s="128"/>
      <c r="TZK2" s="128"/>
      <c r="TZL2" s="128"/>
      <c r="TZM2" s="128"/>
      <c r="TZN2" s="128"/>
      <c r="TZO2" s="128"/>
      <c r="TZP2" s="128"/>
      <c r="TZQ2" s="128"/>
      <c r="TZR2" s="128"/>
      <c r="TZS2" s="128"/>
      <c r="TZT2" s="128"/>
      <c r="TZU2" s="128"/>
      <c r="TZV2" s="128"/>
      <c r="TZW2" s="128"/>
      <c r="TZX2" s="128"/>
      <c r="TZY2" s="128"/>
      <c r="TZZ2" s="128"/>
      <c r="UAA2" s="128"/>
      <c r="UAB2" s="128"/>
      <c r="UAC2" s="128"/>
      <c r="UAD2" s="128"/>
      <c r="UAE2" s="128"/>
      <c r="UAF2" s="128"/>
      <c r="UAG2" s="128"/>
      <c r="UAH2" s="128"/>
      <c r="UAI2" s="128"/>
      <c r="UAJ2" s="128"/>
      <c r="UAK2" s="128"/>
      <c r="UAL2" s="128"/>
      <c r="UAM2" s="128"/>
      <c r="UAN2" s="128"/>
      <c r="UAO2" s="128"/>
      <c r="UAP2" s="128"/>
      <c r="UAQ2" s="128"/>
      <c r="UAR2" s="128"/>
      <c r="UAS2" s="128"/>
      <c r="UAT2" s="128"/>
      <c r="UAU2" s="128"/>
      <c r="UAV2" s="128"/>
      <c r="UAW2" s="128"/>
      <c r="UAX2" s="128"/>
      <c r="UAY2" s="128"/>
      <c r="UAZ2" s="128"/>
      <c r="UBA2" s="128"/>
      <c r="UBB2" s="128"/>
      <c r="UBC2" s="128"/>
      <c r="UBD2" s="128"/>
      <c r="UBE2" s="128"/>
      <c r="UBF2" s="128"/>
      <c r="UBG2" s="128"/>
      <c r="UBH2" s="128"/>
      <c r="UBI2" s="128"/>
      <c r="UBJ2" s="128"/>
      <c r="UBK2" s="128"/>
      <c r="UBL2" s="128"/>
      <c r="UBM2" s="128"/>
      <c r="UBN2" s="128"/>
      <c r="UBO2" s="128"/>
      <c r="UBP2" s="128"/>
      <c r="UBQ2" s="128"/>
      <c r="UBR2" s="128"/>
      <c r="UBS2" s="128"/>
      <c r="UBT2" s="128"/>
      <c r="UBU2" s="128"/>
      <c r="UBV2" s="128"/>
      <c r="UBW2" s="128"/>
      <c r="UBX2" s="128"/>
      <c r="UBY2" s="128"/>
      <c r="UBZ2" s="128"/>
      <c r="UCA2" s="128"/>
      <c r="UCB2" s="128"/>
      <c r="UCC2" s="128"/>
      <c r="UCD2" s="128"/>
      <c r="UCE2" s="128"/>
      <c r="UCF2" s="128"/>
      <c r="UCG2" s="128"/>
      <c r="UCH2" s="128"/>
      <c r="UCI2" s="128"/>
      <c r="UCJ2" s="128"/>
      <c r="UCK2" s="128"/>
      <c r="UCL2" s="128"/>
      <c r="UCM2" s="128"/>
      <c r="UCN2" s="128"/>
      <c r="UCO2" s="128"/>
      <c r="UCP2" s="128"/>
      <c r="UCQ2" s="128"/>
      <c r="UCR2" s="128"/>
      <c r="UCS2" s="128"/>
      <c r="UCT2" s="128"/>
      <c r="UCU2" s="128"/>
      <c r="UCV2" s="128"/>
      <c r="UCW2" s="128"/>
      <c r="UCX2" s="128"/>
      <c r="UCY2" s="128"/>
      <c r="UCZ2" s="128"/>
      <c r="UDA2" s="128"/>
      <c r="UDB2" s="128"/>
      <c r="UDC2" s="128"/>
      <c r="UDD2" s="128"/>
      <c r="UDE2" s="128"/>
      <c r="UDF2" s="128"/>
      <c r="UDG2" s="128"/>
      <c r="UDH2" s="128"/>
      <c r="UDI2" s="128"/>
      <c r="UDJ2" s="128"/>
      <c r="UDK2" s="128"/>
      <c r="UDL2" s="128"/>
      <c r="UDM2" s="128"/>
      <c r="UDN2" s="128"/>
      <c r="UDO2" s="128"/>
      <c r="UDP2" s="128"/>
      <c r="UDQ2" s="128"/>
      <c r="UDR2" s="128"/>
      <c r="UDS2" s="128"/>
      <c r="UDT2" s="128"/>
      <c r="UDU2" s="128"/>
      <c r="UDV2" s="128"/>
      <c r="UDW2" s="128"/>
      <c r="UDX2" s="128"/>
      <c r="UDY2" s="128"/>
      <c r="UDZ2" s="128"/>
      <c r="UEA2" s="128"/>
      <c r="UEB2" s="128"/>
      <c r="UEC2" s="128"/>
      <c r="UED2" s="128"/>
      <c r="UEE2" s="128"/>
      <c r="UEF2" s="128"/>
      <c r="UEG2" s="128"/>
      <c r="UEH2" s="128"/>
      <c r="UEI2" s="128"/>
      <c r="UEJ2" s="128"/>
      <c r="UEK2" s="128"/>
      <c r="UEL2" s="128"/>
      <c r="UEM2" s="128"/>
      <c r="UEN2" s="128"/>
      <c r="UEO2" s="128"/>
      <c r="UEP2" s="128"/>
      <c r="UEQ2" s="128"/>
      <c r="UER2" s="128"/>
      <c r="UES2" s="128"/>
      <c r="UET2" s="128"/>
      <c r="UEU2" s="128"/>
      <c r="UEV2" s="128"/>
      <c r="UEW2" s="128"/>
      <c r="UEX2" s="128"/>
      <c r="UEY2" s="128"/>
      <c r="UEZ2" s="128"/>
      <c r="UFA2" s="128"/>
      <c r="UFB2" s="128"/>
      <c r="UFC2" s="128"/>
      <c r="UFD2" s="128"/>
      <c r="UFE2" s="128"/>
      <c r="UFF2" s="128"/>
      <c r="UFG2" s="128"/>
      <c r="UFH2" s="128"/>
      <c r="UFI2" s="128"/>
      <c r="UFJ2" s="128"/>
      <c r="UFK2" s="128"/>
      <c r="UFL2" s="128"/>
      <c r="UFM2" s="128"/>
      <c r="UFN2" s="128"/>
      <c r="UFO2" s="128"/>
      <c r="UFP2" s="128"/>
      <c r="UFQ2" s="128"/>
      <c r="UFR2" s="128"/>
      <c r="UFS2" s="128"/>
      <c r="UFT2" s="128"/>
      <c r="UFU2" s="128"/>
      <c r="UFV2" s="128"/>
      <c r="UFW2" s="128"/>
      <c r="UFX2" s="128"/>
      <c r="UFY2" s="128"/>
      <c r="UFZ2" s="128"/>
      <c r="UGA2" s="128"/>
      <c r="UGB2" s="128"/>
      <c r="UGC2" s="128"/>
      <c r="UGD2" s="128"/>
      <c r="UGE2" s="128"/>
      <c r="UGF2" s="128"/>
      <c r="UGG2" s="128"/>
      <c r="UGH2" s="128"/>
      <c r="UGI2" s="128"/>
      <c r="UGJ2" s="128"/>
      <c r="UGK2" s="128"/>
      <c r="UGL2" s="128"/>
      <c r="UGM2" s="128"/>
      <c r="UGN2" s="128"/>
      <c r="UGO2" s="128"/>
      <c r="UGP2" s="128"/>
      <c r="UGQ2" s="128"/>
      <c r="UGR2" s="128"/>
      <c r="UGS2" s="128"/>
      <c r="UGT2" s="128"/>
      <c r="UGU2" s="128"/>
      <c r="UGV2" s="128"/>
      <c r="UGW2" s="128"/>
      <c r="UGX2" s="128"/>
      <c r="UGY2" s="128"/>
      <c r="UGZ2" s="128"/>
      <c r="UHA2" s="128"/>
      <c r="UHB2" s="128"/>
      <c r="UHC2" s="128"/>
      <c r="UHD2" s="128"/>
      <c r="UHE2" s="128"/>
      <c r="UHF2" s="128"/>
      <c r="UHG2" s="128"/>
      <c r="UHH2" s="128"/>
      <c r="UHI2" s="128"/>
      <c r="UHJ2" s="128"/>
      <c r="UHK2" s="128"/>
      <c r="UHL2" s="128"/>
      <c r="UHM2" s="128"/>
      <c r="UHN2" s="128"/>
      <c r="UHO2" s="128"/>
      <c r="UHP2" s="128"/>
      <c r="UHQ2" s="128"/>
      <c r="UHR2" s="128"/>
      <c r="UHS2" s="128"/>
      <c r="UHT2" s="128"/>
      <c r="UHU2" s="128"/>
      <c r="UHV2" s="128"/>
      <c r="UHW2" s="128"/>
      <c r="UHX2" s="128"/>
      <c r="UHY2" s="128"/>
      <c r="UHZ2" s="128"/>
      <c r="UIA2" s="128"/>
      <c r="UIB2" s="128"/>
      <c r="UIC2" s="128"/>
      <c r="UID2" s="128"/>
      <c r="UIE2" s="128"/>
      <c r="UIF2" s="128"/>
      <c r="UIG2" s="128"/>
      <c r="UIH2" s="128"/>
      <c r="UII2" s="128"/>
      <c r="UIJ2" s="128"/>
      <c r="UIK2" s="128"/>
      <c r="UIL2" s="128"/>
      <c r="UIM2" s="128"/>
      <c r="UIN2" s="128"/>
      <c r="UIO2" s="128"/>
      <c r="UIP2" s="128"/>
      <c r="UIQ2" s="128"/>
      <c r="UIR2" s="128"/>
      <c r="UIS2" s="128"/>
      <c r="UIT2" s="128"/>
      <c r="UIU2" s="128"/>
      <c r="UIV2" s="128"/>
      <c r="UIW2" s="128"/>
      <c r="UIX2" s="128"/>
      <c r="UIY2" s="128"/>
      <c r="UIZ2" s="128"/>
      <c r="UJA2" s="128"/>
      <c r="UJB2" s="128"/>
      <c r="UJC2" s="128"/>
      <c r="UJD2" s="128"/>
      <c r="UJE2" s="128"/>
      <c r="UJF2" s="128"/>
      <c r="UJG2" s="128"/>
      <c r="UJH2" s="128"/>
      <c r="UJI2" s="128"/>
      <c r="UJJ2" s="128"/>
      <c r="UJK2" s="128"/>
      <c r="UJL2" s="128"/>
      <c r="UJM2" s="128"/>
      <c r="UJN2" s="128"/>
      <c r="UJO2" s="128"/>
      <c r="UJP2" s="128"/>
      <c r="UJQ2" s="128"/>
      <c r="UJR2" s="128"/>
      <c r="UJS2" s="128"/>
      <c r="UJT2" s="128"/>
      <c r="UJU2" s="128"/>
      <c r="UJV2" s="128"/>
      <c r="UJW2" s="128"/>
      <c r="UJX2" s="128"/>
      <c r="UJY2" s="128"/>
      <c r="UJZ2" s="128"/>
      <c r="UKA2" s="128"/>
      <c r="UKB2" s="128"/>
      <c r="UKC2" s="128"/>
      <c r="UKD2" s="128"/>
      <c r="UKE2" s="128"/>
      <c r="UKF2" s="128"/>
      <c r="UKG2" s="128"/>
      <c r="UKH2" s="128"/>
      <c r="UKI2" s="128"/>
      <c r="UKJ2" s="128"/>
      <c r="UKK2" s="128"/>
      <c r="UKL2" s="128"/>
      <c r="UKM2" s="128"/>
      <c r="UKN2" s="128"/>
      <c r="UKO2" s="128"/>
      <c r="UKP2" s="128"/>
      <c r="UKQ2" s="128"/>
      <c r="UKR2" s="128"/>
      <c r="UKS2" s="128"/>
      <c r="UKT2" s="128"/>
      <c r="UKU2" s="128"/>
      <c r="UKV2" s="128"/>
      <c r="UKW2" s="128"/>
      <c r="UKX2" s="128"/>
      <c r="UKY2" s="128"/>
      <c r="UKZ2" s="128"/>
      <c r="ULA2" s="128"/>
      <c r="ULB2" s="128"/>
      <c r="ULC2" s="128"/>
      <c r="ULD2" s="128"/>
      <c r="ULE2" s="128"/>
      <c r="ULF2" s="128"/>
      <c r="ULG2" s="128"/>
      <c r="ULH2" s="128"/>
      <c r="ULI2" s="128"/>
      <c r="ULJ2" s="128"/>
      <c r="ULK2" s="128"/>
      <c r="ULL2" s="128"/>
      <c r="ULM2" s="128"/>
      <c r="ULN2" s="128"/>
      <c r="ULO2" s="128"/>
      <c r="ULP2" s="128"/>
      <c r="ULQ2" s="128"/>
      <c r="ULR2" s="128"/>
      <c r="ULS2" s="128"/>
      <c r="ULT2" s="128"/>
      <c r="ULU2" s="128"/>
      <c r="ULV2" s="128"/>
      <c r="ULW2" s="128"/>
      <c r="ULX2" s="128"/>
      <c r="ULY2" s="128"/>
      <c r="ULZ2" s="128"/>
      <c r="UMA2" s="128"/>
      <c r="UMB2" s="128"/>
      <c r="UMC2" s="128"/>
      <c r="UMD2" s="128"/>
      <c r="UME2" s="128"/>
      <c r="UMF2" s="128"/>
      <c r="UMG2" s="128"/>
      <c r="UMH2" s="128"/>
      <c r="UMI2" s="128"/>
      <c r="UMJ2" s="128"/>
      <c r="UMK2" s="128"/>
      <c r="UML2" s="128"/>
      <c r="UMM2" s="128"/>
      <c r="UMN2" s="128"/>
      <c r="UMO2" s="128"/>
      <c r="UMP2" s="128"/>
      <c r="UMQ2" s="128"/>
      <c r="UMR2" s="128"/>
      <c r="UMS2" s="128"/>
      <c r="UMT2" s="128"/>
      <c r="UMU2" s="128"/>
      <c r="UMV2" s="128"/>
      <c r="UMW2" s="128"/>
      <c r="UMX2" s="128"/>
      <c r="UMY2" s="128"/>
      <c r="UMZ2" s="128"/>
      <c r="UNA2" s="128"/>
      <c r="UNB2" s="128"/>
      <c r="UNC2" s="128"/>
      <c r="UND2" s="128"/>
      <c r="UNE2" s="128"/>
      <c r="UNF2" s="128"/>
      <c r="UNG2" s="128"/>
      <c r="UNH2" s="128"/>
      <c r="UNI2" s="128"/>
      <c r="UNJ2" s="128"/>
      <c r="UNK2" s="128"/>
      <c r="UNL2" s="128"/>
      <c r="UNM2" s="128"/>
      <c r="UNN2" s="128"/>
      <c r="UNO2" s="128"/>
      <c r="UNP2" s="128"/>
      <c r="UNQ2" s="128"/>
      <c r="UNR2" s="128"/>
      <c r="UNS2" s="128"/>
      <c r="UNT2" s="128"/>
      <c r="UNU2" s="128"/>
      <c r="UNV2" s="128"/>
      <c r="UNW2" s="128"/>
      <c r="UNX2" s="128"/>
      <c r="UNY2" s="128"/>
      <c r="UNZ2" s="128"/>
      <c r="UOA2" s="128"/>
      <c r="UOB2" s="128"/>
      <c r="UOC2" s="128"/>
      <c r="UOD2" s="128"/>
      <c r="UOE2" s="128"/>
      <c r="UOF2" s="128"/>
      <c r="UOG2" s="128"/>
      <c r="UOH2" s="128"/>
      <c r="UOI2" s="128"/>
      <c r="UOJ2" s="128"/>
      <c r="UOK2" s="128"/>
      <c r="UOL2" s="128"/>
      <c r="UOM2" s="128"/>
      <c r="UON2" s="128"/>
      <c r="UOO2" s="128"/>
      <c r="UOP2" s="128"/>
      <c r="UOQ2" s="128"/>
      <c r="UOR2" s="128"/>
      <c r="UOS2" s="128"/>
      <c r="UOT2" s="128"/>
      <c r="UOU2" s="128"/>
      <c r="UOV2" s="128"/>
      <c r="UOW2" s="128"/>
      <c r="UOX2" s="128"/>
      <c r="UOY2" s="128"/>
      <c r="UOZ2" s="128"/>
      <c r="UPA2" s="128"/>
      <c r="UPB2" s="128"/>
      <c r="UPC2" s="128"/>
      <c r="UPD2" s="128"/>
      <c r="UPE2" s="128"/>
      <c r="UPF2" s="128"/>
      <c r="UPG2" s="128"/>
      <c r="UPH2" s="128"/>
      <c r="UPI2" s="128"/>
      <c r="UPJ2" s="128"/>
      <c r="UPK2" s="128"/>
      <c r="UPL2" s="128"/>
      <c r="UPM2" s="128"/>
      <c r="UPN2" s="128"/>
      <c r="UPO2" s="128"/>
      <c r="UPP2" s="128"/>
      <c r="UPQ2" s="128"/>
      <c r="UPR2" s="128"/>
      <c r="UPS2" s="128"/>
      <c r="UPT2" s="128"/>
      <c r="UPU2" s="128"/>
      <c r="UPV2" s="128"/>
      <c r="UPW2" s="128"/>
      <c r="UPX2" s="128"/>
      <c r="UPY2" s="128"/>
      <c r="UPZ2" s="128"/>
      <c r="UQA2" s="128"/>
      <c r="UQB2" s="128"/>
      <c r="UQC2" s="128"/>
      <c r="UQD2" s="128"/>
      <c r="UQE2" s="128"/>
      <c r="UQF2" s="128"/>
      <c r="UQG2" s="128"/>
      <c r="UQH2" s="128"/>
      <c r="UQI2" s="128"/>
      <c r="UQJ2" s="128"/>
      <c r="UQK2" s="128"/>
      <c r="UQL2" s="128"/>
      <c r="UQM2" s="128"/>
      <c r="UQN2" s="128"/>
      <c r="UQO2" s="128"/>
      <c r="UQP2" s="128"/>
      <c r="UQQ2" s="128"/>
      <c r="UQR2" s="128"/>
      <c r="UQS2" s="128"/>
      <c r="UQT2" s="128"/>
      <c r="UQU2" s="128"/>
      <c r="UQV2" s="128"/>
      <c r="UQW2" s="128"/>
      <c r="UQX2" s="128"/>
      <c r="UQY2" s="128"/>
      <c r="UQZ2" s="128"/>
      <c r="URA2" s="128"/>
      <c r="URB2" s="128"/>
      <c r="URC2" s="128"/>
      <c r="URD2" s="128"/>
      <c r="URE2" s="128"/>
      <c r="URF2" s="128"/>
      <c r="URG2" s="128"/>
      <c r="URH2" s="128"/>
      <c r="URI2" s="128"/>
      <c r="URJ2" s="128"/>
      <c r="URK2" s="128"/>
      <c r="URL2" s="128"/>
      <c r="URM2" s="128"/>
      <c r="URN2" s="128"/>
      <c r="URO2" s="128"/>
      <c r="URP2" s="128"/>
      <c r="URQ2" s="128"/>
      <c r="URR2" s="128"/>
      <c r="URS2" s="128"/>
      <c r="URT2" s="128"/>
      <c r="URU2" s="128"/>
      <c r="URV2" s="128"/>
      <c r="URW2" s="128"/>
      <c r="URX2" s="128"/>
      <c r="URY2" s="128"/>
      <c r="URZ2" s="128"/>
      <c r="USA2" s="128"/>
      <c r="USB2" s="128"/>
      <c r="USC2" s="128"/>
      <c r="USD2" s="128"/>
      <c r="USE2" s="128"/>
      <c r="USF2" s="128"/>
      <c r="USG2" s="128"/>
      <c r="USH2" s="128"/>
      <c r="USI2" s="128"/>
      <c r="USJ2" s="128"/>
      <c r="USK2" s="128"/>
      <c r="USL2" s="128"/>
      <c r="USM2" s="128"/>
      <c r="USN2" s="128"/>
      <c r="USO2" s="128"/>
      <c r="USP2" s="128"/>
      <c r="USQ2" s="128"/>
      <c r="USR2" s="128"/>
      <c r="USS2" s="128"/>
      <c r="UST2" s="128"/>
      <c r="USU2" s="128"/>
      <c r="USV2" s="128"/>
      <c r="USW2" s="128"/>
      <c r="USX2" s="128"/>
      <c r="USY2" s="128"/>
      <c r="USZ2" s="128"/>
      <c r="UTA2" s="128"/>
      <c r="UTB2" s="128"/>
      <c r="UTC2" s="128"/>
      <c r="UTD2" s="128"/>
      <c r="UTE2" s="128"/>
      <c r="UTF2" s="128"/>
      <c r="UTG2" s="128"/>
      <c r="UTH2" s="128"/>
      <c r="UTI2" s="128"/>
      <c r="UTJ2" s="128"/>
      <c r="UTK2" s="128"/>
      <c r="UTL2" s="128"/>
      <c r="UTM2" s="128"/>
      <c r="UTN2" s="128"/>
      <c r="UTO2" s="128"/>
      <c r="UTP2" s="128"/>
      <c r="UTQ2" s="128"/>
      <c r="UTR2" s="128"/>
      <c r="UTS2" s="128"/>
      <c r="UTT2" s="128"/>
      <c r="UTU2" s="128"/>
      <c r="UTV2" s="128"/>
      <c r="UTW2" s="128"/>
      <c r="UTX2" s="128"/>
      <c r="UTY2" s="128"/>
      <c r="UTZ2" s="128"/>
      <c r="UUA2" s="128"/>
      <c r="UUB2" s="128"/>
      <c r="UUC2" s="128"/>
      <c r="UUD2" s="128"/>
      <c r="UUE2" s="128"/>
      <c r="UUF2" s="128"/>
      <c r="UUG2" s="128"/>
      <c r="UUH2" s="128"/>
      <c r="UUI2" s="128"/>
      <c r="UUJ2" s="128"/>
      <c r="UUK2" s="128"/>
      <c r="UUL2" s="128"/>
      <c r="UUM2" s="128"/>
      <c r="UUN2" s="128"/>
      <c r="UUO2" s="128"/>
      <c r="UUP2" s="128"/>
      <c r="UUQ2" s="128"/>
      <c r="UUR2" s="128"/>
      <c r="UUS2" s="128"/>
      <c r="UUT2" s="128"/>
      <c r="UUU2" s="128"/>
      <c r="UUV2" s="128"/>
      <c r="UUW2" s="128"/>
      <c r="UUX2" s="128"/>
      <c r="UUY2" s="128"/>
      <c r="UUZ2" s="128"/>
      <c r="UVA2" s="128"/>
      <c r="UVB2" s="128"/>
      <c r="UVC2" s="128"/>
      <c r="UVD2" s="128"/>
      <c r="UVE2" s="128"/>
      <c r="UVF2" s="128"/>
      <c r="UVG2" s="128"/>
      <c r="UVH2" s="128"/>
      <c r="UVI2" s="128"/>
      <c r="UVJ2" s="128"/>
      <c r="UVK2" s="128"/>
      <c r="UVL2" s="128"/>
      <c r="UVM2" s="128"/>
      <c r="UVN2" s="128"/>
      <c r="UVO2" s="128"/>
      <c r="UVP2" s="128"/>
      <c r="UVQ2" s="128"/>
      <c r="UVR2" s="128"/>
      <c r="UVS2" s="128"/>
      <c r="UVT2" s="128"/>
      <c r="UVU2" s="128"/>
      <c r="UVV2" s="128"/>
      <c r="UVW2" s="128"/>
      <c r="UVX2" s="128"/>
      <c r="UVY2" s="128"/>
      <c r="UVZ2" s="128"/>
      <c r="UWA2" s="128"/>
      <c r="UWB2" s="128"/>
      <c r="UWC2" s="128"/>
      <c r="UWD2" s="128"/>
      <c r="UWE2" s="128"/>
      <c r="UWF2" s="128"/>
      <c r="UWG2" s="128"/>
      <c r="UWH2" s="128"/>
      <c r="UWI2" s="128"/>
      <c r="UWJ2" s="128"/>
      <c r="UWK2" s="128"/>
      <c r="UWL2" s="128"/>
      <c r="UWM2" s="128"/>
      <c r="UWN2" s="128"/>
      <c r="UWO2" s="128"/>
      <c r="UWP2" s="128"/>
      <c r="UWQ2" s="128"/>
      <c r="UWR2" s="128"/>
      <c r="UWS2" s="128"/>
      <c r="UWT2" s="128"/>
      <c r="UWU2" s="128"/>
      <c r="UWV2" s="128"/>
      <c r="UWW2" s="128"/>
      <c r="UWX2" s="128"/>
      <c r="UWY2" s="128"/>
      <c r="UWZ2" s="128"/>
      <c r="UXA2" s="128"/>
      <c r="UXB2" s="128"/>
      <c r="UXC2" s="128"/>
      <c r="UXD2" s="128"/>
      <c r="UXE2" s="128"/>
      <c r="UXF2" s="128"/>
      <c r="UXG2" s="128"/>
      <c r="UXH2" s="128"/>
      <c r="UXI2" s="128"/>
      <c r="UXJ2" s="128"/>
      <c r="UXK2" s="128"/>
      <c r="UXL2" s="128"/>
      <c r="UXM2" s="128"/>
      <c r="UXN2" s="128"/>
      <c r="UXO2" s="128"/>
      <c r="UXP2" s="128"/>
      <c r="UXQ2" s="128"/>
      <c r="UXR2" s="128"/>
      <c r="UXS2" s="128"/>
      <c r="UXT2" s="128"/>
      <c r="UXU2" s="128"/>
      <c r="UXV2" s="128"/>
      <c r="UXW2" s="128"/>
      <c r="UXX2" s="128"/>
      <c r="UXY2" s="128"/>
      <c r="UXZ2" s="128"/>
      <c r="UYA2" s="128"/>
      <c r="UYB2" s="128"/>
      <c r="UYC2" s="128"/>
      <c r="UYD2" s="128"/>
      <c r="UYE2" s="128"/>
      <c r="UYF2" s="128"/>
      <c r="UYG2" s="128"/>
      <c r="UYH2" s="128"/>
      <c r="UYI2" s="128"/>
      <c r="UYJ2" s="128"/>
      <c r="UYK2" s="128"/>
      <c r="UYL2" s="128"/>
      <c r="UYM2" s="128"/>
      <c r="UYN2" s="128"/>
      <c r="UYO2" s="128"/>
      <c r="UYP2" s="128"/>
      <c r="UYQ2" s="128"/>
      <c r="UYR2" s="128"/>
      <c r="UYS2" s="128"/>
      <c r="UYT2" s="128"/>
      <c r="UYU2" s="128"/>
      <c r="UYV2" s="128"/>
      <c r="UYW2" s="128"/>
      <c r="UYX2" s="128"/>
      <c r="UYY2" s="128"/>
      <c r="UYZ2" s="128"/>
      <c r="UZA2" s="128"/>
      <c r="UZB2" s="128"/>
      <c r="UZC2" s="128"/>
      <c r="UZD2" s="128"/>
      <c r="UZE2" s="128"/>
      <c r="UZF2" s="128"/>
      <c r="UZG2" s="128"/>
      <c r="UZH2" s="128"/>
      <c r="UZI2" s="128"/>
      <c r="UZJ2" s="128"/>
      <c r="UZK2" s="128"/>
      <c r="UZL2" s="128"/>
      <c r="UZM2" s="128"/>
      <c r="UZN2" s="128"/>
      <c r="UZO2" s="128"/>
      <c r="UZP2" s="128"/>
      <c r="UZQ2" s="128"/>
      <c r="UZR2" s="128"/>
      <c r="UZS2" s="128"/>
      <c r="UZT2" s="128"/>
      <c r="UZU2" s="128"/>
      <c r="UZV2" s="128"/>
      <c r="UZW2" s="128"/>
      <c r="UZX2" s="128"/>
      <c r="UZY2" s="128"/>
      <c r="UZZ2" s="128"/>
      <c r="VAA2" s="128"/>
      <c r="VAB2" s="128"/>
      <c r="VAC2" s="128"/>
      <c r="VAD2" s="128"/>
      <c r="VAE2" s="128"/>
      <c r="VAF2" s="128"/>
      <c r="VAG2" s="128"/>
      <c r="VAH2" s="128"/>
      <c r="VAI2" s="128"/>
      <c r="VAJ2" s="128"/>
      <c r="VAK2" s="128"/>
      <c r="VAL2" s="128"/>
      <c r="VAM2" s="128"/>
      <c r="VAN2" s="128"/>
      <c r="VAO2" s="128"/>
      <c r="VAP2" s="128"/>
      <c r="VAQ2" s="128"/>
      <c r="VAR2" s="128"/>
      <c r="VAS2" s="128"/>
      <c r="VAT2" s="128"/>
      <c r="VAU2" s="128"/>
      <c r="VAV2" s="128"/>
      <c r="VAW2" s="128"/>
      <c r="VAX2" s="128"/>
      <c r="VAY2" s="128"/>
      <c r="VAZ2" s="128"/>
      <c r="VBA2" s="128"/>
      <c r="VBB2" s="128"/>
      <c r="VBC2" s="128"/>
      <c r="VBD2" s="128"/>
      <c r="VBE2" s="128"/>
      <c r="VBF2" s="128"/>
      <c r="VBG2" s="128"/>
      <c r="VBH2" s="128"/>
      <c r="VBI2" s="128"/>
      <c r="VBJ2" s="128"/>
      <c r="VBK2" s="128"/>
      <c r="VBL2" s="128"/>
      <c r="VBM2" s="128"/>
      <c r="VBN2" s="128"/>
      <c r="VBO2" s="128"/>
      <c r="VBP2" s="128"/>
      <c r="VBQ2" s="128"/>
      <c r="VBR2" s="128"/>
      <c r="VBS2" s="128"/>
      <c r="VBT2" s="128"/>
      <c r="VBU2" s="128"/>
      <c r="VBV2" s="128"/>
      <c r="VBW2" s="128"/>
      <c r="VBX2" s="128"/>
      <c r="VBY2" s="128"/>
      <c r="VBZ2" s="128"/>
      <c r="VCA2" s="128"/>
      <c r="VCB2" s="128"/>
      <c r="VCC2" s="128"/>
      <c r="VCD2" s="128"/>
      <c r="VCE2" s="128"/>
      <c r="VCF2" s="128"/>
      <c r="VCG2" s="128"/>
      <c r="VCH2" s="128"/>
      <c r="VCI2" s="128"/>
      <c r="VCJ2" s="128"/>
      <c r="VCK2" s="128"/>
      <c r="VCL2" s="128"/>
      <c r="VCM2" s="128"/>
      <c r="VCN2" s="128"/>
      <c r="VCO2" s="128"/>
      <c r="VCP2" s="128"/>
      <c r="VCQ2" s="128"/>
      <c r="VCR2" s="128"/>
      <c r="VCS2" s="128"/>
      <c r="VCT2" s="128"/>
      <c r="VCU2" s="128"/>
      <c r="VCV2" s="128"/>
      <c r="VCW2" s="128"/>
      <c r="VCX2" s="128"/>
      <c r="VCY2" s="128"/>
      <c r="VCZ2" s="128"/>
      <c r="VDA2" s="128"/>
      <c r="VDB2" s="128"/>
      <c r="VDC2" s="128"/>
      <c r="VDD2" s="128"/>
      <c r="VDE2" s="128"/>
      <c r="VDF2" s="128"/>
      <c r="VDG2" s="128"/>
      <c r="VDH2" s="128"/>
      <c r="VDI2" s="128"/>
      <c r="VDJ2" s="128"/>
      <c r="VDK2" s="128"/>
      <c r="VDL2" s="128"/>
      <c r="VDM2" s="128"/>
      <c r="VDN2" s="128"/>
      <c r="VDO2" s="128"/>
      <c r="VDP2" s="128"/>
      <c r="VDQ2" s="128"/>
      <c r="VDR2" s="128"/>
      <c r="VDS2" s="128"/>
      <c r="VDT2" s="128"/>
      <c r="VDU2" s="128"/>
      <c r="VDV2" s="128"/>
      <c r="VDW2" s="128"/>
      <c r="VDX2" s="128"/>
      <c r="VDY2" s="128"/>
      <c r="VDZ2" s="128"/>
      <c r="VEA2" s="128"/>
      <c r="VEB2" s="128"/>
      <c r="VEC2" s="128"/>
      <c r="VED2" s="128"/>
      <c r="VEE2" s="128"/>
      <c r="VEF2" s="128"/>
      <c r="VEG2" s="128"/>
      <c r="VEH2" s="128"/>
      <c r="VEI2" s="128"/>
      <c r="VEJ2" s="128"/>
      <c r="VEK2" s="128"/>
      <c r="VEL2" s="128"/>
      <c r="VEM2" s="128"/>
      <c r="VEN2" s="128"/>
      <c r="VEO2" s="128"/>
      <c r="VEP2" s="128"/>
      <c r="VEQ2" s="128"/>
      <c r="VER2" s="128"/>
      <c r="VES2" s="128"/>
      <c r="VET2" s="128"/>
      <c r="VEU2" s="128"/>
      <c r="VEV2" s="128"/>
      <c r="VEW2" s="128"/>
      <c r="VEX2" s="128"/>
      <c r="VEY2" s="128"/>
      <c r="VEZ2" s="128"/>
      <c r="VFA2" s="128"/>
      <c r="VFB2" s="128"/>
      <c r="VFC2" s="128"/>
      <c r="VFD2" s="128"/>
      <c r="VFE2" s="128"/>
      <c r="VFF2" s="128"/>
      <c r="VFG2" s="128"/>
      <c r="VFH2" s="128"/>
      <c r="VFI2" s="128"/>
      <c r="VFJ2" s="128"/>
      <c r="VFK2" s="128"/>
      <c r="VFL2" s="128"/>
      <c r="VFM2" s="128"/>
      <c r="VFN2" s="128"/>
      <c r="VFO2" s="128"/>
      <c r="VFP2" s="128"/>
      <c r="VFQ2" s="128"/>
      <c r="VFR2" s="128"/>
      <c r="VFS2" s="128"/>
      <c r="VFT2" s="128"/>
      <c r="VFU2" s="128"/>
      <c r="VFV2" s="128"/>
      <c r="VFW2" s="128"/>
      <c r="VFX2" s="128"/>
      <c r="VFY2" s="128"/>
      <c r="VFZ2" s="128"/>
      <c r="VGA2" s="128"/>
      <c r="VGB2" s="128"/>
      <c r="VGC2" s="128"/>
      <c r="VGD2" s="128"/>
      <c r="VGE2" s="128"/>
      <c r="VGF2" s="128"/>
      <c r="VGG2" s="128"/>
      <c r="VGH2" s="128"/>
      <c r="VGI2" s="128"/>
      <c r="VGJ2" s="128"/>
      <c r="VGK2" s="128"/>
      <c r="VGL2" s="128"/>
      <c r="VGM2" s="128"/>
      <c r="VGN2" s="128"/>
      <c r="VGO2" s="128"/>
      <c r="VGP2" s="128"/>
      <c r="VGQ2" s="128"/>
      <c r="VGR2" s="128"/>
      <c r="VGS2" s="128"/>
      <c r="VGT2" s="128"/>
      <c r="VGU2" s="128"/>
      <c r="VGV2" s="128"/>
      <c r="VGW2" s="128"/>
      <c r="VGX2" s="128"/>
      <c r="VGY2" s="128"/>
      <c r="VGZ2" s="128"/>
      <c r="VHA2" s="128"/>
      <c r="VHB2" s="128"/>
      <c r="VHC2" s="128"/>
      <c r="VHD2" s="128"/>
      <c r="VHE2" s="128"/>
      <c r="VHF2" s="128"/>
      <c r="VHG2" s="128"/>
      <c r="VHH2" s="128"/>
      <c r="VHI2" s="128"/>
      <c r="VHJ2" s="128"/>
      <c r="VHK2" s="128"/>
      <c r="VHL2" s="128"/>
      <c r="VHM2" s="128"/>
      <c r="VHN2" s="128"/>
      <c r="VHO2" s="128"/>
      <c r="VHP2" s="128"/>
      <c r="VHQ2" s="128"/>
      <c r="VHR2" s="128"/>
      <c r="VHS2" s="128"/>
      <c r="VHT2" s="128"/>
      <c r="VHU2" s="128"/>
      <c r="VHV2" s="128"/>
      <c r="VHW2" s="128"/>
      <c r="VHX2" s="128"/>
      <c r="VHY2" s="128"/>
      <c r="VHZ2" s="128"/>
      <c r="VIA2" s="128"/>
      <c r="VIB2" s="128"/>
      <c r="VIC2" s="128"/>
      <c r="VID2" s="128"/>
      <c r="VIE2" s="128"/>
      <c r="VIF2" s="128"/>
      <c r="VIG2" s="128"/>
      <c r="VIH2" s="128"/>
      <c r="VII2" s="128"/>
      <c r="VIJ2" s="128"/>
      <c r="VIK2" s="128"/>
      <c r="VIL2" s="128"/>
      <c r="VIM2" s="128"/>
      <c r="VIN2" s="128"/>
      <c r="VIO2" s="128"/>
      <c r="VIP2" s="128"/>
      <c r="VIQ2" s="128"/>
      <c r="VIR2" s="128"/>
      <c r="VIS2" s="128"/>
      <c r="VIT2" s="128"/>
      <c r="VIU2" s="128"/>
      <c r="VIV2" s="128"/>
      <c r="VIW2" s="128"/>
      <c r="VIX2" s="128"/>
      <c r="VIY2" s="128"/>
      <c r="VIZ2" s="128"/>
      <c r="VJA2" s="128"/>
      <c r="VJB2" s="128"/>
      <c r="VJC2" s="128"/>
      <c r="VJD2" s="128"/>
      <c r="VJE2" s="128"/>
      <c r="VJF2" s="128"/>
      <c r="VJG2" s="128"/>
      <c r="VJH2" s="128"/>
      <c r="VJI2" s="128"/>
      <c r="VJJ2" s="128"/>
      <c r="VJK2" s="128"/>
      <c r="VJL2" s="128"/>
      <c r="VJM2" s="128"/>
      <c r="VJN2" s="128"/>
      <c r="VJO2" s="128"/>
      <c r="VJP2" s="128"/>
      <c r="VJQ2" s="128"/>
      <c r="VJR2" s="128"/>
      <c r="VJS2" s="128"/>
      <c r="VJT2" s="128"/>
      <c r="VJU2" s="128"/>
      <c r="VJV2" s="128"/>
      <c r="VJW2" s="128"/>
      <c r="VJX2" s="128"/>
      <c r="VJY2" s="128"/>
      <c r="VJZ2" s="128"/>
      <c r="VKA2" s="128"/>
      <c r="VKB2" s="128"/>
      <c r="VKC2" s="128"/>
      <c r="VKD2" s="128"/>
      <c r="VKE2" s="128"/>
      <c r="VKF2" s="128"/>
      <c r="VKG2" s="128"/>
      <c r="VKH2" s="128"/>
      <c r="VKI2" s="128"/>
      <c r="VKJ2" s="128"/>
      <c r="VKK2" s="128"/>
      <c r="VKL2" s="128"/>
      <c r="VKM2" s="128"/>
      <c r="VKN2" s="128"/>
      <c r="VKO2" s="128"/>
      <c r="VKP2" s="128"/>
      <c r="VKQ2" s="128"/>
      <c r="VKR2" s="128"/>
      <c r="VKS2" s="128"/>
      <c r="VKT2" s="128"/>
      <c r="VKU2" s="128"/>
      <c r="VKV2" s="128"/>
      <c r="VKW2" s="128"/>
      <c r="VKX2" s="128"/>
      <c r="VKY2" s="128"/>
      <c r="VKZ2" s="128"/>
      <c r="VLA2" s="128"/>
      <c r="VLB2" s="128"/>
      <c r="VLC2" s="128"/>
      <c r="VLD2" s="128"/>
      <c r="VLE2" s="128"/>
      <c r="VLF2" s="128"/>
      <c r="VLG2" s="128"/>
      <c r="VLH2" s="128"/>
      <c r="VLI2" s="128"/>
      <c r="VLJ2" s="128"/>
      <c r="VLK2" s="128"/>
      <c r="VLL2" s="128"/>
      <c r="VLM2" s="128"/>
      <c r="VLN2" s="128"/>
      <c r="VLO2" s="128"/>
      <c r="VLP2" s="128"/>
      <c r="VLQ2" s="128"/>
      <c r="VLR2" s="128"/>
      <c r="VLS2" s="128"/>
      <c r="VLT2" s="128"/>
      <c r="VLU2" s="128"/>
      <c r="VLV2" s="128"/>
      <c r="VLW2" s="128"/>
      <c r="VLX2" s="128"/>
      <c r="VLY2" s="128"/>
      <c r="VLZ2" s="128"/>
      <c r="VMA2" s="128"/>
      <c r="VMB2" s="128"/>
      <c r="VMC2" s="128"/>
      <c r="VMD2" s="128"/>
      <c r="VME2" s="128"/>
      <c r="VMF2" s="128"/>
      <c r="VMG2" s="128"/>
      <c r="VMH2" s="128"/>
      <c r="VMI2" s="128"/>
      <c r="VMJ2" s="128"/>
      <c r="VMK2" s="128"/>
      <c r="VML2" s="128"/>
      <c r="VMM2" s="128"/>
      <c r="VMN2" s="128"/>
      <c r="VMO2" s="128"/>
      <c r="VMP2" s="128"/>
      <c r="VMQ2" s="128"/>
      <c r="VMR2" s="128"/>
      <c r="VMS2" s="128"/>
      <c r="VMT2" s="128"/>
      <c r="VMU2" s="128"/>
      <c r="VMV2" s="128"/>
      <c r="VMW2" s="128"/>
      <c r="VMX2" s="128"/>
      <c r="VMY2" s="128"/>
      <c r="VMZ2" s="128"/>
      <c r="VNA2" s="128"/>
      <c r="VNB2" s="128"/>
      <c r="VNC2" s="128"/>
      <c r="VND2" s="128"/>
      <c r="VNE2" s="128"/>
      <c r="VNF2" s="128"/>
      <c r="VNG2" s="128"/>
      <c r="VNH2" s="128"/>
      <c r="VNI2" s="128"/>
      <c r="VNJ2" s="128"/>
      <c r="VNK2" s="128"/>
      <c r="VNL2" s="128"/>
      <c r="VNM2" s="128"/>
      <c r="VNN2" s="128"/>
      <c r="VNO2" s="128"/>
      <c r="VNP2" s="128"/>
      <c r="VNQ2" s="128"/>
      <c r="VNR2" s="128"/>
      <c r="VNS2" s="128"/>
      <c r="VNT2" s="128"/>
      <c r="VNU2" s="128"/>
      <c r="VNV2" s="128"/>
      <c r="VNW2" s="128"/>
      <c r="VNX2" s="128"/>
      <c r="VNY2" s="128"/>
      <c r="VNZ2" s="128"/>
      <c r="VOA2" s="128"/>
      <c r="VOB2" s="128"/>
      <c r="VOC2" s="128"/>
      <c r="VOD2" s="128"/>
      <c r="VOE2" s="128"/>
      <c r="VOF2" s="128"/>
      <c r="VOG2" s="128"/>
      <c r="VOH2" s="128"/>
      <c r="VOI2" s="128"/>
      <c r="VOJ2" s="128"/>
      <c r="VOK2" s="128"/>
      <c r="VOL2" s="128"/>
      <c r="VOM2" s="128"/>
      <c r="VON2" s="128"/>
      <c r="VOO2" s="128"/>
      <c r="VOP2" s="128"/>
      <c r="VOQ2" s="128"/>
      <c r="VOR2" s="128"/>
      <c r="VOS2" s="128"/>
      <c r="VOT2" s="128"/>
      <c r="VOU2" s="128"/>
      <c r="VOV2" s="128"/>
      <c r="VOW2" s="128"/>
      <c r="VOX2" s="128"/>
      <c r="VOY2" s="128"/>
      <c r="VOZ2" s="128"/>
      <c r="VPA2" s="128"/>
      <c r="VPB2" s="128"/>
      <c r="VPC2" s="128"/>
      <c r="VPD2" s="128"/>
      <c r="VPE2" s="128"/>
      <c r="VPF2" s="128"/>
      <c r="VPG2" s="128"/>
      <c r="VPH2" s="128"/>
      <c r="VPI2" s="128"/>
      <c r="VPJ2" s="128"/>
      <c r="VPK2" s="128"/>
      <c r="VPL2" s="128"/>
      <c r="VPM2" s="128"/>
      <c r="VPN2" s="128"/>
      <c r="VPO2" s="128"/>
      <c r="VPP2" s="128"/>
      <c r="VPQ2" s="128"/>
      <c r="VPR2" s="128"/>
      <c r="VPS2" s="128"/>
      <c r="VPT2" s="128"/>
      <c r="VPU2" s="128"/>
      <c r="VPV2" s="128"/>
      <c r="VPW2" s="128"/>
      <c r="VPX2" s="128"/>
      <c r="VPY2" s="128"/>
      <c r="VPZ2" s="128"/>
      <c r="VQA2" s="128"/>
      <c r="VQB2" s="128"/>
      <c r="VQC2" s="128"/>
      <c r="VQD2" s="128"/>
      <c r="VQE2" s="128"/>
      <c r="VQF2" s="128"/>
      <c r="VQG2" s="128"/>
      <c r="VQH2" s="128"/>
      <c r="VQI2" s="128"/>
      <c r="VQJ2" s="128"/>
      <c r="VQK2" s="128"/>
      <c r="VQL2" s="128"/>
      <c r="VQM2" s="128"/>
      <c r="VQN2" s="128"/>
      <c r="VQO2" s="128"/>
      <c r="VQP2" s="128"/>
      <c r="VQQ2" s="128"/>
      <c r="VQR2" s="128"/>
      <c r="VQS2" s="128"/>
      <c r="VQT2" s="128"/>
      <c r="VQU2" s="128"/>
      <c r="VQV2" s="128"/>
      <c r="VQW2" s="128"/>
      <c r="VQX2" s="128"/>
      <c r="VQY2" s="128"/>
      <c r="VQZ2" s="128"/>
      <c r="VRA2" s="128"/>
      <c r="VRB2" s="128"/>
      <c r="VRC2" s="128"/>
      <c r="VRD2" s="128"/>
      <c r="VRE2" s="128"/>
      <c r="VRF2" s="128"/>
      <c r="VRG2" s="128"/>
      <c r="VRH2" s="128"/>
      <c r="VRI2" s="128"/>
      <c r="VRJ2" s="128"/>
      <c r="VRK2" s="128"/>
      <c r="VRL2" s="128"/>
      <c r="VRM2" s="128"/>
      <c r="VRN2" s="128"/>
      <c r="VRO2" s="128"/>
      <c r="VRP2" s="128"/>
      <c r="VRQ2" s="128"/>
      <c r="VRR2" s="128"/>
      <c r="VRS2" s="128"/>
      <c r="VRT2" s="128"/>
      <c r="VRU2" s="128"/>
      <c r="VRV2" s="128"/>
      <c r="VRW2" s="128"/>
      <c r="VRX2" s="128"/>
      <c r="VRY2" s="128"/>
      <c r="VRZ2" s="128"/>
      <c r="VSA2" s="128"/>
      <c r="VSB2" s="128"/>
      <c r="VSC2" s="128"/>
      <c r="VSD2" s="128"/>
      <c r="VSE2" s="128"/>
      <c r="VSF2" s="128"/>
      <c r="VSG2" s="128"/>
      <c r="VSH2" s="128"/>
      <c r="VSI2" s="128"/>
      <c r="VSJ2" s="128"/>
      <c r="VSK2" s="128"/>
      <c r="VSL2" s="128"/>
      <c r="VSM2" s="128"/>
      <c r="VSN2" s="128"/>
      <c r="VSO2" s="128"/>
      <c r="VSP2" s="128"/>
      <c r="VSQ2" s="128"/>
      <c r="VSR2" s="128"/>
      <c r="VSS2" s="128"/>
      <c r="VST2" s="128"/>
      <c r="VSU2" s="128"/>
      <c r="VSV2" s="128"/>
      <c r="VSW2" s="128"/>
      <c r="VSX2" s="128"/>
      <c r="VSY2" s="128"/>
      <c r="VSZ2" s="128"/>
      <c r="VTA2" s="128"/>
      <c r="VTB2" s="128"/>
      <c r="VTC2" s="128"/>
      <c r="VTD2" s="128"/>
      <c r="VTE2" s="128"/>
      <c r="VTF2" s="128"/>
      <c r="VTG2" s="128"/>
      <c r="VTH2" s="128"/>
      <c r="VTI2" s="128"/>
      <c r="VTJ2" s="128"/>
      <c r="VTK2" s="128"/>
      <c r="VTL2" s="128"/>
      <c r="VTM2" s="128"/>
      <c r="VTN2" s="128"/>
      <c r="VTO2" s="128"/>
      <c r="VTP2" s="128"/>
      <c r="VTQ2" s="128"/>
      <c r="VTR2" s="128"/>
      <c r="VTS2" s="128"/>
      <c r="VTT2" s="128"/>
      <c r="VTU2" s="128"/>
      <c r="VTV2" s="128"/>
      <c r="VTW2" s="128"/>
      <c r="VTX2" s="128"/>
      <c r="VTY2" s="128"/>
      <c r="VTZ2" s="128"/>
      <c r="VUA2" s="128"/>
      <c r="VUB2" s="128"/>
      <c r="VUC2" s="128"/>
      <c r="VUD2" s="128"/>
      <c r="VUE2" s="128"/>
      <c r="VUF2" s="128"/>
      <c r="VUG2" s="128"/>
      <c r="VUH2" s="128"/>
      <c r="VUI2" s="128"/>
      <c r="VUJ2" s="128"/>
      <c r="VUK2" s="128"/>
      <c r="VUL2" s="128"/>
      <c r="VUM2" s="128"/>
      <c r="VUN2" s="128"/>
      <c r="VUO2" s="128"/>
      <c r="VUP2" s="128"/>
      <c r="VUQ2" s="128"/>
      <c r="VUR2" s="128"/>
      <c r="VUS2" s="128"/>
      <c r="VUT2" s="128"/>
      <c r="VUU2" s="128"/>
      <c r="VUV2" s="128"/>
      <c r="VUW2" s="128"/>
      <c r="VUX2" s="128"/>
      <c r="VUY2" s="128"/>
      <c r="VUZ2" s="128"/>
      <c r="VVA2" s="128"/>
      <c r="VVB2" s="128"/>
      <c r="VVC2" s="128"/>
      <c r="VVD2" s="128"/>
      <c r="VVE2" s="128"/>
      <c r="VVF2" s="128"/>
      <c r="VVG2" s="128"/>
      <c r="VVH2" s="128"/>
      <c r="VVI2" s="128"/>
      <c r="VVJ2" s="128"/>
      <c r="VVK2" s="128"/>
      <c r="VVL2" s="128"/>
      <c r="VVM2" s="128"/>
      <c r="VVN2" s="128"/>
      <c r="VVO2" s="128"/>
      <c r="VVP2" s="128"/>
      <c r="VVQ2" s="128"/>
      <c r="VVR2" s="128"/>
      <c r="VVS2" s="128"/>
      <c r="VVT2" s="128"/>
      <c r="VVU2" s="128"/>
      <c r="VVV2" s="128"/>
      <c r="VVW2" s="128"/>
      <c r="VVX2" s="128"/>
      <c r="VVY2" s="128"/>
      <c r="VVZ2" s="128"/>
      <c r="VWA2" s="128"/>
      <c r="VWB2" s="128"/>
      <c r="VWC2" s="128"/>
      <c r="VWD2" s="128"/>
      <c r="VWE2" s="128"/>
      <c r="VWF2" s="128"/>
      <c r="VWG2" s="128"/>
      <c r="VWH2" s="128"/>
      <c r="VWI2" s="128"/>
      <c r="VWJ2" s="128"/>
      <c r="VWK2" s="128"/>
      <c r="VWL2" s="128"/>
      <c r="VWM2" s="128"/>
      <c r="VWN2" s="128"/>
      <c r="VWO2" s="128"/>
      <c r="VWP2" s="128"/>
      <c r="VWQ2" s="128"/>
      <c r="VWR2" s="128"/>
      <c r="VWS2" s="128"/>
      <c r="VWT2" s="128"/>
      <c r="VWU2" s="128"/>
      <c r="VWV2" s="128"/>
      <c r="VWW2" s="128"/>
      <c r="VWX2" s="128"/>
      <c r="VWY2" s="128"/>
      <c r="VWZ2" s="128"/>
      <c r="VXA2" s="128"/>
      <c r="VXB2" s="128"/>
      <c r="VXC2" s="128"/>
      <c r="VXD2" s="128"/>
      <c r="VXE2" s="128"/>
      <c r="VXF2" s="128"/>
      <c r="VXG2" s="128"/>
      <c r="VXH2" s="128"/>
      <c r="VXI2" s="128"/>
      <c r="VXJ2" s="128"/>
      <c r="VXK2" s="128"/>
      <c r="VXL2" s="128"/>
      <c r="VXM2" s="128"/>
      <c r="VXN2" s="128"/>
      <c r="VXO2" s="128"/>
      <c r="VXP2" s="128"/>
      <c r="VXQ2" s="128"/>
      <c r="VXR2" s="128"/>
      <c r="VXS2" s="128"/>
      <c r="VXT2" s="128"/>
      <c r="VXU2" s="128"/>
      <c r="VXV2" s="128"/>
      <c r="VXW2" s="128"/>
      <c r="VXX2" s="128"/>
      <c r="VXY2" s="128"/>
      <c r="VXZ2" s="128"/>
      <c r="VYA2" s="128"/>
      <c r="VYB2" s="128"/>
      <c r="VYC2" s="128"/>
      <c r="VYD2" s="128"/>
      <c r="VYE2" s="128"/>
      <c r="VYF2" s="128"/>
      <c r="VYG2" s="128"/>
      <c r="VYH2" s="128"/>
      <c r="VYI2" s="128"/>
      <c r="VYJ2" s="128"/>
      <c r="VYK2" s="128"/>
      <c r="VYL2" s="128"/>
      <c r="VYM2" s="128"/>
      <c r="VYN2" s="128"/>
      <c r="VYO2" s="128"/>
      <c r="VYP2" s="128"/>
      <c r="VYQ2" s="128"/>
      <c r="VYR2" s="128"/>
      <c r="VYS2" s="128"/>
      <c r="VYT2" s="128"/>
      <c r="VYU2" s="128"/>
      <c r="VYV2" s="128"/>
      <c r="VYW2" s="128"/>
      <c r="VYX2" s="128"/>
      <c r="VYY2" s="128"/>
      <c r="VYZ2" s="128"/>
      <c r="VZA2" s="128"/>
      <c r="VZB2" s="128"/>
      <c r="VZC2" s="128"/>
      <c r="VZD2" s="128"/>
      <c r="VZE2" s="128"/>
      <c r="VZF2" s="128"/>
      <c r="VZG2" s="128"/>
      <c r="VZH2" s="128"/>
      <c r="VZI2" s="128"/>
      <c r="VZJ2" s="128"/>
      <c r="VZK2" s="128"/>
      <c r="VZL2" s="128"/>
      <c r="VZM2" s="128"/>
      <c r="VZN2" s="128"/>
      <c r="VZO2" s="128"/>
      <c r="VZP2" s="128"/>
      <c r="VZQ2" s="128"/>
      <c r="VZR2" s="128"/>
      <c r="VZS2" s="128"/>
      <c r="VZT2" s="128"/>
      <c r="VZU2" s="128"/>
      <c r="VZV2" s="128"/>
      <c r="VZW2" s="128"/>
      <c r="VZX2" s="128"/>
      <c r="VZY2" s="128"/>
      <c r="VZZ2" s="128"/>
      <c r="WAA2" s="128"/>
      <c r="WAB2" s="128"/>
      <c r="WAC2" s="128"/>
      <c r="WAD2" s="128"/>
      <c r="WAE2" s="128"/>
      <c r="WAF2" s="128"/>
      <c r="WAG2" s="128"/>
      <c r="WAH2" s="128"/>
      <c r="WAI2" s="128"/>
      <c r="WAJ2" s="128"/>
      <c r="WAK2" s="128"/>
      <c r="WAL2" s="128"/>
      <c r="WAM2" s="128"/>
      <c r="WAN2" s="128"/>
      <c r="WAO2" s="128"/>
      <c r="WAP2" s="128"/>
      <c r="WAQ2" s="128"/>
      <c r="WAR2" s="128"/>
      <c r="WAS2" s="128"/>
      <c r="WAT2" s="128"/>
      <c r="WAU2" s="128"/>
      <c r="WAV2" s="128"/>
      <c r="WAW2" s="128"/>
      <c r="WAX2" s="128"/>
      <c r="WAY2" s="128"/>
      <c r="WAZ2" s="128"/>
      <c r="WBA2" s="128"/>
      <c r="WBB2" s="128"/>
      <c r="WBC2" s="128"/>
      <c r="WBD2" s="128"/>
      <c r="WBE2" s="128"/>
      <c r="WBF2" s="128"/>
      <c r="WBG2" s="128"/>
      <c r="WBH2" s="128"/>
      <c r="WBI2" s="128"/>
      <c r="WBJ2" s="128"/>
      <c r="WBK2" s="128"/>
      <c r="WBL2" s="128"/>
      <c r="WBM2" s="128"/>
      <c r="WBN2" s="128"/>
      <c r="WBO2" s="128"/>
      <c r="WBP2" s="128"/>
      <c r="WBQ2" s="128"/>
      <c r="WBR2" s="128"/>
      <c r="WBS2" s="128"/>
      <c r="WBT2" s="128"/>
      <c r="WBU2" s="128"/>
      <c r="WBV2" s="128"/>
      <c r="WBW2" s="128"/>
      <c r="WBX2" s="128"/>
      <c r="WBY2" s="128"/>
      <c r="WBZ2" s="128"/>
      <c r="WCA2" s="128"/>
      <c r="WCB2" s="128"/>
      <c r="WCC2" s="128"/>
      <c r="WCD2" s="128"/>
      <c r="WCE2" s="128"/>
      <c r="WCF2" s="128"/>
      <c r="WCG2" s="128"/>
      <c r="WCH2" s="128"/>
      <c r="WCI2" s="128"/>
      <c r="WCJ2" s="128"/>
      <c r="WCK2" s="128"/>
      <c r="WCL2" s="128"/>
      <c r="WCM2" s="128"/>
      <c r="WCN2" s="128"/>
      <c r="WCO2" s="128"/>
      <c r="WCP2" s="128"/>
      <c r="WCQ2" s="128"/>
      <c r="WCR2" s="128"/>
      <c r="WCS2" s="128"/>
      <c r="WCT2" s="128"/>
      <c r="WCU2" s="128"/>
      <c r="WCV2" s="128"/>
      <c r="WCW2" s="128"/>
      <c r="WCX2" s="128"/>
      <c r="WCY2" s="128"/>
      <c r="WCZ2" s="128"/>
      <c r="WDA2" s="128"/>
      <c r="WDB2" s="128"/>
      <c r="WDC2" s="128"/>
      <c r="WDD2" s="128"/>
      <c r="WDE2" s="128"/>
      <c r="WDF2" s="128"/>
      <c r="WDG2" s="128"/>
      <c r="WDH2" s="128"/>
      <c r="WDI2" s="128"/>
      <c r="WDJ2" s="128"/>
      <c r="WDK2" s="128"/>
      <c r="WDL2" s="128"/>
      <c r="WDM2" s="128"/>
      <c r="WDN2" s="128"/>
      <c r="WDO2" s="128"/>
      <c r="WDP2" s="128"/>
      <c r="WDQ2" s="128"/>
      <c r="WDR2" s="128"/>
      <c r="WDS2" s="128"/>
      <c r="WDT2" s="128"/>
      <c r="WDU2" s="128"/>
      <c r="WDV2" s="128"/>
      <c r="WDW2" s="128"/>
      <c r="WDX2" s="128"/>
      <c r="WDY2" s="128"/>
      <c r="WDZ2" s="128"/>
      <c r="WEA2" s="128"/>
      <c r="WEB2" s="128"/>
      <c r="WEC2" s="128"/>
      <c r="WED2" s="128"/>
      <c r="WEE2" s="128"/>
      <c r="WEF2" s="128"/>
      <c r="WEG2" s="128"/>
      <c r="WEH2" s="128"/>
      <c r="WEI2" s="128"/>
      <c r="WEJ2" s="128"/>
      <c r="WEK2" s="128"/>
      <c r="WEL2" s="128"/>
      <c r="WEM2" s="128"/>
      <c r="WEN2" s="128"/>
      <c r="WEO2" s="128"/>
      <c r="WEP2" s="128"/>
      <c r="WEQ2" s="128"/>
      <c r="WER2" s="128"/>
      <c r="WES2" s="128"/>
      <c r="WET2" s="128"/>
      <c r="WEU2" s="128"/>
      <c r="WEV2" s="128"/>
      <c r="WEW2" s="128"/>
      <c r="WEX2" s="128"/>
      <c r="WEY2" s="128"/>
      <c r="WEZ2" s="128"/>
      <c r="WFA2" s="128"/>
      <c r="WFB2" s="128"/>
      <c r="WFC2" s="128"/>
      <c r="WFD2" s="128"/>
      <c r="WFE2" s="128"/>
      <c r="WFF2" s="128"/>
      <c r="WFG2" s="128"/>
      <c r="WFH2" s="128"/>
      <c r="WFI2" s="128"/>
      <c r="WFJ2" s="128"/>
      <c r="WFK2" s="128"/>
      <c r="WFL2" s="128"/>
      <c r="WFM2" s="128"/>
      <c r="WFN2" s="128"/>
      <c r="WFO2" s="128"/>
      <c r="WFP2" s="128"/>
      <c r="WFQ2" s="128"/>
      <c r="WFR2" s="128"/>
      <c r="WFS2" s="128"/>
      <c r="WFT2" s="128"/>
      <c r="WFU2" s="128"/>
      <c r="WFV2" s="128"/>
      <c r="WFW2" s="128"/>
      <c r="WFX2" s="128"/>
      <c r="WFY2" s="128"/>
      <c r="WFZ2" s="128"/>
      <c r="WGA2" s="128"/>
      <c r="WGB2" s="128"/>
      <c r="WGC2" s="128"/>
      <c r="WGD2" s="128"/>
      <c r="WGE2" s="128"/>
      <c r="WGF2" s="128"/>
      <c r="WGG2" s="128"/>
      <c r="WGH2" s="128"/>
      <c r="WGI2" s="128"/>
      <c r="WGJ2" s="128"/>
      <c r="WGK2" s="128"/>
      <c r="WGL2" s="128"/>
      <c r="WGM2" s="128"/>
      <c r="WGN2" s="128"/>
      <c r="WGO2" s="128"/>
      <c r="WGP2" s="128"/>
      <c r="WGQ2" s="128"/>
      <c r="WGR2" s="128"/>
      <c r="WGS2" s="128"/>
      <c r="WGT2" s="128"/>
      <c r="WGU2" s="128"/>
      <c r="WGV2" s="128"/>
      <c r="WGW2" s="128"/>
      <c r="WGX2" s="128"/>
      <c r="WGY2" s="128"/>
      <c r="WGZ2" s="128"/>
      <c r="WHA2" s="128"/>
      <c r="WHB2" s="128"/>
      <c r="WHC2" s="128"/>
      <c r="WHD2" s="128"/>
      <c r="WHE2" s="128"/>
      <c r="WHF2" s="128"/>
      <c r="WHG2" s="128"/>
      <c r="WHH2" s="128"/>
      <c r="WHI2" s="128"/>
      <c r="WHJ2" s="128"/>
      <c r="WHK2" s="128"/>
      <c r="WHL2" s="128"/>
      <c r="WHM2" s="128"/>
      <c r="WHN2" s="128"/>
      <c r="WHO2" s="128"/>
      <c r="WHP2" s="128"/>
      <c r="WHQ2" s="128"/>
      <c r="WHR2" s="128"/>
      <c r="WHS2" s="128"/>
      <c r="WHT2" s="128"/>
      <c r="WHU2" s="128"/>
      <c r="WHV2" s="128"/>
      <c r="WHW2" s="128"/>
      <c r="WHX2" s="128"/>
      <c r="WHY2" s="128"/>
      <c r="WHZ2" s="128"/>
      <c r="WIA2" s="128"/>
      <c r="WIB2" s="128"/>
      <c r="WIC2" s="128"/>
      <c r="WID2" s="128"/>
      <c r="WIE2" s="128"/>
      <c r="WIF2" s="128"/>
      <c r="WIG2" s="128"/>
      <c r="WIH2" s="128"/>
      <c r="WII2" s="128"/>
      <c r="WIJ2" s="128"/>
      <c r="WIK2" s="128"/>
      <c r="WIL2" s="128"/>
      <c r="WIM2" s="128"/>
      <c r="WIN2" s="128"/>
      <c r="WIO2" s="128"/>
      <c r="WIP2" s="128"/>
      <c r="WIQ2" s="128"/>
      <c r="WIR2" s="128"/>
      <c r="WIS2" s="128"/>
      <c r="WIT2" s="128"/>
      <c r="WIU2" s="128"/>
      <c r="WIV2" s="128"/>
      <c r="WIW2" s="128"/>
      <c r="WIX2" s="128"/>
      <c r="WIY2" s="128"/>
      <c r="WIZ2" s="128"/>
      <c r="WJA2" s="128"/>
      <c r="WJB2" s="128"/>
      <c r="WJC2" s="128"/>
      <c r="WJD2" s="128"/>
      <c r="WJE2" s="128"/>
      <c r="WJF2" s="128"/>
      <c r="WJG2" s="128"/>
      <c r="WJH2" s="128"/>
      <c r="WJI2" s="128"/>
      <c r="WJJ2" s="128"/>
      <c r="WJK2" s="128"/>
      <c r="WJL2" s="128"/>
      <c r="WJM2" s="128"/>
      <c r="WJN2" s="128"/>
      <c r="WJO2" s="128"/>
      <c r="WJP2" s="128"/>
      <c r="WJQ2" s="128"/>
      <c r="WJR2" s="128"/>
      <c r="WJS2" s="128"/>
      <c r="WJT2" s="128"/>
      <c r="WJU2" s="128"/>
      <c r="WJV2" s="128"/>
      <c r="WJW2" s="128"/>
      <c r="WJX2" s="128"/>
      <c r="WJY2" s="128"/>
      <c r="WJZ2" s="128"/>
      <c r="WKA2" s="128"/>
      <c r="WKB2" s="128"/>
      <c r="WKC2" s="128"/>
      <c r="WKD2" s="128"/>
      <c r="WKE2" s="128"/>
      <c r="WKF2" s="128"/>
      <c r="WKG2" s="128"/>
      <c r="WKH2" s="128"/>
      <c r="WKI2" s="128"/>
      <c r="WKJ2" s="128"/>
      <c r="WKK2" s="128"/>
      <c r="WKL2" s="128"/>
      <c r="WKM2" s="128"/>
      <c r="WKN2" s="128"/>
      <c r="WKO2" s="128"/>
      <c r="WKP2" s="128"/>
      <c r="WKQ2" s="128"/>
      <c r="WKR2" s="128"/>
      <c r="WKS2" s="128"/>
      <c r="WKT2" s="128"/>
      <c r="WKU2" s="128"/>
      <c r="WKV2" s="128"/>
      <c r="WKW2" s="128"/>
      <c r="WKX2" s="128"/>
      <c r="WKY2" s="128"/>
      <c r="WKZ2" s="128"/>
      <c r="WLA2" s="128"/>
      <c r="WLB2" s="128"/>
      <c r="WLC2" s="128"/>
      <c r="WLD2" s="128"/>
      <c r="WLE2" s="128"/>
      <c r="WLF2" s="128"/>
      <c r="WLG2" s="128"/>
      <c r="WLH2" s="128"/>
      <c r="WLI2" s="128"/>
      <c r="WLJ2" s="128"/>
      <c r="WLK2" s="128"/>
      <c r="WLL2" s="128"/>
      <c r="WLM2" s="128"/>
      <c r="WLN2" s="128"/>
      <c r="WLO2" s="128"/>
      <c r="WLP2" s="128"/>
      <c r="WLQ2" s="128"/>
      <c r="WLR2" s="128"/>
      <c r="WLS2" s="128"/>
      <c r="WLT2" s="128"/>
      <c r="WLU2" s="128"/>
      <c r="WLV2" s="128"/>
      <c r="WLW2" s="128"/>
      <c r="WLX2" s="128"/>
      <c r="WLY2" s="128"/>
      <c r="WLZ2" s="128"/>
      <c r="WMA2" s="128"/>
      <c r="WMB2" s="128"/>
      <c r="WMC2" s="128"/>
      <c r="WMD2" s="128"/>
      <c r="WME2" s="128"/>
      <c r="WMF2" s="128"/>
      <c r="WMG2" s="128"/>
      <c r="WMH2" s="128"/>
      <c r="WMI2" s="128"/>
      <c r="WMJ2" s="128"/>
      <c r="WMK2" s="128"/>
      <c r="WML2" s="128"/>
      <c r="WMM2" s="128"/>
      <c r="WMN2" s="128"/>
      <c r="WMO2" s="128"/>
      <c r="WMP2" s="128"/>
      <c r="WMQ2" s="128"/>
      <c r="WMR2" s="128"/>
      <c r="WMS2" s="128"/>
      <c r="WMT2" s="128"/>
      <c r="WMU2" s="128"/>
      <c r="WMV2" s="128"/>
      <c r="WMW2" s="128"/>
      <c r="WMX2" s="128"/>
      <c r="WMY2" s="128"/>
      <c r="WMZ2" s="128"/>
      <c r="WNA2" s="128"/>
      <c r="WNB2" s="128"/>
      <c r="WNC2" s="128"/>
      <c r="WND2" s="128"/>
      <c r="WNE2" s="128"/>
      <c r="WNF2" s="128"/>
      <c r="WNG2" s="128"/>
      <c r="WNH2" s="128"/>
      <c r="WNI2" s="128"/>
      <c r="WNJ2" s="128"/>
      <c r="WNK2" s="128"/>
      <c r="WNL2" s="128"/>
      <c r="WNM2" s="128"/>
      <c r="WNN2" s="128"/>
      <c r="WNO2" s="128"/>
      <c r="WNP2" s="128"/>
      <c r="WNQ2" s="128"/>
      <c r="WNR2" s="128"/>
      <c r="WNS2" s="128"/>
      <c r="WNT2" s="128"/>
      <c r="WNU2" s="128"/>
      <c r="WNV2" s="128"/>
      <c r="WNW2" s="128"/>
      <c r="WNX2" s="128"/>
      <c r="WNY2" s="128"/>
      <c r="WNZ2" s="128"/>
      <c r="WOA2" s="128"/>
      <c r="WOB2" s="128"/>
      <c r="WOC2" s="128"/>
      <c r="WOD2" s="128"/>
      <c r="WOE2" s="128"/>
      <c r="WOF2" s="128"/>
      <c r="WOG2" s="128"/>
      <c r="WOH2" s="128"/>
      <c r="WOI2" s="128"/>
      <c r="WOJ2" s="128"/>
      <c r="WOK2" s="128"/>
      <c r="WOL2" s="128"/>
      <c r="WOM2" s="128"/>
      <c r="WON2" s="128"/>
      <c r="WOO2" s="128"/>
      <c r="WOP2" s="128"/>
      <c r="WOQ2" s="128"/>
      <c r="WOR2" s="128"/>
      <c r="WOS2" s="128"/>
      <c r="WOT2" s="128"/>
      <c r="WOU2" s="128"/>
      <c r="WOV2" s="128"/>
      <c r="WOW2" s="128"/>
      <c r="WOX2" s="128"/>
      <c r="WOY2" s="128"/>
      <c r="WOZ2" s="128"/>
      <c r="WPA2" s="128"/>
      <c r="WPB2" s="128"/>
      <c r="WPC2" s="128"/>
      <c r="WPD2" s="128"/>
      <c r="WPE2" s="128"/>
      <c r="WPF2" s="128"/>
      <c r="WPG2" s="128"/>
      <c r="WPH2" s="128"/>
      <c r="WPI2" s="128"/>
      <c r="WPJ2" s="128"/>
      <c r="WPK2" s="128"/>
      <c r="WPL2" s="128"/>
      <c r="WPM2" s="128"/>
      <c r="WPN2" s="128"/>
      <c r="WPO2" s="128"/>
      <c r="WPP2" s="128"/>
      <c r="WPQ2" s="128"/>
      <c r="WPR2" s="128"/>
      <c r="WPS2" s="128"/>
      <c r="WPT2" s="128"/>
      <c r="WPU2" s="128"/>
      <c r="WPV2" s="128"/>
      <c r="WPW2" s="128"/>
      <c r="WPX2" s="128"/>
      <c r="WPY2" s="128"/>
      <c r="WPZ2" s="128"/>
      <c r="WQA2" s="128"/>
      <c r="WQB2" s="128"/>
      <c r="WQC2" s="128"/>
      <c r="WQD2" s="128"/>
      <c r="WQE2" s="128"/>
      <c r="WQF2" s="128"/>
      <c r="WQG2" s="128"/>
      <c r="WQH2" s="128"/>
      <c r="WQI2" s="128"/>
      <c r="WQJ2" s="128"/>
      <c r="WQK2" s="128"/>
      <c r="WQL2" s="128"/>
      <c r="WQM2" s="128"/>
      <c r="WQN2" s="128"/>
      <c r="WQO2" s="128"/>
      <c r="WQP2" s="128"/>
      <c r="WQQ2" s="128"/>
      <c r="WQR2" s="128"/>
      <c r="WQS2" s="128"/>
      <c r="WQT2" s="128"/>
      <c r="WQU2" s="128"/>
      <c r="WQV2" s="128"/>
      <c r="WQW2" s="128"/>
      <c r="WQX2" s="128"/>
      <c r="WQY2" s="128"/>
      <c r="WQZ2" s="128"/>
      <c r="WRA2" s="128"/>
      <c r="WRB2" s="128"/>
      <c r="WRC2" s="128"/>
      <c r="WRD2" s="128"/>
      <c r="WRE2" s="128"/>
      <c r="WRF2" s="128"/>
      <c r="WRG2" s="128"/>
      <c r="WRH2" s="128"/>
      <c r="WRI2" s="128"/>
      <c r="WRJ2" s="128"/>
      <c r="WRK2" s="128"/>
      <c r="WRL2" s="128"/>
      <c r="WRM2" s="128"/>
      <c r="WRN2" s="128"/>
      <c r="WRO2" s="128"/>
      <c r="WRP2" s="128"/>
      <c r="WRQ2" s="128"/>
      <c r="WRR2" s="128"/>
      <c r="WRS2" s="128"/>
      <c r="WRT2" s="128"/>
      <c r="WRU2" s="128"/>
      <c r="WRV2" s="128"/>
      <c r="WRW2" s="128"/>
      <c r="WRX2" s="128"/>
      <c r="WRY2" s="128"/>
      <c r="WRZ2" s="128"/>
      <c r="WSA2" s="128"/>
      <c r="WSB2" s="128"/>
      <c r="WSC2" s="128"/>
      <c r="WSD2" s="128"/>
      <c r="WSE2" s="128"/>
      <c r="WSF2" s="128"/>
      <c r="WSG2" s="128"/>
      <c r="WSH2" s="128"/>
      <c r="WSI2" s="128"/>
      <c r="WSJ2" s="128"/>
      <c r="WSK2" s="128"/>
      <c r="WSL2" s="128"/>
      <c r="WSM2" s="128"/>
      <c r="WSN2" s="128"/>
      <c r="WSO2" s="128"/>
      <c r="WSP2" s="128"/>
      <c r="WSQ2" s="128"/>
      <c r="WSR2" s="128"/>
      <c r="WSS2" s="128"/>
      <c r="WST2" s="128"/>
      <c r="WSU2" s="128"/>
      <c r="WSV2" s="128"/>
      <c r="WSW2" s="128"/>
      <c r="WSX2" s="128"/>
      <c r="WSY2" s="128"/>
      <c r="WSZ2" s="128"/>
      <c r="WTA2" s="128"/>
      <c r="WTB2" s="128"/>
      <c r="WTC2" s="128"/>
      <c r="WTD2" s="128"/>
      <c r="WTE2" s="128"/>
      <c r="WTF2" s="128"/>
      <c r="WTG2" s="128"/>
      <c r="WTH2" s="128"/>
      <c r="WTI2" s="128"/>
      <c r="WTJ2" s="128"/>
      <c r="WTK2" s="128"/>
      <c r="WTL2" s="128"/>
      <c r="WTM2" s="128"/>
      <c r="WTN2" s="128"/>
      <c r="WTO2" s="128"/>
      <c r="WTP2" s="128"/>
      <c r="WTQ2" s="128"/>
      <c r="WTR2" s="128"/>
      <c r="WTS2" s="128"/>
      <c r="WTT2" s="128"/>
      <c r="WTU2" s="128"/>
      <c r="WTV2" s="128"/>
      <c r="WTW2" s="128"/>
      <c r="WTX2" s="128"/>
      <c r="WTY2" s="128"/>
      <c r="WTZ2" s="128"/>
      <c r="WUA2" s="128"/>
      <c r="WUB2" s="128"/>
      <c r="WUC2" s="128"/>
      <c r="WUD2" s="128"/>
      <c r="WUE2" s="128"/>
      <c r="WUF2" s="128"/>
      <c r="WUG2" s="128"/>
      <c r="WUH2" s="128"/>
      <c r="WUI2" s="128"/>
      <c r="WUJ2" s="128"/>
      <c r="WUK2" s="128"/>
      <c r="WUL2" s="128"/>
      <c r="WUM2" s="128"/>
      <c r="WUN2" s="128"/>
      <c r="WUO2" s="128"/>
      <c r="WUP2" s="128"/>
      <c r="WUQ2" s="128"/>
      <c r="WUR2" s="128"/>
      <c r="WUS2" s="128"/>
      <c r="WUT2" s="128"/>
      <c r="WUU2" s="128"/>
      <c r="WUV2" s="128"/>
      <c r="WUW2" s="128"/>
      <c r="WUX2" s="128"/>
      <c r="WUY2" s="128"/>
      <c r="WUZ2" s="128"/>
      <c r="WVA2" s="128"/>
      <c r="WVB2" s="128"/>
      <c r="WVC2" s="128"/>
      <c r="WVD2" s="128"/>
      <c r="WVE2" s="128"/>
      <c r="WVF2" s="128"/>
      <c r="WVG2" s="128"/>
      <c r="WVH2" s="128"/>
      <c r="WVI2" s="128"/>
      <c r="WVJ2" s="128"/>
      <c r="WVK2" s="128"/>
      <c r="WVL2" s="128"/>
      <c r="WVM2" s="128"/>
      <c r="WVN2" s="128"/>
      <c r="WVO2" s="128"/>
      <c r="WVP2" s="128"/>
      <c r="WVQ2" s="128"/>
      <c r="WVR2" s="128"/>
      <c r="WVS2" s="128"/>
      <c r="WVT2" s="128"/>
      <c r="WVU2" s="128"/>
      <c r="WVV2" s="128"/>
      <c r="WVW2" s="128"/>
      <c r="WVX2" s="128"/>
      <c r="WVY2" s="128"/>
      <c r="WVZ2" s="128"/>
      <c r="WWA2" s="128"/>
      <c r="WWB2" s="128"/>
      <c r="WWC2" s="128"/>
      <c r="WWD2" s="128"/>
      <c r="WWE2" s="128"/>
      <c r="WWF2" s="128"/>
      <c r="WWG2" s="128"/>
      <c r="WWH2" s="128"/>
      <c r="WWI2" s="128"/>
      <c r="WWJ2" s="128"/>
      <c r="WWK2" s="128"/>
      <c r="WWL2" s="128"/>
      <c r="WWM2" s="128"/>
      <c r="WWN2" s="128"/>
      <c r="WWO2" s="128"/>
      <c r="WWP2" s="128"/>
      <c r="WWQ2" s="128"/>
      <c r="WWR2" s="128"/>
      <c r="WWS2" s="128"/>
      <c r="WWT2" s="128"/>
      <c r="WWU2" s="128"/>
      <c r="WWV2" s="128"/>
      <c r="WWW2" s="128"/>
      <c r="WWX2" s="128"/>
      <c r="WWY2" s="128"/>
      <c r="WWZ2" s="128"/>
      <c r="WXA2" s="128"/>
      <c r="WXB2" s="128"/>
      <c r="WXC2" s="128"/>
      <c r="WXD2" s="128"/>
      <c r="WXE2" s="128"/>
      <c r="WXF2" s="128"/>
      <c r="WXG2" s="128"/>
      <c r="WXH2" s="128"/>
      <c r="WXI2" s="128"/>
      <c r="WXJ2" s="128"/>
      <c r="WXK2" s="128"/>
      <c r="WXL2" s="128"/>
      <c r="WXM2" s="128"/>
      <c r="WXN2" s="128"/>
      <c r="WXO2" s="128"/>
      <c r="WXP2" s="128"/>
      <c r="WXQ2" s="128"/>
      <c r="WXR2" s="128"/>
      <c r="WXS2" s="128"/>
      <c r="WXT2" s="128"/>
      <c r="WXU2" s="128"/>
      <c r="WXV2" s="128"/>
      <c r="WXW2" s="128"/>
      <c r="WXX2" s="128"/>
      <c r="WXY2" s="128"/>
      <c r="WXZ2" s="128"/>
      <c r="WYA2" s="128"/>
      <c r="WYB2" s="128"/>
      <c r="WYC2" s="128"/>
      <c r="WYD2" s="128"/>
      <c r="WYE2" s="128"/>
      <c r="WYF2" s="128"/>
      <c r="WYG2" s="128"/>
      <c r="WYH2" s="128"/>
      <c r="WYI2" s="128"/>
      <c r="WYJ2" s="128"/>
      <c r="WYK2" s="128"/>
      <c r="WYL2" s="128"/>
      <c r="WYM2" s="128"/>
      <c r="WYN2" s="128"/>
      <c r="WYO2" s="128"/>
      <c r="WYP2" s="128"/>
      <c r="WYQ2" s="128"/>
      <c r="WYR2" s="128"/>
      <c r="WYS2" s="128"/>
      <c r="WYT2" s="128"/>
      <c r="WYU2" s="128"/>
      <c r="WYV2" s="128"/>
      <c r="WYW2" s="128"/>
      <c r="WYX2" s="128"/>
      <c r="WYY2" s="128"/>
      <c r="WYZ2" s="128"/>
      <c r="WZA2" s="128"/>
      <c r="WZB2" s="128"/>
      <c r="WZC2" s="128"/>
      <c r="WZD2" s="128"/>
      <c r="WZE2" s="128"/>
      <c r="WZF2" s="128"/>
      <c r="WZG2" s="128"/>
      <c r="WZH2" s="128"/>
      <c r="WZI2" s="128"/>
      <c r="WZJ2" s="128"/>
      <c r="WZK2" s="128"/>
      <c r="WZL2" s="128"/>
      <c r="WZM2" s="128"/>
      <c r="WZN2" s="128"/>
      <c r="WZO2" s="128"/>
      <c r="WZP2" s="128"/>
      <c r="WZQ2" s="128"/>
      <c r="WZR2" s="128"/>
      <c r="WZS2" s="128"/>
      <c r="WZT2" s="128"/>
      <c r="WZU2" s="128"/>
      <c r="WZV2" s="128"/>
      <c r="WZW2" s="128"/>
      <c r="WZX2" s="128"/>
      <c r="WZY2" s="128"/>
      <c r="WZZ2" s="128"/>
      <c r="XAA2" s="128"/>
      <c r="XAB2" s="128"/>
      <c r="XAC2" s="128"/>
      <c r="XAD2" s="128"/>
      <c r="XAE2" s="128"/>
      <c r="XAF2" s="128"/>
      <c r="XAG2" s="128"/>
      <c r="XAH2" s="128"/>
      <c r="XAI2" s="128"/>
      <c r="XAJ2" s="128"/>
      <c r="XAK2" s="128"/>
      <c r="XAL2" s="128"/>
      <c r="XAM2" s="128"/>
      <c r="XAN2" s="128"/>
      <c r="XAO2" s="128"/>
      <c r="XAP2" s="128"/>
      <c r="XAQ2" s="128"/>
      <c r="XAR2" s="128"/>
      <c r="XAS2" s="128"/>
      <c r="XAT2" s="128"/>
      <c r="XAU2" s="128"/>
      <c r="XAV2" s="128"/>
      <c r="XAW2" s="128"/>
      <c r="XAX2" s="128"/>
      <c r="XAY2" s="128"/>
      <c r="XAZ2" s="128"/>
      <c r="XBA2" s="128"/>
      <c r="XBB2" s="128"/>
      <c r="XBC2" s="128"/>
      <c r="XBD2" s="128"/>
      <c r="XBE2" s="128"/>
      <c r="XBF2" s="128"/>
      <c r="XBG2" s="128"/>
      <c r="XBH2" s="128"/>
      <c r="XBI2" s="128"/>
      <c r="XBJ2" s="128"/>
      <c r="XBK2" s="128"/>
      <c r="XBL2" s="128"/>
      <c r="XBM2" s="128"/>
      <c r="XBN2" s="128"/>
      <c r="XBO2" s="128"/>
      <c r="XBP2" s="128"/>
      <c r="XBQ2" s="128"/>
      <c r="XBR2" s="128"/>
      <c r="XBS2" s="128"/>
      <c r="XBT2" s="128"/>
      <c r="XBU2" s="128"/>
      <c r="XBV2" s="128"/>
      <c r="XBW2" s="128"/>
      <c r="XBX2" s="128"/>
      <c r="XBY2" s="128"/>
      <c r="XBZ2" s="128"/>
      <c r="XCA2" s="128"/>
      <c r="XCB2" s="128"/>
      <c r="XCC2" s="128"/>
      <c r="XCD2" s="128"/>
      <c r="XCE2" s="128"/>
      <c r="XCF2" s="128"/>
      <c r="XCG2" s="128"/>
      <c r="XCH2" s="128"/>
      <c r="XCI2" s="128"/>
      <c r="XCJ2" s="128"/>
      <c r="XCK2" s="128"/>
      <c r="XCL2" s="128"/>
      <c r="XCM2" s="128"/>
      <c r="XCN2" s="128"/>
      <c r="XCO2" s="128"/>
      <c r="XCP2" s="128"/>
      <c r="XCQ2" s="128"/>
      <c r="XCR2" s="128"/>
      <c r="XCS2" s="128"/>
      <c r="XCT2" s="128"/>
      <c r="XCU2" s="128"/>
      <c r="XCV2" s="128"/>
      <c r="XCW2" s="128"/>
      <c r="XCX2" s="128"/>
      <c r="XCY2" s="128"/>
      <c r="XCZ2" s="128"/>
      <c r="XDA2" s="128"/>
      <c r="XDB2" s="128"/>
      <c r="XDC2" s="128"/>
      <c r="XDD2" s="128"/>
      <c r="XDE2" s="128"/>
      <c r="XDF2" s="128"/>
      <c r="XDG2" s="128"/>
      <c r="XDH2" s="128"/>
      <c r="XDI2" s="128"/>
      <c r="XDJ2" s="128"/>
      <c r="XDK2" s="128"/>
      <c r="XDL2" s="128"/>
      <c r="XDM2" s="128"/>
      <c r="XDN2" s="128"/>
      <c r="XDO2" s="128"/>
      <c r="XDP2" s="128"/>
      <c r="XDQ2" s="128"/>
      <c r="XDR2" s="128"/>
      <c r="XDS2" s="128"/>
      <c r="XDT2" s="128"/>
      <c r="XDU2" s="128"/>
      <c r="XDV2" s="128"/>
      <c r="XDW2" s="128"/>
      <c r="XDX2" s="128"/>
      <c r="XDY2" s="128"/>
      <c r="XDZ2" s="128"/>
      <c r="XEA2" s="128"/>
      <c r="XEB2" s="128"/>
      <c r="XEC2" s="128"/>
      <c r="XED2" s="128"/>
      <c r="XEE2" s="128"/>
      <c r="XEF2" s="128"/>
      <c r="XEG2" s="128"/>
      <c r="XEH2" s="128"/>
      <c r="XEI2" s="128"/>
      <c r="XEJ2" s="128"/>
      <c r="XEK2" s="128"/>
      <c r="XEL2" s="128"/>
      <c r="XEM2" s="128"/>
      <c r="XEN2" s="128"/>
      <c r="XEO2" s="128"/>
      <c r="XEP2" s="128"/>
      <c r="XEQ2" s="128"/>
      <c r="XER2" s="128"/>
      <c r="XES2" s="128"/>
      <c r="XET2" s="128"/>
      <c r="XEU2" s="128"/>
      <c r="XEV2" s="128"/>
      <c r="XEW2" s="128"/>
      <c r="XEX2" s="128"/>
      <c r="XEY2" s="128"/>
      <c r="XEZ2" s="128"/>
      <c r="XFA2" s="128"/>
      <c r="XFB2" s="128"/>
      <c r="XFC2" s="128"/>
      <c r="XFD2" s="128"/>
    </row>
    <row r="3" spans="1:16384" ht="25.5" thickBot="1">
      <c r="A3" s="2304" t="str">
        <f>+'Universal data'!A3</f>
        <v>2015/16</v>
      </c>
      <c r="B3" s="128"/>
      <c r="C3" s="128"/>
      <c r="D3" s="128"/>
      <c r="E3" s="128"/>
      <c r="F3" s="128"/>
      <c r="G3" s="128"/>
      <c r="H3" s="128"/>
      <c r="I3" s="128"/>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28"/>
      <c r="AI3" s="128"/>
      <c r="AJ3" s="128"/>
      <c r="AK3" s="128"/>
      <c r="AL3" s="128"/>
      <c r="AM3" s="128"/>
      <c r="AN3" s="128"/>
      <c r="AO3" s="128"/>
      <c r="AP3" s="128"/>
      <c r="AQ3" s="128"/>
      <c r="AR3" s="128"/>
      <c r="AS3" s="128"/>
      <c r="AT3" s="128"/>
      <c r="AU3" s="128"/>
      <c r="AV3" s="128"/>
      <c r="AW3" s="128"/>
      <c r="AX3" s="128"/>
      <c r="AY3" s="128"/>
      <c r="AZ3" s="128"/>
      <c r="BA3" s="128"/>
      <c r="BB3" s="128"/>
      <c r="BC3" s="128"/>
      <c r="BD3" s="128"/>
      <c r="BE3" s="128"/>
      <c r="BF3" s="128"/>
      <c r="BG3" s="128"/>
      <c r="BH3" s="128"/>
      <c r="BI3" s="128"/>
      <c r="BJ3" s="128"/>
      <c r="BK3" s="128"/>
      <c r="BL3" s="128"/>
      <c r="BM3" s="128"/>
      <c r="BN3" s="128"/>
      <c r="BO3" s="128"/>
      <c r="BP3" s="128"/>
      <c r="BQ3" s="128"/>
      <c r="BR3" s="128"/>
      <c r="BS3" s="128"/>
      <c r="BT3" s="128"/>
      <c r="BU3" s="128"/>
      <c r="BV3" s="128"/>
      <c r="BW3" s="128"/>
      <c r="BX3" s="128"/>
      <c r="BY3" s="128"/>
      <c r="BZ3" s="128"/>
      <c r="CA3" s="128"/>
      <c r="CB3" s="128"/>
      <c r="CC3" s="128"/>
      <c r="CD3" s="128"/>
      <c r="CE3" s="128"/>
      <c r="CF3" s="128"/>
      <c r="CG3" s="128"/>
      <c r="CH3" s="128"/>
      <c r="CI3" s="128"/>
      <c r="CJ3" s="128"/>
      <c r="CK3" s="128"/>
      <c r="CL3" s="128"/>
      <c r="CM3" s="128"/>
      <c r="CN3" s="128"/>
      <c r="CO3" s="128"/>
      <c r="CP3" s="128"/>
      <c r="CQ3" s="128"/>
      <c r="CR3" s="128"/>
      <c r="CS3" s="128"/>
      <c r="CT3" s="128"/>
      <c r="CU3" s="128"/>
      <c r="CV3" s="128"/>
      <c r="CW3" s="128"/>
      <c r="CX3" s="128"/>
      <c r="CY3" s="128"/>
      <c r="CZ3" s="128"/>
      <c r="DA3" s="128"/>
      <c r="DB3" s="128"/>
      <c r="DC3" s="128"/>
      <c r="DD3" s="128"/>
      <c r="DE3" s="128"/>
      <c r="DF3" s="128"/>
      <c r="DG3" s="128"/>
      <c r="DH3" s="128"/>
      <c r="DI3" s="128"/>
      <c r="DJ3" s="128"/>
      <c r="DK3" s="128"/>
      <c r="DL3" s="128"/>
      <c r="DM3" s="128"/>
      <c r="DN3" s="128"/>
      <c r="DO3" s="128"/>
      <c r="DP3" s="128"/>
      <c r="DQ3" s="128"/>
      <c r="DR3" s="128"/>
      <c r="DS3" s="128"/>
      <c r="DT3" s="128"/>
      <c r="DU3" s="128"/>
      <c r="DV3" s="128"/>
      <c r="DW3" s="128"/>
      <c r="DX3" s="128"/>
      <c r="DY3" s="128"/>
      <c r="DZ3" s="128"/>
      <c r="EA3" s="128"/>
      <c r="EB3" s="128"/>
      <c r="EC3" s="128"/>
      <c r="ED3" s="128"/>
      <c r="EE3" s="128"/>
      <c r="EF3" s="128"/>
      <c r="EG3" s="128"/>
      <c r="EH3" s="128"/>
      <c r="EI3" s="128"/>
      <c r="EJ3" s="128"/>
      <c r="EK3" s="128"/>
      <c r="EL3" s="128"/>
      <c r="EM3" s="128"/>
      <c r="EN3" s="128"/>
      <c r="EO3" s="128"/>
      <c r="EP3" s="128"/>
      <c r="EQ3" s="128"/>
      <c r="ER3" s="128"/>
      <c r="ES3" s="128"/>
      <c r="ET3" s="128"/>
      <c r="EU3" s="128"/>
      <c r="EV3" s="128"/>
      <c r="EW3" s="128"/>
      <c r="EX3" s="128"/>
      <c r="EY3" s="128"/>
      <c r="EZ3" s="128"/>
      <c r="FA3" s="128"/>
      <c r="FB3" s="128"/>
      <c r="FC3" s="128"/>
      <c r="FD3" s="128"/>
      <c r="FE3" s="128"/>
      <c r="FF3" s="128"/>
      <c r="FG3" s="128"/>
      <c r="FH3" s="128"/>
      <c r="FI3" s="128"/>
      <c r="FJ3" s="128"/>
      <c r="FK3" s="128"/>
      <c r="FL3" s="128"/>
      <c r="FM3" s="128"/>
      <c r="FN3" s="128"/>
      <c r="FO3" s="128"/>
      <c r="FP3" s="128"/>
      <c r="FQ3" s="128"/>
      <c r="FR3" s="128"/>
      <c r="FS3" s="128"/>
      <c r="FT3" s="128"/>
      <c r="FU3" s="128"/>
      <c r="FV3" s="128"/>
      <c r="FW3" s="128"/>
      <c r="FX3" s="128"/>
      <c r="FY3" s="128"/>
      <c r="FZ3" s="128"/>
      <c r="GA3" s="128"/>
      <c r="GB3" s="128"/>
      <c r="GC3" s="128"/>
      <c r="GD3" s="128"/>
      <c r="GE3" s="128"/>
      <c r="GF3" s="128"/>
      <c r="GG3" s="128"/>
      <c r="GH3" s="128"/>
      <c r="GI3" s="128"/>
      <c r="GJ3" s="128"/>
      <c r="GK3" s="128"/>
      <c r="GL3" s="128"/>
      <c r="GM3" s="128"/>
      <c r="GN3" s="128"/>
      <c r="GO3" s="128"/>
      <c r="GP3" s="128"/>
      <c r="GQ3" s="128"/>
      <c r="GR3" s="128"/>
      <c r="GS3" s="128"/>
      <c r="GT3" s="128"/>
      <c r="GU3" s="128"/>
      <c r="GV3" s="128"/>
      <c r="GW3" s="128"/>
      <c r="GX3" s="128"/>
      <c r="GY3" s="128"/>
      <c r="GZ3" s="128"/>
      <c r="HA3" s="128"/>
      <c r="HB3" s="128"/>
      <c r="HC3" s="128"/>
      <c r="HD3" s="128"/>
      <c r="HE3" s="128"/>
      <c r="HF3" s="128"/>
      <c r="HG3" s="128"/>
      <c r="HH3" s="128"/>
      <c r="HI3" s="128"/>
      <c r="HJ3" s="128"/>
      <c r="HK3" s="128"/>
      <c r="HL3" s="128"/>
      <c r="HM3" s="128"/>
      <c r="HN3" s="128"/>
      <c r="HO3" s="128"/>
      <c r="HP3" s="128"/>
      <c r="HQ3" s="128"/>
      <c r="HR3" s="128"/>
      <c r="HS3" s="128"/>
      <c r="HT3" s="128"/>
      <c r="HU3" s="128"/>
      <c r="HV3" s="128"/>
      <c r="HW3" s="128"/>
      <c r="HX3" s="128"/>
      <c r="HY3" s="128"/>
      <c r="HZ3" s="128"/>
      <c r="IA3" s="128"/>
      <c r="IB3" s="128"/>
      <c r="IC3" s="128"/>
      <c r="ID3" s="128"/>
      <c r="IE3" s="128"/>
      <c r="IF3" s="128"/>
      <c r="IG3" s="128"/>
      <c r="IH3" s="128"/>
      <c r="II3" s="128"/>
      <c r="IJ3" s="128"/>
      <c r="IK3" s="128"/>
      <c r="IL3" s="128"/>
      <c r="IM3" s="128"/>
      <c r="IN3" s="128"/>
      <c r="IO3" s="128"/>
      <c r="IP3" s="128"/>
      <c r="IQ3" s="128"/>
      <c r="IR3" s="128"/>
      <c r="IS3" s="128"/>
      <c r="IT3" s="128"/>
      <c r="IU3" s="128"/>
      <c r="IV3" s="128"/>
      <c r="IW3" s="128"/>
      <c r="IX3" s="128"/>
      <c r="IY3" s="128"/>
      <c r="IZ3" s="128"/>
      <c r="JA3" s="128"/>
      <c r="JB3" s="128"/>
      <c r="JC3" s="128"/>
      <c r="JD3" s="128"/>
      <c r="JE3" s="128"/>
      <c r="JF3" s="128"/>
      <c r="JG3" s="128"/>
      <c r="JH3" s="128"/>
      <c r="JI3" s="128"/>
      <c r="JJ3" s="128"/>
      <c r="JK3" s="128"/>
      <c r="JL3" s="128"/>
      <c r="JM3" s="128"/>
      <c r="JN3" s="128"/>
      <c r="JO3" s="128"/>
      <c r="JP3" s="128"/>
      <c r="JQ3" s="128"/>
      <c r="JR3" s="128"/>
      <c r="JS3" s="128"/>
      <c r="JT3" s="128"/>
      <c r="JU3" s="128"/>
      <c r="JV3" s="128"/>
      <c r="JW3" s="128"/>
      <c r="JX3" s="128"/>
      <c r="JY3" s="128"/>
      <c r="JZ3" s="128"/>
      <c r="KA3" s="128"/>
      <c r="KB3" s="128"/>
      <c r="KC3" s="128"/>
      <c r="KD3" s="128"/>
      <c r="KE3" s="128"/>
      <c r="KF3" s="128"/>
      <c r="KG3" s="128"/>
      <c r="KH3" s="128"/>
      <c r="KI3" s="128"/>
      <c r="KJ3" s="128"/>
      <c r="KK3" s="128"/>
      <c r="KL3" s="128"/>
      <c r="KM3" s="128"/>
      <c r="KN3" s="128"/>
      <c r="KO3" s="128"/>
      <c r="KP3" s="128"/>
      <c r="KQ3" s="128"/>
      <c r="KR3" s="128"/>
      <c r="KS3" s="128"/>
      <c r="KT3" s="128"/>
      <c r="KU3" s="128"/>
      <c r="KV3" s="128"/>
      <c r="KW3" s="128"/>
      <c r="KX3" s="128"/>
      <c r="KY3" s="128"/>
      <c r="KZ3" s="128"/>
      <c r="LA3" s="128"/>
      <c r="LB3" s="128"/>
      <c r="LC3" s="128"/>
      <c r="LD3" s="128"/>
      <c r="LE3" s="128"/>
      <c r="LF3" s="128"/>
      <c r="LG3" s="128"/>
      <c r="LH3" s="128"/>
      <c r="LI3" s="128"/>
      <c r="LJ3" s="128"/>
      <c r="LK3" s="128"/>
      <c r="LL3" s="128"/>
      <c r="LM3" s="128"/>
      <c r="LN3" s="128"/>
      <c r="LO3" s="128"/>
      <c r="LP3" s="128"/>
      <c r="LQ3" s="128"/>
      <c r="LR3" s="128"/>
      <c r="LS3" s="128"/>
      <c r="LT3" s="128"/>
      <c r="LU3" s="128"/>
      <c r="LV3" s="128"/>
      <c r="LW3" s="128"/>
      <c r="LX3" s="128"/>
      <c r="LY3" s="128"/>
      <c r="LZ3" s="128"/>
      <c r="MA3" s="128"/>
      <c r="MB3" s="128"/>
      <c r="MC3" s="128"/>
      <c r="MD3" s="128"/>
      <c r="ME3" s="128"/>
      <c r="MF3" s="128"/>
      <c r="MG3" s="128"/>
      <c r="MH3" s="128"/>
      <c r="MI3" s="128"/>
      <c r="MJ3" s="128"/>
      <c r="MK3" s="128"/>
      <c r="ML3" s="128"/>
      <c r="MM3" s="128"/>
      <c r="MN3" s="128"/>
      <c r="MO3" s="128"/>
      <c r="MP3" s="128"/>
      <c r="MQ3" s="128"/>
      <c r="MR3" s="128"/>
      <c r="MS3" s="128"/>
      <c r="MT3" s="128"/>
      <c r="MU3" s="128"/>
      <c r="MV3" s="128"/>
      <c r="MW3" s="128"/>
      <c r="MX3" s="128"/>
      <c r="MY3" s="128"/>
      <c r="MZ3" s="128"/>
      <c r="NA3" s="128"/>
      <c r="NB3" s="128"/>
      <c r="NC3" s="128"/>
      <c r="ND3" s="128"/>
      <c r="NE3" s="128"/>
      <c r="NF3" s="128"/>
      <c r="NG3" s="128"/>
      <c r="NH3" s="128"/>
      <c r="NI3" s="128"/>
      <c r="NJ3" s="128"/>
      <c r="NK3" s="128"/>
      <c r="NL3" s="128"/>
      <c r="NM3" s="128"/>
      <c r="NN3" s="128"/>
      <c r="NO3" s="128"/>
      <c r="NP3" s="128"/>
      <c r="NQ3" s="128"/>
      <c r="NR3" s="128"/>
      <c r="NS3" s="128"/>
      <c r="NT3" s="128"/>
      <c r="NU3" s="128"/>
      <c r="NV3" s="128"/>
      <c r="NW3" s="128"/>
      <c r="NX3" s="128"/>
      <c r="NY3" s="128"/>
      <c r="NZ3" s="128"/>
      <c r="OA3" s="128"/>
      <c r="OB3" s="128"/>
      <c r="OC3" s="128"/>
      <c r="OD3" s="128"/>
      <c r="OE3" s="128"/>
      <c r="OF3" s="128"/>
      <c r="OG3" s="128"/>
      <c r="OH3" s="128"/>
      <c r="OI3" s="128"/>
      <c r="OJ3" s="128"/>
      <c r="OK3" s="128"/>
      <c r="OL3" s="128"/>
      <c r="OM3" s="128"/>
      <c r="ON3" s="128"/>
      <c r="OO3" s="128"/>
      <c r="OP3" s="128"/>
      <c r="OQ3" s="128"/>
      <c r="OR3" s="128"/>
      <c r="OS3" s="128"/>
      <c r="OT3" s="128"/>
      <c r="OU3" s="128"/>
      <c r="OV3" s="128"/>
      <c r="OW3" s="128"/>
      <c r="OX3" s="128"/>
      <c r="OY3" s="128"/>
      <c r="OZ3" s="128"/>
      <c r="PA3" s="128"/>
      <c r="PB3" s="128"/>
      <c r="PC3" s="128"/>
      <c r="PD3" s="128"/>
      <c r="PE3" s="128"/>
      <c r="PF3" s="128"/>
      <c r="PG3" s="128"/>
      <c r="PH3" s="128"/>
      <c r="PI3" s="128"/>
      <c r="PJ3" s="128"/>
      <c r="PK3" s="128"/>
      <c r="PL3" s="128"/>
      <c r="PM3" s="128"/>
      <c r="PN3" s="128"/>
      <c r="PO3" s="128"/>
      <c r="PP3" s="128"/>
      <c r="PQ3" s="128"/>
      <c r="PR3" s="128"/>
      <c r="PS3" s="128"/>
      <c r="PT3" s="128"/>
      <c r="PU3" s="128"/>
      <c r="PV3" s="128"/>
      <c r="PW3" s="128"/>
      <c r="PX3" s="128"/>
      <c r="PY3" s="128"/>
      <c r="PZ3" s="128"/>
      <c r="QA3" s="128"/>
      <c r="QB3" s="128"/>
      <c r="QC3" s="128"/>
      <c r="QD3" s="128"/>
      <c r="QE3" s="128"/>
      <c r="QF3" s="128"/>
      <c r="QG3" s="128"/>
      <c r="QH3" s="128"/>
      <c r="QI3" s="128"/>
      <c r="QJ3" s="128"/>
      <c r="QK3" s="128"/>
      <c r="QL3" s="128"/>
      <c r="QM3" s="128"/>
      <c r="QN3" s="128"/>
      <c r="QO3" s="128"/>
      <c r="QP3" s="128"/>
      <c r="QQ3" s="128"/>
      <c r="QR3" s="128"/>
      <c r="QS3" s="128"/>
      <c r="QT3" s="128"/>
      <c r="QU3" s="128"/>
      <c r="QV3" s="128"/>
      <c r="QW3" s="128"/>
      <c r="QX3" s="128"/>
      <c r="QY3" s="128"/>
      <c r="QZ3" s="128"/>
      <c r="RA3" s="128"/>
      <c r="RB3" s="128"/>
      <c r="RC3" s="128"/>
      <c r="RD3" s="128"/>
      <c r="RE3" s="128"/>
      <c r="RF3" s="128"/>
      <c r="RG3" s="128"/>
      <c r="RH3" s="128"/>
      <c r="RI3" s="128"/>
      <c r="RJ3" s="128"/>
      <c r="RK3" s="128"/>
      <c r="RL3" s="128"/>
      <c r="RM3" s="128"/>
      <c r="RN3" s="128"/>
      <c r="RO3" s="128"/>
      <c r="RP3" s="128"/>
      <c r="RQ3" s="128"/>
      <c r="RR3" s="128"/>
      <c r="RS3" s="128"/>
      <c r="RT3" s="128"/>
      <c r="RU3" s="128"/>
      <c r="RV3" s="128"/>
      <c r="RW3" s="128"/>
      <c r="RX3" s="128"/>
      <c r="RY3" s="128"/>
      <c r="RZ3" s="128"/>
      <c r="SA3" s="128"/>
      <c r="SB3" s="128"/>
      <c r="SC3" s="128"/>
      <c r="SD3" s="128"/>
      <c r="SE3" s="128"/>
      <c r="SF3" s="128"/>
      <c r="SG3" s="128"/>
      <c r="SH3" s="128"/>
      <c r="SI3" s="128"/>
      <c r="SJ3" s="128"/>
      <c r="SK3" s="128"/>
      <c r="SL3" s="128"/>
      <c r="SM3" s="128"/>
      <c r="SN3" s="128"/>
      <c r="SO3" s="128"/>
      <c r="SP3" s="128"/>
      <c r="SQ3" s="128"/>
      <c r="SR3" s="128"/>
      <c r="SS3" s="128"/>
      <c r="ST3" s="128"/>
      <c r="SU3" s="128"/>
      <c r="SV3" s="128"/>
      <c r="SW3" s="128"/>
      <c r="SX3" s="128"/>
      <c r="SY3" s="128"/>
      <c r="SZ3" s="128"/>
      <c r="TA3" s="128"/>
      <c r="TB3" s="128"/>
      <c r="TC3" s="128"/>
      <c r="TD3" s="128"/>
      <c r="TE3" s="128"/>
      <c r="TF3" s="128"/>
      <c r="TG3" s="128"/>
      <c r="TH3" s="128"/>
      <c r="TI3" s="128"/>
      <c r="TJ3" s="128"/>
      <c r="TK3" s="128"/>
      <c r="TL3" s="128"/>
      <c r="TM3" s="128"/>
      <c r="TN3" s="128"/>
      <c r="TO3" s="128"/>
      <c r="TP3" s="128"/>
      <c r="TQ3" s="128"/>
      <c r="TR3" s="128"/>
      <c r="TS3" s="128"/>
      <c r="TT3" s="128"/>
      <c r="TU3" s="128"/>
      <c r="TV3" s="128"/>
      <c r="TW3" s="128"/>
      <c r="TX3" s="128"/>
      <c r="TY3" s="128"/>
      <c r="TZ3" s="128"/>
      <c r="UA3" s="128"/>
      <c r="UB3" s="128"/>
      <c r="UC3" s="128"/>
      <c r="UD3" s="128"/>
      <c r="UE3" s="128"/>
      <c r="UF3" s="128"/>
      <c r="UG3" s="128"/>
      <c r="UH3" s="128"/>
      <c r="UI3" s="128"/>
      <c r="UJ3" s="128"/>
      <c r="UK3" s="128"/>
      <c r="UL3" s="128"/>
      <c r="UM3" s="128"/>
      <c r="UN3" s="128"/>
      <c r="UO3" s="128"/>
      <c r="UP3" s="128"/>
      <c r="UQ3" s="128"/>
      <c r="UR3" s="128"/>
      <c r="US3" s="128"/>
      <c r="UT3" s="128"/>
      <c r="UU3" s="128"/>
      <c r="UV3" s="128"/>
      <c r="UW3" s="128"/>
      <c r="UX3" s="128"/>
      <c r="UY3" s="128"/>
      <c r="UZ3" s="128"/>
      <c r="VA3" s="128"/>
      <c r="VB3" s="128"/>
      <c r="VC3" s="128"/>
      <c r="VD3" s="128"/>
      <c r="VE3" s="128"/>
      <c r="VF3" s="128"/>
      <c r="VG3" s="128"/>
      <c r="VH3" s="128"/>
      <c r="VI3" s="128"/>
      <c r="VJ3" s="128"/>
      <c r="VK3" s="128"/>
      <c r="VL3" s="128"/>
      <c r="VM3" s="128"/>
      <c r="VN3" s="128"/>
      <c r="VO3" s="128"/>
      <c r="VP3" s="128"/>
      <c r="VQ3" s="128"/>
      <c r="VR3" s="128"/>
      <c r="VS3" s="128"/>
      <c r="VT3" s="128"/>
      <c r="VU3" s="128"/>
      <c r="VV3" s="128"/>
      <c r="VW3" s="128"/>
      <c r="VX3" s="128"/>
      <c r="VY3" s="128"/>
      <c r="VZ3" s="128"/>
      <c r="WA3" s="128"/>
      <c r="WB3" s="128"/>
      <c r="WC3" s="128"/>
      <c r="WD3" s="128"/>
      <c r="WE3" s="128"/>
      <c r="WF3" s="128"/>
      <c r="WG3" s="128"/>
      <c r="WH3" s="128"/>
      <c r="WI3" s="128"/>
      <c r="WJ3" s="128"/>
      <c r="WK3" s="128"/>
      <c r="WL3" s="128"/>
      <c r="WM3" s="128"/>
      <c r="WN3" s="128"/>
      <c r="WO3" s="128"/>
      <c r="WP3" s="128"/>
      <c r="WQ3" s="128"/>
      <c r="WR3" s="128"/>
      <c r="WS3" s="128"/>
      <c r="WT3" s="128"/>
      <c r="WU3" s="128"/>
      <c r="WV3" s="128"/>
      <c r="WW3" s="128"/>
      <c r="WX3" s="128"/>
      <c r="WY3" s="128"/>
      <c r="WZ3" s="128"/>
      <c r="XA3" s="128"/>
      <c r="XB3" s="128"/>
      <c r="XC3" s="128"/>
      <c r="XD3" s="128"/>
      <c r="XE3" s="128"/>
      <c r="XF3" s="128"/>
      <c r="XG3" s="128"/>
      <c r="XH3" s="128"/>
      <c r="XI3" s="128"/>
      <c r="XJ3" s="128"/>
      <c r="XK3" s="128"/>
      <c r="XL3" s="128"/>
      <c r="XM3" s="128"/>
      <c r="XN3" s="128"/>
      <c r="XO3" s="128"/>
      <c r="XP3" s="128"/>
      <c r="XQ3" s="128"/>
      <c r="XR3" s="128"/>
      <c r="XS3" s="128"/>
      <c r="XT3" s="128"/>
      <c r="XU3" s="128"/>
      <c r="XV3" s="128"/>
      <c r="XW3" s="128"/>
      <c r="XX3" s="128"/>
      <c r="XY3" s="128"/>
      <c r="XZ3" s="128"/>
      <c r="YA3" s="128"/>
      <c r="YB3" s="128"/>
      <c r="YC3" s="128"/>
      <c r="YD3" s="128"/>
      <c r="YE3" s="128"/>
      <c r="YF3" s="128"/>
      <c r="YG3" s="128"/>
      <c r="YH3" s="128"/>
      <c r="YI3" s="128"/>
      <c r="YJ3" s="128"/>
      <c r="YK3" s="128"/>
      <c r="YL3" s="128"/>
      <c r="YM3" s="128"/>
      <c r="YN3" s="128"/>
      <c r="YO3" s="128"/>
      <c r="YP3" s="128"/>
      <c r="YQ3" s="128"/>
      <c r="YR3" s="128"/>
      <c r="YS3" s="128"/>
      <c r="YT3" s="128"/>
      <c r="YU3" s="128"/>
      <c r="YV3" s="128"/>
      <c r="YW3" s="128"/>
      <c r="YX3" s="128"/>
      <c r="YY3" s="128"/>
      <c r="YZ3" s="128"/>
      <c r="ZA3" s="128"/>
      <c r="ZB3" s="128"/>
      <c r="ZC3" s="128"/>
      <c r="ZD3" s="128"/>
      <c r="ZE3" s="128"/>
      <c r="ZF3" s="128"/>
      <c r="ZG3" s="128"/>
      <c r="ZH3" s="128"/>
      <c r="ZI3" s="128"/>
      <c r="ZJ3" s="128"/>
      <c r="ZK3" s="128"/>
      <c r="ZL3" s="128"/>
      <c r="ZM3" s="128"/>
      <c r="ZN3" s="128"/>
      <c r="ZO3" s="128"/>
      <c r="ZP3" s="128"/>
      <c r="ZQ3" s="128"/>
      <c r="ZR3" s="128"/>
      <c r="ZS3" s="128"/>
      <c r="ZT3" s="128"/>
      <c r="ZU3" s="128"/>
      <c r="ZV3" s="128"/>
      <c r="ZW3" s="128"/>
      <c r="ZX3" s="128"/>
      <c r="ZY3" s="128"/>
      <c r="ZZ3" s="128"/>
      <c r="AAA3" s="128"/>
      <c r="AAB3" s="128"/>
      <c r="AAC3" s="128"/>
      <c r="AAD3" s="128"/>
      <c r="AAE3" s="128"/>
      <c r="AAF3" s="128"/>
      <c r="AAG3" s="128"/>
      <c r="AAH3" s="128"/>
      <c r="AAI3" s="128"/>
      <c r="AAJ3" s="128"/>
      <c r="AAK3" s="128"/>
      <c r="AAL3" s="128"/>
      <c r="AAM3" s="128"/>
      <c r="AAN3" s="128"/>
      <c r="AAO3" s="128"/>
      <c r="AAP3" s="128"/>
      <c r="AAQ3" s="128"/>
      <c r="AAR3" s="128"/>
      <c r="AAS3" s="128"/>
      <c r="AAT3" s="128"/>
      <c r="AAU3" s="128"/>
      <c r="AAV3" s="128"/>
      <c r="AAW3" s="128"/>
      <c r="AAX3" s="128"/>
      <c r="AAY3" s="128"/>
      <c r="AAZ3" s="128"/>
      <c r="ABA3" s="128"/>
      <c r="ABB3" s="128"/>
      <c r="ABC3" s="128"/>
      <c r="ABD3" s="128"/>
      <c r="ABE3" s="128"/>
      <c r="ABF3" s="128"/>
      <c r="ABG3" s="128"/>
      <c r="ABH3" s="128"/>
      <c r="ABI3" s="128"/>
      <c r="ABJ3" s="128"/>
      <c r="ABK3" s="128"/>
      <c r="ABL3" s="128"/>
      <c r="ABM3" s="128"/>
      <c r="ABN3" s="128"/>
      <c r="ABO3" s="128"/>
      <c r="ABP3" s="128"/>
      <c r="ABQ3" s="128"/>
      <c r="ABR3" s="128"/>
      <c r="ABS3" s="128"/>
      <c r="ABT3" s="128"/>
      <c r="ABU3" s="128"/>
      <c r="ABV3" s="128"/>
      <c r="ABW3" s="128"/>
      <c r="ABX3" s="128"/>
      <c r="ABY3" s="128"/>
      <c r="ABZ3" s="128"/>
      <c r="ACA3" s="128"/>
      <c r="ACB3" s="128"/>
      <c r="ACC3" s="128"/>
      <c r="ACD3" s="128"/>
      <c r="ACE3" s="128"/>
      <c r="ACF3" s="128"/>
      <c r="ACG3" s="128"/>
      <c r="ACH3" s="128"/>
      <c r="ACI3" s="128"/>
      <c r="ACJ3" s="128"/>
      <c r="ACK3" s="128"/>
      <c r="ACL3" s="128"/>
      <c r="ACM3" s="128"/>
      <c r="ACN3" s="128"/>
      <c r="ACO3" s="128"/>
      <c r="ACP3" s="128"/>
      <c r="ACQ3" s="128"/>
      <c r="ACR3" s="128"/>
      <c r="ACS3" s="128"/>
      <c r="ACT3" s="128"/>
      <c r="ACU3" s="128"/>
      <c r="ACV3" s="128"/>
      <c r="ACW3" s="128"/>
      <c r="ACX3" s="128"/>
      <c r="ACY3" s="128"/>
      <c r="ACZ3" s="128"/>
      <c r="ADA3" s="128"/>
      <c r="ADB3" s="128"/>
      <c r="ADC3" s="128"/>
      <c r="ADD3" s="128"/>
      <c r="ADE3" s="128"/>
      <c r="ADF3" s="128"/>
      <c r="ADG3" s="128"/>
      <c r="ADH3" s="128"/>
      <c r="ADI3" s="128"/>
      <c r="ADJ3" s="128"/>
      <c r="ADK3" s="128"/>
      <c r="ADL3" s="128"/>
      <c r="ADM3" s="128"/>
      <c r="ADN3" s="128"/>
      <c r="ADO3" s="128"/>
      <c r="ADP3" s="128"/>
      <c r="ADQ3" s="128"/>
      <c r="ADR3" s="128"/>
      <c r="ADS3" s="128"/>
      <c r="ADT3" s="128"/>
      <c r="ADU3" s="128"/>
      <c r="ADV3" s="128"/>
      <c r="ADW3" s="128"/>
      <c r="ADX3" s="128"/>
      <c r="ADY3" s="128"/>
      <c r="ADZ3" s="128"/>
      <c r="AEA3" s="128"/>
      <c r="AEB3" s="128"/>
      <c r="AEC3" s="128"/>
      <c r="AED3" s="128"/>
      <c r="AEE3" s="128"/>
      <c r="AEF3" s="128"/>
      <c r="AEG3" s="128"/>
      <c r="AEH3" s="128"/>
      <c r="AEI3" s="128"/>
      <c r="AEJ3" s="128"/>
      <c r="AEK3" s="128"/>
      <c r="AEL3" s="128"/>
      <c r="AEM3" s="128"/>
      <c r="AEN3" s="128"/>
      <c r="AEO3" s="128"/>
      <c r="AEP3" s="128"/>
      <c r="AEQ3" s="128"/>
      <c r="AER3" s="128"/>
      <c r="AES3" s="128"/>
      <c r="AET3" s="128"/>
      <c r="AEU3" s="128"/>
      <c r="AEV3" s="128"/>
      <c r="AEW3" s="128"/>
      <c r="AEX3" s="128"/>
      <c r="AEY3" s="128"/>
      <c r="AEZ3" s="128"/>
      <c r="AFA3" s="128"/>
      <c r="AFB3" s="128"/>
      <c r="AFC3" s="128"/>
      <c r="AFD3" s="128"/>
      <c r="AFE3" s="128"/>
      <c r="AFF3" s="128"/>
      <c r="AFG3" s="128"/>
      <c r="AFH3" s="128"/>
      <c r="AFI3" s="128"/>
      <c r="AFJ3" s="128"/>
      <c r="AFK3" s="128"/>
      <c r="AFL3" s="128"/>
      <c r="AFM3" s="128"/>
      <c r="AFN3" s="128"/>
      <c r="AFO3" s="128"/>
      <c r="AFP3" s="128"/>
      <c r="AFQ3" s="128"/>
      <c r="AFR3" s="128"/>
      <c r="AFS3" s="128"/>
      <c r="AFT3" s="128"/>
      <c r="AFU3" s="128"/>
      <c r="AFV3" s="128"/>
      <c r="AFW3" s="128"/>
      <c r="AFX3" s="128"/>
      <c r="AFY3" s="128"/>
      <c r="AFZ3" s="128"/>
      <c r="AGA3" s="128"/>
      <c r="AGB3" s="128"/>
      <c r="AGC3" s="128"/>
      <c r="AGD3" s="128"/>
      <c r="AGE3" s="128"/>
      <c r="AGF3" s="128"/>
      <c r="AGG3" s="128"/>
      <c r="AGH3" s="128"/>
      <c r="AGI3" s="128"/>
      <c r="AGJ3" s="128"/>
      <c r="AGK3" s="128"/>
      <c r="AGL3" s="128"/>
      <c r="AGM3" s="128"/>
      <c r="AGN3" s="128"/>
      <c r="AGO3" s="128"/>
      <c r="AGP3" s="128"/>
      <c r="AGQ3" s="128"/>
      <c r="AGR3" s="128"/>
      <c r="AGS3" s="128"/>
      <c r="AGT3" s="128"/>
      <c r="AGU3" s="128"/>
      <c r="AGV3" s="128"/>
      <c r="AGW3" s="128"/>
      <c r="AGX3" s="128"/>
      <c r="AGY3" s="128"/>
      <c r="AGZ3" s="128"/>
      <c r="AHA3" s="128"/>
      <c r="AHB3" s="128"/>
      <c r="AHC3" s="128"/>
      <c r="AHD3" s="128"/>
      <c r="AHE3" s="128"/>
      <c r="AHF3" s="128"/>
      <c r="AHG3" s="128"/>
      <c r="AHH3" s="128"/>
      <c r="AHI3" s="128"/>
      <c r="AHJ3" s="128"/>
      <c r="AHK3" s="128"/>
      <c r="AHL3" s="128"/>
      <c r="AHM3" s="128"/>
      <c r="AHN3" s="128"/>
      <c r="AHO3" s="128"/>
      <c r="AHP3" s="128"/>
      <c r="AHQ3" s="128"/>
      <c r="AHR3" s="128"/>
      <c r="AHS3" s="128"/>
      <c r="AHT3" s="128"/>
      <c r="AHU3" s="128"/>
      <c r="AHV3" s="128"/>
      <c r="AHW3" s="128"/>
      <c r="AHX3" s="128"/>
      <c r="AHY3" s="128"/>
      <c r="AHZ3" s="128"/>
      <c r="AIA3" s="128"/>
      <c r="AIB3" s="128"/>
      <c r="AIC3" s="128"/>
      <c r="AID3" s="128"/>
      <c r="AIE3" s="128"/>
      <c r="AIF3" s="128"/>
      <c r="AIG3" s="128"/>
      <c r="AIH3" s="128"/>
      <c r="AII3" s="128"/>
      <c r="AIJ3" s="128"/>
      <c r="AIK3" s="128"/>
      <c r="AIL3" s="128"/>
      <c r="AIM3" s="128"/>
      <c r="AIN3" s="128"/>
      <c r="AIO3" s="128"/>
      <c r="AIP3" s="128"/>
      <c r="AIQ3" s="128"/>
      <c r="AIR3" s="128"/>
      <c r="AIS3" s="128"/>
      <c r="AIT3" s="128"/>
      <c r="AIU3" s="128"/>
      <c r="AIV3" s="128"/>
      <c r="AIW3" s="128"/>
      <c r="AIX3" s="128"/>
      <c r="AIY3" s="128"/>
      <c r="AIZ3" s="128"/>
      <c r="AJA3" s="128"/>
      <c r="AJB3" s="128"/>
      <c r="AJC3" s="128"/>
      <c r="AJD3" s="128"/>
      <c r="AJE3" s="128"/>
      <c r="AJF3" s="128"/>
      <c r="AJG3" s="128"/>
      <c r="AJH3" s="128"/>
      <c r="AJI3" s="128"/>
      <c r="AJJ3" s="128"/>
      <c r="AJK3" s="128"/>
      <c r="AJL3" s="128"/>
      <c r="AJM3" s="128"/>
      <c r="AJN3" s="128"/>
      <c r="AJO3" s="128"/>
      <c r="AJP3" s="128"/>
      <c r="AJQ3" s="128"/>
      <c r="AJR3" s="128"/>
      <c r="AJS3" s="128"/>
      <c r="AJT3" s="128"/>
      <c r="AJU3" s="128"/>
      <c r="AJV3" s="128"/>
      <c r="AJW3" s="128"/>
      <c r="AJX3" s="128"/>
      <c r="AJY3" s="128"/>
      <c r="AJZ3" s="128"/>
      <c r="AKA3" s="128"/>
      <c r="AKB3" s="128"/>
      <c r="AKC3" s="128"/>
      <c r="AKD3" s="128"/>
      <c r="AKE3" s="128"/>
      <c r="AKF3" s="128"/>
      <c r="AKG3" s="128"/>
      <c r="AKH3" s="128"/>
      <c r="AKI3" s="128"/>
      <c r="AKJ3" s="128"/>
      <c r="AKK3" s="128"/>
      <c r="AKL3" s="128"/>
      <c r="AKM3" s="128"/>
      <c r="AKN3" s="128"/>
      <c r="AKO3" s="128"/>
      <c r="AKP3" s="128"/>
      <c r="AKQ3" s="128"/>
      <c r="AKR3" s="128"/>
      <c r="AKS3" s="128"/>
      <c r="AKT3" s="128"/>
      <c r="AKU3" s="128"/>
      <c r="AKV3" s="128"/>
      <c r="AKW3" s="128"/>
      <c r="AKX3" s="128"/>
      <c r="AKY3" s="128"/>
      <c r="AKZ3" s="128"/>
      <c r="ALA3" s="128"/>
      <c r="ALB3" s="128"/>
      <c r="ALC3" s="128"/>
      <c r="ALD3" s="128"/>
      <c r="ALE3" s="128"/>
      <c r="ALF3" s="128"/>
      <c r="ALG3" s="128"/>
      <c r="ALH3" s="128"/>
      <c r="ALI3" s="128"/>
      <c r="ALJ3" s="128"/>
      <c r="ALK3" s="128"/>
      <c r="ALL3" s="128"/>
      <c r="ALM3" s="128"/>
      <c r="ALN3" s="128"/>
      <c r="ALO3" s="128"/>
      <c r="ALP3" s="128"/>
      <c r="ALQ3" s="128"/>
      <c r="ALR3" s="128"/>
      <c r="ALS3" s="128"/>
      <c r="ALT3" s="128"/>
      <c r="ALU3" s="128"/>
      <c r="ALV3" s="128"/>
      <c r="ALW3" s="128"/>
      <c r="ALX3" s="128"/>
      <c r="ALY3" s="128"/>
      <c r="ALZ3" s="128"/>
      <c r="AMA3" s="128"/>
      <c r="AMB3" s="128"/>
      <c r="AMC3" s="128"/>
      <c r="AMD3" s="128"/>
      <c r="AME3" s="128"/>
      <c r="AMF3" s="128"/>
      <c r="AMG3" s="128"/>
      <c r="AMH3" s="128"/>
      <c r="AMI3" s="128"/>
      <c r="AMJ3" s="128"/>
      <c r="AMK3" s="128"/>
      <c r="AML3" s="128"/>
      <c r="AMM3" s="128"/>
      <c r="AMN3" s="128"/>
      <c r="AMO3" s="128"/>
      <c r="AMP3" s="128"/>
      <c r="AMQ3" s="128"/>
      <c r="AMR3" s="128"/>
      <c r="AMS3" s="128"/>
      <c r="AMT3" s="128"/>
      <c r="AMU3" s="128"/>
      <c r="AMV3" s="128"/>
      <c r="AMW3" s="128"/>
      <c r="AMX3" s="128"/>
      <c r="AMY3" s="128"/>
      <c r="AMZ3" s="128"/>
      <c r="ANA3" s="128"/>
      <c r="ANB3" s="128"/>
      <c r="ANC3" s="128"/>
      <c r="AND3" s="128"/>
      <c r="ANE3" s="128"/>
      <c r="ANF3" s="128"/>
      <c r="ANG3" s="128"/>
      <c r="ANH3" s="128"/>
      <c r="ANI3" s="128"/>
      <c r="ANJ3" s="128"/>
      <c r="ANK3" s="128"/>
      <c r="ANL3" s="128"/>
      <c r="ANM3" s="128"/>
      <c r="ANN3" s="128"/>
      <c r="ANO3" s="128"/>
      <c r="ANP3" s="128"/>
      <c r="ANQ3" s="128"/>
      <c r="ANR3" s="128"/>
      <c r="ANS3" s="128"/>
      <c r="ANT3" s="128"/>
      <c r="ANU3" s="128"/>
      <c r="ANV3" s="128"/>
      <c r="ANW3" s="128"/>
      <c r="ANX3" s="128"/>
      <c r="ANY3" s="128"/>
      <c r="ANZ3" s="128"/>
      <c r="AOA3" s="128"/>
      <c r="AOB3" s="128"/>
      <c r="AOC3" s="128"/>
      <c r="AOD3" s="128"/>
      <c r="AOE3" s="128"/>
      <c r="AOF3" s="128"/>
      <c r="AOG3" s="128"/>
      <c r="AOH3" s="128"/>
      <c r="AOI3" s="128"/>
      <c r="AOJ3" s="128"/>
      <c r="AOK3" s="128"/>
      <c r="AOL3" s="128"/>
      <c r="AOM3" s="128"/>
      <c r="AON3" s="128"/>
      <c r="AOO3" s="128"/>
      <c r="AOP3" s="128"/>
      <c r="AOQ3" s="128"/>
      <c r="AOR3" s="128"/>
      <c r="AOS3" s="128"/>
      <c r="AOT3" s="128"/>
      <c r="AOU3" s="128"/>
      <c r="AOV3" s="128"/>
      <c r="AOW3" s="128"/>
      <c r="AOX3" s="128"/>
      <c r="AOY3" s="128"/>
      <c r="AOZ3" s="128"/>
      <c r="APA3" s="128"/>
      <c r="APB3" s="128"/>
      <c r="APC3" s="128"/>
      <c r="APD3" s="128"/>
      <c r="APE3" s="128"/>
      <c r="APF3" s="128"/>
      <c r="APG3" s="128"/>
      <c r="APH3" s="128"/>
      <c r="API3" s="128"/>
      <c r="APJ3" s="128"/>
      <c r="APK3" s="128"/>
      <c r="APL3" s="128"/>
      <c r="APM3" s="128"/>
      <c r="APN3" s="128"/>
      <c r="APO3" s="128"/>
      <c r="APP3" s="128"/>
      <c r="APQ3" s="128"/>
      <c r="APR3" s="128"/>
      <c r="APS3" s="128"/>
      <c r="APT3" s="128"/>
      <c r="APU3" s="128"/>
      <c r="APV3" s="128"/>
      <c r="APW3" s="128"/>
      <c r="APX3" s="128"/>
      <c r="APY3" s="128"/>
      <c r="APZ3" s="128"/>
      <c r="AQA3" s="128"/>
      <c r="AQB3" s="128"/>
      <c r="AQC3" s="128"/>
      <c r="AQD3" s="128"/>
      <c r="AQE3" s="128"/>
      <c r="AQF3" s="128"/>
      <c r="AQG3" s="128"/>
      <c r="AQH3" s="128"/>
      <c r="AQI3" s="128"/>
      <c r="AQJ3" s="128"/>
      <c r="AQK3" s="128"/>
      <c r="AQL3" s="128"/>
      <c r="AQM3" s="128"/>
      <c r="AQN3" s="128"/>
      <c r="AQO3" s="128"/>
      <c r="AQP3" s="128"/>
      <c r="AQQ3" s="128"/>
      <c r="AQR3" s="128"/>
      <c r="AQS3" s="128"/>
      <c r="AQT3" s="128"/>
      <c r="AQU3" s="128"/>
      <c r="AQV3" s="128"/>
      <c r="AQW3" s="128"/>
      <c r="AQX3" s="128"/>
      <c r="AQY3" s="128"/>
      <c r="AQZ3" s="128"/>
      <c r="ARA3" s="128"/>
      <c r="ARB3" s="128"/>
      <c r="ARC3" s="128"/>
      <c r="ARD3" s="128"/>
      <c r="ARE3" s="128"/>
      <c r="ARF3" s="128"/>
      <c r="ARG3" s="128"/>
      <c r="ARH3" s="128"/>
      <c r="ARI3" s="128"/>
      <c r="ARJ3" s="128"/>
      <c r="ARK3" s="128"/>
      <c r="ARL3" s="128"/>
      <c r="ARM3" s="128"/>
      <c r="ARN3" s="128"/>
      <c r="ARO3" s="128"/>
      <c r="ARP3" s="128"/>
      <c r="ARQ3" s="128"/>
      <c r="ARR3" s="128"/>
      <c r="ARS3" s="128"/>
      <c r="ART3" s="128"/>
      <c r="ARU3" s="128"/>
      <c r="ARV3" s="128"/>
      <c r="ARW3" s="128"/>
      <c r="ARX3" s="128"/>
      <c r="ARY3" s="128"/>
      <c r="ARZ3" s="128"/>
      <c r="ASA3" s="128"/>
      <c r="ASB3" s="128"/>
      <c r="ASC3" s="128"/>
      <c r="ASD3" s="128"/>
      <c r="ASE3" s="128"/>
      <c r="ASF3" s="128"/>
      <c r="ASG3" s="128"/>
      <c r="ASH3" s="128"/>
      <c r="ASI3" s="128"/>
      <c r="ASJ3" s="128"/>
      <c r="ASK3" s="128"/>
      <c r="ASL3" s="128"/>
      <c r="ASM3" s="128"/>
      <c r="ASN3" s="128"/>
      <c r="ASO3" s="128"/>
      <c r="ASP3" s="128"/>
      <c r="ASQ3" s="128"/>
      <c r="ASR3" s="128"/>
      <c r="ASS3" s="128"/>
      <c r="AST3" s="128"/>
      <c r="ASU3" s="128"/>
      <c r="ASV3" s="128"/>
      <c r="ASW3" s="128"/>
      <c r="ASX3" s="128"/>
      <c r="ASY3" s="128"/>
      <c r="ASZ3" s="128"/>
      <c r="ATA3" s="128"/>
      <c r="ATB3" s="128"/>
      <c r="ATC3" s="128"/>
      <c r="ATD3" s="128"/>
      <c r="ATE3" s="128"/>
      <c r="ATF3" s="128"/>
      <c r="ATG3" s="128"/>
      <c r="ATH3" s="128"/>
      <c r="ATI3" s="128"/>
      <c r="ATJ3" s="128"/>
      <c r="ATK3" s="128"/>
      <c r="ATL3" s="128"/>
      <c r="ATM3" s="128"/>
      <c r="ATN3" s="128"/>
      <c r="ATO3" s="128"/>
      <c r="ATP3" s="128"/>
      <c r="ATQ3" s="128"/>
      <c r="ATR3" s="128"/>
      <c r="ATS3" s="128"/>
      <c r="ATT3" s="128"/>
      <c r="ATU3" s="128"/>
      <c r="ATV3" s="128"/>
      <c r="ATW3" s="128"/>
      <c r="ATX3" s="128"/>
      <c r="ATY3" s="128"/>
      <c r="ATZ3" s="128"/>
      <c r="AUA3" s="128"/>
      <c r="AUB3" s="128"/>
      <c r="AUC3" s="128"/>
      <c r="AUD3" s="128"/>
      <c r="AUE3" s="128"/>
      <c r="AUF3" s="128"/>
      <c r="AUG3" s="128"/>
      <c r="AUH3" s="128"/>
      <c r="AUI3" s="128"/>
      <c r="AUJ3" s="128"/>
      <c r="AUK3" s="128"/>
      <c r="AUL3" s="128"/>
      <c r="AUM3" s="128"/>
      <c r="AUN3" s="128"/>
      <c r="AUO3" s="128"/>
      <c r="AUP3" s="128"/>
      <c r="AUQ3" s="128"/>
      <c r="AUR3" s="128"/>
      <c r="AUS3" s="128"/>
      <c r="AUT3" s="128"/>
      <c r="AUU3" s="128"/>
      <c r="AUV3" s="128"/>
      <c r="AUW3" s="128"/>
      <c r="AUX3" s="128"/>
      <c r="AUY3" s="128"/>
      <c r="AUZ3" s="128"/>
      <c r="AVA3" s="128"/>
      <c r="AVB3" s="128"/>
      <c r="AVC3" s="128"/>
      <c r="AVD3" s="128"/>
      <c r="AVE3" s="128"/>
      <c r="AVF3" s="128"/>
      <c r="AVG3" s="128"/>
      <c r="AVH3" s="128"/>
      <c r="AVI3" s="128"/>
      <c r="AVJ3" s="128"/>
      <c r="AVK3" s="128"/>
      <c r="AVL3" s="128"/>
      <c r="AVM3" s="128"/>
      <c r="AVN3" s="128"/>
      <c r="AVO3" s="128"/>
      <c r="AVP3" s="128"/>
      <c r="AVQ3" s="128"/>
      <c r="AVR3" s="128"/>
      <c r="AVS3" s="128"/>
      <c r="AVT3" s="128"/>
      <c r="AVU3" s="128"/>
      <c r="AVV3" s="128"/>
      <c r="AVW3" s="128"/>
      <c r="AVX3" s="128"/>
      <c r="AVY3" s="128"/>
      <c r="AVZ3" s="128"/>
      <c r="AWA3" s="128"/>
      <c r="AWB3" s="128"/>
      <c r="AWC3" s="128"/>
      <c r="AWD3" s="128"/>
      <c r="AWE3" s="128"/>
      <c r="AWF3" s="128"/>
      <c r="AWG3" s="128"/>
      <c r="AWH3" s="128"/>
      <c r="AWI3" s="128"/>
      <c r="AWJ3" s="128"/>
      <c r="AWK3" s="128"/>
      <c r="AWL3" s="128"/>
      <c r="AWM3" s="128"/>
      <c r="AWN3" s="128"/>
      <c r="AWO3" s="128"/>
      <c r="AWP3" s="128"/>
      <c r="AWQ3" s="128"/>
      <c r="AWR3" s="128"/>
      <c r="AWS3" s="128"/>
      <c r="AWT3" s="128"/>
      <c r="AWU3" s="128"/>
      <c r="AWV3" s="128"/>
      <c r="AWW3" s="128"/>
      <c r="AWX3" s="128"/>
      <c r="AWY3" s="128"/>
      <c r="AWZ3" s="128"/>
      <c r="AXA3" s="128"/>
      <c r="AXB3" s="128"/>
      <c r="AXC3" s="128"/>
      <c r="AXD3" s="128"/>
      <c r="AXE3" s="128"/>
      <c r="AXF3" s="128"/>
      <c r="AXG3" s="128"/>
      <c r="AXH3" s="128"/>
      <c r="AXI3" s="128"/>
      <c r="AXJ3" s="128"/>
      <c r="AXK3" s="128"/>
      <c r="AXL3" s="128"/>
      <c r="AXM3" s="128"/>
      <c r="AXN3" s="128"/>
      <c r="AXO3" s="128"/>
      <c r="AXP3" s="128"/>
      <c r="AXQ3" s="128"/>
      <c r="AXR3" s="128"/>
      <c r="AXS3" s="128"/>
      <c r="AXT3" s="128"/>
      <c r="AXU3" s="128"/>
      <c r="AXV3" s="128"/>
      <c r="AXW3" s="128"/>
      <c r="AXX3" s="128"/>
      <c r="AXY3" s="128"/>
      <c r="AXZ3" s="128"/>
      <c r="AYA3" s="128"/>
      <c r="AYB3" s="128"/>
      <c r="AYC3" s="128"/>
      <c r="AYD3" s="128"/>
      <c r="AYE3" s="128"/>
      <c r="AYF3" s="128"/>
      <c r="AYG3" s="128"/>
      <c r="AYH3" s="128"/>
      <c r="AYI3" s="128"/>
      <c r="AYJ3" s="128"/>
      <c r="AYK3" s="128"/>
      <c r="AYL3" s="128"/>
      <c r="AYM3" s="128"/>
      <c r="AYN3" s="128"/>
      <c r="AYO3" s="128"/>
      <c r="AYP3" s="128"/>
      <c r="AYQ3" s="128"/>
      <c r="AYR3" s="128"/>
      <c r="AYS3" s="128"/>
      <c r="AYT3" s="128"/>
      <c r="AYU3" s="128"/>
      <c r="AYV3" s="128"/>
      <c r="AYW3" s="128"/>
      <c r="AYX3" s="128"/>
      <c r="AYY3" s="128"/>
      <c r="AYZ3" s="128"/>
      <c r="AZA3" s="128"/>
      <c r="AZB3" s="128"/>
      <c r="AZC3" s="128"/>
      <c r="AZD3" s="128"/>
      <c r="AZE3" s="128"/>
      <c r="AZF3" s="128"/>
      <c r="AZG3" s="128"/>
      <c r="AZH3" s="128"/>
      <c r="AZI3" s="128"/>
      <c r="AZJ3" s="128"/>
      <c r="AZK3" s="128"/>
      <c r="AZL3" s="128"/>
      <c r="AZM3" s="128"/>
      <c r="AZN3" s="128"/>
      <c r="AZO3" s="128"/>
      <c r="AZP3" s="128"/>
      <c r="AZQ3" s="128"/>
      <c r="AZR3" s="128"/>
      <c r="AZS3" s="128"/>
      <c r="AZT3" s="128"/>
      <c r="AZU3" s="128"/>
      <c r="AZV3" s="128"/>
      <c r="AZW3" s="128"/>
      <c r="AZX3" s="128"/>
      <c r="AZY3" s="128"/>
      <c r="AZZ3" s="128"/>
      <c r="BAA3" s="128"/>
      <c r="BAB3" s="128"/>
      <c r="BAC3" s="128"/>
      <c r="BAD3" s="128"/>
      <c r="BAE3" s="128"/>
      <c r="BAF3" s="128"/>
      <c r="BAG3" s="128"/>
      <c r="BAH3" s="128"/>
      <c r="BAI3" s="128"/>
      <c r="BAJ3" s="128"/>
      <c r="BAK3" s="128"/>
      <c r="BAL3" s="128"/>
      <c r="BAM3" s="128"/>
      <c r="BAN3" s="128"/>
      <c r="BAO3" s="128"/>
      <c r="BAP3" s="128"/>
      <c r="BAQ3" s="128"/>
      <c r="BAR3" s="128"/>
      <c r="BAS3" s="128"/>
      <c r="BAT3" s="128"/>
      <c r="BAU3" s="128"/>
      <c r="BAV3" s="128"/>
      <c r="BAW3" s="128"/>
      <c r="BAX3" s="128"/>
      <c r="BAY3" s="128"/>
      <c r="BAZ3" s="128"/>
      <c r="BBA3" s="128"/>
      <c r="BBB3" s="128"/>
      <c r="BBC3" s="128"/>
      <c r="BBD3" s="128"/>
      <c r="BBE3" s="128"/>
      <c r="BBF3" s="128"/>
      <c r="BBG3" s="128"/>
      <c r="BBH3" s="128"/>
      <c r="BBI3" s="128"/>
      <c r="BBJ3" s="128"/>
      <c r="BBK3" s="128"/>
      <c r="BBL3" s="128"/>
      <c r="BBM3" s="128"/>
      <c r="BBN3" s="128"/>
      <c r="BBO3" s="128"/>
      <c r="BBP3" s="128"/>
      <c r="BBQ3" s="128"/>
      <c r="BBR3" s="128"/>
      <c r="BBS3" s="128"/>
      <c r="BBT3" s="128"/>
      <c r="BBU3" s="128"/>
      <c r="BBV3" s="128"/>
      <c r="BBW3" s="128"/>
      <c r="BBX3" s="128"/>
      <c r="BBY3" s="128"/>
      <c r="BBZ3" s="128"/>
      <c r="BCA3" s="128"/>
      <c r="BCB3" s="128"/>
      <c r="BCC3" s="128"/>
      <c r="BCD3" s="128"/>
      <c r="BCE3" s="128"/>
      <c r="BCF3" s="128"/>
      <c r="BCG3" s="128"/>
      <c r="BCH3" s="128"/>
      <c r="BCI3" s="128"/>
      <c r="BCJ3" s="128"/>
      <c r="BCK3" s="128"/>
      <c r="BCL3" s="128"/>
      <c r="BCM3" s="128"/>
      <c r="BCN3" s="128"/>
      <c r="BCO3" s="128"/>
      <c r="BCP3" s="128"/>
      <c r="BCQ3" s="128"/>
      <c r="BCR3" s="128"/>
      <c r="BCS3" s="128"/>
      <c r="BCT3" s="128"/>
      <c r="BCU3" s="128"/>
      <c r="BCV3" s="128"/>
      <c r="BCW3" s="128"/>
      <c r="BCX3" s="128"/>
      <c r="BCY3" s="128"/>
      <c r="BCZ3" s="128"/>
      <c r="BDA3" s="128"/>
      <c r="BDB3" s="128"/>
      <c r="BDC3" s="128"/>
      <c r="BDD3" s="128"/>
      <c r="BDE3" s="128"/>
      <c r="BDF3" s="128"/>
      <c r="BDG3" s="128"/>
      <c r="BDH3" s="128"/>
      <c r="BDI3" s="128"/>
      <c r="BDJ3" s="128"/>
      <c r="BDK3" s="128"/>
      <c r="BDL3" s="128"/>
      <c r="BDM3" s="128"/>
      <c r="BDN3" s="128"/>
      <c r="BDO3" s="128"/>
      <c r="BDP3" s="128"/>
      <c r="BDQ3" s="128"/>
      <c r="BDR3" s="128"/>
      <c r="BDS3" s="128"/>
      <c r="BDT3" s="128"/>
      <c r="BDU3" s="128"/>
      <c r="BDV3" s="128"/>
      <c r="BDW3" s="128"/>
      <c r="BDX3" s="128"/>
      <c r="BDY3" s="128"/>
      <c r="BDZ3" s="128"/>
      <c r="BEA3" s="128"/>
      <c r="BEB3" s="128"/>
      <c r="BEC3" s="128"/>
      <c r="BED3" s="128"/>
      <c r="BEE3" s="128"/>
      <c r="BEF3" s="128"/>
      <c r="BEG3" s="128"/>
      <c r="BEH3" s="128"/>
      <c r="BEI3" s="128"/>
      <c r="BEJ3" s="128"/>
      <c r="BEK3" s="128"/>
      <c r="BEL3" s="128"/>
      <c r="BEM3" s="128"/>
      <c r="BEN3" s="128"/>
      <c r="BEO3" s="128"/>
      <c r="BEP3" s="128"/>
      <c r="BEQ3" s="128"/>
      <c r="BER3" s="128"/>
      <c r="BES3" s="128"/>
      <c r="BET3" s="128"/>
      <c r="BEU3" s="128"/>
      <c r="BEV3" s="128"/>
      <c r="BEW3" s="128"/>
      <c r="BEX3" s="128"/>
      <c r="BEY3" s="128"/>
      <c r="BEZ3" s="128"/>
      <c r="BFA3" s="128"/>
      <c r="BFB3" s="128"/>
      <c r="BFC3" s="128"/>
      <c r="BFD3" s="128"/>
      <c r="BFE3" s="128"/>
      <c r="BFF3" s="128"/>
      <c r="BFG3" s="128"/>
      <c r="BFH3" s="128"/>
      <c r="BFI3" s="128"/>
      <c r="BFJ3" s="128"/>
      <c r="BFK3" s="128"/>
      <c r="BFL3" s="128"/>
      <c r="BFM3" s="128"/>
      <c r="BFN3" s="128"/>
      <c r="BFO3" s="128"/>
      <c r="BFP3" s="128"/>
      <c r="BFQ3" s="128"/>
      <c r="BFR3" s="128"/>
      <c r="BFS3" s="128"/>
      <c r="BFT3" s="128"/>
      <c r="BFU3" s="128"/>
      <c r="BFV3" s="128"/>
      <c r="BFW3" s="128"/>
      <c r="BFX3" s="128"/>
      <c r="BFY3" s="128"/>
      <c r="BFZ3" s="128"/>
      <c r="BGA3" s="128"/>
      <c r="BGB3" s="128"/>
      <c r="BGC3" s="128"/>
      <c r="BGD3" s="128"/>
      <c r="BGE3" s="128"/>
      <c r="BGF3" s="128"/>
      <c r="BGG3" s="128"/>
      <c r="BGH3" s="128"/>
      <c r="BGI3" s="128"/>
      <c r="BGJ3" s="128"/>
      <c r="BGK3" s="128"/>
      <c r="BGL3" s="128"/>
      <c r="BGM3" s="128"/>
      <c r="BGN3" s="128"/>
      <c r="BGO3" s="128"/>
      <c r="BGP3" s="128"/>
      <c r="BGQ3" s="128"/>
      <c r="BGR3" s="128"/>
      <c r="BGS3" s="128"/>
      <c r="BGT3" s="128"/>
      <c r="BGU3" s="128"/>
      <c r="BGV3" s="128"/>
      <c r="BGW3" s="128"/>
      <c r="BGX3" s="128"/>
      <c r="BGY3" s="128"/>
      <c r="BGZ3" s="128"/>
      <c r="BHA3" s="128"/>
      <c r="BHB3" s="128"/>
      <c r="BHC3" s="128"/>
      <c r="BHD3" s="128"/>
      <c r="BHE3" s="128"/>
      <c r="BHF3" s="128"/>
      <c r="BHG3" s="128"/>
      <c r="BHH3" s="128"/>
      <c r="BHI3" s="128"/>
      <c r="BHJ3" s="128"/>
      <c r="BHK3" s="128"/>
      <c r="BHL3" s="128"/>
      <c r="BHM3" s="128"/>
      <c r="BHN3" s="128"/>
      <c r="BHO3" s="128"/>
      <c r="BHP3" s="128"/>
      <c r="BHQ3" s="128"/>
      <c r="BHR3" s="128"/>
      <c r="BHS3" s="128"/>
      <c r="BHT3" s="128"/>
      <c r="BHU3" s="128"/>
      <c r="BHV3" s="128"/>
      <c r="BHW3" s="128"/>
      <c r="BHX3" s="128"/>
      <c r="BHY3" s="128"/>
      <c r="BHZ3" s="128"/>
      <c r="BIA3" s="128"/>
      <c r="BIB3" s="128"/>
      <c r="BIC3" s="128"/>
      <c r="BID3" s="128"/>
      <c r="BIE3" s="128"/>
      <c r="BIF3" s="128"/>
      <c r="BIG3" s="128"/>
      <c r="BIH3" s="128"/>
      <c r="BII3" s="128"/>
      <c r="BIJ3" s="128"/>
      <c r="BIK3" s="128"/>
      <c r="BIL3" s="128"/>
      <c r="BIM3" s="128"/>
      <c r="BIN3" s="128"/>
      <c r="BIO3" s="128"/>
      <c r="BIP3" s="128"/>
      <c r="BIQ3" s="128"/>
      <c r="BIR3" s="128"/>
      <c r="BIS3" s="128"/>
      <c r="BIT3" s="128"/>
      <c r="BIU3" s="128"/>
      <c r="BIV3" s="128"/>
      <c r="BIW3" s="128"/>
      <c r="BIX3" s="128"/>
      <c r="BIY3" s="128"/>
      <c r="BIZ3" s="128"/>
      <c r="BJA3" s="128"/>
      <c r="BJB3" s="128"/>
      <c r="BJC3" s="128"/>
      <c r="BJD3" s="128"/>
      <c r="BJE3" s="128"/>
      <c r="BJF3" s="128"/>
      <c r="BJG3" s="128"/>
      <c r="BJH3" s="128"/>
      <c r="BJI3" s="128"/>
      <c r="BJJ3" s="128"/>
      <c r="BJK3" s="128"/>
      <c r="BJL3" s="128"/>
      <c r="BJM3" s="128"/>
      <c r="BJN3" s="128"/>
      <c r="BJO3" s="128"/>
      <c r="BJP3" s="128"/>
      <c r="BJQ3" s="128"/>
      <c r="BJR3" s="128"/>
      <c r="BJS3" s="128"/>
      <c r="BJT3" s="128"/>
      <c r="BJU3" s="128"/>
      <c r="BJV3" s="128"/>
      <c r="BJW3" s="128"/>
      <c r="BJX3" s="128"/>
      <c r="BJY3" s="128"/>
      <c r="BJZ3" s="128"/>
      <c r="BKA3" s="128"/>
      <c r="BKB3" s="128"/>
      <c r="BKC3" s="128"/>
      <c r="BKD3" s="128"/>
      <c r="BKE3" s="128"/>
      <c r="BKF3" s="128"/>
      <c r="BKG3" s="128"/>
      <c r="BKH3" s="128"/>
      <c r="BKI3" s="128"/>
      <c r="BKJ3" s="128"/>
      <c r="BKK3" s="128"/>
      <c r="BKL3" s="128"/>
      <c r="BKM3" s="128"/>
      <c r="BKN3" s="128"/>
      <c r="BKO3" s="128"/>
      <c r="BKP3" s="128"/>
      <c r="BKQ3" s="128"/>
      <c r="BKR3" s="128"/>
      <c r="BKS3" s="128"/>
      <c r="BKT3" s="128"/>
      <c r="BKU3" s="128"/>
      <c r="BKV3" s="128"/>
      <c r="BKW3" s="128"/>
      <c r="BKX3" s="128"/>
      <c r="BKY3" s="128"/>
      <c r="BKZ3" s="128"/>
      <c r="BLA3" s="128"/>
      <c r="BLB3" s="128"/>
      <c r="BLC3" s="128"/>
      <c r="BLD3" s="128"/>
      <c r="BLE3" s="128"/>
      <c r="BLF3" s="128"/>
      <c r="BLG3" s="128"/>
      <c r="BLH3" s="128"/>
      <c r="BLI3" s="128"/>
      <c r="BLJ3" s="128"/>
      <c r="BLK3" s="128"/>
      <c r="BLL3" s="128"/>
      <c r="BLM3" s="128"/>
      <c r="BLN3" s="128"/>
      <c r="BLO3" s="128"/>
      <c r="BLP3" s="128"/>
      <c r="BLQ3" s="128"/>
      <c r="BLR3" s="128"/>
      <c r="BLS3" s="128"/>
      <c r="BLT3" s="128"/>
      <c r="BLU3" s="128"/>
      <c r="BLV3" s="128"/>
      <c r="BLW3" s="128"/>
      <c r="BLX3" s="128"/>
      <c r="BLY3" s="128"/>
      <c r="BLZ3" s="128"/>
      <c r="BMA3" s="128"/>
      <c r="BMB3" s="128"/>
      <c r="BMC3" s="128"/>
      <c r="BMD3" s="128"/>
      <c r="BME3" s="128"/>
      <c r="BMF3" s="128"/>
      <c r="BMG3" s="128"/>
      <c r="BMH3" s="128"/>
      <c r="BMI3" s="128"/>
      <c r="BMJ3" s="128"/>
      <c r="BMK3" s="128"/>
      <c r="BML3" s="128"/>
      <c r="BMM3" s="128"/>
      <c r="BMN3" s="128"/>
      <c r="BMO3" s="128"/>
      <c r="BMP3" s="128"/>
      <c r="BMQ3" s="128"/>
      <c r="BMR3" s="128"/>
      <c r="BMS3" s="128"/>
      <c r="BMT3" s="128"/>
      <c r="BMU3" s="128"/>
      <c r="BMV3" s="128"/>
      <c r="BMW3" s="128"/>
      <c r="BMX3" s="128"/>
      <c r="BMY3" s="128"/>
      <c r="BMZ3" s="128"/>
      <c r="BNA3" s="128"/>
      <c r="BNB3" s="128"/>
      <c r="BNC3" s="128"/>
      <c r="BND3" s="128"/>
      <c r="BNE3" s="128"/>
      <c r="BNF3" s="128"/>
      <c r="BNG3" s="128"/>
      <c r="BNH3" s="128"/>
      <c r="BNI3" s="128"/>
      <c r="BNJ3" s="128"/>
      <c r="BNK3" s="128"/>
      <c r="BNL3" s="128"/>
      <c r="BNM3" s="128"/>
      <c r="BNN3" s="128"/>
      <c r="BNO3" s="128"/>
      <c r="BNP3" s="128"/>
      <c r="BNQ3" s="128"/>
      <c r="BNR3" s="128"/>
      <c r="BNS3" s="128"/>
      <c r="BNT3" s="128"/>
      <c r="BNU3" s="128"/>
      <c r="BNV3" s="128"/>
      <c r="BNW3" s="128"/>
      <c r="BNX3" s="128"/>
      <c r="BNY3" s="128"/>
      <c r="BNZ3" s="128"/>
      <c r="BOA3" s="128"/>
      <c r="BOB3" s="128"/>
      <c r="BOC3" s="128"/>
      <c r="BOD3" s="128"/>
      <c r="BOE3" s="128"/>
      <c r="BOF3" s="128"/>
      <c r="BOG3" s="128"/>
      <c r="BOH3" s="128"/>
      <c r="BOI3" s="128"/>
      <c r="BOJ3" s="128"/>
      <c r="BOK3" s="128"/>
      <c r="BOL3" s="128"/>
      <c r="BOM3" s="128"/>
      <c r="BON3" s="128"/>
      <c r="BOO3" s="128"/>
      <c r="BOP3" s="128"/>
      <c r="BOQ3" s="128"/>
      <c r="BOR3" s="128"/>
      <c r="BOS3" s="128"/>
      <c r="BOT3" s="128"/>
      <c r="BOU3" s="128"/>
      <c r="BOV3" s="128"/>
      <c r="BOW3" s="128"/>
      <c r="BOX3" s="128"/>
      <c r="BOY3" s="128"/>
      <c r="BOZ3" s="128"/>
      <c r="BPA3" s="128"/>
      <c r="BPB3" s="128"/>
      <c r="BPC3" s="128"/>
      <c r="BPD3" s="128"/>
      <c r="BPE3" s="128"/>
      <c r="BPF3" s="128"/>
      <c r="BPG3" s="128"/>
      <c r="BPH3" s="128"/>
      <c r="BPI3" s="128"/>
      <c r="BPJ3" s="128"/>
      <c r="BPK3" s="128"/>
      <c r="BPL3" s="128"/>
      <c r="BPM3" s="128"/>
      <c r="BPN3" s="128"/>
      <c r="BPO3" s="128"/>
      <c r="BPP3" s="128"/>
      <c r="BPQ3" s="128"/>
      <c r="BPR3" s="128"/>
      <c r="BPS3" s="128"/>
      <c r="BPT3" s="128"/>
      <c r="BPU3" s="128"/>
      <c r="BPV3" s="128"/>
      <c r="BPW3" s="128"/>
      <c r="BPX3" s="128"/>
      <c r="BPY3" s="128"/>
      <c r="BPZ3" s="128"/>
      <c r="BQA3" s="128"/>
      <c r="BQB3" s="128"/>
      <c r="BQC3" s="128"/>
      <c r="BQD3" s="128"/>
      <c r="BQE3" s="128"/>
      <c r="BQF3" s="128"/>
      <c r="BQG3" s="128"/>
      <c r="BQH3" s="128"/>
      <c r="BQI3" s="128"/>
      <c r="BQJ3" s="128"/>
      <c r="BQK3" s="128"/>
      <c r="BQL3" s="128"/>
      <c r="BQM3" s="128"/>
      <c r="BQN3" s="128"/>
      <c r="BQO3" s="128"/>
      <c r="BQP3" s="128"/>
      <c r="BQQ3" s="128"/>
      <c r="BQR3" s="128"/>
      <c r="BQS3" s="128"/>
      <c r="BQT3" s="128"/>
      <c r="BQU3" s="128"/>
      <c r="BQV3" s="128"/>
      <c r="BQW3" s="128"/>
      <c r="BQX3" s="128"/>
      <c r="BQY3" s="128"/>
      <c r="BQZ3" s="128"/>
      <c r="BRA3" s="128"/>
      <c r="BRB3" s="128"/>
      <c r="BRC3" s="128"/>
      <c r="BRD3" s="128"/>
      <c r="BRE3" s="128"/>
      <c r="BRF3" s="128"/>
      <c r="BRG3" s="128"/>
      <c r="BRH3" s="128"/>
      <c r="BRI3" s="128"/>
      <c r="BRJ3" s="128"/>
      <c r="BRK3" s="128"/>
      <c r="BRL3" s="128"/>
      <c r="BRM3" s="128"/>
      <c r="BRN3" s="128"/>
      <c r="BRO3" s="128"/>
      <c r="BRP3" s="128"/>
      <c r="BRQ3" s="128"/>
      <c r="BRR3" s="128"/>
      <c r="BRS3" s="128"/>
      <c r="BRT3" s="128"/>
      <c r="BRU3" s="128"/>
      <c r="BRV3" s="128"/>
      <c r="BRW3" s="128"/>
      <c r="BRX3" s="128"/>
      <c r="BRY3" s="128"/>
      <c r="BRZ3" s="128"/>
      <c r="BSA3" s="128"/>
      <c r="BSB3" s="128"/>
      <c r="BSC3" s="128"/>
      <c r="BSD3" s="128"/>
      <c r="BSE3" s="128"/>
      <c r="BSF3" s="128"/>
      <c r="BSG3" s="128"/>
      <c r="BSH3" s="128"/>
      <c r="BSI3" s="128"/>
      <c r="BSJ3" s="128"/>
      <c r="BSK3" s="128"/>
      <c r="BSL3" s="128"/>
      <c r="BSM3" s="128"/>
      <c r="BSN3" s="128"/>
      <c r="BSO3" s="128"/>
      <c r="BSP3" s="128"/>
      <c r="BSQ3" s="128"/>
      <c r="BSR3" s="128"/>
      <c r="BSS3" s="128"/>
      <c r="BST3" s="128"/>
      <c r="BSU3" s="128"/>
      <c r="BSV3" s="128"/>
      <c r="BSW3" s="128"/>
      <c r="BSX3" s="128"/>
      <c r="BSY3" s="128"/>
      <c r="BSZ3" s="128"/>
      <c r="BTA3" s="128"/>
      <c r="BTB3" s="128"/>
      <c r="BTC3" s="128"/>
      <c r="BTD3" s="128"/>
      <c r="BTE3" s="128"/>
      <c r="BTF3" s="128"/>
      <c r="BTG3" s="128"/>
      <c r="BTH3" s="128"/>
      <c r="BTI3" s="128"/>
      <c r="BTJ3" s="128"/>
      <c r="BTK3" s="128"/>
      <c r="BTL3" s="128"/>
      <c r="BTM3" s="128"/>
      <c r="BTN3" s="128"/>
      <c r="BTO3" s="128"/>
      <c r="BTP3" s="128"/>
      <c r="BTQ3" s="128"/>
      <c r="BTR3" s="128"/>
      <c r="BTS3" s="128"/>
      <c r="BTT3" s="128"/>
      <c r="BTU3" s="128"/>
      <c r="BTV3" s="128"/>
      <c r="BTW3" s="128"/>
      <c r="BTX3" s="128"/>
      <c r="BTY3" s="128"/>
      <c r="BTZ3" s="128"/>
      <c r="BUA3" s="128"/>
      <c r="BUB3" s="128"/>
      <c r="BUC3" s="128"/>
      <c r="BUD3" s="128"/>
      <c r="BUE3" s="128"/>
      <c r="BUF3" s="128"/>
      <c r="BUG3" s="128"/>
      <c r="BUH3" s="128"/>
      <c r="BUI3" s="128"/>
      <c r="BUJ3" s="128"/>
      <c r="BUK3" s="128"/>
      <c r="BUL3" s="128"/>
      <c r="BUM3" s="128"/>
      <c r="BUN3" s="128"/>
      <c r="BUO3" s="128"/>
      <c r="BUP3" s="128"/>
      <c r="BUQ3" s="128"/>
      <c r="BUR3" s="128"/>
      <c r="BUS3" s="128"/>
      <c r="BUT3" s="128"/>
      <c r="BUU3" s="128"/>
      <c r="BUV3" s="128"/>
      <c r="BUW3" s="128"/>
      <c r="BUX3" s="128"/>
      <c r="BUY3" s="128"/>
      <c r="BUZ3" s="128"/>
      <c r="BVA3" s="128"/>
      <c r="BVB3" s="128"/>
      <c r="BVC3" s="128"/>
      <c r="BVD3" s="128"/>
      <c r="BVE3" s="128"/>
      <c r="BVF3" s="128"/>
      <c r="BVG3" s="128"/>
      <c r="BVH3" s="128"/>
      <c r="BVI3" s="128"/>
      <c r="BVJ3" s="128"/>
      <c r="BVK3" s="128"/>
      <c r="BVL3" s="128"/>
      <c r="BVM3" s="128"/>
      <c r="BVN3" s="128"/>
      <c r="BVO3" s="128"/>
      <c r="BVP3" s="128"/>
      <c r="BVQ3" s="128"/>
      <c r="BVR3" s="128"/>
      <c r="BVS3" s="128"/>
      <c r="BVT3" s="128"/>
      <c r="BVU3" s="128"/>
      <c r="BVV3" s="128"/>
      <c r="BVW3" s="128"/>
      <c r="BVX3" s="128"/>
      <c r="BVY3" s="128"/>
      <c r="BVZ3" s="128"/>
      <c r="BWA3" s="128"/>
      <c r="BWB3" s="128"/>
      <c r="BWC3" s="128"/>
      <c r="BWD3" s="128"/>
      <c r="BWE3" s="128"/>
      <c r="BWF3" s="128"/>
      <c r="BWG3" s="128"/>
      <c r="BWH3" s="128"/>
      <c r="BWI3" s="128"/>
      <c r="BWJ3" s="128"/>
      <c r="BWK3" s="128"/>
      <c r="BWL3" s="128"/>
      <c r="BWM3" s="128"/>
      <c r="BWN3" s="128"/>
      <c r="BWO3" s="128"/>
      <c r="BWP3" s="128"/>
      <c r="BWQ3" s="128"/>
      <c r="BWR3" s="128"/>
      <c r="BWS3" s="128"/>
      <c r="BWT3" s="128"/>
      <c r="BWU3" s="128"/>
      <c r="BWV3" s="128"/>
      <c r="BWW3" s="128"/>
      <c r="BWX3" s="128"/>
      <c r="BWY3" s="128"/>
      <c r="BWZ3" s="128"/>
      <c r="BXA3" s="128"/>
      <c r="BXB3" s="128"/>
      <c r="BXC3" s="128"/>
      <c r="BXD3" s="128"/>
      <c r="BXE3" s="128"/>
      <c r="BXF3" s="128"/>
      <c r="BXG3" s="128"/>
      <c r="BXH3" s="128"/>
      <c r="BXI3" s="128"/>
      <c r="BXJ3" s="128"/>
      <c r="BXK3" s="128"/>
      <c r="BXL3" s="128"/>
      <c r="BXM3" s="128"/>
      <c r="BXN3" s="128"/>
      <c r="BXO3" s="128"/>
      <c r="BXP3" s="128"/>
      <c r="BXQ3" s="128"/>
      <c r="BXR3" s="128"/>
      <c r="BXS3" s="128"/>
      <c r="BXT3" s="128"/>
      <c r="BXU3" s="128"/>
      <c r="BXV3" s="128"/>
      <c r="BXW3" s="128"/>
      <c r="BXX3" s="128"/>
      <c r="BXY3" s="128"/>
      <c r="BXZ3" s="128"/>
      <c r="BYA3" s="128"/>
      <c r="BYB3" s="128"/>
      <c r="BYC3" s="128"/>
      <c r="BYD3" s="128"/>
      <c r="BYE3" s="128"/>
      <c r="BYF3" s="128"/>
      <c r="BYG3" s="128"/>
      <c r="BYH3" s="128"/>
      <c r="BYI3" s="128"/>
      <c r="BYJ3" s="128"/>
      <c r="BYK3" s="128"/>
      <c r="BYL3" s="128"/>
      <c r="BYM3" s="128"/>
      <c r="BYN3" s="128"/>
      <c r="BYO3" s="128"/>
      <c r="BYP3" s="128"/>
      <c r="BYQ3" s="128"/>
      <c r="BYR3" s="128"/>
      <c r="BYS3" s="128"/>
      <c r="BYT3" s="128"/>
      <c r="BYU3" s="128"/>
      <c r="BYV3" s="128"/>
      <c r="BYW3" s="128"/>
      <c r="BYX3" s="128"/>
      <c r="BYY3" s="128"/>
      <c r="BYZ3" s="128"/>
      <c r="BZA3" s="128"/>
      <c r="BZB3" s="128"/>
      <c r="BZC3" s="128"/>
      <c r="BZD3" s="128"/>
      <c r="BZE3" s="128"/>
      <c r="BZF3" s="128"/>
      <c r="BZG3" s="128"/>
      <c r="BZH3" s="128"/>
      <c r="BZI3" s="128"/>
      <c r="BZJ3" s="128"/>
      <c r="BZK3" s="128"/>
      <c r="BZL3" s="128"/>
      <c r="BZM3" s="128"/>
      <c r="BZN3" s="128"/>
      <c r="BZO3" s="128"/>
      <c r="BZP3" s="128"/>
      <c r="BZQ3" s="128"/>
      <c r="BZR3" s="128"/>
      <c r="BZS3" s="128"/>
      <c r="BZT3" s="128"/>
      <c r="BZU3" s="128"/>
      <c r="BZV3" s="128"/>
      <c r="BZW3" s="128"/>
      <c r="BZX3" s="128"/>
      <c r="BZY3" s="128"/>
      <c r="BZZ3" s="128"/>
      <c r="CAA3" s="128"/>
      <c r="CAB3" s="128"/>
      <c r="CAC3" s="128"/>
      <c r="CAD3" s="128"/>
      <c r="CAE3" s="128"/>
      <c r="CAF3" s="128"/>
      <c r="CAG3" s="128"/>
      <c r="CAH3" s="128"/>
      <c r="CAI3" s="128"/>
      <c r="CAJ3" s="128"/>
      <c r="CAK3" s="128"/>
      <c r="CAL3" s="128"/>
      <c r="CAM3" s="128"/>
      <c r="CAN3" s="128"/>
      <c r="CAO3" s="128"/>
      <c r="CAP3" s="128"/>
      <c r="CAQ3" s="128"/>
      <c r="CAR3" s="128"/>
      <c r="CAS3" s="128"/>
      <c r="CAT3" s="128"/>
      <c r="CAU3" s="128"/>
      <c r="CAV3" s="128"/>
      <c r="CAW3" s="128"/>
      <c r="CAX3" s="128"/>
      <c r="CAY3" s="128"/>
      <c r="CAZ3" s="128"/>
      <c r="CBA3" s="128"/>
      <c r="CBB3" s="128"/>
      <c r="CBC3" s="128"/>
      <c r="CBD3" s="128"/>
      <c r="CBE3" s="128"/>
      <c r="CBF3" s="128"/>
      <c r="CBG3" s="128"/>
      <c r="CBH3" s="128"/>
      <c r="CBI3" s="128"/>
      <c r="CBJ3" s="128"/>
      <c r="CBK3" s="128"/>
      <c r="CBL3" s="128"/>
      <c r="CBM3" s="128"/>
      <c r="CBN3" s="128"/>
      <c r="CBO3" s="128"/>
      <c r="CBP3" s="128"/>
      <c r="CBQ3" s="128"/>
      <c r="CBR3" s="128"/>
      <c r="CBS3" s="128"/>
      <c r="CBT3" s="128"/>
      <c r="CBU3" s="128"/>
      <c r="CBV3" s="128"/>
      <c r="CBW3" s="128"/>
      <c r="CBX3" s="128"/>
      <c r="CBY3" s="128"/>
      <c r="CBZ3" s="128"/>
      <c r="CCA3" s="128"/>
      <c r="CCB3" s="128"/>
      <c r="CCC3" s="128"/>
      <c r="CCD3" s="128"/>
      <c r="CCE3" s="128"/>
      <c r="CCF3" s="128"/>
      <c r="CCG3" s="128"/>
      <c r="CCH3" s="128"/>
      <c r="CCI3" s="128"/>
      <c r="CCJ3" s="128"/>
      <c r="CCK3" s="128"/>
      <c r="CCL3" s="128"/>
      <c r="CCM3" s="128"/>
      <c r="CCN3" s="128"/>
      <c r="CCO3" s="128"/>
      <c r="CCP3" s="128"/>
      <c r="CCQ3" s="128"/>
      <c r="CCR3" s="128"/>
      <c r="CCS3" s="128"/>
      <c r="CCT3" s="128"/>
      <c r="CCU3" s="128"/>
      <c r="CCV3" s="128"/>
      <c r="CCW3" s="128"/>
      <c r="CCX3" s="128"/>
      <c r="CCY3" s="128"/>
      <c r="CCZ3" s="128"/>
      <c r="CDA3" s="128"/>
      <c r="CDB3" s="128"/>
      <c r="CDC3" s="128"/>
      <c r="CDD3" s="128"/>
      <c r="CDE3" s="128"/>
      <c r="CDF3" s="128"/>
      <c r="CDG3" s="128"/>
      <c r="CDH3" s="128"/>
      <c r="CDI3" s="128"/>
      <c r="CDJ3" s="128"/>
      <c r="CDK3" s="128"/>
      <c r="CDL3" s="128"/>
      <c r="CDM3" s="128"/>
      <c r="CDN3" s="128"/>
      <c r="CDO3" s="128"/>
      <c r="CDP3" s="128"/>
      <c r="CDQ3" s="128"/>
      <c r="CDR3" s="128"/>
      <c r="CDS3" s="128"/>
      <c r="CDT3" s="128"/>
      <c r="CDU3" s="128"/>
      <c r="CDV3" s="128"/>
      <c r="CDW3" s="128"/>
      <c r="CDX3" s="128"/>
      <c r="CDY3" s="128"/>
      <c r="CDZ3" s="128"/>
      <c r="CEA3" s="128"/>
      <c r="CEB3" s="128"/>
      <c r="CEC3" s="128"/>
      <c r="CED3" s="128"/>
      <c r="CEE3" s="128"/>
      <c r="CEF3" s="128"/>
      <c r="CEG3" s="128"/>
      <c r="CEH3" s="128"/>
      <c r="CEI3" s="128"/>
      <c r="CEJ3" s="128"/>
      <c r="CEK3" s="128"/>
      <c r="CEL3" s="128"/>
      <c r="CEM3" s="128"/>
      <c r="CEN3" s="128"/>
      <c r="CEO3" s="128"/>
      <c r="CEP3" s="128"/>
      <c r="CEQ3" s="128"/>
      <c r="CER3" s="128"/>
      <c r="CES3" s="128"/>
      <c r="CET3" s="128"/>
      <c r="CEU3" s="128"/>
      <c r="CEV3" s="128"/>
      <c r="CEW3" s="128"/>
      <c r="CEX3" s="128"/>
      <c r="CEY3" s="128"/>
      <c r="CEZ3" s="128"/>
      <c r="CFA3" s="128"/>
      <c r="CFB3" s="128"/>
      <c r="CFC3" s="128"/>
      <c r="CFD3" s="128"/>
      <c r="CFE3" s="128"/>
      <c r="CFF3" s="128"/>
      <c r="CFG3" s="128"/>
      <c r="CFH3" s="128"/>
      <c r="CFI3" s="128"/>
      <c r="CFJ3" s="128"/>
      <c r="CFK3" s="128"/>
      <c r="CFL3" s="128"/>
      <c r="CFM3" s="128"/>
      <c r="CFN3" s="128"/>
      <c r="CFO3" s="128"/>
      <c r="CFP3" s="128"/>
      <c r="CFQ3" s="128"/>
      <c r="CFR3" s="128"/>
      <c r="CFS3" s="128"/>
      <c r="CFT3" s="128"/>
      <c r="CFU3" s="128"/>
      <c r="CFV3" s="128"/>
      <c r="CFW3" s="128"/>
      <c r="CFX3" s="128"/>
      <c r="CFY3" s="128"/>
      <c r="CFZ3" s="128"/>
      <c r="CGA3" s="128"/>
      <c r="CGB3" s="128"/>
      <c r="CGC3" s="128"/>
      <c r="CGD3" s="128"/>
      <c r="CGE3" s="128"/>
      <c r="CGF3" s="128"/>
      <c r="CGG3" s="128"/>
      <c r="CGH3" s="128"/>
      <c r="CGI3" s="128"/>
      <c r="CGJ3" s="128"/>
      <c r="CGK3" s="128"/>
      <c r="CGL3" s="128"/>
      <c r="CGM3" s="128"/>
      <c r="CGN3" s="128"/>
      <c r="CGO3" s="128"/>
      <c r="CGP3" s="128"/>
      <c r="CGQ3" s="128"/>
      <c r="CGR3" s="128"/>
      <c r="CGS3" s="128"/>
      <c r="CGT3" s="128"/>
      <c r="CGU3" s="128"/>
      <c r="CGV3" s="128"/>
      <c r="CGW3" s="128"/>
      <c r="CGX3" s="128"/>
      <c r="CGY3" s="128"/>
      <c r="CGZ3" s="128"/>
      <c r="CHA3" s="128"/>
      <c r="CHB3" s="128"/>
      <c r="CHC3" s="128"/>
      <c r="CHD3" s="128"/>
      <c r="CHE3" s="128"/>
      <c r="CHF3" s="128"/>
      <c r="CHG3" s="128"/>
      <c r="CHH3" s="128"/>
      <c r="CHI3" s="128"/>
      <c r="CHJ3" s="128"/>
      <c r="CHK3" s="128"/>
      <c r="CHL3" s="128"/>
      <c r="CHM3" s="128"/>
      <c r="CHN3" s="128"/>
      <c r="CHO3" s="128"/>
      <c r="CHP3" s="128"/>
      <c r="CHQ3" s="128"/>
      <c r="CHR3" s="128"/>
      <c r="CHS3" s="128"/>
      <c r="CHT3" s="128"/>
      <c r="CHU3" s="128"/>
      <c r="CHV3" s="128"/>
      <c r="CHW3" s="128"/>
      <c r="CHX3" s="128"/>
      <c r="CHY3" s="128"/>
      <c r="CHZ3" s="128"/>
      <c r="CIA3" s="128"/>
      <c r="CIB3" s="128"/>
      <c r="CIC3" s="128"/>
      <c r="CID3" s="128"/>
      <c r="CIE3" s="128"/>
      <c r="CIF3" s="128"/>
      <c r="CIG3" s="128"/>
      <c r="CIH3" s="128"/>
      <c r="CII3" s="128"/>
      <c r="CIJ3" s="128"/>
      <c r="CIK3" s="128"/>
      <c r="CIL3" s="128"/>
      <c r="CIM3" s="128"/>
      <c r="CIN3" s="128"/>
      <c r="CIO3" s="128"/>
      <c r="CIP3" s="128"/>
      <c r="CIQ3" s="128"/>
      <c r="CIR3" s="128"/>
      <c r="CIS3" s="128"/>
      <c r="CIT3" s="128"/>
      <c r="CIU3" s="128"/>
      <c r="CIV3" s="128"/>
      <c r="CIW3" s="128"/>
      <c r="CIX3" s="128"/>
      <c r="CIY3" s="128"/>
      <c r="CIZ3" s="128"/>
      <c r="CJA3" s="128"/>
      <c r="CJB3" s="128"/>
      <c r="CJC3" s="128"/>
      <c r="CJD3" s="128"/>
      <c r="CJE3" s="128"/>
      <c r="CJF3" s="128"/>
      <c r="CJG3" s="128"/>
      <c r="CJH3" s="128"/>
      <c r="CJI3" s="128"/>
      <c r="CJJ3" s="128"/>
      <c r="CJK3" s="128"/>
      <c r="CJL3" s="128"/>
      <c r="CJM3" s="128"/>
      <c r="CJN3" s="128"/>
      <c r="CJO3" s="128"/>
      <c r="CJP3" s="128"/>
      <c r="CJQ3" s="128"/>
      <c r="CJR3" s="128"/>
      <c r="CJS3" s="128"/>
      <c r="CJT3" s="128"/>
      <c r="CJU3" s="128"/>
      <c r="CJV3" s="128"/>
      <c r="CJW3" s="128"/>
      <c r="CJX3" s="128"/>
      <c r="CJY3" s="128"/>
      <c r="CJZ3" s="128"/>
      <c r="CKA3" s="128"/>
      <c r="CKB3" s="128"/>
      <c r="CKC3" s="128"/>
      <c r="CKD3" s="128"/>
      <c r="CKE3" s="128"/>
      <c r="CKF3" s="128"/>
      <c r="CKG3" s="128"/>
      <c r="CKH3" s="128"/>
      <c r="CKI3" s="128"/>
      <c r="CKJ3" s="128"/>
      <c r="CKK3" s="128"/>
      <c r="CKL3" s="128"/>
      <c r="CKM3" s="128"/>
      <c r="CKN3" s="128"/>
      <c r="CKO3" s="128"/>
      <c r="CKP3" s="128"/>
      <c r="CKQ3" s="128"/>
      <c r="CKR3" s="128"/>
      <c r="CKS3" s="128"/>
      <c r="CKT3" s="128"/>
      <c r="CKU3" s="128"/>
      <c r="CKV3" s="128"/>
      <c r="CKW3" s="128"/>
      <c r="CKX3" s="128"/>
      <c r="CKY3" s="128"/>
      <c r="CKZ3" s="128"/>
      <c r="CLA3" s="128"/>
      <c r="CLB3" s="128"/>
      <c r="CLC3" s="128"/>
      <c r="CLD3" s="128"/>
      <c r="CLE3" s="128"/>
      <c r="CLF3" s="128"/>
      <c r="CLG3" s="128"/>
      <c r="CLH3" s="128"/>
      <c r="CLI3" s="128"/>
      <c r="CLJ3" s="128"/>
      <c r="CLK3" s="128"/>
      <c r="CLL3" s="128"/>
      <c r="CLM3" s="128"/>
      <c r="CLN3" s="128"/>
      <c r="CLO3" s="128"/>
      <c r="CLP3" s="128"/>
      <c r="CLQ3" s="128"/>
      <c r="CLR3" s="128"/>
      <c r="CLS3" s="128"/>
      <c r="CLT3" s="128"/>
      <c r="CLU3" s="128"/>
      <c r="CLV3" s="128"/>
      <c r="CLW3" s="128"/>
      <c r="CLX3" s="128"/>
      <c r="CLY3" s="128"/>
      <c r="CLZ3" s="128"/>
      <c r="CMA3" s="128"/>
      <c r="CMB3" s="128"/>
      <c r="CMC3" s="128"/>
      <c r="CMD3" s="128"/>
      <c r="CME3" s="128"/>
      <c r="CMF3" s="128"/>
      <c r="CMG3" s="128"/>
      <c r="CMH3" s="128"/>
      <c r="CMI3" s="128"/>
      <c r="CMJ3" s="128"/>
      <c r="CMK3" s="128"/>
      <c r="CML3" s="128"/>
      <c r="CMM3" s="128"/>
      <c r="CMN3" s="128"/>
      <c r="CMO3" s="128"/>
      <c r="CMP3" s="128"/>
      <c r="CMQ3" s="128"/>
      <c r="CMR3" s="128"/>
      <c r="CMS3" s="128"/>
      <c r="CMT3" s="128"/>
      <c r="CMU3" s="128"/>
      <c r="CMV3" s="128"/>
      <c r="CMW3" s="128"/>
      <c r="CMX3" s="128"/>
      <c r="CMY3" s="128"/>
      <c r="CMZ3" s="128"/>
      <c r="CNA3" s="128"/>
      <c r="CNB3" s="128"/>
      <c r="CNC3" s="128"/>
      <c r="CND3" s="128"/>
      <c r="CNE3" s="128"/>
      <c r="CNF3" s="128"/>
      <c r="CNG3" s="128"/>
      <c r="CNH3" s="128"/>
      <c r="CNI3" s="128"/>
      <c r="CNJ3" s="128"/>
      <c r="CNK3" s="128"/>
      <c r="CNL3" s="128"/>
      <c r="CNM3" s="128"/>
      <c r="CNN3" s="128"/>
      <c r="CNO3" s="128"/>
      <c r="CNP3" s="128"/>
      <c r="CNQ3" s="128"/>
      <c r="CNR3" s="128"/>
      <c r="CNS3" s="128"/>
      <c r="CNT3" s="128"/>
      <c r="CNU3" s="128"/>
      <c r="CNV3" s="128"/>
      <c r="CNW3" s="128"/>
      <c r="CNX3" s="128"/>
      <c r="CNY3" s="128"/>
      <c r="CNZ3" s="128"/>
      <c r="COA3" s="128"/>
      <c r="COB3" s="128"/>
      <c r="COC3" s="128"/>
      <c r="COD3" s="128"/>
      <c r="COE3" s="128"/>
      <c r="COF3" s="128"/>
      <c r="COG3" s="128"/>
      <c r="COH3" s="128"/>
      <c r="COI3" s="128"/>
      <c r="COJ3" s="128"/>
      <c r="COK3" s="128"/>
      <c r="COL3" s="128"/>
      <c r="COM3" s="128"/>
      <c r="CON3" s="128"/>
      <c r="COO3" s="128"/>
      <c r="COP3" s="128"/>
      <c r="COQ3" s="128"/>
      <c r="COR3" s="128"/>
      <c r="COS3" s="128"/>
      <c r="COT3" s="128"/>
      <c r="COU3" s="128"/>
      <c r="COV3" s="128"/>
      <c r="COW3" s="128"/>
      <c r="COX3" s="128"/>
      <c r="COY3" s="128"/>
      <c r="COZ3" s="128"/>
      <c r="CPA3" s="128"/>
      <c r="CPB3" s="128"/>
      <c r="CPC3" s="128"/>
      <c r="CPD3" s="128"/>
      <c r="CPE3" s="128"/>
      <c r="CPF3" s="128"/>
      <c r="CPG3" s="128"/>
      <c r="CPH3" s="128"/>
      <c r="CPI3" s="128"/>
      <c r="CPJ3" s="128"/>
      <c r="CPK3" s="128"/>
      <c r="CPL3" s="128"/>
      <c r="CPM3" s="128"/>
      <c r="CPN3" s="128"/>
      <c r="CPO3" s="128"/>
      <c r="CPP3" s="128"/>
      <c r="CPQ3" s="128"/>
      <c r="CPR3" s="128"/>
      <c r="CPS3" s="128"/>
      <c r="CPT3" s="128"/>
      <c r="CPU3" s="128"/>
      <c r="CPV3" s="128"/>
      <c r="CPW3" s="128"/>
      <c r="CPX3" s="128"/>
      <c r="CPY3" s="128"/>
      <c r="CPZ3" s="128"/>
      <c r="CQA3" s="128"/>
      <c r="CQB3" s="128"/>
      <c r="CQC3" s="128"/>
      <c r="CQD3" s="128"/>
      <c r="CQE3" s="128"/>
      <c r="CQF3" s="128"/>
      <c r="CQG3" s="128"/>
      <c r="CQH3" s="128"/>
      <c r="CQI3" s="128"/>
      <c r="CQJ3" s="128"/>
      <c r="CQK3" s="128"/>
      <c r="CQL3" s="128"/>
      <c r="CQM3" s="128"/>
      <c r="CQN3" s="128"/>
      <c r="CQO3" s="128"/>
      <c r="CQP3" s="128"/>
      <c r="CQQ3" s="128"/>
      <c r="CQR3" s="128"/>
      <c r="CQS3" s="128"/>
      <c r="CQT3" s="128"/>
      <c r="CQU3" s="128"/>
      <c r="CQV3" s="128"/>
      <c r="CQW3" s="128"/>
      <c r="CQX3" s="128"/>
      <c r="CQY3" s="128"/>
      <c r="CQZ3" s="128"/>
      <c r="CRA3" s="128"/>
      <c r="CRB3" s="128"/>
      <c r="CRC3" s="128"/>
      <c r="CRD3" s="128"/>
      <c r="CRE3" s="128"/>
      <c r="CRF3" s="128"/>
      <c r="CRG3" s="128"/>
      <c r="CRH3" s="128"/>
      <c r="CRI3" s="128"/>
      <c r="CRJ3" s="128"/>
      <c r="CRK3" s="128"/>
      <c r="CRL3" s="128"/>
      <c r="CRM3" s="128"/>
      <c r="CRN3" s="128"/>
      <c r="CRO3" s="128"/>
      <c r="CRP3" s="128"/>
      <c r="CRQ3" s="128"/>
      <c r="CRR3" s="128"/>
      <c r="CRS3" s="128"/>
      <c r="CRT3" s="128"/>
      <c r="CRU3" s="128"/>
      <c r="CRV3" s="128"/>
      <c r="CRW3" s="128"/>
      <c r="CRX3" s="128"/>
      <c r="CRY3" s="128"/>
      <c r="CRZ3" s="128"/>
      <c r="CSA3" s="128"/>
      <c r="CSB3" s="128"/>
      <c r="CSC3" s="128"/>
      <c r="CSD3" s="128"/>
      <c r="CSE3" s="128"/>
      <c r="CSF3" s="128"/>
      <c r="CSG3" s="128"/>
      <c r="CSH3" s="128"/>
      <c r="CSI3" s="128"/>
      <c r="CSJ3" s="128"/>
      <c r="CSK3" s="128"/>
      <c r="CSL3" s="128"/>
      <c r="CSM3" s="128"/>
      <c r="CSN3" s="128"/>
      <c r="CSO3" s="128"/>
      <c r="CSP3" s="128"/>
      <c r="CSQ3" s="128"/>
      <c r="CSR3" s="128"/>
      <c r="CSS3" s="128"/>
      <c r="CST3" s="128"/>
      <c r="CSU3" s="128"/>
      <c r="CSV3" s="128"/>
      <c r="CSW3" s="128"/>
      <c r="CSX3" s="128"/>
      <c r="CSY3" s="128"/>
      <c r="CSZ3" s="128"/>
      <c r="CTA3" s="128"/>
      <c r="CTB3" s="128"/>
      <c r="CTC3" s="128"/>
      <c r="CTD3" s="128"/>
      <c r="CTE3" s="128"/>
      <c r="CTF3" s="128"/>
      <c r="CTG3" s="128"/>
      <c r="CTH3" s="128"/>
      <c r="CTI3" s="128"/>
      <c r="CTJ3" s="128"/>
      <c r="CTK3" s="128"/>
      <c r="CTL3" s="128"/>
      <c r="CTM3" s="128"/>
      <c r="CTN3" s="128"/>
      <c r="CTO3" s="128"/>
      <c r="CTP3" s="128"/>
      <c r="CTQ3" s="128"/>
      <c r="CTR3" s="128"/>
      <c r="CTS3" s="128"/>
      <c r="CTT3" s="128"/>
      <c r="CTU3" s="128"/>
      <c r="CTV3" s="128"/>
      <c r="CTW3" s="128"/>
      <c r="CTX3" s="128"/>
      <c r="CTY3" s="128"/>
      <c r="CTZ3" s="128"/>
      <c r="CUA3" s="128"/>
      <c r="CUB3" s="128"/>
      <c r="CUC3" s="128"/>
      <c r="CUD3" s="128"/>
      <c r="CUE3" s="128"/>
      <c r="CUF3" s="128"/>
      <c r="CUG3" s="128"/>
      <c r="CUH3" s="128"/>
      <c r="CUI3" s="128"/>
      <c r="CUJ3" s="128"/>
      <c r="CUK3" s="128"/>
      <c r="CUL3" s="128"/>
      <c r="CUM3" s="128"/>
      <c r="CUN3" s="128"/>
      <c r="CUO3" s="128"/>
      <c r="CUP3" s="128"/>
      <c r="CUQ3" s="128"/>
      <c r="CUR3" s="128"/>
      <c r="CUS3" s="128"/>
      <c r="CUT3" s="128"/>
      <c r="CUU3" s="128"/>
      <c r="CUV3" s="128"/>
      <c r="CUW3" s="128"/>
      <c r="CUX3" s="128"/>
      <c r="CUY3" s="128"/>
      <c r="CUZ3" s="128"/>
      <c r="CVA3" s="128"/>
      <c r="CVB3" s="128"/>
      <c r="CVC3" s="128"/>
      <c r="CVD3" s="128"/>
      <c r="CVE3" s="128"/>
      <c r="CVF3" s="128"/>
      <c r="CVG3" s="128"/>
      <c r="CVH3" s="128"/>
      <c r="CVI3" s="128"/>
      <c r="CVJ3" s="128"/>
      <c r="CVK3" s="128"/>
      <c r="CVL3" s="128"/>
      <c r="CVM3" s="128"/>
      <c r="CVN3" s="128"/>
      <c r="CVO3" s="128"/>
      <c r="CVP3" s="128"/>
      <c r="CVQ3" s="128"/>
      <c r="CVR3" s="128"/>
      <c r="CVS3" s="128"/>
      <c r="CVT3" s="128"/>
      <c r="CVU3" s="128"/>
      <c r="CVV3" s="128"/>
      <c r="CVW3" s="128"/>
      <c r="CVX3" s="128"/>
      <c r="CVY3" s="128"/>
      <c r="CVZ3" s="128"/>
      <c r="CWA3" s="128"/>
      <c r="CWB3" s="128"/>
      <c r="CWC3" s="128"/>
      <c r="CWD3" s="128"/>
      <c r="CWE3" s="128"/>
      <c r="CWF3" s="128"/>
      <c r="CWG3" s="128"/>
      <c r="CWH3" s="128"/>
      <c r="CWI3" s="128"/>
      <c r="CWJ3" s="128"/>
      <c r="CWK3" s="128"/>
      <c r="CWL3" s="128"/>
      <c r="CWM3" s="128"/>
      <c r="CWN3" s="128"/>
      <c r="CWO3" s="128"/>
      <c r="CWP3" s="128"/>
      <c r="CWQ3" s="128"/>
      <c r="CWR3" s="128"/>
      <c r="CWS3" s="128"/>
      <c r="CWT3" s="128"/>
      <c r="CWU3" s="128"/>
      <c r="CWV3" s="128"/>
      <c r="CWW3" s="128"/>
      <c r="CWX3" s="128"/>
      <c r="CWY3" s="128"/>
      <c r="CWZ3" s="128"/>
      <c r="CXA3" s="128"/>
      <c r="CXB3" s="128"/>
      <c r="CXC3" s="128"/>
      <c r="CXD3" s="128"/>
      <c r="CXE3" s="128"/>
      <c r="CXF3" s="128"/>
      <c r="CXG3" s="128"/>
      <c r="CXH3" s="128"/>
      <c r="CXI3" s="128"/>
      <c r="CXJ3" s="128"/>
      <c r="CXK3" s="128"/>
      <c r="CXL3" s="128"/>
      <c r="CXM3" s="128"/>
      <c r="CXN3" s="128"/>
      <c r="CXO3" s="128"/>
      <c r="CXP3" s="128"/>
      <c r="CXQ3" s="128"/>
      <c r="CXR3" s="128"/>
      <c r="CXS3" s="128"/>
      <c r="CXT3" s="128"/>
      <c r="CXU3" s="128"/>
      <c r="CXV3" s="128"/>
      <c r="CXW3" s="128"/>
      <c r="CXX3" s="128"/>
      <c r="CXY3" s="128"/>
      <c r="CXZ3" s="128"/>
      <c r="CYA3" s="128"/>
      <c r="CYB3" s="128"/>
      <c r="CYC3" s="128"/>
      <c r="CYD3" s="128"/>
      <c r="CYE3" s="128"/>
      <c r="CYF3" s="128"/>
      <c r="CYG3" s="128"/>
      <c r="CYH3" s="128"/>
      <c r="CYI3" s="128"/>
      <c r="CYJ3" s="128"/>
      <c r="CYK3" s="128"/>
      <c r="CYL3" s="128"/>
      <c r="CYM3" s="128"/>
      <c r="CYN3" s="128"/>
      <c r="CYO3" s="128"/>
      <c r="CYP3" s="128"/>
      <c r="CYQ3" s="128"/>
      <c r="CYR3" s="128"/>
      <c r="CYS3" s="128"/>
      <c r="CYT3" s="128"/>
      <c r="CYU3" s="128"/>
      <c r="CYV3" s="128"/>
      <c r="CYW3" s="128"/>
      <c r="CYX3" s="128"/>
      <c r="CYY3" s="128"/>
      <c r="CYZ3" s="128"/>
      <c r="CZA3" s="128"/>
      <c r="CZB3" s="128"/>
      <c r="CZC3" s="128"/>
      <c r="CZD3" s="128"/>
      <c r="CZE3" s="128"/>
      <c r="CZF3" s="128"/>
      <c r="CZG3" s="128"/>
      <c r="CZH3" s="128"/>
      <c r="CZI3" s="128"/>
      <c r="CZJ3" s="128"/>
      <c r="CZK3" s="128"/>
      <c r="CZL3" s="128"/>
      <c r="CZM3" s="128"/>
      <c r="CZN3" s="128"/>
      <c r="CZO3" s="128"/>
      <c r="CZP3" s="128"/>
      <c r="CZQ3" s="128"/>
      <c r="CZR3" s="128"/>
      <c r="CZS3" s="128"/>
      <c r="CZT3" s="128"/>
      <c r="CZU3" s="128"/>
      <c r="CZV3" s="128"/>
      <c r="CZW3" s="128"/>
      <c r="CZX3" s="128"/>
      <c r="CZY3" s="128"/>
      <c r="CZZ3" s="128"/>
      <c r="DAA3" s="128"/>
      <c r="DAB3" s="128"/>
      <c r="DAC3" s="128"/>
      <c r="DAD3" s="128"/>
      <c r="DAE3" s="128"/>
      <c r="DAF3" s="128"/>
      <c r="DAG3" s="128"/>
      <c r="DAH3" s="128"/>
      <c r="DAI3" s="128"/>
      <c r="DAJ3" s="128"/>
      <c r="DAK3" s="128"/>
      <c r="DAL3" s="128"/>
      <c r="DAM3" s="128"/>
      <c r="DAN3" s="128"/>
      <c r="DAO3" s="128"/>
      <c r="DAP3" s="128"/>
      <c r="DAQ3" s="128"/>
      <c r="DAR3" s="128"/>
      <c r="DAS3" s="128"/>
      <c r="DAT3" s="128"/>
      <c r="DAU3" s="128"/>
      <c r="DAV3" s="128"/>
      <c r="DAW3" s="128"/>
      <c r="DAX3" s="128"/>
      <c r="DAY3" s="128"/>
      <c r="DAZ3" s="128"/>
      <c r="DBA3" s="128"/>
      <c r="DBB3" s="128"/>
      <c r="DBC3" s="128"/>
      <c r="DBD3" s="128"/>
      <c r="DBE3" s="128"/>
      <c r="DBF3" s="128"/>
      <c r="DBG3" s="128"/>
      <c r="DBH3" s="128"/>
      <c r="DBI3" s="128"/>
      <c r="DBJ3" s="128"/>
      <c r="DBK3" s="128"/>
      <c r="DBL3" s="128"/>
      <c r="DBM3" s="128"/>
      <c r="DBN3" s="128"/>
      <c r="DBO3" s="128"/>
      <c r="DBP3" s="128"/>
      <c r="DBQ3" s="128"/>
      <c r="DBR3" s="128"/>
      <c r="DBS3" s="128"/>
      <c r="DBT3" s="128"/>
      <c r="DBU3" s="128"/>
      <c r="DBV3" s="128"/>
      <c r="DBW3" s="128"/>
      <c r="DBX3" s="128"/>
      <c r="DBY3" s="128"/>
      <c r="DBZ3" s="128"/>
      <c r="DCA3" s="128"/>
      <c r="DCB3" s="128"/>
      <c r="DCC3" s="128"/>
      <c r="DCD3" s="128"/>
      <c r="DCE3" s="128"/>
      <c r="DCF3" s="128"/>
      <c r="DCG3" s="128"/>
      <c r="DCH3" s="128"/>
      <c r="DCI3" s="128"/>
      <c r="DCJ3" s="128"/>
      <c r="DCK3" s="128"/>
      <c r="DCL3" s="128"/>
      <c r="DCM3" s="128"/>
      <c r="DCN3" s="128"/>
      <c r="DCO3" s="128"/>
      <c r="DCP3" s="128"/>
      <c r="DCQ3" s="128"/>
      <c r="DCR3" s="128"/>
      <c r="DCS3" s="128"/>
      <c r="DCT3" s="128"/>
      <c r="DCU3" s="128"/>
      <c r="DCV3" s="128"/>
      <c r="DCW3" s="128"/>
      <c r="DCX3" s="128"/>
      <c r="DCY3" s="128"/>
      <c r="DCZ3" s="128"/>
      <c r="DDA3" s="128"/>
      <c r="DDB3" s="128"/>
      <c r="DDC3" s="128"/>
      <c r="DDD3" s="128"/>
      <c r="DDE3" s="128"/>
      <c r="DDF3" s="128"/>
      <c r="DDG3" s="128"/>
      <c r="DDH3" s="128"/>
      <c r="DDI3" s="128"/>
      <c r="DDJ3" s="128"/>
      <c r="DDK3" s="128"/>
      <c r="DDL3" s="128"/>
      <c r="DDM3" s="128"/>
      <c r="DDN3" s="128"/>
      <c r="DDO3" s="128"/>
      <c r="DDP3" s="128"/>
      <c r="DDQ3" s="128"/>
      <c r="DDR3" s="128"/>
      <c r="DDS3" s="128"/>
      <c r="DDT3" s="128"/>
      <c r="DDU3" s="128"/>
      <c r="DDV3" s="128"/>
      <c r="DDW3" s="128"/>
      <c r="DDX3" s="128"/>
      <c r="DDY3" s="128"/>
      <c r="DDZ3" s="128"/>
      <c r="DEA3" s="128"/>
      <c r="DEB3" s="128"/>
      <c r="DEC3" s="128"/>
      <c r="DED3" s="128"/>
      <c r="DEE3" s="128"/>
      <c r="DEF3" s="128"/>
      <c r="DEG3" s="128"/>
      <c r="DEH3" s="128"/>
      <c r="DEI3" s="128"/>
      <c r="DEJ3" s="128"/>
      <c r="DEK3" s="128"/>
      <c r="DEL3" s="128"/>
      <c r="DEM3" s="128"/>
      <c r="DEN3" s="128"/>
      <c r="DEO3" s="128"/>
      <c r="DEP3" s="128"/>
      <c r="DEQ3" s="128"/>
      <c r="DER3" s="128"/>
      <c r="DES3" s="128"/>
      <c r="DET3" s="128"/>
      <c r="DEU3" s="128"/>
      <c r="DEV3" s="128"/>
      <c r="DEW3" s="128"/>
      <c r="DEX3" s="128"/>
      <c r="DEY3" s="128"/>
      <c r="DEZ3" s="128"/>
      <c r="DFA3" s="128"/>
      <c r="DFB3" s="128"/>
      <c r="DFC3" s="128"/>
      <c r="DFD3" s="128"/>
      <c r="DFE3" s="128"/>
      <c r="DFF3" s="128"/>
      <c r="DFG3" s="128"/>
      <c r="DFH3" s="128"/>
      <c r="DFI3" s="128"/>
      <c r="DFJ3" s="128"/>
      <c r="DFK3" s="128"/>
      <c r="DFL3" s="128"/>
      <c r="DFM3" s="128"/>
      <c r="DFN3" s="128"/>
      <c r="DFO3" s="128"/>
      <c r="DFP3" s="128"/>
      <c r="DFQ3" s="128"/>
      <c r="DFR3" s="128"/>
      <c r="DFS3" s="128"/>
      <c r="DFT3" s="128"/>
      <c r="DFU3" s="128"/>
      <c r="DFV3" s="128"/>
      <c r="DFW3" s="128"/>
      <c r="DFX3" s="128"/>
      <c r="DFY3" s="128"/>
      <c r="DFZ3" s="128"/>
      <c r="DGA3" s="128"/>
      <c r="DGB3" s="128"/>
      <c r="DGC3" s="128"/>
      <c r="DGD3" s="128"/>
      <c r="DGE3" s="128"/>
      <c r="DGF3" s="128"/>
      <c r="DGG3" s="128"/>
      <c r="DGH3" s="128"/>
      <c r="DGI3" s="128"/>
      <c r="DGJ3" s="128"/>
      <c r="DGK3" s="128"/>
      <c r="DGL3" s="128"/>
      <c r="DGM3" s="128"/>
      <c r="DGN3" s="128"/>
      <c r="DGO3" s="128"/>
      <c r="DGP3" s="128"/>
      <c r="DGQ3" s="128"/>
      <c r="DGR3" s="128"/>
      <c r="DGS3" s="128"/>
      <c r="DGT3" s="128"/>
      <c r="DGU3" s="128"/>
      <c r="DGV3" s="128"/>
      <c r="DGW3" s="128"/>
      <c r="DGX3" s="128"/>
      <c r="DGY3" s="128"/>
      <c r="DGZ3" s="128"/>
      <c r="DHA3" s="128"/>
      <c r="DHB3" s="128"/>
      <c r="DHC3" s="128"/>
      <c r="DHD3" s="128"/>
      <c r="DHE3" s="128"/>
      <c r="DHF3" s="128"/>
      <c r="DHG3" s="128"/>
      <c r="DHH3" s="128"/>
      <c r="DHI3" s="128"/>
      <c r="DHJ3" s="128"/>
      <c r="DHK3" s="128"/>
      <c r="DHL3" s="128"/>
      <c r="DHM3" s="128"/>
      <c r="DHN3" s="128"/>
      <c r="DHO3" s="128"/>
      <c r="DHP3" s="128"/>
      <c r="DHQ3" s="128"/>
      <c r="DHR3" s="128"/>
      <c r="DHS3" s="128"/>
      <c r="DHT3" s="128"/>
      <c r="DHU3" s="128"/>
      <c r="DHV3" s="128"/>
      <c r="DHW3" s="128"/>
      <c r="DHX3" s="128"/>
      <c r="DHY3" s="128"/>
      <c r="DHZ3" s="128"/>
      <c r="DIA3" s="128"/>
      <c r="DIB3" s="128"/>
      <c r="DIC3" s="128"/>
      <c r="DID3" s="128"/>
      <c r="DIE3" s="128"/>
      <c r="DIF3" s="128"/>
      <c r="DIG3" s="128"/>
      <c r="DIH3" s="128"/>
      <c r="DII3" s="128"/>
      <c r="DIJ3" s="128"/>
      <c r="DIK3" s="128"/>
      <c r="DIL3" s="128"/>
      <c r="DIM3" s="128"/>
      <c r="DIN3" s="128"/>
      <c r="DIO3" s="128"/>
      <c r="DIP3" s="128"/>
      <c r="DIQ3" s="128"/>
      <c r="DIR3" s="128"/>
      <c r="DIS3" s="128"/>
      <c r="DIT3" s="128"/>
      <c r="DIU3" s="128"/>
      <c r="DIV3" s="128"/>
      <c r="DIW3" s="128"/>
      <c r="DIX3" s="128"/>
      <c r="DIY3" s="128"/>
      <c r="DIZ3" s="128"/>
      <c r="DJA3" s="128"/>
      <c r="DJB3" s="128"/>
      <c r="DJC3" s="128"/>
      <c r="DJD3" s="128"/>
      <c r="DJE3" s="128"/>
      <c r="DJF3" s="128"/>
      <c r="DJG3" s="128"/>
      <c r="DJH3" s="128"/>
      <c r="DJI3" s="128"/>
      <c r="DJJ3" s="128"/>
      <c r="DJK3" s="128"/>
      <c r="DJL3" s="128"/>
      <c r="DJM3" s="128"/>
      <c r="DJN3" s="128"/>
      <c r="DJO3" s="128"/>
      <c r="DJP3" s="128"/>
      <c r="DJQ3" s="128"/>
      <c r="DJR3" s="128"/>
      <c r="DJS3" s="128"/>
      <c r="DJT3" s="128"/>
      <c r="DJU3" s="128"/>
      <c r="DJV3" s="128"/>
      <c r="DJW3" s="128"/>
      <c r="DJX3" s="128"/>
      <c r="DJY3" s="128"/>
      <c r="DJZ3" s="128"/>
      <c r="DKA3" s="128"/>
      <c r="DKB3" s="128"/>
      <c r="DKC3" s="128"/>
      <c r="DKD3" s="128"/>
      <c r="DKE3" s="128"/>
      <c r="DKF3" s="128"/>
      <c r="DKG3" s="128"/>
      <c r="DKH3" s="128"/>
      <c r="DKI3" s="128"/>
      <c r="DKJ3" s="128"/>
      <c r="DKK3" s="128"/>
      <c r="DKL3" s="128"/>
      <c r="DKM3" s="128"/>
      <c r="DKN3" s="128"/>
      <c r="DKO3" s="128"/>
      <c r="DKP3" s="128"/>
      <c r="DKQ3" s="128"/>
      <c r="DKR3" s="128"/>
      <c r="DKS3" s="128"/>
      <c r="DKT3" s="128"/>
      <c r="DKU3" s="128"/>
      <c r="DKV3" s="128"/>
      <c r="DKW3" s="128"/>
      <c r="DKX3" s="128"/>
      <c r="DKY3" s="128"/>
      <c r="DKZ3" s="128"/>
      <c r="DLA3" s="128"/>
      <c r="DLB3" s="128"/>
      <c r="DLC3" s="128"/>
      <c r="DLD3" s="128"/>
      <c r="DLE3" s="128"/>
      <c r="DLF3" s="128"/>
      <c r="DLG3" s="128"/>
      <c r="DLH3" s="128"/>
      <c r="DLI3" s="128"/>
      <c r="DLJ3" s="128"/>
      <c r="DLK3" s="128"/>
      <c r="DLL3" s="128"/>
      <c r="DLM3" s="128"/>
      <c r="DLN3" s="128"/>
      <c r="DLO3" s="128"/>
      <c r="DLP3" s="128"/>
      <c r="DLQ3" s="128"/>
      <c r="DLR3" s="128"/>
      <c r="DLS3" s="128"/>
      <c r="DLT3" s="128"/>
      <c r="DLU3" s="128"/>
      <c r="DLV3" s="128"/>
      <c r="DLW3" s="128"/>
      <c r="DLX3" s="128"/>
      <c r="DLY3" s="128"/>
      <c r="DLZ3" s="128"/>
      <c r="DMA3" s="128"/>
      <c r="DMB3" s="128"/>
      <c r="DMC3" s="128"/>
      <c r="DMD3" s="128"/>
      <c r="DME3" s="128"/>
      <c r="DMF3" s="128"/>
      <c r="DMG3" s="128"/>
      <c r="DMH3" s="128"/>
      <c r="DMI3" s="128"/>
      <c r="DMJ3" s="128"/>
      <c r="DMK3" s="128"/>
      <c r="DML3" s="128"/>
      <c r="DMM3" s="128"/>
      <c r="DMN3" s="128"/>
      <c r="DMO3" s="128"/>
      <c r="DMP3" s="128"/>
      <c r="DMQ3" s="128"/>
      <c r="DMR3" s="128"/>
      <c r="DMS3" s="128"/>
      <c r="DMT3" s="128"/>
      <c r="DMU3" s="128"/>
      <c r="DMV3" s="128"/>
      <c r="DMW3" s="128"/>
      <c r="DMX3" s="128"/>
      <c r="DMY3" s="128"/>
      <c r="DMZ3" s="128"/>
      <c r="DNA3" s="128"/>
      <c r="DNB3" s="128"/>
      <c r="DNC3" s="128"/>
      <c r="DND3" s="128"/>
      <c r="DNE3" s="128"/>
      <c r="DNF3" s="128"/>
      <c r="DNG3" s="128"/>
      <c r="DNH3" s="128"/>
      <c r="DNI3" s="128"/>
      <c r="DNJ3" s="128"/>
      <c r="DNK3" s="128"/>
      <c r="DNL3" s="128"/>
      <c r="DNM3" s="128"/>
      <c r="DNN3" s="128"/>
      <c r="DNO3" s="128"/>
      <c r="DNP3" s="128"/>
      <c r="DNQ3" s="128"/>
      <c r="DNR3" s="128"/>
      <c r="DNS3" s="128"/>
      <c r="DNT3" s="128"/>
      <c r="DNU3" s="128"/>
      <c r="DNV3" s="128"/>
      <c r="DNW3" s="128"/>
      <c r="DNX3" s="128"/>
      <c r="DNY3" s="128"/>
      <c r="DNZ3" s="128"/>
      <c r="DOA3" s="128"/>
      <c r="DOB3" s="128"/>
      <c r="DOC3" s="128"/>
      <c r="DOD3" s="128"/>
      <c r="DOE3" s="128"/>
      <c r="DOF3" s="128"/>
      <c r="DOG3" s="128"/>
      <c r="DOH3" s="128"/>
      <c r="DOI3" s="128"/>
      <c r="DOJ3" s="128"/>
      <c r="DOK3" s="128"/>
      <c r="DOL3" s="128"/>
      <c r="DOM3" s="128"/>
      <c r="DON3" s="128"/>
      <c r="DOO3" s="128"/>
      <c r="DOP3" s="128"/>
      <c r="DOQ3" s="128"/>
      <c r="DOR3" s="128"/>
      <c r="DOS3" s="128"/>
      <c r="DOT3" s="128"/>
      <c r="DOU3" s="128"/>
      <c r="DOV3" s="128"/>
      <c r="DOW3" s="128"/>
      <c r="DOX3" s="128"/>
      <c r="DOY3" s="128"/>
      <c r="DOZ3" s="128"/>
      <c r="DPA3" s="128"/>
      <c r="DPB3" s="128"/>
      <c r="DPC3" s="128"/>
      <c r="DPD3" s="128"/>
      <c r="DPE3" s="128"/>
      <c r="DPF3" s="128"/>
      <c r="DPG3" s="128"/>
      <c r="DPH3" s="128"/>
      <c r="DPI3" s="128"/>
      <c r="DPJ3" s="128"/>
      <c r="DPK3" s="128"/>
      <c r="DPL3" s="128"/>
      <c r="DPM3" s="128"/>
      <c r="DPN3" s="128"/>
      <c r="DPO3" s="128"/>
      <c r="DPP3" s="128"/>
      <c r="DPQ3" s="128"/>
      <c r="DPR3" s="128"/>
      <c r="DPS3" s="128"/>
      <c r="DPT3" s="128"/>
      <c r="DPU3" s="128"/>
      <c r="DPV3" s="128"/>
      <c r="DPW3" s="128"/>
      <c r="DPX3" s="128"/>
      <c r="DPY3" s="128"/>
      <c r="DPZ3" s="128"/>
      <c r="DQA3" s="128"/>
      <c r="DQB3" s="128"/>
      <c r="DQC3" s="128"/>
      <c r="DQD3" s="128"/>
      <c r="DQE3" s="128"/>
      <c r="DQF3" s="128"/>
      <c r="DQG3" s="128"/>
      <c r="DQH3" s="128"/>
      <c r="DQI3" s="128"/>
      <c r="DQJ3" s="128"/>
      <c r="DQK3" s="128"/>
      <c r="DQL3" s="128"/>
      <c r="DQM3" s="128"/>
      <c r="DQN3" s="128"/>
      <c r="DQO3" s="128"/>
      <c r="DQP3" s="128"/>
      <c r="DQQ3" s="128"/>
      <c r="DQR3" s="128"/>
      <c r="DQS3" s="128"/>
      <c r="DQT3" s="128"/>
      <c r="DQU3" s="128"/>
      <c r="DQV3" s="128"/>
      <c r="DQW3" s="128"/>
      <c r="DQX3" s="128"/>
      <c r="DQY3" s="128"/>
      <c r="DQZ3" s="128"/>
      <c r="DRA3" s="128"/>
      <c r="DRB3" s="128"/>
      <c r="DRC3" s="128"/>
      <c r="DRD3" s="128"/>
      <c r="DRE3" s="128"/>
      <c r="DRF3" s="128"/>
      <c r="DRG3" s="128"/>
      <c r="DRH3" s="128"/>
      <c r="DRI3" s="128"/>
      <c r="DRJ3" s="128"/>
      <c r="DRK3" s="128"/>
      <c r="DRL3" s="128"/>
      <c r="DRM3" s="128"/>
      <c r="DRN3" s="128"/>
      <c r="DRO3" s="128"/>
      <c r="DRP3" s="128"/>
      <c r="DRQ3" s="128"/>
      <c r="DRR3" s="128"/>
      <c r="DRS3" s="128"/>
      <c r="DRT3" s="128"/>
      <c r="DRU3" s="128"/>
      <c r="DRV3" s="128"/>
      <c r="DRW3" s="128"/>
      <c r="DRX3" s="128"/>
      <c r="DRY3" s="128"/>
      <c r="DRZ3" s="128"/>
      <c r="DSA3" s="128"/>
      <c r="DSB3" s="128"/>
      <c r="DSC3" s="128"/>
      <c r="DSD3" s="128"/>
      <c r="DSE3" s="128"/>
      <c r="DSF3" s="128"/>
      <c r="DSG3" s="128"/>
      <c r="DSH3" s="128"/>
      <c r="DSI3" s="128"/>
      <c r="DSJ3" s="128"/>
      <c r="DSK3" s="128"/>
      <c r="DSL3" s="128"/>
      <c r="DSM3" s="128"/>
      <c r="DSN3" s="128"/>
      <c r="DSO3" s="128"/>
      <c r="DSP3" s="128"/>
      <c r="DSQ3" s="128"/>
      <c r="DSR3" s="128"/>
      <c r="DSS3" s="128"/>
      <c r="DST3" s="128"/>
      <c r="DSU3" s="128"/>
      <c r="DSV3" s="128"/>
      <c r="DSW3" s="128"/>
      <c r="DSX3" s="128"/>
      <c r="DSY3" s="128"/>
      <c r="DSZ3" s="128"/>
      <c r="DTA3" s="128"/>
      <c r="DTB3" s="128"/>
      <c r="DTC3" s="128"/>
      <c r="DTD3" s="128"/>
      <c r="DTE3" s="128"/>
      <c r="DTF3" s="128"/>
      <c r="DTG3" s="128"/>
      <c r="DTH3" s="128"/>
      <c r="DTI3" s="128"/>
      <c r="DTJ3" s="128"/>
      <c r="DTK3" s="128"/>
      <c r="DTL3" s="128"/>
      <c r="DTM3" s="128"/>
      <c r="DTN3" s="128"/>
      <c r="DTO3" s="128"/>
      <c r="DTP3" s="128"/>
      <c r="DTQ3" s="128"/>
      <c r="DTR3" s="128"/>
      <c r="DTS3" s="128"/>
      <c r="DTT3" s="128"/>
      <c r="DTU3" s="128"/>
      <c r="DTV3" s="128"/>
      <c r="DTW3" s="128"/>
      <c r="DTX3" s="128"/>
      <c r="DTY3" s="128"/>
      <c r="DTZ3" s="128"/>
      <c r="DUA3" s="128"/>
      <c r="DUB3" s="128"/>
      <c r="DUC3" s="128"/>
      <c r="DUD3" s="128"/>
      <c r="DUE3" s="128"/>
      <c r="DUF3" s="128"/>
      <c r="DUG3" s="128"/>
      <c r="DUH3" s="128"/>
      <c r="DUI3" s="128"/>
      <c r="DUJ3" s="128"/>
      <c r="DUK3" s="128"/>
      <c r="DUL3" s="128"/>
      <c r="DUM3" s="128"/>
      <c r="DUN3" s="128"/>
      <c r="DUO3" s="128"/>
      <c r="DUP3" s="128"/>
      <c r="DUQ3" s="128"/>
      <c r="DUR3" s="128"/>
      <c r="DUS3" s="128"/>
      <c r="DUT3" s="128"/>
      <c r="DUU3" s="128"/>
      <c r="DUV3" s="128"/>
      <c r="DUW3" s="128"/>
      <c r="DUX3" s="128"/>
      <c r="DUY3" s="128"/>
      <c r="DUZ3" s="128"/>
      <c r="DVA3" s="128"/>
      <c r="DVB3" s="128"/>
      <c r="DVC3" s="128"/>
      <c r="DVD3" s="128"/>
      <c r="DVE3" s="128"/>
      <c r="DVF3" s="128"/>
      <c r="DVG3" s="128"/>
      <c r="DVH3" s="128"/>
      <c r="DVI3" s="128"/>
      <c r="DVJ3" s="128"/>
      <c r="DVK3" s="128"/>
      <c r="DVL3" s="128"/>
      <c r="DVM3" s="128"/>
      <c r="DVN3" s="128"/>
      <c r="DVO3" s="128"/>
      <c r="DVP3" s="128"/>
      <c r="DVQ3" s="128"/>
      <c r="DVR3" s="128"/>
      <c r="DVS3" s="128"/>
      <c r="DVT3" s="128"/>
      <c r="DVU3" s="128"/>
      <c r="DVV3" s="128"/>
      <c r="DVW3" s="128"/>
      <c r="DVX3" s="128"/>
      <c r="DVY3" s="128"/>
      <c r="DVZ3" s="128"/>
      <c r="DWA3" s="128"/>
      <c r="DWB3" s="128"/>
      <c r="DWC3" s="128"/>
      <c r="DWD3" s="128"/>
      <c r="DWE3" s="128"/>
      <c r="DWF3" s="128"/>
      <c r="DWG3" s="128"/>
      <c r="DWH3" s="128"/>
      <c r="DWI3" s="128"/>
      <c r="DWJ3" s="128"/>
      <c r="DWK3" s="128"/>
      <c r="DWL3" s="128"/>
      <c r="DWM3" s="128"/>
      <c r="DWN3" s="128"/>
      <c r="DWO3" s="128"/>
      <c r="DWP3" s="128"/>
      <c r="DWQ3" s="128"/>
      <c r="DWR3" s="128"/>
      <c r="DWS3" s="128"/>
      <c r="DWT3" s="128"/>
      <c r="DWU3" s="128"/>
      <c r="DWV3" s="128"/>
      <c r="DWW3" s="128"/>
      <c r="DWX3" s="128"/>
      <c r="DWY3" s="128"/>
      <c r="DWZ3" s="128"/>
      <c r="DXA3" s="128"/>
      <c r="DXB3" s="128"/>
      <c r="DXC3" s="128"/>
      <c r="DXD3" s="128"/>
      <c r="DXE3" s="128"/>
      <c r="DXF3" s="128"/>
      <c r="DXG3" s="128"/>
      <c r="DXH3" s="128"/>
      <c r="DXI3" s="128"/>
      <c r="DXJ3" s="128"/>
      <c r="DXK3" s="128"/>
      <c r="DXL3" s="128"/>
      <c r="DXM3" s="128"/>
      <c r="DXN3" s="128"/>
      <c r="DXO3" s="128"/>
      <c r="DXP3" s="128"/>
      <c r="DXQ3" s="128"/>
      <c r="DXR3" s="128"/>
      <c r="DXS3" s="128"/>
      <c r="DXT3" s="128"/>
      <c r="DXU3" s="128"/>
      <c r="DXV3" s="128"/>
      <c r="DXW3" s="128"/>
      <c r="DXX3" s="128"/>
      <c r="DXY3" s="128"/>
      <c r="DXZ3" s="128"/>
      <c r="DYA3" s="128"/>
      <c r="DYB3" s="128"/>
      <c r="DYC3" s="128"/>
      <c r="DYD3" s="128"/>
      <c r="DYE3" s="128"/>
      <c r="DYF3" s="128"/>
      <c r="DYG3" s="128"/>
      <c r="DYH3" s="128"/>
      <c r="DYI3" s="128"/>
      <c r="DYJ3" s="128"/>
      <c r="DYK3" s="128"/>
      <c r="DYL3" s="128"/>
      <c r="DYM3" s="128"/>
      <c r="DYN3" s="128"/>
      <c r="DYO3" s="128"/>
      <c r="DYP3" s="128"/>
      <c r="DYQ3" s="128"/>
      <c r="DYR3" s="128"/>
      <c r="DYS3" s="128"/>
      <c r="DYT3" s="128"/>
      <c r="DYU3" s="128"/>
      <c r="DYV3" s="128"/>
      <c r="DYW3" s="128"/>
      <c r="DYX3" s="128"/>
      <c r="DYY3" s="128"/>
      <c r="DYZ3" s="128"/>
      <c r="DZA3" s="128"/>
      <c r="DZB3" s="128"/>
      <c r="DZC3" s="128"/>
      <c r="DZD3" s="128"/>
      <c r="DZE3" s="128"/>
      <c r="DZF3" s="128"/>
      <c r="DZG3" s="128"/>
      <c r="DZH3" s="128"/>
      <c r="DZI3" s="128"/>
      <c r="DZJ3" s="128"/>
      <c r="DZK3" s="128"/>
      <c r="DZL3" s="128"/>
      <c r="DZM3" s="128"/>
      <c r="DZN3" s="128"/>
      <c r="DZO3" s="128"/>
      <c r="DZP3" s="128"/>
      <c r="DZQ3" s="128"/>
      <c r="DZR3" s="128"/>
      <c r="DZS3" s="128"/>
      <c r="DZT3" s="128"/>
      <c r="DZU3" s="128"/>
      <c r="DZV3" s="128"/>
      <c r="DZW3" s="128"/>
      <c r="DZX3" s="128"/>
      <c r="DZY3" s="128"/>
      <c r="DZZ3" s="128"/>
      <c r="EAA3" s="128"/>
      <c r="EAB3" s="128"/>
      <c r="EAC3" s="128"/>
      <c r="EAD3" s="128"/>
      <c r="EAE3" s="128"/>
      <c r="EAF3" s="128"/>
      <c r="EAG3" s="128"/>
      <c r="EAH3" s="128"/>
      <c r="EAI3" s="128"/>
      <c r="EAJ3" s="128"/>
      <c r="EAK3" s="128"/>
      <c r="EAL3" s="128"/>
      <c r="EAM3" s="128"/>
      <c r="EAN3" s="128"/>
      <c r="EAO3" s="128"/>
      <c r="EAP3" s="128"/>
      <c r="EAQ3" s="128"/>
      <c r="EAR3" s="128"/>
      <c r="EAS3" s="128"/>
      <c r="EAT3" s="128"/>
      <c r="EAU3" s="128"/>
      <c r="EAV3" s="128"/>
      <c r="EAW3" s="128"/>
      <c r="EAX3" s="128"/>
      <c r="EAY3" s="128"/>
      <c r="EAZ3" s="128"/>
      <c r="EBA3" s="128"/>
      <c r="EBB3" s="128"/>
      <c r="EBC3" s="128"/>
      <c r="EBD3" s="128"/>
      <c r="EBE3" s="128"/>
      <c r="EBF3" s="128"/>
      <c r="EBG3" s="128"/>
      <c r="EBH3" s="128"/>
      <c r="EBI3" s="128"/>
      <c r="EBJ3" s="128"/>
      <c r="EBK3" s="128"/>
      <c r="EBL3" s="128"/>
      <c r="EBM3" s="128"/>
      <c r="EBN3" s="128"/>
      <c r="EBO3" s="128"/>
      <c r="EBP3" s="128"/>
      <c r="EBQ3" s="128"/>
      <c r="EBR3" s="128"/>
      <c r="EBS3" s="128"/>
      <c r="EBT3" s="128"/>
      <c r="EBU3" s="128"/>
      <c r="EBV3" s="128"/>
      <c r="EBW3" s="128"/>
      <c r="EBX3" s="128"/>
      <c r="EBY3" s="128"/>
      <c r="EBZ3" s="128"/>
      <c r="ECA3" s="128"/>
      <c r="ECB3" s="128"/>
      <c r="ECC3" s="128"/>
      <c r="ECD3" s="128"/>
      <c r="ECE3" s="128"/>
      <c r="ECF3" s="128"/>
      <c r="ECG3" s="128"/>
      <c r="ECH3" s="128"/>
      <c r="ECI3" s="128"/>
      <c r="ECJ3" s="128"/>
      <c r="ECK3" s="128"/>
      <c r="ECL3" s="128"/>
      <c r="ECM3" s="128"/>
      <c r="ECN3" s="128"/>
      <c r="ECO3" s="128"/>
      <c r="ECP3" s="128"/>
      <c r="ECQ3" s="128"/>
      <c r="ECR3" s="128"/>
      <c r="ECS3" s="128"/>
      <c r="ECT3" s="128"/>
      <c r="ECU3" s="128"/>
      <c r="ECV3" s="128"/>
      <c r="ECW3" s="128"/>
      <c r="ECX3" s="128"/>
      <c r="ECY3" s="128"/>
      <c r="ECZ3" s="128"/>
      <c r="EDA3" s="128"/>
      <c r="EDB3" s="128"/>
      <c r="EDC3" s="128"/>
      <c r="EDD3" s="128"/>
      <c r="EDE3" s="128"/>
      <c r="EDF3" s="128"/>
      <c r="EDG3" s="128"/>
      <c r="EDH3" s="128"/>
      <c r="EDI3" s="128"/>
      <c r="EDJ3" s="128"/>
      <c r="EDK3" s="128"/>
      <c r="EDL3" s="128"/>
      <c r="EDM3" s="128"/>
      <c r="EDN3" s="128"/>
      <c r="EDO3" s="128"/>
      <c r="EDP3" s="128"/>
      <c r="EDQ3" s="128"/>
      <c r="EDR3" s="128"/>
      <c r="EDS3" s="128"/>
      <c r="EDT3" s="128"/>
      <c r="EDU3" s="128"/>
      <c r="EDV3" s="128"/>
      <c r="EDW3" s="128"/>
      <c r="EDX3" s="128"/>
      <c r="EDY3" s="128"/>
      <c r="EDZ3" s="128"/>
      <c r="EEA3" s="128"/>
      <c r="EEB3" s="128"/>
      <c r="EEC3" s="128"/>
      <c r="EED3" s="128"/>
      <c r="EEE3" s="128"/>
      <c r="EEF3" s="128"/>
      <c r="EEG3" s="128"/>
      <c r="EEH3" s="128"/>
      <c r="EEI3" s="128"/>
      <c r="EEJ3" s="128"/>
      <c r="EEK3" s="128"/>
      <c r="EEL3" s="128"/>
      <c r="EEM3" s="128"/>
      <c r="EEN3" s="128"/>
      <c r="EEO3" s="128"/>
      <c r="EEP3" s="128"/>
      <c r="EEQ3" s="128"/>
      <c r="EER3" s="128"/>
      <c r="EES3" s="128"/>
      <c r="EET3" s="128"/>
      <c r="EEU3" s="128"/>
      <c r="EEV3" s="128"/>
      <c r="EEW3" s="128"/>
      <c r="EEX3" s="128"/>
      <c r="EEY3" s="128"/>
      <c r="EEZ3" s="128"/>
      <c r="EFA3" s="128"/>
      <c r="EFB3" s="128"/>
      <c r="EFC3" s="128"/>
      <c r="EFD3" s="128"/>
      <c r="EFE3" s="128"/>
      <c r="EFF3" s="128"/>
      <c r="EFG3" s="128"/>
      <c r="EFH3" s="128"/>
      <c r="EFI3" s="128"/>
      <c r="EFJ3" s="128"/>
      <c r="EFK3" s="128"/>
      <c r="EFL3" s="128"/>
      <c r="EFM3" s="128"/>
      <c r="EFN3" s="128"/>
      <c r="EFO3" s="128"/>
      <c r="EFP3" s="128"/>
      <c r="EFQ3" s="128"/>
      <c r="EFR3" s="128"/>
      <c r="EFS3" s="128"/>
      <c r="EFT3" s="128"/>
      <c r="EFU3" s="128"/>
      <c r="EFV3" s="128"/>
      <c r="EFW3" s="128"/>
      <c r="EFX3" s="128"/>
      <c r="EFY3" s="128"/>
      <c r="EFZ3" s="128"/>
      <c r="EGA3" s="128"/>
      <c r="EGB3" s="128"/>
      <c r="EGC3" s="128"/>
      <c r="EGD3" s="128"/>
      <c r="EGE3" s="128"/>
      <c r="EGF3" s="128"/>
      <c r="EGG3" s="128"/>
      <c r="EGH3" s="128"/>
      <c r="EGI3" s="128"/>
      <c r="EGJ3" s="128"/>
      <c r="EGK3" s="128"/>
      <c r="EGL3" s="128"/>
      <c r="EGM3" s="128"/>
      <c r="EGN3" s="128"/>
      <c r="EGO3" s="128"/>
      <c r="EGP3" s="128"/>
      <c r="EGQ3" s="128"/>
      <c r="EGR3" s="128"/>
      <c r="EGS3" s="128"/>
      <c r="EGT3" s="128"/>
      <c r="EGU3" s="128"/>
      <c r="EGV3" s="128"/>
      <c r="EGW3" s="128"/>
      <c r="EGX3" s="128"/>
      <c r="EGY3" s="128"/>
      <c r="EGZ3" s="128"/>
      <c r="EHA3" s="128"/>
      <c r="EHB3" s="128"/>
      <c r="EHC3" s="128"/>
      <c r="EHD3" s="128"/>
      <c r="EHE3" s="128"/>
      <c r="EHF3" s="128"/>
      <c r="EHG3" s="128"/>
      <c r="EHH3" s="128"/>
      <c r="EHI3" s="128"/>
      <c r="EHJ3" s="128"/>
      <c r="EHK3" s="128"/>
      <c r="EHL3" s="128"/>
      <c r="EHM3" s="128"/>
      <c r="EHN3" s="128"/>
      <c r="EHO3" s="128"/>
      <c r="EHP3" s="128"/>
      <c r="EHQ3" s="128"/>
      <c r="EHR3" s="128"/>
      <c r="EHS3" s="128"/>
      <c r="EHT3" s="128"/>
      <c r="EHU3" s="128"/>
      <c r="EHV3" s="128"/>
      <c r="EHW3" s="128"/>
      <c r="EHX3" s="128"/>
      <c r="EHY3" s="128"/>
      <c r="EHZ3" s="128"/>
      <c r="EIA3" s="128"/>
      <c r="EIB3" s="128"/>
      <c r="EIC3" s="128"/>
      <c r="EID3" s="128"/>
      <c r="EIE3" s="128"/>
      <c r="EIF3" s="128"/>
      <c r="EIG3" s="128"/>
      <c r="EIH3" s="128"/>
      <c r="EII3" s="128"/>
      <c r="EIJ3" s="128"/>
      <c r="EIK3" s="128"/>
      <c r="EIL3" s="128"/>
      <c r="EIM3" s="128"/>
      <c r="EIN3" s="128"/>
      <c r="EIO3" s="128"/>
      <c r="EIP3" s="128"/>
      <c r="EIQ3" s="128"/>
      <c r="EIR3" s="128"/>
      <c r="EIS3" s="128"/>
      <c r="EIT3" s="128"/>
      <c r="EIU3" s="128"/>
      <c r="EIV3" s="128"/>
      <c r="EIW3" s="128"/>
      <c r="EIX3" s="128"/>
      <c r="EIY3" s="128"/>
      <c r="EIZ3" s="128"/>
      <c r="EJA3" s="128"/>
      <c r="EJB3" s="128"/>
      <c r="EJC3" s="128"/>
      <c r="EJD3" s="128"/>
      <c r="EJE3" s="128"/>
      <c r="EJF3" s="128"/>
      <c r="EJG3" s="128"/>
      <c r="EJH3" s="128"/>
      <c r="EJI3" s="128"/>
      <c r="EJJ3" s="128"/>
      <c r="EJK3" s="128"/>
      <c r="EJL3" s="128"/>
      <c r="EJM3" s="128"/>
      <c r="EJN3" s="128"/>
      <c r="EJO3" s="128"/>
      <c r="EJP3" s="128"/>
      <c r="EJQ3" s="128"/>
      <c r="EJR3" s="128"/>
      <c r="EJS3" s="128"/>
      <c r="EJT3" s="128"/>
      <c r="EJU3" s="128"/>
      <c r="EJV3" s="128"/>
      <c r="EJW3" s="128"/>
      <c r="EJX3" s="128"/>
      <c r="EJY3" s="128"/>
      <c r="EJZ3" s="128"/>
      <c r="EKA3" s="128"/>
      <c r="EKB3" s="128"/>
      <c r="EKC3" s="128"/>
      <c r="EKD3" s="128"/>
      <c r="EKE3" s="128"/>
      <c r="EKF3" s="128"/>
      <c r="EKG3" s="128"/>
      <c r="EKH3" s="128"/>
      <c r="EKI3" s="128"/>
      <c r="EKJ3" s="128"/>
      <c r="EKK3" s="128"/>
      <c r="EKL3" s="128"/>
      <c r="EKM3" s="128"/>
      <c r="EKN3" s="128"/>
      <c r="EKO3" s="128"/>
      <c r="EKP3" s="128"/>
      <c r="EKQ3" s="128"/>
      <c r="EKR3" s="128"/>
      <c r="EKS3" s="128"/>
      <c r="EKT3" s="128"/>
      <c r="EKU3" s="128"/>
      <c r="EKV3" s="128"/>
      <c r="EKW3" s="128"/>
      <c r="EKX3" s="128"/>
      <c r="EKY3" s="128"/>
      <c r="EKZ3" s="128"/>
      <c r="ELA3" s="128"/>
      <c r="ELB3" s="128"/>
      <c r="ELC3" s="128"/>
      <c r="ELD3" s="128"/>
      <c r="ELE3" s="128"/>
      <c r="ELF3" s="128"/>
      <c r="ELG3" s="128"/>
      <c r="ELH3" s="128"/>
      <c r="ELI3" s="128"/>
      <c r="ELJ3" s="128"/>
      <c r="ELK3" s="128"/>
      <c r="ELL3" s="128"/>
      <c r="ELM3" s="128"/>
      <c r="ELN3" s="128"/>
      <c r="ELO3" s="128"/>
      <c r="ELP3" s="128"/>
      <c r="ELQ3" s="128"/>
      <c r="ELR3" s="128"/>
      <c r="ELS3" s="128"/>
      <c r="ELT3" s="128"/>
      <c r="ELU3" s="128"/>
      <c r="ELV3" s="128"/>
      <c r="ELW3" s="128"/>
      <c r="ELX3" s="128"/>
      <c r="ELY3" s="128"/>
      <c r="ELZ3" s="128"/>
      <c r="EMA3" s="128"/>
      <c r="EMB3" s="128"/>
      <c r="EMC3" s="128"/>
      <c r="EMD3" s="128"/>
      <c r="EME3" s="128"/>
      <c r="EMF3" s="128"/>
      <c r="EMG3" s="128"/>
      <c r="EMH3" s="128"/>
      <c r="EMI3" s="128"/>
      <c r="EMJ3" s="128"/>
      <c r="EMK3" s="128"/>
      <c r="EML3" s="128"/>
      <c r="EMM3" s="128"/>
      <c r="EMN3" s="128"/>
      <c r="EMO3" s="128"/>
      <c r="EMP3" s="128"/>
      <c r="EMQ3" s="128"/>
      <c r="EMR3" s="128"/>
      <c r="EMS3" s="128"/>
      <c r="EMT3" s="128"/>
      <c r="EMU3" s="128"/>
      <c r="EMV3" s="128"/>
      <c r="EMW3" s="128"/>
      <c r="EMX3" s="128"/>
      <c r="EMY3" s="128"/>
      <c r="EMZ3" s="128"/>
      <c r="ENA3" s="128"/>
      <c r="ENB3" s="128"/>
      <c r="ENC3" s="128"/>
      <c r="END3" s="128"/>
      <c r="ENE3" s="128"/>
      <c r="ENF3" s="128"/>
      <c r="ENG3" s="128"/>
      <c r="ENH3" s="128"/>
      <c r="ENI3" s="128"/>
      <c r="ENJ3" s="128"/>
      <c r="ENK3" s="128"/>
      <c r="ENL3" s="128"/>
      <c r="ENM3" s="128"/>
      <c r="ENN3" s="128"/>
      <c r="ENO3" s="128"/>
      <c r="ENP3" s="128"/>
      <c r="ENQ3" s="128"/>
      <c r="ENR3" s="128"/>
      <c r="ENS3" s="128"/>
      <c r="ENT3" s="128"/>
      <c r="ENU3" s="128"/>
      <c r="ENV3" s="128"/>
      <c r="ENW3" s="128"/>
      <c r="ENX3" s="128"/>
      <c r="ENY3" s="128"/>
      <c r="ENZ3" s="128"/>
      <c r="EOA3" s="128"/>
      <c r="EOB3" s="128"/>
      <c r="EOC3" s="128"/>
      <c r="EOD3" s="128"/>
      <c r="EOE3" s="128"/>
      <c r="EOF3" s="128"/>
      <c r="EOG3" s="128"/>
      <c r="EOH3" s="128"/>
      <c r="EOI3" s="128"/>
      <c r="EOJ3" s="128"/>
      <c r="EOK3" s="128"/>
      <c r="EOL3" s="128"/>
      <c r="EOM3" s="128"/>
      <c r="EON3" s="128"/>
      <c r="EOO3" s="128"/>
      <c r="EOP3" s="128"/>
      <c r="EOQ3" s="128"/>
      <c r="EOR3" s="128"/>
      <c r="EOS3" s="128"/>
      <c r="EOT3" s="128"/>
      <c r="EOU3" s="128"/>
      <c r="EOV3" s="128"/>
      <c r="EOW3" s="128"/>
      <c r="EOX3" s="128"/>
      <c r="EOY3" s="128"/>
      <c r="EOZ3" s="128"/>
      <c r="EPA3" s="128"/>
      <c r="EPB3" s="128"/>
      <c r="EPC3" s="128"/>
      <c r="EPD3" s="128"/>
      <c r="EPE3" s="128"/>
      <c r="EPF3" s="128"/>
      <c r="EPG3" s="128"/>
      <c r="EPH3" s="128"/>
      <c r="EPI3" s="128"/>
      <c r="EPJ3" s="128"/>
      <c r="EPK3" s="128"/>
      <c r="EPL3" s="128"/>
      <c r="EPM3" s="128"/>
      <c r="EPN3" s="128"/>
      <c r="EPO3" s="128"/>
      <c r="EPP3" s="128"/>
      <c r="EPQ3" s="128"/>
      <c r="EPR3" s="128"/>
      <c r="EPS3" s="128"/>
      <c r="EPT3" s="128"/>
      <c r="EPU3" s="128"/>
      <c r="EPV3" s="128"/>
      <c r="EPW3" s="128"/>
      <c r="EPX3" s="128"/>
      <c r="EPY3" s="128"/>
      <c r="EPZ3" s="128"/>
      <c r="EQA3" s="128"/>
      <c r="EQB3" s="128"/>
      <c r="EQC3" s="128"/>
      <c r="EQD3" s="128"/>
      <c r="EQE3" s="128"/>
      <c r="EQF3" s="128"/>
      <c r="EQG3" s="128"/>
      <c r="EQH3" s="128"/>
      <c r="EQI3" s="128"/>
      <c r="EQJ3" s="128"/>
      <c r="EQK3" s="128"/>
      <c r="EQL3" s="128"/>
      <c r="EQM3" s="128"/>
      <c r="EQN3" s="128"/>
      <c r="EQO3" s="128"/>
      <c r="EQP3" s="128"/>
      <c r="EQQ3" s="128"/>
      <c r="EQR3" s="128"/>
      <c r="EQS3" s="128"/>
      <c r="EQT3" s="128"/>
      <c r="EQU3" s="128"/>
      <c r="EQV3" s="128"/>
      <c r="EQW3" s="128"/>
      <c r="EQX3" s="128"/>
      <c r="EQY3" s="128"/>
      <c r="EQZ3" s="128"/>
      <c r="ERA3" s="128"/>
      <c r="ERB3" s="128"/>
      <c r="ERC3" s="128"/>
      <c r="ERD3" s="128"/>
      <c r="ERE3" s="128"/>
      <c r="ERF3" s="128"/>
      <c r="ERG3" s="128"/>
      <c r="ERH3" s="128"/>
      <c r="ERI3" s="128"/>
      <c r="ERJ3" s="128"/>
      <c r="ERK3" s="128"/>
      <c r="ERL3" s="128"/>
      <c r="ERM3" s="128"/>
      <c r="ERN3" s="128"/>
      <c r="ERO3" s="128"/>
      <c r="ERP3" s="128"/>
      <c r="ERQ3" s="128"/>
      <c r="ERR3" s="128"/>
      <c r="ERS3" s="128"/>
      <c r="ERT3" s="128"/>
      <c r="ERU3" s="128"/>
      <c r="ERV3" s="128"/>
      <c r="ERW3" s="128"/>
      <c r="ERX3" s="128"/>
      <c r="ERY3" s="128"/>
      <c r="ERZ3" s="128"/>
      <c r="ESA3" s="128"/>
      <c r="ESB3" s="128"/>
      <c r="ESC3" s="128"/>
      <c r="ESD3" s="128"/>
      <c r="ESE3" s="128"/>
      <c r="ESF3" s="128"/>
      <c r="ESG3" s="128"/>
      <c r="ESH3" s="128"/>
      <c r="ESI3" s="128"/>
      <c r="ESJ3" s="128"/>
      <c r="ESK3" s="128"/>
      <c r="ESL3" s="128"/>
      <c r="ESM3" s="128"/>
      <c r="ESN3" s="128"/>
      <c r="ESO3" s="128"/>
      <c r="ESP3" s="128"/>
      <c r="ESQ3" s="128"/>
      <c r="ESR3" s="128"/>
      <c r="ESS3" s="128"/>
      <c r="EST3" s="128"/>
      <c r="ESU3" s="128"/>
      <c r="ESV3" s="128"/>
      <c r="ESW3" s="128"/>
      <c r="ESX3" s="128"/>
      <c r="ESY3" s="128"/>
      <c r="ESZ3" s="128"/>
      <c r="ETA3" s="128"/>
      <c r="ETB3" s="128"/>
      <c r="ETC3" s="128"/>
      <c r="ETD3" s="128"/>
      <c r="ETE3" s="128"/>
      <c r="ETF3" s="128"/>
      <c r="ETG3" s="128"/>
      <c r="ETH3" s="128"/>
      <c r="ETI3" s="128"/>
      <c r="ETJ3" s="128"/>
      <c r="ETK3" s="128"/>
      <c r="ETL3" s="128"/>
      <c r="ETM3" s="128"/>
      <c r="ETN3" s="128"/>
      <c r="ETO3" s="128"/>
      <c r="ETP3" s="128"/>
      <c r="ETQ3" s="128"/>
      <c r="ETR3" s="128"/>
      <c r="ETS3" s="128"/>
      <c r="ETT3" s="128"/>
      <c r="ETU3" s="128"/>
      <c r="ETV3" s="128"/>
      <c r="ETW3" s="128"/>
      <c r="ETX3" s="128"/>
      <c r="ETY3" s="128"/>
      <c r="ETZ3" s="128"/>
      <c r="EUA3" s="128"/>
      <c r="EUB3" s="128"/>
      <c r="EUC3" s="128"/>
      <c r="EUD3" s="128"/>
      <c r="EUE3" s="128"/>
      <c r="EUF3" s="128"/>
      <c r="EUG3" s="128"/>
      <c r="EUH3" s="128"/>
      <c r="EUI3" s="128"/>
      <c r="EUJ3" s="128"/>
      <c r="EUK3" s="128"/>
      <c r="EUL3" s="128"/>
      <c r="EUM3" s="128"/>
      <c r="EUN3" s="128"/>
      <c r="EUO3" s="128"/>
      <c r="EUP3" s="128"/>
      <c r="EUQ3" s="128"/>
      <c r="EUR3" s="128"/>
      <c r="EUS3" s="128"/>
      <c r="EUT3" s="128"/>
      <c r="EUU3" s="128"/>
      <c r="EUV3" s="128"/>
      <c r="EUW3" s="128"/>
      <c r="EUX3" s="128"/>
      <c r="EUY3" s="128"/>
      <c r="EUZ3" s="128"/>
      <c r="EVA3" s="128"/>
      <c r="EVB3" s="128"/>
      <c r="EVC3" s="128"/>
      <c r="EVD3" s="128"/>
      <c r="EVE3" s="128"/>
      <c r="EVF3" s="128"/>
      <c r="EVG3" s="128"/>
      <c r="EVH3" s="128"/>
      <c r="EVI3" s="128"/>
      <c r="EVJ3" s="128"/>
      <c r="EVK3" s="128"/>
      <c r="EVL3" s="128"/>
      <c r="EVM3" s="128"/>
      <c r="EVN3" s="128"/>
      <c r="EVO3" s="128"/>
      <c r="EVP3" s="128"/>
      <c r="EVQ3" s="128"/>
      <c r="EVR3" s="128"/>
      <c r="EVS3" s="128"/>
      <c r="EVT3" s="128"/>
      <c r="EVU3" s="128"/>
      <c r="EVV3" s="128"/>
      <c r="EVW3" s="128"/>
      <c r="EVX3" s="128"/>
      <c r="EVY3" s="128"/>
      <c r="EVZ3" s="128"/>
      <c r="EWA3" s="128"/>
      <c r="EWB3" s="128"/>
      <c r="EWC3" s="128"/>
      <c r="EWD3" s="128"/>
      <c r="EWE3" s="128"/>
      <c r="EWF3" s="128"/>
      <c r="EWG3" s="128"/>
      <c r="EWH3" s="128"/>
      <c r="EWI3" s="128"/>
      <c r="EWJ3" s="128"/>
      <c r="EWK3" s="128"/>
      <c r="EWL3" s="128"/>
      <c r="EWM3" s="128"/>
      <c r="EWN3" s="128"/>
      <c r="EWO3" s="128"/>
      <c r="EWP3" s="128"/>
      <c r="EWQ3" s="128"/>
      <c r="EWR3" s="128"/>
      <c r="EWS3" s="128"/>
      <c r="EWT3" s="128"/>
      <c r="EWU3" s="128"/>
      <c r="EWV3" s="128"/>
      <c r="EWW3" s="128"/>
      <c r="EWX3" s="128"/>
      <c r="EWY3" s="128"/>
      <c r="EWZ3" s="128"/>
      <c r="EXA3" s="128"/>
      <c r="EXB3" s="128"/>
      <c r="EXC3" s="128"/>
      <c r="EXD3" s="128"/>
      <c r="EXE3" s="128"/>
      <c r="EXF3" s="128"/>
      <c r="EXG3" s="128"/>
      <c r="EXH3" s="128"/>
      <c r="EXI3" s="128"/>
      <c r="EXJ3" s="128"/>
      <c r="EXK3" s="128"/>
      <c r="EXL3" s="128"/>
      <c r="EXM3" s="128"/>
      <c r="EXN3" s="128"/>
      <c r="EXO3" s="128"/>
      <c r="EXP3" s="128"/>
      <c r="EXQ3" s="128"/>
      <c r="EXR3" s="128"/>
      <c r="EXS3" s="128"/>
      <c r="EXT3" s="128"/>
      <c r="EXU3" s="128"/>
      <c r="EXV3" s="128"/>
      <c r="EXW3" s="128"/>
      <c r="EXX3" s="128"/>
      <c r="EXY3" s="128"/>
      <c r="EXZ3" s="128"/>
      <c r="EYA3" s="128"/>
      <c r="EYB3" s="128"/>
      <c r="EYC3" s="128"/>
      <c r="EYD3" s="128"/>
      <c r="EYE3" s="128"/>
      <c r="EYF3" s="128"/>
      <c r="EYG3" s="128"/>
      <c r="EYH3" s="128"/>
      <c r="EYI3" s="128"/>
      <c r="EYJ3" s="128"/>
      <c r="EYK3" s="128"/>
      <c r="EYL3" s="128"/>
      <c r="EYM3" s="128"/>
      <c r="EYN3" s="128"/>
      <c r="EYO3" s="128"/>
      <c r="EYP3" s="128"/>
      <c r="EYQ3" s="128"/>
      <c r="EYR3" s="128"/>
      <c r="EYS3" s="128"/>
      <c r="EYT3" s="128"/>
      <c r="EYU3" s="128"/>
      <c r="EYV3" s="128"/>
      <c r="EYW3" s="128"/>
      <c r="EYX3" s="128"/>
      <c r="EYY3" s="128"/>
      <c r="EYZ3" s="128"/>
      <c r="EZA3" s="128"/>
      <c r="EZB3" s="128"/>
      <c r="EZC3" s="128"/>
      <c r="EZD3" s="128"/>
      <c r="EZE3" s="128"/>
      <c r="EZF3" s="128"/>
      <c r="EZG3" s="128"/>
      <c r="EZH3" s="128"/>
      <c r="EZI3" s="128"/>
      <c r="EZJ3" s="128"/>
      <c r="EZK3" s="128"/>
      <c r="EZL3" s="128"/>
      <c r="EZM3" s="128"/>
      <c r="EZN3" s="128"/>
      <c r="EZO3" s="128"/>
      <c r="EZP3" s="128"/>
      <c r="EZQ3" s="128"/>
      <c r="EZR3" s="128"/>
      <c r="EZS3" s="128"/>
      <c r="EZT3" s="128"/>
      <c r="EZU3" s="128"/>
      <c r="EZV3" s="128"/>
      <c r="EZW3" s="128"/>
      <c r="EZX3" s="128"/>
      <c r="EZY3" s="128"/>
      <c r="EZZ3" s="128"/>
      <c r="FAA3" s="128"/>
      <c r="FAB3" s="128"/>
      <c r="FAC3" s="128"/>
      <c r="FAD3" s="128"/>
      <c r="FAE3" s="128"/>
      <c r="FAF3" s="128"/>
      <c r="FAG3" s="128"/>
      <c r="FAH3" s="128"/>
      <c r="FAI3" s="128"/>
      <c r="FAJ3" s="128"/>
      <c r="FAK3" s="128"/>
      <c r="FAL3" s="128"/>
      <c r="FAM3" s="128"/>
      <c r="FAN3" s="128"/>
      <c r="FAO3" s="128"/>
      <c r="FAP3" s="128"/>
      <c r="FAQ3" s="128"/>
      <c r="FAR3" s="128"/>
      <c r="FAS3" s="128"/>
      <c r="FAT3" s="128"/>
      <c r="FAU3" s="128"/>
      <c r="FAV3" s="128"/>
      <c r="FAW3" s="128"/>
      <c r="FAX3" s="128"/>
      <c r="FAY3" s="128"/>
      <c r="FAZ3" s="128"/>
      <c r="FBA3" s="128"/>
      <c r="FBB3" s="128"/>
      <c r="FBC3" s="128"/>
      <c r="FBD3" s="128"/>
      <c r="FBE3" s="128"/>
      <c r="FBF3" s="128"/>
      <c r="FBG3" s="128"/>
      <c r="FBH3" s="128"/>
      <c r="FBI3" s="128"/>
      <c r="FBJ3" s="128"/>
      <c r="FBK3" s="128"/>
      <c r="FBL3" s="128"/>
      <c r="FBM3" s="128"/>
      <c r="FBN3" s="128"/>
      <c r="FBO3" s="128"/>
      <c r="FBP3" s="128"/>
      <c r="FBQ3" s="128"/>
      <c r="FBR3" s="128"/>
      <c r="FBS3" s="128"/>
      <c r="FBT3" s="128"/>
      <c r="FBU3" s="128"/>
      <c r="FBV3" s="128"/>
      <c r="FBW3" s="128"/>
      <c r="FBX3" s="128"/>
      <c r="FBY3" s="128"/>
      <c r="FBZ3" s="128"/>
      <c r="FCA3" s="128"/>
      <c r="FCB3" s="128"/>
      <c r="FCC3" s="128"/>
      <c r="FCD3" s="128"/>
      <c r="FCE3" s="128"/>
      <c r="FCF3" s="128"/>
      <c r="FCG3" s="128"/>
      <c r="FCH3" s="128"/>
      <c r="FCI3" s="128"/>
      <c r="FCJ3" s="128"/>
      <c r="FCK3" s="128"/>
      <c r="FCL3" s="128"/>
      <c r="FCM3" s="128"/>
      <c r="FCN3" s="128"/>
      <c r="FCO3" s="128"/>
      <c r="FCP3" s="128"/>
      <c r="FCQ3" s="128"/>
      <c r="FCR3" s="128"/>
      <c r="FCS3" s="128"/>
      <c r="FCT3" s="128"/>
      <c r="FCU3" s="128"/>
      <c r="FCV3" s="128"/>
      <c r="FCW3" s="128"/>
      <c r="FCX3" s="128"/>
      <c r="FCY3" s="128"/>
      <c r="FCZ3" s="128"/>
      <c r="FDA3" s="128"/>
      <c r="FDB3" s="128"/>
      <c r="FDC3" s="128"/>
      <c r="FDD3" s="128"/>
      <c r="FDE3" s="128"/>
      <c r="FDF3" s="128"/>
      <c r="FDG3" s="128"/>
      <c r="FDH3" s="128"/>
      <c r="FDI3" s="128"/>
      <c r="FDJ3" s="128"/>
      <c r="FDK3" s="128"/>
      <c r="FDL3" s="128"/>
      <c r="FDM3" s="128"/>
      <c r="FDN3" s="128"/>
      <c r="FDO3" s="128"/>
      <c r="FDP3" s="128"/>
      <c r="FDQ3" s="128"/>
      <c r="FDR3" s="128"/>
      <c r="FDS3" s="128"/>
      <c r="FDT3" s="128"/>
      <c r="FDU3" s="128"/>
      <c r="FDV3" s="128"/>
      <c r="FDW3" s="128"/>
      <c r="FDX3" s="128"/>
      <c r="FDY3" s="128"/>
      <c r="FDZ3" s="128"/>
      <c r="FEA3" s="128"/>
      <c r="FEB3" s="128"/>
      <c r="FEC3" s="128"/>
      <c r="FED3" s="128"/>
      <c r="FEE3" s="128"/>
      <c r="FEF3" s="128"/>
      <c r="FEG3" s="128"/>
      <c r="FEH3" s="128"/>
      <c r="FEI3" s="128"/>
      <c r="FEJ3" s="128"/>
      <c r="FEK3" s="128"/>
      <c r="FEL3" s="128"/>
      <c r="FEM3" s="128"/>
      <c r="FEN3" s="128"/>
      <c r="FEO3" s="128"/>
      <c r="FEP3" s="128"/>
      <c r="FEQ3" s="128"/>
      <c r="FER3" s="128"/>
      <c r="FES3" s="128"/>
      <c r="FET3" s="128"/>
      <c r="FEU3" s="128"/>
      <c r="FEV3" s="128"/>
      <c r="FEW3" s="128"/>
      <c r="FEX3" s="128"/>
      <c r="FEY3" s="128"/>
      <c r="FEZ3" s="128"/>
      <c r="FFA3" s="128"/>
      <c r="FFB3" s="128"/>
      <c r="FFC3" s="128"/>
      <c r="FFD3" s="128"/>
      <c r="FFE3" s="128"/>
      <c r="FFF3" s="128"/>
      <c r="FFG3" s="128"/>
      <c r="FFH3" s="128"/>
      <c r="FFI3" s="128"/>
      <c r="FFJ3" s="128"/>
      <c r="FFK3" s="128"/>
      <c r="FFL3" s="128"/>
      <c r="FFM3" s="128"/>
      <c r="FFN3" s="128"/>
      <c r="FFO3" s="128"/>
      <c r="FFP3" s="128"/>
      <c r="FFQ3" s="128"/>
      <c r="FFR3" s="128"/>
      <c r="FFS3" s="128"/>
      <c r="FFT3" s="128"/>
      <c r="FFU3" s="128"/>
      <c r="FFV3" s="128"/>
      <c r="FFW3" s="128"/>
      <c r="FFX3" s="128"/>
      <c r="FFY3" s="128"/>
      <c r="FFZ3" s="128"/>
      <c r="FGA3" s="128"/>
      <c r="FGB3" s="128"/>
      <c r="FGC3" s="128"/>
      <c r="FGD3" s="128"/>
      <c r="FGE3" s="128"/>
      <c r="FGF3" s="128"/>
      <c r="FGG3" s="128"/>
      <c r="FGH3" s="128"/>
      <c r="FGI3" s="128"/>
      <c r="FGJ3" s="128"/>
      <c r="FGK3" s="128"/>
      <c r="FGL3" s="128"/>
      <c r="FGM3" s="128"/>
      <c r="FGN3" s="128"/>
      <c r="FGO3" s="128"/>
      <c r="FGP3" s="128"/>
      <c r="FGQ3" s="128"/>
      <c r="FGR3" s="128"/>
      <c r="FGS3" s="128"/>
      <c r="FGT3" s="128"/>
      <c r="FGU3" s="128"/>
      <c r="FGV3" s="128"/>
      <c r="FGW3" s="128"/>
      <c r="FGX3" s="128"/>
      <c r="FGY3" s="128"/>
      <c r="FGZ3" s="128"/>
      <c r="FHA3" s="128"/>
      <c r="FHB3" s="128"/>
      <c r="FHC3" s="128"/>
      <c r="FHD3" s="128"/>
      <c r="FHE3" s="128"/>
      <c r="FHF3" s="128"/>
      <c r="FHG3" s="128"/>
      <c r="FHH3" s="128"/>
      <c r="FHI3" s="128"/>
      <c r="FHJ3" s="128"/>
      <c r="FHK3" s="128"/>
      <c r="FHL3" s="128"/>
      <c r="FHM3" s="128"/>
      <c r="FHN3" s="128"/>
      <c r="FHO3" s="128"/>
      <c r="FHP3" s="128"/>
      <c r="FHQ3" s="128"/>
      <c r="FHR3" s="128"/>
      <c r="FHS3" s="128"/>
      <c r="FHT3" s="128"/>
      <c r="FHU3" s="128"/>
      <c r="FHV3" s="128"/>
      <c r="FHW3" s="128"/>
      <c r="FHX3" s="128"/>
      <c r="FHY3" s="128"/>
      <c r="FHZ3" s="128"/>
      <c r="FIA3" s="128"/>
      <c r="FIB3" s="128"/>
      <c r="FIC3" s="128"/>
      <c r="FID3" s="128"/>
      <c r="FIE3" s="128"/>
      <c r="FIF3" s="128"/>
      <c r="FIG3" s="128"/>
      <c r="FIH3" s="128"/>
      <c r="FII3" s="128"/>
      <c r="FIJ3" s="128"/>
      <c r="FIK3" s="128"/>
      <c r="FIL3" s="128"/>
      <c r="FIM3" s="128"/>
      <c r="FIN3" s="128"/>
      <c r="FIO3" s="128"/>
      <c r="FIP3" s="128"/>
      <c r="FIQ3" s="128"/>
      <c r="FIR3" s="128"/>
      <c r="FIS3" s="128"/>
      <c r="FIT3" s="128"/>
      <c r="FIU3" s="128"/>
      <c r="FIV3" s="128"/>
      <c r="FIW3" s="128"/>
      <c r="FIX3" s="128"/>
      <c r="FIY3" s="128"/>
      <c r="FIZ3" s="128"/>
      <c r="FJA3" s="128"/>
      <c r="FJB3" s="128"/>
      <c r="FJC3" s="128"/>
      <c r="FJD3" s="128"/>
      <c r="FJE3" s="128"/>
      <c r="FJF3" s="128"/>
      <c r="FJG3" s="128"/>
      <c r="FJH3" s="128"/>
      <c r="FJI3" s="128"/>
      <c r="FJJ3" s="128"/>
      <c r="FJK3" s="128"/>
      <c r="FJL3" s="128"/>
      <c r="FJM3" s="128"/>
      <c r="FJN3" s="128"/>
      <c r="FJO3" s="128"/>
      <c r="FJP3" s="128"/>
      <c r="FJQ3" s="128"/>
      <c r="FJR3" s="128"/>
      <c r="FJS3" s="128"/>
      <c r="FJT3" s="128"/>
      <c r="FJU3" s="128"/>
      <c r="FJV3" s="128"/>
      <c r="FJW3" s="128"/>
      <c r="FJX3" s="128"/>
      <c r="FJY3" s="128"/>
      <c r="FJZ3" s="128"/>
      <c r="FKA3" s="128"/>
      <c r="FKB3" s="128"/>
      <c r="FKC3" s="128"/>
      <c r="FKD3" s="128"/>
      <c r="FKE3" s="128"/>
      <c r="FKF3" s="128"/>
      <c r="FKG3" s="128"/>
      <c r="FKH3" s="128"/>
      <c r="FKI3" s="128"/>
      <c r="FKJ3" s="128"/>
      <c r="FKK3" s="128"/>
      <c r="FKL3" s="128"/>
      <c r="FKM3" s="128"/>
      <c r="FKN3" s="128"/>
      <c r="FKO3" s="128"/>
      <c r="FKP3" s="128"/>
      <c r="FKQ3" s="128"/>
      <c r="FKR3" s="128"/>
      <c r="FKS3" s="128"/>
      <c r="FKT3" s="128"/>
      <c r="FKU3" s="128"/>
      <c r="FKV3" s="128"/>
      <c r="FKW3" s="128"/>
      <c r="FKX3" s="128"/>
      <c r="FKY3" s="128"/>
      <c r="FKZ3" s="128"/>
      <c r="FLA3" s="128"/>
      <c r="FLB3" s="128"/>
      <c r="FLC3" s="128"/>
      <c r="FLD3" s="128"/>
      <c r="FLE3" s="128"/>
      <c r="FLF3" s="128"/>
      <c r="FLG3" s="128"/>
      <c r="FLH3" s="128"/>
      <c r="FLI3" s="128"/>
      <c r="FLJ3" s="128"/>
      <c r="FLK3" s="128"/>
      <c r="FLL3" s="128"/>
      <c r="FLM3" s="128"/>
      <c r="FLN3" s="128"/>
      <c r="FLO3" s="128"/>
      <c r="FLP3" s="128"/>
      <c r="FLQ3" s="128"/>
      <c r="FLR3" s="128"/>
      <c r="FLS3" s="128"/>
      <c r="FLT3" s="128"/>
      <c r="FLU3" s="128"/>
      <c r="FLV3" s="128"/>
      <c r="FLW3" s="128"/>
      <c r="FLX3" s="128"/>
      <c r="FLY3" s="128"/>
      <c r="FLZ3" s="128"/>
      <c r="FMA3" s="128"/>
      <c r="FMB3" s="128"/>
      <c r="FMC3" s="128"/>
      <c r="FMD3" s="128"/>
      <c r="FME3" s="128"/>
      <c r="FMF3" s="128"/>
      <c r="FMG3" s="128"/>
      <c r="FMH3" s="128"/>
      <c r="FMI3" s="128"/>
      <c r="FMJ3" s="128"/>
      <c r="FMK3" s="128"/>
      <c r="FML3" s="128"/>
      <c r="FMM3" s="128"/>
      <c r="FMN3" s="128"/>
      <c r="FMO3" s="128"/>
      <c r="FMP3" s="128"/>
      <c r="FMQ3" s="128"/>
      <c r="FMR3" s="128"/>
      <c r="FMS3" s="128"/>
      <c r="FMT3" s="128"/>
      <c r="FMU3" s="128"/>
      <c r="FMV3" s="128"/>
      <c r="FMW3" s="128"/>
      <c r="FMX3" s="128"/>
      <c r="FMY3" s="128"/>
      <c r="FMZ3" s="128"/>
      <c r="FNA3" s="128"/>
      <c r="FNB3" s="128"/>
      <c r="FNC3" s="128"/>
      <c r="FND3" s="128"/>
      <c r="FNE3" s="128"/>
      <c r="FNF3" s="128"/>
      <c r="FNG3" s="128"/>
      <c r="FNH3" s="128"/>
      <c r="FNI3" s="128"/>
      <c r="FNJ3" s="128"/>
      <c r="FNK3" s="128"/>
      <c r="FNL3" s="128"/>
      <c r="FNM3" s="128"/>
      <c r="FNN3" s="128"/>
      <c r="FNO3" s="128"/>
      <c r="FNP3" s="128"/>
      <c r="FNQ3" s="128"/>
      <c r="FNR3" s="128"/>
      <c r="FNS3" s="128"/>
      <c r="FNT3" s="128"/>
      <c r="FNU3" s="128"/>
      <c r="FNV3" s="128"/>
      <c r="FNW3" s="128"/>
      <c r="FNX3" s="128"/>
      <c r="FNY3" s="128"/>
      <c r="FNZ3" s="128"/>
      <c r="FOA3" s="128"/>
      <c r="FOB3" s="128"/>
      <c r="FOC3" s="128"/>
      <c r="FOD3" s="128"/>
      <c r="FOE3" s="128"/>
      <c r="FOF3" s="128"/>
      <c r="FOG3" s="128"/>
      <c r="FOH3" s="128"/>
      <c r="FOI3" s="128"/>
      <c r="FOJ3" s="128"/>
      <c r="FOK3" s="128"/>
      <c r="FOL3" s="128"/>
      <c r="FOM3" s="128"/>
      <c r="FON3" s="128"/>
      <c r="FOO3" s="128"/>
      <c r="FOP3" s="128"/>
      <c r="FOQ3" s="128"/>
      <c r="FOR3" s="128"/>
      <c r="FOS3" s="128"/>
      <c r="FOT3" s="128"/>
      <c r="FOU3" s="128"/>
      <c r="FOV3" s="128"/>
      <c r="FOW3" s="128"/>
      <c r="FOX3" s="128"/>
      <c r="FOY3" s="128"/>
      <c r="FOZ3" s="128"/>
      <c r="FPA3" s="128"/>
      <c r="FPB3" s="128"/>
      <c r="FPC3" s="128"/>
      <c r="FPD3" s="128"/>
      <c r="FPE3" s="128"/>
      <c r="FPF3" s="128"/>
      <c r="FPG3" s="128"/>
      <c r="FPH3" s="128"/>
      <c r="FPI3" s="128"/>
      <c r="FPJ3" s="128"/>
      <c r="FPK3" s="128"/>
      <c r="FPL3" s="128"/>
      <c r="FPM3" s="128"/>
      <c r="FPN3" s="128"/>
      <c r="FPO3" s="128"/>
      <c r="FPP3" s="128"/>
      <c r="FPQ3" s="128"/>
      <c r="FPR3" s="128"/>
      <c r="FPS3" s="128"/>
      <c r="FPT3" s="128"/>
      <c r="FPU3" s="128"/>
      <c r="FPV3" s="128"/>
      <c r="FPW3" s="128"/>
      <c r="FPX3" s="128"/>
      <c r="FPY3" s="128"/>
      <c r="FPZ3" s="128"/>
      <c r="FQA3" s="128"/>
      <c r="FQB3" s="128"/>
      <c r="FQC3" s="128"/>
      <c r="FQD3" s="128"/>
      <c r="FQE3" s="128"/>
      <c r="FQF3" s="128"/>
      <c r="FQG3" s="128"/>
      <c r="FQH3" s="128"/>
      <c r="FQI3" s="128"/>
      <c r="FQJ3" s="128"/>
      <c r="FQK3" s="128"/>
      <c r="FQL3" s="128"/>
      <c r="FQM3" s="128"/>
      <c r="FQN3" s="128"/>
      <c r="FQO3" s="128"/>
      <c r="FQP3" s="128"/>
      <c r="FQQ3" s="128"/>
      <c r="FQR3" s="128"/>
      <c r="FQS3" s="128"/>
      <c r="FQT3" s="128"/>
      <c r="FQU3" s="128"/>
      <c r="FQV3" s="128"/>
      <c r="FQW3" s="128"/>
      <c r="FQX3" s="128"/>
      <c r="FQY3" s="128"/>
      <c r="FQZ3" s="128"/>
      <c r="FRA3" s="128"/>
      <c r="FRB3" s="128"/>
      <c r="FRC3" s="128"/>
      <c r="FRD3" s="128"/>
      <c r="FRE3" s="128"/>
      <c r="FRF3" s="128"/>
      <c r="FRG3" s="128"/>
      <c r="FRH3" s="128"/>
      <c r="FRI3" s="128"/>
      <c r="FRJ3" s="128"/>
      <c r="FRK3" s="128"/>
      <c r="FRL3" s="128"/>
      <c r="FRM3" s="128"/>
      <c r="FRN3" s="128"/>
      <c r="FRO3" s="128"/>
      <c r="FRP3" s="128"/>
      <c r="FRQ3" s="128"/>
      <c r="FRR3" s="128"/>
      <c r="FRS3" s="128"/>
      <c r="FRT3" s="128"/>
      <c r="FRU3" s="128"/>
      <c r="FRV3" s="128"/>
      <c r="FRW3" s="128"/>
      <c r="FRX3" s="128"/>
      <c r="FRY3" s="128"/>
      <c r="FRZ3" s="128"/>
      <c r="FSA3" s="128"/>
      <c r="FSB3" s="128"/>
      <c r="FSC3" s="128"/>
      <c r="FSD3" s="128"/>
      <c r="FSE3" s="128"/>
      <c r="FSF3" s="128"/>
      <c r="FSG3" s="128"/>
      <c r="FSH3" s="128"/>
      <c r="FSI3" s="128"/>
      <c r="FSJ3" s="128"/>
      <c r="FSK3" s="128"/>
      <c r="FSL3" s="128"/>
      <c r="FSM3" s="128"/>
      <c r="FSN3" s="128"/>
      <c r="FSO3" s="128"/>
      <c r="FSP3" s="128"/>
      <c r="FSQ3" s="128"/>
      <c r="FSR3" s="128"/>
      <c r="FSS3" s="128"/>
      <c r="FST3" s="128"/>
      <c r="FSU3" s="128"/>
      <c r="FSV3" s="128"/>
      <c r="FSW3" s="128"/>
      <c r="FSX3" s="128"/>
      <c r="FSY3" s="128"/>
      <c r="FSZ3" s="128"/>
      <c r="FTA3" s="128"/>
      <c r="FTB3" s="128"/>
      <c r="FTC3" s="128"/>
      <c r="FTD3" s="128"/>
      <c r="FTE3" s="128"/>
      <c r="FTF3" s="128"/>
      <c r="FTG3" s="128"/>
      <c r="FTH3" s="128"/>
      <c r="FTI3" s="128"/>
      <c r="FTJ3" s="128"/>
      <c r="FTK3" s="128"/>
      <c r="FTL3" s="128"/>
      <c r="FTM3" s="128"/>
      <c r="FTN3" s="128"/>
      <c r="FTO3" s="128"/>
      <c r="FTP3" s="128"/>
      <c r="FTQ3" s="128"/>
      <c r="FTR3" s="128"/>
      <c r="FTS3" s="128"/>
      <c r="FTT3" s="128"/>
      <c r="FTU3" s="128"/>
      <c r="FTV3" s="128"/>
      <c r="FTW3" s="128"/>
      <c r="FTX3" s="128"/>
      <c r="FTY3" s="128"/>
      <c r="FTZ3" s="128"/>
      <c r="FUA3" s="128"/>
      <c r="FUB3" s="128"/>
      <c r="FUC3" s="128"/>
      <c r="FUD3" s="128"/>
      <c r="FUE3" s="128"/>
      <c r="FUF3" s="128"/>
      <c r="FUG3" s="128"/>
      <c r="FUH3" s="128"/>
      <c r="FUI3" s="128"/>
      <c r="FUJ3" s="128"/>
      <c r="FUK3" s="128"/>
      <c r="FUL3" s="128"/>
      <c r="FUM3" s="128"/>
      <c r="FUN3" s="128"/>
      <c r="FUO3" s="128"/>
      <c r="FUP3" s="128"/>
      <c r="FUQ3" s="128"/>
      <c r="FUR3" s="128"/>
      <c r="FUS3" s="128"/>
      <c r="FUT3" s="128"/>
      <c r="FUU3" s="128"/>
      <c r="FUV3" s="128"/>
      <c r="FUW3" s="128"/>
      <c r="FUX3" s="128"/>
      <c r="FUY3" s="128"/>
      <c r="FUZ3" s="128"/>
      <c r="FVA3" s="128"/>
      <c r="FVB3" s="128"/>
      <c r="FVC3" s="128"/>
      <c r="FVD3" s="128"/>
      <c r="FVE3" s="128"/>
      <c r="FVF3" s="128"/>
      <c r="FVG3" s="128"/>
      <c r="FVH3" s="128"/>
      <c r="FVI3" s="128"/>
      <c r="FVJ3" s="128"/>
      <c r="FVK3" s="128"/>
      <c r="FVL3" s="128"/>
      <c r="FVM3" s="128"/>
      <c r="FVN3" s="128"/>
      <c r="FVO3" s="128"/>
      <c r="FVP3" s="128"/>
      <c r="FVQ3" s="128"/>
      <c r="FVR3" s="128"/>
      <c r="FVS3" s="128"/>
      <c r="FVT3" s="128"/>
      <c r="FVU3" s="128"/>
      <c r="FVV3" s="128"/>
      <c r="FVW3" s="128"/>
      <c r="FVX3" s="128"/>
      <c r="FVY3" s="128"/>
      <c r="FVZ3" s="128"/>
      <c r="FWA3" s="128"/>
      <c r="FWB3" s="128"/>
      <c r="FWC3" s="128"/>
      <c r="FWD3" s="128"/>
      <c r="FWE3" s="128"/>
      <c r="FWF3" s="128"/>
      <c r="FWG3" s="128"/>
      <c r="FWH3" s="128"/>
      <c r="FWI3" s="128"/>
      <c r="FWJ3" s="128"/>
      <c r="FWK3" s="128"/>
      <c r="FWL3" s="128"/>
      <c r="FWM3" s="128"/>
      <c r="FWN3" s="128"/>
      <c r="FWO3" s="128"/>
      <c r="FWP3" s="128"/>
      <c r="FWQ3" s="128"/>
      <c r="FWR3" s="128"/>
      <c r="FWS3" s="128"/>
      <c r="FWT3" s="128"/>
      <c r="FWU3" s="128"/>
      <c r="FWV3" s="128"/>
      <c r="FWW3" s="128"/>
      <c r="FWX3" s="128"/>
      <c r="FWY3" s="128"/>
      <c r="FWZ3" s="128"/>
      <c r="FXA3" s="128"/>
      <c r="FXB3" s="128"/>
      <c r="FXC3" s="128"/>
      <c r="FXD3" s="128"/>
      <c r="FXE3" s="128"/>
      <c r="FXF3" s="128"/>
      <c r="FXG3" s="128"/>
      <c r="FXH3" s="128"/>
      <c r="FXI3" s="128"/>
      <c r="FXJ3" s="128"/>
      <c r="FXK3" s="128"/>
      <c r="FXL3" s="128"/>
      <c r="FXM3" s="128"/>
      <c r="FXN3" s="128"/>
      <c r="FXO3" s="128"/>
      <c r="FXP3" s="128"/>
      <c r="FXQ3" s="128"/>
      <c r="FXR3" s="128"/>
      <c r="FXS3" s="128"/>
      <c r="FXT3" s="128"/>
      <c r="FXU3" s="128"/>
      <c r="FXV3" s="128"/>
      <c r="FXW3" s="128"/>
      <c r="FXX3" s="128"/>
      <c r="FXY3" s="128"/>
      <c r="FXZ3" s="128"/>
      <c r="FYA3" s="128"/>
      <c r="FYB3" s="128"/>
      <c r="FYC3" s="128"/>
      <c r="FYD3" s="128"/>
      <c r="FYE3" s="128"/>
      <c r="FYF3" s="128"/>
      <c r="FYG3" s="128"/>
      <c r="FYH3" s="128"/>
      <c r="FYI3" s="128"/>
      <c r="FYJ3" s="128"/>
      <c r="FYK3" s="128"/>
      <c r="FYL3" s="128"/>
      <c r="FYM3" s="128"/>
      <c r="FYN3" s="128"/>
      <c r="FYO3" s="128"/>
      <c r="FYP3" s="128"/>
      <c r="FYQ3" s="128"/>
      <c r="FYR3" s="128"/>
      <c r="FYS3" s="128"/>
      <c r="FYT3" s="128"/>
      <c r="FYU3" s="128"/>
      <c r="FYV3" s="128"/>
      <c r="FYW3" s="128"/>
      <c r="FYX3" s="128"/>
      <c r="FYY3" s="128"/>
      <c r="FYZ3" s="128"/>
      <c r="FZA3" s="128"/>
      <c r="FZB3" s="128"/>
      <c r="FZC3" s="128"/>
      <c r="FZD3" s="128"/>
      <c r="FZE3" s="128"/>
      <c r="FZF3" s="128"/>
      <c r="FZG3" s="128"/>
      <c r="FZH3" s="128"/>
      <c r="FZI3" s="128"/>
      <c r="FZJ3" s="128"/>
      <c r="FZK3" s="128"/>
      <c r="FZL3" s="128"/>
      <c r="FZM3" s="128"/>
      <c r="FZN3" s="128"/>
      <c r="FZO3" s="128"/>
      <c r="FZP3" s="128"/>
      <c r="FZQ3" s="128"/>
      <c r="FZR3" s="128"/>
      <c r="FZS3" s="128"/>
      <c r="FZT3" s="128"/>
      <c r="FZU3" s="128"/>
      <c r="FZV3" s="128"/>
      <c r="FZW3" s="128"/>
      <c r="FZX3" s="128"/>
      <c r="FZY3" s="128"/>
      <c r="FZZ3" s="128"/>
      <c r="GAA3" s="128"/>
      <c r="GAB3" s="128"/>
      <c r="GAC3" s="128"/>
      <c r="GAD3" s="128"/>
      <c r="GAE3" s="128"/>
      <c r="GAF3" s="128"/>
      <c r="GAG3" s="128"/>
      <c r="GAH3" s="128"/>
      <c r="GAI3" s="128"/>
      <c r="GAJ3" s="128"/>
      <c r="GAK3" s="128"/>
      <c r="GAL3" s="128"/>
      <c r="GAM3" s="128"/>
      <c r="GAN3" s="128"/>
      <c r="GAO3" s="128"/>
      <c r="GAP3" s="128"/>
      <c r="GAQ3" s="128"/>
      <c r="GAR3" s="128"/>
      <c r="GAS3" s="128"/>
      <c r="GAT3" s="128"/>
      <c r="GAU3" s="128"/>
      <c r="GAV3" s="128"/>
      <c r="GAW3" s="128"/>
      <c r="GAX3" s="128"/>
      <c r="GAY3" s="128"/>
      <c r="GAZ3" s="128"/>
      <c r="GBA3" s="128"/>
      <c r="GBB3" s="128"/>
      <c r="GBC3" s="128"/>
      <c r="GBD3" s="128"/>
      <c r="GBE3" s="128"/>
      <c r="GBF3" s="128"/>
      <c r="GBG3" s="128"/>
      <c r="GBH3" s="128"/>
      <c r="GBI3" s="128"/>
      <c r="GBJ3" s="128"/>
      <c r="GBK3" s="128"/>
      <c r="GBL3" s="128"/>
      <c r="GBM3" s="128"/>
      <c r="GBN3" s="128"/>
      <c r="GBO3" s="128"/>
      <c r="GBP3" s="128"/>
      <c r="GBQ3" s="128"/>
      <c r="GBR3" s="128"/>
      <c r="GBS3" s="128"/>
      <c r="GBT3" s="128"/>
      <c r="GBU3" s="128"/>
      <c r="GBV3" s="128"/>
      <c r="GBW3" s="128"/>
      <c r="GBX3" s="128"/>
      <c r="GBY3" s="128"/>
      <c r="GBZ3" s="128"/>
      <c r="GCA3" s="128"/>
      <c r="GCB3" s="128"/>
      <c r="GCC3" s="128"/>
      <c r="GCD3" s="128"/>
      <c r="GCE3" s="128"/>
      <c r="GCF3" s="128"/>
      <c r="GCG3" s="128"/>
      <c r="GCH3" s="128"/>
      <c r="GCI3" s="128"/>
      <c r="GCJ3" s="128"/>
      <c r="GCK3" s="128"/>
      <c r="GCL3" s="128"/>
      <c r="GCM3" s="128"/>
      <c r="GCN3" s="128"/>
      <c r="GCO3" s="128"/>
      <c r="GCP3" s="128"/>
      <c r="GCQ3" s="128"/>
      <c r="GCR3" s="128"/>
      <c r="GCS3" s="128"/>
      <c r="GCT3" s="128"/>
      <c r="GCU3" s="128"/>
      <c r="GCV3" s="128"/>
      <c r="GCW3" s="128"/>
      <c r="GCX3" s="128"/>
      <c r="GCY3" s="128"/>
      <c r="GCZ3" s="128"/>
      <c r="GDA3" s="128"/>
      <c r="GDB3" s="128"/>
      <c r="GDC3" s="128"/>
      <c r="GDD3" s="128"/>
      <c r="GDE3" s="128"/>
      <c r="GDF3" s="128"/>
      <c r="GDG3" s="128"/>
      <c r="GDH3" s="128"/>
      <c r="GDI3" s="128"/>
      <c r="GDJ3" s="128"/>
      <c r="GDK3" s="128"/>
      <c r="GDL3" s="128"/>
      <c r="GDM3" s="128"/>
      <c r="GDN3" s="128"/>
      <c r="GDO3" s="128"/>
      <c r="GDP3" s="128"/>
      <c r="GDQ3" s="128"/>
      <c r="GDR3" s="128"/>
      <c r="GDS3" s="128"/>
      <c r="GDT3" s="128"/>
      <c r="GDU3" s="128"/>
      <c r="GDV3" s="128"/>
      <c r="GDW3" s="128"/>
      <c r="GDX3" s="128"/>
      <c r="GDY3" s="128"/>
      <c r="GDZ3" s="128"/>
      <c r="GEA3" s="128"/>
      <c r="GEB3" s="128"/>
      <c r="GEC3" s="128"/>
      <c r="GED3" s="128"/>
      <c r="GEE3" s="128"/>
      <c r="GEF3" s="128"/>
      <c r="GEG3" s="128"/>
      <c r="GEH3" s="128"/>
      <c r="GEI3" s="128"/>
      <c r="GEJ3" s="128"/>
      <c r="GEK3" s="128"/>
      <c r="GEL3" s="128"/>
      <c r="GEM3" s="128"/>
      <c r="GEN3" s="128"/>
      <c r="GEO3" s="128"/>
      <c r="GEP3" s="128"/>
      <c r="GEQ3" s="128"/>
      <c r="GER3" s="128"/>
      <c r="GES3" s="128"/>
      <c r="GET3" s="128"/>
      <c r="GEU3" s="128"/>
      <c r="GEV3" s="128"/>
      <c r="GEW3" s="128"/>
      <c r="GEX3" s="128"/>
      <c r="GEY3" s="128"/>
      <c r="GEZ3" s="128"/>
      <c r="GFA3" s="128"/>
      <c r="GFB3" s="128"/>
      <c r="GFC3" s="128"/>
      <c r="GFD3" s="128"/>
      <c r="GFE3" s="128"/>
      <c r="GFF3" s="128"/>
      <c r="GFG3" s="128"/>
      <c r="GFH3" s="128"/>
      <c r="GFI3" s="128"/>
      <c r="GFJ3" s="128"/>
      <c r="GFK3" s="128"/>
      <c r="GFL3" s="128"/>
      <c r="GFM3" s="128"/>
      <c r="GFN3" s="128"/>
      <c r="GFO3" s="128"/>
      <c r="GFP3" s="128"/>
      <c r="GFQ3" s="128"/>
      <c r="GFR3" s="128"/>
      <c r="GFS3" s="128"/>
      <c r="GFT3" s="128"/>
      <c r="GFU3" s="128"/>
      <c r="GFV3" s="128"/>
      <c r="GFW3" s="128"/>
      <c r="GFX3" s="128"/>
      <c r="GFY3" s="128"/>
      <c r="GFZ3" s="128"/>
      <c r="GGA3" s="128"/>
      <c r="GGB3" s="128"/>
      <c r="GGC3" s="128"/>
      <c r="GGD3" s="128"/>
      <c r="GGE3" s="128"/>
      <c r="GGF3" s="128"/>
      <c r="GGG3" s="128"/>
      <c r="GGH3" s="128"/>
      <c r="GGI3" s="128"/>
      <c r="GGJ3" s="128"/>
      <c r="GGK3" s="128"/>
      <c r="GGL3" s="128"/>
      <c r="GGM3" s="128"/>
      <c r="GGN3" s="128"/>
      <c r="GGO3" s="128"/>
      <c r="GGP3" s="128"/>
      <c r="GGQ3" s="128"/>
      <c r="GGR3" s="128"/>
      <c r="GGS3" s="128"/>
      <c r="GGT3" s="128"/>
      <c r="GGU3" s="128"/>
      <c r="GGV3" s="128"/>
      <c r="GGW3" s="128"/>
      <c r="GGX3" s="128"/>
      <c r="GGY3" s="128"/>
      <c r="GGZ3" s="128"/>
      <c r="GHA3" s="128"/>
      <c r="GHB3" s="128"/>
      <c r="GHC3" s="128"/>
      <c r="GHD3" s="128"/>
      <c r="GHE3" s="128"/>
      <c r="GHF3" s="128"/>
      <c r="GHG3" s="128"/>
      <c r="GHH3" s="128"/>
      <c r="GHI3" s="128"/>
      <c r="GHJ3" s="128"/>
      <c r="GHK3" s="128"/>
      <c r="GHL3" s="128"/>
      <c r="GHM3" s="128"/>
      <c r="GHN3" s="128"/>
      <c r="GHO3" s="128"/>
      <c r="GHP3" s="128"/>
      <c r="GHQ3" s="128"/>
      <c r="GHR3" s="128"/>
      <c r="GHS3" s="128"/>
      <c r="GHT3" s="128"/>
      <c r="GHU3" s="128"/>
      <c r="GHV3" s="128"/>
      <c r="GHW3" s="128"/>
      <c r="GHX3" s="128"/>
      <c r="GHY3" s="128"/>
      <c r="GHZ3" s="128"/>
      <c r="GIA3" s="128"/>
      <c r="GIB3" s="128"/>
      <c r="GIC3" s="128"/>
      <c r="GID3" s="128"/>
      <c r="GIE3" s="128"/>
      <c r="GIF3" s="128"/>
      <c r="GIG3" s="128"/>
      <c r="GIH3" s="128"/>
      <c r="GII3" s="128"/>
      <c r="GIJ3" s="128"/>
      <c r="GIK3" s="128"/>
      <c r="GIL3" s="128"/>
      <c r="GIM3" s="128"/>
      <c r="GIN3" s="128"/>
      <c r="GIO3" s="128"/>
      <c r="GIP3" s="128"/>
      <c r="GIQ3" s="128"/>
      <c r="GIR3" s="128"/>
      <c r="GIS3" s="128"/>
      <c r="GIT3" s="128"/>
      <c r="GIU3" s="128"/>
      <c r="GIV3" s="128"/>
      <c r="GIW3" s="128"/>
      <c r="GIX3" s="128"/>
      <c r="GIY3" s="128"/>
      <c r="GIZ3" s="128"/>
      <c r="GJA3" s="128"/>
      <c r="GJB3" s="128"/>
      <c r="GJC3" s="128"/>
      <c r="GJD3" s="128"/>
      <c r="GJE3" s="128"/>
      <c r="GJF3" s="128"/>
      <c r="GJG3" s="128"/>
      <c r="GJH3" s="128"/>
      <c r="GJI3" s="128"/>
      <c r="GJJ3" s="128"/>
      <c r="GJK3" s="128"/>
      <c r="GJL3" s="128"/>
      <c r="GJM3" s="128"/>
      <c r="GJN3" s="128"/>
      <c r="GJO3" s="128"/>
      <c r="GJP3" s="128"/>
      <c r="GJQ3" s="128"/>
      <c r="GJR3" s="128"/>
      <c r="GJS3" s="128"/>
      <c r="GJT3" s="128"/>
      <c r="GJU3" s="128"/>
      <c r="GJV3" s="128"/>
      <c r="GJW3" s="128"/>
      <c r="GJX3" s="128"/>
      <c r="GJY3" s="128"/>
      <c r="GJZ3" s="128"/>
      <c r="GKA3" s="128"/>
      <c r="GKB3" s="128"/>
      <c r="GKC3" s="128"/>
      <c r="GKD3" s="128"/>
      <c r="GKE3" s="128"/>
      <c r="GKF3" s="128"/>
      <c r="GKG3" s="128"/>
      <c r="GKH3" s="128"/>
      <c r="GKI3" s="128"/>
      <c r="GKJ3" s="128"/>
      <c r="GKK3" s="128"/>
      <c r="GKL3" s="128"/>
      <c r="GKM3" s="128"/>
      <c r="GKN3" s="128"/>
      <c r="GKO3" s="128"/>
      <c r="GKP3" s="128"/>
      <c r="GKQ3" s="128"/>
      <c r="GKR3" s="128"/>
      <c r="GKS3" s="128"/>
      <c r="GKT3" s="128"/>
      <c r="GKU3" s="128"/>
      <c r="GKV3" s="128"/>
      <c r="GKW3" s="128"/>
      <c r="GKX3" s="128"/>
      <c r="GKY3" s="128"/>
      <c r="GKZ3" s="128"/>
      <c r="GLA3" s="128"/>
      <c r="GLB3" s="128"/>
      <c r="GLC3" s="128"/>
      <c r="GLD3" s="128"/>
      <c r="GLE3" s="128"/>
      <c r="GLF3" s="128"/>
      <c r="GLG3" s="128"/>
      <c r="GLH3" s="128"/>
      <c r="GLI3" s="128"/>
      <c r="GLJ3" s="128"/>
      <c r="GLK3" s="128"/>
      <c r="GLL3" s="128"/>
      <c r="GLM3" s="128"/>
      <c r="GLN3" s="128"/>
      <c r="GLO3" s="128"/>
      <c r="GLP3" s="128"/>
      <c r="GLQ3" s="128"/>
      <c r="GLR3" s="128"/>
      <c r="GLS3" s="128"/>
      <c r="GLT3" s="128"/>
      <c r="GLU3" s="128"/>
      <c r="GLV3" s="128"/>
      <c r="GLW3" s="128"/>
      <c r="GLX3" s="128"/>
      <c r="GLY3" s="128"/>
      <c r="GLZ3" s="128"/>
      <c r="GMA3" s="128"/>
      <c r="GMB3" s="128"/>
      <c r="GMC3" s="128"/>
      <c r="GMD3" s="128"/>
      <c r="GME3" s="128"/>
      <c r="GMF3" s="128"/>
      <c r="GMG3" s="128"/>
      <c r="GMH3" s="128"/>
      <c r="GMI3" s="128"/>
      <c r="GMJ3" s="128"/>
      <c r="GMK3" s="128"/>
      <c r="GML3" s="128"/>
      <c r="GMM3" s="128"/>
      <c r="GMN3" s="128"/>
      <c r="GMO3" s="128"/>
      <c r="GMP3" s="128"/>
      <c r="GMQ3" s="128"/>
      <c r="GMR3" s="128"/>
      <c r="GMS3" s="128"/>
      <c r="GMT3" s="128"/>
      <c r="GMU3" s="128"/>
      <c r="GMV3" s="128"/>
      <c r="GMW3" s="128"/>
      <c r="GMX3" s="128"/>
      <c r="GMY3" s="128"/>
      <c r="GMZ3" s="128"/>
      <c r="GNA3" s="128"/>
      <c r="GNB3" s="128"/>
      <c r="GNC3" s="128"/>
      <c r="GND3" s="128"/>
      <c r="GNE3" s="128"/>
      <c r="GNF3" s="128"/>
      <c r="GNG3" s="128"/>
      <c r="GNH3" s="128"/>
      <c r="GNI3" s="128"/>
      <c r="GNJ3" s="128"/>
      <c r="GNK3" s="128"/>
      <c r="GNL3" s="128"/>
      <c r="GNM3" s="128"/>
      <c r="GNN3" s="128"/>
      <c r="GNO3" s="128"/>
      <c r="GNP3" s="128"/>
      <c r="GNQ3" s="128"/>
      <c r="GNR3" s="128"/>
      <c r="GNS3" s="128"/>
      <c r="GNT3" s="128"/>
      <c r="GNU3" s="128"/>
      <c r="GNV3" s="128"/>
      <c r="GNW3" s="128"/>
      <c r="GNX3" s="128"/>
      <c r="GNY3" s="128"/>
      <c r="GNZ3" s="128"/>
      <c r="GOA3" s="128"/>
      <c r="GOB3" s="128"/>
      <c r="GOC3" s="128"/>
      <c r="GOD3" s="128"/>
      <c r="GOE3" s="128"/>
      <c r="GOF3" s="128"/>
      <c r="GOG3" s="128"/>
      <c r="GOH3" s="128"/>
      <c r="GOI3" s="128"/>
      <c r="GOJ3" s="128"/>
      <c r="GOK3" s="128"/>
      <c r="GOL3" s="128"/>
      <c r="GOM3" s="128"/>
      <c r="GON3" s="128"/>
      <c r="GOO3" s="128"/>
      <c r="GOP3" s="128"/>
      <c r="GOQ3" s="128"/>
      <c r="GOR3" s="128"/>
      <c r="GOS3" s="128"/>
      <c r="GOT3" s="128"/>
      <c r="GOU3" s="128"/>
      <c r="GOV3" s="128"/>
      <c r="GOW3" s="128"/>
      <c r="GOX3" s="128"/>
      <c r="GOY3" s="128"/>
      <c r="GOZ3" s="128"/>
      <c r="GPA3" s="128"/>
      <c r="GPB3" s="128"/>
      <c r="GPC3" s="128"/>
      <c r="GPD3" s="128"/>
      <c r="GPE3" s="128"/>
      <c r="GPF3" s="128"/>
      <c r="GPG3" s="128"/>
      <c r="GPH3" s="128"/>
      <c r="GPI3" s="128"/>
      <c r="GPJ3" s="128"/>
      <c r="GPK3" s="128"/>
      <c r="GPL3" s="128"/>
      <c r="GPM3" s="128"/>
      <c r="GPN3" s="128"/>
      <c r="GPO3" s="128"/>
      <c r="GPP3" s="128"/>
      <c r="GPQ3" s="128"/>
      <c r="GPR3" s="128"/>
      <c r="GPS3" s="128"/>
      <c r="GPT3" s="128"/>
      <c r="GPU3" s="128"/>
      <c r="GPV3" s="128"/>
      <c r="GPW3" s="128"/>
      <c r="GPX3" s="128"/>
      <c r="GPY3" s="128"/>
      <c r="GPZ3" s="128"/>
      <c r="GQA3" s="128"/>
      <c r="GQB3" s="128"/>
      <c r="GQC3" s="128"/>
      <c r="GQD3" s="128"/>
      <c r="GQE3" s="128"/>
      <c r="GQF3" s="128"/>
      <c r="GQG3" s="128"/>
      <c r="GQH3" s="128"/>
      <c r="GQI3" s="128"/>
      <c r="GQJ3" s="128"/>
      <c r="GQK3" s="128"/>
      <c r="GQL3" s="128"/>
      <c r="GQM3" s="128"/>
      <c r="GQN3" s="128"/>
      <c r="GQO3" s="128"/>
      <c r="GQP3" s="128"/>
      <c r="GQQ3" s="128"/>
      <c r="GQR3" s="128"/>
      <c r="GQS3" s="128"/>
      <c r="GQT3" s="128"/>
      <c r="GQU3" s="128"/>
      <c r="GQV3" s="128"/>
      <c r="GQW3" s="128"/>
      <c r="GQX3" s="128"/>
      <c r="GQY3" s="128"/>
      <c r="GQZ3" s="128"/>
      <c r="GRA3" s="128"/>
      <c r="GRB3" s="128"/>
      <c r="GRC3" s="128"/>
      <c r="GRD3" s="128"/>
      <c r="GRE3" s="128"/>
      <c r="GRF3" s="128"/>
      <c r="GRG3" s="128"/>
      <c r="GRH3" s="128"/>
      <c r="GRI3" s="128"/>
      <c r="GRJ3" s="128"/>
      <c r="GRK3" s="128"/>
      <c r="GRL3" s="128"/>
      <c r="GRM3" s="128"/>
      <c r="GRN3" s="128"/>
      <c r="GRO3" s="128"/>
      <c r="GRP3" s="128"/>
      <c r="GRQ3" s="128"/>
      <c r="GRR3" s="128"/>
      <c r="GRS3" s="128"/>
      <c r="GRT3" s="128"/>
      <c r="GRU3" s="128"/>
      <c r="GRV3" s="128"/>
      <c r="GRW3" s="128"/>
      <c r="GRX3" s="128"/>
      <c r="GRY3" s="128"/>
      <c r="GRZ3" s="128"/>
      <c r="GSA3" s="128"/>
      <c r="GSB3" s="128"/>
      <c r="GSC3" s="128"/>
      <c r="GSD3" s="128"/>
      <c r="GSE3" s="128"/>
      <c r="GSF3" s="128"/>
      <c r="GSG3" s="128"/>
      <c r="GSH3" s="128"/>
      <c r="GSI3" s="128"/>
      <c r="GSJ3" s="128"/>
      <c r="GSK3" s="128"/>
      <c r="GSL3" s="128"/>
      <c r="GSM3" s="128"/>
      <c r="GSN3" s="128"/>
      <c r="GSO3" s="128"/>
      <c r="GSP3" s="128"/>
      <c r="GSQ3" s="128"/>
      <c r="GSR3" s="128"/>
      <c r="GSS3" s="128"/>
      <c r="GST3" s="128"/>
      <c r="GSU3" s="128"/>
      <c r="GSV3" s="128"/>
      <c r="GSW3" s="128"/>
      <c r="GSX3" s="128"/>
      <c r="GSY3" s="128"/>
      <c r="GSZ3" s="128"/>
      <c r="GTA3" s="128"/>
      <c r="GTB3" s="128"/>
      <c r="GTC3" s="128"/>
      <c r="GTD3" s="128"/>
      <c r="GTE3" s="128"/>
      <c r="GTF3" s="128"/>
      <c r="GTG3" s="128"/>
      <c r="GTH3" s="128"/>
      <c r="GTI3" s="128"/>
      <c r="GTJ3" s="128"/>
      <c r="GTK3" s="128"/>
      <c r="GTL3" s="128"/>
      <c r="GTM3" s="128"/>
      <c r="GTN3" s="128"/>
      <c r="GTO3" s="128"/>
      <c r="GTP3" s="128"/>
      <c r="GTQ3" s="128"/>
      <c r="GTR3" s="128"/>
      <c r="GTS3" s="128"/>
      <c r="GTT3" s="128"/>
      <c r="GTU3" s="128"/>
      <c r="GTV3" s="128"/>
      <c r="GTW3" s="128"/>
      <c r="GTX3" s="128"/>
      <c r="GTY3" s="128"/>
      <c r="GTZ3" s="128"/>
      <c r="GUA3" s="128"/>
      <c r="GUB3" s="128"/>
      <c r="GUC3" s="128"/>
      <c r="GUD3" s="128"/>
      <c r="GUE3" s="128"/>
      <c r="GUF3" s="128"/>
      <c r="GUG3" s="128"/>
      <c r="GUH3" s="128"/>
      <c r="GUI3" s="128"/>
      <c r="GUJ3" s="128"/>
      <c r="GUK3" s="128"/>
      <c r="GUL3" s="128"/>
      <c r="GUM3" s="128"/>
      <c r="GUN3" s="128"/>
      <c r="GUO3" s="128"/>
      <c r="GUP3" s="128"/>
      <c r="GUQ3" s="128"/>
      <c r="GUR3" s="128"/>
      <c r="GUS3" s="128"/>
      <c r="GUT3" s="128"/>
      <c r="GUU3" s="128"/>
      <c r="GUV3" s="128"/>
      <c r="GUW3" s="128"/>
      <c r="GUX3" s="128"/>
      <c r="GUY3" s="128"/>
      <c r="GUZ3" s="128"/>
      <c r="GVA3" s="128"/>
      <c r="GVB3" s="128"/>
      <c r="GVC3" s="128"/>
      <c r="GVD3" s="128"/>
      <c r="GVE3" s="128"/>
      <c r="GVF3" s="128"/>
      <c r="GVG3" s="128"/>
      <c r="GVH3" s="128"/>
      <c r="GVI3" s="128"/>
      <c r="GVJ3" s="128"/>
      <c r="GVK3" s="128"/>
      <c r="GVL3" s="128"/>
      <c r="GVM3" s="128"/>
      <c r="GVN3" s="128"/>
      <c r="GVO3" s="128"/>
      <c r="GVP3" s="128"/>
      <c r="GVQ3" s="128"/>
      <c r="GVR3" s="128"/>
      <c r="GVS3" s="128"/>
      <c r="GVT3" s="128"/>
      <c r="GVU3" s="128"/>
      <c r="GVV3" s="128"/>
      <c r="GVW3" s="128"/>
      <c r="GVX3" s="128"/>
      <c r="GVY3" s="128"/>
      <c r="GVZ3" s="128"/>
      <c r="GWA3" s="128"/>
      <c r="GWB3" s="128"/>
      <c r="GWC3" s="128"/>
      <c r="GWD3" s="128"/>
      <c r="GWE3" s="128"/>
      <c r="GWF3" s="128"/>
      <c r="GWG3" s="128"/>
      <c r="GWH3" s="128"/>
      <c r="GWI3" s="128"/>
      <c r="GWJ3" s="128"/>
      <c r="GWK3" s="128"/>
      <c r="GWL3" s="128"/>
      <c r="GWM3" s="128"/>
      <c r="GWN3" s="128"/>
      <c r="GWO3" s="128"/>
      <c r="GWP3" s="128"/>
      <c r="GWQ3" s="128"/>
      <c r="GWR3" s="128"/>
      <c r="GWS3" s="128"/>
      <c r="GWT3" s="128"/>
      <c r="GWU3" s="128"/>
      <c r="GWV3" s="128"/>
      <c r="GWW3" s="128"/>
      <c r="GWX3" s="128"/>
      <c r="GWY3" s="128"/>
      <c r="GWZ3" s="128"/>
      <c r="GXA3" s="128"/>
      <c r="GXB3" s="128"/>
      <c r="GXC3" s="128"/>
      <c r="GXD3" s="128"/>
      <c r="GXE3" s="128"/>
      <c r="GXF3" s="128"/>
      <c r="GXG3" s="128"/>
      <c r="GXH3" s="128"/>
      <c r="GXI3" s="128"/>
      <c r="GXJ3" s="128"/>
      <c r="GXK3" s="128"/>
      <c r="GXL3" s="128"/>
      <c r="GXM3" s="128"/>
      <c r="GXN3" s="128"/>
      <c r="GXO3" s="128"/>
      <c r="GXP3" s="128"/>
      <c r="GXQ3" s="128"/>
      <c r="GXR3" s="128"/>
      <c r="GXS3" s="128"/>
      <c r="GXT3" s="128"/>
      <c r="GXU3" s="128"/>
      <c r="GXV3" s="128"/>
      <c r="GXW3" s="128"/>
      <c r="GXX3" s="128"/>
      <c r="GXY3" s="128"/>
      <c r="GXZ3" s="128"/>
      <c r="GYA3" s="128"/>
      <c r="GYB3" s="128"/>
      <c r="GYC3" s="128"/>
      <c r="GYD3" s="128"/>
      <c r="GYE3" s="128"/>
      <c r="GYF3" s="128"/>
      <c r="GYG3" s="128"/>
      <c r="GYH3" s="128"/>
      <c r="GYI3" s="128"/>
      <c r="GYJ3" s="128"/>
      <c r="GYK3" s="128"/>
      <c r="GYL3" s="128"/>
      <c r="GYM3" s="128"/>
      <c r="GYN3" s="128"/>
      <c r="GYO3" s="128"/>
      <c r="GYP3" s="128"/>
      <c r="GYQ3" s="128"/>
      <c r="GYR3" s="128"/>
      <c r="GYS3" s="128"/>
      <c r="GYT3" s="128"/>
      <c r="GYU3" s="128"/>
      <c r="GYV3" s="128"/>
      <c r="GYW3" s="128"/>
      <c r="GYX3" s="128"/>
      <c r="GYY3" s="128"/>
      <c r="GYZ3" s="128"/>
      <c r="GZA3" s="128"/>
      <c r="GZB3" s="128"/>
      <c r="GZC3" s="128"/>
      <c r="GZD3" s="128"/>
      <c r="GZE3" s="128"/>
      <c r="GZF3" s="128"/>
      <c r="GZG3" s="128"/>
      <c r="GZH3" s="128"/>
      <c r="GZI3" s="128"/>
      <c r="GZJ3" s="128"/>
      <c r="GZK3" s="128"/>
      <c r="GZL3" s="128"/>
      <c r="GZM3" s="128"/>
      <c r="GZN3" s="128"/>
      <c r="GZO3" s="128"/>
      <c r="GZP3" s="128"/>
      <c r="GZQ3" s="128"/>
      <c r="GZR3" s="128"/>
      <c r="GZS3" s="128"/>
      <c r="GZT3" s="128"/>
      <c r="GZU3" s="128"/>
      <c r="GZV3" s="128"/>
      <c r="GZW3" s="128"/>
      <c r="GZX3" s="128"/>
      <c r="GZY3" s="128"/>
      <c r="GZZ3" s="128"/>
      <c r="HAA3" s="128"/>
      <c r="HAB3" s="128"/>
      <c r="HAC3" s="128"/>
      <c r="HAD3" s="128"/>
      <c r="HAE3" s="128"/>
      <c r="HAF3" s="128"/>
      <c r="HAG3" s="128"/>
      <c r="HAH3" s="128"/>
      <c r="HAI3" s="128"/>
      <c r="HAJ3" s="128"/>
      <c r="HAK3" s="128"/>
      <c r="HAL3" s="128"/>
      <c r="HAM3" s="128"/>
      <c r="HAN3" s="128"/>
      <c r="HAO3" s="128"/>
      <c r="HAP3" s="128"/>
      <c r="HAQ3" s="128"/>
      <c r="HAR3" s="128"/>
      <c r="HAS3" s="128"/>
      <c r="HAT3" s="128"/>
      <c r="HAU3" s="128"/>
      <c r="HAV3" s="128"/>
      <c r="HAW3" s="128"/>
      <c r="HAX3" s="128"/>
      <c r="HAY3" s="128"/>
      <c r="HAZ3" s="128"/>
      <c r="HBA3" s="128"/>
      <c r="HBB3" s="128"/>
      <c r="HBC3" s="128"/>
      <c r="HBD3" s="128"/>
      <c r="HBE3" s="128"/>
      <c r="HBF3" s="128"/>
      <c r="HBG3" s="128"/>
      <c r="HBH3" s="128"/>
      <c r="HBI3" s="128"/>
      <c r="HBJ3" s="128"/>
      <c r="HBK3" s="128"/>
      <c r="HBL3" s="128"/>
      <c r="HBM3" s="128"/>
      <c r="HBN3" s="128"/>
      <c r="HBO3" s="128"/>
      <c r="HBP3" s="128"/>
      <c r="HBQ3" s="128"/>
      <c r="HBR3" s="128"/>
      <c r="HBS3" s="128"/>
      <c r="HBT3" s="128"/>
      <c r="HBU3" s="128"/>
      <c r="HBV3" s="128"/>
      <c r="HBW3" s="128"/>
      <c r="HBX3" s="128"/>
      <c r="HBY3" s="128"/>
      <c r="HBZ3" s="128"/>
      <c r="HCA3" s="128"/>
      <c r="HCB3" s="128"/>
      <c r="HCC3" s="128"/>
      <c r="HCD3" s="128"/>
      <c r="HCE3" s="128"/>
      <c r="HCF3" s="128"/>
      <c r="HCG3" s="128"/>
      <c r="HCH3" s="128"/>
      <c r="HCI3" s="128"/>
      <c r="HCJ3" s="128"/>
      <c r="HCK3" s="128"/>
      <c r="HCL3" s="128"/>
      <c r="HCM3" s="128"/>
      <c r="HCN3" s="128"/>
      <c r="HCO3" s="128"/>
      <c r="HCP3" s="128"/>
      <c r="HCQ3" s="128"/>
      <c r="HCR3" s="128"/>
      <c r="HCS3" s="128"/>
      <c r="HCT3" s="128"/>
      <c r="HCU3" s="128"/>
      <c r="HCV3" s="128"/>
      <c r="HCW3" s="128"/>
      <c r="HCX3" s="128"/>
      <c r="HCY3" s="128"/>
      <c r="HCZ3" s="128"/>
      <c r="HDA3" s="128"/>
      <c r="HDB3" s="128"/>
      <c r="HDC3" s="128"/>
      <c r="HDD3" s="128"/>
      <c r="HDE3" s="128"/>
      <c r="HDF3" s="128"/>
      <c r="HDG3" s="128"/>
      <c r="HDH3" s="128"/>
      <c r="HDI3" s="128"/>
      <c r="HDJ3" s="128"/>
      <c r="HDK3" s="128"/>
      <c r="HDL3" s="128"/>
      <c r="HDM3" s="128"/>
      <c r="HDN3" s="128"/>
      <c r="HDO3" s="128"/>
      <c r="HDP3" s="128"/>
      <c r="HDQ3" s="128"/>
      <c r="HDR3" s="128"/>
      <c r="HDS3" s="128"/>
      <c r="HDT3" s="128"/>
      <c r="HDU3" s="128"/>
      <c r="HDV3" s="128"/>
      <c r="HDW3" s="128"/>
      <c r="HDX3" s="128"/>
      <c r="HDY3" s="128"/>
      <c r="HDZ3" s="128"/>
      <c r="HEA3" s="128"/>
      <c r="HEB3" s="128"/>
      <c r="HEC3" s="128"/>
      <c r="HED3" s="128"/>
      <c r="HEE3" s="128"/>
      <c r="HEF3" s="128"/>
      <c r="HEG3" s="128"/>
      <c r="HEH3" s="128"/>
      <c r="HEI3" s="128"/>
      <c r="HEJ3" s="128"/>
      <c r="HEK3" s="128"/>
      <c r="HEL3" s="128"/>
      <c r="HEM3" s="128"/>
      <c r="HEN3" s="128"/>
      <c r="HEO3" s="128"/>
      <c r="HEP3" s="128"/>
      <c r="HEQ3" s="128"/>
      <c r="HER3" s="128"/>
      <c r="HES3" s="128"/>
      <c r="HET3" s="128"/>
      <c r="HEU3" s="128"/>
      <c r="HEV3" s="128"/>
      <c r="HEW3" s="128"/>
      <c r="HEX3" s="128"/>
      <c r="HEY3" s="128"/>
      <c r="HEZ3" s="128"/>
      <c r="HFA3" s="128"/>
      <c r="HFB3" s="128"/>
      <c r="HFC3" s="128"/>
      <c r="HFD3" s="128"/>
      <c r="HFE3" s="128"/>
      <c r="HFF3" s="128"/>
      <c r="HFG3" s="128"/>
      <c r="HFH3" s="128"/>
      <c r="HFI3" s="128"/>
      <c r="HFJ3" s="128"/>
      <c r="HFK3" s="128"/>
      <c r="HFL3" s="128"/>
      <c r="HFM3" s="128"/>
      <c r="HFN3" s="128"/>
      <c r="HFO3" s="128"/>
      <c r="HFP3" s="128"/>
      <c r="HFQ3" s="128"/>
      <c r="HFR3" s="128"/>
      <c r="HFS3" s="128"/>
      <c r="HFT3" s="128"/>
      <c r="HFU3" s="128"/>
      <c r="HFV3" s="128"/>
      <c r="HFW3" s="128"/>
      <c r="HFX3" s="128"/>
      <c r="HFY3" s="128"/>
      <c r="HFZ3" s="128"/>
      <c r="HGA3" s="128"/>
      <c r="HGB3" s="128"/>
      <c r="HGC3" s="128"/>
      <c r="HGD3" s="128"/>
      <c r="HGE3" s="128"/>
      <c r="HGF3" s="128"/>
      <c r="HGG3" s="128"/>
      <c r="HGH3" s="128"/>
      <c r="HGI3" s="128"/>
      <c r="HGJ3" s="128"/>
      <c r="HGK3" s="128"/>
      <c r="HGL3" s="128"/>
      <c r="HGM3" s="128"/>
      <c r="HGN3" s="128"/>
      <c r="HGO3" s="128"/>
      <c r="HGP3" s="128"/>
      <c r="HGQ3" s="128"/>
      <c r="HGR3" s="128"/>
      <c r="HGS3" s="128"/>
      <c r="HGT3" s="128"/>
      <c r="HGU3" s="128"/>
      <c r="HGV3" s="128"/>
      <c r="HGW3" s="128"/>
      <c r="HGX3" s="128"/>
      <c r="HGY3" s="128"/>
      <c r="HGZ3" s="128"/>
      <c r="HHA3" s="128"/>
      <c r="HHB3" s="128"/>
      <c r="HHC3" s="128"/>
      <c r="HHD3" s="128"/>
      <c r="HHE3" s="128"/>
      <c r="HHF3" s="128"/>
      <c r="HHG3" s="128"/>
      <c r="HHH3" s="128"/>
      <c r="HHI3" s="128"/>
      <c r="HHJ3" s="128"/>
      <c r="HHK3" s="128"/>
      <c r="HHL3" s="128"/>
      <c r="HHM3" s="128"/>
      <c r="HHN3" s="128"/>
      <c r="HHO3" s="128"/>
      <c r="HHP3" s="128"/>
      <c r="HHQ3" s="128"/>
      <c r="HHR3" s="128"/>
      <c r="HHS3" s="128"/>
      <c r="HHT3" s="128"/>
      <c r="HHU3" s="128"/>
      <c r="HHV3" s="128"/>
      <c r="HHW3" s="128"/>
      <c r="HHX3" s="128"/>
      <c r="HHY3" s="128"/>
      <c r="HHZ3" s="128"/>
      <c r="HIA3" s="128"/>
      <c r="HIB3" s="128"/>
      <c r="HIC3" s="128"/>
      <c r="HID3" s="128"/>
      <c r="HIE3" s="128"/>
      <c r="HIF3" s="128"/>
      <c r="HIG3" s="128"/>
      <c r="HIH3" s="128"/>
      <c r="HII3" s="128"/>
      <c r="HIJ3" s="128"/>
      <c r="HIK3" s="128"/>
      <c r="HIL3" s="128"/>
      <c r="HIM3" s="128"/>
      <c r="HIN3" s="128"/>
      <c r="HIO3" s="128"/>
      <c r="HIP3" s="128"/>
      <c r="HIQ3" s="128"/>
      <c r="HIR3" s="128"/>
      <c r="HIS3" s="128"/>
      <c r="HIT3" s="128"/>
      <c r="HIU3" s="128"/>
      <c r="HIV3" s="128"/>
      <c r="HIW3" s="128"/>
      <c r="HIX3" s="128"/>
      <c r="HIY3" s="128"/>
      <c r="HIZ3" s="128"/>
      <c r="HJA3" s="128"/>
      <c r="HJB3" s="128"/>
      <c r="HJC3" s="128"/>
      <c r="HJD3" s="128"/>
      <c r="HJE3" s="128"/>
      <c r="HJF3" s="128"/>
      <c r="HJG3" s="128"/>
      <c r="HJH3" s="128"/>
      <c r="HJI3" s="128"/>
      <c r="HJJ3" s="128"/>
      <c r="HJK3" s="128"/>
      <c r="HJL3" s="128"/>
      <c r="HJM3" s="128"/>
      <c r="HJN3" s="128"/>
      <c r="HJO3" s="128"/>
      <c r="HJP3" s="128"/>
      <c r="HJQ3" s="128"/>
      <c r="HJR3" s="128"/>
      <c r="HJS3" s="128"/>
      <c r="HJT3" s="128"/>
      <c r="HJU3" s="128"/>
      <c r="HJV3" s="128"/>
      <c r="HJW3" s="128"/>
      <c r="HJX3" s="128"/>
      <c r="HJY3" s="128"/>
      <c r="HJZ3" s="128"/>
      <c r="HKA3" s="128"/>
      <c r="HKB3" s="128"/>
      <c r="HKC3" s="128"/>
      <c r="HKD3" s="128"/>
      <c r="HKE3" s="128"/>
      <c r="HKF3" s="128"/>
      <c r="HKG3" s="128"/>
      <c r="HKH3" s="128"/>
      <c r="HKI3" s="128"/>
      <c r="HKJ3" s="128"/>
      <c r="HKK3" s="128"/>
      <c r="HKL3" s="128"/>
      <c r="HKM3" s="128"/>
      <c r="HKN3" s="128"/>
      <c r="HKO3" s="128"/>
      <c r="HKP3" s="128"/>
      <c r="HKQ3" s="128"/>
      <c r="HKR3" s="128"/>
      <c r="HKS3" s="128"/>
      <c r="HKT3" s="128"/>
      <c r="HKU3" s="128"/>
      <c r="HKV3" s="128"/>
      <c r="HKW3" s="128"/>
      <c r="HKX3" s="128"/>
      <c r="HKY3" s="128"/>
      <c r="HKZ3" s="128"/>
      <c r="HLA3" s="128"/>
      <c r="HLB3" s="128"/>
      <c r="HLC3" s="128"/>
      <c r="HLD3" s="128"/>
      <c r="HLE3" s="128"/>
      <c r="HLF3" s="128"/>
      <c r="HLG3" s="128"/>
      <c r="HLH3" s="128"/>
      <c r="HLI3" s="128"/>
      <c r="HLJ3" s="128"/>
      <c r="HLK3" s="128"/>
      <c r="HLL3" s="128"/>
      <c r="HLM3" s="128"/>
      <c r="HLN3" s="128"/>
      <c r="HLO3" s="128"/>
      <c r="HLP3" s="128"/>
      <c r="HLQ3" s="128"/>
      <c r="HLR3" s="128"/>
      <c r="HLS3" s="128"/>
      <c r="HLT3" s="128"/>
      <c r="HLU3" s="128"/>
      <c r="HLV3" s="128"/>
      <c r="HLW3" s="128"/>
      <c r="HLX3" s="128"/>
      <c r="HLY3" s="128"/>
      <c r="HLZ3" s="128"/>
      <c r="HMA3" s="128"/>
      <c r="HMB3" s="128"/>
      <c r="HMC3" s="128"/>
      <c r="HMD3" s="128"/>
      <c r="HME3" s="128"/>
      <c r="HMF3" s="128"/>
      <c r="HMG3" s="128"/>
      <c r="HMH3" s="128"/>
      <c r="HMI3" s="128"/>
      <c r="HMJ3" s="128"/>
      <c r="HMK3" s="128"/>
      <c r="HML3" s="128"/>
      <c r="HMM3" s="128"/>
      <c r="HMN3" s="128"/>
      <c r="HMO3" s="128"/>
      <c r="HMP3" s="128"/>
      <c r="HMQ3" s="128"/>
      <c r="HMR3" s="128"/>
      <c r="HMS3" s="128"/>
      <c r="HMT3" s="128"/>
      <c r="HMU3" s="128"/>
      <c r="HMV3" s="128"/>
      <c r="HMW3" s="128"/>
      <c r="HMX3" s="128"/>
      <c r="HMY3" s="128"/>
      <c r="HMZ3" s="128"/>
      <c r="HNA3" s="128"/>
      <c r="HNB3" s="128"/>
      <c r="HNC3" s="128"/>
      <c r="HND3" s="128"/>
      <c r="HNE3" s="128"/>
      <c r="HNF3" s="128"/>
      <c r="HNG3" s="128"/>
      <c r="HNH3" s="128"/>
      <c r="HNI3" s="128"/>
      <c r="HNJ3" s="128"/>
      <c r="HNK3" s="128"/>
      <c r="HNL3" s="128"/>
      <c r="HNM3" s="128"/>
      <c r="HNN3" s="128"/>
      <c r="HNO3" s="128"/>
      <c r="HNP3" s="128"/>
      <c r="HNQ3" s="128"/>
      <c r="HNR3" s="128"/>
      <c r="HNS3" s="128"/>
      <c r="HNT3" s="128"/>
      <c r="HNU3" s="128"/>
      <c r="HNV3" s="128"/>
      <c r="HNW3" s="128"/>
      <c r="HNX3" s="128"/>
      <c r="HNY3" s="128"/>
      <c r="HNZ3" s="128"/>
      <c r="HOA3" s="128"/>
      <c r="HOB3" s="128"/>
      <c r="HOC3" s="128"/>
      <c r="HOD3" s="128"/>
      <c r="HOE3" s="128"/>
      <c r="HOF3" s="128"/>
      <c r="HOG3" s="128"/>
      <c r="HOH3" s="128"/>
      <c r="HOI3" s="128"/>
      <c r="HOJ3" s="128"/>
      <c r="HOK3" s="128"/>
      <c r="HOL3" s="128"/>
      <c r="HOM3" s="128"/>
      <c r="HON3" s="128"/>
      <c r="HOO3" s="128"/>
      <c r="HOP3" s="128"/>
      <c r="HOQ3" s="128"/>
      <c r="HOR3" s="128"/>
      <c r="HOS3" s="128"/>
      <c r="HOT3" s="128"/>
      <c r="HOU3" s="128"/>
      <c r="HOV3" s="128"/>
      <c r="HOW3" s="128"/>
      <c r="HOX3" s="128"/>
      <c r="HOY3" s="128"/>
      <c r="HOZ3" s="128"/>
      <c r="HPA3" s="128"/>
      <c r="HPB3" s="128"/>
      <c r="HPC3" s="128"/>
      <c r="HPD3" s="128"/>
      <c r="HPE3" s="128"/>
      <c r="HPF3" s="128"/>
      <c r="HPG3" s="128"/>
      <c r="HPH3" s="128"/>
      <c r="HPI3" s="128"/>
      <c r="HPJ3" s="128"/>
      <c r="HPK3" s="128"/>
      <c r="HPL3" s="128"/>
      <c r="HPM3" s="128"/>
      <c r="HPN3" s="128"/>
      <c r="HPO3" s="128"/>
      <c r="HPP3" s="128"/>
      <c r="HPQ3" s="128"/>
      <c r="HPR3" s="128"/>
      <c r="HPS3" s="128"/>
      <c r="HPT3" s="128"/>
      <c r="HPU3" s="128"/>
      <c r="HPV3" s="128"/>
      <c r="HPW3" s="128"/>
      <c r="HPX3" s="128"/>
      <c r="HPY3" s="128"/>
      <c r="HPZ3" s="128"/>
      <c r="HQA3" s="128"/>
      <c r="HQB3" s="128"/>
      <c r="HQC3" s="128"/>
      <c r="HQD3" s="128"/>
      <c r="HQE3" s="128"/>
      <c r="HQF3" s="128"/>
      <c r="HQG3" s="128"/>
      <c r="HQH3" s="128"/>
      <c r="HQI3" s="128"/>
      <c r="HQJ3" s="128"/>
      <c r="HQK3" s="128"/>
      <c r="HQL3" s="128"/>
      <c r="HQM3" s="128"/>
      <c r="HQN3" s="128"/>
      <c r="HQO3" s="128"/>
      <c r="HQP3" s="128"/>
      <c r="HQQ3" s="128"/>
      <c r="HQR3" s="128"/>
      <c r="HQS3" s="128"/>
      <c r="HQT3" s="128"/>
      <c r="HQU3" s="128"/>
      <c r="HQV3" s="128"/>
      <c r="HQW3" s="128"/>
      <c r="HQX3" s="128"/>
      <c r="HQY3" s="128"/>
      <c r="HQZ3" s="128"/>
      <c r="HRA3" s="128"/>
      <c r="HRB3" s="128"/>
      <c r="HRC3" s="128"/>
      <c r="HRD3" s="128"/>
      <c r="HRE3" s="128"/>
      <c r="HRF3" s="128"/>
      <c r="HRG3" s="128"/>
      <c r="HRH3" s="128"/>
      <c r="HRI3" s="128"/>
      <c r="HRJ3" s="128"/>
      <c r="HRK3" s="128"/>
      <c r="HRL3" s="128"/>
      <c r="HRM3" s="128"/>
      <c r="HRN3" s="128"/>
      <c r="HRO3" s="128"/>
      <c r="HRP3" s="128"/>
      <c r="HRQ3" s="128"/>
      <c r="HRR3" s="128"/>
      <c r="HRS3" s="128"/>
      <c r="HRT3" s="128"/>
      <c r="HRU3" s="128"/>
      <c r="HRV3" s="128"/>
      <c r="HRW3" s="128"/>
      <c r="HRX3" s="128"/>
      <c r="HRY3" s="128"/>
      <c r="HRZ3" s="128"/>
      <c r="HSA3" s="128"/>
      <c r="HSB3" s="128"/>
      <c r="HSC3" s="128"/>
      <c r="HSD3" s="128"/>
      <c r="HSE3" s="128"/>
      <c r="HSF3" s="128"/>
      <c r="HSG3" s="128"/>
      <c r="HSH3" s="128"/>
      <c r="HSI3" s="128"/>
      <c r="HSJ3" s="128"/>
      <c r="HSK3" s="128"/>
      <c r="HSL3" s="128"/>
      <c r="HSM3" s="128"/>
      <c r="HSN3" s="128"/>
      <c r="HSO3" s="128"/>
      <c r="HSP3" s="128"/>
      <c r="HSQ3" s="128"/>
      <c r="HSR3" s="128"/>
      <c r="HSS3" s="128"/>
      <c r="HST3" s="128"/>
      <c r="HSU3" s="128"/>
      <c r="HSV3" s="128"/>
      <c r="HSW3" s="128"/>
      <c r="HSX3" s="128"/>
      <c r="HSY3" s="128"/>
      <c r="HSZ3" s="128"/>
      <c r="HTA3" s="128"/>
      <c r="HTB3" s="128"/>
      <c r="HTC3" s="128"/>
      <c r="HTD3" s="128"/>
      <c r="HTE3" s="128"/>
      <c r="HTF3" s="128"/>
      <c r="HTG3" s="128"/>
      <c r="HTH3" s="128"/>
      <c r="HTI3" s="128"/>
      <c r="HTJ3" s="128"/>
      <c r="HTK3" s="128"/>
      <c r="HTL3" s="128"/>
      <c r="HTM3" s="128"/>
      <c r="HTN3" s="128"/>
      <c r="HTO3" s="128"/>
      <c r="HTP3" s="128"/>
      <c r="HTQ3" s="128"/>
      <c r="HTR3" s="128"/>
      <c r="HTS3" s="128"/>
      <c r="HTT3" s="128"/>
      <c r="HTU3" s="128"/>
      <c r="HTV3" s="128"/>
      <c r="HTW3" s="128"/>
      <c r="HTX3" s="128"/>
      <c r="HTY3" s="128"/>
      <c r="HTZ3" s="128"/>
      <c r="HUA3" s="128"/>
      <c r="HUB3" s="128"/>
      <c r="HUC3" s="128"/>
      <c r="HUD3" s="128"/>
      <c r="HUE3" s="128"/>
      <c r="HUF3" s="128"/>
      <c r="HUG3" s="128"/>
      <c r="HUH3" s="128"/>
      <c r="HUI3" s="128"/>
      <c r="HUJ3" s="128"/>
      <c r="HUK3" s="128"/>
      <c r="HUL3" s="128"/>
      <c r="HUM3" s="128"/>
      <c r="HUN3" s="128"/>
      <c r="HUO3" s="128"/>
      <c r="HUP3" s="128"/>
      <c r="HUQ3" s="128"/>
      <c r="HUR3" s="128"/>
      <c r="HUS3" s="128"/>
      <c r="HUT3" s="128"/>
      <c r="HUU3" s="128"/>
      <c r="HUV3" s="128"/>
      <c r="HUW3" s="128"/>
      <c r="HUX3" s="128"/>
      <c r="HUY3" s="128"/>
      <c r="HUZ3" s="128"/>
      <c r="HVA3" s="128"/>
      <c r="HVB3" s="128"/>
      <c r="HVC3" s="128"/>
      <c r="HVD3" s="128"/>
      <c r="HVE3" s="128"/>
      <c r="HVF3" s="128"/>
      <c r="HVG3" s="128"/>
      <c r="HVH3" s="128"/>
      <c r="HVI3" s="128"/>
      <c r="HVJ3" s="128"/>
      <c r="HVK3" s="128"/>
      <c r="HVL3" s="128"/>
      <c r="HVM3" s="128"/>
      <c r="HVN3" s="128"/>
      <c r="HVO3" s="128"/>
      <c r="HVP3" s="128"/>
      <c r="HVQ3" s="128"/>
      <c r="HVR3" s="128"/>
      <c r="HVS3" s="128"/>
      <c r="HVT3" s="128"/>
      <c r="HVU3" s="128"/>
      <c r="HVV3" s="128"/>
      <c r="HVW3" s="128"/>
      <c r="HVX3" s="128"/>
      <c r="HVY3" s="128"/>
      <c r="HVZ3" s="128"/>
      <c r="HWA3" s="128"/>
      <c r="HWB3" s="128"/>
      <c r="HWC3" s="128"/>
      <c r="HWD3" s="128"/>
      <c r="HWE3" s="128"/>
      <c r="HWF3" s="128"/>
      <c r="HWG3" s="128"/>
      <c r="HWH3" s="128"/>
      <c r="HWI3" s="128"/>
      <c r="HWJ3" s="128"/>
      <c r="HWK3" s="128"/>
      <c r="HWL3" s="128"/>
      <c r="HWM3" s="128"/>
      <c r="HWN3" s="128"/>
      <c r="HWO3" s="128"/>
      <c r="HWP3" s="128"/>
      <c r="HWQ3" s="128"/>
      <c r="HWR3" s="128"/>
      <c r="HWS3" s="128"/>
      <c r="HWT3" s="128"/>
      <c r="HWU3" s="128"/>
      <c r="HWV3" s="128"/>
      <c r="HWW3" s="128"/>
      <c r="HWX3" s="128"/>
      <c r="HWY3" s="128"/>
      <c r="HWZ3" s="128"/>
      <c r="HXA3" s="128"/>
      <c r="HXB3" s="128"/>
      <c r="HXC3" s="128"/>
      <c r="HXD3" s="128"/>
      <c r="HXE3" s="128"/>
      <c r="HXF3" s="128"/>
      <c r="HXG3" s="128"/>
      <c r="HXH3" s="128"/>
      <c r="HXI3" s="128"/>
      <c r="HXJ3" s="128"/>
      <c r="HXK3" s="128"/>
      <c r="HXL3" s="128"/>
      <c r="HXM3" s="128"/>
      <c r="HXN3" s="128"/>
      <c r="HXO3" s="128"/>
      <c r="HXP3" s="128"/>
      <c r="HXQ3" s="128"/>
      <c r="HXR3" s="128"/>
      <c r="HXS3" s="128"/>
      <c r="HXT3" s="128"/>
      <c r="HXU3" s="128"/>
      <c r="HXV3" s="128"/>
      <c r="HXW3" s="128"/>
      <c r="HXX3" s="128"/>
      <c r="HXY3" s="128"/>
      <c r="HXZ3" s="128"/>
      <c r="HYA3" s="128"/>
      <c r="HYB3" s="128"/>
      <c r="HYC3" s="128"/>
      <c r="HYD3" s="128"/>
      <c r="HYE3" s="128"/>
      <c r="HYF3" s="128"/>
      <c r="HYG3" s="128"/>
      <c r="HYH3" s="128"/>
      <c r="HYI3" s="128"/>
      <c r="HYJ3" s="128"/>
      <c r="HYK3" s="128"/>
      <c r="HYL3" s="128"/>
      <c r="HYM3" s="128"/>
      <c r="HYN3" s="128"/>
      <c r="HYO3" s="128"/>
      <c r="HYP3" s="128"/>
      <c r="HYQ3" s="128"/>
      <c r="HYR3" s="128"/>
      <c r="HYS3" s="128"/>
      <c r="HYT3" s="128"/>
      <c r="HYU3" s="128"/>
      <c r="HYV3" s="128"/>
      <c r="HYW3" s="128"/>
      <c r="HYX3" s="128"/>
      <c r="HYY3" s="128"/>
      <c r="HYZ3" s="128"/>
      <c r="HZA3" s="128"/>
      <c r="HZB3" s="128"/>
      <c r="HZC3" s="128"/>
      <c r="HZD3" s="128"/>
      <c r="HZE3" s="128"/>
      <c r="HZF3" s="128"/>
      <c r="HZG3" s="128"/>
      <c r="HZH3" s="128"/>
      <c r="HZI3" s="128"/>
      <c r="HZJ3" s="128"/>
      <c r="HZK3" s="128"/>
      <c r="HZL3" s="128"/>
      <c r="HZM3" s="128"/>
      <c r="HZN3" s="128"/>
      <c r="HZO3" s="128"/>
      <c r="HZP3" s="128"/>
      <c r="HZQ3" s="128"/>
      <c r="HZR3" s="128"/>
      <c r="HZS3" s="128"/>
      <c r="HZT3" s="128"/>
      <c r="HZU3" s="128"/>
      <c r="HZV3" s="128"/>
      <c r="HZW3" s="128"/>
      <c r="HZX3" s="128"/>
      <c r="HZY3" s="128"/>
      <c r="HZZ3" s="128"/>
      <c r="IAA3" s="128"/>
      <c r="IAB3" s="128"/>
      <c r="IAC3" s="128"/>
      <c r="IAD3" s="128"/>
      <c r="IAE3" s="128"/>
      <c r="IAF3" s="128"/>
      <c r="IAG3" s="128"/>
      <c r="IAH3" s="128"/>
      <c r="IAI3" s="128"/>
      <c r="IAJ3" s="128"/>
      <c r="IAK3" s="128"/>
      <c r="IAL3" s="128"/>
      <c r="IAM3" s="128"/>
      <c r="IAN3" s="128"/>
      <c r="IAO3" s="128"/>
      <c r="IAP3" s="128"/>
      <c r="IAQ3" s="128"/>
      <c r="IAR3" s="128"/>
      <c r="IAS3" s="128"/>
      <c r="IAT3" s="128"/>
      <c r="IAU3" s="128"/>
      <c r="IAV3" s="128"/>
      <c r="IAW3" s="128"/>
      <c r="IAX3" s="128"/>
      <c r="IAY3" s="128"/>
      <c r="IAZ3" s="128"/>
      <c r="IBA3" s="128"/>
      <c r="IBB3" s="128"/>
      <c r="IBC3" s="128"/>
      <c r="IBD3" s="128"/>
      <c r="IBE3" s="128"/>
      <c r="IBF3" s="128"/>
      <c r="IBG3" s="128"/>
      <c r="IBH3" s="128"/>
      <c r="IBI3" s="128"/>
      <c r="IBJ3" s="128"/>
      <c r="IBK3" s="128"/>
      <c r="IBL3" s="128"/>
      <c r="IBM3" s="128"/>
      <c r="IBN3" s="128"/>
      <c r="IBO3" s="128"/>
      <c r="IBP3" s="128"/>
      <c r="IBQ3" s="128"/>
      <c r="IBR3" s="128"/>
      <c r="IBS3" s="128"/>
      <c r="IBT3" s="128"/>
      <c r="IBU3" s="128"/>
      <c r="IBV3" s="128"/>
      <c r="IBW3" s="128"/>
      <c r="IBX3" s="128"/>
      <c r="IBY3" s="128"/>
      <c r="IBZ3" s="128"/>
      <c r="ICA3" s="128"/>
      <c r="ICB3" s="128"/>
      <c r="ICC3" s="128"/>
      <c r="ICD3" s="128"/>
      <c r="ICE3" s="128"/>
      <c r="ICF3" s="128"/>
      <c r="ICG3" s="128"/>
      <c r="ICH3" s="128"/>
      <c r="ICI3" s="128"/>
      <c r="ICJ3" s="128"/>
      <c r="ICK3" s="128"/>
      <c r="ICL3" s="128"/>
      <c r="ICM3" s="128"/>
      <c r="ICN3" s="128"/>
      <c r="ICO3" s="128"/>
      <c r="ICP3" s="128"/>
      <c r="ICQ3" s="128"/>
      <c r="ICR3" s="128"/>
      <c r="ICS3" s="128"/>
      <c r="ICT3" s="128"/>
      <c r="ICU3" s="128"/>
      <c r="ICV3" s="128"/>
      <c r="ICW3" s="128"/>
      <c r="ICX3" s="128"/>
      <c r="ICY3" s="128"/>
      <c r="ICZ3" s="128"/>
      <c r="IDA3" s="128"/>
      <c r="IDB3" s="128"/>
      <c r="IDC3" s="128"/>
      <c r="IDD3" s="128"/>
      <c r="IDE3" s="128"/>
      <c r="IDF3" s="128"/>
      <c r="IDG3" s="128"/>
      <c r="IDH3" s="128"/>
      <c r="IDI3" s="128"/>
      <c r="IDJ3" s="128"/>
      <c r="IDK3" s="128"/>
      <c r="IDL3" s="128"/>
      <c r="IDM3" s="128"/>
      <c r="IDN3" s="128"/>
      <c r="IDO3" s="128"/>
      <c r="IDP3" s="128"/>
      <c r="IDQ3" s="128"/>
      <c r="IDR3" s="128"/>
      <c r="IDS3" s="128"/>
      <c r="IDT3" s="128"/>
      <c r="IDU3" s="128"/>
      <c r="IDV3" s="128"/>
      <c r="IDW3" s="128"/>
      <c r="IDX3" s="128"/>
      <c r="IDY3" s="128"/>
      <c r="IDZ3" s="128"/>
      <c r="IEA3" s="128"/>
      <c r="IEB3" s="128"/>
      <c r="IEC3" s="128"/>
      <c r="IED3" s="128"/>
      <c r="IEE3" s="128"/>
      <c r="IEF3" s="128"/>
      <c r="IEG3" s="128"/>
      <c r="IEH3" s="128"/>
      <c r="IEI3" s="128"/>
      <c r="IEJ3" s="128"/>
      <c r="IEK3" s="128"/>
      <c r="IEL3" s="128"/>
      <c r="IEM3" s="128"/>
      <c r="IEN3" s="128"/>
      <c r="IEO3" s="128"/>
      <c r="IEP3" s="128"/>
      <c r="IEQ3" s="128"/>
      <c r="IER3" s="128"/>
      <c r="IES3" s="128"/>
      <c r="IET3" s="128"/>
      <c r="IEU3" s="128"/>
      <c r="IEV3" s="128"/>
      <c r="IEW3" s="128"/>
      <c r="IEX3" s="128"/>
      <c r="IEY3" s="128"/>
      <c r="IEZ3" s="128"/>
      <c r="IFA3" s="128"/>
      <c r="IFB3" s="128"/>
      <c r="IFC3" s="128"/>
      <c r="IFD3" s="128"/>
      <c r="IFE3" s="128"/>
      <c r="IFF3" s="128"/>
      <c r="IFG3" s="128"/>
      <c r="IFH3" s="128"/>
      <c r="IFI3" s="128"/>
      <c r="IFJ3" s="128"/>
      <c r="IFK3" s="128"/>
      <c r="IFL3" s="128"/>
      <c r="IFM3" s="128"/>
      <c r="IFN3" s="128"/>
      <c r="IFO3" s="128"/>
      <c r="IFP3" s="128"/>
      <c r="IFQ3" s="128"/>
      <c r="IFR3" s="128"/>
      <c r="IFS3" s="128"/>
      <c r="IFT3" s="128"/>
      <c r="IFU3" s="128"/>
      <c r="IFV3" s="128"/>
      <c r="IFW3" s="128"/>
      <c r="IFX3" s="128"/>
      <c r="IFY3" s="128"/>
      <c r="IFZ3" s="128"/>
      <c r="IGA3" s="128"/>
      <c r="IGB3" s="128"/>
      <c r="IGC3" s="128"/>
      <c r="IGD3" s="128"/>
      <c r="IGE3" s="128"/>
      <c r="IGF3" s="128"/>
      <c r="IGG3" s="128"/>
      <c r="IGH3" s="128"/>
      <c r="IGI3" s="128"/>
      <c r="IGJ3" s="128"/>
      <c r="IGK3" s="128"/>
      <c r="IGL3" s="128"/>
      <c r="IGM3" s="128"/>
      <c r="IGN3" s="128"/>
      <c r="IGO3" s="128"/>
      <c r="IGP3" s="128"/>
      <c r="IGQ3" s="128"/>
      <c r="IGR3" s="128"/>
      <c r="IGS3" s="128"/>
      <c r="IGT3" s="128"/>
      <c r="IGU3" s="128"/>
      <c r="IGV3" s="128"/>
      <c r="IGW3" s="128"/>
      <c r="IGX3" s="128"/>
      <c r="IGY3" s="128"/>
      <c r="IGZ3" s="128"/>
      <c r="IHA3" s="128"/>
      <c r="IHB3" s="128"/>
      <c r="IHC3" s="128"/>
      <c r="IHD3" s="128"/>
      <c r="IHE3" s="128"/>
      <c r="IHF3" s="128"/>
      <c r="IHG3" s="128"/>
      <c r="IHH3" s="128"/>
      <c r="IHI3" s="128"/>
      <c r="IHJ3" s="128"/>
      <c r="IHK3" s="128"/>
      <c r="IHL3" s="128"/>
      <c r="IHM3" s="128"/>
      <c r="IHN3" s="128"/>
      <c r="IHO3" s="128"/>
      <c r="IHP3" s="128"/>
      <c r="IHQ3" s="128"/>
      <c r="IHR3" s="128"/>
      <c r="IHS3" s="128"/>
      <c r="IHT3" s="128"/>
      <c r="IHU3" s="128"/>
      <c r="IHV3" s="128"/>
      <c r="IHW3" s="128"/>
      <c r="IHX3" s="128"/>
      <c r="IHY3" s="128"/>
      <c r="IHZ3" s="128"/>
      <c r="IIA3" s="128"/>
      <c r="IIB3" s="128"/>
      <c r="IIC3" s="128"/>
      <c r="IID3" s="128"/>
      <c r="IIE3" s="128"/>
      <c r="IIF3" s="128"/>
      <c r="IIG3" s="128"/>
      <c r="IIH3" s="128"/>
      <c r="III3" s="128"/>
      <c r="IIJ3" s="128"/>
      <c r="IIK3" s="128"/>
      <c r="IIL3" s="128"/>
      <c r="IIM3" s="128"/>
      <c r="IIN3" s="128"/>
      <c r="IIO3" s="128"/>
      <c r="IIP3" s="128"/>
      <c r="IIQ3" s="128"/>
      <c r="IIR3" s="128"/>
      <c r="IIS3" s="128"/>
      <c r="IIT3" s="128"/>
      <c r="IIU3" s="128"/>
      <c r="IIV3" s="128"/>
      <c r="IIW3" s="128"/>
      <c r="IIX3" s="128"/>
      <c r="IIY3" s="128"/>
      <c r="IIZ3" s="128"/>
      <c r="IJA3" s="128"/>
      <c r="IJB3" s="128"/>
      <c r="IJC3" s="128"/>
      <c r="IJD3" s="128"/>
      <c r="IJE3" s="128"/>
      <c r="IJF3" s="128"/>
      <c r="IJG3" s="128"/>
      <c r="IJH3" s="128"/>
      <c r="IJI3" s="128"/>
      <c r="IJJ3" s="128"/>
      <c r="IJK3" s="128"/>
      <c r="IJL3" s="128"/>
      <c r="IJM3" s="128"/>
      <c r="IJN3" s="128"/>
      <c r="IJO3" s="128"/>
      <c r="IJP3" s="128"/>
      <c r="IJQ3" s="128"/>
      <c r="IJR3" s="128"/>
      <c r="IJS3" s="128"/>
      <c r="IJT3" s="128"/>
      <c r="IJU3" s="128"/>
      <c r="IJV3" s="128"/>
      <c r="IJW3" s="128"/>
      <c r="IJX3" s="128"/>
      <c r="IJY3" s="128"/>
      <c r="IJZ3" s="128"/>
      <c r="IKA3" s="128"/>
      <c r="IKB3" s="128"/>
      <c r="IKC3" s="128"/>
      <c r="IKD3" s="128"/>
      <c r="IKE3" s="128"/>
      <c r="IKF3" s="128"/>
      <c r="IKG3" s="128"/>
      <c r="IKH3" s="128"/>
      <c r="IKI3" s="128"/>
      <c r="IKJ3" s="128"/>
      <c r="IKK3" s="128"/>
      <c r="IKL3" s="128"/>
      <c r="IKM3" s="128"/>
      <c r="IKN3" s="128"/>
      <c r="IKO3" s="128"/>
      <c r="IKP3" s="128"/>
      <c r="IKQ3" s="128"/>
      <c r="IKR3" s="128"/>
      <c r="IKS3" s="128"/>
      <c r="IKT3" s="128"/>
      <c r="IKU3" s="128"/>
      <c r="IKV3" s="128"/>
      <c r="IKW3" s="128"/>
      <c r="IKX3" s="128"/>
      <c r="IKY3" s="128"/>
      <c r="IKZ3" s="128"/>
      <c r="ILA3" s="128"/>
      <c r="ILB3" s="128"/>
      <c r="ILC3" s="128"/>
      <c r="ILD3" s="128"/>
      <c r="ILE3" s="128"/>
      <c r="ILF3" s="128"/>
      <c r="ILG3" s="128"/>
      <c r="ILH3" s="128"/>
      <c r="ILI3" s="128"/>
      <c r="ILJ3" s="128"/>
      <c r="ILK3" s="128"/>
      <c r="ILL3" s="128"/>
      <c r="ILM3" s="128"/>
      <c r="ILN3" s="128"/>
      <c r="ILO3" s="128"/>
      <c r="ILP3" s="128"/>
      <c r="ILQ3" s="128"/>
      <c r="ILR3" s="128"/>
      <c r="ILS3" s="128"/>
      <c r="ILT3" s="128"/>
      <c r="ILU3" s="128"/>
      <c r="ILV3" s="128"/>
      <c r="ILW3" s="128"/>
      <c r="ILX3" s="128"/>
      <c r="ILY3" s="128"/>
      <c r="ILZ3" s="128"/>
      <c r="IMA3" s="128"/>
      <c r="IMB3" s="128"/>
      <c r="IMC3" s="128"/>
      <c r="IMD3" s="128"/>
      <c r="IME3" s="128"/>
      <c r="IMF3" s="128"/>
      <c r="IMG3" s="128"/>
      <c r="IMH3" s="128"/>
      <c r="IMI3" s="128"/>
      <c r="IMJ3" s="128"/>
      <c r="IMK3" s="128"/>
      <c r="IML3" s="128"/>
      <c r="IMM3" s="128"/>
      <c r="IMN3" s="128"/>
      <c r="IMO3" s="128"/>
      <c r="IMP3" s="128"/>
      <c r="IMQ3" s="128"/>
      <c r="IMR3" s="128"/>
      <c r="IMS3" s="128"/>
      <c r="IMT3" s="128"/>
      <c r="IMU3" s="128"/>
      <c r="IMV3" s="128"/>
      <c r="IMW3" s="128"/>
      <c r="IMX3" s="128"/>
      <c r="IMY3" s="128"/>
      <c r="IMZ3" s="128"/>
      <c r="INA3" s="128"/>
      <c r="INB3" s="128"/>
      <c r="INC3" s="128"/>
      <c r="IND3" s="128"/>
      <c r="INE3" s="128"/>
      <c r="INF3" s="128"/>
      <c r="ING3" s="128"/>
      <c r="INH3" s="128"/>
      <c r="INI3" s="128"/>
      <c r="INJ3" s="128"/>
      <c r="INK3" s="128"/>
      <c r="INL3" s="128"/>
      <c r="INM3" s="128"/>
      <c r="INN3" s="128"/>
      <c r="INO3" s="128"/>
      <c r="INP3" s="128"/>
      <c r="INQ3" s="128"/>
      <c r="INR3" s="128"/>
      <c r="INS3" s="128"/>
      <c r="INT3" s="128"/>
      <c r="INU3" s="128"/>
      <c r="INV3" s="128"/>
      <c r="INW3" s="128"/>
      <c r="INX3" s="128"/>
      <c r="INY3" s="128"/>
      <c r="INZ3" s="128"/>
      <c r="IOA3" s="128"/>
      <c r="IOB3" s="128"/>
      <c r="IOC3" s="128"/>
      <c r="IOD3" s="128"/>
      <c r="IOE3" s="128"/>
      <c r="IOF3" s="128"/>
      <c r="IOG3" s="128"/>
      <c r="IOH3" s="128"/>
      <c r="IOI3" s="128"/>
      <c r="IOJ3" s="128"/>
      <c r="IOK3" s="128"/>
      <c r="IOL3" s="128"/>
      <c r="IOM3" s="128"/>
      <c r="ION3" s="128"/>
      <c r="IOO3" s="128"/>
      <c r="IOP3" s="128"/>
      <c r="IOQ3" s="128"/>
      <c r="IOR3" s="128"/>
      <c r="IOS3" s="128"/>
      <c r="IOT3" s="128"/>
      <c r="IOU3" s="128"/>
      <c r="IOV3" s="128"/>
      <c r="IOW3" s="128"/>
      <c r="IOX3" s="128"/>
      <c r="IOY3" s="128"/>
      <c r="IOZ3" s="128"/>
      <c r="IPA3" s="128"/>
      <c r="IPB3" s="128"/>
      <c r="IPC3" s="128"/>
      <c r="IPD3" s="128"/>
      <c r="IPE3" s="128"/>
      <c r="IPF3" s="128"/>
      <c r="IPG3" s="128"/>
      <c r="IPH3" s="128"/>
      <c r="IPI3" s="128"/>
      <c r="IPJ3" s="128"/>
      <c r="IPK3" s="128"/>
      <c r="IPL3" s="128"/>
      <c r="IPM3" s="128"/>
      <c r="IPN3" s="128"/>
      <c r="IPO3" s="128"/>
      <c r="IPP3" s="128"/>
      <c r="IPQ3" s="128"/>
      <c r="IPR3" s="128"/>
      <c r="IPS3" s="128"/>
      <c r="IPT3" s="128"/>
      <c r="IPU3" s="128"/>
      <c r="IPV3" s="128"/>
      <c r="IPW3" s="128"/>
      <c r="IPX3" s="128"/>
      <c r="IPY3" s="128"/>
      <c r="IPZ3" s="128"/>
      <c r="IQA3" s="128"/>
      <c r="IQB3" s="128"/>
      <c r="IQC3" s="128"/>
      <c r="IQD3" s="128"/>
      <c r="IQE3" s="128"/>
      <c r="IQF3" s="128"/>
      <c r="IQG3" s="128"/>
      <c r="IQH3" s="128"/>
      <c r="IQI3" s="128"/>
      <c r="IQJ3" s="128"/>
      <c r="IQK3" s="128"/>
      <c r="IQL3" s="128"/>
      <c r="IQM3" s="128"/>
      <c r="IQN3" s="128"/>
      <c r="IQO3" s="128"/>
      <c r="IQP3" s="128"/>
      <c r="IQQ3" s="128"/>
      <c r="IQR3" s="128"/>
      <c r="IQS3" s="128"/>
      <c r="IQT3" s="128"/>
      <c r="IQU3" s="128"/>
      <c r="IQV3" s="128"/>
      <c r="IQW3" s="128"/>
      <c r="IQX3" s="128"/>
      <c r="IQY3" s="128"/>
      <c r="IQZ3" s="128"/>
      <c r="IRA3" s="128"/>
      <c r="IRB3" s="128"/>
      <c r="IRC3" s="128"/>
      <c r="IRD3" s="128"/>
      <c r="IRE3" s="128"/>
      <c r="IRF3" s="128"/>
      <c r="IRG3" s="128"/>
      <c r="IRH3" s="128"/>
      <c r="IRI3" s="128"/>
      <c r="IRJ3" s="128"/>
      <c r="IRK3" s="128"/>
      <c r="IRL3" s="128"/>
      <c r="IRM3" s="128"/>
      <c r="IRN3" s="128"/>
      <c r="IRO3" s="128"/>
      <c r="IRP3" s="128"/>
      <c r="IRQ3" s="128"/>
      <c r="IRR3" s="128"/>
      <c r="IRS3" s="128"/>
      <c r="IRT3" s="128"/>
      <c r="IRU3" s="128"/>
      <c r="IRV3" s="128"/>
      <c r="IRW3" s="128"/>
      <c r="IRX3" s="128"/>
      <c r="IRY3" s="128"/>
      <c r="IRZ3" s="128"/>
      <c r="ISA3" s="128"/>
      <c r="ISB3" s="128"/>
      <c r="ISC3" s="128"/>
      <c r="ISD3" s="128"/>
      <c r="ISE3" s="128"/>
      <c r="ISF3" s="128"/>
      <c r="ISG3" s="128"/>
      <c r="ISH3" s="128"/>
      <c r="ISI3" s="128"/>
      <c r="ISJ3" s="128"/>
      <c r="ISK3" s="128"/>
      <c r="ISL3" s="128"/>
      <c r="ISM3" s="128"/>
      <c r="ISN3" s="128"/>
      <c r="ISO3" s="128"/>
      <c r="ISP3" s="128"/>
      <c r="ISQ3" s="128"/>
      <c r="ISR3" s="128"/>
      <c r="ISS3" s="128"/>
      <c r="IST3" s="128"/>
      <c r="ISU3" s="128"/>
      <c r="ISV3" s="128"/>
      <c r="ISW3" s="128"/>
      <c r="ISX3" s="128"/>
      <c r="ISY3" s="128"/>
      <c r="ISZ3" s="128"/>
      <c r="ITA3" s="128"/>
      <c r="ITB3" s="128"/>
      <c r="ITC3" s="128"/>
      <c r="ITD3" s="128"/>
      <c r="ITE3" s="128"/>
      <c r="ITF3" s="128"/>
      <c r="ITG3" s="128"/>
      <c r="ITH3" s="128"/>
      <c r="ITI3" s="128"/>
      <c r="ITJ3" s="128"/>
      <c r="ITK3" s="128"/>
      <c r="ITL3" s="128"/>
      <c r="ITM3" s="128"/>
      <c r="ITN3" s="128"/>
      <c r="ITO3" s="128"/>
      <c r="ITP3" s="128"/>
      <c r="ITQ3" s="128"/>
      <c r="ITR3" s="128"/>
      <c r="ITS3" s="128"/>
      <c r="ITT3" s="128"/>
      <c r="ITU3" s="128"/>
      <c r="ITV3" s="128"/>
      <c r="ITW3" s="128"/>
      <c r="ITX3" s="128"/>
      <c r="ITY3" s="128"/>
      <c r="ITZ3" s="128"/>
      <c r="IUA3" s="128"/>
      <c r="IUB3" s="128"/>
      <c r="IUC3" s="128"/>
      <c r="IUD3" s="128"/>
      <c r="IUE3" s="128"/>
      <c r="IUF3" s="128"/>
      <c r="IUG3" s="128"/>
      <c r="IUH3" s="128"/>
      <c r="IUI3" s="128"/>
      <c r="IUJ3" s="128"/>
      <c r="IUK3" s="128"/>
      <c r="IUL3" s="128"/>
      <c r="IUM3" s="128"/>
      <c r="IUN3" s="128"/>
      <c r="IUO3" s="128"/>
      <c r="IUP3" s="128"/>
      <c r="IUQ3" s="128"/>
      <c r="IUR3" s="128"/>
      <c r="IUS3" s="128"/>
      <c r="IUT3" s="128"/>
      <c r="IUU3" s="128"/>
      <c r="IUV3" s="128"/>
      <c r="IUW3" s="128"/>
      <c r="IUX3" s="128"/>
      <c r="IUY3" s="128"/>
      <c r="IUZ3" s="128"/>
      <c r="IVA3" s="128"/>
      <c r="IVB3" s="128"/>
      <c r="IVC3" s="128"/>
      <c r="IVD3" s="128"/>
      <c r="IVE3" s="128"/>
      <c r="IVF3" s="128"/>
      <c r="IVG3" s="128"/>
      <c r="IVH3" s="128"/>
      <c r="IVI3" s="128"/>
      <c r="IVJ3" s="128"/>
      <c r="IVK3" s="128"/>
      <c r="IVL3" s="128"/>
      <c r="IVM3" s="128"/>
      <c r="IVN3" s="128"/>
      <c r="IVO3" s="128"/>
      <c r="IVP3" s="128"/>
      <c r="IVQ3" s="128"/>
      <c r="IVR3" s="128"/>
      <c r="IVS3" s="128"/>
      <c r="IVT3" s="128"/>
      <c r="IVU3" s="128"/>
      <c r="IVV3" s="128"/>
      <c r="IVW3" s="128"/>
      <c r="IVX3" s="128"/>
      <c r="IVY3" s="128"/>
      <c r="IVZ3" s="128"/>
      <c r="IWA3" s="128"/>
      <c r="IWB3" s="128"/>
      <c r="IWC3" s="128"/>
      <c r="IWD3" s="128"/>
      <c r="IWE3" s="128"/>
      <c r="IWF3" s="128"/>
      <c r="IWG3" s="128"/>
      <c r="IWH3" s="128"/>
      <c r="IWI3" s="128"/>
      <c r="IWJ3" s="128"/>
      <c r="IWK3" s="128"/>
      <c r="IWL3" s="128"/>
      <c r="IWM3" s="128"/>
      <c r="IWN3" s="128"/>
      <c r="IWO3" s="128"/>
      <c r="IWP3" s="128"/>
      <c r="IWQ3" s="128"/>
      <c r="IWR3" s="128"/>
      <c r="IWS3" s="128"/>
      <c r="IWT3" s="128"/>
      <c r="IWU3" s="128"/>
      <c r="IWV3" s="128"/>
      <c r="IWW3" s="128"/>
      <c r="IWX3" s="128"/>
      <c r="IWY3" s="128"/>
      <c r="IWZ3" s="128"/>
      <c r="IXA3" s="128"/>
      <c r="IXB3" s="128"/>
      <c r="IXC3" s="128"/>
      <c r="IXD3" s="128"/>
      <c r="IXE3" s="128"/>
      <c r="IXF3" s="128"/>
      <c r="IXG3" s="128"/>
      <c r="IXH3" s="128"/>
      <c r="IXI3" s="128"/>
      <c r="IXJ3" s="128"/>
      <c r="IXK3" s="128"/>
      <c r="IXL3" s="128"/>
      <c r="IXM3" s="128"/>
      <c r="IXN3" s="128"/>
      <c r="IXO3" s="128"/>
      <c r="IXP3" s="128"/>
      <c r="IXQ3" s="128"/>
      <c r="IXR3" s="128"/>
      <c r="IXS3" s="128"/>
      <c r="IXT3" s="128"/>
      <c r="IXU3" s="128"/>
      <c r="IXV3" s="128"/>
      <c r="IXW3" s="128"/>
      <c r="IXX3" s="128"/>
      <c r="IXY3" s="128"/>
      <c r="IXZ3" s="128"/>
      <c r="IYA3" s="128"/>
      <c r="IYB3" s="128"/>
      <c r="IYC3" s="128"/>
      <c r="IYD3" s="128"/>
      <c r="IYE3" s="128"/>
      <c r="IYF3" s="128"/>
      <c r="IYG3" s="128"/>
      <c r="IYH3" s="128"/>
      <c r="IYI3" s="128"/>
      <c r="IYJ3" s="128"/>
      <c r="IYK3" s="128"/>
      <c r="IYL3" s="128"/>
      <c r="IYM3" s="128"/>
      <c r="IYN3" s="128"/>
      <c r="IYO3" s="128"/>
      <c r="IYP3" s="128"/>
      <c r="IYQ3" s="128"/>
      <c r="IYR3" s="128"/>
      <c r="IYS3" s="128"/>
      <c r="IYT3" s="128"/>
      <c r="IYU3" s="128"/>
      <c r="IYV3" s="128"/>
      <c r="IYW3" s="128"/>
      <c r="IYX3" s="128"/>
      <c r="IYY3" s="128"/>
      <c r="IYZ3" s="128"/>
      <c r="IZA3" s="128"/>
      <c r="IZB3" s="128"/>
      <c r="IZC3" s="128"/>
      <c r="IZD3" s="128"/>
      <c r="IZE3" s="128"/>
      <c r="IZF3" s="128"/>
      <c r="IZG3" s="128"/>
      <c r="IZH3" s="128"/>
      <c r="IZI3" s="128"/>
      <c r="IZJ3" s="128"/>
      <c r="IZK3" s="128"/>
      <c r="IZL3" s="128"/>
      <c r="IZM3" s="128"/>
      <c r="IZN3" s="128"/>
      <c r="IZO3" s="128"/>
      <c r="IZP3" s="128"/>
      <c r="IZQ3" s="128"/>
      <c r="IZR3" s="128"/>
      <c r="IZS3" s="128"/>
      <c r="IZT3" s="128"/>
      <c r="IZU3" s="128"/>
      <c r="IZV3" s="128"/>
      <c r="IZW3" s="128"/>
      <c r="IZX3" s="128"/>
      <c r="IZY3" s="128"/>
      <c r="IZZ3" s="128"/>
      <c r="JAA3" s="128"/>
      <c r="JAB3" s="128"/>
      <c r="JAC3" s="128"/>
      <c r="JAD3" s="128"/>
      <c r="JAE3" s="128"/>
      <c r="JAF3" s="128"/>
      <c r="JAG3" s="128"/>
      <c r="JAH3" s="128"/>
      <c r="JAI3" s="128"/>
      <c r="JAJ3" s="128"/>
      <c r="JAK3" s="128"/>
      <c r="JAL3" s="128"/>
      <c r="JAM3" s="128"/>
      <c r="JAN3" s="128"/>
      <c r="JAO3" s="128"/>
      <c r="JAP3" s="128"/>
      <c r="JAQ3" s="128"/>
      <c r="JAR3" s="128"/>
      <c r="JAS3" s="128"/>
      <c r="JAT3" s="128"/>
      <c r="JAU3" s="128"/>
      <c r="JAV3" s="128"/>
      <c r="JAW3" s="128"/>
      <c r="JAX3" s="128"/>
      <c r="JAY3" s="128"/>
      <c r="JAZ3" s="128"/>
      <c r="JBA3" s="128"/>
      <c r="JBB3" s="128"/>
      <c r="JBC3" s="128"/>
      <c r="JBD3" s="128"/>
      <c r="JBE3" s="128"/>
      <c r="JBF3" s="128"/>
      <c r="JBG3" s="128"/>
      <c r="JBH3" s="128"/>
      <c r="JBI3" s="128"/>
      <c r="JBJ3" s="128"/>
      <c r="JBK3" s="128"/>
      <c r="JBL3" s="128"/>
      <c r="JBM3" s="128"/>
      <c r="JBN3" s="128"/>
      <c r="JBO3" s="128"/>
      <c r="JBP3" s="128"/>
      <c r="JBQ3" s="128"/>
      <c r="JBR3" s="128"/>
      <c r="JBS3" s="128"/>
      <c r="JBT3" s="128"/>
      <c r="JBU3" s="128"/>
      <c r="JBV3" s="128"/>
      <c r="JBW3" s="128"/>
      <c r="JBX3" s="128"/>
      <c r="JBY3" s="128"/>
      <c r="JBZ3" s="128"/>
      <c r="JCA3" s="128"/>
      <c r="JCB3" s="128"/>
      <c r="JCC3" s="128"/>
      <c r="JCD3" s="128"/>
      <c r="JCE3" s="128"/>
      <c r="JCF3" s="128"/>
      <c r="JCG3" s="128"/>
      <c r="JCH3" s="128"/>
      <c r="JCI3" s="128"/>
      <c r="JCJ3" s="128"/>
      <c r="JCK3" s="128"/>
      <c r="JCL3" s="128"/>
      <c r="JCM3" s="128"/>
      <c r="JCN3" s="128"/>
      <c r="JCO3" s="128"/>
      <c r="JCP3" s="128"/>
      <c r="JCQ3" s="128"/>
      <c r="JCR3" s="128"/>
      <c r="JCS3" s="128"/>
      <c r="JCT3" s="128"/>
      <c r="JCU3" s="128"/>
      <c r="JCV3" s="128"/>
      <c r="JCW3" s="128"/>
      <c r="JCX3" s="128"/>
      <c r="JCY3" s="128"/>
      <c r="JCZ3" s="128"/>
      <c r="JDA3" s="128"/>
      <c r="JDB3" s="128"/>
      <c r="JDC3" s="128"/>
      <c r="JDD3" s="128"/>
      <c r="JDE3" s="128"/>
      <c r="JDF3" s="128"/>
      <c r="JDG3" s="128"/>
      <c r="JDH3" s="128"/>
      <c r="JDI3" s="128"/>
      <c r="JDJ3" s="128"/>
      <c r="JDK3" s="128"/>
      <c r="JDL3" s="128"/>
      <c r="JDM3" s="128"/>
      <c r="JDN3" s="128"/>
      <c r="JDO3" s="128"/>
      <c r="JDP3" s="128"/>
      <c r="JDQ3" s="128"/>
      <c r="JDR3" s="128"/>
      <c r="JDS3" s="128"/>
      <c r="JDT3" s="128"/>
      <c r="JDU3" s="128"/>
      <c r="JDV3" s="128"/>
      <c r="JDW3" s="128"/>
      <c r="JDX3" s="128"/>
      <c r="JDY3" s="128"/>
      <c r="JDZ3" s="128"/>
      <c r="JEA3" s="128"/>
      <c r="JEB3" s="128"/>
      <c r="JEC3" s="128"/>
      <c r="JED3" s="128"/>
      <c r="JEE3" s="128"/>
      <c r="JEF3" s="128"/>
      <c r="JEG3" s="128"/>
      <c r="JEH3" s="128"/>
      <c r="JEI3" s="128"/>
      <c r="JEJ3" s="128"/>
      <c r="JEK3" s="128"/>
      <c r="JEL3" s="128"/>
      <c r="JEM3" s="128"/>
      <c r="JEN3" s="128"/>
      <c r="JEO3" s="128"/>
      <c r="JEP3" s="128"/>
      <c r="JEQ3" s="128"/>
      <c r="JER3" s="128"/>
      <c r="JES3" s="128"/>
      <c r="JET3" s="128"/>
      <c r="JEU3" s="128"/>
      <c r="JEV3" s="128"/>
      <c r="JEW3" s="128"/>
      <c r="JEX3" s="128"/>
      <c r="JEY3" s="128"/>
      <c r="JEZ3" s="128"/>
      <c r="JFA3" s="128"/>
      <c r="JFB3" s="128"/>
      <c r="JFC3" s="128"/>
      <c r="JFD3" s="128"/>
      <c r="JFE3" s="128"/>
      <c r="JFF3" s="128"/>
      <c r="JFG3" s="128"/>
      <c r="JFH3" s="128"/>
      <c r="JFI3" s="128"/>
      <c r="JFJ3" s="128"/>
      <c r="JFK3" s="128"/>
      <c r="JFL3" s="128"/>
      <c r="JFM3" s="128"/>
      <c r="JFN3" s="128"/>
      <c r="JFO3" s="128"/>
      <c r="JFP3" s="128"/>
      <c r="JFQ3" s="128"/>
      <c r="JFR3" s="128"/>
      <c r="JFS3" s="128"/>
      <c r="JFT3" s="128"/>
      <c r="JFU3" s="128"/>
      <c r="JFV3" s="128"/>
      <c r="JFW3" s="128"/>
      <c r="JFX3" s="128"/>
      <c r="JFY3" s="128"/>
      <c r="JFZ3" s="128"/>
      <c r="JGA3" s="128"/>
      <c r="JGB3" s="128"/>
      <c r="JGC3" s="128"/>
      <c r="JGD3" s="128"/>
      <c r="JGE3" s="128"/>
      <c r="JGF3" s="128"/>
      <c r="JGG3" s="128"/>
      <c r="JGH3" s="128"/>
      <c r="JGI3" s="128"/>
      <c r="JGJ3" s="128"/>
      <c r="JGK3" s="128"/>
      <c r="JGL3" s="128"/>
      <c r="JGM3" s="128"/>
      <c r="JGN3" s="128"/>
      <c r="JGO3" s="128"/>
      <c r="JGP3" s="128"/>
      <c r="JGQ3" s="128"/>
      <c r="JGR3" s="128"/>
      <c r="JGS3" s="128"/>
      <c r="JGT3" s="128"/>
      <c r="JGU3" s="128"/>
      <c r="JGV3" s="128"/>
      <c r="JGW3" s="128"/>
      <c r="JGX3" s="128"/>
      <c r="JGY3" s="128"/>
      <c r="JGZ3" s="128"/>
      <c r="JHA3" s="128"/>
      <c r="JHB3" s="128"/>
      <c r="JHC3" s="128"/>
      <c r="JHD3" s="128"/>
      <c r="JHE3" s="128"/>
      <c r="JHF3" s="128"/>
      <c r="JHG3" s="128"/>
      <c r="JHH3" s="128"/>
      <c r="JHI3" s="128"/>
      <c r="JHJ3" s="128"/>
      <c r="JHK3" s="128"/>
      <c r="JHL3" s="128"/>
      <c r="JHM3" s="128"/>
      <c r="JHN3" s="128"/>
      <c r="JHO3" s="128"/>
      <c r="JHP3" s="128"/>
      <c r="JHQ3" s="128"/>
      <c r="JHR3" s="128"/>
      <c r="JHS3" s="128"/>
      <c r="JHT3" s="128"/>
      <c r="JHU3" s="128"/>
      <c r="JHV3" s="128"/>
      <c r="JHW3" s="128"/>
      <c r="JHX3" s="128"/>
      <c r="JHY3" s="128"/>
      <c r="JHZ3" s="128"/>
      <c r="JIA3" s="128"/>
      <c r="JIB3" s="128"/>
      <c r="JIC3" s="128"/>
      <c r="JID3" s="128"/>
      <c r="JIE3" s="128"/>
      <c r="JIF3" s="128"/>
      <c r="JIG3" s="128"/>
      <c r="JIH3" s="128"/>
      <c r="JII3" s="128"/>
      <c r="JIJ3" s="128"/>
      <c r="JIK3" s="128"/>
      <c r="JIL3" s="128"/>
      <c r="JIM3" s="128"/>
      <c r="JIN3" s="128"/>
      <c r="JIO3" s="128"/>
      <c r="JIP3" s="128"/>
      <c r="JIQ3" s="128"/>
      <c r="JIR3" s="128"/>
      <c r="JIS3" s="128"/>
      <c r="JIT3" s="128"/>
      <c r="JIU3" s="128"/>
      <c r="JIV3" s="128"/>
      <c r="JIW3" s="128"/>
      <c r="JIX3" s="128"/>
      <c r="JIY3" s="128"/>
      <c r="JIZ3" s="128"/>
      <c r="JJA3" s="128"/>
      <c r="JJB3" s="128"/>
      <c r="JJC3" s="128"/>
      <c r="JJD3" s="128"/>
      <c r="JJE3" s="128"/>
      <c r="JJF3" s="128"/>
      <c r="JJG3" s="128"/>
      <c r="JJH3" s="128"/>
      <c r="JJI3" s="128"/>
      <c r="JJJ3" s="128"/>
      <c r="JJK3" s="128"/>
      <c r="JJL3" s="128"/>
      <c r="JJM3" s="128"/>
      <c r="JJN3" s="128"/>
      <c r="JJO3" s="128"/>
      <c r="JJP3" s="128"/>
      <c r="JJQ3" s="128"/>
      <c r="JJR3" s="128"/>
      <c r="JJS3" s="128"/>
      <c r="JJT3" s="128"/>
      <c r="JJU3" s="128"/>
      <c r="JJV3" s="128"/>
      <c r="JJW3" s="128"/>
      <c r="JJX3" s="128"/>
      <c r="JJY3" s="128"/>
      <c r="JJZ3" s="128"/>
      <c r="JKA3" s="128"/>
      <c r="JKB3" s="128"/>
      <c r="JKC3" s="128"/>
      <c r="JKD3" s="128"/>
      <c r="JKE3" s="128"/>
      <c r="JKF3" s="128"/>
      <c r="JKG3" s="128"/>
      <c r="JKH3" s="128"/>
      <c r="JKI3" s="128"/>
      <c r="JKJ3" s="128"/>
      <c r="JKK3" s="128"/>
      <c r="JKL3" s="128"/>
      <c r="JKM3" s="128"/>
      <c r="JKN3" s="128"/>
      <c r="JKO3" s="128"/>
      <c r="JKP3" s="128"/>
      <c r="JKQ3" s="128"/>
      <c r="JKR3" s="128"/>
      <c r="JKS3" s="128"/>
      <c r="JKT3" s="128"/>
      <c r="JKU3" s="128"/>
      <c r="JKV3" s="128"/>
      <c r="JKW3" s="128"/>
      <c r="JKX3" s="128"/>
      <c r="JKY3" s="128"/>
      <c r="JKZ3" s="128"/>
      <c r="JLA3" s="128"/>
      <c r="JLB3" s="128"/>
      <c r="JLC3" s="128"/>
      <c r="JLD3" s="128"/>
      <c r="JLE3" s="128"/>
      <c r="JLF3" s="128"/>
      <c r="JLG3" s="128"/>
      <c r="JLH3" s="128"/>
      <c r="JLI3" s="128"/>
      <c r="JLJ3" s="128"/>
      <c r="JLK3" s="128"/>
      <c r="JLL3" s="128"/>
      <c r="JLM3" s="128"/>
      <c r="JLN3" s="128"/>
      <c r="JLO3" s="128"/>
      <c r="JLP3" s="128"/>
      <c r="JLQ3" s="128"/>
      <c r="JLR3" s="128"/>
      <c r="JLS3" s="128"/>
      <c r="JLT3" s="128"/>
      <c r="JLU3" s="128"/>
      <c r="JLV3" s="128"/>
      <c r="JLW3" s="128"/>
      <c r="JLX3" s="128"/>
      <c r="JLY3" s="128"/>
      <c r="JLZ3" s="128"/>
      <c r="JMA3" s="128"/>
      <c r="JMB3" s="128"/>
      <c r="JMC3" s="128"/>
      <c r="JMD3" s="128"/>
      <c r="JME3" s="128"/>
      <c r="JMF3" s="128"/>
      <c r="JMG3" s="128"/>
      <c r="JMH3" s="128"/>
      <c r="JMI3" s="128"/>
      <c r="JMJ3" s="128"/>
      <c r="JMK3" s="128"/>
      <c r="JML3" s="128"/>
      <c r="JMM3" s="128"/>
      <c r="JMN3" s="128"/>
      <c r="JMO3" s="128"/>
      <c r="JMP3" s="128"/>
      <c r="JMQ3" s="128"/>
      <c r="JMR3" s="128"/>
      <c r="JMS3" s="128"/>
      <c r="JMT3" s="128"/>
      <c r="JMU3" s="128"/>
      <c r="JMV3" s="128"/>
      <c r="JMW3" s="128"/>
      <c r="JMX3" s="128"/>
      <c r="JMY3" s="128"/>
      <c r="JMZ3" s="128"/>
      <c r="JNA3" s="128"/>
      <c r="JNB3" s="128"/>
      <c r="JNC3" s="128"/>
      <c r="JND3" s="128"/>
      <c r="JNE3" s="128"/>
      <c r="JNF3" s="128"/>
      <c r="JNG3" s="128"/>
      <c r="JNH3" s="128"/>
      <c r="JNI3" s="128"/>
      <c r="JNJ3" s="128"/>
      <c r="JNK3" s="128"/>
      <c r="JNL3" s="128"/>
      <c r="JNM3" s="128"/>
      <c r="JNN3" s="128"/>
      <c r="JNO3" s="128"/>
      <c r="JNP3" s="128"/>
      <c r="JNQ3" s="128"/>
      <c r="JNR3" s="128"/>
      <c r="JNS3" s="128"/>
      <c r="JNT3" s="128"/>
      <c r="JNU3" s="128"/>
      <c r="JNV3" s="128"/>
      <c r="JNW3" s="128"/>
      <c r="JNX3" s="128"/>
      <c r="JNY3" s="128"/>
      <c r="JNZ3" s="128"/>
      <c r="JOA3" s="128"/>
      <c r="JOB3" s="128"/>
      <c r="JOC3" s="128"/>
      <c r="JOD3" s="128"/>
      <c r="JOE3" s="128"/>
      <c r="JOF3" s="128"/>
      <c r="JOG3" s="128"/>
      <c r="JOH3" s="128"/>
      <c r="JOI3" s="128"/>
      <c r="JOJ3" s="128"/>
      <c r="JOK3" s="128"/>
      <c r="JOL3" s="128"/>
      <c r="JOM3" s="128"/>
      <c r="JON3" s="128"/>
      <c r="JOO3" s="128"/>
      <c r="JOP3" s="128"/>
      <c r="JOQ3" s="128"/>
      <c r="JOR3" s="128"/>
      <c r="JOS3" s="128"/>
      <c r="JOT3" s="128"/>
      <c r="JOU3" s="128"/>
      <c r="JOV3" s="128"/>
      <c r="JOW3" s="128"/>
      <c r="JOX3" s="128"/>
      <c r="JOY3" s="128"/>
      <c r="JOZ3" s="128"/>
      <c r="JPA3" s="128"/>
      <c r="JPB3" s="128"/>
      <c r="JPC3" s="128"/>
      <c r="JPD3" s="128"/>
      <c r="JPE3" s="128"/>
      <c r="JPF3" s="128"/>
      <c r="JPG3" s="128"/>
      <c r="JPH3" s="128"/>
      <c r="JPI3" s="128"/>
      <c r="JPJ3" s="128"/>
      <c r="JPK3" s="128"/>
      <c r="JPL3" s="128"/>
      <c r="JPM3" s="128"/>
      <c r="JPN3" s="128"/>
      <c r="JPO3" s="128"/>
      <c r="JPP3" s="128"/>
      <c r="JPQ3" s="128"/>
      <c r="JPR3" s="128"/>
      <c r="JPS3" s="128"/>
      <c r="JPT3" s="128"/>
      <c r="JPU3" s="128"/>
      <c r="JPV3" s="128"/>
      <c r="JPW3" s="128"/>
      <c r="JPX3" s="128"/>
      <c r="JPY3" s="128"/>
      <c r="JPZ3" s="128"/>
      <c r="JQA3" s="128"/>
      <c r="JQB3" s="128"/>
      <c r="JQC3" s="128"/>
      <c r="JQD3" s="128"/>
      <c r="JQE3" s="128"/>
      <c r="JQF3" s="128"/>
      <c r="JQG3" s="128"/>
      <c r="JQH3" s="128"/>
      <c r="JQI3" s="128"/>
      <c r="JQJ3" s="128"/>
      <c r="JQK3" s="128"/>
      <c r="JQL3" s="128"/>
      <c r="JQM3" s="128"/>
      <c r="JQN3" s="128"/>
      <c r="JQO3" s="128"/>
      <c r="JQP3" s="128"/>
      <c r="JQQ3" s="128"/>
      <c r="JQR3" s="128"/>
      <c r="JQS3" s="128"/>
      <c r="JQT3" s="128"/>
      <c r="JQU3" s="128"/>
      <c r="JQV3" s="128"/>
      <c r="JQW3" s="128"/>
      <c r="JQX3" s="128"/>
      <c r="JQY3" s="128"/>
      <c r="JQZ3" s="128"/>
      <c r="JRA3" s="128"/>
      <c r="JRB3" s="128"/>
      <c r="JRC3" s="128"/>
      <c r="JRD3" s="128"/>
      <c r="JRE3" s="128"/>
      <c r="JRF3" s="128"/>
      <c r="JRG3" s="128"/>
      <c r="JRH3" s="128"/>
      <c r="JRI3" s="128"/>
      <c r="JRJ3" s="128"/>
      <c r="JRK3" s="128"/>
      <c r="JRL3" s="128"/>
      <c r="JRM3" s="128"/>
      <c r="JRN3" s="128"/>
      <c r="JRO3" s="128"/>
      <c r="JRP3" s="128"/>
      <c r="JRQ3" s="128"/>
      <c r="JRR3" s="128"/>
      <c r="JRS3" s="128"/>
      <c r="JRT3" s="128"/>
      <c r="JRU3" s="128"/>
      <c r="JRV3" s="128"/>
      <c r="JRW3" s="128"/>
      <c r="JRX3" s="128"/>
      <c r="JRY3" s="128"/>
      <c r="JRZ3" s="128"/>
      <c r="JSA3" s="128"/>
      <c r="JSB3" s="128"/>
      <c r="JSC3" s="128"/>
      <c r="JSD3" s="128"/>
      <c r="JSE3" s="128"/>
      <c r="JSF3" s="128"/>
      <c r="JSG3" s="128"/>
      <c r="JSH3" s="128"/>
      <c r="JSI3" s="128"/>
      <c r="JSJ3" s="128"/>
      <c r="JSK3" s="128"/>
      <c r="JSL3" s="128"/>
      <c r="JSM3" s="128"/>
      <c r="JSN3" s="128"/>
      <c r="JSO3" s="128"/>
      <c r="JSP3" s="128"/>
      <c r="JSQ3" s="128"/>
      <c r="JSR3" s="128"/>
      <c r="JSS3" s="128"/>
      <c r="JST3" s="128"/>
      <c r="JSU3" s="128"/>
      <c r="JSV3" s="128"/>
      <c r="JSW3" s="128"/>
      <c r="JSX3" s="128"/>
      <c r="JSY3" s="128"/>
      <c r="JSZ3" s="128"/>
      <c r="JTA3" s="128"/>
      <c r="JTB3" s="128"/>
      <c r="JTC3" s="128"/>
      <c r="JTD3" s="128"/>
      <c r="JTE3" s="128"/>
      <c r="JTF3" s="128"/>
      <c r="JTG3" s="128"/>
      <c r="JTH3" s="128"/>
      <c r="JTI3" s="128"/>
      <c r="JTJ3" s="128"/>
      <c r="JTK3" s="128"/>
      <c r="JTL3" s="128"/>
      <c r="JTM3" s="128"/>
      <c r="JTN3" s="128"/>
      <c r="JTO3" s="128"/>
      <c r="JTP3" s="128"/>
      <c r="JTQ3" s="128"/>
      <c r="JTR3" s="128"/>
      <c r="JTS3" s="128"/>
      <c r="JTT3" s="128"/>
      <c r="JTU3" s="128"/>
      <c r="JTV3" s="128"/>
      <c r="JTW3" s="128"/>
      <c r="JTX3" s="128"/>
      <c r="JTY3" s="128"/>
      <c r="JTZ3" s="128"/>
      <c r="JUA3" s="128"/>
      <c r="JUB3" s="128"/>
      <c r="JUC3" s="128"/>
      <c r="JUD3" s="128"/>
      <c r="JUE3" s="128"/>
      <c r="JUF3" s="128"/>
      <c r="JUG3" s="128"/>
      <c r="JUH3" s="128"/>
      <c r="JUI3" s="128"/>
      <c r="JUJ3" s="128"/>
      <c r="JUK3" s="128"/>
      <c r="JUL3" s="128"/>
      <c r="JUM3" s="128"/>
      <c r="JUN3" s="128"/>
      <c r="JUO3" s="128"/>
      <c r="JUP3" s="128"/>
      <c r="JUQ3" s="128"/>
      <c r="JUR3" s="128"/>
      <c r="JUS3" s="128"/>
      <c r="JUT3" s="128"/>
      <c r="JUU3" s="128"/>
      <c r="JUV3" s="128"/>
      <c r="JUW3" s="128"/>
      <c r="JUX3" s="128"/>
      <c r="JUY3" s="128"/>
      <c r="JUZ3" s="128"/>
      <c r="JVA3" s="128"/>
      <c r="JVB3" s="128"/>
      <c r="JVC3" s="128"/>
      <c r="JVD3" s="128"/>
      <c r="JVE3" s="128"/>
      <c r="JVF3" s="128"/>
      <c r="JVG3" s="128"/>
      <c r="JVH3" s="128"/>
      <c r="JVI3" s="128"/>
      <c r="JVJ3" s="128"/>
      <c r="JVK3" s="128"/>
      <c r="JVL3" s="128"/>
      <c r="JVM3" s="128"/>
      <c r="JVN3" s="128"/>
      <c r="JVO3" s="128"/>
      <c r="JVP3" s="128"/>
      <c r="JVQ3" s="128"/>
      <c r="JVR3" s="128"/>
      <c r="JVS3" s="128"/>
      <c r="JVT3" s="128"/>
      <c r="JVU3" s="128"/>
      <c r="JVV3" s="128"/>
      <c r="JVW3" s="128"/>
      <c r="JVX3" s="128"/>
      <c r="JVY3" s="128"/>
      <c r="JVZ3" s="128"/>
      <c r="JWA3" s="128"/>
      <c r="JWB3" s="128"/>
      <c r="JWC3" s="128"/>
      <c r="JWD3" s="128"/>
      <c r="JWE3" s="128"/>
      <c r="JWF3" s="128"/>
      <c r="JWG3" s="128"/>
      <c r="JWH3" s="128"/>
      <c r="JWI3" s="128"/>
      <c r="JWJ3" s="128"/>
      <c r="JWK3" s="128"/>
      <c r="JWL3" s="128"/>
      <c r="JWM3" s="128"/>
      <c r="JWN3" s="128"/>
      <c r="JWO3" s="128"/>
      <c r="JWP3" s="128"/>
      <c r="JWQ3" s="128"/>
      <c r="JWR3" s="128"/>
      <c r="JWS3" s="128"/>
      <c r="JWT3" s="128"/>
      <c r="JWU3" s="128"/>
      <c r="JWV3" s="128"/>
      <c r="JWW3" s="128"/>
      <c r="JWX3" s="128"/>
      <c r="JWY3" s="128"/>
      <c r="JWZ3" s="128"/>
      <c r="JXA3" s="128"/>
      <c r="JXB3" s="128"/>
      <c r="JXC3" s="128"/>
      <c r="JXD3" s="128"/>
      <c r="JXE3" s="128"/>
      <c r="JXF3" s="128"/>
      <c r="JXG3" s="128"/>
      <c r="JXH3" s="128"/>
      <c r="JXI3" s="128"/>
      <c r="JXJ3" s="128"/>
      <c r="JXK3" s="128"/>
      <c r="JXL3" s="128"/>
      <c r="JXM3" s="128"/>
      <c r="JXN3" s="128"/>
      <c r="JXO3" s="128"/>
      <c r="JXP3" s="128"/>
      <c r="JXQ3" s="128"/>
      <c r="JXR3" s="128"/>
      <c r="JXS3" s="128"/>
      <c r="JXT3" s="128"/>
      <c r="JXU3" s="128"/>
      <c r="JXV3" s="128"/>
      <c r="JXW3" s="128"/>
      <c r="JXX3" s="128"/>
      <c r="JXY3" s="128"/>
      <c r="JXZ3" s="128"/>
      <c r="JYA3" s="128"/>
      <c r="JYB3" s="128"/>
      <c r="JYC3" s="128"/>
      <c r="JYD3" s="128"/>
      <c r="JYE3" s="128"/>
      <c r="JYF3" s="128"/>
      <c r="JYG3" s="128"/>
      <c r="JYH3" s="128"/>
      <c r="JYI3" s="128"/>
      <c r="JYJ3" s="128"/>
      <c r="JYK3" s="128"/>
      <c r="JYL3" s="128"/>
      <c r="JYM3" s="128"/>
      <c r="JYN3" s="128"/>
      <c r="JYO3" s="128"/>
      <c r="JYP3" s="128"/>
      <c r="JYQ3" s="128"/>
      <c r="JYR3" s="128"/>
      <c r="JYS3" s="128"/>
      <c r="JYT3" s="128"/>
      <c r="JYU3" s="128"/>
      <c r="JYV3" s="128"/>
      <c r="JYW3" s="128"/>
      <c r="JYX3" s="128"/>
      <c r="JYY3" s="128"/>
      <c r="JYZ3" s="128"/>
      <c r="JZA3" s="128"/>
      <c r="JZB3" s="128"/>
      <c r="JZC3" s="128"/>
      <c r="JZD3" s="128"/>
      <c r="JZE3" s="128"/>
      <c r="JZF3" s="128"/>
      <c r="JZG3" s="128"/>
      <c r="JZH3" s="128"/>
      <c r="JZI3" s="128"/>
      <c r="JZJ3" s="128"/>
      <c r="JZK3" s="128"/>
      <c r="JZL3" s="128"/>
      <c r="JZM3" s="128"/>
      <c r="JZN3" s="128"/>
      <c r="JZO3" s="128"/>
      <c r="JZP3" s="128"/>
      <c r="JZQ3" s="128"/>
      <c r="JZR3" s="128"/>
      <c r="JZS3" s="128"/>
      <c r="JZT3" s="128"/>
      <c r="JZU3" s="128"/>
      <c r="JZV3" s="128"/>
      <c r="JZW3" s="128"/>
      <c r="JZX3" s="128"/>
      <c r="JZY3" s="128"/>
      <c r="JZZ3" s="128"/>
      <c r="KAA3" s="128"/>
      <c r="KAB3" s="128"/>
      <c r="KAC3" s="128"/>
      <c r="KAD3" s="128"/>
      <c r="KAE3" s="128"/>
      <c r="KAF3" s="128"/>
      <c r="KAG3" s="128"/>
      <c r="KAH3" s="128"/>
      <c r="KAI3" s="128"/>
      <c r="KAJ3" s="128"/>
      <c r="KAK3" s="128"/>
      <c r="KAL3" s="128"/>
      <c r="KAM3" s="128"/>
      <c r="KAN3" s="128"/>
      <c r="KAO3" s="128"/>
      <c r="KAP3" s="128"/>
      <c r="KAQ3" s="128"/>
      <c r="KAR3" s="128"/>
      <c r="KAS3" s="128"/>
      <c r="KAT3" s="128"/>
      <c r="KAU3" s="128"/>
      <c r="KAV3" s="128"/>
      <c r="KAW3" s="128"/>
      <c r="KAX3" s="128"/>
      <c r="KAY3" s="128"/>
      <c r="KAZ3" s="128"/>
      <c r="KBA3" s="128"/>
      <c r="KBB3" s="128"/>
      <c r="KBC3" s="128"/>
      <c r="KBD3" s="128"/>
      <c r="KBE3" s="128"/>
      <c r="KBF3" s="128"/>
      <c r="KBG3" s="128"/>
      <c r="KBH3" s="128"/>
      <c r="KBI3" s="128"/>
      <c r="KBJ3" s="128"/>
      <c r="KBK3" s="128"/>
      <c r="KBL3" s="128"/>
      <c r="KBM3" s="128"/>
      <c r="KBN3" s="128"/>
      <c r="KBO3" s="128"/>
      <c r="KBP3" s="128"/>
      <c r="KBQ3" s="128"/>
      <c r="KBR3" s="128"/>
      <c r="KBS3" s="128"/>
      <c r="KBT3" s="128"/>
      <c r="KBU3" s="128"/>
      <c r="KBV3" s="128"/>
      <c r="KBW3" s="128"/>
      <c r="KBX3" s="128"/>
      <c r="KBY3" s="128"/>
      <c r="KBZ3" s="128"/>
      <c r="KCA3" s="128"/>
      <c r="KCB3" s="128"/>
      <c r="KCC3" s="128"/>
      <c r="KCD3" s="128"/>
      <c r="KCE3" s="128"/>
      <c r="KCF3" s="128"/>
      <c r="KCG3" s="128"/>
      <c r="KCH3" s="128"/>
      <c r="KCI3" s="128"/>
      <c r="KCJ3" s="128"/>
      <c r="KCK3" s="128"/>
      <c r="KCL3" s="128"/>
      <c r="KCM3" s="128"/>
      <c r="KCN3" s="128"/>
      <c r="KCO3" s="128"/>
      <c r="KCP3" s="128"/>
      <c r="KCQ3" s="128"/>
      <c r="KCR3" s="128"/>
      <c r="KCS3" s="128"/>
      <c r="KCT3" s="128"/>
      <c r="KCU3" s="128"/>
      <c r="KCV3" s="128"/>
      <c r="KCW3" s="128"/>
      <c r="KCX3" s="128"/>
      <c r="KCY3" s="128"/>
      <c r="KCZ3" s="128"/>
      <c r="KDA3" s="128"/>
      <c r="KDB3" s="128"/>
      <c r="KDC3" s="128"/>
      <c r="KDD3" s="128"/>
      <c r="KDE3" s="128"/>
      <c r="KDF3" s="128"/>
      <c r="KDG3" s="128"/>
      <c r="KDH3" s="128"/>
      <c r="KDI3" s="128"/>
      <c r="KDJ3" s="128"/>
      <c r="KDK3" s="128"/>
      <c r="KDL3" s="128"/>
      <c r="KDM3" s="128"/>
      <c r="KDN3" s="128"/>
      <c r="KDO3" s="128"/>
      <c r="KDP3" s="128"/>
      <c r="KDQ3" s="128"/>
      <c r="KDR3" s="128"/>
      <c r="KDS3" s="128"/>
      <c r="KDT3" s="128"/>
      <c r="KDU3" s="128"/>
      <c r="KDV3" s="128"/>
      <c r="KDW3" s="128"/>
      <c r="KDX3" s="128"/>
      <c r="KDY3" s="128"/>
      <c r="KDZ3" s="128"/>
      <c r="KEA3" s="128"/>
      <c r="KEB3" s="128"/>
      <c r="KEC3" s="128"/>
      <c r="KED3" s="128"/>
      <c r="KEE3" s="128"/>
      <c r="KEF3" s="128"/>
      <c r="KEG3" s="128"/>
      <c r="KEH3" s="128"/>
      <c r="KEI3" s="128"/>
      <c r="KEJ3" s="128"/>
      <c r="KEK3" s="128"/>
      <c r="KEL3" s="128"/>
      <c r="KEM3" s="128"/>
      <c r="KEN3" s="128"/>
      <c r="KEO3" s="128"/>
      <c r="KEP3" s="128"/>
      <c r="KEQ3" s="128"/>
      <c r="KER3" s="128"/>
      <c r="KES3" s="128"/>
      <c r="KET3" s="128"/>
      <c r="KEU3" s="128"/>
      <c r="KEV3" s="128"/>
      <c r="KEW3" s="128"/>
      <c r="KEX3" s="128"/>
      <c r="KEY3" s="128"/>
      <c r="KEZ3" s="128"/>
      <c r="KFA3" s="128"/>
      <c r="KFB3" s="128"/>
      <c r="KFC3" s="128"/>
      <c r="KFD3" s="128"/>
      <c r="KFE3" s="128"/>
      <c r="KFF3" s="128"/>
      <c r="KFG3" s="128"/>
      <c r="KFH3" s="128"/>
      <c r="KFI3" s="128"/>
      <c r="KFJ3" s="128"/>
      <c r="KFK3" s="128"/>
      <c r="KFL3" s="128"/>
      <c r="KFM3" s="128"/>
      <c r="KFN3" s="128"/>
      <c r="KFO3" s="128"/>
      <c r="KFP3" s="128"/>
      <c r="KFQ3" s="128"/>
      <c r="KFR3" s="128"/>
      <c r="KFS3" s="128"/>
      <c r="KFT3" s="128"/>
      <c r="KFU3" s="128"/>
      <c r="KFV3" s="128"/>
      <c r="KFW3" s="128"/>
      <c r="KFX3" s="128"/>
      <c r="KFY3" s="128"/>
      <c r="KFZ3" s="128"/>
      <c r="KGA3" s="128"/>
      <c r="KGB3" s="128"/>
      <c r="KGC3" s="128"/>
      <c r="KGD3" s="128"/>
      <c r="KGE3" s="128"/>
      <c r="KGF3" s="128"/>
      <c r="KGG3" s="128"/>
      <c r="KGH3" s="128"/>
      <c r="KGI3" s="128"/>
      <c r="KGJ3" s="128"/>
      <c r="KGK3" s="128"/>
      <c r="KGL3" s="128"/>
      <c r="KGM3" s="128"/>
      <c r="KGN3" s="128"/>
      <c r="KGO3" s="128"/>
      <c r="KGP3" s="128"/>
      <c r="KGQ3" s="128"/>
      <c r="KGR3" s="128"/>
      <c r="KGS3" s="128"/>
      <c r="KGT3" s="128"/>
      <c r="KGU3" s="128"/>
      <c r="KGV3" s="128"/>
      <c r="KGW3" s="128"/>
      <c r="KGX3" s="128"/>
      <c r="KGY3" s="128"/>
      <c r="KGZ3" s="128"/>
      <c r="KHA3" s="128"/>
      <c r="KHB3" s="128"/>
      <c r="KHC3" s="128"/>
      <c r="KHD3" s="128"/>
      <c r="KHE3" s="128"/>
      <c r="KHF3" s="128"/>
      <c r="KHG3" s="128"/>
      <c r="KHH3" s="128"/>
      <c r="KHI3" s="128"/>
      <c r="KHJ3" s="128"/>
      <c r="KHK3" s="128"/>
      <c r="KHL3" s="128"/>
      <c r="KHM3" s="128"/>
      <c r="KHN3" s="128"/>
      <c r="KHO3" s="128"/>
      <c r="KHP3" s="128"/>
      <c r="KHQ3" s="128"/>
      <c r="KHR3" s="128"/>
      <c r="KHS3" s="128"/>
      <c r="KHT3" s="128"/>
      <c r="KHU3" s="128"/>
      <c r="KHV3" s="128"/>
      <c r="KHW3" s="128"/>
      <c r="KHX3" s="128"/>
      <c r="KHY3" s="128"/>
      <c r="KHZ3" s="128"/>
      <c r="KIA3" s="128"/>
      <c r="KIB3" s="128"/>
      <c r="KIC3" s="128"/>
      <c r="KID3" s="128"/>
      <c r="KIE3" s="128"/>
      <c r="KIF3" s="128"/>
      <c r="KIG3" s="128"/>
      <c r="KIH3" s="128"/>
      <c r="KII3" s="128"/>
      <c r="KIJ3" s="128"/>
      <c r="KIK3" s="128"/>
      <c r="KIL3" s="128"/>
      <c r="KIM3" s="128"/>
      <c r="KIN3" s="128"/>
      <c r="KIO3" s="128"/>
      <c r="KIP3" s="128"/>
      <c r="KIQ3" s="128"/>
      <c r="KIR3" s="128"/>
      <c r="KIS3" s="128"/>
      <c r="KIT3" s="128"/>
      <c r="KIU3" s="128"/>
      <c r="KIV3" s="128"/>
      <c r="KIW3" s="128"/>
      <c r="KIX3" s="128"/>
      <c r="KIY3" s="128"/>
      <c r="KIZ3" s="128"/>
      <c r="KJA3" s="128"/>
      <c r="KJB3" s="128"/>
      <c r="KJC3" s="128"/>
      <c r="KJD3" s="128"/>
      <c r="KJE3" s="128"/>
      <c r="KJF3" s="128"/>
      <c r="KJG3" s="128"/>
      <c r="KJH3" s="128"/>
      <c r="KJI3" s="128"/>
      <c r="KJJ3" s="128"/>
      <c r="KJK3" s="128"/>
      <c r="KJL3" s="128"/>
      <c r="KJM3" s="128"/>
      <c r="KJN3" s="128"/>
      <c r="KJO3" s="128"/>
      <c r="KJP3" s="128"/>
      <c r="KJQ3" s="128"/>
      <c r="KJR3" s="128"/>
      <c r="KJS3" s="128"/>
      <c r="KJT3" s="128"/>
      <c r="KJU3" s="128"/>
      <c r="KJV3" s="128"/>
      <c r="KJW3" s="128"/>
      <c r="KJX3" s="128"/>
      <c r="KJY3" s="128"/>
      <c r="KJZ3" s="128"/>
      <c r="KKA3" s="128"/>
      <c r="KKB3" s="128"/>
      <c r="KKC3" s="128"/>
      <c r="KKD3" s="128"/>
      <c r="KKE3" s="128"/>
      <c r="KKF3" s="128"/>
      <c r="KKG3" s="128"/>
      <c r="KKH3" s="128"/>
      <c r="KKI3" s="128"/>
      <c r="KKJ3" s="128"/>
      <c r="KKK3" s="128"/>
      <c r="KKL3" s="128"/>
      <c r="KKM3" s="128"/>
      <c r="KKN3" s="128"/>
      <c r="KKO3" s="128"/>
      <c r="KKP3" s="128"/>
      <c r="KKQ3" s="128"/>
      <c r="KKR3" s="128"/>
      <c r="KKS3" s="128"/>
      <c r="KKT3" s="128"/>
      <c r="KKU3" s="128"/>
      <c r="KKV3" s="128"/>
      <c r="KKW3" s="128"/>
      <c r="KKX3" s="128"/>
      <c r="KKY3" s="128"/>
      <c r="KKZ3" s="128"/>
      <c r="KLA3" s="128"/>
      <c r="KLB3" s="128"/>
      <c r="KLC3" s="128"/>
      <c r="KLD3" s="128"/>
      <c r="KLE3" s="128"/>
      <c r="KLF3" s="128"/>
      <c r="KLG3" s="128"/>
      <c r="KLH3" s="128"/>
      <c r="KLI3" s="128"/>
      <c r="KLJ3" s="128"/>
      <c r="KLK3" s="128"/>
      <c r="KLL3" s="128"/>
      <c r="KLM3" s="128"/>
      <c r="KLN3" s="128"/>
      <c r="KLO3" s="128"/>
      <c r="KLP3" s="128"/>
      <c r="KLQ3" s="128"/>
      <c r="KLR3" s="128"/>
      <c r="KLS3" s="128"/>
      <c r="KLT3" s="128"/>
      <c r="KLU3" s="128"/>
      <c r="KLV3" s="128"/>
      <c r="KLW3" s="128"/>
      <c r="KLX3" s="128"/>
      <c r="KLY3" s="128"/>
      <c r="KLZ3" s="128"/>
      <c r="KMA3" s="128"/>
      <c r="KMB3" s="128"/>
      <c r="KMC3" s="128"/>
      <c r="KMD3" s="128"/>
      <c r="KME3" s="128"/>
      <c r="KMF3" s="128"/>
      <c r="KMG3" s="128"/>
      <c r="KMH3" s="128"/>
      <c r="KMI3" s="128"/>
      <c r="KMJ3" s="128"/>
      <c r="KMK3" s="128"/>
      <c r="KML3" s="128"/>
      <c r="KMM3" s="128"/>
      <c r="KMN3" s="128"/>
      <c r="KMO3" s="128"/>
      <c r="KMP3" s="128"/>
      <c r="KMQ3" s="128"/>
      <c r="KMR3" s="128"/>
      <c r="KMS3" s="128"/>
      <c r="KMT3" s="128"/>
      <c r="KMU3" s="128"/>
      <c r="KMV3" s="128"/>
      <c r="KMW3" s="128"/>
      <c r="KMX3" s="128"/>
      <c r="KMY3" s="128"/>
      <c r="KMZ3" s="128"/>
      <c r="KNA3" s="128"/>
      <c r="KNB3" s="128"/>
      <c r="KNC3" s="128"/>
      <c r="KND3" s="128"/>
      <c r="KNE3" s="128"/>
      <c r="KNF3" s="128"/>
      <c r="KNG3" s="128"/>
      <c r="KNH3" s="128"/>
      <c r="KNI3" s="128"/>
      <c r="KNJ3" s="128"/>
      <c r="KNK3" s="128"/>
      <c r="KNL3" s="128"/>
      <c r="KNM3" s="128"/>
      <c r="KNN3" s="128"/>
      <c r="KNO3" s="128"/>
      <c r="KNP3" s="128"/>
      <c r="KNQ3" s="128"/>
      <c r="KNR3" s="128"/>
      <c r="KNS3" s="128"/>
      <c r="KNT3" s="128"/>
      <c r="KNU3" s="128"/>
      <c r="KNV3" s="128"/>
      <c r="KNW3" s="128"/>
      <c r="KNX3" s="128"/>
      <c r="KNY3" s="128"/>
      <c r="KNZ3" s="128"/>
      <c r="KOA3" s="128"/>
      <c r="KOB3" s="128"/>
      <c r="KOC3" s="128"/>
      <c r="KOD3" s="128"/>
      <c r="KOE3" s="128"/>
      <c r="KOF3" s="128"/>
      <c r="KOG3" s="128"/>
      <c r="KOH3" s="128"/>
      <c r="KOI3" s="128"/>
      <c r="KOJ3" s="128"/>
      <c r="KOK3" s="128"/>
      <c r="KOL3" s="128"/>
      <c r="KOM3" s="128"/>
      <c r="KON3" s="128"/>
      <c r="KOO3" s="128"/>
      <c r="KOP3" s="128"/>
      <c r="KOQ3" s="128"/>
      <c r="KOR3" s="128"/>
      <c r="KOS3" s="128"/>
      <c r="KOT3" s="128"/>
      <c r="KOU3" s="128"/>
      <c r="KOV3" s="128"/>
      <c r="KOW3" s="128"/>
      <c r="KOX3" s="128"/>
      <c r="KOY3" s="128"/>
      <c r="KOZ3" s="128"/>
      <c r="KPA3" s="128"/>
      <c r="KPB3" s="128"/>
      <c r="KPC3" s="128"/>
      <c r="KPD3" s="128"/>
      <c r="KPE3" s="128"/>
      <c r="KPF3" s="128"/>
      <c r="KPG3" s="128"/>
      <c r="KPH3" s="128"/>
      <c r="KPI3" s="128"/>
      <c r="KPJ3" s="128"/>
      <c r="KPK3" s="128"/>
      <c r="KPL3" s="128"/>
      <c r="KPM3" s="128"/>
      <c r="KPN3" s="128"/>
      <c r="KPO3" s="128"/>
      <c r="KPP3" s="128"/>
      <c r="KPQ3" s="128"/>
      <c r="KPR3" s="128"/>
      <c r="KPS3" s="128"/>
      <c r="KPT3" s="128"/>
      <c r="KPU3" s="128"/>
      <c r="KPV3" s="128"/>
      <c r="KPW3" s="128"/>
      <c r="KPX3" s="128"/>
      <c r="KPY3" s="128"/>
      <c r="KPZ3" s="128"/>
      <c r="KQA3" s="128"/>
      <c r="KQB3" s="128"/>
      <c r="KQC3" s="128"/>
      <c r="KQD3" s="128"/>
      <c r="KQE3" s="128"/>
      <c r="KQF3" s="128"/>
      <c r="KQG3" s="128"/>
      <c r="KQH3" s="128"/>
      <c r="KQI3" s="128"/>
      <c r="KQJ3" s="128"/>
      <c r="KQK3" s="128"/>
      <c r="KQL3" s="128"/>
      <c r="KQM3" s="128"/>
      <c r="KQN3" s="128"/>
      <c r="KQO3" s="128"/>
      <c r="KQP3" s="128"/>
      <c r="KQQ3" s="128"/>
      <c r="KQR3" s="128"/>
      <c r="KQS3" s="128"/>
      <c r="KQT3" s="128"/>
      <c r="KQU3" s="128"/>
      <c r="KQV3" s="128"/>
      <c r="KQW3" s="128"/>
      <c r="KQX3" s="128"/>
      <c r="KQY3" s="128"/>
      <c r="KQZ3" s="128"/>
      <c r="KRA3" s="128"/>
      <c r="KRB3" s="128"/>
      <c r="KRC3" s="128"/>
      <c r="KRD3" s="128"/>
      <c r="KRE3" s="128"/>
      <c r="KRF3" s="128"/>
      <c r="KRG3" s="128"/>
      <c r="KRH3" s="128"/>
      <c r="KRI3" s="128"/>
      <c r="KRJ3" s="128"/>
      <c r="KRK3" s="128"/>
      <c r="KRL3" s="128"/>
      <c r="KRM3" s="128"/>
      <c r="KRN3" s="128"/>
      <c r="KRO3" s="128"/>
      <c r="KRP3" s="128"/>
      <c r="KRQ3" s="128"/>
      <c r="KRR3" s="128"/>
      <c r="KRS3" s="128"/>
      <c r="KRT3" s="128"/>
      <c r="KRU3" s="128"/>
      <c r="KRV3" s="128"/>
      <c r="KRW3" s="128"/>
      <c r="KRX3" s="128"/>
      <c r="KRY3" s="128"/>
      <c r="KRZ3" s="128"/>
      <c r="KSA3" s="128"/>
      <c r="KSB3" s="128"/>
      <c r="KSC3" s="128"/>
      <c r="KSD3" s="128"/>
      <c r="KSE3" s="128"/>
      <c r="KSF3" s="128"/>
      <c r="KSG3" s="128"/>
      <c r="KSH3" s="128"/>
      <c r="KSI3" s="128"/>
      <c r="KSJ3" s="128"/>
      <c r="KSK3" s="128"/>
      <c r="KSL3" s="128"/>
      <c r="KSM3" s="128"/>
      <c r="KSN3" s="128"/>
      <c r="KSO3" s="128"/>
      <c r="KSP3" s="128"/>
      <c r="KSQ3" s="128"/>
      <c r="KSR3" s="128"/>
      <c r="KSS3" s="128"/>
      <c r="KST3" s="128"/>
      <c r="KSU3" s="128"/>
      <c r="KSV3" s="128"/>
      <c r="KSW3" s="128"/>
      <c r="KSX3" s="128"/>
      <c r="KSY3" s="128"/>
      <c r="KSZ3" s="128"/>
      <c r="KTA3" s="128"/>
      <c r="KTB3" s="128"/>
      <c r="KTC3" s="128"/>
      <c r="KTD3" s="128"/>
      <c r="KTE3" s="128"/>
      <c r="KTF3" s="128"/>
      <c r="KTG3" s="128"/>
      <c r="KTH3" s="128"/>
      <c r="KTI3" s="128"/>
      <c r="KTJ3" s="128"/>
      <c r="KTK3" s="128"/>
      <c r="KTL3" s="128"/>
      <c r="KTM3" s="128"/>
      <c r="KTN3" s="128"/>
      <c r="KTO3" s="128"/>
      <c r="KTP3" s="128"/>
      <c r="KTQ3" s="128"/>
      <c r="KTR3" s="128"/>
      <c r="KTS3" s="128"/>
      <c r="KTT3" s="128"/>
      <c r="KTU3" s="128"/>
      <c r="KTV3" s="128"/>
      <c r="KTW3" s="128"/>
      <c r="KTX3" s="128"/>
      <c r="KTY3" s="128"/>
      <c r="KTZ3" s="128"/>
      <c r="KUA3" s="128"/>
      <c r="KUB3" s="128"/>
      <c r="KUC3" s="128"/>
      <c r="KUD3" s="128"/>
      <c r="KUE3" s="128"/>
      <c r="KUF3" s="128"/>
      <c r="KUG3" s="128"/>
      <c r="KUH3" s="128"/>
      <c r="KUI3" s="128"/>
      <c r="KUJ3" s="128"/>
      <c r="KUK3" s="128"/>
      <c r="KUL3" s="128"/>
      <c r="KUM3" s="128"/>
      <c r="KUN3" s="128"/>
      <c r="KUO3" s="128"/>
      <c r="KUP3" s="128"/>
      <c r="KUQ3" s="128"/>
      <c r="KUR3" s="128"/>
      <c r="KUS3" s="128"/>
      <c r="KUT3" s="128"/>
      <c r="KUU3" s="128"/>
      <c r="KUV3" s="128"/>
      <c r="KUW3" s="128"/>
      <c r="KUX3" s="128"/>
      <c r="KUY3" s="128"/>
      <c r="KUZ3" s="128"/>
      <c r="KVA3" s="128"/>
      <c r="KVB3" s="128"/>
      <c r="KVC3" s="128"/>
      <c r="KVD3" s="128"/>
      <c r="KVE3" s="128"/>
      <c r="KVF3" s="128"/>
      <c r="KVG3" s="128"/>
      <c r="KVH3" s="128"/>
      <c r="KVI3" s="128"/>
      <c r="KVJ3" s="128"/>
      <c r="KVK3" s="128"/>
      <c r="KVL3" s="128"/>
      <c r="KVM3" s="128"/>
      <c r="KVN3" s="128"/>
      <c r="KVO3" s="128"/>
      <c r="KVP3" s="128"/>
      <c r="KVQ3" s="128"/>
      <c r="KVR3" s="128"/>
      <c r="KVS3" s="128"/>
      <c r="KVT3" s="128"/>
      <c r="KVU3" s="128"/>
      <c r="KVV3" s="128"/>
      <c r="KVW3" s="128"/>
      <c r="KVX3" s="128"/>
      <c r="KVY3" s="128"/>
      <c r="KVZ3" s="128"/>
      <c r="KWA3" s="128"/>
      <c r="KWB3" s="128"/>
      <c r="KWC3" s="128"/>
      <c r="KWD3" s="128"/>
      <c r="KWE3" s="128"/>
      <c r="KWF3" s="128"/>
      <c r="KWG3" s="128"/>
      <c r="KWH3" s="128"/>
      <c r="KWI3" s="128"/>
      <c r="KWJ3" s="128"/>
      <c r="KWK3" s="128"/>
      <c r="KWL3" s="128"/>
      <c r="KWM3" s="128"/>
      <c r="KWN3" s="128"/>
      <c r="KWO3" s="128"/>
      <c r="KWP3" s="128"/>
      <c r="KWQ3" s="128"/>
      <c r="KWR3" s="128"/>
      <c r="KWS3" s="128"/>
      <c r="KWT3" s="128"/>
      <c r="KWU3" s="128"/>
      <c r="KWV3" s="128"/>
      <c r="KWW3" s="128"/>
      <c r="KWX3" s="128"/>
      <c r="KWY3" s="128"/>
      <c r="KWZ3" s="128"/>
      <c r="KXA3" s="128"/>
      <c r="KXB3" s="128"/>
      <c r="KXC3" s="128"/>
      <c r="KXD3" s="128"/>
      <c r="KXE3" s="128"/>
      <c r="KXF3" s="128"/>
      <c r="KXG3" s="128"/>
      <c r="KXH3" s="128"/>
      <c r="KXI3" s="128"/>
      <c r="KXJ3" s="128"/>
      <c r="KXK3" s="128"/>
      <c r="KXL3" s="128"/>
      <c r="KXM3" s="128"/>
      <c r="KXN3" s="128"/>
      <c r="KXO3" s="128"/>
      <c r="KXP3" s="128"/>
      <c r="KXQ3" s="128"/>
      <c r="KXR3" s="128"/>
      <c r="KXS3" s="128"/>
      <c r="KXT3" s="128"/>
      <c r="KXU3" s="128"/>
      <c r="KXV3" s="128"/>
      <c r="KXW3" s="128"/>
      <c r="KXX3" s="128"/>
      <c r="KXY3" s="128"/>
      <c r="KXZ3" s="128"/>
      <c r="KYA3" s="128"/>
      <c r="KYB3" s="128"/>
      <c r="KYC3" s="128"/>
      <c r="KYD3" s="128"/>
      <c r="KYE3" s="128"/>
      <c r="KYF3" s="128"/>
      <c r="KYG3" s="128"/>
      <c r="KYH3" s="128"/>
      <c r="KYI3" s="128"/>
      <c r="KYJ3" s="128"/>
      <c r="KYK3" s="128"/>
      <c r="KYL3" s="128"/>
      <c r="KYM3" s="128"/>
      <c r="KYN3" s="128"/>
      <c r="KYO3" s="128"/>
      <c r="KYP3" s="128"/>
      <c r="KYQ3" s="128"/>
      <c r="KYR3" s="128"/>
      <c r="KYS3" s="128"/>
      <c r="KYT3" s="128"/>
      <c r="KYU3" s="128"/>
      <c r="KYV3" s="128"/>
      <c r="KYW3" s="128"/>
      <c r="KYX3" s="128"/>
      <c r="KYY3" s="128"/>
      <c r="KYZ3" s="128"/>
      <c r="KZA3" s="128"/>
      <c r="KZB3" s="128"/>
      <c r="KZC3" s="128"/>
      <c r="KZD3" s="128"/>
      <c r="KZE3" s="128"/>
      <c r="KZF3" s="128"/>
      <c r="KZG3" s="128"/>
      <c r="KZH3" s="128"/>
      <c r="KZI3" s="128"/>
      <c r="KZJ3" s="128"/>
      <c r="KZK3" s="128"/>
      <c r="KZL3" s="128"/>
      <c r="KZM3" s="128"/>
      <c r="KZN3" s="128"/>
      <c r="KZO3" s="128"/>
      <c r="KZP3" s="128"/>
      <c r="KZQ3" s="128"/>
      <c r="KZR3" s="128"/>
      <c r="KZS3" s="128"/>
      <c r="KZT3" s="128"/>
      <c r="KZU3" s="128"/>
      <c r="KZV3" s="128"/>
      <c r="KZW3" s="128"/>
      <c r="KZX3" s="128"/>
      <c r="KZY3" s="128"/>
      <c r="KZZ3" s="128"/>
      <c r="LAA3" s="128"/>
      <c r="LAB3" s="128"/>
      <c r="LAC3" s="128"/>
      <c r="LAD3" s="128"/>
      <c r="LAE3" s="128"/>
      <c r="LAF3" s="128"/>
      <c r="LAG3" s="128"/>
      <c r="LAH3" s="128"/>
      <c r="LAI3" s="128"/>
      <c r="LAJ3" s="128"/>
      <c r="LAK3" s="128"/>
      <c r="LAL3" s="128"/>
      <c r="LAM3" s="128"/>
      <c r="LAN3" s="128"/>
      <c r="LAO3" s="128"/>
      <c r="LAP3" s="128"/>
      <c r="LAQ3" s="128"/>
      <c r="LAR3" s="128"/>
      <c r="LAS3" s="128"/>
      <c r="LAT3" s="128"/>
      <c r="LAU3" s="128"/>
      <c r="LAV3" s="128"/>
      <c r="LAW3" s="128"/>
      <c r="LAX3" s="128"/>
      <c r="LAY3" s="128"/>
      <c r="LAZ3" s="128"/>
      <c r="LBA3" s="128"/>
      <c r="LBB3" s="128"/>
      <c r="LBC3" s="128"/>
      <c r="LBD3" s="128"/>
      <c r="LBE3" s="128"/>
      <c r="LBF3" s="128"/>
      <c r="LBG3" s="128"/>
      <c r="LBH3" s="128"/>
      <c r="LBI3" s="128"/>
      <c r="LBJ3" s="128"/>
      <c r="LBK3" s="128"/>
      <c r="LBL3" s="128"/>
      <c r="LBM3" s="128"/>
      <c r="LBN3" s="128"/>
      <c r="LBO3" s="128"/>
      <c r="LBP3" s="128"/>
      <c r="LBQ3" s="128"/>
      <c r="LBR3" s="128"/>
      <c r="LBS3" s="128"/>
      <c r="LBT3" s="128"/>
      <c r="LBU3" s="128"/>
      <c r="LBV3" s="128"/>
      <c r="LBW3" s="128"/>
      <c r="LBX3" s="128"/>
      <c r="LBY3" s="128"/>
      <c r="LBZ3" s="128"/>
      <c r="LCA3" s="128"/>
      <c r="LCB3" s="128"/>
      <c r="LCC3" s="128"/>
      <c r="LCD3" s="128"/>
      <c r="LCE3" s="128"/>
      <c r="LCF3" s="128"/>
      <c r="LCG3" s="128"/>
      <c r="LCH3" s="128"/>
      <c r="LCI3" s="128"/>
      <c r="LCJ3" s="128"/>
      <c r="LCK3" s="128"/>
      <c r="LCL3" s="128"/>
      <c r="LCM3" s="128"/>
      <c r="LCN3" s="128"/>
      <c r="LCO3" s="128"/>
      <c r="LCP3" s="128"/>
      <c r="LCQ3" s="128"/>
      <c r="LCR3" s="128"/>
      <c r="LCS3" s="128"/>
      <c r="LCT3" s="128"/>
      <c r="LCU3" s="128"/>
      <c r="LCV3" s="128"/>
      <c r="LCW3" s="128"/>
      <c r="LCX3" s="128"/>
      <c r="LCY3" s="128"/>
      <c r="LCZ3" s="128"/>
      <c r="LDA3" s="128"/>
      <c r="LDB3" s="128"/>
      <c r="LDC3" s="128"/>
      <c r="LDD3" s="128"/>
      <c r="LDE3" s="128"/>
      <c r="LDF3" s="128"/>
      <c r="LDG3" s="128"/>
      <c r="LDH3" s="128"/>
      <c r="LDI3" s="128"/>
      <c r="LDJ3" s="128"/>
      <c r="LDK3" s="128"/>
      <c r="LDL3" s="128"/>
      <c r="LDM3" s="128"/>
      <c r="LDN3" s="128"/>
      <c r="LDO3" s="128"/>
      <c r="LDP3" s="128"/>
      <c r="LDQ3" s="128"/>
      <c r="LDR3" s="128"/>
      <c r="LDS3" s="128"/>
      <c r="LDT3" s="128"/>
      <c r="LDU3" s="128"/>
      <c r="LDV3" s="128"/>
      <c r="LDW3" s="128"/>
      <c r="LDX3" s="128"/>
      <c r="LDY3" s="128"/>
      <c r="LDZ3" s="128"/>
      <c r="LEA3" s="128"/>
      <c r="LEB3" s="128"/>
      <c r="LEC3" s="128"/>
      <c r="LED3" s="128"/>
      <c r="LEE3" s="128"/>
      <c r="LEF3" s="128"/>
      <c r="LEG3" s="128"/>
      <c r="LEH3" s="128"/>
      <c r="LEI3" s="128"/>
      <c r="LEJ3" s="128"/>
      <c r="LEK3" s="128"/>
      <c r="LEL3" s="128"/>
      <c r="LEM3" s="128"/>
      <c r="LEN3" s="128"/>
      <c r="LEO3" s="128"/>
      <c r="LEP3" s="128"/>
      <c r="LEQ3" s="128"/>
      <c r="LER3" s="128"/>
      <c r="LES3" s="128"/>
      <c r="LET3" s="128"/>
      <c r="LEU3" s="128"/>
      <c r="LEV3" s="128"/>
      <c r="LEW3" s="128"/>
      <c r="LEX3" s="128"/>
      <c r="LEY3" s="128"/>
      <c r="LEZ3" s="128"/>
      <c r="LFA3" s="128"/>
      <c r="LFB3" s="128"/>
      <c r="LFC3" s="128"/>
      <c r="LFD3" s="128"/>
      <c r="LFE3" s="128"/>
      <c r="LFF3" s="128"/>
      <c r="LFG3" s="128"/>
      <c r="LFH3" s="128"/>
      <c r="LFI3" s="128"/>
      <c r="LFJ3" s="128"/>
      <c r="LFK3" s="128"/>
      <c r="LFL3" s="128"/>
      <c r="LFM3" s="128"/>
      <c r="LFN3" s="128"/>
      <c r="LFO3" s="128"/>
      <c r="LFP3" s="128"/>
      <c r="LFQ3" s="128"/>
      <c r="LFR3" s="128"/>
      <c r="LFS3" s="128"/>
      <c r="LFT3" s="128"/>
      <c r="LFU3" s="128"/>
      <c r="LFV3" s="128"/>
      <c r="LFW3" s="128"/>
      <c r="LFX3" s="128"/>
      <c r="LFY3" s="128"/>
      <c r="LFZ3" s="128"/>
      <c r="LGA3" s="128"/>
      <c r="LGB3" s="128"/>
      <c r="LGC3" s="128"/>
      <c r="LGD3" s="128"/>
      <c r="LGE3" s="128"/>
      <c r="LGF3" s="128"/>
      <c r="LGG3" s="128"/>
      <c r="LGH3" s="128"/>
      <c r="LGI3" s="128"/>
      <c r="LGJ3" s="128"/>
      <c r="LGK3" s="128"/>
      <c r="LGL3" s="128"/>
      <c r="LGM3" s="128"/>
      <c r="LGN3" s="128"/>
      <c r="LGO3" s="128"/>
      <c r="LGP3" s="128"/>
      <c r="LGQ3" s="128"/>
      <c r="LGR3" s="128"/>
      <c r="LGS3" s="128"/>
      <c r="LGT3" s="128"/>
      <c r="LGU3" s="128"/>
      <c r="LGV3" s="128"/>
      <c r="LGW3" s="128"/>
      <c r="LGX3" s="128"/>
      <c r="LGY3" s="128"/>
      <c r="LGZ3" s="128"/>
      <c r="LHA3" s="128"/>
      <c r="LHB3" s="128"/>
      <c r="LHC3" s="128"/>
      <c r="LHD3" s="128"/>
      <c r="LHE3" s="128"/>
      <c r="LHF3" s="128"/>
      <c r="LHG3" s="128"/>
      <c r="LHH3" s="128"/>
      <c r="LHI3" s="128"/>
      <c r="LHJ3" s="128"/>
      <c r="LHK3" s="128"/>
      <c r="LHL3" s="128"/>
      <c r="LHM3" s="128"/>
      <c r="LHN3" s="128"/>
      <c r="LHO3" s="128"/>
      <c r="LHP3" s="128"/>
      <c r="LHQ3" s="128"/>
      <c r="LHR3" s="128"/>
      <c r="LHS3" s="128"/>
      <c r="LHT3" s="128"/>
      <c r="LHU3" s="128"/>
      <c r="LHV3" s="128"/>
      <c r="LHW3" s="128"/>
      <c r="LHX3" s="128"/>
      <c r="LHY3" s="128"/>
      <c r="LHZ3" s="128"/>
      <c r="LIA3" s="128"/>
      <c r="LIB3" s="128"/>
      <c r="LIC3" s="128"/>
      <c r="LID3" s="128"/>
      <c r="LIE3" s="128"/>
      <c r="LIF3" s="128"/>
      <c r="LIG3" s="128"/>
      <c r="LIH3" s="128"/>
      <c r="LII3" s="128"/>
      <c r="LIJ3" s="128"/>
      <c r="LIK3" s="128"/>
      <c r="LIL3" s="128"/>
      <c r="LIM3" s="128"/>
      <c r="LIN3" s="128"/>
      <c r="LIO3" s="128"/>
      <c r="LIP3" s="128"/>
      <c r="LIQ3" s="128"/>
      <c r="LIR3" s="128"/>
      <c r="LIS3" s="128"/>
      <c r="LIT3" s="128"/>
      <c r="LIU3" s="128"/>
      <c r="LIV3" s="128"/>
      <c r="LIW3" s="128"/>
      <c r="LIX3" s="128"/>
      <c r="LIY3" s="128"/>
      <c r="LIZ3" s="128"/>
      <c r="LJA3" s="128"/>
      <c r="LJB3" s="128"/>
      <c r="LJC3" s="128"/>
      <c r="LJD3" s="128"/>
      <c r="LJE3" s="128"/>
      <c r="LJF3" s="128"/>
      <c r="LJG3" s="128"/>
      <c r="LJH3" s="128"/>
      <c r="LJI3" s="128"/>
      <c r="LJJ3" s="128"/>
      <c r="LJK3" s="128"/>
      <c r="LJL3" s="128"/>
      <c r="LJM3" s="128"/>
      <c r="LJN3" s="128"/>
      <c r="LJO3" s="128"/>
      <c r="LJP3" s="128"/>
      <c r="LJQ3" s="128"/>
      <c r="LJR3" s="128"/>
      <c r="LJS3" s="128"/>
      <c r="LJT3" s="128"/>
      <c r="LJU3" s="128"/>
      <c r="LJV3" s="128"/>
      <c r="LJW3" s="128"/>
      <c r="LJX3" s="128"/>
      <c r="LJY3" s="128"/>
      <c r="LJZ3" s="128"/>
      <c r="LKA3" s="128"/>
      <c r="LKB3" s="128"/>
      <c r="LKC3" s="128"/>
      <c r="LKD3" s="128"/>
      <c r="LKE3" s="128"/>
      <c r="LKF3" s="128"/>
      <c r="LKG3" s="128"/>
      <c r="LKH3" s="128"/>
      <c r="LKI3" s="128"/>
      <c r="LKJ3" s="128"/>
      <c r="LKK3" s="128"/>
      <c r="LKL3" s="128"/>
      <c r="LKM3" s="128"/>
      <c r="LKN3" s="128"/>
      <c r="LKO3" s="128"/>
      <c r="LKP3" s="128"/>
      <c r="LKQ3" s="128"/>
      <c r="LKR3" s="128"/>
      <c r="LKS3" s="128"/>
      <c r="LKT3" s="128"/>
      <c r="LKU3" s="128"/>
      <c r="LKV3" s="128"/>
      <c r="LKW3" s="128"/>
      <c r="LKX3" s="128"/>
      <c r="LKY3" s="128"/>
      <c r="LKZ3" s="128"/>
      <c r="LLA3" s="128"/>
      <c r="LLB3" s="128"/>
      <c r="LLC3" s="128"/>
      <c r="LLD3" s="128"/>
      <c r="LLE3" s="128"/>
      <c r="LLF3" s="128"/>
      <c r="LLG3" s="128"/>
      <c r="LLH3" s="128"/>
      <c r="LLI3" s="128"/>
      <c r="LLJ3" s="128"/>
      <c r="LLK3" s="128"/>
      <c r="LLL3" s="128"/>
      <c r="LLM3" s="128"/>
      <c r="LLN3" s="128"/>
      <c r="LLO3" s="128"/>
      <c r="LLP3" s="128"/>
      <c r="LLQ3" s="128"/>
      <c r="LLR3" s="128"/>
      <c r="LLS3" s="128"/>
      <c r="LLT3" s="128"/>
      <c r="LLU3" s="128"/>
      <c r="LLV3" s="128"/>
      <c r="LLW3" s="128"/>
      <c r="LLX3" s="128"/>
      <c r="LLY3" s="128"/>
      <c r="LLZ3" s="128"/>
      <c r="LMA3" s="128"/>
      <c r="LMB3" s="128"/>
      <c r="LMC3" s="128"/>
      <c r="LMD3" s="128"/>
      <c r="LME3" s="128"/>
      <c r="LMF3" s="128"/>
      <c r="LMG3" s="128"/>
      <c r="LMH3" s="128"/>
      <c r="LMI3" s="128"/>
      <c r="LMJ3" s="128"/>
      <c r="LMK3" s="128"/>
      <c r="LML3" s="128"/>
      <c r="LMM3" s="128"/>
      <c r="LMN3" s="128"/>
      <c r="LMO3" s="128"/>
      <c r="LMP3" s="128"/>
      <c r="LMQ3" s="128"/>
      <c r="LMR3" s="128"/>
      <c r="LMS3" s="128"/>
      <c r="LMT3" s="128"/>
      <c r="LMU3" s="128"/>
      <c r="LMV3" s="128"/>
      <c r="LMW3" s="128"/>
      <c r="LMX3" s="128"/>
      <c r="LMY3" s="128"/>
      <c r="LMZ3" s="128"/>
      <c r="LNA3" s="128"/>
      <c r="LNB3" s="128"/>
      <c r="LNC3" s="128"/>
      <c r="LND3" s="128"/>
      <c r="LNE3" s="128"/>
      <c r="LNF3" s="128"/>
      <c r="LNG3" s="128"/>
      <c r="LNH3" s="128"/>
      <c r="LNI3" s="128"/>
      <c r="LNJ3" s="128"/>
      <c r="LNK3" s="128"/>
      <c r="LNL3" s="128"/>
      <c r="LNM3" s="128"/>
      <c r="LNN3" s="128"/>
      <c r="LNO3" s="128"/>
      <c r="LNP3" s="128"/>
      <c r="LNQ3" s="128"/>
      <c r="LNR3" s="128"/>
      <c r="LNS3" s="128"/>
      <c r="LNT3" s="128"/>
      <c r="LNU3" s="128"/>
      <c r="LNV3" s="128"/>
      <c r="LNW3" s="128"/>
      <c r="LNX3" s="128"/>
      <c r="LNY3" s="128"/>
      <c r="LNZ3" s="128"/>
      <c r="LOA3" s="128"/>
      <c r="LOB3" s="128"/>
      <c r="LOC3" s="128"/>
      <c r="LOD3" s="128"/>
      <c r="LOE3" s="128"/>
      <c r="LOF3" s="128"/>
      <c r="LOG3" s="128"/>
      <c r="LOH3" s="128"/>
      <c r="LOI3" s="128"/>
      <c r="LOJ3" s="128"/>
      <c r="LOK3" s="128"/>
      <c r="LOL3" s="128"/>
      <c r="LOM3" s="128"/>
      <c r="LON3" s="128"/>
      <c r="LOO3" s="128"/>
      <c r="LOP3" s="128"/>
      <c r="LOQ3" s="128"/>
      <c r="LOR3" s="128"/>
      <c r="LOS3" s="128"/>
      <c r="LOT3" s="128"/>
      <c r="LOU3" s="128"/>
      <c r="LOV3" s="128"/>
      <c r="LOW3" s="128"/>
      <c r="LOX3" s="128"/>
      <c r="LOY3" s="128"/>
      <c r="LOZ3" s="128"/>
      <c r="LPA3" s="128"/>
      <c r="LPB3" s="128"/>
      <c r="LPC3" s="128"/>
      <c r="LPD3" s="128"/>
      <c r="LPE3" s="128"/>
      <c r="LPF3" s="128"/>
      <c r="LPG3" s="128"/>
      <c r="LPH3" s="128"/>
      <c r="LPI3" s="128"/>
      <c r="LPJ3" s="128"/>
      <c r="LPK3" s="128"/>
      <c r="LPL3" s="128"/>
      <c r="LPM3" s="128"/>
      <c r="LPN3" s="128"/>
      <c r="LPO3" s="128"/>
      <c r="LPP3" s="128"/>
      <c r="LPQ3" s="128"/>
      <c r="LPR3" s="128"/>
      <c r="LPS3" s="128"/>
      <c r="LPT3" s="128"/>
      <c r="LPU3" s="128"/>
      <c r="LPV3" s="128"/>
      <c r="LPW3" s="128"/>
      <c r="LPX3" s="128"/>
      <c r="LPY3" s="128"/>
      <c r="LPZ3" s="128"/>
      <c r="LQA3" s="128"/>
      <c r="LQB3" s="128"/>
      <c r="LQC3" s="128"/>
      <c r="LQD3" s="128"/>
      <c r="LQE3" s="128"/>
      <c r="LQF3" s="128"/>
      <c r="LQG3" s="128"/>
      <c r="LQH3" s="128"/>
      <c r="LQI3" s="128"/>
      <c r="LQJ3" s="128"/>
      <c r="LQK3" s="128"/>
      <c r="LQL3" s="128"/>
      <c r="LQM3" s="128"/>
      <c r="LQN3" s="128"/>
      <c r="LQO3" s="128"/>
      <c r="LQP3" s="128"/>
      <c r="LQQ3" s="128"/>
      <c r="LQR3" s="128"/>
      <c r="LQS3" s="128"/>
      <c r="LQT3" s="128"/>
      <c r="LQU3" s="128"/>
      <c r="LQV3" s="128"/>
      <c r="LQW3" s="128"/>
      <c r="LQX3" s="128"/>
      <c r="LQY3" s="128"/>
      <c r="LQZ3" s="128"/>
      <c r="LRA3" s="128"/>
      <c r="LRB3" s="128"/>
      <c r="LRC3" s="128"/>
      <c r="LRD3" s="128"/>
      <c r="LRE3" s="128"/>
      <c r="LRF3" s="128"/>
      <c r="LRG3" s="128"/>
      <c r="LRH3" s="128"/>
      <c r="LRI3" s="128"/>
      <c r="LRJ3" s="128"/>
      <c r="LRK3" s="128"/>
      <c r="LRL3" s="128"/>
      <c r="LRM3" s="128"/>
      <c r="LRN3" s="128"/>
      <c r="LRO3" s="128"/>
      <c r="LRP3" s="128"/>
      <c r="LRQ3" s="128"/>
      <c r="LRR3" s="128"/>
      <c r="LRS3" s="128"/>
      <c r="LRT3" s="128"/>
      <c r="LRU3" s="128"/>
      <c r="LRV3" s="128"/>
      <c r="LRW3" s="128"/>
      <c r="LRX3" s="128"/>
      <c r="LRY3" s="128"/>
      <c r="LRZ3" s="128"/>
      <c r="LSA3" s="128"/>
      <c r="LSB3" s="128"/>
      <c r="LSC3" s="128"/>
      <c r="LSD3" s="128"/>
      <c r="LSE3" s="128"/>
      <c r="LSF3" s="128"/>
      <c r="LSG3" s="128"/>
      <c r="LSH3" s="128"/>
      <c r="LSI3" s="128"/>
      <c r="LSJ3" s="128"/>
      <c r="LSK3" s="128"/>
      <c r="LSL3" s="128"/>
      <c r="LSM3" s="128"/>
      <c r="LSN3" s="128"/>
      <c r="LSO3" s="128"/>
      <c r="LSP3" s="128"/>
      <c r="LSQ3" s="128"/>
      <c r="LSR3" s="128"/>
      <c r="LSS3" s="128"/>
      <c r="LST3" s="128"/>
      <c r="LSU3" s="128"/>
      <c r="LSV3" s="128"/>
      <c r="LSW3" s="128"/>
      <c r="LSX3" s="128"/>
      <c r="LSY3" s="128"/>
      <c r="LSZ3" s="128"/>
      <c r="LTA3" s="128"/>
      <c r="LTB3" s="128"/>
      <c r="LTC3" s="128"/>
      <c r="LTD3" s="128"/>
      <c r="LTE3" s="128"/>
      <c r="LTF3" s="128"/>
      <c r="LTG3" s="128"/>
      <c r="LTH3" s="128"/>
      <c r="LTI3" s="128"/>
      <c r="LTJ3" s="128"/>
      <c r="LTK3" s="128"/>
      <c r="LTL3" s="128"/>
      <c r="LTM3" s="128"/>
      <c r="LTN3" s="128"/>
      <c r="LTO3" s="128"/>
      <c r="LTP3" s="128"/>
      <c r="LTQ3" s="128"/>
      <c r="LTR3" s="128"/>
      <c r="LTS3" s="128"/>
      <c r="LTT3" s="128"/>
      <c r="LTU3" s="128"/>
      <c r="LTV3" s="128"/>
      <c r="LTW3" s="128"/>
      <c r="LTX3" s="128"/>
      <c r="LTY3" s="128"/>
      <c r="LTZ3" s="128"/>
      <c r="LUA3" s="128"/>
      <c r="LUB3" s="128"/>
      <c r="LUC3" s="128"/>
      <c r="LUD3" s="128"/>
      <c r="LUE3" s="128"/>
      <c r="LUF3" s="128"/>
      <c r="LUG3" s="128"/>
      <c r="LUH3" s="128"/>
      <c r="LUI3" s="128"/>
      <c r="LUJ3" s="128"/>
      <c r="LUK3" s="128"/>
      <c r="LUL3" s="128"/>
      <c r="LUM3" s="128"/>
      <c r="LUN3" s="128"/>
      <c r="LUO3" s="128"/>
      <c r="LUP3" s="128"/>
      <c r="LUQ3" s="128"/>
      <c r="LUR3" s="128"/>
      <c r="LUS3" s="128"/>
      <c r="LUT3" s="128"/>
      <c r="LUU3" s="128"/>
      <c r="LUV3" s="128"/>
      <c r="LUW3" s="128"/>
      <c r="LUX3" s="128"/>
      <c r="LUY3" s="128"/>
      <c r="LUZ3" s="128"/>
      <c r="LVA3" s="128"/>
      <c r="LVB3" s="128"/>
      <c r="LVC3" s="128"/>
      <c r="LVD3" s="128"/>
      <c r="LVE3" s="128"/>
      <c r="LVF3" s="128"/>
      <c r="LVG3" s="128"/>
      <c r="LVH3" s="128"/>
      <c r="LVI3" s="128"/>
      <c r="LVJ3" s="128"/>
      <c r="LVK3" s="128"/>
      <c r="LVL3" s="128"/>
      <c r="LVM3" s="128"/>
      <c r="LVN3" s="128"/>
      <c r="LVO3" s="128"/>
      <c r="LVP3" s="128"/>
      <c r="LVQ3" s="128"/>
      <c r="LVR3" s="128"/>
      <c r="LVS3" s="128"/>
      <c r="LVT3" s="128"/>
      <c r="LVU3" s="128"/>
      <c r="LVV3" s="128"/>
      <c r="LVW3" s="128"/>
      <c r="LVX3" s="128"/>
      <c r="LVY3" s="128"/>
      <c r="LVZ3" s="128"/>
      <c r="LWA3" s="128"/>
      <c r="LWB3" s="128"/>
      <c r="LWC3" s="128"/>
      <c r="LWD3" s="128"/>
      <c r="LWE3" s="128"/>
      <c r="LWF3" s="128"/>
      <c r="LWG3" s="128"/>
      <c r="LWH3" s="128"/>
      <c r="LWI3" s="128"/>
      <c r="LWJ3" s="128"/>
      <c r="LWK3" s="128"/>
      <c r="LWL3" s="128"/>
      <c r="LWM3" s="128"/>
      <c r="LWN3" s="128"/>
      <c r="LWO3" s="128"/>
      <c r="LWP3" s="128"/>
      <c r="LWQ3" s="128"/>
      <c r="LWR3" s="128"/>
      <c r="LWS3" s="128"/>
      <c r="LWT3" s="128"/>
      <c r="LWU3" s="128"/>
      <c r="LWV3" s="128"/>
      <c r="LWW3" s="128"/>
      <c r="LWX3" s="128"/>
      <c r="LWY3" s="128"/>
      <c r="LWZ3" s="128"/>
      <c r="LXA3" s="128"/>
      <c r="LXB3" s="128"/>
      <c r="LXC3" s="128"/>
      <c r="LXD3" s="128"/>
      <c r="LXE3" s="128"/>
      <c r="LXF3" s="128"/>
      <c r="LXG3" s="128"/>
      <c r="LXH3" s="128"/>
      <c r="LXI3" s="128"/>
      <c r="LXJ3" s="128"/>
      <c r="LXK3" s="128"/>
      <c r="LXL3" s="128"/>
      <c r="LXM3" s="128"/>
      <c r="LXN3" s="128"/>
      <c r="LXO3" s="128"/>
      <c r="LXP3" s="128"/>
      <c r="LXQ3" s="128"/>
      <c r="LXR3" s="128"/>
      <c r="LXS3" s="128"/>
      <c r="LXT3" s="128"/>
      <c r="LXU3" s="128"/>
      <c r="LXV3" s="128"/>
      <c r="LXW3" s="128"/>
      <c r="LXX3" s="128"/>
      <c r="LXY3" s="128"/>
      <c r="LXZ3" s="128"/>
      <c r="LYA3" s="128"/>
      <c r="LYB3" s="128"/>
      <c r="LYC3" s="128"/>
      <c r="LYD3" s="128"/>
      <c r="LYE3" s="128"/>
      <c r="LYF3" s="128"/>
      <c r="LYG3" s="128"/>
      <c r="LYH3" s="128"/>
      <c r="LYI3" s="128"/>
      <c r="LYJ3" s="128"/>
      <c r="LYK3" s="128"/>
      <c r="LYL3" s="128"/>
      <c r="LYM3" s="128"/>
      <c r="LYN3" s="128"/>
      <c r="LYO3" s="128"/>
      <c r="LYP3" s="128"/>
      <c r="LYQ3" s="128"/>
      <c r="LYR3" s="128"/>
      <c r="LYS3" s="128"/>
      <c r="LYT3" s="128"/>
      <c r="LYU3" s="128"/>
      <c r="LYV3" s="128"/>
      <c r="LYW3" s="128"/>
      <c r="LYX3" s="128"/>
      <c r="LYY3" s="128"/>
      <c r="LYZ3" s="128"/>
      <c r="LZA3" s="128"/>
      <c r="LZB3" s="128"/>
      <c r="LZC3" s="128"/>
      <c r="LZD3" s="128"/>
      <c r="LZE3" s="128"/>
      <c r="LZF3" s="128"/>
      <c r="LZG3" s="128"/>
      <c r="LZH3" s="128"/>
      <c r="LZI3" s="128"/>
      <c r="LZJ3" s="128"/>
      <c r="LZK3" s="128"/>
      <c r="LZL3" s="128"/>
      <c r="LZM3" s="128"/>
      <c r="LZN3" s="128"/>
      <c r="LZO3" s="128"/>
      <c r="LZP3" s="128"/>
      <c r="LZQ3" s="128"/>
      <c r="LZR3" s="128"/>
      <c r="LZS3" s="128"/>
      <c r="LZT3" s="128"/>
      <c r="LZU3" s="128"/>
      <c r="LZV3" s="128"/>
      <c r="LZW3" s="128"/>
      <c r="LZX3" s="128"/>
      <c r="LZY3" s="128"/>
      <c r="LZZ3" s="128"/>
      <c r="MAA3" s="128"/>
      <c r="MAB3" s="128"/>
      <c r="MAC3" s="128"/>
      <c r="MAD3" s="128"/>
      <c r="MAE3" s="128"/>
      <c r="MAF3" s="128"/>
      <c r="MAG3" s="128"/>
      <c r="MAH3" s="128"/>
      <c r="MAI3" s="128"/>
      <c r="MAJ3" s="128"/>
      <c r="MAK3" s="128"/>
      <c r="MAL3" s="128"/>
      <c r="MAM3" s="128"/>
      <c r="MAN3" s="128"/>
      <c r="MAO3" s="128"/>
      <c r="MAP3" s="128"/>
      <c r="MAQ3" s="128"/>
      <c r="MAR3" s="128"/>
      <c r="MAS3" s="128"/>
      <c r="MAT3" s="128"/>
      <c r="MAU3" s="128"/>
      <c r="MAV3" s="128"/>
      <c r="MAW3" s="128"/>
      <c r="MAX3" s="128"/>
      <c r="MAY3" s="128"/>
      <c r="MAZ3" s="128"/>
      <c r="MBA3" s="128"/>
      <c r="MBB3" s="128"/>
      <c r="MBC3" s="128"/>
      <c r="MBD3" s="128"/>
      <c r="MBE3" s="128"/>
      <c r="MBF3" s="128"/>
      <c r="MBG3" s="128"/>
      <c r="MBH3" s="128"/>
      <c r="MBI3" s="128"/>
      <c r="MBJ3" s="128"/>
      <c r="MBK3" s="128"/>
      <c r="MBL3" s="128"/>
      <c r="MBM3" s="128"/>
      <c r="MBN3" s="128"/>
      <c r="MBO3" s="128"/>
      <c r="MBP3" s="128"/>
      <c r="MBQ3" s="128"/>
      <c r="MBR3" s="128"/>
      <c r="MBS3" s="128"/>
      <c r="MBT3" s="128"/>
      <c r="MBU3" s="128"/>
      <c r="MBV3" s="128"/>
      <c r="MBW3" s="128"/>
      <c r="MBX3" s="128"/>
      <c r="MBY3" s="128"/>
      <c r="MBZ3" s="128"/>
      <c r="MCA3" s="128"/>
      <c r="MCB3" s="128"/>
      <c r="MCC3" s="128"/>
      <c r="MCD3" s="128"/>
      <c r="MCE3" s="128"/>
      <c r="MCF3" s="128"/>
      <c r="MCG3" s="128"/>
      <c r="MCH3" s="128"/>
      <c r="MCI3" s="128"/>
      <c r="MCJ3" s="128"/>
      <c r="MCK3" s="128"/>
      <c r="MCL3" s="128"/>
      <c r="MCM3" s="128"/>
      <c r="MCN3" s="128"/>
      <c r="MCO3" s="128"/>
      <c r="MCP3" s="128"/>
      <c r="MCQ3" s="128"/>
      <c r="MCR3" s="128"/>
      <c r="MCS3" s="128"/>
      <c r="MCT3" s="128"/>
      <c r="MCU3" s="128"/>
      <c r="MCV3" s="128"/>
      <c r="MCW3" s="128"/>
      <c r="MCX3" s="128"/>
      <c r="MCY3" s="128"/>
      <c r="MCZ3" s="128"/>
      <c r="MDA3" s="128"/>
      <c r="MDB3" s="128"/>
      <c r="MDC3" s="128"/>
      <c r="MDD3" s="128"/>
      <c r="MDE3" s="128"/>
      <c r="MDF3" s="128"/>
      <c r="MDG3" s="128"/>
      <c r="MDH3" s="128"/>
      <c r="MDI3" s="128"/>
      <c r="MDJ3" s="128"/>
      <c r="MDK3" s="128"/>
      <c r="MDL3" s="128"/>
      <c r="MDM3" s="128"/>
      <c r="MDN3" s="128"/>
      <c r="MDO3" s="128"/>
      <c r="MDP3" s="128"/>
      <c r="MDQ3" s="128"/>
      <c r="MDR3" s="128"/>
      <c r="MDS3" s="128"/>
      <c r="MDT3" s="128"/>
      <c r="MDU3" s="128"/>
      <c r="MDV3" s="128"/>
      <c r="MDW3" s="128"/>
      <c r="MDX3" s="128"/>
      <c r="MDY3" s="128"/>
      <c r="MDZ3" s="128"/>
      <c r="MEA3" s="128"/>
      <c r="MEB3" s="128"/>
      <c r="MEC3" s="128"/>
      <c r="MED3" s="128"/>
      <c r="MEE3" s="128"/>
      <c r="MEF3" s="128"/>
      <c r="MEG3" s="128"/>
      <c r="MEH3" s="128"/>
      <c r="MEI3" s="128"/>
      <c r="MEJ3" s="128"/>
      <c r="MEK3" s="128"/>
      <c r="MEL3" s="128"/>
      <c r="MEM3" s="128"/>
      <c r="MEN3" s="128"/>
      <c r="MEO3" s="128"/>
      <c r="MEP3" s="128"/>
      <c r="MEQ3" s="128"/>
      <c r="MER3" s="128"/>
      <c r="MES3" s="128"/>
      <c r="MET3" s="128"/>
      <c r="MEU3" s="128"/>
      <c r="MEV3" s="128"/>
      <c r="MEW3" s="128"/>
      <c r="MEX3" s="128"/>
      <c r="MEY3" s="128"/>
      <c r="MEZ3" s="128"/>
      <c r="MFA3" s="128"/>
      <c r="MFB3" s="128"/>
      <c r="MFC3" s="128"/>
      <c r="MFD3" s="128"/>
      <c r="MFE3" s="128"/>
      <c r="MFF3" s="128"/>
      <c r="MFG3" s="128"/>
      <c r="MFH3" s="128"/>
      <c r="MFI3" s="128"/>
      <c r="MFJ3" s="128"/>
      <c r="MFK3" s="128"/>
      <c r="MFL3" s="128"/>
      <c r="MFM3" s="128"/>
      <c r="MFN3" s="128"/>
      <c r="MFO3" s="128"/>
      <c r="MFP3" s="128"/>
      <c r="MFQ3" s="128"/>
      <c r="MFR3" s="128"/>
      <c r="MFS3" s="128"/>
      <c r="MFT3" s="128"/>
      <c r="MFU3" s="128"/>
      <c r="MFV3" s="128"/>
      <c r="MFW3" s="128"/>
      <c r="MFX3" s="128"/>
      <c r="MFY3" s="128"/>
      <c r="MFZ3" s="128"/>
      <c r="MGA3" s="128"/>
      <c r="MGB3" s="128"/>
      <c r="MGC3" s="128"/>
      <c r="MGD3" s="128"/>
      <c r="MGE3" s="128"/>
      <c r="MGF3" s="128"/>
      <c r="MGG3" s="128"/>
      <c r="MGH3" s="128"/>
      <c r="MGI3" s="128"/>
      <c r="MGJ3" s="128"/>
      <c r="MGK3" s="128"/>
      <c r="MGL3" s="128"/>
      <c r="MGM3" s="128"/>
      <c r="MGN3" s="128"/>
      <c r="MGO3" s="128"/>
      <c r="MGP3" s="128"/>
      <c r="MGQ3" s="128"/>
      <c r="MGR3" s="128"/>
      <c r="MGS3" s="128"/>
      <c r="MGT3" s="128"/>
      <c r="MGU3" s="128"/>
      <c r="MGV3" s="128"/>
      <c r="MGW3" s="128"/>
      <c r="MGX3" s="128"/>
      <c r="MGY3" s="128"/>
      <c r="MGZ3" s="128"/>
      <c r="MHA3" s="128"/>
      <c r="MHB3" s="128"/>
      <c r="MHC3" s="128"/>
      <c r="MHD3" s="128"/>
      <c r="MHE3" s="128"/>
      <c r="MHF3" s="128"/>
      <c r="MHG3" s="128"/>
      <c r="MHH3" s="128"/>
      <c r="MHI3" s="128"/>
      <c r="MHJ3" s="128"/>
      <c r="MHK3" s="128"/>
      <c r="MHL3" s="128"/>
      <c r="MHM3" s="128"/>
      <c r="MHN3" s="128"/>
      <c r="MHO3" s="128"/>
      <c r="MHP3" s="128"/>
      <c r="MHQ3" s="128"/>
      <c r="MHR3" s="128"/>
      <c r="MHS3" s="128"/>
      <c r="MHT3" s="128"/>
      <c r="MHU3" s="128"/>
      <c r="MHV3" s="128"/>
      <c r="MHW3" s="128"/>
      <c r="MHX3" s="128"/>
      <c r="MHY3" s="128"/>
      <c r="MHZ3" s="128"/>
      <c r="MIA3" s="128"/>
      <c r="MIB3" s="128"/>
      <c r="MIC3" s="128"/>
      <c r="MID3" s="128"/>
      <c r="MIE3" s="128"/>
      <c r="MIF3" s="128"/>
      <c r="MIG3" s="128"/>
      <c r="MIH3" s="128"/>
      <c r="MII3" s="128"/>
      <c r="MIJ3" s="128"/>
      <c r="MIK3" s="128"/>
      <c r="MIL3" s="128"/>
      <c r="MIM3" s="128"/>
      <c r="MIN3" s="128"/>
      <c r="MIO3" s="128"/>
      <c r="MIP3" s="128"/>
      <c r="MIQ3" s="128"/>
      <c r="MIR3" s="128"/>
      <c r="MIS3" s="128"/>
      <c r="MIT3" s="128"/>
      <c r="MIU3" s="128"/>
      <c r="MIV3" s="128"/>
      <c r="MIW3" s="128"/>
      <c r="MIX3" s="128"/>
      <c r="MIY3" s="128"/>
      <c r="MIZ3" s="128"/>
      <c r="MJA3" s="128"/>
      <c r="MJB3" s="128"/>
      <c r="MJC3" s="128"/>
      <c r="MJD3" s="128"/>
      <c r="MJE3" s="128"/>
      <c r="MJF3" s="128"/>
      <c r="MJG3" s="128"/>
      <c r="MJH3" s="128"/>
      <c r="MJI3" s="128"/>
      <c r="MJJ3" s="128"/>
      <c r="MJK3" s="128"/>
      <c r="MJL3" s="128"/>
      <c r="MJM3" s="128"/>
      <c r="MJN3" s="128"/>
      <c r="MJO3" s="128"/>
      <c r="MJP3" s="128"/>
      <c r="MJQ3" s="128"/>
      <c r="MJR3" s="128"/>
      <c r="MJS3" s="128"/>
      <c r="MJT3" s="128"/>
      <c r="MJU3" s="128"/>
      <c r="MJV3" s="128"/>
      <c r="MJW3" s="128"/>
      <c r="MJX3" s="128"/>
      <c r="MJY3" s="128"/>
      <c r="MJZ3" s="128"/>
      <c r="MKA3" s="128"/>
      <c r="MKB3" s="128"/>
      <c r="MKC3" s="128"/>
      <c r="MKD3" s="128"/>
      <c r="MKE3" s="128"/>
      <c r="MKF3" s="128"/>
      <c r="MKG3" s="128"/>
      <c r="MKH3" s="128"/>
      <c r="MKI3" s="128"/>
      <c r="MKJ3" s="128"/>
      <c r="MKK3" s="128"/>
      <c r="MKL3" s="128"/>
      <c r="MKM3" s="128"/>
      <c r="MKN3" s="128"/>
      <c r="MKO3" s="128"/>
      <c r="MKP3" s="128"/>
      <c r="MKQ3" s="128"/>
      <c r="MKR3" s="128"/>
      <c r="MKS3" s="128"/>
      <c r="MKT3" s="128"/>
      <c r="MKU3" s="128"/>
      <c r="MKV3" s="128"/>
      <c r="MKW3" s="128"/>
      <c r="MKX3" s="128"/>
      <c r="MKY3" s="128"/>
      <c r="MKZ3" s="128"/>
      <c r="MLA3" s="128"/>
      <c r="MLB3" s="128"/>
      <c r="MLC3" s="128"/>
      <c r="MLD3" s="128"/>
      <c r="MLE3" s="128"/>
      <c r="MLF3" s="128"/>
      <c r="MLG3" s="128"/>
      <c r="MLH3" s="128"/>
      <c r="MLI3" s="128"/>
      <c r="MLJ3" s="128"/>
      <c r="MLK3" s="128"/>
      <c r="MLL3" s="128"/>
      <c r="MLM3" s="128"/>
      <c r="MLN3" s="128"/>
      <c r="MLO3" s="128"/>
      <c r="MLP3" s="128"/>
      <c r="MLQ3" s="128"/>
      <c r="MLR3" s="128"/>
      <c r="MLS3" s="128"/>
      <c r="MLT3" s="128"/>
      <c r="MLU3" s="128"/>
      <c r="MLV3" s="128"/>
      <c r="MLW3" s="128"/>
      <c r="MLX3" s="128"/>
      <c r="MLY3" s="128"/>
      <c r="MLZ3" s="128"/>
      <c r="MMA3" s="128"/>
      <c r="MMB3" s="128"/>
      <c r="MMC3" s="128"/>
      <c r="MMD3" s="128"/>
      <c r="MME3" s="128"/>
      <c r="MMF3" s="128"/>
      <c r="MMG3" s="128"/>
      <c r="MMH3" s="128"/>
      <c r="MMI3" s="128"/>
      <c r="MMJ3" s="128"/>
      <c r="MMK3" s="128"/>
      <c r="MML3" s="128"/>
      <c r="MMM3" s="128"/>
      <c r="MMN3" s="128"/>
      <c r="MMO3" s="128"/>
      <c r="MMP3" s="128"/>
      <c r="MMQ3" s="128"/>
      <c r="MMR3" s="128"/>
      <c r="MMS3" s="128"/>
      <c r="MMT3" s="128"/>
      <c r="MMU3" s="128"/>
      <c r="MMV3" s="128"/>
      <c r="MMW3" s="128"/>
      <c r="MMX3" s="128"/>
      <c r="MMY3" s="128"/>
      <c r="MMZ3" s="128"/>
      <c r="MNA3" s="128"/>
      <c r="MNB3" s="128"/>
      <c r="MNC3" s="128"/>
      <c r="MND3" s="128"/>
      <c r="MNE3" s="128"/>
      <c r="MNF3" s="128"/>
      <c r="MNG3" s="128"/>
      <c r="MNH3" s="128"/>
      <c r="MNI3" s="128"/>
      <c r="MNJ3" s="128"/>
      <c r="MNK3" s="128"/>
      <c r="MNL3" s="128"/>
      <c r="MNM3" s="128"/>
      <c r="MNN3" s="128"/>
      <c r="MNO3" s="128"/>
      <c r="MNP3" s="128"/>
      <c r="MNQ3" s="128"/>
      <c r="MNR3" s="128"/>
      <c r="MNS3" s="128"/>
      <c r="MNT3" s="128"/>
      <c r="MNU3" s="128"/>
      <c r="MNV3" s="128"/>
      <c r="MNW3" s="128"/>
      <c r="MNX3" s="128"/>
      <c r="MNY3" s="128"/>
      <c r="MNZ3" s="128"/>
      <c r="MOA3" s="128"/>
      <c r="MOB3" s="128"/>
      <c r="MOC3" s="128"/>
      <c r="MOD3" s="128"/>
      <c r="MOE3" s="128"/>
      <c r="MOF3" s="128"/>
      <c r="MOG3" s="128"/>
      <c r="MOH3" s="128"/>
      <c r="MOI3" s="128"/>
      <c r="MOJ3" s="128"/>
      <c r="MOK3" s="128"/>
      <c r="MOL3" s="128"/>
      <c r="MOM3" s="128"/>
      <c r="MON3" s="128"/>
      <c r="MOO3" s="128"/>
      <c r="MOP3" s="128"/>
      <c r="MOQ3" s="128"/>
      <c r="MOR3" s="128"/>
      <c r="MOS3" s="128"/>
      <c r="MOT3" s="128"/>
      <c r="MOU3" s="128"/>
      <c r="MOV3" s="128"/>
      <c r="MOW3" s="128"/>
      <c r="MOX3" s="128"/>
      <c r="MOY3" s="128"/>
      <c r="MOZ3" s="128"/>
      <c r="MPA3" s="128"/>
      <c r="MPB3" s="128"/>
      <c r="MPC3" s="128"/>
      <c r="MPD3" s="128"/>
      <c r="MPE3" s="128"/>
      <c r="MPF3" s="128"/>
      <c r="MPG3" s="128"/>
      <c r="MPH3" s="128"/>
      <c r="MPI3" s="128"/>
      <c r="MPJ3" s="128"/>
      <c r="MPK3" s="128"/>
      <c r="MPL3" s="128"/>
      <c r="MPM3" s="128"/>
      <c r="MPN3" s="128"/>
      <c r="MPO3" s="128"/>
      <c r="MPP3" s="128"/>
      <c r="MPQ3" s="128"/>
      <c r="MPR3" s="128"/>
      <c r="MPS3" s="128"/>
      <c r="MPT3" s="128"/>
      <c r="MPU3" s="128"/>
      <c r="MPV3" s="128"/>
      <c r="MPW3" s="128"/>
      <c r="MPX3" s="128"/>
      <c r="MPY3" s="128"/>
      <c r="MPZ3" s="128"/>
      <c r="MQA3" s="128"/>
      <c r="MQB3" s="128"/>
      <c r="MQC3" s="128"/>
      <c r="MQD3" s="128"/>
      <c r="MQE3" s="128"/>
      <c r="MQF3" s="128"/>
      <c r="MQG3" s="128"/>
      <c r="MQH3" s="128"/>
      <c r="MQI3" s="128"/>
      <c r="MQJ3" s="128"/>
      <c r="MQK3" s="128"/>
      <c r="MQL3" s="128"/>
      <c r="MQM3" s="128"/>
      <c r="MQN3" s="128"/>
      <c r="MQO3" s="128"/>
      <c r="MQP3" s="128"/>
      <c r="MQQ3" s="128"/>
      <c r="MQR3" s="128"/>
      <c r="MQS3" s="128"/>
      <c r="MQT3" s="128"/>
      <c r="MQU3" s="128"/>
      <c r="MQV3" s="128"/>
      <c r="MQW3" s="128"/>
      <c r="MQX3" s="128"/>
      <c r="MQY3" s="128"/>
      <c r="MQZ3" s="128"/>
      <c r="MRA3" s="128"/>
      <c r="MRB3" s="128"/>
      <c r="MRC3" s="128"/>
      <c r="MRD3" s="128"/>
      <c r="MRE3" s="128"/>
      <c r="MRF3" s="128"/>
      <c r="MRG3" s="128"/>
      <c r="MRH3" s="128"/>
      <c r="MRI3" s="128"/>
      <c r="MRJ3" s="128"/>
      <c r="MRK3" s="128"/>
      <c r="MRL3" s="128"/>
      <c r="MRM3" s="128"/>
      <c r="MRN3" s="128"/>
      <c r="MRO3" s="128"/>
      <c r="MRP3" s="128"/>
      <c r="MRQ3" s="128"/>
      <c r="MRR3" s="128"/>
      <c r="MRS3" s="128"/>
      <c r="MRT3" s="128"/>
      <c r="MRU3" s="128"/>
      <c r="MRV3" s="128"/>
      <c r="MRW3" s="128"/>
      <c r="MRX3" s="128"/>
      <c r="MRY3" s="128"/>
      <c r="MRZ3" s="128"/>
      <c r="MSA3" s="128"/>
      <c r="MSB3" s="128"/>
      <c r="MSC3" s="128"/>
      <c r="MSD3" s="128"/>
      <c r="MSE3" s="128"/>
      <c r="MSF3" s="128"/>
      <c r="MSG3" s="128"/>
      <c r="MSH3" s="128"/>
      <c r="MSI3" s="128"/>
      <c r="MSJ3" s="128"/>
      <c r="MSK3" s="128"/>
      <c r="MSL3" s="128"/>
      <c r="MSM3" s="128"/>
      <c r="MSN3" s="128"/>
      <c r="MSO3" s="128"/>
      <c r="MSP3" s="128"/>
      <c r="MSQ3" s="128"/>
      <c r="MSR3" s="128"/>
      <c r="MSS3" s="128"/>
      <c r="MST3" s="128"/>
      <c r="MSU3" s="128"/>
      <c r="MSV3" s="128"/>
      <c r="MSW3" s="128"/>
      <c r="MSX3" s="128"/>
      <c r="MSY3" s="128"/>
      <c r="MSZ3" s="128"/>
      <c r="MTA3" s="128"/>
      <c r="MTB3" s="128"/>
      <c r="MTC3" s="128"/>
      <c r="MTD3" s="128"/>
      <c r="MTE3" s="128"/>
      <c r="MTF3" s="128"/>
      <c r="MTG3" s="128"/>
      <c r="MTH3" s="128"/>
      <c r="MTI3" s="128"/>
      <c r="MTJ3" s="128"/>
      <c r="MTK3" s="128"/>
      <c r="MTL3" s="128"/>
      <c r="MTM3" s="128"/>
      <c r="MTN3" s="128"/>
      <c r="MTO3" s="128"/>
      <c r="MTP3" s="128"/>
      <c r="MTQ3" s="128"/>
      <c r="MTR3" s="128"/>
      <c r="MTS3" s="128"/>
      <c r="MTT3" s="128"/>
      <c r="MTU3" s="128"/>
      <c r="MTV3" s="128"/>
      <c r="MTW3" s="128"/>
      <c r="MTX3" s="128"/>
      <c r="MTY3" s="128"/>
      <c r="MTZ3" s="128"/>
      <c r="MUA3" s="128"/>
      <c r="MUB3" s="128"/>
      <c r="MUC3" s="128"/>
      <c r="MUD3" s="128"/>
      <c r="MUE3" s="128"/>
      <c r="MUF3" s="128"/>
      <c r="MUG3" s="128"/>
      <c r="MUH3" s="128"/>
      <c r="MUI3" s="128"/>
      <c r="MUJ3" s="128"/>
      <c r="MUK3" s="128"/>
      <c r="MUL3" s="128"/>
      <c r="MUM3" s="128"/>
      <c r="MUN3" s="128"/>
      <c r="MUO3" s="128"/>
      <c r="MUP3" s="128"/>
      <c r="MUQ3" s="128"/>
      <c r="MUR3" s="128"/>
      <c r="MUS3" s="128"/>
      <c r="MUT3" s="128"/>
      <c r="MUU3" s="128"/>
      <c r="MUV3" s="128"/>
      <c r="MUW3" s="128"/>
      <c r="MUX3" s="128"/>
      <c r="MUY3" s="128"/>
      <c r="MUZ3" s="128"/>
      <c r="MVA3" s="128"/>
      <c r="MVB3" s="128"/>
      <c r="MVC3" s="128"/>
      <c r="MVD3" s="128"/>
      <c r="MVE3" s="128"/>
      <c r="MVF3" s="128"/>
      <c r="MVG3" s="128"/>
      <c r="MVH3" s="128"/>
      <c r="MVI3" s="128"/>
      <c r="MVJ3" s="128"/>
      <c r="MVK3" s="128"/>
      <c r="MVL3" s="128"/>
      <c r="MVM3" s="128"/>
      <c r="MVN3" s="128"/>
      <c r="MVO3" s="128"/>
      <c r="MVP3" s="128"/>
      <c r="MVQ3" s="128"/>
      <c r="MVR3" s="128"/>
      <c r="MVS3" s="128"/>
      <c r="MVT3" s="128"/>
      <c r="MVU3" s="128"/>
      <c r="MVV3" s="128"/>
      <c r="MVW3" s="128"/>
      <c r="MVX3" s="128"/>
      <c r="MVY3" s="128"/>
      <c r="MVZ3" s="128"/>
      <c r="MWA3" s="128"/>
      <c r="MWB3" s="128"/>
      <c r="MWC3" s="128"/>
      <c r="MWD3" s="128"/>
      <c r="MWE3" s="128"/>
      <c r="MWF3" s="128"/>
      <c r="MWG3" s="128"/>
      <c r="MWH3" s="128"/>
      <c r="MWI3" s="128"/>
      <c r="MWJ3" s="128"/>
      <c r="MWK3" s="128"/>
      <c r="MWL3" s="128"/>
      <c r="MWM3" s="128"/>
      <c r="MWN3" s="128"/>
      <c r="MWO3" s="128"/>
      <c r="MWP3" s="128"/>
      <c r="MWQ3" s="128"/>
      <c r="MWR3" s="128"/>
      <c r="MWS3" s="128"/>
      <c r="MWT3" s="128"/>
      <c r="MWU3" s="128"/>
      <c r="MWV3" s="128"/>
      <c r="MWW3" s="128"/>
      <c r="MWX3" s="128"/>
      <c r="MWY3" s="128"/>
      <c r="MWZ3" s="128"/>
      <c r="MXA3" s="128"/>
      <c r="MXB3" s="128"/>
      <c r="MXC3" s="128"/>
      <c r="MXD3" s="128"/>
      <c r="MXE3" s="128"/>
      <c r="MXF3" s="128"/>
      <c r="MXG3" s="128"/>
      <c r="MXH3" s="128"/>
      <c r="MXI3" s="128"/>
      <c r="MXJ3" s="128"/>
      <c r="MXK3" s="128"/>
      <c r="MXL3" s="128"/>
      <c r="MXM3" s="128"/>
      <c r="MXN3" s="128"/>
      <c r="MXO3" s="128"/>
      <c r="MXP3" s="128"/>
      <c r="MXQ3" s="128"/>
      <c r="MXR3" s="128"/>
      <c r="MXS3" s="128"/>
      <c r="MXT3" s="128"/>
      <c r="MXU3" s="128"/>
      <c r="MXV3" s="128"/>
      <c r="MXW3" s="128"/>
      <c r="MXX3" s="128"/>
      <c r="MXY3" s="128"/>
      <c r="MXZ3" s="128"/>
      <c r="MYA3" s="128"/>
      <c r="MYB3" s="128"/>
      <c r="MYC3" s="128"/>
      <c r="MYD3" s="128"/>
      <c r="MYE3" s="128"/>
      <c r="MYF3" s="128"/>
      <c r="MYG3" s="128"/>
      <c r="MYH3" s="128"/>
      <c r="MYI3" s="128"/>
      <c r="MYJ3" s="128"/>
      <c r="MYK3" s="128"/>
      <c r="MYL3" s="128"/>
      <c r="MYM3" s="128"/>
      <c r="MYN3" s="128"/>
      <c r="MYO3" s="128"/>
      <c r="MYP3" s="128"/>
      <c r="MYQ3" s="128"/>
      <c r="MYR3" s="128"/>
      <c r="MYS3" s="128"/>
      <c r="MYT3" s="128"/>
      <c r="MYU3" s="128"/>
      <c r="MYV3" s="128"/>
      <c r="MYW3" s="128"/>
      <c r="MYX3" s="128"/>
      <c r="MYY3" s="128"/>
      <c r="MYZ3" s="128"/>
      <c r="MZA3" s="128"/>
      <c r="MZB3" s="128"/>
      <c r="MZC3" s="128"/>
      <c r="MZD3" s="128"/>
      <c r="MZE3" s="128"/>
      <c r="MZF3" s="128"/>
      <c r="MZG3" s="128"/>
      <c r="MZH3" s="128"/>
      <c r="MZI3" s="128"/>
      <c r="MZJ3" s="128"/>
      <c r="MZK3" s="128"/>
      <c r="MZL3" s="128"/>
      <c r="MZM3" s="128"/>
      <c r="MZN3" s="128"/>
      <c r="MZO3" s="128"/>
      <c r="MZP3" s="128"/>
      <c r="MZQ3" s="128"/>
      <c r="MZR3" s="128"/>
      <c r="MZS3" s="128"/>
      <c r="MZT3" s="128"/>
      <c r="MZU3" s="128"/>
      <c r="MZV3" s="128"/>
      <c r="MZW3" s="128"/>
      <c r="MZX3" s="128"/>
      <c r="MZY3" s="128"/>
      <c r="MZZ3" s="128"/>
      <c r="NAA3" s="128"/>
      <c r="NAB3" s="128"/>
      <c r="NAC3" s="128"/>
      <c r="NAD3" s="128"/>
      <c r="NAE3" s="128"/>
      <c r="NAF3" s="128"/>
      <c r="NAG3" s="128"/>
      <c r="NAH3" s="128"/>
      <c r="NAI3" s="128"/>
      <c r="NAJ3" s="128"/>
      <c r="NAK3" s="128"/>
      <c r="NAL3" s="128"/>
      <c r="NAM3" s="128"/>
      <c r="NAN3" s="128"/>
      <c r="NAO3" s="128"/>
      <c r="NAP3" s="128"/>
      <c r="NAQ3" s="128"/>
      <c r="NAR3" s="128"/>
      <c r="NAS3" s="128"/>
      <c r="NAT3" s="128"/>
      <c r="NAU3" s="128"/>
      <c r="NAV3" s="128"/>
      <c r="NAW3" s="128"/>
      <c r="NAX3" s="128"/>
      <c r="NAY3" s="128"/>
      <c r="NAZ3" s="128"/>
      <c r="NBA3" s="128"/>
      <c r="NBB3" s="128"/>
      <c r="NBC3" s="128"/>
      <c r="NBD3" s="128"/>
      <c r="NBE3" s="128"/>
      <c r="NBF3" s="128"/>
      <c r="NBG3" s="128"/>
      <c r="NBH3" s="128"/>
      <c r="NBI3" s="128"/>
      <c r="NBJ3" s="128"/>
      <c r="NBK3" s="128"/>
      <c r="NBL3" s="128"/>
      <c r="NBM3" s="128"/>
      <c r="NBN3" s="128"/>
      <c r="NBO3" s="128"/>
      <c r="NBP3" s="128"/>
      <c r="NBQ3" s="128"/>
      <c r="NBR3" s="128"/>
      <c r="NBS3" s="128"/>
      <c r="NBT3" s="128"/>
      <c r="NBU3" s="128"/>
      <c r="NBV3" s="128"/>
      <c r="NBW3" s="128"/>
      <c r="NBX3" s="128"/>
      <c r="NBY3" s="128"/>
      <c r="NBZ3" s="128"/>
      <c r="NCA3" s="128"/>
      <c r="NCB3" s="128"/>
      <c r="NCC3" s="128"/>
      <c r="NCD3" s="128"/>
      <c r="NCE3" s="128"/>
      <c r="NCF3" s="128"/>
      <c r="NCG3" s="128"/>
      <c r="NCH3" s="128"/>
      <c r="NCI3" s="128"/>
      <c r="NCJ3" s="128"/>
      <c r="NCK3" s="128"/>
      <c r="NCL3" s="128"/>
      <c r="NCM3" s="128"/>
      <c r="NCN3" s="128"/>
      <c r="NCO3" s="128"/>
      <c r="NCP3" s="128"/>
      <c r="NCQ3" s="128"/>
      <c r="NCR3" s="128"/>
      <c r="NCS3" s="128"/>
      <c r="NCT3" s="128"/>
      <c r="NCU3" s="128"/>
      <c r="NCV3" s="128"/>
      <c r="NCW3" s="128"/>
      <c r="NCX3" s="128"/>
      <c r="NCY3" s="128"/>
      <c r="NCZ3" s="128"/>
      <c r="NDA3" s="128"/>
      <c r="NDB3" s="128"/>
      <c r="NDC3" s="128"/>
      <c r="NDD3" s="128"/>
      <c r="NDE3" s="128"/>
      <c r="NDF3" s="128"/>
      <c r="NDG3" s="128"/>
      <c r="NDH3" s="128"/>
      <c r="NDI3" s="128"/>
      <c r="NDJ3" s="128"/>
      <c r="NDK3" s="128"/>
      <c r="NDL3" s="128"/>
      <c r="NDM3" s="128"/>
      <c r="NDN3" s="128"/>
      <c r="NDO3" s="128"/>
      <c r="NDP3" s="128"/>
      <c r="NDQ3" s="128"/>
      <c r="NDR3" s="128"/>
      <c r="NDS3" s="128"/>
      <c r="NDT3" s="128"/>
      <c r="NDU3" s="128"/>
      <c r="NDV3" s="128"/>
      <c r="NDW3" s="128"/>
      <c r="NDX3" s="128"/>
      <c r="NDY3" s="128"/>
      <c r="NDZ3" s="128"/>
      <c r="NEA3" s="128"/>
      <c r="NEB3" s="128"/>
      <c r="NEC3" s="128"/>
      <c r="NED3" s="128"/>
      <c r="NEE3" s="128"/>
      <c r="NEF3" s="128"/>
      <c r="NEG3" s="128"/>
      <c r="NEH3" s="128"/>
      <c r="NEI3" s="128"/>
      <c r="NEJ3" s="128"/>
      <c r="NEK3" s="128"/>
      <c r="NEL3" s="128"/>
      <c r="NEM3" s="128"/>
      <c r="NEN3" s="128"/>
      <c r="NEO3" s="128"/>
      <c r="NEP3" s="128"/>
      <c r="NEQ3" s="128"/>
      <c r="NER3" s="128"/>
      <c r="NES3" s="128"/>
      <c r="NET3" s="128"/>
      <c r="NEU3" s="128"/>
      <c r="NEV3" s="128"/>
      <c r="NEW3" s="128"/>
      <c r="NEX3" s="128"/>
      <c r="NEY3" s="128"/>
      <c r="NEZ3" s="128"/>
      <c r="NFA3" s="128"/>
      <c r="NFB3" s="128"/>
      <c r="NFC3" s="128"/>
      <c r="NFD3" s="128"/>
      <c r="NFE3" s="128"/>
      <c r="NFF3" s="128"/>
      <c r="NFG3" s="128"/>
      <c r="NFH3" s="128"/>
      <c r="NFI3" s="128"/>
      <c r="NFJ3" s="128"/>
      <c r="NFK3" s="128"/>
      <c r="NFL3" s="128"/>
      <c r="NFM3" s="128"/>
      <c r="NFN3" s="128"/>
      <c r="NFO3" s="128"/>
      <c r="NFP3" s="128"/>
      <c r="NFQ3" s="128"/>
      <c r="NFR3" s="128"/>
      <c r="NFS3" s="128"/>
      <c r="NFT3" s="128"/>
      <c r="NFU3" s="128"/>
      <c r="NFV3" s="128"/>
      <c r="NFW3" s="128"/>
      <c r="NFX3" s="128"/>
      <c r="NFY3" s="128"/>
      <c r="NFZ3" s="128"/>
      <c r="NGA3" s="128"/>
      <c r="NGB3" s="128"/>
      <c r="NGC3" s="128"/>
      <c r="NGD3" s="128"/>
      <c r="NGE3" s="128"/>
      <c r="NGF3" s="128"/>
      <c r="NGG3" s="128"/>
      <c r="NGH3" s="128"/>
      <c r="NGI3" s="128"/>
      <c r="NGJ3" s="128"/>
      <c r="NGK3" s="128"/>
      <c r="NGL3" s="128"/>
      <c r="NGM3" s="128"/>
      <c r="NGN3" s="128"/>
      <c r="NGO3" s="128"/>
      <c r="NGP3" s="128"/>
      <c r="NGQ3" s="128"/>
      <c r="NGR3" s="128"/>
      <c r="NGS3" s="128"/>
      <c r="NGT3" s="128"/>
      <c r="NGU3" s="128"/>
      <c r="NGV3" s="128"/>
      <c r="NGW3" s="128"/>
      <c r="NGX3" s="128"/>
      <c r="NGY3" s="128"/>
      <c r="NGZ3" s="128"/>
      <c r="NHA3" s="128"/>
      <c r="NHB3" s="128"/>
      <c r="NHC3" s="128"/>
      <c r="NHD3" s="128"/>
      <c r="NHE3" s="128"/>
      <c r="NHF3" s="128"/>
      <c r="NHG3" s="128"/>
      <c r="NHH3" s="128"/>
      <c r="NHI3" s="128"/>
      <c r="NHJ3" s="128"/>
      <c r="NHK3" s="128"/>
      <c r="NHL3" s="128"/>
      <c r="NHM3" s="128"/>
      <c r="NHN3" s="128"/>
      <c r="NHO3" s="128"/>
      <c r="NHP3" s="128"/>
      <c r="NHQ3" s="128"/>
      <c r="NHR3" s="128"/>
      <c r="NHS3" s="128"/>
      <c r="NHT3" s="128"/>
      <c r="NHU3" s="128"/>
      <c r="NHV3" s="128"/>
      <c r="NHW3" s="128"/>
      <c r="NHX3" s="128"/>
      <c r="NHY3" s="128"/>
      <c r="NHZ3" s="128"/>
      <c r="NIA3" s="128"/>
      <c r="NIB3" s="128"/>
      <c r="NIC3" s="128"/>
      <c r="NID3" s="128"/>
      <c r="NIE3" s="128"/>
      <c r="NIF3" s="128"/>
      <c r="NIG3" s="128"/>
      <c r="NIH3" s="128"/>
      <c r="NII3" s="128"/>
      <c r="NIJ3" s="128"/>
      <c r="NIK3" s="128"/>
      <c r="NIL3" s="128"/>
      <c r="NIM3" s="128"/>
      <c r="NIN3" s="128"/>
      <c r="NIO3" s="128"/>
      <c r="NIP3" s="128"/>
      <c r="NIQ3" s="128"/>
      <c r="NIR3" s="128"/>
      <c r="NIS3" s="128"/>
      <c r="NIT3" s="128"/>
      <c r="NIU3" s="128"/>
      <c r="NIV3" s="128"/>
      <c r="NIW3" s="128"/>
      <c r="NIX3" s="128"/>
      <c r="NIY3" s="128"/>
      <c r="NIZ3" s="128"/>
      <c r="NJA3" s="128"/>
      <c r="NJB3" s="128"/>
      <c r="NJC3" s="128"/>
      <c r="NJD3" s="128"/>
      <c r="NJE3" s="128"/>
      <c r="NJF3" s="128"/>
      <c r="NJG3" s="128"/>
      <c r="NJH3" s="128"/>
      <c r="NJI3" s="128"/>
      <c r="NJJ3" s="128"/>
      <c r="NJK3" s="128"/>
      <c r="NJL3" s="128"/>
      <c r="NJM3" s="128"/>
      <c r="NJN3" s="128"/>
      <c r="NJO3" s="128"/>
      <c r="NJP3" s="128"/>
      <c r="NJQ3" s="128"/>
      <c r="NJR3" s="128"/>
      <c r="NJS3" s="128"/>
      <c r="NJT3" s="128"/>
      <c r="NJU3" s="128"/>
      <c r="NJV3" s="128"/>
      <c r="NJW3" s="128"/>
      <c r="NJX3" s="128"/>
      <c r="NJY3" s="128"/>
      <c r="NJZ3" s="128"/>
      <c r="NKA3" s="128"/>
      <c r="NKB3" s="128"/>
      <c r="NKC3" s="128"/>
      <c r="NKD3" s="128"/>
      <c r="NKE3" s="128"/>
      <c r="NKF3" s="128"/>
      <c r="NKG3" s="128"/>
      <c r="NKH3" s="128"/>
      <c r="NKI3" s="128"/>
      <c r="NKJ3" s="128"/>
      <c r="NKK3" s="128"/>
      <c r="NKL3" s="128"/>
      <c r="NKM3" s="128"/>
      <c r="NKN3" s="128"/>
      <c r="NKO3" s="128"/>
      <c r="NKP3" s="128"/>
      <c r="NKQ3" s="128"/>
      <c r="NKR3" s="128"/>
      <c r="NKS3" s="128"/>
      <c r="NKT3" s="128"/>
      <c r="NKU3" s="128"/>
      <c r="NKV3" s="128"/>
      <c r="NKW3" s="128"/>
      <c r="NKX3" s="128"/>
      <c r="NKY3" s="128"/>
      <c r="NKZ3" s="128"/>
      <c r="NLA3" s="128"/>
      <c r="NLB3" s="128"/>
      <c r="NLC3" s="128"/>
      <c r="NLD3" s="128"/>
      <c r="NLE3" s="128"/>
      <c r="NLF3" s="128"/>
      <c r="NLG3" s="128"/>
      <c r="NLH3" s="128"/>
      <c r="NLI3" s="128"/>
      <c r="NLJ3" s="128"/>
      <c r="NLK3" s="128"/>
      <c r="NLL3" s="128"/>
      <c r="NLM3" s="128"/>
      <c r="NLN3" s="128"/>
      <c r="NLO3" s="128"/>
      <c r="NLP3" s="128"/>
      <c r="NLQ3" s="128"/>
      <c r="NLR3" s="128"/>
      <c r="NLS3" s="128"/>
      <c r="NLT3" s="128"/>
      <c r="NLU3" s="128"/>
      <c r="NLV3" s="128"/>
      <c r="NLW3" s="128"/>
      <c r="NLX3" s="128"/>
      <c r="NLY3" s="128"/>
      <c r="NLZ3" s="128"/>
      <c r="NMA3" s="128"/>
      <c r="NMB3" s="128"/>
      <c r="NMC3" s="128"/>
      <c r="NMD3" s="128"/>
      <c r="NME3" s="128"/>
      <c r="NMF3" s="128"/>
      <c r="NMG3" s="128"/>
      <c r="NMH3" s="128"/>
      <c r="NMI3" s="128"/>
      <c r="NMJ3" s="128"/>
      <c r="NMK3" s="128"/>
      <c r="NML3" s="128"/>
      <c r="NMM3" s="128"/>
      <c r="NMN3" s="128"/>
      <c r="NMO3" s="128"/>
      <c r="NMP3" s="128"/>
      <c r="NMQ3" s="128"/>
      <c r="NMR3" s="128"/>
      <c r="NMS3" s="128"/>
      <c r="NMT3" s="128"/>
      <c r="NMU3" s="128"/>
      <c r="NMV3" s="128"/>
      <c r="NMW3" s="128"/>
      <c r="NMX3" s="128"/>
      <c r="NMY3" s="128"/>
      <c r="NMZ3" s="128"/>
      <c r="NNA3" s="128"/>
      <c r="NNB3" s="128"/>
      <c r="NNC3" s="128"/>
      <c r="NND3" s="128"/>
      <c r="NNE3" s="128"/>
      <c r="NNF3" s="128"/>
      <c r="NNG3" s="128"/>
      <c r="NNH3" s="128"/>
      <c r="NNI3" s="128"/>
      <c r="NNJ3" s="128"/>
      <c r="NNK3" s="128"/>
      <c r="NNL3" s="128"/>
      <c r="NNM3" s="128"/>
      <c r="NNN3" s="128"/>
      <c r="NNO3" s="128"/>
      <c r="NNP3" s="128"/>
      <c r="NNQ3" s="128"/>
      <c r="NNR3" s="128"/>
      <c r="NNS3" s="128"/>
      <c r="NNT3" s="128"/>
      <c r="NNU3" s="128"/>
      <c r="NNV3" s="128"/>
      <c r="NNW3" s="128"/>
      <c r="NNX3" s="128"/>
      <c r="NNY3" s="128"/>
      <c r="NNZ3" s="128"/>
      <c r="NOA3" s="128"/>
      <c r="NOB3" s="128"/>
      <c r="NOC3" s="128"/>
      <c r="NOD3" s="128"/>
      <c r="NOE3" s="128"/>
      <c r="NOF3" s="128"/>
      <c r="NOG3" s="128"/>
      <c r="NOH3" s="128"/>
      <c r="NOI3" s="128"/>
      <c r="NOJ3" s="128"/>
      <c r="NOK3" s="128"/>
      <c r="NOL3" s="128"/>
      <c r="NOM3" s="128"/>
      <c r="NON3" s="128"/>
      <c r="NOO3" s="128"/>
      <c r="NOP3" s="128"/>
      <c r="NOQ3" s="128"/>
      <c r="NOR3" s="128"/>
      <c r="NOS3" s="128"/>
      <c r="NOT3" s="128"/>
      <c r="NOU3" s="128"/>
      <c r="NOV3" s="128"/>
      <c r="NOW3" s="128"/>
      <c r="NOX3" s="128"/>
      <c r="NOY3" s="128"/>
      <c r="NOZ3" s="128"/>
      <c r="NPA3" s="128"/>
      <c r="NPB3" s="128"/>
      <c r="NPC3" s="128"/>
      <c r="NPD3" s="128"/>
      <c r="NPE3" s="128"/>
      <c r="NPF3" s="128"/>
      <c r="NPG3" s="128"/>
      <c r="NPH3" s="128"/>
      <c r="NPI3" s="128"/>
      <c r="NPJ3" s="128"/>
      <c r="NPK3" s="128"/>
      <c r="NPL3" s="128"/>
      <c r="NPM3" s="128"/>
      <c r="NPN3" s="128"/>
      <c r="NPO3" s="128"/>
      <c r="NPP3" s="128"/>
      <c r="NPQ3" s="128"/>
      <c r="NPR3" s="128"/>
      <c r="NPS3" s="128"/>
      <c r="NPT3" s="128"/>
      <c r="NPU3" s="128"/>
      <c r="NPV3" s="128"/>
      <c r="NPW3" s="128"/>
      <c r="NPX3" s="128"/>
      <c r="NPY3" s="128"/>
      <c r="NPZ3" s="128"/>
      <c r="NQA3" s="128"/>
      <c r="NQB3" s="128"/>
      <c r="NQC3" s="128"/>
      <c r="NQD3" s="128"/>
      <c r="NQE3" s="128"/>
      <c r="NQF3" s="128"/>
      <c r="NQG3" s="128"/>
      <c r="NQH3" s="128"/>
      <c r="NQI3" s="128"/>
      <c r="NQJ3" s="128"/>
      <c r="NQK3" s="128"/>
      <c r="NQL3" s="128"/>
      <c r="NQM3" s="128"/>
      <c r="NQN3" s="128"/>
      <c r="NQO3" s="128"/>
      <c r="NQP3" s="128"/>
      <c r="NQQ3" s="128"/>
      <c r="NQR3" s="128"/>
      <c r="NQS3" s="128"/>
      <c r="NQT3" s="128"/>
      <c r="NQU3" s="128"/>
      <c r="NQV3" s="128"/>
      <c r="NQW3" s="128"/>
      <c r="NQX3" s="128"/>
      <c r="NQY3" s="128"/>
      <c r="NQZ3" s="128"/>
      <c r="NRA3" s="128"/>
      <c r="NRB3" s="128"/>
      <c r="NRC3" s="128"/>
      <c r="NRD3" s="128"/>
      <c r="NRE3" s="128"/>
      <c r="NRF3" s="128"/>
      <c r="NRG3" s="128"/>
      <c r="NRH3" s="128"/>
      <c r="NRI3" s="128"/>
      <c r="NRJ3" s="128"/>
      <c r="NRK3" s="128"/>
      <c r="NRL3" s="128"/>
      <c r="NRM3" s="128"/>
      <c r="NRN3" s="128"/>
      <c r="NRO3" s="128"/>
      <c r="NRP3" s="128"/>
      <c r="NRQ3" s="128"/>
      <c r="NRR3" s="128"/>
      <c r="NRS3" s="128"/>
      <c r="NRT3" s="128"/>
      <c r="NRU3" s="128"/>
      <c r="NRV3" s="128"/>
      <c r="NRW3" s="128"/>
      <c r="NRX3" s="128"/>
      <c r="NRY3" s="128"/>
      <c r="NRZ3" s="128"/>
      <c r="NSA3" s="128"/>
      <c r="NSB3" s="128"/>
      <c r="NSC3" s="128"/>
      <c r="NSD3" s="128"/>
      <c r="NSE3" s="128"/>
      <c r="NSF3" s="128"/>
      <c r="NSG3" s="128"/>
      <c r="NSH3" s="128"/>
      <c r="NSI3" s="128"/>
      <c r="NSJ3" s="128"/>
      <c r="NSK3" s="128"/>
      <c r="NSL3" s="128"/>
      <c r="NSM3" s="128"/>
      <c r="NSN3" s="128"/>
      <c r="NSO3" s="128"/>
      <c r="NSP3" s="128"/>
      <c r="NSQ3" s="128"/>
      <c r="NSR3" s="128"/>
      <c r="NSS3" s="128"/>
      <c r="NST3" s="128"/>
      <c r="NSU3" s="128"/>
      <c r="NSV3" s="128"/>
      <c r="NSW3" s="128"/>
      <c r="NSX3" s="128"/>
      <c r="NSY3" s="128"/>
      <c r="NSZ3" s="128"/>
      <c r="NTA3" s="128"/>
      <c r="NTB3" s="128"/>
      <c r="NTC3" s="128"/>
      <c r="NTD3" s="128"/>
      <c r="NTE3" s="128"/>
      <c r="NTF3" s="128"/>
      <c r="NTG3" s="128"/>
      <c r="NTH3" s="128"/>
      <c r="NTI3" s="128"/>
      <c r="NTJ3" s="128"/>
      <c r="NTK3" s="128"/>
      <c r="NTL3" s="128"/>
      <c r="NTM3" s="128"/>
      <c r="NTN3" s="128"/>
      <c r="NTO3" s="128"/>
      <c r="NTP3" s="128"/>
      <c r="NTQ3" s="128"/>
      <c r="NTR3" s="128"/>
      <c r="NTS3" s="128"/>
      <c r="NTT3" s="128"/>
      <c r="NTU3" s="128"/>
      <c r="NTV3" s="128"/>
      <c r="NTW3" s="128"/>
      <c r="NTX3" s="128"/>
      <c r="NTY3" s="128"/>
      <c r="NTZ3" s="128"/>
      <c r="NUA3" s="128"/>
      <c r="NUB3" s="128"/>
      <c r="NUC3" s="128"/>
      <c r="NUD3" s="128"/>
      <c r="NUE3" s="128"/>
      <c r="NUF3" s="128"/>
      <c r="NUG3" s="128"/>
      <c r="NUH3" s="128"/>
      <c r="NUI3" s="128"/>
      <c r="NUJ3" s="128"/>
      <c r="NUK3" s="128"/>
      <c r="NUL3" s="128"/>
      <c r="NUM3" s="128"/>
      <c r="NUN3" s="128"/>
      <c r="NUO3" s="128"/>
      <c r="NUP3" s="128"/>
      <c r="NUQ3" s="128"/>
      <c r="NUR3" s="128"/>
      <c r="NUS3" s="128"/>
      <c r="NUT3" s="128"/>
      <c r="NUU3" s="128"/>
      <c r="NUV3" s="128"/>
      <c r="NUW3" s="128"/>
      <c r="NUX3" s="128"/>
      <c r="NUY3" s="128"/>
      <c r="NUZ3" s="128"/>
      <c r="NVA3" s="128"/>
      <c r="NVB3" s="128"/>
      <c r="NVC3" s="128"/>
      <c r="NVD3" s="128"/>
      <c r="NVE3" s="128"/>
      <c r="NVF3" s="128"/>
      <c r="NVG3" s="128"/>
      <c r="NVH3" s="128"/>
      <c r="NVI3" s="128"/>
      <c r="NVJ3" s="128"/>
      <c r="NVK3" s="128"/>
      <c r="NVL3" s="128"/>
      <c r="NVM3" s="128"/>
      <c r="NVN3" s="128"/>
      <c r="NVO3" s="128"/>
      <c r="NVP3" s="128"/>
      <c r="NVQ3" s="128"/>
      <c r="NVR3" s="128"/>
      <c r="NVS3" s="128"/>
      <c r="NVT3" s="128"/>
      <c r="NVU3" s="128"/>
      <c r="NVV3" s="128"/>
      <c r="NVW3" s="128"/>
      <c r="NVX3" s="128"/>
      <c r="NVY3" s="128"/>
      <c r="NVZ3" s="128"/>
      <c r="NWA3" s="128"/>
      <c r="NWB3" s="128"/>
      <c r="NWC3" s="128"/>
      <c r="NWD3" s="128"/>
      <c r="NWE3" s="128"/>
      <c r="NWF3" s="128"/>
      <c r="NWG3" s="128"/>
      <c r="NWH3" s="128"/>
      <c r="NWI3" s="128"/>
      <c r="NWJ3" s="128"/>
      <c r="NWK3" s="128"/>
      <c r="NWL3" s="128"/>
      <c r="NWM3" s="128"/>
      <c r="NWN3" s="128"/>
      <c r="NWO3" s="128"/>
      <c r="NWP3" s="128"/>
      <c r="NWQ3" s="128"/>
      <c r="NWR3" s="128"/>
      <c r="NWS3" s="128"/>
      <c r="NWT3" s="128"/>
      <c r="NWU3" s="128"/>
      <c r="NWV3" s="128"/>
      <c r="NWW3" s="128"/>
      <c r="NWX3" s="128"/>
      <c r="NWY3" s="128"/>
      <c r="NWZ3" s="128"/>
      <c r="NXA3" s="128"/>
      <c r="NXB3" s="128"/>
      <c r="NXC3" s="128"/>
      <c r="NXD3" s="128"/>
      <c r="NXE3" s="128"/>
      <c r="NXF3" s="128"/>
      <c r="NXG3" s="128"/>
      <c r="NXH3" s="128"/>
      <c r="NXI3" s="128"/>
      <c r="NXJ3" s="128"/>
      <c r="NXK3" s="128"/>
      <c r="NXL3" s="128"/>
      <c r="NXM3" s="128"/>
      <c r="NXN3" s="128"/>
      <c r="NXO3" s="128"/>
      <c r="NXP3" s="128"/>
      <c r="NXQ3" s="128"/>
      <c r="NXR3" s="128"/>
      <c r="NXS3" s="128"/>
      <c r="NXT3" s="128"/>
      <c r="NXU3" s="128"/>
      <c r="NXV3" s="128"/>
      <c r="NXW3" s="128"/>
      <c r="NXX3" s="128"/>
      <c r="NXY3" s="128"/>
      <c r="NXZ3" s="128"/>
      <c r="NYA3" s="128"/>
      <c r="NYB3" s="128"/>
      <c r="NYC3" s="128"/>
      <c r="NYD3" s="128"/>
      <c r="NYE3" s="128"/>
      <c r="NYF3" s="128"/>
      <c r="NYG3" s="128"/>
      <c r="NYH3" s="128"/>
      <c r="NYI3" s="128"/>
      <c r="NYJ3" s="128"/>
      <c r="NYK3" s="128"/>
      <c r="NYL3" s="128"/>
      <c r="NYM3" s="128"/>
      <c r="NYN3" s="128"/>
      <c r="NYO3" s="128"/>
      <c r="NYP3" s="128"/>
      <c r="NYQ3" s="128"/>
      <c r="NYR3" s="128"/>
      <c r="NYS3" s="128"/>
      <c r="NYT3" s="128"/>
      <c r="NYU3" s="128"/>
      <c r="NYV3" s="128"/>
      <c r="NYW3" s="128"/>
      <c r="NYX3" s="128"/>
      <c r="NYY3" s="128"/>
      <c r="NYZ3" s="128"/>
      <c r="NZA3" s="128"/>
      <c r="NZB3" s="128"/>
      <c r="NZC3" s="128"/>
      <c r="NZD3" s="128"/>
      <c r="NZE3" s="128"/>
      <c r="NZF3" s="128"/>
      <c r="NZG3" s="128"/>
      <c r="NZH3" s="128"/>
      <c r="NZI3" s="128"/>
      <c r="NZJ3" s="128"/>
      <c r="NZK3" s="128"/>
      <c r="NZL3" s="128"/>
      <c r="NZM3" s="128"/>
      <c r="NZN3" s="128"/>
      <c r="NZO3" s="128"/>
      <c r="NZP3" s="128"/>
      <c r="NZQ3" s="128"/>
      <c r="NZR3" s="128"/>
      <c r="NZS3" s="128"/>
      <c r="NZT3" s="128"/>
      <c r="NZU3" s="128"/>
      <c r="NZV3" s="128"/>
      <c r="NZW3" s="128"/>
      <c r="NZX3" s="128"/>
      <c r="NZY3" s="128"/>
      <c r="NZZ3" s="128"/>
      <c r="OAA3" s="128"/>
      <c r="OAB3" s="128"/>
      <c r="OAC3" s="128"/>
      <c r="OAD3" s="128"/>
      <c r="OAE3" s="128"/>
      <c r="OAF3" s="128"/>
      <c r="OAG3" s="128"/>
      <c r="OAH3" s="128"/>
      <c r="OAI3" s="128"/>
      <c r="OAJ3" s="128"/>
      <c r="OAK3" s="128"/>
      <c r="OAL3" s="128"/>
      <c r="OAM3" s="128"/>
      <c r="OAN3" s="128"/>
      <c r="OAO3" s="128"/>
      <c r="OAP3" s="128"/>
      <c r="OAQ3" s="128"/>
      <c r="OAR3" s="128"/>
      <c r="OAS3" s="128"/>
      <c r="OAT3" s="128"/>
      <c r="OAU3" s="128"/>
      <c r="OAV3" s="128"/>
      <c r="OAW3" s="128"/>
      <c r="OAX3" s="128"/>
      <c r="OAY3" s="128"/>
      <c r="OAZ3" s="128"/>
      <c r="OBA3" s="128"/>
      <c r="OBB3" s="128"/>
      <c r="OBC3" s="128"/>
      <c r="OBD3" s="128"/>
      <c r="OBE3" s="128"/>
      <c r="OBF3" s="128"/>
      <c r="OBG3" s="128"/>
      <c r="OBH3" s="128"/>
      <c r="OBI3" s="128"/>
      <c r="OBJ3" s="128"/>
      <c r="OBK3" s="128"/>
      <c r="OBL3" s="128"/>
      <c r="OBM3" s="128"/>
      <c r="OBN3" s="128"/>
      <c r="OBO3" s="128"/>
      <c r="OBP3" s="128"/>
      <c r="OBQ3" s="128"/>
      <c r="OBR3" s="128"/>
      <c r="OBS3" s="128"/>
      <c r="OBT3" s="128"/>
      <c r="OBU3" s="128"/>
      <c r="OBV3" s="128"/>
      <c r="OBW3" s="128"/>
      <c r="OBX3" s="128"/>
      <c r="OBY3" s="128"/>
      <c r="OBZ3" s="128"/>
      <c r="OCA3" s="128"/>
      <c r="OCB3" s="128"/>
      <c r="OCC3" s="128"/>
      <c r="OCD3" s="128"/>
      <c r="OCE3" s="128"/>
      <c r="OCF3" s="128"/>
      <c r="OCG3" s="128"/>
      <c r="OCH3" s="128"/>
      <c r="OCI3" s="128"/>
      <c r="OCJ3" s="128"/>
      <c r="OCK3" s="128"/>
      <c r="OCL3" s="128"/>
      <c r="OCM3" s="128"/>
      <c r="OCN3" s="128"/>
      <c r="OCO3" s="128"/>
      <c r="OCP3" s="128"/>
      <c r="OCQ3" s="128"/>
      <c r="OCR3" s="128"/>
      <c r="OCS3" s="128"/>
      <c r="OCT3" s="128"/>
      <c r="OCU3" s="128"/>
      <c r="OCV3" s="128"/>
      <c r="OCW3" s="128"/>
      <c r="OCX3" s="128"/>
      <c r="OCY3" s="128"/>
      <c r="OCZ3" s="128"/>
      <c r="ODA3" s="128"/>
      <c r="ODB3" s="128"/>
      <c r="ODC3" s="128"/>
      <c r="ODD3" s="128"/>
      <c r="ODE3" s="128"/>
      <c r="ODF3" s="128"/>
      <c r="ODG3" s="128"/>
      <c r="ODH3" s="128"/>
      <c r="ODI3" s="128"/>
      <c r="ODJ3" s="128"/>
      <c r="ODK3" s="128"/>
      <c r="ODL3" s="128"/>
      <c r="ODM3" s="128"/>
      <c r="ODN3" s="128"/>
      <c r="ODO3" s="128"/>
      <c r="ODP3" s="128"/>
      <c r="ODQ3" s="128"/>
      <c r="ODR3" s="128"/>
      <c r="ODS3" s="128"/>
      <c r="ODT3" s="128"/>
      <c r="ODU3" s="128"/>
      <c r="ODV3" s="128"/>
      <c r="ODW3" s="128"/>
      <c r="ODX3" s="128"/>
      <c r="ODY3" s="128"/>
      <c r="ODZ3" s="128"/>
      <c r="OEA3" s="128"/>
      <c r="OEB3" s="128"/>
      <c r="OEC3" s="128"/>
      <c r="OED3" s="128"/>
      <c r="OEE3" s="128"/>
      <c r="OEF3" s="128"/>
      <c r="OEG3" s="128"/>
      <c r="OEH3" s="128"/>
      <c r="OEI3" s="128"/>
      <c r="OEJ3" s="128"/>
      <c r="OEK3" s="128"/>
      <c r="OEL3" s="128"/>
      <c r="OEM3" s="128"/>
      <c r="OEN3" s="128"/>
      <c r="OEO3" s="128"/>
      <c r="OEP3" s="128"/>
      <c r="OEQ3" s="128"/>
      <c r="OER3" s="128"/>
      <c r="OES3" s="128"/>
      <c r="OET3" s="128"/>
      <c r="OEU3" s="128"/>
      <c r="OEV3" s="128"/>
      <c r="OEW3" s="128"/>
      <c r="OEX3" s="128"/>
      <c r="OEY3" s="128"/>
      <c r="OEZ3" s="128"/>
      <c r="OFA3" s="128"/>
      <c r="OFB3" s="128"/>
      <c r="OFC3" s="128"/>
      <c r="OFD3" s="128"/>
      <c r="OFE3" s="128"/>
      <c r="OFF3" s="128"/>
      <c r="OFG3" s="128"/>
      <c r="OFH3" s="128"/>
      <c r="OFI3" s="128"/>
      <c r="OFJ3" s="128"/>
      <c r="OFK3" s="128"/>
      <c r="OFL3" s="128"/>
      <c r="OFM3" s="128"/>
      <c r="OFN3" s="128"/>
      <c r="OFO3" s="128"/>
      <c r="OFP3" s="128"/>
      <c r="OFQ3" s="128"/>
      <c r="OFR3" s="128"/>
      <c r="OFS3" s="128"/>
      <c r="OFT3" s="128"/>
      <c r="OFU3" s="128"/>
      <c r="OFV3" s="128"/>
      <c r="OFW3" s="128"/>
      <c r="OFX3" s="128"/>
      <c r="OFY3" s="128"/>
      <c r="OFZ3" s="128"/>
      <c r="OGA3" s="128"/>
      <c r="OGB3" s="128"/>
      <c r="OGC3" s="128"/>
      <c r="OGD3" s="128"/>
      <c r="OGE3" s="128"/>
      <c r="OGF3" s="128"/>
      <c r="OGG3" s="128"/>
      <c r="OGH3" s="128"/>
      <c r="OGI3" s="128"/>
      <c r="OGJ3" s="128"/>
      <c r="OGK3" s="128"/>
      <c r="OGL3" s="128"/>
      <c r="OGM3" s="128"/>
      <c r="OGN3" s="128"/>
      <c r="OGO3" s="128"/>
      <c r="OGP3" s="128"/>
      <c r="OGQ3" s="128"/>
      <c r="OGR3" s="128"/>
      <c r="OGS3" s="128"/>
      <c r="OGT3" s="128"/>
      <c r="OGU3" s="128"/>
      <c r="OGV3" s="128"/>
      <c r="OGW3" s="128"/>
      <c r="OGX3" s="128"/>
      <c r="OGY3" s="128"/>
      <c r="OGZ3" s="128"/>
      <c r="OHA3" s="128"/>
      <c r="OHB3" s="128"/>
      <c r="OHC3" s="128"/>
      <c r="OHD3" s="128"/>
      <c r="OHE3" s="128"/>
      <c r="OHF3" s="128"/>
      <c r="OHG3" s="128"/>
      <c r="OHH3" s="128"/>
      <c r="OHI3" s="128"/>
      <c r="OHJ3" s="128"/>
      <c r="OHK3" s="128"/>
      <c r="OHL3" s="128"/>
      <c r="OHM3" s="128"/>
      <c r="OHN3" s="128"/>
      <c r="OHO3" s="128"/>
      <c r="OHP3" s="128"/>
      <c r="OHQ3" s="128"/>
      <c r="OHR3" s="128"/>
      <c r="OHS3" s="128"/>
      <c r="OHT3" s="128"/>
      <c r="OHU3" s="128"/>
      <c r="OHV3" s="128"/>
      <c r="OHW3" s="128"/>
      <c r="OHX3" s="128"/>
      <c r="OHY3" s="128"/>
      <c r="OHZ3" s="128"/>
      <c r="OIA3" s="128"/>
      <c r="OIB3" s="128"/>
      <c r="OIC3" s="128"/>
      <c r="OID3" s="128"/>
      <c r="OIE3" s="128"/>
      <c r="OIF3" s="128"/>
      <c r="OIG3" s="128"/>
      <c r="OIH3" s="128"/>
      <c r="OII3" s="128"/>
      <c r="OIJ3" s="128"/>
      <c r="OIK3" s="128"/>
      <c r="OIL3" s="128"/>
      <c r="OIM3" s="128"/>
      <c r="OIN3" s="128"/>
      <c r="OIO3" s="128"/>
      <c r="OIP3" s="128"/>
      <c r="OIQ3" s="128"/>
      <c r="OIR3" s="128"/>
      <c r="OIS3" s="128"/>
      <c r="OIT3" s="128"/>
      <c r="OIU3" s="128"/>
      <c r="OIV3" s="128"/>
      <c r="OIW3" s="128"/>
      <c r="OIX3" s="128"/>
      <c r="OIY3" s="128"/>
      <c r="OIZ3" s="128"/>
      <c r="OJA3" s="128"/>
      <c r="OJB3" s="128"/>
      <c r="OJC3" s="128"/>
      <c r="OJD3" s="128"/>
      <c r="OJE3" s="128"/>
      <c r="OJF3" s="128"/>
      <c r="OJG3" s="128"/>
      <c r="OJH3" s="128"/>
      <c r="OJI3" s="128"/>
      <c r="OJJ3" s="128"/>
      <c r="OJK3" s="128"/>
      <c r="OJL3" s="128"/>
      <c r="OJM3" s="128"/>
      <c r="OJN3" s="128"/>
      <c r="OJO3" s="128"/>
      <c r="OJP3" s="128"/>
      <c r="OJQ3" s="128"/>
      <c r="OJR3" s="128"/>
      <c r="OJS3" s="128"/>
      <c r="OJT3" s="128"/>
      <c r="OJU3" s="128"/>
      <c r="OJV3" s="128"/>
      <c r="OJW3" s="128"/>
      <c r="OJX3" s="128"/>
      <c r="OJY3" s="128"/>
      <c r="OJZ3" s="128"/>
      <c r="OKA3" s="128"/>
      <c r="OKB3" s="128"/>
      <c r="OKC3" s="128"/>
      <c r="OKD3" s="128"/>
      <c r="OKE3" s="128"/>
      <c r="OKF3" s="128"/>
      <c r="OKG3" s="128"/>
      <c r="OKH3" s="128"/>
      <c r="OKI3" s="128"/>
      <c r="OKJ3" s="128"/>
      <c r="OKK3" s="128"/>
      <c r="OKL3" s="128"/>
      <c r="OKM3" s="128"/>
      <c r="OKN3" s="128"/>
      <c r="OKO3" s="128"/>
      <c r="OKP3" s="128"/>
      <c r="OKQ3" s="128"/>
      <c r="OKR3" s="128"/>
      <c r="OKS3" s="128"/>
      <c r="OKT3" s="128"/>
      <c r="OKU3" s="128"/>
      <c r="OKV3" s="128"/>
      <c r="OKW3" s="128"/>
      <c r="OKX3" s="128"/>
      <c r="OKY3" s="128"/>
      <c r="OKZ3" s="128"/>
      <c r="OLA3" s="128"/>
      <c r="OLB3" s="128"/>
      <c r="OLC3" s="128"/>
      <c r="OLD3" s="128"/>
      <c r="OLE3" s="128"/>
      <c r="OLF3" s="128"/>
      <c r="OLG3" s="128"/>
      <c r="OLH3" s="128"/>
      <c r="OLI3" s="128"/>
      <c r="OLJ3" s="128"/>
      <c r="OLK3" s="128"/>
      <c r="OLL3" s="128"/>
      <c r="OLM3" s="128"/>
      <c r="OLN3" s="128"/>
      <c r="OLO3" s="128"/>
      <c r="OLP3" s="128"/>
      <c r="OLQ3" s="128"/>
      <c r="OLR3" s="128"/>
      <c r="OLS3" s="128"/>
      <c r="OLT3" s="128"/>
      <c r="OLU3" s="128"/>
      <c r="OLV3" s="128"/>
      <c r="OLW3" s="128"/>
      <c r="OLX3" s="128"/>
      <c r="OLY3" s="128"/>
      <c r="OLZ3" s="128"/>
      <c r="OMA3" s="128"/>
      <c r="OMB3" s="128"/>
      <c r="OMC3" s="128"/>
      <c r="OMD3" s="128"/>
      <c r="OME3" s="128"/>
      <c r="OMF3" s="128"/>
      <c r="OMG3" s="128"/>
      <c r="OMH3" s="128"/>
      <c r="OMI3" s="128"/>
      <c r="OMJ3" s="128"/>
      <c r="OMK3" s="128"/>
      <c r="OML3" s="128"/>
      <c r="OMM3" s="128"/>
      <c r="OMN3" s="128"/>
      <c r="OMO3" s="128"/>
      <c r="OMP3" s="128"/>
      <c r="OMQ3" s="128"/>
      <c r="OMR3" s="128"/>
      <c r="OMS3" s="128"/>
      <c r="OMT3" s="128"/>
      <c r="OMU3" s="128"/>
      <c r="OMV3" s="128"/>
      <c r="OMW3" s="128"/>
      <c r="OMX3" s="128"/>
      <c r="OMY3" s="128"/>
      <c r="OMZ3" s="128"/>
      <c r="ONA3" s="128"/>
      <c r="ONB3" s="128"/>
      <c r="ONC3" s="128"/>
      <c r="OND3" s="128"/>
      <c r="ONE3" s="128"/>
      <c r="ONF3" s="128"/>
      <c r="ONG3" s="128"/>
      <c r="ONH3" s="128"/>
      <c r="ONI3" s="128"/>
      <c r="ONJ3" s="128"/>
      <c r="ONK3" s="128"/>
      <c r="ONL3" s="128"/>
      <c r="ONM3" s="128"/>
      <c r="ONN3" s="128"/>
      <c r="ONO3" s="128"/>
      <c r="ONP3" s="128"/>
      <c r="ONQ3" s="128"/>
      <c r="ONR3" s="128"/>
      <c r="ONS3" s="128"/>
      <c r="ONT3" s="128"/>
      <c r="ONU3" s="128"/>
      <c r="ONV3" s="128"/>
      <c r="ONW3" s="128"/>
      <c r="ONX3" s="128"/>
      <c r="ONY3" s="128"/>
      <c r="ONZ3" s="128"/>
      <c r="OOA3" s="128"/>
      <c r="OOB3" s="128"/>
      <c r="OOC3" s="128"/>
      <c r="OOD3" s="128"/>
      <c r="OOE3" s="128"/>
      <c r="OOF3" s="128"/>
      <c r="OOG3" s="128"/>
      <c r="OOH3" s="128"/>
      <c r="OOI3" s="128"/>
      <c r="OOJ3" s="128"/>
      <c r="OOK3" s="128"/>
      <c r="OOL3" s="128"/>
      <c r="OOM3" s="128"/>
      <c r="OON3" s="128"/>
      <c r="OOO3" s="128"/>
      <c r="OOP3" s="128"/>
      <c r="OOQ3" s="128"/>
      <c r="OOR3" s="128"/>
      <c r="OOS3" s="128"/>
      <c r="OOT3" s="128"/>
      <c r="OOU3" s="128"/>
      <c r="OOV3" s="128"/>
      <c r="OOW3" s="128"/>
      <c r="OOX3" s="128"/>
      <c r="OOY3" s="128"/>
      <c r="OOZ3" s="128"/>
      <c r="OPA3" s="128"/>
      <c r="OPB3" s="128"/>
      <c r="OPC3" s="128"/>
      <c r="OPD3" s="128"/>
      <c r="OPE3" s="128"/>
      <c r="OPF3" s="128"/>
      <c r="OPG3" s="128"/>
      <c r="OPH3" s="128"/>
      <c r="OPI3" s="128"/>
      <c r="OPJ3" s="128"/>
      <c r="OPK3" s="128"/>
      <c r="OPL3" s="128"/>
      <c r="OPM3" s="128"/>
      <c r="OPN3" s="128"/>
      <c r="OPO3" s="128"/>
      <c r="OPP3" s="128"/>
      <c r="OPQ3" s="128"/>
      <c r="OPR3" s="128"/>
      <c r="OPS3" s="128"/>
      <c r="OPT3" s="128"/>
      <c r="OPU3" s="128"/>
      <c r="OPV3" s="128"/>
      <c r="OPW3" s="128"/>
      <c r="OPX3" s="128"/>
      <c r="OPY3" s="128"/>
      <c r="OPZ3" s="128"/>
      <c r="OQA3" s="128"/>
      <c r="OQB3" s="128"/>
      <c r="OQC3" s="128"/>
      <c r="OQD3" s="128"/>
      <c r="OQE3" s="128"/>
      <c r="OQF3" s="128"/>
      <c r="OQG3" s="128"/>
      <c r="OQH3" s="128"/>
      <c r="OQI3" s="128"/>
      <c r="OQJ3" s="128"/>
      <c r="OQK3" s="128"/>
      <c r="OQL3" s="128"/>
      <c r="OQM3" s="128"/>
      <c r="OQN3" s="128"/>
      <c r="OQO3" s="128"/>
      <c r="OQP3" s="128"/>
      <c r="OQQ3" s="128"/>
      <c r="OQR3" s="128"/>
      <c r="OQS3" s="128"/>
      <c r="OQT3" s="128"/>
      <c r="OQU3" s="128"/>
      <c r="OQV3" s="128"/>
      <c r="OQW3" s="128"/>
      <c r="OQX3" s="128"/>
      <c r="OQY3" s="128"/>
      <c r="OQZ3" s="128"/>
      <c r="ORA3" s="128"/>
      <c r="ORB3" s="128"/>
      <c r="ORC3" s="128"/>
      <c r="ORD3" s="128"/>
      <c r="ORE3" s="128"/>
      <c r="ORF3" s="128"/>
      <c r="ORG3" s="128"/>
      <c r="ORH3" s="128"/>
      <c r="ORI3" s="128"/>
      <c r="ORJ3" s="128"/>
      <c r="ORK3" s="128"/>
      <c r="ORL3" s="128"/>
      <c r="ORM3" s="128"/>
      <c r="ORN3" s="128"/>
      <c r="ORO3" s="128"/>
      <c r="ORP3" s="128"/>
      <c r="ORQ3" s="128"/>
      <c r="ORR3" s="128"/>
      <c r="ORS3" s="128"/>
      <c r="ORT3" s="128"/>
      <c r="ORU3" s="128"/>
      <c r="ORV3" s="128"/>
      <c r="ORW3" s="128"/>
      <c r="ORX3" s="128"/>
      <c r="ORY3" s="128"/>
      <c r="ORZ3" s="128"/>
      <c r="OSA3" s="128"/>
      <c r="OSB3" s="128"/>
      <c r="OSC3" s="128"/>
      <c r="OSD3" s="128"/>
      <c r="OSE3" s="128"/>
      <c r="OSF3" s="128"/>
      <c r="OSG3" s="128"/>
      <c r="OSH3" s="128"/>
      <c r="OSI3" s="128"/>
      <c r="OSJ3" s="128"/>
      <c r="OSK3" s="128"/>
      <c r="OSL3" s="128"/>
      <c r="OSM3" s="128"/>
      <c r="OSN3" s="128"/>
      <c r="OSO3" s="128"/>
      <c r="OSP3" s="128"/>
      <c r="OSQ3" s="128"/>
      <c r="OSR3" s="128"/>
      <c r="OSS3" s="128"/>
      <c r="OST3" s="128"/>
      <c r="OSU3" s="128"/>
      <c r="OSV3" s="128"/>
      <c r="OSW3" s="128"/>
      <c r="OSX3" s="128"/>
      <c r="OSY3" s="128"/>
      <c r="OSZ3" s="128"/>
      <c r="OTA3" s="128"/>
      <c r="OTB3" s="128"/>
      <c r="OTC3" s="128"/>
      <c r="OTD3" s="128"/>
      <c r="OTE3" s="128"/>
      <c r="OTF3" s="128"/>
      <c r="OTG3" s="128"/>
      <c r="OTH3" s="128"/>
      <c r="OTI3" s="128"/>
      <c r="OTJ3" s="128"/>
      <c r="OTK3" s="128"/>
      <c r="OTL3" s="128"/>
      <c r="OTM3" s="128"/>
      <c r="OTN3" s="128"/>
      <c r="OTO3" s="128"/>
      <c r="OTP3" s="128"/>
      <c r="OTQ3" s="128"/>
      <c r="OTR3" s="128"/>
      <c r="OTS3" s="128"/>
      <c r="OTT3" s="128"/>
      <c r="OTU3" s="128"/>
      <c r="OTV3" s="128"/>
      <c r="OTW3" s="128"/>
      <c r="OTX3" s="128"/>
      <c r="OTY3" s="128"/>
      <c r="OTZ3" s="128"/>
      <c r="OUA3" s="128"/>
      <c r="OUB3" s="128"/>
      <c r="OUC3" s="128"/>
      <c r="OUD3" s="128"/>
      <c r="OUE3" s="128"/>
      <c r="OUF3" s="128"/>
      <c r="OUG3" s="128"/>
      <c r="OUH3" s="128"/>
      <c r="OUI3" s="128"/>
      <c r="OUJ3" s="128"/>
      <c r="OUK3" s="128"/>
      <c r="OUL3" s="128"/>
      <c r="OUM3" s="128"/>
      <c r="OUN3" s="128"/>
      <c r="OUO3" s="128"/>
      <c r="OUP3" s="128"/>
      <c r="OUQ3" s="128"/>
      <c r="OUR3" s="128"/>
      <c r="OUS3" s="128"/>
      <c r="OUT3" s="128"/>
      <c r="OUU3" s="128"/>
      <c r="OUV3" s="128"/>
      <c r="OUW3" s="128"/>
      <c r="OUX3" s="128"/>
      <c r="OUY3" s="128"/>
      <c r="OUZ3" s="128"/>
      <c r="OVA3" s="128"/>
      <c r="OVB3" s="128"/>
      <c r="OVC3" s="128"/>
      <c r="OVD3" s="128"/>
      <c r="OVE3" s="128"/>
      <c r="OVF3" s="128"/>
      <c r="OVG3" s="128"/>
      <c r="OVH3" s="128"/>
      <c r="OVI3" s="128"/>
      <c r="OVJ3" s="128"/>
      <c r="OVK3" s="128"/>
      <c r="OVL3" s="128"/>
      <c r="OVM3" s="128"/>
      <c r="OVN3" s="128"/>
      <c r="OVO3" s="128"/>
      <c r="OVP3" s="128"/>
      <c r="OVQ3" s="128"/>
      <c r="OVR3" s="128"/>
      <c r="OVS3" s="128"/>
      <c r="OVT3" s="128"/>
      <c r="OVU3" s="128"/>
      <c r="OVV3" s="128"/>
      <c r="OVW3" s="128"/>
      <c r="OVX3" s="128"/>
      <c r="OVY3" s="128"/>
      <c r="OVZ3" s="128"/>
      <c r="OWA3" s="128"/>
      <c r="OWB3" s="128"/>
      <c r="OWC3" s="128"/>
      <c r="OWD3" s="128"/>
      <c r="OWE3" s="128"/>
      <c r="OWF3" s="128"/>
      <c r="OWG3" s="128"/>
      <c r="OWH3" s="128"/>
      <c r="OWI3" s="128"/>
      <c r="OWJ3" s="128"/>
      <c r="OWK3" s="128"/>
      <c r="OWL3" s="128"/>
      <c r="OWM3" s="128"/>
      <c r="OWN3" s="128"/>
      <c r="OWO3" s="128"/>
      <c r="OWP3" s="128"/>
      <c r="OWQ3" s="128"/>
      <c r="OWR3" s="128"/>
      <c r="OWS3" s="128"/>
      <c r="OWT3" s="128"/>
      <c r="OWU3" s="128"/>
      <c r="OWV3" s="128"/>
      <c r="OWW3" s="128"/>
      <c r="OWX3" s="128"/>
      <c r="OWY3" s="128"/>
      <c r="OWZ3" s="128"/>
      <c r="OXA3" s="128"/>
      <c r="OXB3" s="128"/>
      <c r="OXC3" s="128"/>
      <c r="OXD3" s="128"/>
      <c r="OXE3" s="128"/>
      <c r="OXF3" s="128"/>
      <c r="OXG3" s="128"/>
      <c r="OXH3" s="128"/>
      <c r="OXI3" s="128"/>
      <c r="OXJ3" s="128"/>
      <c r="OXK3" s="128"/>
      <c r="OXL3" s="128"/>
      <c r="OXM3" s="128"/>
      <c r="OXN3" s="128"/>
      <c r="OXO3" s="128"/>
      <c r="OXP3" s="128"/>
      <c r="OXQ3" s="128"/>
      <c r="OXR3" s="128"/>
      <c r="OXS3" s="128"/>
      <c r="OXT3" s="128"/>
      <c r="OXU3" s="128"/>
      <c r="OXV3" s="128"/>
      <c r="OXW3" s="128"/>
      <c r="OXX3" s="128"/>
      <c r="OXY3" s="128"/>
      <c r="OXZ3" s="128"/>
      <c r="OYA3" s="128"/>
      <c r="OYB3" s="128"/>
      <c r="OYC3" s="128"/>
      <c r="OYD3" s="128"/>
      <c r="OYE3" s="128"/>
      <c r="OYF3" s="128"/>
      <c r="OYG3" s="128"/>
      <c r="OYH3" s="128"/>
      <c r="OYI3" s="128"/>
      <c r="OYJ3" s="128"/>
      <c r="OYK3" s="128"/>
      <c r="OYL3" s="128"/>
      <c r="OYM3" s="128"/>
      <c r="OYN3" s="128"/>
      <c r="OYO3" s="128"/>
      <c r="OYP3" s="128"/>
      <c r="OYQ3" s="128"/>
      <c r="OYR3" s="128"/>
      <c r="OYS3" s="128"/>
      <c r="OYT3" s="128"/>
      <c r="OYU3" s="128"/>
      <c r="OYV3" s="128"/>
      <c r="OYW3" s="128"/>
      <c r="OYX3" s="128"/>
      <c r="OYY3" s="128"/>
      <c r="OYZ3" s="128"/>
      <c r="OZA3" s="128"/>
      <c r="OZB3" s="128"/>
      <c r="OZC3" s="128"/>
      <c r="OZD3" s="128"/>
      <c r="OZE3" s="128"/>
      <c r="OZF3" s="128"/>
      <c r="OZG3" s="128"/>
      <c r="OZH3" s="128"/>
      <c r="OZI3" s="128"/>
      <c r="OZJ3" s="128"/>
      <c r="OZK3" s="128"/>
      <c r="OZL3" s="128"/>
      <c r="OZM3" s="128"/>
      <c r="OZN3" s="128"/>
      <c r="OZO3" s="128"/>
      <c r="OZP3" s="128"/>
      <c r="OZQ3" s="128"/>
      <c r="OZR3" s="128"/>
      <c r="OZS3" s="128"/>
      <c r="OZT3" s="128"/>
      <c r="OZU3" s="128"/>
      <c r="OZV3" s="128"/>
      <c r="OZW3" s="128"/>
      <c r="OZX3" s="128"/>
      <c r="OZY3" s="128"/>
      <c r="OZZ3" s="128"/>
      <c r="PAA3" s="128"/>
      <c r="PAB3" s="128"/>
      <c r="PAC3" s="128"/>
      <c r="PAD3" s="128"/>
      <c r="PAE3" s="128"/>
      <c r="PAF3" s="128"/>
      <c r="PAG3" s="128"/>
      <c r="PAH3" s="128"/>
      <c r="PAI3" s="128"/>
      <c r="PAJ3" s="128"/>
      <c r="PAK3" s="128"/>
      <c r="PAL3" s="128"/>
      <c r="PAM3" s="128"/>
      <c r="PAN3" s="128"/>
      <c r="PAO3" s="128"/>
      <c r="PAP3" s="128"/>
      <c r="PAQ3" s="128"/>
      <c r="PAR3" s="128"/>
      <c r="PAS3" s="128"/>
      <c r="PAT3" s="128"/>
      <c r="PAU3" s="128"/>
      <c r="PAV3" s="128"/>
      <c r="PAW3" s="128"/>
      <c r="PAX3" s="128"/>
      <c r="PAY3" s="128"/>
      <c r="PAZ3" s="128"/>
      <c r="PBA3" s="128"/>
      <c r="PBB3" s="128"/>
      <c r="PBC3" s="128"/>
      <c r="PBD3" s="128"/>
      <c r="PBE3" s="128"/>
      <c r="PBF3" s="128"/>
      <c r="PBG3" s="128"/>
      <c r="PBH3" s="128"/>
      <c r="PBI3" s="128"/>
      <c r="PBJ3" s="128"/>
      <c r="PBK3" s="128"/>
      <c r="PBL3" s="128"/>
      <c r="PBM3" s="128"/>
      <c r="PBN3" s="128"/>
      <c r="PBO3" s="128"/>
      <c r="PBP3" s="128"/>
      <c r="PBQ3" s="128"/>
      <c r="PBR3" s="128"/>
      <c r="PBS3" s="128"/>
      <c r="PBT3" s="128"/>
      <c r="PBU3" s="128"/>
      <c r="PBV3" s="128"/>
      <c r="PBW3" s="128"/>
      <c r="PBX3" s="128"/>
      <c r="PBY3" s="128"/>
      <c r="PBZ3" s="128"/>
      <c r="PCA3" s="128"/>
      <c r="PCB3" s="128"/>
      <c r="PCC3" s="128"/>
      <c r="PCD3" s="128"/>
      <c r="PCE3" s="128"/>
      <c r="PCF3" s="128"/>
      <c r="PCG3" s="128"/>
      <c r="PCH3" s="128"/>
      <c r="PCI3" s="128"/>
      <c r="PCJ3" s="128"/>
      <c r="PCK3" s="128"/>
      <c r="PCL3" s="128"/>
      <c r="PCM3" s="128"/>
      <c r="PCN3" s="128"/>
      <c r="PCO3" s="128"/>
      <c r="PCP3" s="128"/>
      <c r="PCQ3" s="128"/>
      <c r="PCR3" s="128"/>
      <c r="PCS3" s="128"/>
      <c r="PCT3" s="128"/>
      <c r="PCU3" s="128"/>
      <c r="PCV3" s="128"/>
      <c r="PCW3" s="128"/>
      <c r="PCX3" s="128"/>
      <c r="PCY3" s="128"/>
      <c r="PCZ3" s="128"/>
      <c r="PDA3" s="128"/>
      <c r="PDB3" s="128"/>
      <c r="PDC3" s="128"/>
      <c r="PDD3" s="128"/>
      <c r="PDE3" s="128"/>
      <c r="PDF3" s="128"/>
      <c r="PDG3" s="128"/>
      <c r="PDH3" s="128"/>
      <c r="PDI3" s="128"/>
      <c r="PDJ3" s="128"/>
      <c r="PDK3" s="128"/>
      <c r="PDL3" s="128"/>
      <c r="PDM3" s="128"/>
      <c r="PDN3" s="128"/>
      <c r="PDO3" s="128"/>
      <c r="PDP3" s="128"/>
      <c r="PDQ3" s="128"/>
      <c r="PDR3" s="128"/>
      <c r="PDS3" s="128"/>
      <c r="PDT3" s="128"/>
      <c r="PDU3" s="128"/>
      <c r="PDV3" s="128"/>
      <c r="PDW3" s="128"/>
      <c r="PDX3" s="128"/>
      <c r="PDY3" s="128"/>
      <c r="PDZ3" s="128"/>
      <c r="PEA3" s="128"/>
      <c r="PEB3" s="128"/>
      <c r="PEC3" s="128"/>
      <c r="PED3" s="128"/>
      <c r="PEE3" s="128"/>
      <c r="PEF3" s="128"/>
      <c r="PEG3" s="128"/>
      <c r="PEH3" s="128"/>
      <c r="PEI3" s="128"/>
      <c r="PEJ3" s="128"/>
      <c r="PEK3" s="128"/>
      <c r="PEL3" s="128"/>
      <c r="PEM3" s="128"/>
      <c r="PEN3" s="128"/>
      <c r="PEO3" s="128"/>
      <c r="PEP3" s="128"/>
      <c r="PEQ3" s="128"/>
      <c r="PER3" s="128"/>
      <c r="PES3" s="128"/>
      <c r="PET3" s="128"/>
      <c r="PEU3" s="128"/>
      <c r="PEV3" s="128"/>
      <c r="PEW3" s="128"/>
      <c r="PEX3" s="128"/>
      <c r="PEY3" s="128"/>
      <c r="PEZ3" s="128"/>
      <c r="PFA3" s="128"/>
      <c r="PFB3" s="128"/>
      <c r="PFC3" s="128"/>
      <c r="PFD3" s="128"/>
      <c r="PFE3" s="128"/>
      <c r="PFF3" s="128"/>
      <c r="PFG3" s="128"/>
      <c r="PFH3" s="128"/>
      <c r="PFI3" s="128"/>
      <c r="PFJ3" s="128"/>
      <c r="PFK3" s="128"/>
      <c r="PFL3" s="128"/>
      <c r="PFM3" s="128"/>
      <c r="PFN3" s="128"/>
      <c r="PFO3" s="128"/>
      <c r="PFP3" s="128"/>
      <c r="PFQ3" s="128"/>
      <c r="PFR3" s="128"/>
      <c r="PFS3" s="128"/>
      <c r="PFT3" s="128"/>
      <c r="PFU3" s="128"/>
      <c r="PFV3" s="128"/>
      <c r="PFW3" s="128"/>
      <c r="PFX3" s="128"/>
      <c r="PFY3" s="128"/>
      <c r="PFZ3" s="128"/>
      <c r="PGA3" s="128"/>
      <c r="PGB3" s="128"/>
      <c r="PGC3" s="128"/>
      <c r="PGD3" s="128"/>
      <c r="PGE3" s="128"/>
      <c r="PGF3" s="128"/>
      <c r="PGG3" s="128"/>
      <c r="PGH3" s="128"/>
      <c r="PGI3" s="128"/>
      <c r="PGJ3" s="128"/>
      <c r="PGK3" s="128"/>
      <c r="PGL3" s="128"/>
      <c r="PGM3" s="128"/>
      <c r="PGN3" s="128"/>
      <c r="PGO3" s="128"/>
      <c r="PGP3" s="128"/>
      <c r="PGQ3" s="128"/>
      <c r="PGR3" s="128"/>
      <c r="PGS3" s="128"/>
      <c r="PGT3" s="128"/>
      <c r="PGU3" s="128"/>
      <c r="PGV3" s="128"/>
      <c r="PGW3" s="128"/>
      <c r="PGX3" s="128"/>
      <c r="PGY3" s="128"/>
      <c r="PGZ3" s="128"/>
      <c r="PHA3" s="128"/>
      <c r="PHB3" s="128"/>
      <c r="PHC3" s="128"/>
      <c r="PHD3" s="128"/>
      <c r="PHE3" s="128"/>
      <c r="PHF3" s="128"/>
      <c r="PHG3" s="128"/>
      <c r="PHH3" s="128"/>
      <c r="PHI3" s="128"/>
      <c r="PHJ3" s="128"/>
      <c r="PHK3" s="128"/>
      <c r="PHL3" s="128"/>
      <c r="PHM3" s="128"/>
      <c r="PHN3" s="128"/>
      <c r="PHO3" s="128"/>
      <c r="PHP3" s="128"/>
      <c r="PHQ3" s="128"/>
      <c r="PHR3" s="128"/>
      <c r="PHS3" s="128"/>
      <c r="PHT3" s="128"/>
      <c r="PHU3" s="128"/>
      <c r="PHV3" s="128"/>
      <c r="PHW3" s="128"/>
      <c r="PHX3" s="128"/>
      <c r="PHY3" s="128"/>
      <c r="PHZ3" s="128"/>
      <c r="PIA3" s="128"/>
      <c r="PIB3" s="128"/>
      <c r="PIC3" s="128"/>
      <c r="PID3" s="128"/>
      <c r="PIE3" s="128"/>
      <c r="PIF3" s="128"/>
      <c r="PIG3" s="128"/>
      <c r="PIH3" s="128"/>
      <c r="PII3" s="128"/>
      <c r="PIJ3" s="128"/>
      <c r="PIK3" s="128"/>
      <c r="PIL3" s="128"/>
      <c r="PIM3" s="128"/>
      <c r="PIN3" s="128"/>
      <c r="PIO3" s="128"/>
      <c r="PIP3" s="128"/>
      <c r="PIQ3" s="128"/>
      <c r="PIR3" s="128"/>
      <c r="PIS3" s="128"/>
      <c r="PIT3" s="128"/>
      <c r="PIU3" s="128"/>
      <c r="PIV3" s="128"/>
      <c r="PIW3" s="128"/>
      <c r="PIX3" s="128"/>
      <c r="PIY3" s="128"/>
      <c r="PIZ3" s="128"/>
      <c r="PJA3" s="128"/>
      <c r="PJB3" s="128"/>
      <c r="PJC3" s="128"/>
      <c r="PJD3" s="128"/>
      <c r="PJE3" s="128"/>
      <c r="PJF3" s="128"/>
      <c r="PJG3" s="128"/>
      <c r="PJH3" s="128"/>
      <c r="PJI3" s="128"/>
      <c r="PJJ3" s="128"/>
      <c r="PJK3" s="128"/>
      <c r="PJL3" s="128"/>
      <c r="PJM3" s="128"/>
      <c r="PJN3" s="128"/>
      <c r="PJO3" s="128"/>
      <c r="PJP3" s="128"/>
      <c r="PJQ3" s="128"/>
      <c r="PJR3" s="128"/>
      <c r="PJS3" s="128"/>
      <c r="PJT3" s="128"/>
      <c r="PJU3" s="128"/>
      <c r="PJV3" s="128"/>
      <c r="PJW3" s="128"/>
      <c r="PJX3" s="128"/>
      <c r="PJY3" s="128"/>
      <c r="PJZ3" s="128"/>
      <c r="PKA3" s="128"/>
      <c r="PKB3" s="128"/>
      <c r="PKC3" s="128"/>
      <c r="PKD3" s="128"/>
      <c r="PKE3" s="128"/>
      <c r="PKF3" s="128"/>
      <c r="PKG3" s="128"/>
      <c r="PKH3" s="128"/>
      <c r="PKI3" s="128"/>
      <c r="PKJ3" s="128"/>
      <c r="PKK3" s="128"/>
      <c r="PKL3" s="128"/>
      <c r="PKM3" s="128"/>
      <c r="PKN3" s="128"/>
      <c r="PKO3" s="128"/>
      <c r="PKP3" s="128"/>
      <c r="PKQ3" s="128"/>
      <c r="PKR3" s="128"/>
      <c r="PKS3" s="128"/>
      <c r="PKT3" s="128"/>
      <c r="PKU3" s="128"/>
      <c r="PKV3" s="128"/>
      <c r="PKW3" s="128"/>
      <c r="PKX3" s="128"/>
      <c r="PKY3" s="128"/>
      <c r="PKZ3" s="128"/>
      <c r="PLA3" s="128"/>
      <c r="PLB3" s="128"/>
      <c r="PLC3" s="128"/>
      <c r="PLD3" s="128"/>
      <c r="PLE3" s="128"/>
      <c r="PLF3" s="128"/>
      <c r="PLG3" s="128"/>
      <c r="PLH3" s="128"/>
      <c r="PLI3" s="128"/>
      <c r="PLJ3" s="128"/>
      <c r="PLK3" s="128"/>
      <c r="PLL3" s="128"/>
      <c r="PLM3" s="128"/>
      <c r="PLN3" s="128"/>
      <c r="PLO3" s="128"/>
      <c r="PLP3" s="128"/>
      <c r="PLQ3" s="128"/>
      <c r="PLR3" s="128"/>
      <c r="PLS3" s="128"/>
      <c r="PLT3" s="128"/>
      <c r="PLU3" s="128"/>
      <c r="PLV3" s="128"/>
      <c r="PLW3" s="128"/>
      <c r="PLX3" s="128"/>
      <c r="PLY3" s="128"/>
      <c r="PLZ3" s="128"/>
      <c r="PMA3" s="128"/>
      <c r="PMB3" s="128"/>
      <c r="PMC3" s="128"/>
      <c r="PMD3" s="128"/>
      <c r="PME3" s="128"/>
      <c r="PMF3" s="128"/>
      <c r="PMG3" s="128"/>
      <c r="PMH3" s="128"/>
      <c r="PMI3" s="128"/>
      <c r="PMJ3" s="128"/>
      <c r="PMK3" s="128"/>
      <c r="PML3" s="128"/>
      <c r="PMM3" s="128"/>
      <c r="PMN3" s="128"/>
      <c r="PMO3" s="128"/>
      <c r="PMP3" s="128"/>
      <c r="PMQ3" s="128"/>
      <c r="PMR3" s="128"/>
      <c r="PMS3" s="128"/>
      <c r="PMT3" s="128"/>
      <c r="PMU3" s="128"/>
      <c r="PMV3" s="128"/>
      <c r="PMW3" s="128"/>
      <c r="PMX3" s="128"/>
      <c r="PMY3" s="128"/>
      <c r="PMZ3" s="128"/>
      <c r="PNA3" s="128"/>
      <c r="PNB3" s="128"/>
      <c r="PNC3" s="128"/>
      <c r="PND3" s="128"/>
      <c r="PNE3" s="128"/>
      <c r="PNF3" s="128"/>
      <c r="PNG3" s="128"/>
      <c r="PNH3" s="128"/>
      <c r="PNI3" s="128"/>
      <c r="PNJ3" s="128"/>
      <c r="PNK3" s="128"/>
      <c r="PNL3" s="128"/>
      <c r="PNM3" s="128"/>
      <c r="PNN3" s="128"/>
      <c r="PNO3" s="128"/>
      <c r="PNP3" s="128"/>
      <c r="PNQ3" s="128"/>
      <c r="PNR3" s="128"/>
      <c r="PNS3" s="128"/>
      <c r="PNT3" s="128"/>
      <c r="PNU3" s="128"/>
      <c r="PNV3" s="128"/>
      <c r="PNW3" s="128"/>
      <c r="PNX3" s="128"/>
      <c r="PNY3" s="128"/>
      <c r="PNZ3" s="128"/>
      <c r="POA3" s="128"/>
      <c r="POB3" s="128"/>
      <c r="POC3" s="128"/>
      <c r="POD3" s="128"/>
      <c r="POE3" s="128"/>
      <c r="POF3" s="128"/>
      <c r="POG3" s="128"/>
      <c r="POH3" s="128"/>
      <c r="POI3" s="128"/>
      <c r="POJ3" s="128"/>
      <c r="POK3" s="128"/>
      <c r="POL3" s="128"/>
      <c r="POM3" s="128"/>
      <c r="PON3" s="128"/>
      <c r="POO3" s="128"/>
      <c r="POP3" s="128"/>
      <c r="POQ3" s="128"/>
      <c r="POR3" s="128"/>
      <c r="POS3" s="128"/>
      <c r="POT3" s="128"/>
      <c r="POU3" s="128"/>
      <c r="POV3" s="128"/>
      <c r="POW3" s="128"/>
      <c r="POX3" s="128"/>
      <c r="POY3" s="128"/>
      <c r="POZ3" s="128"/>
      <c r="PPA3" s="128"/>
      <c r="PPB3" s="128"/>
      <c r="PPC3" s="128"/>
      <c r="PPD3" s="128"/>
      <c r="PPE3" s="128"/>
      <c r="PPF3" s="128"/>
      <c r="PPG3" s="128"/>
      <c r="PPH3" s="128"/>
      <c r="PPI3" s="128"/>
      <c r="PPJ3" s="128"/>
      <c r="PPK3" s="128"/>
      <c r="PPL3" s="128"/>
      <c r="PPM3" s="128"/>
      <c r="PPN3" s="128"/>
      <c r="PPO3" s="128"/>
      <c r="PPP3" s="128"/>
      <c r="PPQ3" s="128"/>
      <c r="PPR3" s="128"/>
      <c r="PPS3" s="128"/>
      <c r="PPT3" s="128"/>
      <c r="PPU3" s="128"/>
      <c r="PPV3" s="128"/>
      <c r="PPW3" s="128"/>
      <c r="PPX3" s="128"/>
      <c r="PPY3" s="128"/>
      <c r="PPZ3" s="128"/>
      <c r="PQA3" s="128"/>
      <c r="PQB3" s="128"/>
      <c r="PQC3" s="128"/>
      <c r="PQD3" s="128"/>
      <c r="PQE3" s="128"/>
      <c r="PQF3" s="128"/>
      <c r="PQG3" s="128"/>
      <c r="PQH3" s="128"/>
      <c r="PQI3" s="128"/>
      <c r="PQJ3" s="128"/>
      <c r="PQK3" s="128"/>
      <c r="PQL3" s="128"/>
      <c r="PQM3" s="128"/>
      <c r="PQN3" s="128"/>
      <c r="PQO3" s="128"/>
      <c r="PQP3" s="128"/>
      <c r="PQQ3" s="128"/>
      <c r="PQR3" s="128"/>
      <c r="PQS3" s="128"/>
      <c r="PQT3" s="128"/>
      <c r="PQU3" s="128"/>
      <c r="PQV3" s="128"/>
      <c r="PQW3" s="128"/>
      <c r="PQX3" s="128"/>
      <c r="PQY3" s="128"/>
      <c r="PQZ3" s="128"/>
      <c r="PRA3" s="128"/>
      <c r="PRB3" s="128"/>
      <c r="PRC3" s="128"/>
      <c r="PRD3" s="128"/>
      <c r="PRE3" s="128"/>
      <c r="PRF3" s="128"/>
      <c r="PRG3" s="128"/>
      <c r="PRH3" s="128"/>
      <c r="PRI3" s="128"/>
      <c r="PRJ3" s="128"/>
      <c r="PRK3" s="128"/>
      <c r="PRL3" s="128"/>
      <c r="PRM3" s="128"/>
      <c r="PRN3" s="128"/>
      <c r="PRO3" s="128"/>
      <c r="PRP3" s="128"/>
      <c r="PRQ3" s="128"/>
      <c r="PRR3" s="128"/>
      <c r="PRS3" s="128"/>
      <c r="PRT3" s="128"/>
      <c r="PRU3" s="128"/>
      <c r="PRV3" s="128"/>
      <c r="PRW3" s="128"/>
      <c r="PRX3" s="128"/>
      <c r="PRY3" s="128"/>
      <c r="PRZ3" s="128"/>
      <c r="PSA3" s="128"/>
      <c r="PSB3" s="128"/>
      <c r="PSC3" s="128"/>
      <c r="PSD3" s="128"/>
      <c r="PSE3" s="128"/>
      <c r="PSF3" s="128"/>
      <c r="PSG3" s="128"/>
      <c r="PSH3" s="128"/>
      <c r="PSI3" s="128"/>
      <c r="PSJ3" s="128"/>
      <c r="PSK3" s="128"/>
      <c r="PSL3" s="128"/>
      <c r="PSM3" s="128"/>
      <c r="PSN3" s="128"/>
      <c r="PSO3" s="128"/>
      <c r="PSP3" s="128"/>
      <c r="PSQ3" s="128"/>
      <c r="PSR3" s="128"/>
      <c r="PSS3" s="128"/>
      <c r="PST3" s="128"/>
      <c r="PSU3" s="128"/>
      <c r="PSV3" s="128"/>
      <c r="PSW3" s="128"/>
      <c r="PSX3" s="128"/>
      <c r="PSY3" s="128"/>
      <c r="PSZ3" s="128"/>
      <c r="PTA3" s="128"/>
      <c r="PTB3" s="128"/>
      <c r="PTC3" s="128"/>
      <c r="PTD3" s="128"/>
      <c r="PTE3" s="128"/>
      <c r="PTF3" s="128"/>
      <c r="PTG3" s="128"/>
      <c r="PTH3" s="128"/>
      <c r="PTI3" s="128"/>
      <c r="PTJ3" s="128"/>
      <c r="PTK3" s="128"/>
      <c r="PTL3" s="128"/>
      <c r="PTM3" s="128"/>
      <c r="PTN3" s="128"/>
      <c r="PTO3" s="128"/>
      <c r="PTP3" s="128"/>
      <c r="PTQ3" s="128"/>
      <c r="PTR3" s="128"/>
      <c r="PTS3" s="128"/>
      <c r="PTT3" s="128"/>
      <c r="PTU3" s="128"/>
      <c r="PTV3" s="128"/>
      <c r="PTW3" s="128"/>
      <c r="PTX3" s="128"/>
      <c r="PTY3" s="128"/>
      <c r="PTZ3" s="128"/>
      <c r="PUA3" s="128"/>
      <c r="PUB3" s="128"/>
      <c r="PUC3" s="128"/>
      <c r="PUD3" s="128"/>
      <c r="PUE3" s="128"/>
      <c r="PUF3" s="128"/>
      <c r="PUG3" s="128"/>
      <c r="PUH3" s="128"/>
      <c r="PUI3" s="128"/>
      <c r="PUJ3" s="128"/>
      <c r="PUK3" s="128"/>
      <c r="PUL3" s="128"/>
      <c r="PUM3" s="128"/>
      <c r="PUN3" s="128"/>
      <c r="PUO3" s="128"/>
      <c r="PUP3" s="128"/>
      <c r="PUQ3" s="128"/>
      <c r="PUR3" s="128"/>
      <c r="PUS3" s="128"/>
      <c r="PUT3" s="128"/>
      <c r="PUU3" s="128"/>
      <c r="PUV3" s="128"/>
      <c r="PUW3" s="128"/>
      <c r="PUX3" s="128"/>
      <c r="PUY3" s="128"/>
      <c r="PUZ3" s="128"/>
      <c r="PVA3" s="128"/>
      <c r="PVB3" s="128"/>
      <c r="PVC3" s="128"/>
      <c r="PVD3" s="128"/>
      <c r="PVE3" s="128"/>
      <c r="PVF3" s="128"/>
      <c r="PVG3" s="128"/>
      <c r="PVH3" s="128"/>
      <c r="PVI3" s="128"/>
      <c r="PVJ3" s="128"/>
      <c r="PVK3" s="128"/>
      <c r="PVL3" s="128"/>
      <c r="PVM3" s="128"/>
      <c r="PVN3" s="128"/>
      <c r="PVO3" s="128"/>
      <c r="PVP3" s="128"/>
      <c r="PVQ3" s="128"/>
      <c r="PVR3" s="128"/>
      <c r="PVS3" s="128"/>
      <c r="PVT3" s="128"/>
      <c r="PVU3" s="128"/>
      <c r="PVV3" s="128"/>
      <c r="PVW3" s="128"/>
      <c r="PVX3" s="128"/>
      <c r="PVY3" s="128"/>
      <c r="PVZ3" s="128"/>
      <c r="PWA3" s="128"/>
      <c r="PWB3" s="128"/>
      <c r="PWC3" s="128"/>
      <c r="PWD3" s="128"/>
      <c r="PWE3" s="128"/>
      <c r="PWF3" s="128"/>
      <c r="PWG3" s="128"/>
      <c r="PWH3" s="128"/>
      <c r="PWI3" s="128"/>
      <c r="PWJ3" s="128"/>
      <c r="PWK3" s="128"/>
      <c r="PWL3" s="128"/>
      <c r="PWM3" s="128"/>
      <c r="PWN3" s="128"/>
      <c r="PWO3" s="128"/>
      <c r="PWP3" s="128"/>
      <c r="PWQ3" s="128"/>
      <c r="PWR3" s="128"/>
      <c r="PWS3" s="128"/>
      <c r="PWT3" s="128"/>
      <c r="PWU3" s="128"/>
      <c r="PWV3" s="128"/>
      <c r="PWW3" s="128"/>
      <c r="PWX3" s="128"/>
      <c r="PWY3" s="128"/>
      <c r="PWZ3" s="128"/>
      <c r="PXA3" s="128"/>
      <c r="PXB3" s="128"/>
      <c r="PXC3" s="128"/>
      <c r="PXD3" s="128"/>
      <c r="PXE3" s="128"/>
      <c r="PXF3" s="128"/>
      <c r="PXG3" s="128"/>
      <c r="PXH3" s="128"/>
      <c r="PXI3" s="128"/>
      <c r="PXJ3" s="128"/>
      <c r="PXK3" s="128"/>
      <c r="PXL3" s="128"/>
      <c r="PXM3" s="128"/>
      <c r="PXN3" s="128"/>
      <c r="PXO3" s="128"/>
      <c r="PXP3" s="128"/>
      <c r="PXQ3" s="128"/>
      <c r="PXR3" s="128"/>
      <c r="PXS3" s="128"/>
      <c r="PXT3" s="128"/>
      <c r="PXU3" s="128"/>
      <c r="PXV3" s="128"/>
      <c r="PXW3" s="128"/>
      <c r="PXX3" s="128"/>
      <c r="PXY3" s="128"/>
      <c r="PXZ3" s="128"/>
      <c r="PYA3" s="128"/>
      <c r="PYB3" s="128"/>
      <c r="PYC3" s="128"/>
      <c r="PYD3" s="128"/>
      <c r="PYE3" s="128"/>
      <c r="PYF3" s="128"/>
      <c r="PYG3" s="128"/>
      <c r="PYH3" s="128"/>
      <c r="PYI3" s="128"/>
      <c r="PYJ3" s="128"/>
      <c r="PYK3" s="128"/>
      <c r="PYL3" s="128"/>
      <c r="PYM3" s="128"/>
      <c r="PYN3" s="128"/>
      <c r="PYO3" s="128"/>
      <c r="PYP3" s="128"/>
      <c r="PYQ3" s="128"/>
      <c r="PYR3" s="128"/>
      <c r="PYS3" s="128"/>
      <c r="PYT3" s="128"/>
      <c r="PYU3" s="128"/>
      <c r="PYV3" s="128"/>
      <c r="PYW3" s="128"/>
      <c r="PYX3" s="128"/>
      <c r="PYY3" s="128"/>
      <c r="PYZ3" s="128"/>
      <c r="PZA3" s="128"/>
      <c r="PZB3" s="128"/>
      <c r="PZC3" s="128"/>
      <c r="PZD3" s="128"/>
      <c r="PZE3" s="128"/>
      <c r="PZF3" s="128"/>
      <c r="PZG3" s="128"/>
      <c r="PZH3" s="128"/>
      <c r="PZI3" s="128"/>
      <c r="PZJ3" s="128"/>
      <c r="PZK3" s="128"/>
      <c r="PZL3" s="128"/>
      <c r="PZM3" s="128"/>
      <c r="PZN3" s="128"/>
      <c r="PZO3" s="128"/>
      <c r="PZP3" s="128"/>
      <c r="PZQ3" s="128"/>
      <c r="PZR3" s="128"/>
      <c r="PZS3" s="128"/>
      <c r="PZT3" s="128"/>
      <c r="PZU3" s="128"/>
      <c r="PZV3" s="128"/>
      <c r="PZW3" s="128"/>
      <c r="PZX3" s="128"/>
      <c r="PZY3" s="128"/>
      <c r="PZZ3" s="128"/>
      <c r="QAA3" s="128"/>
      <c r="QAB3" s="128"/>
      <c r="QAC3" s="128"/>
      <c r="QAD3" s="128"/>
      <c r="QAE3" s="128"/>
      <c r="QAF3" s="128"/>
      <c r="QAG3" s="128"/>
      <c r="QAH3" s="128"/>
      <c r="QAI3" s="128"/>
      <c r="QAJ3" s="128"/>
      <c r="QAK3" s="128"/>
      <c r="QAL3" s="128"/>
      <c r="QAM3" s="128"/>
      <c r="QAN3" s="128"/>
      <c r="QAO3" s="128"/>
      <c r="QAP3" s="128"/>
      <c r="QAQ3" s="128"/>
      <c r="QAR3" s="128"/>
      <c r="QAS3" s="128"/>
      <c r="QAT3" s="128"/>
      <c r="QAU3" s="128"/>
      <c r="QAV3" s="128"/>
      <c r="QAW3" s="128"/>
      <c r="QAX3" s="128"/>
      <c r="QAY3" s="128"/>
      <c r="QAZ3" s="128"/>
      <c r="QBA3" s="128"/>
      <c r="QBB3" s="128"/>
      <c r="QBC3" s="128"/>
      <c r="QBD3" s="128"/>
      <c r="QBE3" s="128"/>
      <c r="QBF3" s="128"/>
      <c r="QBG3" s="128"/>
      <c r="QBH3" s="128"/>
      <c r="QBI3" s="128"/>
      <c r="QBJ3" s="128"/>
      <c r="QBK3" s="128"/>
      <c r="QBL3" s="128"/>
      <c r="QBM3" s="128"/>
      <c r="QBN3" s="128"/>
      <c r="QBO3" s="128"/>
      <c r="QBP3" s="128"/>
      <c r="QBQ3" s="128"/>
      <c r="QBR3" s="128"/>
      <c r="QBS3" s="128"/>
      <c r="QBT3" s="128"/>
      <c r="QBU3" s="128"/>
      <c r="QBV3" s="128"/>
      <c r="QBW3" s="128"/>
      <c r="QBX3" s="128"/>
      <c r="QBY3" s="128"/>
      <c r="QBZ3" s="128"/>
      <c r="QCA3" s="128"/>
      <c r="QCB3" s="128"/>
      <c r="QCC3" s="128"/>
      <c r="QCD3" s="128"/>
      <c r="QCE3" s="128"/>
      <c r="QCF3" s="128"/>
      <c r="QCG3" s="128"/>
      <c r="QCH3" s="128"/>
      <c r="QCI3" s="128"/>
      <c r="QCJ3" s="128"/>
      <c r="QCK3" s="128"/>
      <c r="QCL3" s="128"/>
      <c r="QCM3" s="128"/>
      <c r="QCN3" s="128"/>
      <c r="QCO3" s="128"/>
      <c r="QCP3" s="128"/>
      <c r="QCQ3" s="128"/>
      <c r="QCR3" s="128"/>
      <c r="QCS3" s="128"/>
      <c r="QCT3" s="128"/>
      <c r="QCU3" s="128"/>
      <c r="QCV3" s="128"/>
      <c r="QCW3" s="128"/>
      <c r="QCX3" s="128"/>
      <c r="QCY3" s="128"/>
      <c r="QCZ3" s="128"/>
      <c r="QDA3" s="128"/>
      <c r="QDB3" s="128"/>
      <c r="QDC3" s="128"/>
      <c r="QDD3" s="128"/>
      <c r="QDE3" s="128"/>
      <c r="QDF3" s="128"/>
      <c r="QDG3" s="128"/>
      <c r="QDH3" s="128"/>
      <c r="QDI3" s="128"/>
      <c r="QDJ3" s="128"/>
      <c r="QDK3" s="128"/>
      <c r="QDL3" s="128"/>
      <c r="QDM3" s="128"/>
      <c r="QDN3" s="128"/>
      <c r="QDO3" s="128"/>
      <c r="QDP3" s="128"/>
      <c r="QDQ3" s="128"/>
      <c r="QDR3" s="128"/>
      <c r="QDS3" s="128"/>
      <c r="QDT3" s="128"/>
      <c r="QDU3" s="128"/>
      <c r="QDV3" s="128"/>
      <c r="QDW3" s="128"/>
      <c r="QDX3" s="128"/>
      <c r="QDY3" s="128"/>
      <c r="QDZ3" s="128"/>
      <c r="QEA3" s="128"/>
      <c r="QEB3" s="128"/>
      <c r="QEC3" s="128"/>
      <c r="QED3" s="128"/>
      <c r="QEE3" s="128"/>
      <c r="QEF3" s="128"/>
      <c r="QEG3" s="128"/>
      <c r="QEH3" s="128"/>
      <c r="QEI3" s="128"/>
      <c r="QEJ3" s="128"/>
      <c r="QEK3" s="128"/>
      <c r="QEL3" s="128"/>
      <c r="QEM3" s="128"/>
      <c r="QEN3" s="128"/>
      <c r="QEO3" s="128"/>
      <c r="QEP3" s="128"/>
      <c r="QEQ3" s="128"/>
      <c r="QER3" s="128"/>
      <c r="QES3" s="128"/>
      <c r="QET3" s="128"/>
      <c r="QEU3" s="128"/>
      <c r="QEV3" s="128"/>
      <c r="QEW3" s="128"/>
      <c r="QEX3" s="128"/>
      <c r="QEY3" s="128"/>
      <c r="QEZ3" s="128"/>
      <c r="QFA3" s="128"/>
      <c r="QFB3" s="128"/>
      <c r="QFC3" s="128"/>
      <c r="QFD3" s="128"/>
      <c r="QFE3" s="128"/>
      <c r="QFF3" s="128"/>
      <c r="QFG3" s="128"/>
      <c r="QFH3" s="128"/>
      <c r="QFI3" s="128"/>
      <c r="QFJ3" s="128"/>
      <c r="QFK3" s="128"/>
      <c r="QFL3" s="128"/>
      <c r="QFM3" s="128"/>
      <c r="QFN3" s="128"/>
      <c r="QFO3" s="128"/>
      <c r="QFP3" s="128"/>
      <c r="QFQ3" s="128"/>
      <c r="QFR3" s="128"/>
      <c r="QFS3" s="128"/>
      <c r="QFT3" s="128"/>
      <c r="QFU3" s="128"/>
      <c r="QFV3" s="128"/>
      <c r="QFW3" s="128"/>
      <c r="QFX3" s="128"/>
      <c r="QFY3" s="128"/>
      <c r="QFZ3" s="128"/>
      <c r="QGA3" s="128"/>
      <c r="QGB3" s="128"/>
      <c r="QGC3" s="128"/>
      <c r="QGD3" s="128"/>
      <c r="QGE3" s="128"/>
      <c r="QGF3" s="128"/>
      <c r="QGG3" s="128"/>
      <c r="QGH3" s="128"/>
      <c r="QGI3" s="128"/>
      <c r="QGJ3" s="128"/>
      <c r="QGK3" s="128"/>
      <c r="QGL3" s="128"/>
      <c r="QGM3" s="128"/>
      <c r="QGN3" s="128"/>
      <c r="QGO3" s="128"/>
      <c r="QGP3" s="128"/>
      <c r="QGQ3" s="128"/>
      <c r="QGR3" s="128"/>
      <c r="QGS3" s="128"/>
      <c r="QGT3" s="128"/>
      <c r="QGU3" s="128"/>
      <c r="QGV3" s="128"/>
      <c r="QGW3" s="128"/>
      <c r="QGX3" s="128"/>
      <c r="QGY3" s="128"/>
      <c r="QGZ3" s="128"/>
      <c r="QHA3" s="128"/>
      <c r="QHB3" s="128"/>
      <c r="QHC3" s="128"/>
      <c r="QHD3" s="128"/>
      <c r="QHE3" s="128"/>
      <c r="QHF3" s="128"/>
      <c r="QHG3" s="128"/>
      <c r="QHH3" s="128"/>
      <c r="QHI3" s="128"/>
      <c r="QHJ3" s="128"/>
      <c r="QHK3" s="128"/>
      <c r="QHL3" s="128"/>
      <c r="QHM3" s="128"/>
      <c r="QHN3" s="128"/>
      <c r="QHO3" s="128"/>
      <c r="QHP3" s="128"/>
      <c r="QHQ3" s="128"/>
      <c r="QHR3" s="128"/>
      <c r="QHS3" s="128"/>
      <c r="QHT3" s="128"/>
      <c r="QHU3" s="128"/>
      <c r="QHV3" s="128"/>
      <c r="QHW3" s="128"/>
      <c r="QHX3" s="128"/>
      <c r="QHY3" s="128"/>
      <c r="QHZ3" s="128"/>
      <c r="QIA3" s="128"/>
      <c r="QIB3" s="128"/>
      <c r="QIC3" s="128"/>
      <c r="QID3" s="128"/>
      <c r="QIE3" s="128"/>
      <c r="QIF3" s="128"/>
      <c r="QIG3" s="128"/>
      <c r="QIH3" s="128"/>
      <c r="QII3" s="128"/>
      <c r="QIJ3" s="128"/>
      <c r="QIK3" s="128"/>
      <c r="QIL3" s="128"/>
      <c r="QIM3" s="128"/>
      <c r="QIN3" s="128"/>
      <c r="QIO3" s="128"/>
      <c r="QIP3" s="128"/>
      <c r="QIQ3" s="128"/>
      <c r="QIR3" s="128"/>
      <c r="QIS3" s="128"/>
      <c r="QIT3" s="128"/>
      <c r="QIU3" s="128"/>
      <c r="QIV3" s="128"/>
      <c r="QIW3" s="128"/>
      <c r="QIX3" s="128"/>
      <c r="QIY3" s="128"/>
      <c r="QIZ3" s="128"/>
      <c r="QJA3" s="128"/>
      <c r="QJB3" s="128"/>
      <c r="QJC3" s="128"/>
      <c r="QJD3" s="128"/>
      <c r="QJE3" s="128"/>
      <c r="QJF3" s="128"/>
      <c r="QJG3" s="128"/>
      <c r="QJH3" s="128"/>
      <c r="QJI3" s="128"/>
      <c r="QJJ3" s="128"/>
      <c r="QJK3" s="128"/>
      <c r="QJL3" s="128"/>
      <c r="QJM3" s="128"/>
      <c r="QJN3" s="128"/>
      <c r="QJO3" s="128"/>
      <c r="QJP3" s="128"/>
      <c r="QJQ3" s="128"/>
      <c r="QJR3" s="128"/>
      <c r="QJS3" s="128"/>
      <c r="QJT3" s="128"/>
      <c r="QJU3" s="128"/>
      <c r="QJV3" s="128"/>
      <c r="QJW3" s="128"/>
      <c r="QJX3" s="128"/>
      <c r="QJY3" s="128"/>
      <c r="QJZ3" s="128"/>
      <c r="QKA3" s="128"/>
      <c r="QKB3" s="128"/>
      <c r="QKC3" s="128"/>
      <c r="QKD3" s="128"/>
      <c r="QKE3" s="128"/>
      <c r="QKF3" s="128"/>
      <c r="QKG3" s="128"/>
      <c r="QKH3" s="128"/>
      <c r="QKI3" s="128"/>
      <c r="QKJ3" s="128"/>
      <c r="QKK3" s="128"/>
      <c r="QKL3" s="128"/>
      <c r="QKM3" s="128"/>
      <c r="QKN3" s="128"/>
      <c r="QKO3" s="128"/>
      <c r="QKP3" s="128"/>
      <c r="QKQ3" s="128"/>
      <c r="QKR3" s="128"/>
      <c r="QKS3" s="128"/>
      <c r="QKT3" s="128"/>
      <c r="QKU3" s="128"/>
      <c r="QKV3" s="128"/>
      <c r="QKW3" s="128"/>
      <c r="QKX3" s="128"/>
      <c r="QKY3" s="128"/>
      <c r="QKZ3" s="128"/>
      <c r="QLA3" s="128"/>
      <c r="QLB3" s="128"/>
      <c r="QLC3" s="128"/>
      <c r="QLD3" s="128"/>
      <c r="QLE3" s="128"/>
      <c r="QLF3" s="128"/>
      <c r="QLG3" s="128"/>
      <c r="QLH3" s="128"/>
      <c r="QLI3" s="128"/>
      <c r="QLJ3" s="128"/>
      <c r="QLK3" s="128"/>
      <c r="QLL3" s="128"/>
      <c r="QLM3" s="128"/>
      <c r="QLN3" s="128"/>
      <c r="QLO3" s="128"/>
      <c r="QLP3" s="128"/>
      <c r="QLQ3" s="128"/>
      <c r="QLR3" s="128"/>
      <c r="QLS3" s="128"/>
      <c r="QLT3" s="128"/>
      <c r="QLU3" s="128"/>
      <c r="QLV3" s="128"/>
      <c r="QLW3" s="128"/>
      <c r="QLX3" s="128"/>
      <c r="QLY3" s="128"/>
      <c r="QLZ3" s="128"/>
      <c r="QMA3" s="128"/>
      <c r="QMB3" s="128"/>
      <c r="QMC3" s="128"/>
      <c r="QMD3" s="128"/>
      <c r="QME3" s="128"/>
      <c r="QMF3" s="128"/>
      <c r="QMG3" s="128"/>
      <c r="QMH3" s="128"/>
      <c r="QMI3" s="128"/>
      <c r="QMJ3" s="128"/>
      <c r="QMK3" s="128"/>
      <c r="QML3" s="128"/>
      <c r="QMM3" s="128"/>
      <c r="QMN3" s="128"/>
      <c r="QMO3" s="128"/>
      <c r="QMP3" s="128"/>
      <c r="QMQ3" s="128"/>
      <c r="QMR3" s="128"/>
      <c r="QMS3" s="128"/>
      <c r="QMT3" s="128"/>
      <c r="QMU3" s="128"/>
      <c r="QMV3" s="128"/>
      <c r="QMW3" s="128"/>
      <c r="QMX3" s="128"/>
      <c r="QMY3" s="128"/>
      <c r="QMZ3" s="128"/>
      <c r="QNA3" s="128"/>
      <c r="QNB3" s="128"/>
      <c r="QNC3" s="128"/>
      <c r="QND3" s="128"/>
      <c r="QNE3" s="128"/>
      <c r="QNF3" s="128"/>
      <c r="QNG3" s="128"/>
      <c r="QNH3" s="128"/>
      <c r="QNI3" s="128"/>
      <c r="QNJ3" s="128"/>
      <c r="QNK3" s="128"/>
      <c r="QNL3" s="128"/>
      <c r="QNM3" s="128"/>
      <c r="QNN3" s="128"/>
      <c r="QNO3" s="128"/>
      <c r="QNP3" s="128"/>
      <c r="QNQ3" s="128"/>
      <c r="QNR3" s="128"/>
      <c r="QNS3" s="128"/>
      <c r="QNT3" s="128"/>
      <c r="QNU3" s="128"/>
      <c r="QNV3" s="128"/>
      <c r="QNW3" s="128"/>
      <c r="QNX3" s="128"/>
      <c r="QNY3" s="128"/>
      <c r="QNZ3" s="128"/>
      <c r="QOA3" s="128"/>
      <c r="QOB3" s="128"/>
      <c r="QOC3" s="128"/>
      <c r="QOD3" s="128"/>
      <c r="QOE3" s="128"/>
      <c r="QOF3" s="128"/>
      <c r="QOG3" s="128"/>
      <c r="QOH3" s="128"/>
      <c r="QOI3" s="128"/>
      <c r="QOJ3" s="128"/>
      <c r="QOK3" s="128"/>
      <c r="QOL3" s="128"/>
      <c r="QOM3" s="128"/>
      <c r="QON3" s="128"/>
      <c r="QOO3" s="128"/>
      <c r="QOP3" s="128"/>
      <c r="QOQ3" s="128"/>
      <c r="QOR3" s="128"/>
      <c r="QOS3" s="128"/>
      <c r="QOT3" s="128"/>
      <c r="QOU3" s="128"/>
      <c r="QOV3" s="128"/>
      <c r="QOW3" s="128"/>
      <c r="QOX3" s="128"/>
      <c r="QOY3" s="128"/>
      <c r="QOZ3" s="128"/>
      <c r="QPA3" s="128"/>
      <c r="QPB3" s="128"/>
      <c r="QPC3" s="128"/>
      <c r="QPD3" s="128"/>
      <c r="QPE3" s="128"/>
      <c r="QPF3" s="128"/>
      <c r="QPG3" s="128"/>
      <c r="QPH3" s="128"/>
      <c r="QPI3" s="128"/>
      <c r="QPJ3" s="128"/>
      <c r="QPK3" s="128"/>
      <c r="QPL3" s="128"/>
      <c r="QPM3" s="128"/>
      <c r="QPN3" s="128"/>
      <c r="QPO3" s="128"/>
      <c r="QPP3" s="128"/>
      <c r="QPQ3" s="128"/>
      <c r="QPR3" s="128"/>
      <c r="QPS3" s="128"/>
      <c r="QPT3" s="128"/>
      <c r="QPU3" s="128"/>
      <c r="QPV3" s="128"/>
      <c r="QPW3" s="128"/>
      <c r="QPX3" s="128"/>
      <c r="QPY3" s="128"/>
      <c r="QPZ3" s="128"/>
      <c r="QQA3" s="128"/>
      <c r="QQB3" s="128"/>
      <c r="QQC3" s="128"/>
      <c r="QQD3" s="128"/>
      <c r="QQE3" s="128"/>
      <c r="QQF3" s="128"/>
      <c r="QQG3" s="128"/>
      <c r="QQH3" s="128"/>
      <c r="QQI3" s="128"/>
      <c r="QQJ3" s="128"/>
      <c r="QQK3" s="128"/>
      <c r="QQL3" s="128"/>
      <c r="QQM3" s="128"/>
      <c r="QQN3" s="128"/>
      <c r="QQO3" s="128"/>
      <c r="QQP3" s="128"/>
      <c r="QQQ3" s="128"/>
      <c r="QQR3" s="128"/>
      <c r="QQS3" s="128"/>
      <c r="QQT3" s="128"/>
      <c r="QQU3" s="128"/>
      <c r="QQV3" s="128"/>
      <c r="QQW3" s="128"/>
      <c r="QQX3" s="128"/>
      <c r="QQY3" s="128"/>
      <c r="QQZ3" s="128"/>
      <c r="QRA3" s="128"/>
      <c r="QRB3" s="128"/>
      <c r="QRC3" s="128"/>
      <c r="QRD3" s="128"/>
      <c r="QRE3" s="128"/>
      <c r="QRF3" s="128"/>
      <c r="QRG3" s="128"/>
      <c r="QRH3" s="128"/>
      <c r="QRI3" s="128"/>
      <c r="QRJ3" s="128"/>
      <c r="QRK3" s="128"/>
      <c r="QRL3" s="128"/>
      <c r="QRM3" s="128"/>
      <c r="QRN3" s="128"/>
      <c r="QRO3" s="128"/>
      <c r="QRP3" s="128"/>
      <c r="QRQ3" s="128"/>
      <c r="QRR3" s="128"/>
      <c r="QRS3" s="128"/>
      <c r="QRT3" s="128"/>
      <c r="QRU3" s="128"/>
      <c r="QRV3" s="128"/>
      <c r="QRW3" s="128"/>
      <c r="QRX3" s="128"/>
      <c r="QRY3" s="128"/>
      <c r="QRZ3" s="128"/>
      <c r="QSA3" s="128"/>
      <c r="QSB3" s="128"/>
      <c r="QSC3" s="128"/>
      <c r="QSD3" s="128"/>
      <c r="QSE3" s="128"/>
      <c r="QSF3" s="128"/>
      <c r="QSG3" s="128"/>
      <c r="QSH3" s="128"/>
      <c r="QSI3" s="128"/>
      <c r="QSJ3" s="128"/>
      <c r="QSK3" s="128"/>
      <c r="QSL3" s="128"/>
      <c r="QSM3" s="128"/>
      <c r="QSN3" s="128"/>
      <c r="QSO3" s="128"/>
      <c r="QSP3" s="128"/>
      <c r="QSQ3" s="128"/>
      <c r="QSR3" s="128"/>
      <c r="QSS3" s="128"/>
      <c r="QST3" s="128"/>
      <c r="QSU3" s="128"/>
      <c r="QSV3" s="128"/>
      <c r="QSW3" s="128"/>
      <c r="QSX3" s="128"/>
      <c r="QSY3" s="128"/>
      <c r="QSZ3" s="128"/>
      <c r="QTA3" s="128"/>
      <c r="QTB3" s="128"/>
      <c r="QTC3" s="128"/>
      <c r="QTD3" s="128"/>
      <c r="QTE3" s="128"/>
      <c r="QTF3" s="128"/>
      <c r="QTG3" s="128"/>
      <c r="QTH3" s="128"/>
      <c r="QTI3" s="128"/>
      <c r="QTJ3" s="128"/>
      <c r="QTK3" s="128"/>
      <c r="QTL3" s="128"/>
      <c r="QTM3" s="128"/>
      <c r="QTN3" s="128"/>
      <c r="QTO3" s="128"/>
      <c r="QTP3" s="128"/>
      <c r="QTQ3" s="128"/>
      <c r="QTR3" s="128"/>
      <c r="QTS3" s="128"/>
      <c r="QTT3" s="128"/>
      <c r="QTU3" s="128"/>
      <c r="QTV3" s="128"/>
      <c r="QTW3" s="128"/>
      <c r="QTX3" s="128"/>
      <c r="QTY3" s="128"/>
      <c r="QTZ3" s="128"/>
      <c r="QUA3" s="128"/>
      <c r="QUB3" s="128"/>
      <c r="QUC3" s="128"/>
      <c r="QUD3" s="128"/>
      <c r="QUE3" s="128"/>
      <c r="QUF3" s="128"/>
      <c r="QUG3" s="128"/>
      <c r="QUH3" s="128"/>
      <c r="QUI3" s="128"/>
      <c r="QUJ3" s="128"/>
      <c r="QUK3" s="128"/>
      <c r="QUL3" s="128"/>
      <c r="QUM3" s="128"/>
      <c r="QUN3" s="128"/>
      <c r="QUO3" s="128"/>
      <c r="QUP3" s="128"/>
      <c r="QUQ3" s="128"/>
      <c r="QUR3" s="128"/>
      <c r="QUS3" s="128"/>
      <c r="QUT3" s="128"/>
      <c r="QUU3" s="128"/>
      <c r="QUV3" s="128"/>
      <c r="QUW3" s="128"/>
      <c r="QUX3" s="128"/>
      <c r="QUY3" s="128"/>
      <c r="QUZ3" s="128"/>
      <c r="QVA3" s="128"/>
      <c r="QVB3" s="128"/>
      <c r="QVC3" s="128"/>
      <c r="QVD3" s="128"/>
      <c r="QVE3" s="128"/>
      <c r="QVF3" s="128"/>
      <c r="QVG3" s="128"/>
      <c r="QVH3" s="128"/>
      <c r="QVI3" s="128"/>
      <c r="QVJ3" s="128"/>
      <c r="QVK3" s="128"/>
      <c r="QVL3" s="128"/>
      <c r="QVM3" s="128"/>
      <c r="QVN3" s="128"/>
      <c r="QVO3" s="128"/>
      <c r="QVP3" s="128"/>
      <c r="QVQ3" s="128"/>
      <c r="QVR3" s="128"/>
      <c r="QVS3" s="128"/>
      <c r="QVT3" s="128"/>
      <c r="QVU3" s="128"/>
      <c r="QVV3" s="128"/>
      <c r="QVW3" s="128"/>
      <c r="QVX3" s="128"/>
      <c r="QVY3" s="128"/>
      <c r="QVZ3" s="128"/>
      <c r="QWA3" s="128"/>
      <c r="QWB3" s="128"/>
      <c r="QWC3" s="128"/>
      <c r="QWD3" s="128"/>
      <c r="QWE3" s="128"/>
      <c r="QWF3" s="128"/>
      <c r="QWG3" s="128"/>
      <c r="QWH3" s="128"/>
      <c r="QWI3" s="128"/>
      <c r="QWJ3" s="128"/>
      <c r="QWK3" s="128"/>
      <c r="QWL3" s="128"/>
      <c r="QWM3" s="128"/>
      <c r="QWN3" s="128"/>
      <c r="QWO3" s="128"/>
      <c r="QWP3" s="128"/>
      <c r="QWQ3" s="128"/>
      <c r="QWR3" s="128"/>
      <c r="QWS3" s="128"/>
      <c r="QWT3" s="128"/>
      <c r="QWU3" s="128"/>
      <c r="QWV3" s="128"/>
      <c r="QWW3" s="128"/>
      <c r="QWX3" s="128"/>
      <c r="QWY3" s="128"/>
      <c r="QWZ3" s="128"/>
      <c r="QXA3" s="128"/>
      <c r="QXB3" s="128"/>
      <c r="QXC3" s="128"/>
      <c r="QXD3" s="128"/>
      <c r="QXE3" s="128"/>
      <c r="QXF3" s="128"/>
      <c r="QXG3" s="128"/>
      <c r="QXH3" s="128"/>
      <c r="QXI3" s="128"/>
      <c r="QXJ3" s="128"/>
      <c r="QXK3" s="128"/>
      <c r="QXL3" s="128"/>
      <c r="QXM3" s="128"/>
      <c r="QXN3" s="128"/>
      <c r="QXO3" s="128"/>
      <c r="QXP3" s="128"/>
      <c r="QXQ3" s="128"/>
      <c r="QXR3" s="128"/>
      <c r="QXS3" s="128"/>
      <c r="QXT3" s="128"/>
      <c r="QXU3" s="128"/>
      <c r="QXV3" s="128"/>
      <c r="QXW3" s="128"/>
      <c r="QXX3" s="128"/>
      <c r="QXY3" s="128"/>
      <c r="QXZ3" s="128"/>
      <c r="QYA3" s="128"/>
      <c r="QYB3" s="128"/>
      <c r="QYC3" s="128"/>
      <c r="QYD3" s="128"/>
      <c r="QYE3" s="128"/>
      <c r="QYF3" s="128"/>
      <c r="QYG3" s="128"/>
      <c r="QYH3" s="128"/>
      <c r="QYI3" s="128"/>
      <c r="QYJ3" s="128"/>
      <c r="QYK3" s="128"/>
      <c r="QYL3" s="128"/>
      <c r="QYM3" s="128"/>
      <c r="QYN3" s="128"/>
      <c r="QYO3" s="128"/>
      <c r="QYP3" s="128"/>
      <c r="QYQ3" s="128"/>
      <c r="QYR3" s="128"/>
      <c r="QYS3" s="128"/>
      <c r="QYT3" s="128"/>
      <c r="QYU3" s="128"/>
      <c r="QYV3" s="128"/>
      <c r="QYW3" s="128"/>
      <c r="QYX3" s="128"/>
      <c r="QYY3" s="128"/>
      <c r="QYZ3" s="128"/>
      <c r="QZA3" s="128"/>
      <c r="QZB3" s="128"/>
      <c r="QZC3" s="128"/>
      <c r="QZD3" s="128"/>
      <c r="QZE3" s="128"/>
      <c r="QZF3" s="128"/>
      <c r="QZG3" s="128"/>
      <c r="QZH3" s="128"/>
      <c r="QZI3" s="128"/>
      <c r="QZJ3" s="128"/>
      <c r="QZK3" s="128"/>
      <c r="QZL3" s="128"/>
      <c r="QZM3" s="128"/>
      <c r="QZN3" s="128"/>
      <c r="QZO3" s="128"/>
      <c r="QZP3" s="128"/>
      <c r="QZQ3" s="128"/>
      <c r="QZR3" s="128"/>
      <c r="QZS3" s="128"/>
      <c r="QZT3" s="128"/>
      <c r="QZU3" s="128"/>
      <c r="QZV3" s="128"/>
      <c r="QZW3" s="128"/>
      <c r="QZX3" s="128"/>
      <c r="QZY3" s="128"/>
      <c r="QZZ3" s="128"/>
      <c r="RAA3" s="128"/>
      <c r="RAB3" s="128"/>
      <c r="RAC3" s="128"/>
      <c r="RAD3" s="128"/>
      <c r="RAE3" s="128"/>
      <c r="RAF3" s="128"/>
      <c r="RAG3" s="128"/>
      <c r="RAH3" s="128"/>
      <c r="RAI3" s="128"/>
      <c r="RAJ3" s="128"/>
      <c r="RAK3" s="128"/>
      <c r="RAL3" s="128"/>
      <c r="RAM3" s="128"/>
      <c r="RAN3" s="128"/>
      <c r="RAO3" s="128"/>
      <c r="RAP3" s="128"/>
      <c r="RAQ3" s="128"/>
      <c r="RAR3" s="128"/>
      <c r="RAS3" s="128"/>
      <c r="RAT3" s="128"/>
      <c r="RAU3" s="128"/>
      <c r="RAV3" s="128"/>
      <c r="RAW3" s="128"/>
      <c r="RAX3" s="128"/>
      <c r="RAY3" s="128"/>
      <c r="RAZ3" s="128"/>
      <c r="RBA3" s="128"/>
      <c r="RBB3" s="128"/>
      <c r="RBC3" s="128"/>
      <c r="RBD3" s="128"/>
      <c r="RBE3" s="128"/>
      <c r="RBF3" s="128"/>
      <c r="RBG3" s="128"/>
      <c r="RBH3" s="128"/>
      <c r="RBI3" s="128"/>
      <c r="RBJ3" s="128"/>
      <c r="RBK3" s="128"/>
      <c r="RBL3" s="128"/>
      <c r="RBM3" s="128"/>
      <c r="RBN3" s="128"/>
      <c r="RBO3" s="128"/>
      <c r="RBP3" s="128"/>
      <c r="RBQ3" s="128"/>
      <c r="RBR3" s="128"/>
      <c r="RBS3" s="128"/>
      <c r="RBT3" s="128"/>
      <c r="RBU3" s="128"/>
      <c r="RBV3" s="128"/>
      <c r="RBW3" s="128"/>
      <c r="RBX3" s="128"/>
      <c r="RBY3" s="128"/>
      <c r="RBZ3" s="128"/>
      <c r="RCA3" s="128"/>
      <c r="RCB3" s="128"/>
      <c r="RCC3" s="128"/>
      <c r="RCD3" s="128"/>
      <c r="RCE3" s="128"/>
      <c r="RCF3" s="128"/>
      <c r="RCG3" s="128"/>
      <c r="RCH3" s="128"/>
      <c r="RCI3" s="128"/>
      <c r="RCJ3" s="128"/>
      <c r="RCK3" s="128"/>
      <c r="RCL3" s="128"/>
      <c r="RCM3" s="128"/>
      <c r="RCN3" s="128"/>
      <c r="RCO3" s="128"/>
      <c r="RCP3" s="128"/>
      <c r="RCQ3" s="128"/>
      <c r="RCR3" s="128"/>
      <c r="RCS3" s="128"/>
      <c r="RCT3" s="128"/>
      <c r="RCU3" s="128"/>
      <c r="RCV3" s="128"/>
      <c r="RCW3" s="128"/>
      <c r="RCX3" s="128"/>
      <c r="RCY3" s="128"/>
      <c r="RCZ3" s="128"/>
      <c r="RDA3" s="128"/>
      <c r="RDB3" s="128"/>
      <c r="RDC3" s="128"/>
      <c r="RDD3" s="128"/>
      <c r="RDE3" s="128"/>
      <c r="RDF3" s="128"/>
      <c r="RDG3" s="128"/>
      <c r="RDH3" s="128"/>
      <c r="RDI3" s="128"/>
      <c r="RDJ3" s="128"/>
      <c r="RDK3" s="128"/>
      <c r="RDL3" s="128"/>
      <c r="RDM3" s="128"/>
      <c r="RDN3" s="128"/>
      <c r="RDO3" s="128"/>
      <c r="RDP3" s="128"/>
      <c r="RDQ3" s="128"/>
      <c r="RDR3" s="128"/>
      <c r="RDS3" s="128"/>
      <c r="RDT3" s="128"/>
      <c r="RDU3" s="128"/>
      <c r="RDV3" s="128"/>
      <c r="RDW3" s="128"/>
      <c r="RDX3" s="128"/>
      <c r="RDY3" s="128"/>
      <c r="RDZ3" s="128"/>
      <c r="REA3" s="128"/>
      <c r="REB3" s="128"/>
      <c r="REC3" s="128"/>
      <c r="RED3" s="128"/>
      <c r="REE3" s="128"/>
      <c r="REF3" s="128"/>
      <c r="REG3" s="128"/>
      <c r="REH3" s="128"/>
      <c r="REI3" s="128"/>
      <c r="REJ3" s="128"/>
      <c r="REK3" s="128"/>
      <c r="REL3" s="128"/>
      <c r="REM3" s="128"/>
      <c r="REN3" s="128"/>
      <c r="REO3" s="128"/>
      <c r="REP3" s="128"/>
      <c r="REQ3" s="128"/>
      <c r="RER3" s="128"/>
      <c r="RES3" s="128"/>
      <c r="RET3" s="128"/>
      <c r="REU3" s="128"/>
      <c r="REV3" s="128"/>
      <c r="REW3" s="128"/>
      <c r="REX3" s="128"/>
      <c r="REY3" s="128"/>
      <c r="REZ3" s="128"/>
      <c r="RFA3" s="128"/>
      <c r="RFB3" s="128"/>
      <c r="RFC3" s="128"/>
      <c r="RFD3" s="128"/>
      <c r="RFE3" s="128"/>
      <c r="RFF3" s="128"/>
      <c r="RFG3" s="128"/>
      <c r="RFH3" s="128"/>
      <c r="RFI3" s="128"/>
      <c r="RFJ3" s="128"/>
      <c r="RFK3" s="128"/>
      <c r="RFL3" s="128"/>
      <c r="RFM3" s="128"/>
      <c r="RFN3" s="128"/>
      <c r="RFO3" s="128"/>
      <c r="RFP3" s="128"/>
      <c r="RFQ3" s="128"/>
      <c r="RFR3" s="128"/>
      <c r="RFS3" s="128"/>
      <c r="RFT3" s="128"/>
      <c r="RFU3" s="128"/>
      <c r="RFV3" s="128"/>
      <c r="RFW3" s="128"/>
      <c r="RFX3" s="128"/>
      <c r="RFY3" s="128"/>
      <c r="RFZ3" s="128"/>
      <c r="RGA3" s="128"/>
      <c r="RGB3" s="128"/>
      <c r="RGC3" s="128"/>
      <c r="RGD3" s="128"/>
      <c r="RGE3" s="128"/>
      <c r="RGF3" s="128"/>
      <c r="RGG3" s="128"/>
      <c r="RGH3" s="128"/>
      <c r="RGI3" s="128"/>
      <c r="RGJ3" s="128"/>
      <c r="RGK3" s="128"/>
      <c r="RGL3" s="128"/>
      <c r="RGM3" s="128"/>
      <c r="RGN3" s="128"/>
      <c r="RGO3" s="128"/>
      <c r="RGP3" s="128"/>
      <c r="RGQ3" s="128"/>
      <c r="RGR3" s="128"/>
      <c r="RGS3" s="128"/>
      <c r="RGT3" s="128"/>
      <c r="RGU3" s="128"/>
      <c r="RGV3" s="128"/>
      <c r="RGW3" s="128"/>
      <c r="RGX3" s="128"/>
      <c r="RGY3" s="128"/>
      <c r="RGZ3" s="128"/>
      <c r="RHA3" s="128"/>
      <c r="RHB3" s="128"/>
      <c r="RHC3" s="128"/>
      <c r="RHD3" s="128"/>
      <c r="RHE3" s="128"/>
      <c r="RHF3" s="128"/>
      <c r="RHG3" s="128"/>
      <c r="RHH3" s="128"/>
      <c r="RHI3" s="128"/>
      <c r="RHJ3" s="128"/>
      <c r="RHK3" s="128"/>
      <c r="RHL3" s="128"/>
      <c r="RHM3" s="128"/>
      <c r="RHN3" s="128"/>
      <c r="RHO3" s="128"/>
      <c r="RHP3" s="128"/>
      <c r="RHQ3" s="128"/>
      <c r="RHR3" s="128"/>
      <c r="RHS3" s="128"/>
      <c r="RHT3" s="128"/>
      <c r="RHU3" s="128"/>
      <c r="RHV3" s="128"/>
      <c r="RHW3" s="128"/>
      <c r="RHX3" s="128"/>
      <c r="RHY3" s="128"/>
      <c r="RHZ3" s="128"/>
      <c r="RIA3" s="128"/>
      <c r="RIB3" s="128"/>
      <c r="RIC3" s="128"/>
      <c r="RID3" s="128"/>
      <c r="RIE3" s="128"/>
      <c r="RIF3" s="128"/>
      <c r="RIG3" s="128"/>
      <c r="RIH3" s="128"/>
      <c r="RII3" s="128"/>
      <c r="RIJ3" s="128"/>
      <c r="RIK3" s="128"/>
      <c r="RIL3" s="128"/>
      <c r="RIM3" s="128"/>
      <c r="RIN3" s="128"/>
      <c r="RIO3" s="128"/>
      <c r="RIP3" s="128"/>
      <c r="RIQ3" s="128"/>
      <c r="RIR3" s="128"/>
      <c r="RIS3" s="128"/>
      <c r="RIT3" s="128"/>
      <c r="RIU3" s="128"/>
      <c r="RIV3" s="128"/>
      <c r="RIW3" s="128"/>
      <c r="RIX3" s="128"/>
      <c r="RIY3" s="128"/>
      <c r="RIZ3" s="128"/>
      <c r="RJA3" s="128"/>
      <c r="RJB3" s="128"/>
      <c r="RJC3" s="128"/>
      <c r="RJD3" s="128"/>
      <c r="RJE3" s="128"/>
      <c r="RJF3" s="128"/>
      <c r="RJG3" s="128"/>
      <c r="RJH3" s="128"/>
      <c r="RJI3" s="128"/>
      <c r="RJJ3" s="128"/>
      <c r="RJK3" s="128"/>
      <c r="RJL3" s="128"/>
      <c r="RJM3" s="128"/>
      <c r="RJN3" s="128"/>
      <c r="RJO3" s="128"/>
      <c r="RJP3" s="128"/>
      <c r="RJQ3" s="128"/>
      <c r="RJR3" s="128"/>
      <c r="RJS3" s="128"/>
      <c r="RJT3" s="128"/>
      <c r="RJU3" s="128"/>
      <c r="RJV3" s="128"/>
      <c r="RJW3" s="128"/>
      <c r="RJX3" s="128"/>
      <c r="RJY3" s="128"/>
      <c r="RJZ3" s="128"/>
      <c r="RKA3" s="128"/>
      <c r="RKB3" s="128"/>
      <c r="RKC3" s="128"/>
      <c r="RKD3" s="128"/>
      <c r="RKE3" s="128"/>
      <c r="RKF3" s="128"/>
      <c r="RKG3" s="128"/>
      <c r="RKH3" s="128"/>
      <c r="RKI3" s="128"/>
      <c r="RKJ3" s="128"/>
      <c r="RKK3" s="128"/>
      <c r="RKL3" s="128"/>
      <c r="RKM3" s="128"/>
      <c r="RKN3" s="128"/>
      <c r="RKO3" s="128"/>
      <c r="RKP3" s="128"/>
      <c r="RKQ3" s="128"/>
      <c r="RKR3" s="128"/>
      <c r="RKS3" s="128"/>
      <c r="RKT3" s="128"/>
      <c r="RKU3" s="128"/>
      <c r="RKV3" s="128"/>
      <c r="RKW3" s="128"/>
      <c r="RKX3" s="128"/>
      <c r="RKY3" s="128"/>
      <c r="RKZ3" s="128"/>
      <c r="RLA3" s="128"/>
      <c r="RLB3" s="128"/>
      <c r="RLC3" s="128"/>
      <c r="RLD3" s="128"/>
      <c r="RLE3" s="128"/>
      <c r="RLF3" s="128"/>
      <c r="RLG3" s="128"/>
      <c r="RLH3" s="128"/>
      <c r="RLI3" s="128"/>
      <c r="RLJ3" s="128"/>
      <c r="RLK3" s="128"/>
      <c r="RLL3" s="128"/>
      <c r="RLM3" s="128"/>
      <c r="RLN3" s="128"/>
      <c r="RLO3" s="128"/>
      <c r="RLP3" s="128"/>
      <c r="RLQ3" s="128"/>
      <c r="RLR3" s="128"/>
      <c r="RLS3" s="128"/>
      <c r="RLT3" s="128"/>
      <c r="RLU3" s="128"/>
      <c r="RLV3" s="128"/>
      <c r="RLW3" s="128"/>
      <c r="RLX3" s="128"/>
      <c r="RLY3" s="128"/>
      <c r="RLZ3" s="128"/>
      <c r="RMA3" s="128"/>
      <c r="RMB3" s="128"/>
      <c r="RMC3" s="128"/>
      <c r="RMD3" s="128"/>
      <c r="RME3" s="128"/>
      <c r="RMF3" s="128"/>
      <c r="RMG3" s="128"/>
      <c r="RMH3" s="128"/>
      <c r="RMI3" s="128"/>
      <c r="RMJ3" s="128"/>
      <c r="RMK3" s="128"/>
      <c r="RML3" s="128"/>
      <c r="RMM3" s="128"/>
      <c r="RMN3" s="128"/>
      <c r="RMO3" s="128"/>
      <c r="RMP3" s="128"/>
      <c r="RMQ3" s="128"/>
      <c r="RMR3" s="128"/>
      <c r="RMS3" s="128"/>
      <c r="RMT3" s="128"/>
      <c r="RMU3" s="128"/>
      <c r="RMV3" s="128"/>
      <c r="RMW3" s="128"/>
      <c r="RMX3" s="128"/>
      <c r="RMY3" s="128"/>
      <c r="RMZ3" s="128"/>
      <c r="RNA3" s="128"/>
      <c r="RNB3" s="128"/>
      <c r="RNC3" s="128"/>
      <c r="RND3" s="128"/>
      <c r="RNE3" s="128"/>
      <c r="RNF3" s="128"/>
      <c r="RNG3" s="128"/>
      <c r="RNH3" s="128"/>
      <c r="RNI3" s="128"/>
      <c r="RNJ3" s="128"/>
      <c r="RNK3" s="128"/>
      <c r="RNL3" s="128"/>
      <c r="RNM3" s="128"/>
      <c r="RNN3" s="128"/>
      <c r="RNO3" s="128"/>
      <c r="RNP3" s="128"/>
      <c r="RNQ3" s="128"/>
      <c r="RNR3" s="128"/>
      <c r="RNS3" s="128"/>
      <c r="RNT3" s="128"/>
      <c r="RNU3" s="128"/>
      <c r="RNV3" s="128"/>
      <c r="RNW3" s="128"/>
      <c r="RNX3" s="128"/>
      <c r="RNY3" s="128"/>
      <c r="RNZ3" s="128"/>
      <c r="ROA3" s="128"/>
      <c r="ROB3" s="128"/>
      <c r="ROC3" s="128"/>
      <c r="ROD3" s="128"/>
      <c r="ROE3" s="128"/>
      <c r="ROF3" s="128"/>
      <c r="ROG3" s="128"/>
      <c r="ROH3" s="128"/>
      <c r="ROI3" s="128"/>
      <c r="ROJ3" s="128"/>
      <c r="ROK3" s="128"/>
      <c r="ROL3" s="128"/>
      <c r="ROM3" s="128"/>
      <c r="RON3" s="128"/>
      <c r="ROO3" s="128"/>
      <c r="ROP3" s="128"/>
      <c r="ROQ3" s="128"/>
      <c r="ROR3" s="128"/>
      <c r="ROS3" s="128"/>
      <c r="ROT3" s="128"/>
      <c r="ROU3" s="128"/>
      <c r="ROV3" s="128"/>
      <c r="ROW3" s="128"/>
      <c r="ROX3" s="128"/>
      <c r="ROY3" s="128"/>
      <c r="ROZ3" s="128"/>
      <c r="RPA3" s="128"/>
      <c r="RPB3" s="128"/>
      <c r="RPC3" s="128"/>
      <c r="RPD3" s="128"/>
      <c r="RPE3" s="128"/>
      <c r="RPF3" s="128"/>
      <c r="RPG3" s="128"/>
      <c r="RPH3" s="128"/>
      <c r="RPI3" s="128"/>
      <c r="RPJ3" s="128"/>
      <c r="RPK3" s="128"/>
      <c r="RPL3" s="128"/>
      <c r="RPM3" s="128"/>
      <c r="RPN3" s="128"/>
      <c r="RPO3" s="128"/>
      <c r="RPP3" s="128"/>
      <c r="RPQ3" s="128"/>
      <c r="RPR3" s="128"/>
      <c r="RPS3" s="128"/>
      <c r="RPT3" s="128"/>
      <c r="RPU3" s="128"/>
      <c r="RPV3" s="128"/>
      <c r="RPW3" s="128"/>
      <c r="RPX3" s="128"/>
      <c r="RPY3" s="128"/>
      <c r="RPZ3" s="128"/>
      <c r="RQA3" s="128"/>
      <c r="RQB3" s="128"/>
      <c r="RQC3" s="128"/>
      <c r="RQD3" s="128"/>
      <c r="RQE3" s="128"/>
      <c r="RQF3" s="128"/>
      <c r="RQG3" s="128"/>
      <c r="RQH3" s="128"/>
      <c r="RQI3" s="128"/>
      <c r="RQJ3" s="128"/>
      <c r="RQK3" s="128"/>
      <c r="RQL3" s="128"/>
      <c r="RQM3" s="128"/>
      <c r="RQN3" s="128"/>
      <c r="RQO3" s="128"/>
      <c r="RQP3" s="128"/>
      <c r="RQQ3" s="128"/>
      <c r="RQR3" s="128"/>
      <c r="RQS3" s="128"/>
      <c r="RQT3" s="128"/>
      <c r="RQU3" s="128"/>
      <c r="RQV3" s="128"/>
      <c r="RQW3" s="128"/>
      <c r="RQX3" s="128"/>
      <c r="RQY3" s="128"/>
      <c r="RQZ3" s="128"/>
      <c r="RRA3" s="128"/>
      <c r="RRB3" s="128"/>
      <c r="RRC3" s="128"/>
      <c r="RRD3" s="128"/>
      <c r="RRE3" s="128"/>
      <c r="RRF3" s="128"/>
      <c r="RRG3" s="128"/>
      <c r="RRH3" s="128"/>
      <c r="RRI3" s="128"/>
      <c r="RRJ3" s="128"/>
      <c r="RRK3" s="128"/>
      <c r="RRL3" s="128"/>
      <c r="RRM3" s="128"/>
      <c r="RRN3" s="128"/>
      <c r="RRO3" s="128"/>
      <c r="RRP3" s="128"/>
      <c r="RRQ3" s="128"/>
      <c r="RRR3" s="128"/>
      <c r="RRS3" s="128"/>
      <c r="RRT3" s="128"/>
      <c r="RRU3" s="128"/>
      <c r="RRV3" s="128"/>
      <c r="RRW3" s="128"/>
      <c r="RRX3" s="128"/>
      <c r="RRY3" s="128"/>
      <c r="RRZ3" s="128"/>
      <c r="RSA3" s="128"/>
      <c r="RSB3" s="128"/>
      <c r="RSC3" s="128"/>
      <c r="RSD3" s="128"/>
      <c r="RSE3" s="128"/>
      <c r="RSF3" s="128"/>
      <c r="RSG3" s="128"/>
      <c r="RSH3" s="128"/>
      <c r="RSI3" s="128"/>
      <c r="RSJ3" s="128"/>
      <c r="RSK3" s="128"/>
      <c r="RSL3" s="128"/>
      <c r="RSM3" s="128"/>
      <c r="RSN3" s="128"/>
      <c r="RSO3" s="128"/>
      <c r="RSP3" s="128"/>
      <c r="RSQ3" s="128"/>
      <c r="RSR3" s="128"/>
      <c r="RSS3" s="128"/>
      <c r="RST3" s="128"/>
      <c r="RSU3" s="128"/>
      <c r="RSV3" s="128"/>
      <c r="RSW3" s="128"/>
      <c r="RSX3" s="128"/>
      <c r="RSY3" s="128"/>
      <c r="RSZ3" s="128"/>
      <c r="RTA3" s="128"/>
      <c r="RTB3" s="128"/>
      <c r="RTC3" s="128"/>
      <c r="RTD3" s="128"/>
      <c r="RTE3" s="128"/>
      <c r="RTF3" s="128"/>
      <c r="RTG3" s="128"/>
      <c r="RTH3" s="128"/>
      <c r="RTI3" s="128"/>
      <c r="RTJ3" s="128"/>
      <c r="RTK3" s="128"/>
      <c r="RTL3" s="128"/>
      <c r="RTM3" s="128"/>
      <c r="RTN3" s="128"/>
      <c r="RTO3" s="128"/>
      <c r="RTP3" s="128"/>
      <c r="RTQ3" s="128"/>
      <c r="RTR3" s="128"/>
      <c r="RTS3" s="128"/>
      <c r="RTT3" s="128"/>
      <c r="RTU3" s="128"/>
      <c r="RTV3" s="128"/>
      <c r="RTW3" s="128"/>
      <c r="RTX3" s="128"/>
      <c r="RTY3" s="128"/>
      <c r="RTZ3" s="128"/>
      <c r="RUA3" s="128"/>
      <c r="RUB3" s="128"/>
      <c r="RUC3" s="128"/>
      <c r="RUD3" s="128"/>
      <c r="RUE3" s="128"/>
      <c r="RUF3" s="128"/>
      <c r="RUG3" s="128"/>
      <c r="RUH3" s="128"/>
      <c r="RUI3" s="128"/>
      <c r="RUJ3" s="128"/>
      <c r="RUK3" s="128"/>
      <c r="RUL3" s="128"/>
      <c r="RUM3" s="128"/>
      <c r="RUN3" s="128"/>
      <c r="RUO3" s="128"/>
      <c r="RUP3" s="128"/>
      <c r="RUQ3" s="128"/>
      <c r="RUR3" s="128"/>
      <c r="RUS3" s="128"/>
      <c r="RUT3" s="128"/>
      <c r="RUU3" s="128"/>
      <c r="RUV3" s="128"/>
      <c r="RUW3" s="128"/>
      <c r="RUX3" s="128"/>
      <c r="RUY3" s="128"/>
      <c r="RUZ3" s="128"/>
      <c r="RVA3" s="128"/>
      <c r="RVB3" s="128"/>
      <c r="RVC3" s="128"/>
      <c r="RVD3" s="128"/>
      <c r="RVE3" s="128"/>
      <c r="RVF3" s="128"/>
      <c r="RVG3" s="128"/>
      <c r="RVH3" s="128"/>
      <c r="RVI3" s="128"/>
      <c r="RVJ3" s="128"/>
      <c r="RVK3" s="128"/>
      <c r="RVL3" s="128"/>
      <c r="RVM3" s="128"/>
      <c r="RVN3" s="128"/>
      <c r="RVO3" s="128"/>
      <c r="RVP3" s="128"/>
      <c r="RVQ3" s="128"/>
      <c r="RVR3" s="128"/>
      <c r="RVS3" s="128"/>
      <c r="RVT3" s="128"/>
      <c r="RVU3" s="128"/>
      <c r="RVV3" s="128"/>
      <c r="RVW3" s="128"/>
      <c r="RVX3" s="128"/>
      <c r="RVY3" s="128"/>
      <c r="RVZ3" s="128"/>
      <c r="RWA3" s="128"/>
      <c r="RWB3" s="128"/>
      <c r="RWC3" s="128"/>
      <c r="RWD3" s="128"/>
      <c r="RWE3" s="128"/>
      <c r="RWF3" s="128"/>
      <c r="RWG3" s="128"/>
      <c r="RWH3" s="128"/>
      <c r="RWI3" s="128"/>
      <c r="RWJ3" s="128"/>
      <c r="RWK3" s="128"/>
      <c r="RWL3" s="128"/>
      <c r="RWM3" s="128"/>
      <c r="RWN3" s="128"/>
      <c r="RWO3" s="128"/>
      <c r="RWP3" s="128"/>
      <c r="RWQ3" s="128"/>
      <c r="RWR3" s="128"/>
      <c r="RWS3" s="128"/>
      <c r="RWT3" s="128"/>
      <c r="RWU3" s="128"/>
      <c r="RWV3" s="128"/>
      <c r="RWW3" s="128"/>
      <c r="RWX3" s="128"/>
      <c r="RWY3" s="128"/>
      <c r="RWZ3" s="128"/>
      <c r="RXA3" s="128"/>
      <c r="RXB3" s="128"/>
      <c r="RXC3" s="128"/>
      <c r="RXD3" s="128"/>
      <c r="RXE3" s="128"/>
      <c r="RXF3" s="128"/>
      <c r="RXG3" s="128"/>
      <c r="RXH3" s="128"/>
      <c r="RXI3" s="128"/>
      <c r="RXJ3" s="128"/>
      <c r="RXK3" s="128"/>
      <c r="RXL3" s="128"/>
      <c r="RXM3" s="128"/>
      <c r="RXN3" s="128"/>
      <c r="RXO3" s="128"/>
      <c r="RXP3" s="128"/>
      <c r="RXQ3" s="128"/>
      <c r="RXR3" s="128"/>
      <c r="RXS3" s="128"/>
      <c r="RXT3" s="128"/>
      <c r="RXU3" s="128"/>
      <c r="RXV3" s="128"/>
      <c r="RXW3" s="128"/>
      <c r="RXX3" s="128"/>
      <c r="RXY3" s="128"/>
      <c r="RXZ3" s="128"/>
      <c r="RYA3" s="128"/>
      <c r="RYB3" s="128"/>
      <c r="RYC3" s="128"/>
      <c r="RYD3" s="128"/>
      <c r="RYE3" s="128"/>
      <c r="RYF3" s="128"/>
      <c r="RYG3" s="128"/>
      <c r="RYH3" s="128"/>
      <c r="RYI3" s="128"/>
      <c r="RYJ3" s="128"/>
      <c r="RYK3" s="128"/>
      <c r="RYL3" s="128"/>
      <c r="RYM3" s="128"/>
      <c r="RYN3" s="128"/>
      <c r="RYO3" s="128"/>
      <c r="RYP3" s="128"/>
      <c r="RYQ3" s="128"/>
      <c r="RYR3" s="128"/>
      <c r="RYS3" s="128"/>
      <c r="RYT3" s="128"/>
      <c r="RYU3" s="128"/>
      <c r="RYV3" s="128"/>
      <c r="RYW3" s="128"/>
      <c r="RYX3" s="128"/>
      <c r="RYY3" s="128"/>
      <c r="RYZ3" s="128"/>
      <c r="RZA3" s="128"/>
      <c r="RZB3" s="128"/>
      <c r="RZC3" s="128"/>
      <c r="RZD3" s="128"/>
      <c r="RZE3" s="128"/>
      <c r="RZF3" s="128"/>
      <c r="RZG3" s="128"/>
      <c r="RZH3" s="128"/>
      <c r="RZI3" s="128"/>
      <c r="RZJ3" s="128"/>
      <c r="RZK3" s="128"/>
      <c r="RZL3" s="128"/>
      <c r="RZM3" s="128"/>
      <c r="RZN3" s="128"/>
      <c r="RZO3" s="128"/>
      <c r="RZP3" s="128"/>
      <c r="RZQ3" s="128"/>
      <c r="RZR3" s="128"/>
      <c r="RZS3" s="128"/>
      <c r="RZT3" s="128"/>
      <c r="RZU3" s="128"/>
      <c r="RZV3" s="128"/>
      <c r="RZW3" s="128"/>
      <c r="RZX3" s="128"/>
      <c r="RZY3" s="128"/>
      <c r="RZZ3" s="128"/>
      <c r="SAA3" s="128"/>
      <c r="SAB3" s="128"/>
      <c r="SAC3" s="128"/>
      <c r="SAD3" s="128"/>
      <c r="SAE3" s="128"/>
      <c r="SAF3" s="128"/>
      <c r="SAG3" s="128"/>
      <c r="SAH3" s="128"/>
      <c r="SAI3" s="128"/>
      <c r="SAJ3" s="128"/>
      <c r="SAK3" s="128"/>
      <c r="SAL3" s="128"/>
      <c r="SAM3" s="128"/>
      <c r="SAN3" s="128"/>
      <c r="SAO3" s="128"/>
      <c r="SAP3" s="128"/>
      <c r="SAQ3" s="128"/>
      <c r="SAR3" s="128"/>
      <c r="SAS3" s="128"/>
      <c r="SAT3" s="128"/>
      <c r="SAU3" s="128"/>
      <c r="SAV3" s="128"/>
      <c r="SAW3" s="128"/>
      <c r="SAX3" s="128"/>
      <c r="SAY3" s="128"/>
      <c r="SAZ3" s="128"/>
      <c r="SBA3" s="128"/>
      <c r="SBB3" s="128"/>
      <c r="SBC3" s="128"/>
      <c r="SBD3" s="128"/>
      <c r="SBE3" s="128"/>
      <c r="SBF3" s="128"/>
      <c r="SBG3" s="128"/>
      <c r="SBH3" s="128"/>
      <c r="SBI3" s="128"/>
      <c r="SBJ3" s="128"/>
      <c r="SBK3" s="128"/>
      <c r="SBL3" s="128"/>
      <c r="SBM3" s="128"/>
      <c r="SBN3" s="128"/>
      <c r="SBO3" s="128"/>
      <c r="SBP3" s="128"/>
      <c r="SBQ3" s="128"/>
      <c r="SBR3" s="128"/>
      <c r="SBS3" s="128"/>
      <c r="SBT3" s="128"/>
      <c r="SBU3" s="128"/>
      <c r="SBV3" s="128"/>
      <c r="SBW3" s="128"/>
      <c r="SBX3" s="128"/>
      <c r="SBY3" s="128"/>
      <c r="SBZ3" s="128"/>
      <c r="SCA3" s="128"/>
      <c r="SCB3" s="128"/>
      <c r="SCC3" s="128"/>
      <c r="SCD3" s="128"/>
      <c r="SCE3" s="128"/>
      <c r="SCF3" s="128"/>
      <c r="SCG3" s="128"/>
      <c r="SCH3" s="128"/>
      <c r="SCI3" s="128"/>
      <c r="SCJ3" s="128"/>
      <c r="SCK3" s="128"/>
      <c r="SCL3" s="128"/>
      <c r="SCM3" s="128"/>
      <c r="SCN3" s="128"/>
      <c r="SCO3" s="128"/>
      <c r="SCP3" s="128"/>
      <c r="SCQ3" s="128"/>
      <c r="SCR3" s="128"/>
      <c r="SCS3" s="128"/>
      <c r="SCT3" s="128"/>
      <c r="SCU3" s="128"/>
      <c r="SCV3" s="128"/>
      <c r="SCW3" s="128"/>
      <c r="SCX3" s="128"/>
      <c r="SCY3" s="128"/>
      <c r="SCZ3" s="128"/>
      <c r="SDA3" s="128"/>
      <c r="SDB3" s="128"/>
      <c r="SDC3" s="128"/>
      <c r="SDD3" s="128"/>
      <c r="SDE3" s="128"/>
      <c r="SDF3" s="128"/>
      <c r="SDG3" s="128"/>
      <c r="SDH3" s="128"/>
      <c r="SDI3" s="128"/>
      <c r="SDJ3" s="128"/>
      <c r="SDK3" s="128"/>
      <c r="SDL3" s="128"/>
      <c r="SDM3" s="128"/>
      <c r="SDN3" s="128"/>
      <c r="SDO3" s="128"/>
      <c r="SDP3" s="128"/>
      <c r="SDQ3" s="128"/>
      <c r="SDR3" s="128"/>
      <c r="SDS3" s="128"/>
      <c r="SDT3" s="128"/>
      <c r="SDU3" s="128"/>
      <c r="SDV3" s="128"/>
      <c r="SDW3" s="128"/>
      <c r="SDX3" s="128"/>
      <c r="SDY3" s="128"/>
      <c r="SDZ3" s="128"/>
      <c r="SEA3" s="128"/>
      <c r="SEB3" s="128"/>
      <c r="SEC3" s="128"/>
      <c r="SED3" s="128"/>
      <c r="SEE3" s="128"/>
      <c r="SEF3" s="128"/>
      <c r="SEG3" s="128"/>
      <c r="SEH3" s="128"/>
      <c r="SEI3" s="128"/>
      <c r="SEJ3" s="128"/>
      <c r="SEK3" s="128"/>
      <c r="SEL3" s="128"/>
      <c r="SEM3" s="128"/>
      <c r="SEN3" s="128"/>
      <c r="SEO3" s="128"/>
      <c r="SEP3" s="128"/>
      <c r="SEQ3" s="128"/>
      <c r="SER3" s="128"/>
      <c r="SES3" s="128"/>
      <c r="SET3" s="128"/>
      <c r="SEU3" s="128"/>
      <c r="SEV3" s="128"/>
      <c r="SEW3" s="128"/>
      <c r="SEX3" s="128"/>
      <c r="SEY3" s="128"/>
      <c r="SEZ3" s="128"/>
      <c r="SFA3" s="128"/>
      <c r="SFB3" s="128"/>
      <c r="SFC3" s="128"/>
      <c r="SFD3" s="128"/>
      <c r="SFE3" s="128"/>
      <c r="SFF3" s="128"/>
      <c r="SFG3" s="128"/>
      <c r="SFH3" s="128"/>
      <c r="SFI3" s="128"/>
      <c r="SFJ3" s="128"/>
      <c r="SFK3" s="128"/>
      <c r="SFL3" s="128"/>
      <c r="SFM3" s="128"/>
      <c r="SFN3" s="128"/>
      <c r="SFO3" s="128"/>
      <c r="SFP3" s="128"/>
      <c r="SFQ3" s="128"/>
      <c r="SFR3" s="128"/>
      <c r="SFS3" s="128"/>
      <c r="SFT3" s="128"/>
      <c r="SFU3" s="128"/>
      <c r="SFV3" s="128"/>
      <c r="SFW3" s="128"/>
      <c r="SFX3" s="128"/>
      <c r="SFY3" s="128"/>
      <c r="SFZ3" s="128"/>
      <c r="SGA3" s="128"/>
      <c r="SGB3" s="128"/>
      <c r="SGC3" s="128"/>
      <c r="SGD3" s="128"/>
      <c r="SGE3" s="128"/>
      <c r="SGF3" s="128"/>
      <c r="SGG3" s="128"/>
      <c r="SGH3" s="128"/>
      <c r="SGI3" s="128"/>
      <c r="SGJ3" s="128"/>
      <c r="SGK3" s="128"/>
      <c r="SGL3" s="128"/>
      <c r="SGM3" s="128"/>
      <c r="SGN3" s="128"/>
      <c r="SGO3" s="128"/>
      <c r="SGP3" s="128"/>
      <c r="SGQ3" s="128"/>
      <c r="SGR3" s="128"/>
      <c r="SGS3" s="128"/>
      <c r="SGT3" s="128"/>
      <c r="SGU3" s="128"/>
      <c r="SGV3" s="128"/>
      <c r="SGW3" s="128"/>
      <c r="SGX3" s="128"/>
      <c r="SGY3" s="128"/>
      <c r="SGZ3" s="128"/>
      <c r="SHA3" s="128"/>
      <c r="SHB3" s="128"/>
      <c r="SHC3" s="128"/>
      <c r="SHD3" s="128"/>
      <c r="SHE3" s="128"/>
      <c r="SHF3" s="128"/>
      <c r="SHG3" s="128"/>
      <c r="SHH3" s="128"/>
      <c r="SHI3" s="128"/>
      <c r="SHJ3" s="128"/>
      <c r="SHK3" s="128"/>
      <c r="SHL3" s="128"/>
      <c r="SHM3" s="128"/>
      <c r="SHN3" s="128"/>
      <c r="SHO3" s="128"/>
      <c r="SHP3" s="128"/>
      <c r="SHQ3" s="128"/>
      <c r="SHR3" s="128"/>
      <c r="SHS3" s="128"/>
      <c r="SHT3" s="128"/>
      <c r="SHU3" s="128"/>
      <c r="SHV3" s="128"/>
      <c r="SHW3" s="128"/>
      <c r="SHX3" s="128"/>
      <c r="SHY3" s="128"/>
      <c r="SHZ3" s="128"/>
      <c r="SIA3" s="128"/>
      <c r="SIB3" s="128"/>
      <c r="SIC3" s="128"/>
      <c r="SID3" s="128"/>
      <c r="SIE3" s="128"/>
      <c r="SIF3" s="128"/>
      <c r="SIG3" s="128"/>
      <c r="SIH3" s="128"/>
      <c r="SII3" s="128"/>
      <c r="SIJ3" s="128"/>
      <c r="SIK3" s="128"/>
      <c r="SIL3" s="128"/>
      <c r="SIM3" s="128"/>
      <c r="SIN3" s="128"/>
      <c r="SIO3" s="128"/>
      <c r="SIP3" s="128"/>
      <c r="SIQ3" s="128"/>
      <c r="SIR3" s="128"/>
      <c r="SIS3" s="128"/>
      <c r="SIT3" s="128"/>
      <c r="SIU3" s="128"/>
      <c r="SIV3" s="128"/>
      <c r="SIW3" s="128"/>
      <c r="SIX3" s="128"/>
      <c r="SIY3" s="128"/>
      <c r="SIZ3" s="128"/>
      <c r="SJA3" s="128"/>
      <c r="SJB3" s="128"/>
      <c r="SJC3" s="128"/>
      <c r="SJD3" s="128"/>
      <c r="SJE3" s="128"/>
      <c r="SJF3" s="128"/>
      <c r="SJG3" s="128"/>
      <c r="SJH3" s="128"/>
      <c r="SJI3" s="128"/>
      <c r="SJJ3" s="128"/>
      <c r="SJK3" s="128"/>
      <c r="SJL3" s="128"/>
      <c r="SJM3" s="128"/>
      <c r="SJN3" s="128"/>
      <c r="SJO3" s="128"/>
      <c r="SJP3" s="128"/>
      <c r="SJQ3" s="128"/>
      <c r="SJR3" s="128"/>
      <c r="SJS3" s="128"/>
      <c r="SJT3" s="128"/>
      <c r="SJU3" s="128"/>
      <c r="SJV3" s="128"/>
      <c r="SJW3" s="128"/>
      <c r="SJX3" s="128"/>
      <c r="SJY3" s="128"/>
      <c r="SJZ3" s="128"/>
      <c r="SKA3" s="128"/>
      <c r="SKB3" s="128"/>
      <c r="SKC3" s="128"/>
      <c r="SKD3" s="128"/>
      <c r="SKE3" s="128"/>
      <c r="SKF3" s="128"/>
      <c r="SKG3" s="128"/>
      <c r="SKH3" s="128"/>
      <c r="SKI3" s="128"/>
      <c r="SKJ3" s="128"/>
      <c r="SKK3" s="128"/>
      <c r="SKL3" s="128"/>
      <c r="SKM3" s="128"/>
      <c r="SKN3" s="128"/>
      <c r="SKO3" s="128"/>
      <c r="SKP3" s="128"/>
      <c r="SKQ3" s="128"/>
      <c r="SKR3" s="128"/>
      <c r="SKS3" s="128"/>
      <c r="SKT3" s="128"/>
      <c r="SKU3" s="128"/>
      <c r="SKV3" s="128"/>
      <c r="SKW3" s="128"/>
      <c r="SKX3" s="128"/>
      <c r="SKY3" s="128"/>
      <c r="SKZ3" s="128"/>
      <c r="SLA3" s="128"/>
      <c r="SLB3" s="128"/>
      <c r="SLC3" s="128"/>
      <c r="SLD3" s="128"/>
      <c r="SLE3" s="128"/>
      <c r="SLF3" s="128"/>
      <c r="SLG3" s="128"/>
      <c r="SLH3" s="128"/>
      <c r="SLI3" s="128"/>
      <c r="SLJ3" s="128"/>
      <c r="SLK3" s="128"/>
      <c r="SLL3" s="128"/>
      <c r="SLM3" s="128"/>
      <c r="SLN3" s="128"/>
      <c r="SLO3" s="128"/>
      <c r="SLP3" s="128"/>
      <c r="SLQ3" s="128"/>
      <c r="SLR3" s="128"/>
      <c r="SLS3" s="128"/>
      <c r="SLT3" s="128"/>
      <c r="SLU3" s="128"/>
      <c r="SLV3" s="128"/>
      <c r="SLW3" s="128"/>
      <c r="SLX3" s="128"/>
      <c r="SLY3" s="128"/>
      <c r="SLZ3" s="128"/>
      <c r="SMA3" s="128"/>
      <c r="SMB3" s="128"/>
      <c r="SMC3" s="128"/>
      <c r="SMD3" s="128"/>
      <c r="SME3" s="128"/>
      <c r="SMF3" s="128"/>
      <c r="SMG3" s="128"/>
      <c r="SMH3" s="128"/>
      <c r="SMI3" s="128"/>
      <c r="SMJ3" s="128"/>
      <c r="SMK3" s="128"/>
      <c r="SML3" s="128"/>
      <c r="SMM3" s="128"/>
      <c r="SMN3" s="128"/>
      <c r="SMO3" s="128"/>
      <c r="SMP3" s="128"/>
      <c r="SMQ3" s="128"/>
      <c r="SMR3" s="128"/>
      <c r="SMS3" s="128"/>
      <c r="SMT3" s="128"/>
      <c r="SMU3" s="128"/>
      <c r="SMV3" s="128"/>
      <c r="SMW3" s="128"/>
      <c r="SMX3" s="128"/>
      <c r="SMY3" s="128"/>
      <c r="SMZ3" s="128"/>
      <c r="SNA3" s="128"/>
      <c r="SNB3" s="128"/>
      <c r="SNC3" s="128"/>
      <c r="SND3" s="128"/>
      <c r="SNE3" s="128"/>
      <c r="SNF3" s="128"/>
      <c r="SNG3" s="128"/>
      <c r="SNH3" s="128"/>
      <c r="SNI3" s="128"/>
      <c r="SNJ3" s="128"/>
      <c r="SNK3" s="128"/>
      <c r="SNL3" s="128"/>
      <c r="SNM3" s="128"/>
      <c r="SNN3" s="128"/>
      <c r="SNO3" s="128"/>
      <c r="SNP3" s="128"/>
      <c r="SNQ3" s="128"/>
      <c r="SNR3" s="128"/>
      <c r="SNS3" s="128"/>
      <c r="SNT3" s="128"/>
      <c r="SNU3" s="128"/>
      <c r="SNV3" s="128"/>
      <c r="SNW3" s="128"/>
      <c r="SNX3" s="128"/>
      <c r="SNY3" s="128"/>
      <c r="SNZ3" s="128"/>
      <c r="SOA3" s="128"/>
      <c r="SOB3" s="128"/>
      <c r="SOC3" s="128"/>
      <c r="SOD3" s="128"/>
      <c r="SOE3" s="128"/>
      <c r="SOF3" s="128"/>
      <c r="SOG3" s="128"/>
      <c r="SOH3" s="128"/>
      <c r="SOI3" s="128"/>
      <c r="SOJ3" s="128"/>
      <c r="SOK3" s="128"/>
      <c r="SOL3" s="128"/>
      <c r="SOM3" s="128"/>
      <c r="SON3" s="128"/>
      <c r="SOO3" s="128"/>
      <c r="SOP3" s="128"/>
      <c r="SOQ3" s="128"/>
      <c r="SOR3" s="128"/>
      <c r="SOS3" s="128"/>
      <c r="SOT3" s="128"/>
      <c r="SOU3" s="128"/>
      <c r="SOV3" s="128"/>
      <c r="SOW3" s="128"/>
      <c r="SOX3" s="128"/>
      <c r="SOY3" s="128"/>
      <c r="SOZ3" s="128"/>
      <c r="SPA3" s="128"/>
      <c r="SPB3" s="128"/>
      <c r="SPC3" s="128"/>
      <c r="SPD3" s="128"/>
      <c r="SPE3" s="128"/>
      <c r="SPF3" s="128"/>
      <c r="SPG3" s="128"/>
      <c r="SPH3" s="128"/>
      <c r="SPI3" s="128"/>
      <c r="SPJ3" s="128"/>
      <c r="SPK3" s="128"/>
      <c r="SPL3" s="128"/>
      <c r="SPM3" s="128"/>
      <c r="SPN3" s="128"/>
      <c r="SPO3" s="128"/>
      <c r="SPP3" s="128"/>
      <c r="SPQ3" s="128"/>
      <c r="SPR3" s="128"/>
      <c r="SPS3" s="128"/>
      <c r="SPT3" s="128"/>
      <c r="SPU3" s="128"/>
      <c r="SPV3" s="128"/>
      <c r="SPW3" s="128"/>
      <c r="SPX3" s="128"/>
      <c r="SPY3" s="128"/>
      <c r="SPZ3" s="128"/>
      <c r="SQA3" s="128"/>
      <c r="SQB3" s="128"/>
      <c r="SQC3" s="128"/>
      <c r="SQD3" s="128"/>
      <c r="SQE3" s="128"/>
      <c r="SQF3" s="128"/>
      <c r="SQG3" s="128"/>
      <c r="SQH3" s="128"/>
      <c r="SQI3" s="128"/>
      <c r="SQJ3" s="128"/>
      <c r="SQK3" s="128"/>
      <c r="SQL3" s="128"/>
      <c r="SQM3" s="128"/>
      <c r="SQN3" s="128"/>
      <c r="SQO3" s="128"/>
      <c r="SQP3" s="128"/>
      <c r="SQQ3" s="128"/>
      <c r="SQR3" s="128"/>
      <c r="SQS3" s="128"/>
      <c r="SQT3" s="128"/>
      <c r="SQU3" s="128"/>
      <c r="SQV3" s="128"/>
      <c r="SQW3" s="128"/>
      <c r="SQX3" s="128"/>
      <c r="SQY3" s="128"/>
      <c r="SQZ3" s="128"/>
      <c r="SRA3" s="128"/>
      <c r="SRB3" s="128"/>
      <c r="SRC3" s="128"/>
      <c r="SRD3" s="128"/>
      <c r="SRE3" s="128"/>
      <c r="SRF3" s="128"/>
      <c r="SRG3" s="128"/>
      <c r="SRH3" s="128"/>
      <c r="SRI3" s="128"/>
      <c r="SRJ3" s="128"/>
      <c r="SRK3" s="128"/>
      <c r="SRL3" s="128"/>
      <c r="SRM3" s="128"/>
      <c r="SRN3" s="128"/>
      <c r="SRO3" s="128"/>
      <c r="SRP3" s="128"/>
      <c r="SRQ3" s="128"/>
      <c r="SRR3" s="128"/>
      <c r="SRS3" s="128"/>
      <c r="SRT3" s="128"/>
      <c r="SRU3" s="128"/>
      <c r="SRV3" s="128"/>
      <c r="SRW3" s="128"/>
      <c r="SRX3" s="128"/>
      <c r="SRY3" s="128"/>
      <c r="SRZ3" s="128"/>
      <c r="SSA3" s="128"/>
      <c r="SSB3" s="128"/>
      <c r="SSC3" s="128"/>
      <c r="SSD3" s="128"/>
      <c r="SSE3" s="128"/>
      <c r="SSF3" s="128"/>
      <c r="SSG3" s="128"/>
      <c r="SSH3" s="128"/>
      <c r="SSI3" s="128"/>
      <c r="SSJ3" s="128"/>
      <c r="SSK3" s="128"/>
      <c r="SSL3" s="128"/>
      <c r="SSM3" s="128"/>
      <c r="SSN3" s="128"/>
      <c r="SSO3" s="128"/>
      <c r="SSP3" s="128"/>
      <c r="SSQ3" s="128"/>
      <c r="SSR3" s="128"/>
      <c r="SSS3" s="128"/>
      <c r="SST3" s="128"/>
      <c r="SSU3" s="128"/>
      <c r="SSV3" s="128"/>
      <c r="SSW3" s="128"/>
      <c r="SSX3" s="128"/>
      <c r="SSY3" s="128"/>
      <c r="SSZ3" s="128"/>
      <c r="STA3" s="128"/>
      <c r="STB3" s="128"/>
      <c r="STC3" s="128"/>
      <c r="STD3" s="128"/>
      <c r="STE3" s="128"/>
      <c r="STF3" s="128"/>
      <c r="STG3" s="128"/>
      <c r="STH3" s="128"/>
      <c r="STI3" s="128"/>
      <c r="STJ3" s="128"/>
      <c r="STK3" s="128"/>
      <c r="STL3" s="128"/>
      <c r="STM3" s="128"/>
      <c r="STN3" s="128"/>
      <c r="STO3" s="128"/>
      <c r="STP3" s="128"/>
      <c r="STQ3" s="128"/>
      <c r="STR3" s="128"/>
      <c r="STS3" s="128"/>
      <c r="STT3" s="128"/>
      <c r="STU3" s="128"/>
      <c r="STV3" s="128"/>
      <c r="STW3" s="128"/>
      <c r="STX3" s="128"/>
      <c r="STY3" s="128"/>
      <c r="STZ3" s="128"/>
      <c r="SUA3" s="128"/>
      <c r="SUB3" s="128"/>
      <c r="SUC3" s="128"/>
      <c r="SUD3" s="128"/>
      <c r="SUE3" s="128"/>
      <c r="SUF3" s="128"/>
      <c r="SUG3" s="128"/>
      <c r="SUH3" s="128"/>
      <c r="SUI3" s="128"/>
      <c r="SUJ3" s="128"/>
      <c r="SUK3" s="128"/>
      <c r="SUL3" s="128"/>
      <c r="SUM3" s="128"/>
      <c r="SUN3" s="128"/>
      <c r="SUO3" s="128"/>
      <c r="SUP3" s="128"/>
      <c r="SUQ3" s="128"/>
      <c r="SUR3" s="128"/>
      <c r="SUS3" s="128"/>
      <c r="SUT3" s="128"/>
      <c r="SUU3" s="128"/>
      <c r="SUV3" s="128"/>
      <c r="SUW3" s="128"/>
      <c r="SUX3" s="128"/>
      <c r="SUY3" s="128"/>
      <c r="SUZ3" s="128"/>
      <c r="SVA3" s="128"/>
      <c r="SVB3" s="128"/>
      <c r="SVC3" s="128"/>
      <c r="SVD3" s="128"/>
      <c r="SVE3" s="128"/>
      <c r="SVF3" s="128"/>
      <c r="SVG3" s="128"/>
      <c r="SVH3" s="128"/>
      <c r="SVI3" s="128"/>
      <c r="SVJ3" s="128"/>
      <c r="SVK3" s="128"/>
      <c r="SVL3" s="128"/>
      <c r="SVM3" s="128"/>
      <c r="SVN3" s="128"/>
      <c r="SVO3" s="128"/>
      <c r="SVP3" s="128"/>
      <c r="SVQ3" s="128"/>
      <c r="SVR3" s="128"/>
      <c r="SVS3" s="128"/>
      <c r="SVT3" s="128"/>
      <c r="SVU3" s="128"/>
      <c r="SVV3" s="128"/>
      <c r="SVW3" s="128"/>
      <c r="SVX3" s="128"/>
      <c r="SVY3" s="128"/>
      <c r="SVZ3" s="128"/>
      <c r="SWA3" s="128"/>
      <c r="SWB3" s="128"/>
      <c r="SWC3" s="128"/>
      <c r="SWD3" s="128"/>
      <c r="SWE3" s="128"/>
      <c r="SWF3" s="128"/>
      <c r="SWG3" s="128"/>
      <c r="SWH3" s="128"/>
      <c r="SWI3" s="128"/>
      <c r="SWJ3" s="128"/>
      <c r="SWK3" s="128"/>
      <c r="SWL3" s="128"/>
      <c r="SWM3" s="128"/>
      <c r="SWN3" s="128"/>
      <c r="SWO3" s="128"/>
      <c r="SWP3" s="128"/>
      <c r="SWQ3" s="128"/>
      <c r="SWR3" s="128"/>
      <c r="SWS3" s="128"/>
      <c r="SWT3" s="128"/>
      <c r="SWU3" s="128"/>
      <c r="SWV3" s="128"/>
      <c r="SWW3" s="128"/>
      <c r="SWX3" s="128"/>
      <c r="SWY3" s="128"/>
      <c r="SWZ3" s="128"/>
      <c r="SXA3" s="128"/>
      <c r="SXB3" s="128"/>
      <c r="SXC3" s="128"/>
      <c r="SXD3" s="128"/>
      <c r="SXE3" s="128"/>
      <c r="SXF3" s="128"/>
      <c r="SXG3" s="128"/>
      <c r="SXH3" s="128"/>
      <c r="SXI3" s="128"/>
      <c r="SXJ3" s="128"/>
      <c r="SXK3" s="128"/>
      <c r="SXL3" s="128"/>
      <c r="SXM3" s="128"/>
      <c r="SXN3" s="128"/>
      <c r="SXO3" s="128"/>
      <c r="SXP3" s="128"/>
      <c r="SXQ3" s="128"/>
      <c r="SXR3" s="128"/>
      <c r="SXS3" s="128"/>
      <c r="SXT3" s="128"/>
      <c r="SXU3" s="128"/>
      <c r="SXV3" s="128"/>
      <c r="SXW3" s="128"/>
      <c r="SXX3" s="128"/>
      <c r="SXY3" s="128"/>
      <c r="SXZ3" s="128"/>
      <c r="SYA3" s="128"/>
      <c r="SYB3" s="128"/>
      <c r="SYC3" s="128"/>
      <c r="SYD3" s="128"/>
      <c r="SYE3" s="128"/>
      <c r="SYF3" s="128"/>
      <c r="SYG3" s="128"/>
      <c r="SYH3" s="128"/>
      <c r="SYI3" s="128"/>
      <c r="SYJ3" s="128"/>
      <c r="SYK3" s="128"/>
      <c r="SYL3" s="128"/>
      <c r="SYM3" s="128"/>
      <c r="SYN3" s="128"/>
      <c r="SYO3" s="128"/>
      <c r="SYP3" s="128"/>
      <c r="SYQ3" s="128"/>
      <c r="SYR3" s="128"/>
      <c r="SYS3" s="128"/>
      <c r="SYT3" s="128"/>
      <c r="SYU3" s="128"/>
      <c r="SYV3" s="128"/>
      <c r="SYW3" s="128"/>
      <c r="SYX3" s="128"/>
      <c r="SYY3" s="128"/>
      <c r="SYZ3" s="128"/>
      <c r="SZA3" s="128"/>
      <c r="SZB3" s="128"/>
      <c r="SZC3" s="128"/>
      <c r="SZD3" s="128"/>
      <c r="SZE3" s="128"/>
      <c r="SZF3" s="128"/>
      <c r="SZG3" s="128"/>
      <c r="SZH3" s="128"/>
      <c r="SZI3" s="128"/>
      <c r="SZJ3" s="128"/>
      <c r="SZK3" s="128"/>
      <c r="SZL3" s="128"/>
      <c r="SZM3" s="128"/>
      <c r="SZN3" s="128"/>
      <c r="SZO3" s="128"/>
      <c r="SZP3" s="128"/>
      <c r="SZQ3" s="128"/>
      <c r="SZR3" s="128"/>
      <c r="SZS3" s="128"/>
      <c r="SZT3" s="128"/>
      <c r="SZU3" s="128"/>
      <c r="SZV3" s="128"/>
      <c r="SZW3" s="128"/>
      <c r="SZX3" s="128"/>
      <c r="SZY3" s="128"/>
      <c r="SZZ3" s="128"/>
      <c r="TAA3" s="128"/>
      <c r="TAB3" s="128"/>
      <c r="TAC3" s="128"/>
      <c r="TAD3" s="128"/>
      <c r="TAE3" s="128"/>
      <c r="TAF3" s="128"/>
      <c r="TAG3" s="128"/>
      <c r="TAH3" s="128"/>
      <c r="TAI3" s="128"/>
      <c r="TAJ3" s="128"/>
      <c r="TAK3" s="128"/>
      <c r="TAL3" s="128"/>
      <c r="TAM3" s="128"/>
      <c r="TAN3" s="128"/>
      <c r="TAO3" s="128"/>
      <c r="TAP3" s="128"/>
      <c r="TAQ3" s="128"/>
      <c r="TAR3" s="128"/>
      <c r="TAS3" s="128"/>
      <c r="TAT3" s="128"/>
      <c r="TAU3" s="128"/>
      <c r="TAV3" s="128"/>
      <c r="TAW3" s="128"/>
      <c r="TAX3" s="128"/>
      <c r="TAY3" s="128"/>
      <c r="TAZ3" s="128"/>
      <c r="TBA3" s="128"/>
      <c r="TBB3" s="128"/>
      <c r="TBC3" s="128"/>
      <c r="TBD3" s="128"/>
      <c r="TBE3" s="128"/>
      <c r="TBF3" s="128"/>
      <c r="TBG3" s="128"/>
      <c r="TBH3" s="128"/>
      <c r="TBI3" s="128"/>
      <c r="TBJ3" s="128"/>
      <c r="TBK3" s="128"/>
      <c r="TBL3" s="128"/>
      <c r="TBM3" s="128"/>
      <c r="TBN3" s="128"/>
      <c r="TBO3" s="128"/>
      <c r="TBP3" s="128"/>
      <c r="TBQ3" s="128"/>
      <c r="TBR3" s="128"/>
      <c r="TBS3" s="128"/>
      <c r="TBT3" s="128"/>
      <c r="TBU3" s="128"/>
      <c r="TBV3" s="128"/>
      <c r="TBW3" s="128"/>
      <c r="TBX3" s="128"/>
      <c r="TBY3" s="128"/>
      <c r="TBZ3" s="128"/>
      <c r="TCA3" s="128"/>
      <c r="TCB3" s="128"/>
      <c r="TCC3" s="128"/>
      <c r="TCD3" s="128"/>
      <c r="TCE3" s="128"/>
      <c r="TCF3" s="128"/>
      <c r="TCG3" s="128"/>
      <c r="TCH3" s="128"/>
      <c r="TCI3" s="128"/>
      <c r="TCJ3" s="128"/>
      <c r="TCK3" s="128"/>
      <c r="TCL3" s="128"/>
      <c r="TCM3" s="128"/>
      <c r="TCN3" s="128"/>
      <c r="TCO3" s="128"/>
      <c r="TCP3" s="128"/>
      <c r="TCQ3" s="128"/>
      <c r="TCR3" s="128"/>
      <c r="TCS3" s="128"/>
      <c r="TCT3" s="128"/>
      <c r="TCU3" s="128"/>
      <c r="TCV3" s="128"/>
      <c r="TCW3" s="128"/>
      <c r="TCX3" s="128"/>
      <c r="TCY3" s="128"/>
      <c r="TCZ3" s="128"/>
      <c r="TDA3" s="128"/>
      <c r="TDB3" s="128"/>
      <c r="TDC3" s="128"/>
      <c r="TDD3" s="128"/>
      <c r="TDE3" s="128"/>
      <c r="TDF3" s="128"/>
      <c r="TDG3" s="128"/>
      <c r="TDH3" s="128"/>
      <c r="TDI3" s="128"/>
      <c r="TDJ3" s="128"/>
      <c r="TDK3" s="128"/>
      <c r="TDL3" s="128"/>
      <c r="TDM3" s="128"/>
      <c r="TDN3" s="128"/>
      <c r="TDO3" s="128"/>
      <c r="TDP3" s="128"/>
      <c r="TDQ3" s="128"/>
      <c r="TDR3" s="128"/>
      <c r="TDS3" s="128"/>
      <c r="TDT3" s="128"/>
      <c r="TDU3" s="128"/>
      <c r="TDV3" s="128"/>
      <c r="TDW3" s="128"/>
      <c r="TDX3" s="128"/>
      <c r="TDY3" s="128"/>
      <c r="TDZ3" s="128"/>
      <c r="TEA3" s="128"/>
      <c r="TEB3" s="128"/>
      <c r="TEC3" s="128"/>
      <c r="TED3" s="128"/>
      <c r="TEE3" s="128"/>
      <c r="TEF3" s="128"/>
      <c r="TEG3" s="128"/>
      <c r="TEH3" s="128"/>
      <c r="TEI3" s="128"/>
      <c r="TEJ3" s="128"/>
      <c r="TEK3" s="128"/>
      <c r="TEL3" s="128"/>
      <c r="TEM3" s="128"/>
      <c r="TEN3" s="128"/>
      <c r="TEO3" s="128"/>
      <c r="TEP3" s="128"/>
      <c r="TEQ3" s="128"/>
      <c r="TER3" s="128"/>
      <c r="TES3" s="128"/>
      <c r="TET3" s="128"/>
      <c r="TEU3" s="128"/>
      <c r="TEV3" s="128"/>
      <c r="TEW3" s="128"/>
      <c r="TEX3" s="128"/>
      <c r="TEY3" s="128"/>
      <c r="TEZ3" s="128"/>
      <c r="TFA3" s="128"/>
      <c r="TFB3" s="128"/>
      <c r="TFC3" s="128"/>
      <c r="TFD3" s="128"/>
      <c r="TFE3" s="128"/>
      <c r="TFF3" s="128"/>
      <c r="TFG3" s="128"/>
      <c r="TFH3" s="128"/>
      <c r="TFI3" s="128"/>
      <c r="TFJ3" s="128"/>
      <c r="TFK3" s="128"/>
      <c r="TFL3" s="128"/>
      <c r="TFM3" s="128"/>
      <c r="TFN3" s="128"/>
      <c r="TFO3" s="128"/>
      <c r="TFP3" s="128"/>
      <c r="TFQ3" s="128"/>
      <c r="TFR3" s="128"/>
      <c r="TFS3" s="128"/>
      <c r="TFT3" s="128"/>
      <c r="TFU3" s="128"/>
      <c r="TFV3" s="128"/>
      <c r="TFW3" s="128"/>
      <c r="TFX3" s="128"/>
      <c r="TFY3" s="128"/>
      <c r="TFZ3" s="128"/>
      <c r="TGA3" s="128"/>
      <c r="TGB3" s="128"/>
      <c r="TGC3" s="128"/>
      <c r="TGD3" s="128"/>
      <c r="TGE3" s="128"/>
      <c r="TGF3" s="128"/>
      <c r="TGG3" s="128"/>
      <c r="TGH3" s="128"/>
      <c r="TGI3" s="128"/>
      <c r="TGJ3" s="128"/>
      <c r="TGK3" s="128"/>
      <c r="TGL3" s="128"/>
      <c r="TGM3" s="128"/>
      <c r="TGN3" s="128"/>
      <c r="TGO3" s="128"/>
      <c r="TGP3" s="128"/>
      <c r="TGQ3" s="128"/>
      <c r="TGR3" s="128"/>
      <c r="TGS3" s="128"/>
      <c r="TGT3" s="128"/>
      <c r="TGU3" s="128"/>
      <c r="TGV3" s="128"/>
      <c r="TGW3" s="128"/>
      <c r="TGX3" s="128"/>
      <c r="TGY3" s="128"/>
      <c r="TGZ3" s="128"/>
      <c r="THA3" s="128"/>
      <c r="THB3" s="128"/>
      <c r="THC3" s="128"/>
      <c r="THD3" s="128"/>
      <c r="THE3" s="128"/>
      <c r="THF3" s="128"/>
      <c r="THG3" s="128"/>
      <c r="THH3" s="128"/>
      <c r="THI3" s="128"/>
      <c r="THJ3" s="128"/>
      <c r="THK3" s="128"/>
      <c r="THL3" s="128"/>
      <c r="THM3" s="128"/>
      <c r="THN3" s="128"/>
      <c r="THO3" s="128"/>
      <c r="THP3" s="128"/>
      <c r="THQ3" s="128"/>
      <c r="THR3" s="128"/>
      <c r="THS3" s="128"/>
      <c r="THT3" s="128"/>
      <c r="THU3" s="128"/>
      <c r="THV3" s="128"/>
      <c r="THW3" s="128"/>
      <c r="THX3" s="128"/>
      <c r="THY3" s="128"/>
      <c r="THZ3" s="128"/>
      <c r="TIA3" s="128"/>
      <c r="TIB3" s="128"/>
      <c r="TIC3" s="128"/>
      <c r="TID3" s="128"/>
      <c r="TIE3" s="128"/>
      <c r="TIF3" s="128"/>
      <c r="TIG3" s="128"/>
      <c r="TIH3" s="128"/>
      <c r="TII3" s="128"/>
      <c r="TIJ3" s="128"/>
      <c r="TIK3" s="128"/>
      <c r="TIL3" s="128"/>
      <c r="TIM3" s="128"/>
      <c r="TIN3" s="128"/>
      <c r="TIO3" s="128"/>
      <c r="TIP3" s="128"/>
      <c r="TIQ3" s="128"/>
      <c r="TIR3" s="128"/>
      <c r="TIS3" s="128"/>
      <c r="TIT3" s="128"/>
      <c r="TIU3" s="128"/>
      <c r="TIV3" s="128"/>
      <c r="TIW3" s="128"/>
      <c r="TIX3" s="128"/>
      <c r="TIY3" s="128"/>
      <c r="TIZ3" s="128"/>
      <c r="TJA3" s="128"/>
      <c r="TJB3" s="128"/>
      <c r="TJC3" s="128"/>
      <c r="TJD3" s="128"/>
      <c r="TJE3" s="128"/>
      <c r="TJF3" s="128"/>
      <c r="TJG3" s="128"/>
      <c r="TJH3" s="128"/>
      <c r="TJI3" s="128"/>
      <c r="TJJ3" s="128"/>
      <c r="TJK3" s="128"/>
      <c r="TJL3" s="128"/>
      <c r="TJM3" s="128"/>
      <c r="TJN3" s="128"/>
      <c r="TJO3" s="128"/>
      <c r="TJP3" s="128"/>
      <c r="TJQ3" s="128"/>
      <c r="TJR3" s="128"/>
      <c r="TJS3" s="128"/>
      <c r="TJT3" s="128"/>
      <c r="TJU3" s="128"/>
      <c r="TJV3" s="128"/>
      <c r="TJW3" s="128"/>
      <c r="TJX3" s="128"/>
      <c r="TJY3" s="128"/>
      <c r="TJZ3" s="128"/>
      <c r="TKA3" s="128"/>
      <c r="TKB3" s="128"/>
      <c r="TKC3" s="128"/>
      <c r="TKD3" s="128"/>
      <c r="TKE3" s="128"/>
      <c r="TKF3" s="128"/>
      <c r="TKG3" s="128"/>
      <c r="TKH3" s="128"/>
      <c r="TKI3" s="128"/>
      <c r="TKJ3" s="128"/>
      <c r="TKK3" s="128"/>
      <c r="TKL3" s="128"/>
      <c r="TKM3" s="128"/>
      <c r="TKN3" s="128"/>
      <c r="TKO3" s="128"/>
      <c r="TKP3" s="128"/>
      <c r="TKQ3" s="128"/>
      <c r="TKR3" s="128"/>
      <c r="TKS3" s="128"/>
      <c r="TKT3" s="128"/>
      <c r="TKU3" s="128"/>
      <c r="TKV3" s="128"/>
      <c r="TKW3" s="128"/>
      <c r="TKX3" s="128"/>
      <c r="TKY3" s="128"/>
      <c r="TKZ3" s="128"/>
      <c r="TLA3" s="128"/>
      <c r="TLB3" s="128"/>
      <c r="TLC3" s="128"/>
      <c r="TLD3" s="128"/>
      <c r="TLE3" s="128"/>
      <c r="TLF3" s="128"/>
      <c r="TLG3" s="128"/>
      <c r="TLH3" s="128"/>
      <c r="TLI3" s="128"/>
      <c r="TLJ3" s="128"/>
      <c r="TLK3" s="128"/>
      <c r="TLL3" s="128"/>
      <c r="TLM3" s="128"/>
      <c r="TLN3" s="128"/>
      <c r="TLO3" s="128"/>
      <c r="TLP3" s="128"/>
      <c r="TLQ3" s="128"/>
      <c r="TLR3" s="128"/>
      <c r="TLS3" s="128"/>
      <c r="TLT3" s="128"/>
      <c r="TLU3" s="128"/>
      <c r="TLV3" s="128"/>
      <c r="TLW3" s="128"/>
      <c r="TLX3" s="128"/>
      <c r="TLY3" s="128"/>
      <c r="TLZ3" s="128"/>
      <c r="TMA3" s="128"/>
      <c r="TMB3" s="128"/>
      <c r="TMC3" s="128"/>
      <c r="TMD3" s="128"/>
      <c r="TME3" s="128"/>
      <c r="TMF3" s="128"/>
      <c r="TMG3" s="128"/>
      <c r="TMH3" s="128"/>
      <c r="TMI3" s="128"/>
      <c r="TMJ3" s="128"/>
      <c r="TMK3" s="128"/>
      <c r="TML3" s="128"/>
      <c r="TMM3" s="128"/>
      <c r="TMN3" s="128"/>
      <c r="TMO3" s="128"/>
      <c r="TMP3" s="128"/>
      <c r="TMQ3" s="128"/>
      <c r="TMR3" s="128"/>
      <c r="TMS3" s="128"/>
      <c r="TMT3" s="128"/>
      <c r="TMU3" s="128"/>
      <c r="TMV3" s="128"/>
      <c r="TMW3" s="128"/>
      <c r="TMX3" s="128"/>
      <c r="TMY3" s="128"/>
      <c r="TMZ3" s="128"/>
      <c r="TNA3" s="128"/>
      <c r="TNB3" s="128"/>
      <c r="TNC3" s="128"/>
      <c r="TND3" s="128"/>
      <c r="TNE3" s="128"/>
      <c r="TNF3" s="128"/>
      <c r="TNG3" s="128"/>
      <c r="TNH3" s="128"/>
      <c r="TNI3" s="128"/>
      <c r="TNJ3" s="128"/>
      <c r="TNK3" s="128"/>
      <c r="TNL3" s="128"/>
      <c r="TNM3" s="128"/>
      <c r="TNN3" s="128"/>
      <c r="TNO3" s="128"/>
      <c r="TNP3" s="128"/>
      <c r="TNQ3" s="128"/>
      <c r="TNR3" s="128"/>
      <c r="TNS3" s="128"/>
      <c r="TNT3" s="128"/>
      <c r="TNU3" s="128"/>
      <c r="TNV3" s="128"/>
      <c r="TNW3" s="128"/>
      <c r="TNX3" s="128"/>
      <c r="TNY3" s="128"/>
      <c r="TNZ3" s="128"/>
      <c r="TOA3" s="128"/>
      <c r="TOB3" s="128"/>
      <c r="TOC3" s="128"/>
      <c r="TOD3" s="128"/>
      <c r="TOE3" s="128"/>
      <c r="TOF3" s="128"/>
      <c r="TOG3" s="128"/>
      <c r="TOH3" s="128"/>
      <c r="TOI3" s="128"/>
      <c r="TOJ3" s="128"/>
      <c r="TOK3" s="128"/>
      <c r="TOL3" s="128"/>
      <c r="TOM3" s="128"/>
      <c r="TON3" s="128"/>
      <c r="TOO3" s="128"/>
      <c r="TOP3" s="128"/>
      <c r="TOQ3" s="128"/>
      <c r="TOR3" s="128"/>
      <c r="TOS3" s="128"/>
      <c r="TOT3" s="128"/>
      <c r="TOU3" s="128"/>
      <c r="TOV3" s="128"/>
      <c r="TOW3" s="128"/>
      <c r="TOX3" s="128"/>
      <c r="TOY3" s="128"/>
      <c r="TOZ3" s="128"/>
      <c r="TPA3" s="128"/>
      <c r="TPB3" s="128"/>
      <c r="TPC3" s="128"/>
      <c r="TPD3" s="128"/>
      <c r="TPE3" s="128"/>
      <c r="TPF3" s="128"/>
      <c r="TPG3" s="128"/>
      <c r="TPH3" s="128"/>
      <c r="TPI3" s="128"/>
      <c r="TPJ3" s="128"/>
      <c r="TPK3" s="128"/>
      <c r="TPL3" s="128"/>
      <c r="TPM3" s="128"/>
      <c r="TPN3" s="128"/>
      <c r="TPO3" s="128"/>
      <c r="TPP3" s="128"/>
      <c r="TPQ3" s="128"/>
      <c r="TPR3" s="128"/>
      <c r="TPS3" s="128"/>
      <c r="TPT3" s="128"/>
      <c r="TPU3" s="128"/>
      <c r="TPV3" s="128"/>
      <c r="TPW3" s="128"/>
      <c r="TPX3" s="128"/>
      <c r="TPY3" s="128"/>
      <c r="TPZ3" s="128"/>
      <c r="TQA3" s="128"/>
      <c r="TQB3" s="128"/>
      <c r="TQC3" s="128"/>
      <c r="TQD3" s="128"/>
      <c r="TQE3" s="128"/>
      <c r="TQF3" s="128"/>
      <c r="TQG3" s="128"/>
      <c r="TQH3" s="128"/>
      <c r="TQI3" s="128"/>
      <c r="TQJ3" s="128"/>
      <c r="TQK3" s="128"/>
      <c r="TQL3" s="128"/>
      <c r="TQM3" s="128"/>
      <c r="TQN3" s="128"/>
      <c r="TQO3" s="128"/>
      <c r="TQP3" s="128"/>
      <c r="TQQ3" s="128"/>
      <c r="TQR3" s="128"/>
      <c r="TQS3" s="128"/>
      <c r="TQT3" s="128"/>
      <c r="TQU3" s="128"/>
      <c r="TQV3" s="128"/>
      <c r="TQW3" s="128"/>
      <c r="TQX3" s="128"/>
      <c r="TQY3" s="128"/>
      <c r="TQZ3" s="128"/>
      <c r="TRA3" s="128"/>
      <c r="TRB3" s="128"/>
      <c r="TRC3" s="128"/>
      <c r="TRD3" s="128"/>
      <c r="TRE3" s="128"/>
      <c r="TRF3" s="128"/>
      <c r="TRG3" s="128"/>
      <c r="TRH3" s="128"/>
      <c r="TRI3" s="128"/>
      <c r="TRJ3" s="128"/>
      <c r="TRK3" s="128"/>
      <c r="TRL3" s="128"/>
      <c r="TRM3" s="128"/>
      <c r="TRN3" s="128"/>
      <c r="TRO3" s="128"/>
      <c r="TRP3" s="128"/>
      <c r="TRQ3" s="128"/>
      <c r="TRR3" s="128"/>
      <c r="TRS3" s="128"/>
      <c r="TRT3" s="128"/>
      <c r="TRU3" s="128"/>
      <c r="TRV3" s="128"/>
      <c r="TRW3" s="128"/>
      <c r="TRX3" s="128"/>
      <c r="TRY3" s="128"/>
      <c r="TRZ3" s="128"/>
      <c r="TSA3" s="128"/>
      <c r="TSB3" s="128"/>
      <c r="TSC3" s="128"/>
      <c r="TSD3" s="128"/>
      <c r="TSE3" s="128"/>
      <c r="TSF3" s="128"/>
      <c r="TSG3" s="128"/>
      <c r="TSH3" s="128"/>
      <c r="TSI3" s="128"/>
      <c r="TSJ3" s="128"/>
      <c r="TSK3" s="128"/>
      <c r="TSL3" s="128"/>
      <c r="TSM3" s="128"/>
      <c r="TSN3" s="128"/>
      <c r="TSO3" s="128"/>
      <c r="TSP3" s="128"/>
      <c r="TSQ3" s="128"/>
      <c r="TSR3" s="128"/>
      <c r="TSS3" s="128"/>
      <c r="TST3" s="128"/>
      <c r="TSU3" s="128"/>
      <c r="TSV3" s="128"/>
      <c r="TSW3" s="128"/>
      <c r="TSX3" s="128"/>
      <c r="TSY3" s="128"/>
      <c r="TSZ3" s="128"/>
      <c r="TTA3" s="128"/>
      <c r="TTB3" s="128"/>
      <c r="TTC3" s="128"/>
      <c r="TTD3" s="128"/>
      <c r="TTE3" s="128"/>
      <c r="TTF3" s="128"/>
      <c r="TTG3" s="128"/>
      <c r="TTH3" s="128"/>
      <c r="TTI3" s="128"/>
      <c r="TTJ3" s="128"/>
      <c r="TTK3" s="128"/>
      <c r="TTL3" s="128"/>
      <c r="TTM3" s="128"/>
      <c r="TTN3" s="128"/>
      <c r="TTO3" s="128"/>
      <c r="TTP3" s="128"/>
      <c r="TTQ3" s="128"/>
      <c r="TTR3" s="128"/>
      <c r="TTS3" s="128"/>
      <c r="TTT3" s="128"/>
      <c r="TTU3" s="128"/>
      <c r="TTV3" s="128"/>
      <c r="TTW3" s="128"/>
      <c r="TTX3" s="128"/>
      <c r="TTY3" s="128"/>
      <c r="TTZ3" s="128"/>
      <c r="TUA3" s="128"/>
      <c r="TUB3" s="128"/>
      <c r="TUC3" s="128"/>
      <c r="TUD3" s="128"/>
      <c r="TUE3" s="128"/>
      <c r="TUF3" s="128"/>
      <c r="TUG3" s="128"/>
      <c r="TUH3" s="128"/>
      <c r="TUI3" s="128"/>
      <c r="TUJ3" s="128"/>
      <c r="TUK3" s="128"/>
      <c r="TUL3" s="128"/>
      <c r="TUM3" s="128"/>
      <c r="TUN3" s="128"/>
      <c r="TUO3" s="128"/>
      <c r="TUP3" s="128"/>
      <c r="TUQ3" s="128"/>
      <c r="TUR3" s="128"/>
      <c r="TUS3" s="128"/>
      <c r="TUT3" s="128"/>
      <c r="TUU3" s="128"/>
      <c r="TUV3" s="128"/>
      <c r="TUW3" s="128"/>
      <c r="TUX3" s="128"/>
      <c r="TUY3" s="128"/>
      <c r="TUZ3" s="128"/>
      <c r="TVA3" s="128"/>
      <c r="TVB3" s="128"/>
      <c r="TVC3" s="128"/>
      <c r="TVD3" s="128"/>
      <c r="TVE3" s="128"/>
      <c r="TVF3" s="128"/>
      <c r="TVG3" s="128"/>
      <c r="TVH3" s="128"/>
      <c r="TVI3" s="128"/>
      <c r="TVJ3" s="128"/>
      <c r="TVK3" s="128"/>
      <c r="TVL3" s="128"/>
      <c r="TVM3" s="128"/>
      <c r="TVN3" s="128"/>
      <c r="TVO3" s="128"/>
      <c r="TVP3" s="128"/>
      <c r="TVQ3" s="128"/>
      <c r="TVR3" s="128"/>
      <c r="TVS3" s="128"/>
      <c r="TVT3" s="128"/>
      <c r="TVU3" s="128"/>
      <c r="TVV3" s="128"/>
      <c r="TVW3" s="128"/>
      <c r="TVX3" s="128"/>
      <c r="TVY3" s="128"/>
      <c r="TVZ3" s="128"/>
      <c r="TWA3" s="128"/>
      <c r="TWB3" s="128"/>
      <c r="TWC3" s="128"/>
      <c r="TWD3" s="128"/>
      <c r="TWE3" s="128"/>
      <c r="TWF3" s="128"/>
      <c r="TWG3" s="128"/>
      <c r="TWH3" s="128"/>
      <c r="TWI3" s="128"/>
      <c r="TWJ3" s="128"/>
      <c r="TWK3" s="128"/>
      <c r="TWL3" s="128"/>
      <c r="TWM3" s="128"/>
      <c r="TWN3" s="128"/>
      <c r="TWO3" s="128"/>
      <c r="TWP3" s="128"/>
      <c r="TWQ3" s="128"/>
      <c r="TWR3" s="128"/>
      <c r="TWS3" s="128"/>
      <c r="TWT3" s="128"/>
      <c r="TWU3" s="128"/>
      <c r="TWV3" s="128"/>
      <c r="TWW3" s="128"/>
      <c r="TWX3" s="128"/>
      <c r="TWY3" s="128"/>
      <c r="TWZ3" s="128"/>
      <c r="TXA3" s="128"/>
      <c r="TXB3" s="128"/>
      <c r="TXC3" s="128"/>
      <c r="TXD3" s="128"/>
      <c r="TXE3" s="128"/>
      <c r="TXF3" s="128"/>
      <c r="TXG3" s="128"/>
      <c r="TXH3" s="128"/>
      <c r="TXI3" s="128"/>
      <c r="TXJ3" s="128"/>
      <c r="TXK3" s="128"/>
      <c r="TXL3" s="128"/>
      <c r="TXM3" s="128"/>
      <c r="TXN3" s="128"/>
      <c r="TXO3" s="128"/>
      <c r="TXP3" s="128"/>
      <c r="TXQ3" s="128"/>
      <c r="TXR3" s="128"/>
      <c r="TXS3" s="128"/>
      <c r="TXT3" s="128"/>
      <c r="TXU3" s="128"/>
      <c r="TXV3" s="128"/>
      <c r="TXW3" s="128"/>
      <c r="TXX3" s="128"/>
      <c r="TXY3" s="128"/>
      <c r="TXZ3" s="128"/>
      <c r="TYA3" s="128"/>
      <c r="TYB3" s="128"/>
      <c r="TYC3" s="128"/>
      <c r="TYD3" s="128"/>
      <c r="TYE3" s="128"/>
      <c r="TYF3" s="128"/>
      <c r="TYG3" s="128"/>
      <c r="TYH3" s="128"/>
      <c r="TYI3" s="128"/>
      <c r="TYJ3" s="128"/>
      <c r="TYK3" s="128"/>
      <c r="TYL3" s="128"/>
      <c r="TYM3" s="128"/>
      <c r="TYN3" s="128"/>
      <c r="TYO3" s="128"/>
      <c r="TYP3" s="128"/>
      <c r="TYQ3" s="128"/>
      <c r="TYR3" s="128"/>
      <c r="TYS3" s="128"/>
      <c r="TYT3" s="128"/>
      <c r="TYU3" s="128"/>
      <c r="TYV3" s="128"/>
      <c r="TYW3" s="128"/>
      <c r="TYX3" s="128"/>
      <c r="TYY3" s="128"/>
      <c r="TYZ3" s="128"/>
      <c r="TZA3" s="128"/>
      <c r="TZB3" s="128"/>
      <c r="TZC3" s="128"/>
      <c r="TZD3" s="128"/>
      <c r="TZE3" s="128"/>
      <c r="TZF3" s="128"/>
      <c r="TZG3" s="128"/>
      <c r="TZH3" s="128"/>
      <c r="TZI3" s="128"/>
      <c r="TZJ3" s="128"/>
      <c r="TZK3" s="128"/>
      <c r="TZL3" s="128"/>
      <c r="TZM3" s="128"/>
      <c r="TZN3" s="128"/>
      <c r="TZO3" s="128"/>
      <c r="TZP3" s="128"/>
      <c r="TZQ3" s="128"/>
      <c r="TZR3" s="128"/>
      <c r="TZS3" s="128"/>
      <c r="TZT3" s="128"/>
      <c r="TZU3" s="128"/>
      <c r="TZV3" s="128"/>
      <c r="TZW3" s="128"/>
      <c r="TZX3" s="128"/>
      <c r="TZY3" s="128"/>
      <c r="TZZ3" s="128"/>
      <c r="UAA3" s="128"/>
      <c r="UAB3" s="128"/>
      <c r="UAC3" s="128"/>
      <c r="UAD3" s="128"/>
      <c r="UAE3" s="128"/>
      <c r="UAF3" s="128"/>
      <c r="UAG3" s="128"/>
      <c r="UAH3" s="128"/>
      <c r="UAI3" s="128"/>
      <c r="UAJ3" s="128"/>
      <c r="UAK3" s="128"/>
      <c r="UAL3" s="128"/>
      <c r="UAM3" s="128"/>
      <c r="UAN3" s="128"/>
      <c r="UAO3" s="128"/>
      <c r="UAP3" s="128"/>
      <c r="UAQ3" s="128"/>
      <c r="UAR3" s="128"/>
      <c r="UAS3" s="128"/>
      <c r="UAT3" s="128"/>
      <c r="UAU3" s="128"/>
      <c r="UAV3" s="128"/>
      <c r="UAW3" s="128"/>
      <c r="UAX3" s="128"/>
      <c r="UAY3" s="128"/>
      <c r="UAZ3" s="128"/>
      <c r="UBA3" s="128"/>
      <c r="UBB3" s="128"/>
      <c r="UBC3" s="128"/>
      <c r="UBD3" s="128"/>
      <c r="UBE3" s="128"/>
      <c r="UBF3" s="128"/>
      <c r="UBG3" s="128"/>
      <c r="UBH3" s="128"/>
      <c r="UBI3" s="128"/>
      <c r="UBJ3" s="128"/>
      <c r="UBK3" s="128"/>
      <c r="UBL3" s="128"/>
      <c r="UBM3" s="128"/>
      <c r="UBN3" s="128"/>
      <c r="UBO3" s="128"/>
      <c r="UBP3" s="128"/>
      <c r="UBQ3" s="128"/>
      <c r="UBR3" s="128"/>
      <c r="UBS3" s="128"/>
      <c r="UBT3" s="128"/>
      <c r="UBU3" s="128"/>
      <c r="UBV3" s="128"/>
      <c r="UBW3" s="128"/>
      <c r="UBX3" s="128"/>
      <c r="UBY3" s="128"/>
      <c r="UBZ3" s="128"/>
      <c r="UCA3" s="128"/>
      <c r="UCB3" s="128"/>
      <c r="UCC3" s="128"/>
      <c r="UCD3" s="128"/>
      <c r="UCE3" s="128"/>
      <c r="UCF3" s="128"/>
      <c r="UCG3" s="128"/>
      <c r="UCH3" s="128"/>
      <c r="UCI3" s="128"/>
      <c r="UCJ3" s="128"/>
      <c r="UCK3" s="128"/>
      <c r="UCL3" s="128"/>
      <c r="UCM3" s="128"/>
      <c r="UCN3" s="128"/>
      <c r="UCO3" s="128"/>
      <c r="UCP3" s="128"/>
      <c r="UCQ3" s="128"/>
      <c r="UCR3" s="128"/>
      <c r="UCS3" s="128"/>
      <c r="UCT3" s="128"/>
      <c r="UCU3" s="128"/>
      <c r="UCV3" s="128"/>
      <c r="UCW3" s="128"/>
      <c r="UCX3" s="128"/>
      <c r="UCY3" s="128"/>
      <c r="UCZ3" s="128"/>
      <c r="UDA3" s="128"/>
      <c r="UDB3" s="128"/>
      <c r="UDC3" s="128"/>
      <c r="UDD3" s="128"/>
      <c r="UDE3" s="128"/>
      <c r="UDF3" s="128"/>
      <c r="UDG3" s="128"/>
      <c r="UDH3" s="128"/>
      <c r="UDI3" s="128"/>
      <c r="UDJ3" s="128"/>
      <c r="UDK3" s="128"/>
      <c r="UDL3" s="128"/>
      <c r="UDM3" s="128"/>
      <c r="UDN3" s="128"/>
      <c r="UDO3" s="128"/>
      <c r="UDP3" s="128"/>
      <c r="UDQ3" s="128"/>
      <c r="UDR3" s="128"/>
      <c r="UDS3" s="128"/>
      <c r="UDT3" s="128"/>
      <c r="UDU3" s="128"/>
      <c r="UDV3" s="128"/>
      <c r="UDW3" s="128"/>
      <c r="UDX3" s="128"/>
      <c r="UDY3" s="128"/>
      <c r="UDZ3" s="128"/>
      <c r="UEA3" s="128"/>
      <c r="UEB3" s="128"/>
      <c r="UEC3" s="128"/>
      <c r="UED3" s="128"/>
      <c r="UEE3" s="128"/>
      <c r="UEF3" s="128"/>
      <c r="UEG3" s="128"/>
      <c r="UEH3" s="128"/>
      <c r="UEI3" s="128"/>
      <c r="UEJ3" s="128"/>
      <c r="UEK3" s="128"/>
      <c r="UEL3" s="128"/>
      <c r="UEM3" s="128"/>
      <c r="UEN3" s="128"/>
      <c r="UEO3" s="128"/>
      <c r="UEP3" s="128"/>
      <c r="UEQ3" s="128"/>
      <c r="UER3" s="128"/>
      <c r="UES3" s="128"/>
      <c r="UET3" s="128"/>
      <c r="UEU3" s="128"/>
      <c r="UEV3" s="128"/>
      <c r="UEW3" s="128"/>
      <c r="UEX3" s="128"/>
      <c r="UEY3" s="128"/>
      <c r="UEZ3" s="128"/>
      <c r="UFA3" s="128"/>
      <c r="UFB3" s="128"/>
      <c r="UFC3" s="128"/>
      <c r="UFD3" s="128"/>
      <c r="UFE3" s="128"/>
      <c r="UFF3" s="128"/>
      <c r="UFG3" s="128"/>
      <c r="UFH3" s="128"/>
      <c r="UFI3" s="128"/>
      <c r="UFJ3" s="128"/>
      <c r="UFK3" s="128"/>
      <c r="UFL3" s="128"/>
      <c r="UFM3" s="128"/>
      <c r="UFN3" s="128"/>
      <c r="UFO3" s="128"/>
      <c r="UFP3" s="128"/>
      <c r="UFQ3" s="128"/>
      <c r="UFR3" s="128"/>
      <c r="UFS3" s="128"/>
      <c r="UFT3" s="128"/>
      <c r="UFU3" s="128"/>
      <c r="UFV3" s="128"/>
      <c r="UFW3" s="128"/>
      <c r="UFX3" s="128"/>
      <c r="UFY3" s="128"/>
      <c r="UFZ3" s="128"/>
      <c r="UGA3" s="128"/>
      <c r="UGB3" s="128"/>
      <c r="UGC3" s="128"/>
      <c r="UGD3" s="128"/>
      <c r="UGE3" s="128"/>
      <c r="UGF3" s="128"/>
      <c r="UGG3" s="128"/>
      <c r="UGH3" s="128"/>
      <c r="UGI3" s="128"/>
      <c r="UGJ3" s="128"/>
      <c r="UGK3" s="128"/>
      <c r="UGL3" s="128"/>
      <c r="UGM3" s="128"/>
      <c r="UGN3" s="128"/>
      <c r="UGO3" s="128"/>
      <c r="UGP3" s="128"/>
      <c r="UGQ3" s="128"/>
      <c r="UGR3" s="128"/>
      <c r="UGS3" s="128"/>
      <c r="UGT3" s="128"/>
      <c r="UGU3" s="128"/>
      <c r="UGV3" s="128"/>
      <c r="UGW3" s="128"/>
      <c r="UGX3" s="128"/>
      <c r="UGY3" s="128"/>
      <c r="UGZ3" s="128"/>
      <c r="UHA3" s="128"/>
      <c r="UHB3" s="128"/>
      <c r="UHC3" s="128"/>
      <c r="UHD3" s="128"/>
      <c r="UHE3" s="128"/>
      <c r="UHF3" s="128"/>
      <c r="UHG3" s="128"/>
      <c r="UHH3" s="128"/>
      <c r="UHI3" s="128"/>
      <c r="UHJ3" s="128"/>
      <c r="UHK3" s="128"/>
      <c r="UHL3" s="128"/>
      <c r="UHM3" s="128"/>
      <c r="UHN3" s="128"/>
      <c r="UHO3" s="128"/>
      <c r="UHP3" s="128"/>
      <c r="UHQ3" s="128"/>
      <c r="UHR3" s="128"/>
      <c r="UHS3" s="128"/>
      <c r="UHT3" s="128"/>
      <c r="UHU3" s="128"/>
      <c r="UHV3" s="128"/>
      <c r="UHW3" s="128"/>
      <c r="UHX3" s="128"/>
      <c r="UHY3" s="128"/>
      <c r="UHZ3" s="128"/>
      <c r="UIA3" s="128"/>
      <c r="UIB3" s="128"/>
      <c r="UIC3" s="128"/>
      <c r="UID3" s="128"/>
      <c r="UIE3" s="128"/>
      <c r="UIF3" s="128"/>
      <c r="UIG3" s="128"/>
      <c r="UIH3" s="128"/>
      <c r="UII3" s="128"/>
      <c r="UIJ3" s="128"/>
      <c r="UIK3" s="128"/>
      <c r="UIL3" s="128"/>
      <c r="UIM3" s="128"/>
      <c r="UIN3" s="128"/>
      <c r="UIO3" s="128"/>
      <c r="UIP3" s="128"/>
      <c r="UIQ3" s="128"/>
      <c r="UIR3" s="128"/>
      <c r="UIS3" s="128"/>
      <c r="UIT3" s="128"/>
      <c r="UIU3" s="128"/>
      <c r="UIV3" s="128"/>
      <c r="UIW3" s="128"/>
      <c r="UIX3" s="128"/>
      <c r="UIY3" s="128"/>
      <c r="UIZ3" s="128"/>
      <c r="UJA3" s="128"/>
      <c r="UJB3" s="128"/>
      <c r="UJC3" s="128"/>
      <c r="UJD3" s="128"/>
      <c r="UJE3" s="128"/>
      <c r="UJF3" s="128"/>
      <c r="UJG3" s="128"/>
      <c r="UJH3" s="128"/>
      <c r="UJI3" s="128"/>
      <c r="UJJ3" s="128"/>
      <c r="UJK3" s="128"/>
      <c r="UJL3" s="128"/>
      <c r="UJM3" s="128"/>
      <c r="UJN3" s="128"/>
      <c r="UJO3" s="128"/>
      <c r="UJP3" s="128"/>
      <c r="UJQ3" s="128"/>
      <c r="UJR3" s="128"/>
      <c r="UJS3" s="128"/>
      <c r="UJT3" s="128"/>
      <c r="UJU3" s="128"/>
      <c r="UJV3" s="128"/>
      <c r="UJW3" s="128"/>
      <c r="UJX3" s="128"/>
      <c r="UJY3" s="128"/>
      <c r="UJZ3" s="128"/>
      <c r="UKA3" s="128"/>
      <c r="UKB3" s="128"/>
      <c r="UKC3" s="128"/>
      <c r="UKD3" s="128"/>
      <c r="UKE3" s="128"/>
      <c r="UKF3" s="128"/>
      <c r="UKG3" s="128"/>
      <c r="UKH3" s="128"/>
      <c r="UKI3" s="128"/>
      <c r="UKJ3" s="128"/>
      <c r="UKK3" s="128"/>
      <c r="UKL3" s="128"/>
      <c r="UKM3" s="128"/>
      <c r="UKN3" s="128"/>
      <c r="UKO3" s="128"/>
      <c r="UKP3" s="128"/>
      <c r="UKQ3" s="128"/>
      <c r="UKR3" s="128"/>
      <c r="UKS3" s="128"/>
      <c r="UKT3" s="128"/>
      <c r="UKU3" s="128"/>
      <c r="UKV3" s="128"/>
      <c r="UKW3" s="128"/>
      <c r="UKX3" s="128"/>
      <c r="UKY3" s="128"/>
      <c r="UKZ3" s="128"/>
      <c r="ULA3" s="128"/>
      <c r="ULB3" s="128"/>
      <c r="ULC3" s="128"/>
      <c r="ULD3" s="128"/>
      <c r="ULE3" s="128"/>
      <c r="ULF3" s="128"/>
      <c r="ULG3" s="128"/>
      <c r="ULH3" s="128"/>
      <c r="ULI3" s="128"/>
      <c r="ULJ3" s="128"/>
      <c r="ULK3" s="128"/>
      <c r="ULL3" s="128"/>
      <c r="ULM3" s="128"/>
      <c r="ULN3" s="128"/>
      <c r="ULO3" s="128"/>
      <c r="ULP3" s="128"/>
      <c r="ULQ3" s="128"/>
      <c r="ULR3" s="128"/>
      <c r="ULS3" s="128"/>
      <c r="ULT3" s="128"/>
      <c r="ULU3" s="128"/>
      <c r="ULV3" s="128"/>
      <c r="ULW3" s="128"/>
      <c r="ULX3" s="128"/>
      <c r="ULY3" s="128"/>
      <c r="ULZ3" s="128"/>
      <c r="UMA3" s="128"/>
      <c r="UMB3" s="128"/>
      <c r="UMC3" s="128"/>
      <c r="UMD3" s="128"/>
      <c r="UME3" s="128"/>
      <c r="UMF3" s="128"/>
      <c r="UMG3" s="128"/>
      <c r="UMH3" s="128"/>
      <c r="UMI3" s="128"/>
      <c r="UMJ3" s="128"/>
      <c r="UMK3" s="128"/>
      <c r="UML3" s="128"/>
      <c r="UMM3" s="128"/>
      <c r="UMN3" s="128"/>
      <c r="UMO3" s="128"/>
      <c r="UMP3" s="128"/>
      <c r="UMQ3" s="128"/>
      <c r="UMR3" s="128"/>
      <c r="UMS3" s="128"/>
      <c r="UMT3" s="128"/>
      <c r="UMU3" s="128"/>
      <c r="UMV3" s="128"/>
      <c r="UMW3" s="128"/>
      <c r="UMX3" s="128"/>
      <c r="UMY3" s="128"/>
      <c r="UMZ3" s="128"/>
      <c r="UNA3" s="128"/>
      <c r="UNB3" s="128"/>
      <c r="UNC3" s="128"/>
      <c r="UND3" s="128"/>
      <c r="UNE3" s="128"/>
      <c r="UNF3" s="128"/>
      <c r="UNG3" s="128"/>
      <c r="UNH3" s="128"/>
      <c r="UNI3" s="128"/>
      <c r="UNJ3" s="128"/>
      <c r="UNK3" s="128"/>
      <c r="UNL3" s="128"/>
      <c r="UNM3" s="128"/>
      <c r="UNN3" s="128"/>
      <c r="UNO3" s="128"/>
      <c r="UNP3" s="128"/>
      <c r="UNQ3" s="128"/>
      <c r="UNR3" s="128"/>
      <c r="UNS3" s="128"/>
      <c r="UNT3" s="128"/>
      <c r="UNU3" s="128"/>
      <c r="UNV3" s="128"/>
      <c r="UNW3" s="128"/>
      <c r="UNX3" s="128"/>
      <c r="UNY3" s="128"/>
      <c r="UNZ3" s="128"/>
      <c r="UOA3" s="128"/>
      <c r="UOB3" s="128"/>
      <c r="UOC3" s="128"/>
      <c r="UOD3" s="128"/>
      <c r="UOE3" s="128"/>
      <c r="UOF3" s="128"/>
      <c r="UOG3" s="128"/>
      <c r="UOH3" s="128"/>
      <c r="UOI3" s="128"/>
      <c r="UOJ3" s="128"/>
      <c r="UOK3" s="128"/>
      <c r="UOL3" s="128"/>
      <c r="UOM3" s="128"/>
      <c r="UON3" s="128"/>
      <c r="UOO3" s="128"/>
      <c r="UOP3" s="128"/>
      <c r="UOQ3" s="128"/>
      <c r="UOR3" s="128"/>
      <c r="UOS3" s="128"/>
      <c r="UOT3" s="128"/>
      <c r="UOU3" s="128"/>
      <c r="UOV3" s="128"/>
      <c r="UOW3" s="128"/>
      <c r="UOX3" s="128"/>
      <c r="UOY3" s="128"/>
      <c r="UOZ3" s="128"/>
      <c r="UPA3" s="128"/>
      <c r="UPB3" s="128"/>
      <c r="UPC3" s="128"/>
      <c r="UPD3" s="128"/>
      <c r="UPE3" s="128"/>
      <c r="UPF3" s="128"/>
      <c r="UPG3" s="128"/>
      <c r="UPH3" s="128"/>
      <c r="UPI3" s="128"/>
      <c r="UPJ3" s="128"/>
      <c r="UPK3" s="128"/>
      <c r="UPL3" s="128"/>
      <c r="UPM3" s="128"/>
      <c r="UPN3" s="128"/>
      <c r="UPO3" s="128"/>
      <c r="UPP3" s="128"/>
      <c r="UPQ3" s="128"/>
      <c r="UPR3" s="128"/>
      <c r="UPS3" s="128"/>
      <c r="UPT3" s="128"/>
      <c r="UPU3" s="128"/>
      <c r="UPV3" s="128"/>
      <c r="UPW3" s="128"/>
      <c r="UPX3" s="128"/>
      <c r="UPY3" s="128"/>
      <c r="UPZ3" s="128"/>
      <c r="UQA3" s="128"/>
      <c r="UQB3" s="128"/>
      <c r="UQC3" s="128"/>
      <c r="UQD3" s="128"/>
      <c r="UQE3" s="128"/>
      <c r="UQF3" s="128"/>
      <c r="UQG3" s="128"/>
      <c r="UQH3" s="128"/>
      <c r="UQI3" s="128"/>
      <c r="UQJ3" s="128"/>
      <c r="UQK3" s="128"/>
      <c r="UQL3" s="128"/>
      <c r="UQM3" s="128"/>
      <c r="UQN3" s="128"/>
      <c r="UQO3" s="128"/>
      <c r="UQP3" s="128"/>
      <c r="UQQ3" s="128"/>
      <c r="UQR3" s="128"/>
      <c r="UQS3" s="128"/>
      <c r="UQT3" s="128"/>
      <c r="UQU3" s="128"/>
      <c r="UQV3" s="128"/>
      <c r="UQW3" s="128"/>
      <c r="UQX3" s="128"/>
      <c r="UQY3" s="128"/>
      <c r="UQZ3" s="128"/>
      <c r="URA3" s="128"/>
      <c r="URB3" s="128"/>
      <c r="URC3" s="128"/>
      <c r="URD3" s="128"/>
      <c r="URE3" s="128"/>
      <c r="URF3" s="128"/>
      <c r="URG3" s="128"/>
      <c r="URH3" s="128"/>
      <c r="URI3" s="128"/>
      <c r="URJ3" s="128"/>
      <c r="URK3" s="128"/>
      <c r="URL3" s="128"/>
      <c r="URM3" s="128"/>
      <c r="URN3" s="128"/>
      <c r="URO3" s="128"/>
      <c r="URP3" s="128"/>
      <c r="URQ3" s="128"/>
      <c r="URR3" s="128"/>
      <c r="URS3" s="128"/>
      <c r="URT3" s="128"/>
      <c r="URU3" s="128"/>
      <c r="URV3" s="128"/>
      <c r="URW3" s="128"/>
      <c r="URX3" s="128"/>
      <c r="URY3" s="128"/>
      <c r="URZ3" s="128"/>
      <c r="USA3" s="128"/>
      <c r="USB3" s="128"/>
      <c r="USC3" s="128"/>
      <c r="USD3" s="128"/>
      <c r="USE3" s="128"/>
      <c r="USF3" s="128"/>
      <c r="USG3" s="128"/>
      <c r="USH3" s="128"/>
      <c r="USI3" s="128"/>
      <c r="USJ3" s="128"/>
      <c r="USK3" s="128"/>
      <c r="USL3" s="128"/>
      <c r="USM3" s="128"/>
      <c r="USN3" s="128"/>
      <c r="USO3" s="128"/>
      <c r="USP3" s="128"/>
      <c r="USQ3" s="128"/>
      <c r="USR3" s="128"/>
      <c r="USS3" s="128"/>
      <c r="UST3" s="128"/>
      <c r="USU3" s="128"/>
      <c r="USV3" s="128"/>
      <c r="USW3" s="128"/>
      <c r="USX3" s="128"/>
      <c r="USY3" s="128"/>
      <c r="USZ3" s="128"/>
      <c r="UTA3" s="128"/>
      <c r="UTB3" s="128"/>
      <c r="UTC3" s="128"/>
      <c r="UTD3" s="128"/>
      <c r="UTE3" s="128"/>
      <c r="UTF3" s="128"/>
      <c r="UTG3" s="128"/>
      <c r="UTH3" s="128"/>
      <c r="UTI3" s="128"/>
      <c r="UTJ3" s="128"/>
      <c r="UTK3" s="128"/>
      <c r="UTL3" s="128"/>
      <c r="UTM3" s="128"/>
      <c r="UTN3" s="128"/>
      <c r="UTO3" s="128"/>
      <c r="UTP3" s="128"/>
      <c r="UTQ3" s="128"/>
      <c r="UTR3" s="128"/>
      <c r="UTS3" s="128"/>
      <c r="UTT3" s="128"/>
      <c r="UTU3" s="128"/>
      <c r="UTV3" s="128"/>
      <c r="UTW3" s="128"/>
      <c r="UTX3" s="128"/>
      <c r="UTY3" s="128"/>
      <c r="UTZ3" s="128"/>
      <c r="UUA3" s="128"/>
      <c r="UUB3" s="128"/>
      <c r="UUC3" s="128"/>
      <c r="UUD3" s="128"/>
      <c r="UUE3" s="128"/>
      <c r="UUF3" s="128"/>
      <c r="UUG3" s="128"/>
      <c r="UUH3" s="128"/>
      <c r="UUI3" s="128"/>
      <c r="UUJ3" s="128"/>
      <c r="UUK3" s="128"/>
      <c r="UUL3" s="128"/>
      <c r="UUM3" s="128"/>
      <c r="UUN3" s="128"/>
      <c r="UUO3" s="128"/>
      <c r="UUP3" s="128"/>
      <c r="UUQ3" s="128"/>
      <c r="UUR3" s="128"/>
      <c r="UUS3" s="128"/>
      <c r="UUT3" s="128"/>
      <c r="UUU3" s="128"/>
      <c r="UUV3" s="128"/>
      <c r="UUW3" s="128"/>
      <c r="UUX3" s="128"/>
      <c r="UUY3" s="128"/>
      <c r="UUZ3" s="128"/>
      <c r="UVA3" s="128"/>
      <c r="UVB3" s="128"/>
      <c r="UVC3" s="128"/>
      <c r="UVD3" s="128"/>
      <c r="UVE3" s="128"/>
      <c r="UVF3" s="128"/>
      <c r="UVG3" s="128"/>
      <c r="UVH3" s="128"/>
      <c r="UVI3" s="128"/>
      <c r="UVJ3" s="128"/>
      <c r="UVK3" s="128"/>
      <c r="UVL3" s="128"/>
      <c r="UVM3" s="128"/>
      <c r="UVN3" s="128"/>
      <c r="UVO3" s="128"/>
      <c r="UVP3" s="128"/>
      <c r="UVQ3" s="128"/>
      <c r="UVR3" s="128"/>
      <c r="UVS3" s="128"/>
      <c r="UVT3" s="128"/>
      <c r="UVU3" s="128"/>
      <c r="UVV3" s="128"/>
      <c r="UVW3" s="128"/>
      <c r="UVX3" s="128"/>
      <c r="UVY3" s="128"/>
      <c r="UVZ3" s="128"/>
      <c r="UWA3" s="128"/>
      <c r="UWB3" s="128"/>
      <c r="UWC3" s="128"/>
      <c r="UWD3" s="128"/>
      <c r="UWE3" s="128"/>
      <c r="UWF3" s="128"/>
      <c r="UWG3" s="128"/>
      <c r="UWH3" s="128"/>
      <c r="UWI3" s="128"/>
      <c r="UWJ3" s="128"/>
      <c r="UWK3" s="128"/>
      <c r="UWL3" s="128"/>
      <c r="UWM3" s="128"/>
      <c r="UWN3" s="128"/>
      <c r="UWO3" s="128"/>
      <c r="UWP3" s="128"/>
      <c r="UWQ3" s="128"/>
      <c r="UWR3" s="128"/>
      <c r="UWS3" s="128"/>
      <c r="UWT3" s="128"/>
      <c r="UWU3" s="128"/>
      <c r="UWV3" s="128"/>
      <c r="UWW3" s="128"/>
      <c r="UWX3" s="128"/>
      <c r="UWY3" s="128"/>
      <c r="UWZ3" s="128"/>
      <c r="UXA3" s="128"/>
      <c r="UXB3" s="128"/>
      <c r="UXC3" s="128"/>
      <c r="UXD3" s="128"/>
      <c r="UXE3" s="128"/>
      <c r="UXF3" s="128"/>
      <c r="UXG3" s="128"/>
      <c r="UXH3" s="128"/>
      <c r="UXI3" s="128"/>
      <c r="UXJ3" s="128"/>
      <c r="UXK3" s="128"/>
      <c r="UXL3" s="128"/>
      <c r="UXM3" s="128"/>
      <c r="UXN3" s="128"/>
      <c r="UXO3" s="128"/>
      <c r="UXP3" s="128"/>
      <c r="UXQ3" s="128"/>
      <c r="UXR3" s="128"/>
      <c r="UXS3" s="128"/>
      <c r="UXT3" s="128"/>
      <c r="UXU3" s="128"/>
      <c r="UXV3" s="128"/>
      <c r="UXW3" s="128"/>
      <c r="UXX3" s="128"/>
      <c r="UXY3" s="128"/>
      <c r="UXZ3" s="128"/>
      <c r="UYA3" s="128"/>
      <c r="UYB3" s="128"/>
      <c r="UYC3" s="128"/>
      <c r="UYD3" s="128"/>
      <c r="UYE3" s="128"/>
      <c r="UYF3" s="128"/>
      <c r="UYG3" s="128"/>
      <c r="UYH3" s="128"/>
      <c r="UYI3" s="128"/>
      <c r="UYJ3" s="128"/>
      <c r="UYK3" s="128"/>
      <c r="UYL3" s="128"/>
      <c r="UYM3" s="128"/>
      <c r="UYN3" s="128"/>
      <c r="UYO3" s="128"/>
      <c r="UYP3" s="128"/>
      <c r="UYQ3" s="128"/>
      <c r="UYR3" s="128"/>
      <c r="UYS3" s="128"/>
      <c r="UYT3" s="128"/>
      <c r="UYU3" s="128"/>
      <c r="UYV3" s="128"/>
      <c r="UYW3" s="128"/>
      <c r="UYX3" s="128"/>
      <c r="UYY3" s="128"/>
      <c r="UYZ3" s="128"/>
      <c r="UZA3" s="128"/>
      <c r="UZB3" s="128"/>
      <c r="UZC3" s="128"/>
      <c r="UZD3" s="128"/>
      <c r="UZE3" s="128"/>
      <c r="UZF3" s="128"/>
      <c r="UZG3" s="128"/>
      <c r="UZH3" s="128"/>
      <c r="UZI3" s="128"/>
      <c r="UZJ3" s="128"/>
      <c r="UZK3" s="128"/>
      <c r="UZL3" s="128"/>
      <c r="UZM3" s="128"/>
      <c r="UZN3" s="128"/>
      <c r="UZO3" s="128"/>
      <c r="UZP3" s="128"/>
      <c r="UZQ3" s="128"/>
      <c r="UZR3" s="128"/>
      <c r="UZS3" s="128"/>
      <c r="UZT3" s="128"/>
      <c r="UZU3" s="128"/>
      <c r="UZV3" s="128"/>
      <c r="UZW3" s="128"/>
      <c r="UZX3" s="128"/>
      <c r="UZY3" s="128"/>
      <c r="UZZ3" s="128"/>
      <c r="VAA3" s="128"/>
      <c r="VAB3" s="128"/>
      <c r="VAC3" s="128"/>
      <c r="VAD3" s="128"/>
      <c r="VAE3" s="128"/>
      <c r="VAF3" s="128"/>
      <c r="VAG3" s="128"/>
      <c r="VAH3" s="128"/>
      <c r="VAI3" s="128"/>
      <c r="VAJ3" s="128"/>
      <c r="VAK3" s="128"/>
      <c r="VAL3" s="128"/>
      <c r="VAM3" s="128"/>
      <c r="VAN3" s="128"/>
      <c r="VAO3" s="128"/>
      <c r="VAP3" s="128"/>
      <c r="VAQ3" s="128"/>
      <c r="VAR3" s="128"/>
      <c r="VAS3" s="128"/>
      <c r="VAT3" s="128"/>
      <c r="VAU3" s="128"/>
      <c r="VAV3" s="128"/>
      <c r="VAW3" s="128"/>
      <c r="VAX3" s="128"/>
      <c r="VAY3" s="128"/>
      <c r="VAZ3" s="128"/>
      <c r="VBA3" s="128"/>
      <c r="VBB3" s="128"/>
      <c r="VBC3" s="128"/>
      <c r="VBD3" s="128"/>
      <c r="VBE3" s="128"/>
      <c r="VBF3" s="128"/>
      <c r="VBG3" s="128"/>
      <c r="VBH3" s="128"/>
      <c r="VBI3" s="128"/>
      <c r="VBJ3" s="128"/>
      <c r="VBK3" s="128"/>
      <c r="VBL3" s="128"/>
      <c r="VBM3" s="128"/>
      <c r="VBN3" s="128"/>
      <c r="VBO3" s="128"/>
      <c r="VBP3" s="128"/>
      <c r="VBQ3" s="128"/>
      <c r="VBR3" s="128"/>
      <c r="VBS3" s="128"/>
      <c r="VBT3" s="128"/>
      <c r="VBU3" s="128"/>
      <c r="VBV3" s="128"/>
      <c r="VBW3" s="128"/>
      <c r="VBX3" s="128"/>
      <c r="VBY3" s="128"/>
      <c r="VBZ3" s="128"/>
      <c r="VCA3" s="128"/>
      <c r="VCB3" s="128"/>
      <c r="VCC3" s="128"/>
      <c r="VCD3" s="128"/>
      <c r="VCE3" s="128"/>
      <c r="VCF3" s="128"/>
      <c r="VCG3" s="128"/>
      <c r="VCH3" s="128"/>
      <c r="VCI3" s="128"/>
      <c r="VCJ3" s="128"/>
      <c r="VCK3" s="128"/>
      <c r="VCL3" s="128"/>
      <c r="VCM3" s="128"/>
      <c r="VCN3" s="128"/>
      <c r="VCO3" s="128"/>
      <c r="VCP3" s="128"/>
      <c r="VCQ3" s="128"/>
      <c r="VCR3" s="128"/>
      <c r="VCS3" s="128"/>
      <c r="VCT3" s="128"/>
      <c r="VCU3" s="128"/>
      <c r="VCV3" s="128"/>
      <c r="VCW3" s="128"/>
      <c r="VCX3" s="128"/>
      <c r="VCY3" s="128"/>
      <c r="VCZ3" s="128"/>
      <c r="VDA3" s="128"/>
      <c r="VDB3" s="128"/>
      <c r="VDC3" s="128"/>
      <c r="VDD3" s="128"/>
      <c r="VDE3" s="128"/>
      <c r="VDF3" s="128"/>
      <c r="VDG3" s="128"/>
      <c r="VDH3" s="128"/>
      <c r="VDI3" s="128"/>
      <c r="VDJ3" s="128"/>
      <c r="VDK3" s="128"/>
      <c r="VDL3" s="128"/>
      <c r="VDM3" s="128"/>
      <c r="VDN3" s="128"/>
      <c r="VDO3" s="128"/>
      <c r="VDP3" s="128"/>
      <c r="VDQ3" s="128"/>
      <c r="VDR3" s="128"/>
      <c r="VDS3" s="128"/>
      <c r="VDT3" s="128"/>
      <c r="VDU3" s="128"/>
      <c r="VDV3" s="128"/>
      <c r="VDW3" s="128"/>
      <c r="VDX3" s="128"/>
      <c r="VDY3" s="128"/>
      <c r="VDZ3" s="128"/>
      <c r="VEA3" s="128"/>
      <c r="VEB3" s="128"/>
      <c r="VEC3" s="128"/>
      <c r="VED3" s="128"/>
      <c r="VEE3" s="128"/>
      <c r="VEF3" s="128"/>
      <c r="VEG3" s="128"/>
      <c r="VEH3" s="128"/>
      <c r="VEI3" s="128"/>
      <c r="VEJ3" s="128"/>
      <c r="VEK3" s="128"/>
      <c r="VEL3" s="128"/>
      <c r="VEM3" s="128"/>
      <c r="VEN3" s="128"/>
      <c r="VEO3" s="128"/>
      <c r="VEP3" s="128"/>
      <c r="VEQ3" s="128"/>
      <c r="VER3" s="128"/>
      <c r="VES3" s="128"/>
      <c r="VET3" s="128"/>
      <c r="VEU3" s="128"/>
      <c r="VEV3" s="128"/>
      <c r="VEW3" s="128"/>
      <c r="VEX3" s="128"/>
      <c r="VEY3" s="128"/>
      <c r="VEZ3" s="128"/>
      <c r="VFA3" s="128"/>
      <c r="VFB3" s="128"/>
      <c r="VFC3" s="128"/>
      <c r="VFD3" s="128"/>
      <c r="VFE3" s="128"/>
      <c r="VFF3" s="128"/>
      <c r="VFG3" s="128"/>
      <c r="VFH3" s="128"/>
      <c r="VFI3" s="128"/>
      <c r="VFJ3" s="128"/>
      <c r="VFK3" s="128"/>
      <c r="VFL3" s="128"/>
      <c r="VFM3" s="128"/>
      <c r="VFN3" s="128"/>
      <c r="VFO3" s="128"/>
      <c r="VFP3" s="128"/>
      <c r="VFQ3" s="128"/>
      <c r="VFR3" s="128"/>
      <c r="VFS3" s="128"/>
      <c r="VFT3" s="128"/>
      <c r="VFU3" s="128"/>
      <c r="VFV3" s="128"/>
      <c r="VFW3" s="128"/>
      <c r="VFX3" s="128"/>
      <c r="VFY3" s="128"/>
      <c r="VFZ3" s="128"/>
      <c r="VGA3" s="128"/>
      <c r="VGB3" s="128"/>
      <c r="VGC3" s="128"/>
      <c r="VGD3" s="128"/>
      <c r="VGE3" s="128"/>
      <c r="VGF3" s="128"/>
      <c r="VGG3" s="128"/>
      <c r="VGH3" s="128"/>
      <c r="VGI3" s="128"/>
      <c r="VGJ3" s="128"/>
      <c r="VGK3" s="128"/>
      <c r="VGL3" s="128"/>
      <c r="VGM3" s="128"/>
      <c r="VGN3" s="128"/>
      <c r="VGO3" s="128"/>
      <c r="VGP3" s="128"/>
      <c r="VGQ3" s="128"/>
      <c r="VGR3" s="128"/>
      <c r="VGS3" s="128"/>
      <c r="VGT3" s="128"/>
      <c r="VGU3" s="128"/>
      <c r="VGV3" s="128"/>
      <c r="VGW3" s="128"/>
      <c r="VGX3" s="128"/>
      <c r="VGY3" s="128"/>
      <c r="VGZ3" s="128"/>
      <c r="VHA3" s="128"/>
      <c r="VHB3" s="128"/>
      <c r="VHC3" s="128"/>
      <c r="VHD3" s="128"/>
      <c r="VHE3" s="128"/>
      <c r="VHF3" s="128"/>
      <c r="VHG3" s="128"/>
      <c r="VHH3" s="128"/>
      <c r="VHI3" s="128"/>
      <c r="VHJ3" s="128"/>
      <c r="VHK3" s="128"/>
      <c r="VHL3" s="128"/>
      <c r="VHM3" s="128"/>
      <c r="VHN3" s="128"/>
      <c r="VHO3" s="128"/>
      <c r="VHP3" s="128"/>
      <c r="VHQ3" s="128"/>
      <c r="VHR3" s="128"/>
      <c r="VHS3" s="128"/>
      <c r="VHT3" s="128"/>
      <c r="VHU3" s="128"/>
      <c r="VHV3" s="128"/>
      <c r="VHW3" s="128"/>
      <c r="VHX3" s="128"/>
      <c r="VHY3" s="128"/>
      <c r="VHZ3" s="128"/>
      <c r="VIA3" s="128"/>
      <c r="VIB3" s="128"/>
      <c r="VIC3" s="128"/>
      <c r="VID3" s="128"/>
      <c r="VIE3" s="128"/>
      <c r="VIF3" s="128"/>
      <c r="VIG3" s="128"/>
      <c r="VIH3" s="128"/>
      <c r="VII3" s="128"/>
      <c r="VIJ3" s="128"/>
      <c r="VIK3" s="128"/>
      <c r="VIL3" s="128"/>
      <c r="VIM3" s="128"/>
      <c r="VIN3" s="128"/>
      <c r="VIO3" s="128"/>
      <c r="VIP3" s="128"/>
      <c r="VIQ3" s="128"/>
      <c r="VIR3" s="128"/>
      <c r="VIS3" s="128"/>
      <c r="VIT3" s="128"/>
      <c r="VIU3" s="128"/>
      <c r="VIV3" s="128"/>
      <c r="VIW3" s="128"/>
      <c r="VIX3" s="128"/>
      <c r="VIY3" s="128"/>
      <c r="VIZ3" s="128"/>
      <c r="VJA3" s="128"/>
      <c r="VJB3" s="128"/>
      <c r="VJC3" s="128"/>
      <c r="VJD3" s="128"/>
      <c r="VJE3" s="128"/>
      <c r="VJF3" s="128"/>
      <c r="VJG3" s="128"/>
      <c r="VJH3" s="128"/>
      <c r="VJI3" s="128"/>
      <c r="VJJ3" s="128"/>
      <c r="VJK3" s="128"/>
      <c r="VJL3" s="128"/>
      <c r="VJM3" s="128"/>
      <c r="VJN3" s="128"/>
      <c r="VJO3" s="128"/>
      <c r="VJP3" s="128"/>
      <c r="VJQ3" s="128"/>
      <c r="VJR3" s="128"/>
      <c r="VJS3" s="128"/>
      <c r="VJT3" s="128"/>
      <c r="VJU3" s="128"/>
      <c r="VJV3" s="128"/>
      <c r="VJW3" s="128"/>
      <c r="VJX3" s="128"/>
      <c r="VJY3" s="128"/>
      <c r="VJZ3" s="128"/>
      <c r="VKA3" s="128"/>
      <c r="VKB3" s="128"/>
      <c r="VKC3" s="128"/>
      <c r="VKD3" s="128"/>
      <c r="VKE3" s="128"/>
      <c r="VKF3" s="128"/>
      <c r="VKG3" s="128"/>
      <c r="VKH3" s="128"/>
      <c r="VKI3" s="128"/>
      <c r="VKJ3" s="128"/>
      <c r="VKK3" s="128"/>
      <c r="VKL3" s="128"/>
      <c r="VKM3" s="128"/>
      <c r="VKN3" s="128"/>
      <c r="VKO3" s="128"/>
      <c r="VKP3" s="128"/>
      <c r="VKQ3" s="128"/>
      <c r="VKR3" s="128"/>
      <c r="VKS3" s="128"/>
      <c r="VKT3" s="128"/>
      <c r="VKU3" s="128"/>
      <c r="VKV3" s="128"/>
      <c r="VKW3" s="128"/>
      <c r="VKX3" s="128"/>
      <c r="VKY3" s="128"/>
      <c r="VKZ3" s="128"/>
      <c r="VLA3" s="128"/>
      <c r="VLB3" s="128"/>
      <c r="VLC3" s="128"/>
      <c r="VLD3" s="128"/>
      <c r="VLE3" s="128"/>
      <c r="VLF3" s="128"/>
      <c r="VLG3" s="128"/>
      <c r="VLH3" s="128"/>
      <c r="VLI3" s="128"/>
      <c r="VLJ3" s="128"/>
      <c r="VLK3" s="128"/>
      <c r="VLL3" s="128"/>
      <c r="VLM3" s="128"/>
      <c r="VLN3" s="128"/>
      <c r="VLO3" s="128"/>
      <c r="VLP3" s="128"/>
      <c r="VLQ3" s="128"/>
      <c r="VLR3" s="128"/>
      <c r="VLS3" s="128"/>
      <c r="VLT3" s="128"/>
      <c r="VLU3" s="128"/>
      <c r="VLV3" s="128"/>
      <c r="VLW3" s="128"/>
      <c r="VLX3" s="128"/>
      <c r="VLY3" s="128"/>
      <c r="VLZ3" s="128"/>
      <c r="VMA3" s="128"/>
      <c r="VMB3" s="128"/>
      <c r="VMC3" s="128"/>
      <c r="VMD3" s="128"/>
      <c r="VME3" s="128"/>
      <c r="VMF3" s="128"/>
      <c r="VMG3" s="128"/>
      <c r="VMH3" s="128"/>
      <c r="VMI3" s="128"/>
      <c r="VMJ3" s="128"/>
      <c r="VMK3" s="128"/>
      <c r="VML3" s="128"/>
      <c r="VMM3" s="128"/>
      <c r="VMN3" s="128"/>
      <c r="VMO3" s="128"/>
      <c r="VMP3" s="128"/>
      <c r="VMQ3" s="128"/>
      <c r="VMR3" s="128"/>
      <c r="VMS3" s="128"/>
      <c r="VMT3" s="128"/>
      <c r="VMU3" s="128"/>
      <c r="VMV3" s="128"/>
      <c r="VMW3" s="128"/>
      <c r="VMX3" s="128"/>
      <c r="VMY3" s="128"/>
      <c r="VMZ3" s="128"/>
      <c r="VNA3" s="128"/>
      <c r="VNB3" s="128"/>
      <c r="VNC3" s="128"/>
      <c r="VND3" s="128"/>
      <c r="VNE3" s="128"/>
      <c r="VNF3" s="128"/>
      <c r="VNG3" s="128"/>
      <c r="VNH3" s="128"/>
      <c r="VNI3" s="128"/>
      <c r="VNJ3" s="128"/>
      <c r="VNK3" s="128"/>
      <c r="VNL3" s="128"/>
      <c r="VNM3" s="128"/>
      <c r="VNN3" s="128"/>
      <c r="VNO3" s="128"/>
      <c r="VNP3" s="128"/>
      <c r="VNQ3" s="128"/>
      <c r="VNR3" s="128"/>
      <c r="VNS3" s="128"/>
      <c r="VNT3" s="128"/>
      <c r="VNU3" s="128"/>
      <c r="VNV3" s="128"/>
      <c r="VNW3" s="128"/>
      <c r="VNX3" s="128"/>
      <c r="VNY3" s="128"/>
      <c r="VNZ3" s="128"/>
      <c r="VOA3" s="128"/>
      <c r="VOB3" s="128"/>
      <c r="VOC3" s="128"/>
      <c r="VOD3" s="128"/>
      <c r="VOE3" s="128"/>
      <c r="VOF3" s="128"/>
      <c r="VOG3" s="128"/>
      <c r="VOH3" s="128"/>
      <c r="VOI3" s="128"/>
      <c r="VOJ3" s="128"/>
      <c r="VOK3" s="128"/>
      <c r="VOL3" s="128"/>
      <c r="VOM3" s="128"/>
      <c r="VON3" s="128"/>
      <c r="VOO3" s="128"/>
      <c r="VOP3" s="128"/>
      <c r="VOQ3" s="128"/>
      <c r="VOR3" s="128"/>
      <c r="VOS3" s="128"/>
      <c r="VOT3" s="128"/>
      <c r="VOU3" s="128"/>
      <c r="VOV3" s="128"/>
      <c r="VOW3" s="128"/>
      <c r="VOX3" s="128"/>
      <c r="VOY3" s="128"/>
      <c r="VOZ3" s="128"/>
      <c r="VPA3" s="128"/>
      <c r="VPB3" s="128"/>
      <c r="VPC3" s="128"/>
      <c r="VPD3" s="128"/>
      <c r="VPE3" s="128"/>
      <c r="VPF3" s="128"/>
      <c r="VPG3" s="128"/>
      <c r="VPH3" s="128"/>
      <c r="VPI3" s="128"/>
      <c r="VPJ3" s="128"/>
      <c r="VPK3" s="128"/>
      <c r="VPL3" s="128"/>
      <c r="VPM3" s="128"/>
      <c r="VPN3" s="128"/>
      <c r="VPO3" s="128"/>
      <c r="VPP3" s="128"/>
      <c r="VPQ3" s="128"/>
      <c r="VPR3" s="128"/>
      <c r="VPS3" s="128"/>
      <c r="VPT3" s="128"/>
      <c r="VPU3" s="128"/>
      <c r="VPV3" s="128"/>
      <c r="VPW3" s="128"/>
      <c r="VPX3" s="128"/>
      <c r="VPY3" s="128"/>
      <c r="VPZ3" s="128"/>
      <c r="VQA3" s="128"/>
      <c r="VQB3" s="128"/>
      <c r="VQC3" s="128"/>
      <c r="VQD3" s="128"/>
      <c r="VQE3" s="128"/>
      <c r="VQF3" s="128"/>
      <c r="VQG3" s="128"/>
      <c r="VQH3" s="128"/>
      <c r="VQI3" s="128"/>
      <c r="VQJ3" s="128"/>
      <c r="VQK3" s="128"/>
      <c r="VQL3" s="128"/>
      <c r="VQM3" s="128"/>
      <c r="VQN3" s="128"/>
      <c r="VQO3" s="128"/>
      <c r="VQP3" s="128"/>
      <c r="VQQ3" s="128"/>
      <c r="VQR3" s="128"/>
      <c r="VQS3" s="128"/>
      <c r="VQT3" s="128"/>
      <c r="VQU3" s="128"/>
      <c r="VQV3" s="128"/>
      <c r="VQW3" s="128"/>
      <c r="VQX3" s="128"/>
      <c r="VQY3" s="128"/>
      <c r="VQZ3" s="128"/>
      <c r="VRA3" s="128"/>
      <c r="VRB3" s="128"/>
      <c r="VRC3" s="128"/>
      <c r="VRD3" s="128"/>
      <c r="VRE3" s="128"/>
      <c r="VRF3" s="128"/>
      <c r="VRG3" s="128"/>
      <c r="VRH3" s="128"/>
      <c r="VRI3" s="128"/>
      <c r="VRJ3" s="128"/>
      <c r="VRK3" s="128"/>
      <c r="VRL3" s="128"/>
      <c r="VRM3" s="128"/>
      <c r="VRN3" s="128"/>
      <c r="VRO3" s="128"/>
      <c r="VRP3" s="128"/>
      <c r="VRQ3" s="128"/>
      <c r="VRR3" s="128"/>
      <c r="VRS3" s="128"/>
      <c r="VRT3" s="128"/>
      <c r="VRU3" s="128"/>
      <c r="VRV3" s="128"/>
      <c r="VRW3" s="128"/>
      <c r="VRX3" s="128"/>
      <c r="VRY3" s="128"/>
      <c r="VRZ3" s="128"/>
      <c r="VSA3" s="128"/>
      <c r="VSB3" s="128"/>
      <c r="VSC3" s="128"/>
      <c r="VSD3" s="128"/>
      <c r="VSE3" s="128"/>
      <c r="VSF3" s="128"/>
      <c r="VSG3" s="128"/>
      <c r="VSH3" s="128"/>
      <c r="VSI3" s="128"/>
      <c r="VSJ3" s="128"/>
      <c r="VSK3" s="128"/>
      <c r="VSL3" s="128"/>
      <c r="VSM3" s="128"/>
      <c r="VSN3" s="128"/>
      <c r="VSO3" s="128"/>
      <c r="VSP3" s="128"/>
      <c r="VSQ3" s="128"/>
      <c r="VSR3" s="128"/>
      <c r="VSS3" s="128"/>
      <c r="VST3" s="128"/>
      <c r="VSU3" s="128"/>
      <c r="VSV3" s="128"/>
      <c r="VSW3" s="128"/>
      <c r="VSX3" s="128"/>
      <c r="VSY3" s="128"/>
      <c r="VSZ3" s="128"/>
      <c r="VTA3" s="128"/>
      <c r="VTB3" s="128"/>
      <c r="VTC3" s="128"/>
      <c r="VTD3" s="128"/>
      <c r="VTE3" s="128"/>
      <c r="VTF3" s="128"/>
      <c r="VTG3" s="128"/>
      <c r="VTH3" s="128"/>
      <c r="VTI3" s="128"/>
      <c r="VTJ3" s="128"/>
      <c r="VTK3" s="128"/>
      <c r="VTL3" s="128"/>
      <c r="VTM3" s="128"/>
      <c r="VTN3" s="128"/>
      <c r="VTO3" s="128"/>
      <c r="VTP3" s="128"/>
      <c r="VTQ3" s="128"/>
      <c r="VTR3" s="128"/>
      <c r="VTS3" s="128"/>
      <c r="VTT3" s="128"/>
      <c r="VTU3" s="128"/>
      <c r="VTV3" s="128"/>
      <c r="VTW3" s="128"/>
      <c r="VTX3" s="128"/>
      <c r="VTY3" s="128"/>
      <c r="VTZ3" s="128"/>
      <c r="VUA3" s="128"/>
      <c r="VUB3" s="128"/>
      <c r="VUC3" s="128"/>
      <c r="VUD3" s="128"/>
      <c r="VUE3" s="128"/>
      <c r="VUF3" s="128"/>
      <c r="VUG3" s="128"/>
      <c r="VUH3" s="128"/>
      <c r="VUI3" s="128"/>
      <c r="VUJ3" s="128"/>
      <c r="VUK3" s="128"/>
      <c r="VUL3" s="128"/>
      <c r="VUM3" s="128"/>
      <c r="VUN3" s="128"/>
      <c r="VUO3" s="128"/>
      <c r="VUP3" s="128"/>
      <c r="VUQ3" s="128"/>
      <c r="VUR3" s="128"/>
      <c r="VUS3" s="128"/>
      <c r="VUT3" s="128"/>
      <c r="VUU3" s="128"/>
      <c r="VUV3" s="128"/>
      <c r="VUW3" s="128"/>
      <c r="VUX3" s="128"/>
      <c r="VUY3" s="128"/>
      <c r="VUZ3" s="128"/>
      <c r="VVA3" s="128"/>
      <c r="VVB3" s="128"/>
      <c r="VVC3" s="128"/>
      <c r="VVD3" s="128"/>
      <c r="VVE3" s="128"/>
      <c r="VVF3" s="128"/>
      <c r="VVG3" s="128"/>
      <c r="VVH3" s="128"/>
      <c r="VVI3" s="128"/>
      <c r="VVJ3" s="128"/>
      <c r="VVK3" s="128"/>
      <c r="VVL3" s="128"/>
      <c r="VVM3" s="128"/>
      <c r="VVN3" s="128"/>
      <c r="VVO3" s="128"/>
      <c r="VVP3" s="128"/>
      <c r="VVQ3" s="128"/>
      <c r="VVR3" s="128"/>
      <c r="VVS3" s="128"/>
      <c r="VVT3" s="128"/>
      <c r="VVU3" s="128"/>
      <c r="VVV3" s="128"/>
      <c r="VVW3" s="128"/>
      <c r="VVX3" s="128"/>
      <c r="VVY3" s="128"/>
      <c r="VVZ3" s="128"/>
      <c r="VWA3" s="128"/>
      <c r="VWB3" s="128"/>
      <c r="VWC3" s="128"/>
      <c r="VWD3" s="128"/>
      <c r="VWE3" s="128"/>
      <c r="VWF3" s="128"/>
      <c r="VWG3" s="128"/>
      <c r="VWH3" s="128"/>
      <c r="VWI3" s="128"/>
      <c r="VWJ3" s="128"/>
      <c r="VWK3" s="128"/>
      <c r="VWL3" s="128"/>
      <c r="VWM3" s="128"/>
      <c r="VWN3" s="128"/>
      <c r="VWO3" s="128"/>
      <c r="VWP3" s="128"/>
      <c r="VWQ3" s="128"/>
      <c r="VWR3" s="128"/>
      <c r="VWS3" s="128"/>
      <c r="VWT3" s="128"/>
      <c r="VWU3" s="128"/>
      <c r="VWV3" s="128"/>
      <c r="VWW3" s="128"/>
      <c r="VWX3" s="128"/>
      <c r="VWY3" s="128"/>
      <c r="VWZ3" s="128"/>
      <c r="VXA3" s="128"/>
      <c r="VXB3" s="128"/>
      <c r="VXC3" s="128"/>
      <c r="VXD3" s="128"/>
      <c r="VXE3" s="128"/>
      <c r="VXF3" s="128"/>
      <c r="VXG3" s="128"/>
      <c r="VXH3" s="128"/>
      <c r="VXI3" s="128"/>
      <c r="VXJ3" s="128"/>
      <c r="VXK3" s="128"/>
      <c r="VXL3" s="128"/>
      <c r="VXM3" s="128"/>
      <c r="VXN3" s="128"/>
      <c r="VXO3" s="128"/>
      <c r="VXP3" s="128"/>
      <c r="VXQ3" s="128"/>
      <c r="VXR3" s="128"/>
      <c r="VXS3" s="128"/>
      <c r="VXT3" s="128"/>
      <c r="VXU3" s="128"/>
      <c r="VXV3" s="128"/>
      <c r="VXW3" s="128"/>
      <c r="VXX3" s="128"/>
      <c r="VXY3" s="128"/>
      <c r="VXZ3" s="128"/>
      <c r="VYA3" s="128"/>
      <c r="VYB3" s="128"/>
      <c r="VYC3" s="128"/>
      <c r="VYD3" s="128"/>
      <c r="VYE3" s="128"/>
      <c r="VYF3" s="128"/>
      <c r="VYG3" s="128"/>
      <c r="VYH3" s="128"/>
      <c r="VYI3" s="128"/>
      <c r="VYJ3" s="128"/>
      <c r="VYK3" s="128"/>
      <c r="VYL3" s="128"/>
      <c r="VYM3" s="128"/>
      <c r="VYN3" s="128"/>
      <c r="VYO3" s="128"/>
      <c r="VYP3" s="128"/>
      <c r="VYQ3" s="128"/>
      <c r="VYR3" s="128"/>
      <c r="VYS3" s="128"/>
      <c r="VYT3" s="128"/>
      <c r="VYU3" s="128"/>
      <c r="VYV3" s="128"/>
      <c r="VYW3" s="128"/>
      <c r="VYX3" s="128"/>
      <c r="VYY3" s="128"/>
      <c r="VYZ3" s="128"/>
      <c r="VZA3" s="128"/>
      <c r="VZB3" s="128"/>
      <c r="VZC3" s="128"/>
      <c r="VZD3" s="128"/>
      <c r="VZE3" s="128"/>
      <c r="VZF3" s="128"/>
      <c r="VZG3" s="128"/>
      <c r="VZH3" s="128"/>
      <c r="VZI3" s="128"/>
      <c r="VZJ3" s="128"/>
      <c r="VZK3" s="128"/>
      <c r="VZL3" s="128"/>
      <c r="VZM3" s="128"/>
      <c r="VZN3" s="128"/>
      <c r="VZO3" s="128"/>
      <c r="VZP3" s="128"/>
      <c r="VZQ3" s="128"/>
      <c r="VZR3" s="128"/>
      <c r="VZS3" s="128"/>
      <c r="VZT3" s="128"/>
      <c r="VZU3" s="128"/>
      <c r="VZV3" s="128"/>
      <c r="VZW3" s="128"/>
      <c r="VZX3" s="128"/>
      <c r="VZY3" s="128"/>
      <c r="VZZ3" s="128"/>
      <c r="WAA3" s="128"/>
      <c r="WAB3" s="128"/>
      <c r="WAC3" s="128"/>
      <c r="WAD3" s="128"/>
      <c r="WAE3" s="128"/>
      <c r="WAF3" s="128"/>
      <c r="WAG3" s="128"/>
      <c r="WAH3" s="128"/>
      <c r="WAI3" s="128"/>
      <c r="WAJ3" s="128"/>
      <c r="WAK3" s="128"/>
      <c r="WAL3" s="128"/>
      <c r="WAM3" s="128"/>
      <c r="WAN3" s="128"/>
      <c r="WAO3" s="128"/>
      <c r="WAP3" s="128"/>
      <c r="WAQ3" s="128"/>
      <c r="WAR3" s="128"/>
      <c r="WAS3" s="128"/>
      <c r="WAT3" s="128"/>
      <c r="WAU3" s="128"/>
      <c r="WAV3" s="128"/>
      <c r="WAW3" s="128"/>
      <c r="WAX3" s="128"/>
      <c r="WAY3" s="128"/>
      <c r="WAZ3" s="128"/>
      <c r="WBA3" s="128"/>
      <c r="WBB3" s="128"/>
      <c r="WBC3" s="128"/>
      <c r="WBD3" s="128"/>
      <c r="WBE3" s="128"/>
      <c r="WBF3" s="128"/>
      <c r="WBG3" s="128"/>
      <c r="WBH3" s="128"/>
      <c r="WBI3" s="128"/>
      <c r="WBJ3" s="128"/>
      <c r="WBK3" s="128"/>
      <c r="WBL3" s="128"/>
      <c r="WBM3" s="128"/>
      <c r="WBN3" s="128"/>
      <c r="WBO3" s="128"/>
      <c r="WBP3" s="128"/>
      <c r="WBQ3" s="128"/>
      <c r="WBR3" s="128"/>
      <c r="WBS3" s="128"/>
      <c r="WBT3" s="128"/>
      <c r="WBU3" s="128"/>
      <c r="WBV3" s="128"/>
      <c r="WBW3" s="128"/>
      <c r="WBX3" s="128"/>
      <c r="WBY3" s="128"/>
      <c r="WBZ3" s="128"/>
      <c r="WCA3" s="128"/>
      <c r="WCB3" s="128"/>
      <c r="WCC3" s="128"/>
      <c r="WCD3" s="128"/>
      <c r="WCE3" s="128"/>
      <c r="WCF3" s="128"/>
      <c r="WCG3" s="128"/>
      <c r="WCH3" s="128"/>
      <c r="WCI3" s="128"/>
      <c r="WCJ3" s="128"/>
      <c r="WCK3" s="128"/>
      <c r="WCL3" s="128"/>
      <c r="WCM3" s="128"/>
      <c r="WCN3" s="128"/>
      <c r="WCO3" s="128"/>
      <c r="WCP3" s="128"/>
      <c r="WCQ3" s="128"/>
      <c r="WCR3" s="128"/>
      <c r="WCS3" s="128"/>
      <c r="WCT3" s="128"/>
      <c r="WCU3" s="128"/>
      <c r="WCV3" s="128"/>
      <c r="WCW3" s="128"/>
      <c r="WCX3" s="128"/>
      <c r="WCY3" s="128"/>
      <c r="WCZ3" s="128"/>
      <c r="WDA3" s="128"/>
      <c r="WDB3" s="128"/>
      <c r="WDC3" s="128"/>
      <c r="WDD3" s="128"/>
      <c r="WDE3" s="128"/>
      <c r="WDF3" s="128"/>
      <c r="WDG3" s="128"/>
      <c r="WDH3" s="128"/>
      <c r="WDI3" s="128"/>
      <c r="WDJ3" s="128"/>
      <c r="WDK3" s="128"/>
      <c r="WDL3" s="128"/>
      <c r="WDM3" s="128"/>
      <c r="WDN3" s="128"/>
      <c r="WDO3" s="128"/>
      <c r="WDP3" s="128"/>
      <c r="WDQ3" s="128"/>
      <c r="WDR3" s="128"/>
      <c r="WDS3" s="128"/>
      <c r="WDT3" s="128"/>
      <c r="WDU3" s="128"/>
      <c r="WDV3" s="128"/>
      <c r="WDW3" s="128"/>
      <c r="WDX3" s="128"/>
      <c r="WDY3" s="128"/>
      <c r="WDZ3" s="128"/>
      <c r="WEA3" s="128"/>
      <c r="WEB3" s="128"/>
      <c r="WEC3" s="128"/>
      <c r="WED3" s="128"/>
      <c r="WEE3" s="128"/>
      <c r="WEF3" s="128"/>
      <c r="WEG3" s="128"/>
      <c r="WEH3" s="128"/>
      <c r="WEI3" s="128"/>
      <c r="WEJ3" s="128"/>
      <c r="WEK3" s="128"/>
      <c r="WEL3" s="128"/>
      <c r="WEM3" s="128"/>
      <c r="WEN3" s="128"/>
      <c r="WEO3" s="128"/>
      <c r="WEP3" s="128"/>
      <c r="WEQ3" s="128"/>
      <c r="WER3" s="128"/>
      <c r="WES3" s="128"/>
      <c r="WET3" s="128"/>
      <c r="WEU3" s="128"/>
      <c r="WEV3" s="128"/>
      <c r="WEW3" s="128"/>
      <c r="WEX3" s="128"/>
      <c r="WEY3" s="128"/>
      <c r="WEZ3" s="128"/>
      <c r="WFA3" s="128"/>
      <c r="WFB3" s="128"/>
      <c r="WFC3" s="128"/>
      <c r="WFD3" s="128"/>
      <c r="WFE3" s="128"/>
      <c r="WFF3" s="128"/>
      <c r="WFG3" s="128"/>
      <c r="WFH3" s="128"/>
      <c r="WFI3" s="128"/>
      <c r="WFJ3" s="128"/>
      <c r="WFK3" s="128"/>
      <c r="WFL3" s="128"/>
      <c r="WFM3" s="128"/>
      <c r="WFN3" s="128"/>
      <c r="WFO3" s="128"/>
      <c r="WFP3" s="128"/>
      <c r="WFQ3" s="128"/>
      <c r="WFR3" s="128"/>
      <c r="WFS3" s="128"/>
      <c r="WFT3" s="128"/>
      <c r="WFU3" s="128"/>
      <c r="WFV3" s="128"/>
      <c r="WFW3" s="128"/>
      <c r="WFX3" s="128"/>
      <c r="WFY3" s="128"/>
      <c r="WFZ3" s="128"/>
      <c r="WGA3" s="128"/>
      <c r="WGB3" s="128"/>
      <c r="WGC3" s="128"/>
      <c r="WGD3" s="128"/>
      <c r="WGE3" s="128"/>
      <c r="WGF3" s="128"/>
      <c r="WGG3" s="128"/>
      <c r="WGH3" s="128"/>
      <c r="WGI3" s="128"/>
      <c r="WGJ3" s="128"/>
      <c r="WGK3" s="128"/>
      <c r="WGL3" s="128"/>
      <c r="WGM3" s="128"/>
      <c r="WGN3" s="128"/>
      <c r="WGO3" s="128"/>
      <c r="WGP3" s="128"/>
      <c r="WGQ3" s="128"/>
      <c r="WGR3" s="128"/>
      <c r="WGS3" s="128"/>
      <c r="WGT3" s="128"/>
      <c r="WGU3" s="128"/>
      <c r="WGV3" s="128"/>
      <c r="WGW3" s="128"/>
      <c r="WGX3" s="128"/>
      <c r="WGY3" s="128"/>
      <c r="WGZ3" s="128"/>
      <c r="WHA3" s="128"/>
      <c r="WHB3" s="128"/>
      <c r="WHC3" s="128"/>
      <c r="WHD3" s="128"/>
      <c r="WHE3" s="128"/>
      <c r="WHF3" s="128"/>
      <c r="WHG3" s="128"/>
      <c r="WHH3" s="128"/>
      <c r="WHI3" s="128"/>
      <c r="WHJ3" s="128"/>
      <c r="WHK3" s="128"/>
      <c r="WHL3" s="128"/>
      <c r="WHM3" s="128"/>
      <c r="WHN3" s="128"/>
      <c r="WHO3" s="128"/>
      <c r="WHP3" s="128"/>
      <c r="WHQ3" s="128"/>
      <c r="WHR3" s="128"/>
      <c r="WHS3" s="128"/>
      <c r="WHT3" s="128"/>
      <c r="WHU3" s="128"/>
      <c r="WHV3" s="128"/>
      <c r="WHW3" s="128"/>
      <c r="WHX3" s="128"/>
      <c r="WHY3" s="128"/>
      <c r="WHZ3" s="128"/>
      <c r="WIA3" s="128"/>
      <c r="WIB3" s="128"/>
      <c r="WIC3" s="128"/>
      <c r="WID3" s="128"/>
      <c r="WIE3" s="128"/>
      <c r="WIF3" s="128"/>
      <c r="WIG3" s="128"/>
      <c r="WIH3" s="128"/>
      <c r="WII3" s="128"/>
      <c r="WIJ3" s="128"/>
      <c r="WIK3" s="128"/>
      <c r="WIL3" s="128"/>
      <c r="WIM3" s="128"/>
      <c r="WIN3" s="128"/>
      <c r="WIO3" s="128"/>
      <c r="WIP3" s="128"/>
      <c r="WIQ3" s="128"/>
      <c r="WIR3" s="128"/>
      <c r="WIS3" s="128"/>
      <c r="WIT3" s="128"/>
      <c r="WIU3" s="128"/>
      <c r="WIV3" s="128"/>
      <c r="WIW3" s="128"/>
      <c r="WIX3" s="128"/>
      <c r="WIY3" s="128"/>
      <c r="WIZ3" s="128"/>
      <c r="WJA3" s="128"/>
      <c r="WJB3" s="128"/>
      <c r="WJC3" s="128"/>
      <c r="WJD3" s="128"/>
      <c r="WJE3" s="128"/>
      <c r="WJF3" s="128"/>
      <c r="WJG3" s="128"/>
      <c r="WJH3" s="128"/>
      <c r="WJI3" s="128"/>
      <c r="WJJ3" s="128"/>
      <c r="WJK3" s="128"/>
      <c r="WJL3" s="128"/>
      <c r="WJM3" s="128"/>
      <c r="WJN3" s="128"/>
      <c r="WJO3" s="128"/>
      <c r="WJP3" s="128"/>
      <c r="WJQ3" s="128"/>
      <c r="WJR3" s="128"/>
      <c r="WJS3" s="128"/>
      <c r="WJT3" s="128"/>
      <c r="WJU3" s="128"/>
      <c r="WJV3" s="128"/>
      <c r="WJW3" s="128"/>
      <c r="WJX3" s="128"/>
      <c r="WJY3" s="128"/>
      <c r="WJZ3" s="128"/>
      <c r="WKA3" s="128"/>
      <c r="WKB3" s="128"/>
      <c r="WKC3" s="128"/>
      <c r="WKD3" s="128"/>
      <c r="WKE3" s="128"/>
      <c r="WKF3" s="128"/>
      <c r="WKG3" s="128"/>
      <c r="WKH3" s="128"/>
      <c r="WKI3" s="128"/>
      <c r="WKJ3" s="128"/>
      <c r="WKK3" s="128"/>
      <c r="WKL3" s="128"/>
      <c r="WKM3" s="128"/>
      <c r="WKN3" s="128"/>
      <c r="WKO3" s="128"/>
      <c r="WKP3" s="128"/>
      <c r="WKQ3" s="128"/>
      <c r="WKR3" s="128"/>
      <c r="WKS3" s="128"/>
      <c r="WKT3" s="128"/>
      <c r="WKU3" s="128"/>
      <c r="WKV3" s="128"/>
      <c r="WKW3" s="128"/>
      <c r="WKX3" s="128"/>
      <c r="WKY3" s="128"/>
      <c r="WKZ3" s="128"/>
      <c r="WLA3" s="128"/>
      <c r="WLB3" s="128"/>
      <c r="WLC3" s="128"/>
      <c r="WLD3" s="128"/>
      <c r="WLE3" s="128"/>
      <c r="WLF3" s="128"/>
      <c r="WLG3" s="128"/>
      <c r="WLH3" s="128"/>
      <c r="WLI3" s="128"/>
      <c r="WLJ3" s="128"/>
      <c r="WLK3" s="128"/>
      <c r="WLL3" s="128"/>
      <c r="WLM3" s="128"/>
      <c r="WLN3" s="128"/>
      <c r="WLO3" s="128"/>
      <c r="WLP3" s="128"/>
      <c r="WLQ3" s="128"/>
      <c r="WLR3" s="128"/>
      <c r="WLS3" s="128"/>
      <c r="WLT3" s="128"/>
      <c r="WLU3" s="128"/>
      <c r="WLV3" s="128"/>
      <c r="WLW3" s="128"/>
      <c r="WLX3" s="128"/>
      <c r="WLY3" s="128"/>
      <c r="WLZ3" s="128"/>
      <c r="WMA3" s="128"/>
      <c r="WMB3" s="128"/>
      <c r="WMC3" s="128"/>
      <c r="WMD3" s="128"/>
      <c r="WME3" s="128"/>
      <c r="WMF3" s="128"/>
      <c r="WMG3" s="128"/>
      <c r="WMH3" s="128"/>
      <c r="WMI3" s="128"/>
      <c r="WMJ3" s="128"/>
      <c r="WMK3" s="128"/>
      <c r="WML3" s="128"/>
      <c r="WMM3" s="128"/>
      <c r="WMN3" s="128"/>
      <c r="WMO3" s="128"/>
      <c r="WMP3" s="128"/>
      <c r="WMQ3" s="128"/>
      <c r="WMR3" s="128"/>
      <c r="WMS3" s="128"/>
      <c r="WMT3" s="128"/>
      <c r="WMU3" s="128"/>
      <c r="WMV3" s="128"/>
      <c r="WMW3" s="128"/>
      <c r="WMX3" s="128"/>
      <c r="WMY3" s="128"/>
      <c r="WMZ3" s="128"/>
      <c r="WNA3" s="128"/>
      <c r="WNB3" s="128"/>
      <c r="WNC3" s="128"/>
      <c r="WND3" s="128"/>
      <c r="WNE3" s="128"/>
      <c r="WNF3" s="128"/>
      <c r="WNG3" s="128"/>
      <c r="WNH3" s="128"/>
      <c r="WNI3" s="128"/>
      <c r="WNJ3" s="128"/>
      <c r="WNK3" s="128"/>
      <c r="WNL3" s="128"/>
      <c r="WNM3" s="128"/>
      <c r="WNN3" s="128"/>
      <c r="WNO3" s="128"/>
      <c r="WNP3" s="128"/>
      <c r="WNQ3" s="128"/>
      <c r="WNR3" s="128"/>
      <c r="WNS3" s="128"/>
      <c r="WNT3" s="128"/>
      <c r="WNU3" s="128"/>
      <c r="WNV3" s="128"/>
      <c r="WNW3" s="128"/>
      <c r="WNX3" s="128"/>
      <c r="WNY3" s="128"/>
      <c r="WNZ3" s="128"/>
      <c r="WOA3" s="128"/>
      <c r="WOB3" s="128"/>
      <c r="WOC3" s="128"/>
      <c r="WOD3" s="128"/>
      <c r="WOE3" s="128"/>
      <c r="WOF3" s="128"/>
      <c r="WOG3" s="128"/>
      <c r="WOH3" s="128"/>
      <c r="WOI3" s="128"/>
      <c r="WOJ3" s="128"/>
      <c r="WOK3" s="128"/>
      <c r="WOL3" s="128"/>
      <c r="WOM3" s="128"/>
      <c r="WON3" s="128"/>
      <c r="WOO3" s="128"/>
      <c r="WOP3" s="128"/>
      <c r="WOQ3" s="128"/>
      <c r="WOR3" s="128"/>
      <c r="WOS3" s="128"/>
      <c r="WOT3" s="128"/>
      <c r="WOU3" s="128"/>
      <c r="WOV3" s="128"/>
      <c r="WOW3" s="128"/>
      <c r="WOX3" s="128"/>
      <c r="WOY3" s="128"/>
      <c r="WOZ3" s="128"/>
      <c r="WPA3" s="128"/>
      <c r="WPB3" s="128"/>
      <c r="WPC3" s="128"/>
      <c r="WPD3" s="128"/>
      <c r="WPE3" s="128"/>
      <c r="WPF3" s="128"/>
      <c r="WPG3" s="128"/>
      <c r="WPH3" s="128"/>
      <c r="WPI3" s="128"/>
      <c r="WPJ3" s="128"/>
      <c r="WPK3" s="128"/>
      <c r="WPL3" s="128"/>
      <c r="WPM3" s="128"/>
      <c r="WPN3" s="128"/>
      <c r="WPO3" s="128"/>
      <c r="WPP3" s="128"/>
      <c r="WPQ3" s="128"/>
      <c r="WPR3" s="128"/>
      <c r="WPS3" s="128"/>
      <c r="WPT3" s="128"/>
      <c r="WPU3" s="128"/>
      <c r="WPV3" s="128"/>
      <c r="WPW3" s="128"/>
      <c r="WPX3" s="128"/>
      <c r="WPY3" s="128"/>
      <c r="WPZ3" s="128"/>
      <c r="WQA3" s="128"/>
      <c r="WQB3" s="128"/>
      <c r="WQC3" s="128"/>
      <c r="WQD3" s="128"/>
      <c r="WQE3" s="128"/>
      <c r="WQF3" s="128"/>
      <c r="WQG3" s="128"/>
      <c r="WQH3" s="128"/>
      <c r="WQI3" s="128"/>
      <c r="WQJ3" s="128"/>
      <c r="WQK3" s="128"/>
      <c r="WQL3" s="128"/>
      <c r="WQM3" s="128"/>
      <c r="WQN3" s="128"/>
      <c r="WQO3" s="128"/>
      <c r="WQP3" s="128"/>
      <c r="WQQ3" s="128"/>
      <c r="WQR3" s="128"/>
      <c r="WQS3" s="128"/>
      <c r="WQT3" s="128"/>
      <c r="WQU3" s="128"/>
      <c r="WQV3" s="128"/>
      <c r="WQW3" s="128"/>
      <c r="WQX3" s="128"/>
      <c r="WQY3" s="128"/>
      <c r="WQZ3" s="128"/>
      <c r="WRA3" s="128"/>
      <c r="WRB3" s="128"/>
      <c r="WRC3" s="128"/>
      <c r="WRD3" s="128"/>
      <c r="WRE3" s="128"/>
      <c r="WRF3" s="128"/>
      <c r="WRG3" s="128"/>
      <c r="WRH3" s="128"/>
      <c r="WRI3" s="128"/>
      <c r="WRJ3" s="128"/>
      <c r="WRK3" s="128"/>
      <c r="WRL3" s="128"/>
      <c r="WRM3" s="128"/>
      <c r="WRN3" s="128"/>
      <c r="WRO3" s="128"/>
      <c r="WRP3" s="128"/>
      <c r="WRQ3" s="128"/>
      <c r="WRR3" s="128"/>
      <c r="WRS3" s="128"/>
      <c r="WRT3" s="128"/>
      <c r="WRU3" s="128"/>
      <c r="WRV3" s="128"/>
      <c r="WRW3" s="128"/>
      <c r="WRX3" s="128"/>
      <c r="WRY3" s="128"/>
      <c r="WRZ3" s="128"/>
      <c r="WSA3" s="128"/>
      <c r="WSB3" s="128"/>
      <c r="WSC3" s="128"/>
      <c r="WSD3" s="128"/>
      <c r="WSE3" s="128"/>
      <c r="WSF3" s="128"/>
      <c r="WSG3" s="128"/>
      <c r="WSH3" s="128"/>
      <c r="WSI3" s="128"/>
      <c r="WSJ3" s="128"/>
      <c r="WSK3" s="128"/>
      <c r="WSL3" s="128"/>
      <c r="WSM3" s="128"/>
      <c r="WSN3" s="128"/>
      <c r="WSO3" s="128"/>
      <c r="WSP3" s="128"/>
      <c r="WSQ3" s="128"/>
      <c r="WSR3" s="128"/>
      <c r="WSS3" s="128"/>
      <c r="WST3" s="128"/>
      <c r="WSU3" s="128"/>
      <c r="WSV3" s="128"/>
      <c r="WSW3" s="128"/>
      <c r="WSX3" s="128"/>
      <c r="WSY3" s="128"/>
      <c r="WSZ3" s="128"/>
      <c r="WTA3" s="128"/>
      <c r="WTB3" s="128"/>
      <c r="WTC3" s="128"/>
      <c r="WTD3" s="128"/>
      <c r="WTE3" s="128"/>
      <c r="WTF3" s="128"/>
      <c r="WTG3" s="128"/>
      <c r="WTH3" s="128"/>
      <c r="WTI3" s="128"/>
      <c r="WTJ3" s="128"/>
      <c r="WTK3" s="128"/>
      <c r="WTL3" s="128"/>
      <c r="WTM3" s="128"/>
      <c r="WTN3" s="128"/>
      <c r="WTO3" s="128"/>
      <c r="WTP3" s="128"/>
      <c r="WTQ3" s="128"/>
      <c r="WTR3" s="128"/>
      <c r="WTS3" s="128"/>
      <c r="WTT3" s="128"/>
      <c r="WTU3" s="128"/>
      <c r="WTV3" s="128"/>
      <c r="WTW3" s="128"/>
      <c r="WTX3" s="128"/>
      <c r="WTY3" s="128"/>
      <c r="WTZ3" s="128"/>
      <c r="WUA3" s="128"/>
      <c r="WUB3" s="128"/>
      <c r="WUC3" s="128"/>
      <c r="WUD3" s="128"/>
      <c r="WUE3" s="128"/>
      <c r="WUF3" s="128"/>
      <c r="WUG3" s="128"/>
      <c r="WUH3" s="128"/>
      <c r="WUI3" s="128"/>
      <c r="WUJ3" s="128"/>
      <c r="WUK3" s="128"/>
      <c r="WUL3" s="128"/>
      <c r="WUM3" s="128"/>
      <c r="WUN3" s="128"/>
      <c r="WUO3" s="128"/>
      <c r="WUP3" s="128"/>
      <c r="WUQ3" s="128"/>
      <c r="WUR3" s="128"/>
      <c r="WUS3" s="128"/>
      <c r="WUT3" s="128"/>
      <c r="WUU3" s="128"/>
      <c r="WUV3" s="128"/>
      <c r="WUW3" s="128"/>
      <c r="WUX3" s="128"/>
      <c r="WUY3" s="128"/>
      <c r="WUZ3" s="128"/>
      <c r="WVA3" s="128"/>
      <c r="WVB3" s="128"/>
      <c r="WVC3" s="128"/>
      <c r="WVD3" s="128"/>
      <c r="WVE3" s="128"/>
      <c r="WVF3" s="128"/>
      <c r="WVG3" s="128"/>
      <c r="WVH3" s="128"/>
      <c r="WVI3" s="128"/>
      <c r="WVJ3" s="128"/>
      <c r="WVK3" s="128"/>
      <c r="WVL3" s="128"/>
      <c r="WVM3" s="128"/>
      <c r="WVN3" s="128"/>
      <c r="WVO3" s="128"/>
      <c r="WVP3" s="128"/>
      <c r="WVQ3" s="128"/>
      <c r="WVR3" s="128"/>
      <c r="WVS3" s="128"/>
      <c r="WVT3" s="128"/>
      <c r="WVU3" s="128"/>
      <c r="WVV3" s="128"/>
      <c r="WVW3" s="128"/>
      <c r="WVX3" s="128"/>
      <c r="WVY3" s="128"/>
      <c r="WVZ3" s="128"/>
      <c r="WWA3" s="128"/>
      <c r="WWB3" s="128"/>
      <c r="WWC3" s="128"/>
      <c r="WWD3" s="128"/>
      <c r="WWE3" s="128"/>
      <c r="WWF3" s="128"/>
      <c r="WWG3" s="128"/>
      <c r="WWH3" s="128"/>
      <c r="WWI3" s="128"/>
      <c r="WWJ3" s="128"/>
      <c r="WWK3" s="128"/>
      <c r="WWL3" s="128"/>
      <c r="WWM3" s="128"/>
      <c r="WWN3" s="128"/>
      <c r="WWO3" s="128"/>
      <c r="WWP3" s="128"/>
      <c r="WWQ3" s="128"/>
      <c r="WWR3" s="128"/>
      <c r="WWS3" s="128"/>
      <c r="WWT3" s="128"/>
      <c r="WWU3" s="128"/>
      <c r="WWV3" s="128"/>
      <c r="WWW3" s="128"/>
      <c r="WWX3" s="128"/>
      <c r="WWY3" s="128"/>
      <c r="WWZ3" s="128"/>
      <c r="WXA3" s="128"/>
      <c r="WXB3" s="128"/>
      <c r="WXC3" s="128"/>
      <c r="WXD3" s="128"/>
      <c r="WXE3" s="128"/>
      <c r="WXF3" s="128"/>
      <c r="WXG3" s="128"/>
      <c r="WXH3" s="128"/>
      <c r="WXI3" s="128"/>
      <c r="WXJ3" s="128"/>
      <c r="WXK3" s="128"/>
      <c r="WXL3" s="128"/>
      <c r="WXM3" s="128"/>
      <c r="WXN3" s="128"/>
      <c r="WXO3" s="128"/>
      <c r="WXP3" s="128"/>
      <c r="WXQ3" s="128"/>
      <c r="WXR3" s="128"/>
      <c r="WXS3" s="128"/>
      <c r="WXT3" s="128"/>
      <c r="WXU3" s="128"/>
      <c r="WXV3" s="128"/>
      <c r="WXW3" s="128"/>
      <c r="WXX3" s="128"/>
      <c r="WXY3" s="128"/>
      <c r="WXZ3" s="128"/>
      <c r="WYA3" s="128"/>
      <c r="WYB3" s="128"/>
      <c r="WYC3" s="128"/>
      <c r="WYD3" s="128"/>
      <c r="WYE3" s="128"/>
      <c r="WYF3" s="128"/>
      <c r="WYG3" s="128"/>
      <c r="WYH3" s="128"/>
      <c r="WYI3" s="128"/>
      <c r="WYJ3" s="128"/>
      <c r="WYK3" s="128"/>
      <c r="WYL3" s="128"/>
      <c r="WYM3" s="128"/>
      <c r="WYN3" s="128"/>
      <c r="WYO3" s="128"/>
      <c r="WYP3" s="128"/>
      <c r="WYQ3" s="128"/>
      <c r="WYR3" s="128"/>
      <c r="WYS3" s="128"/>
      <c r="WYT3" s="128"/>
      <c r="WYU3" s="128"/>
      <c r="WYV3" s="128"/>
      <c r="WYW3" s="128"/>
      <c r="WYX3" s="128"/>
      <c r="WYY3" s="128"/>
      <c r="WYZ3" s="128"/>
      <c r="WZA3" s="128"/>
      <c r="WZB3" s="128"/>
      <c r="WZC3" s="128"/>
      <c r="WZD3" s="128"/>
      <c r="WZE3" s="128"/>
      <c r="WZF3" s="128"/>
      <c r="WZG3" s="128"/>
      <c r="WZH3" s="128"/>
      <c r="WZI3" s="128"/>
      <c r="WZJ3" s="128"/>
      <c r="WZK3" s="128"/>
      <c r="WZL3" s="128"/>
      <c r="WZM3" s="128"/>
      <c r="WZN3" s="128"/>
      <c r="WZO3" s="128"/>
      <c r="WZP3" s="128"/>
      <c r="WZQ3" s="128"/>
      <c r="WZR3" s="128"/>
      <c r="WZS3" s="128"/>
      <c r="WZT3" s="128"/>
      <c r="WZU3" s="128"/>
      <c r="WZV3" s="128"/>
      <c r="WZW3" s="128"/>
      <c r="WZX3" s="128"/>
      <c r="WZY3" s="128"/>
      <c r="WZZ3" s="128"/>
      <c r="XAA3" s="128"/>
      <c r="XAB3" s="128"/>
      <c r="XAC3" s="128"/>
      <c r="XAD3" s="128"/>
      <c r="XAE3" s="128"/>
      <c r="XAF3" s="128"/>
      <c r="XAG3" s="128"/>
      <c r="XAH3" s="128"/>
      <c r="XAI3" s="128"/>
      <c r="XAJ3" s="128"/>
      <c r="XAK3" s="128"/>
      <c r="XAL3" s="128"/>
      <c r="XAM3" s="128"/>
      <c r="XAN3" s="128"/>
      <c r="XAO3" s="128"/>
      <c r="XAP3" s="128"/>
      <c r="XAQ3" s="128"/>
      <c r="XAR3" s="128"/>
      <c r="XAS3" s="128"/>
      <c r="XAT3" s="128"/>
      <c r="XAU3" s="128"/>
      <c r="XAV3" s="128"/>
      <c r="XAW3" s="128"/>
      <c r="XAX3" s="128"/>
      <c r="XAY3" s="128"/>
      <c r="XAZ3" s="128"/>
      <c r="XBA3" s="128"/>
      <c r="XBB3" s="128"/>
      <c r="XBC3" s="128"/>
      <c r="XBD3" s="128"/>
      <c r="XBE3" s="128"/>
      <c r="XBF3" s="128"/>
      <c r="XBG3" s="128"/>
      <c r="XBH3" s="128"/>
      <c r="XBI3" s="128"/>
      <c r="XBJ3" s="128"/>
      <c r="XBK3" s="128"/>
      <c r="XBL3" s="128"/>
      <c r="XBM3" s="128"/>
      <c r="XBN3" s="128"/>
      <c r="XBO3" s="128"/>
      <c r="XBP3" s="128"/>
      <c r="XBQ3" s="128"/>
      <c r="XBR3" s="128"/>
      <c r="XBS3" s="128"/>
      <c r="XBT3" s="128"/>
      <c r="XBU3" s="128"/>
      <c r="XBV3" s="128"/>
      <c r="XBW3" s="128"/>
      <c r="XBX3" s="128"/>
      <c r="XBY3" s="128"/>
      <c r="XBZ3" s="128"/>
      <c r="XCA3" s="128"/>
      <c r="XCB3" s="128"/>
      <c r="XCC3" s="128"/>
      <c r="XCD3" s="128"/>
      <c r="XCE3" s="128"/>
      <c r="XCF3" s="128"/>
      <c r="XCG3" s="128"/>
      <c r="XCH3" s="128"/>
      <c r="XCI3" s="128"/>
      <c r="XCJ3" s="128"/>
      <c r="XCK3" s="128"/>
      <c r="XCL3" s="128"/>
      <c r="XCM3" s="128"/>
      <c r="XCN3" s="128"/>
      <c r="XCO3" s="128"/>
      <c r="XCP3" s="128"/>
      <c r="XCQ3" s="128"/>
      <c r="XCR3" s="128"/>
      <c r="XCS3" s="128"/>
      <c r="XCT3" s="128"/>
      <c r="XCU3" s="128"/>
      <c r="XCV3" s="128"/>
      <c r="XCW3" s="128"/>
      <c r="XCX3" s="128"/>
      <c r="XCY3" s="128"/>
      <c r="XCZ3" s="128"/>
      <c r="XDA3" s="128"/>
      <c r="XDB3" s="128"/>
      <c r="XDC3" s="128"/>
      <c r="XDD3" s="128"/>
      <c r="XDE3" s="128"/>
      <c r="XDF3" s="128"/>
      <c r="XDG3" s="128"/>
      <c r="XDH3" s="128"/>
      <c r="XDI3" s="128"/>
      <c r="XDJ3" s="128"/>
      <c r="XDK3" s="128"/>
      <c r="XDL3" s="128"/>
      <c r="XDM3" s="128"/>
      <c r="XDN3" s="128"/>
      <c r="XDO3" s="128"/>
      <c r="XDP3" s="128"/>
      <c r="XDQ3" s="128"/>
      <c r="XDR3" s="128"/>
      <c r="XDS3" s="128"/>
      <c r="XDT3" s="128"/>
      <c r="XDU3" s="128"/>
      <c r="XDV3" s="128"/>
      <c r="XDW3" s="128"/>
      <c r="XDX3" s="128"/>
      <c r="XDY3" s="128"/>
      <c r="XDZ3" s="128"/>
      <c r="XEA3" s="128"/>
      <c r="XEB3" s="128"/>
      <c r="XEC3" s="128"/>
      <c r="XED3" s="128"/>
      <c r="XEE3" s="128"/>
      <c r="XEF3" s="128"/>
      <c r="XEG3" s="128"/>
      <c r="XEH3" s="128"/>
      <c r="XEI3" s="128"/>
      <c r="XEJ3" s="128"/>
      <c r="XEK3" s="128"/>
      <c r="XEL3" s="128"/>
      <c r="XEM3" s="128"/>
      <c r="XEN3" s="128"/>
      <c r="XEO3" s="128"/>
      <c r="XEP3" s="128"/>
      <c r="XEQ3" s="128"/>
      <c r="XER3" s="128"/>
      <c r="XES3" s="128"/>
      <c r="XET3" s="128"/>
      <c r="XEU3" s="128"/>
      <c r="XEV3" s="128"/>
      <c r="XEW3" s="128"/>
      <c r="XEX3" s="128"/>
      <c r="XEY3" s="128"/>
      <c r="XEZ3" s="128"/>
      <c r="XFA3" s="128"/>
      <c r="XFB3" s="128"/>
      <c r="XFC3" s="128"/>
      <c r="XFD3" s="128"/>
    </row>
    <row r="4" spans="1:16384" s="178" customFormat="1" ht="18.75" thickBot="1">
      <c r="A4" s="177"/>
      <c r="B4" s="177"/>
      <c r="C4" s="177"/>
      <c r="D4" s="177"/>
      <c r="E4" s="1608"/>
      <c r="F4" s="1608"/>
      <c r="G4" s="1608"/>
      <c r="H4" s="1608"/>
      <c r="I4" s="1608"/>
      <c r="J4" s="1608"/>
      <c r="K4" s="1608"/>
      <c r="L4" s="1608"/>
    </row>
    <row r="5" spans="1:16384" s="180" customFormat="1" ht="18">
      <c r="A5" s="220" t="str">
        <f ca="1">MID(CELL("Filename",A2),FIND("]",CELL("Filename",A2))+1,255)</f>
        <v>1.8 Tax pools</v>
      </c>
      <c r="B5" s="1483"/>
      <c r="C5" s="1483"/>
      <c r="D5" s="1483"/>
      <c r="E5" s="1483"/>
      <c r="F5" s="1483"/>
      <c r="G5" s="1483"/>
      <c r="H5" s="1483"/>
      <c r="I5" s="1483"/>
      <c r="J5" s="1483"/>
      <c r="K5" s="216"/>
      <c r="L5" s="179"/>
    </row>
    <row r="6" spans="1:16384">
      <c r="A6" s="218"/>
      <c r="B6" s="187"/>
      <c r="C6" s="199"/>
      <c r="D6" s="181"/>
      <c r="E6" s="199"/>
      <c r="F6" s="1426"/>
      <c r="G6" s="1426"/>
      <c r="H6" s="1426"/>
      <c r="I6" s="1426"/>
      <c r="J6" s="1426"/>
      <c r="K6" s="1448"/>
      <c r="L6" s="1426"/>
    </row>
    <row r="7" spans="1:16384" ht="30.75" customHeight="1">
      <c r="A7" s="3850" t="s">
        <v>1945</v>
      </c>
      <c r="B7" s="3851"/>
      <c r="C7" s="3851"/>
      <c r="D7" s="3852"/>
      <c r="E7" s="199"/>
      <c r="F7" s="1426"/>
      <c r="G7" s="1426"/>
      <c r="H7" s="1426"/>
      <c r="I7" s="1426"/>
      <c r="J7" s="1426"/>
      <c r="K7" s="1448"/>
      <c r="L7" s="1426"/>
    </row>
    <row r="8" spans="1:16384">
      <c r="A8" s="1609"/>
      <c r="B8" s="222"/>
      <c r="C8" s="223"/>
      <c r="D8" s="2989"/>
      <c r="E8" s="199"/>
      <c r="F8" s="1426"/>
      <c r="G8" s="1426"/>
      <c r="H8" s="1426"/>
      <c r="I8" s="1426"/>
      <c r="J8" s="1426"/>
      <c r="K8" s="1448"/>
      <c r="L8" s="1426"/>
    </row>
    <row r="9" spans="1:16384">
      <c r="A9" s="1610"/>
      <c r="B9" s="224"/>
      <c r="C9" s="225"/>
      <c r="D9" s="2990"/>
      <c r="E9" s="199"/>
      <c r="F9" s="1426"/>
      <c r="G9" s="1426"/>
      <c r="H9" s="1426"/>
      <c r="I9" s="1426"/>
      <c r="J9" s="1426"/>
      <c r="K9" s="1448"/>
      <c r="L9" s="1426"/>
    </row>
    <row r="10" spans="1:16384">
      <c r="A10" s="1437" t="s">
        <v>871</v>
      </c>
      <c r="B10" s="364"/>
      <c r="C10" s="365"/>
      <c r="D10" s="366"/>
      <c r="E10" s="199"/>
      <c r="F10" s="1426"/>
      <c r="G10" s="1426"/>
      <c r="H10" s="1426"/>
      <c r="I10" s="1426"/>
      <c r="J10" s="1426"/>
      <c r="K10" s="1448"/>
      <c r="L10" s="1426"/>
    </row>
    <row r="11" spans="1:16384">
      <c r="A11" s="218"/>
      <c r="B11" s="187"/>
      <c r="C11" s="199"/>
      <c r="D11" s="181"/>
      <c r="E11" s="199"/>
      <c r="F11" s="1426"/>
      <c r="G11" s="1426"/>
      <c r="H11" s="1426"/>
      <c r="I11" s="1426"/>
      <c r="J11" s="1426"/>
      <c r="K11" s="1448"/>
      <c r="L11" s="1426"/>
    </row>
    <row r="12" spans="1:16384" ht="15">
      <c r="A12" s="218"/>
      <c r="B12" s="187"/>
      <c r="C12" s="199"/>
      <c r="D12" s="367"/>
      <c r="E12" s="199"/>
      <c r="F12" s="1426"/>
      <c r="G12" s="1426"/>
      <c r="H12" s="1426"/>
      <c r="I12" s="1426"/>
      <c r="J12" s="1426"/>
      <c r="K12" s="1448"/>
      <c r="L12" s="1426"/>
    </row>
    <row r="13" spans="1:16384">
      <c r="A13" s="218" t="s">
        <v>887</v>
      </c>
      <c r="B13" s="186"/>
      <c r="C13" s="1426"/>
      <c r="D13" s="368"/>
      <c r="E13" s="199"/>
      <c r="F13" s="1426"/>
      <c r="G13" s="1426"/>
      <c r="H13" s="1426"/>
      <c r="I13" s="1426"/>
      <c r="J13" s="1426"/>
      <c r="K13" s="1448"/>
      <c r="L13" s="1426"/>
    </row>
    <row r="14" spans="1:16384" ht="12.75" customHeight="1">
      <c r="A14" s="217"/>
      <c r="B14" s="186"/>
      <c r="C14" s="186"/>
      <c r="D14" s="2991">
        <f>+'1.1 Income Statement'!I14</f>
        <v>2016</v>
      </c>
      <c r="E14" s="199"/>
      <c r="F14" s="1426"/>
      <c r="G14" s="1426"/>
      <c r="H14" s="1426"/>
      <c r="I14" s="1426"/>
      <c r="J14" s="1426"/>
      <c r="K14" s="1448"/>
      <c r="L14" s="1426"/>
    </row>
    <row r="15" spans="1:16384" ht="12.75" customHeight="1">
      <c r="A15" s="217"/>
      <c r="B15" s="186"/>
      <c r="C15" s="186"/>
      <c r="D15" s="2992" t="s">
        <v>88</v>
      </c>
      <c r="E15" s="199"/>
      <c r="F15" s="1426"/>
      <c r="G15" s="1426"/>
      <c r="H15" s="1426"/>
      <c r="I15" s="1426"/>
      <c r="J15" s="1426"/>
      <c r="K15" s="1448"/>
      <c r="L15" s="1426"/>
    </row>
    <row r="16" spans="1:16384" ht="12.75" customHeight="1">
      <c r="A16" s="218" t="s">
        <v>1634</v>
      </c>
      <c r="B16" s="187"/>
      <c r="C16" s="187"/>
      <c r="D16" s="61"/>
      <c r="E16" s="199"/>
      <c r="F16" s="1426"/>
      <c r="G16" s="1426"/>
      <c r="H16" s="1426"/>
      <c r="I16" s="1426"/>
      <c r="J16" s="1426"/>
      <c r="K16" s="1448"/>
      <c r="L16" s="1426"/>
    </row>
    <row r="17" spans="1:12" ht="12.75" customHeight="1">
      <c r="A17" s="218"/>
      <c r="B17" s="2993" t="s">
        <v>1635</v>
      </c>
      <c r="C17" s="2994"/>
      <c r="D17" s="2995">
        <v>1</v>
      </c>
      <c r="E17" s="199"/>
      <c r="F17" s="1426"/>
      <c r="G17" s="1426"/>
      <c r="H17" s="1426"/>
      <c r="I17" s="1426"/>
      <c r="J17" s="1426"/>
      <c r="K17" s="1448"/>
      <c r="L17" s="1426"/>
    </row>
    <row r="18" spans="1:12" ht="12.75" customHeight="1">
      <c r="A18" s="218"/>
      <c r="B18" s="2600" t="s">
        <v>1636</v>
      </c>
      <c r="C18" s="2994"/>
      <c r="D18" s="3609"/>
      <c r="E18" s="199"/>
      <c r="F18" s="1426"/>
      <c r="G18" s="1426"/>
      <c r="H18" s="1426"/>
      <c r="I18" s="1426"/>
      <c r="J18" s="1426"/>
      <c r="K18" s="1448"/>
      <c r="L18" s="1426"/>
    </row>
    <row r="19" spans="1:12" ht="12.75" customHeight="1">
      <c r="A19" s="218"/>
      <c r="B19" s="187"/>
      <c r="C19" s="187"/>
      <c r="D19" s="2575"/>
      <c r="E19" s="199"/>
      <c r="F19" s="1426"/>
      <c r="G19" s="1426"/>
      <c r="H19" s="1426"/>
      <c r="I19" s="1426"/>
      <c r="J19" s="1426"/>
      <c r="K19" s="1448"/>
      <c r="L19" s="1426"/>
    </row>
    <row r="20" spans="1:12" ht="12.75" customHeight="1">
      <c r="A20" s="218" t="s">
        <v>888</v>
      </c>
      <c r="B20" s="187"/>
      <c r="C20" s="187"/>
      <c r="D20" s="2575"/>
      <c r="E20" s="199"/>
      <c r="F20" s="1426"/>
      <c r="G20" s="1426"/>
      <c r="H20" s="1426"/>
      <c r="I20" s="1426"/>
      <c r="J20" s="1426"/>
      <c r="K20" s="1448"/>
      <c r="L20" s="1426"/>
    </row>
    <row r="21" spans="1:12" ht="12.75" customHeight="1">
      <c r="A21" s="217"/>
      <c r="B21" s="2993" t="s">
        <v>889</v>
      </c>
      <c r="C21" s="2994"/>
      <c r="D21" s="2995">
        <v>0.18</v>
      </c>
      <c r="E21" s="199"/>
      <c r="F21" s="1426"/>
      <c r="G21" s="1426"/>
      <c r="H21" s="1426"/>
      <c r="I21" s="1426"/>
      <c r="J21" s="1426"/>
      <c r="K21" s="1448"/>
      <c r="L21" s="1426"/>
    </row>
    <row r="22" spans="1:12" ht="12.75" customHeight="1">
      <c r="A22" s="217"/>
      <c r="B22" s="2600" t="s">
        <v>890</v>
      </c>
      <c r="C22" s="2994"/>
      <c r="D22" s="3609"/>
      <c r="E22" s="199"/>
      <c r="F22" s="1426"/>
      <c r="G22" s="1426"/>
      <c r="H22" s="1426"/>
      <c r="I22" s="1426"/>
      <c r="J22" s="1426"/>
      <c r="K22" s="1448"/>
      <c r="L22" s="1426"/>
    </row>
    <row r="23" spans="1:12" ht="12.75" customHeight="1">
      <c r="A23" s="217"/>
      <c r="B23" s="2600" t="s">
        <v>891</v>
      </c>
      <c r="C23" s="2994"/>
      <c r="D23" s="3609"/>
      <c r="E23" s="2597"/>
      <c r="F23" s="1426"/>
      <c r="G23" s="1426"/>
      <c r="H23" s="1426"/>
      <c r="I23" s="1426"/>
      <c r="J23" s="1426"/>
      <c r="K23" s="1448"/>
      <c r="L23" s="1426"/>
    </row>
    <row r="24" spans="1:12" ht="12.75" customHeight="1">
      <c r="A24" s="217"/>
      <c r="B24" s="2600" t="s">
        <v>892</v>
      </c>
      <c r="C24" s="2994"/>
      <c r="D24" s="3609"/>
      <c r="E24" s="199"/>
      <c r="F24" s="1426"/>
      <c r="G24" s="1426"/>
      <c r="H24" s="1426"/>
      <c r="I24" s="1426"/>
      <c r="J24" s="1426"/>
      <c r="K24" s="1448"/>
      <c r="L24" s="1426"/>
    </row>
    <row r="25" spans="1:12" ht="12.75" customHeight="1">
      <c r="A25" s="217"/>
      <c r="B25" s="2600" t="s">
        <v>893</v>
      </c>
      <c r="C25" s="2994"/>
      <c r="D25" s="3609"/>
      <c r="E25" s="199"/>
      <c r="F25" s="1426"/>
      <c r="G25" s="1426"/>
      <c r="H25" s="1426"/>
      <c r="I25" s="1426"/>
      <c r="J25" s="1426"/>
      <c r="K25" s="1448"/>
      <c r="L25" s="1426"/>
    </row>
    <row r="26" spans="1:12" ht="12.75" customHeight="1">
      <c r="A26" s="217"/>
      <c r="B26" s="2600" t="s">
        <v>2070</v>
      </c>
      <c r="C26" s="2994"/>
      <c r="D26" s="3609"/>
      <c r="E26" s="199"/>
      <c r="F26" s="1426"/>
      <c r="G26" s="1426"/>
      <c r="H26" s="1426"/>
      <c r="I26" s="1426"/>
      <c r="J26" s="1426"/>
      <c r="K26" s="1448"/>
      <c r="L26" s="1426"/>
    </row>
    <row r="27" spans="1:12" ht="12.75" customHeight="1">
      <c r="A27" s="217"/>
      <c r="B27" s="2600" t="s">
        <v>894</v>
      </c>
      <c r="C27" s="2994"/>
      <c r="D27" s="3609"/>
      <c r="E27" s="199"/>
      <c r="F27" s="1426"/>
      <c r="G27" s="1426"/>
      <c r="H27" s="1426"/>
      <c r="I27" s="1426"/>
      <c r="J27" s="1426"/>
      <c r="K27" s="1448"/>
      <c r="L27" s="1426"/>
    </row>
    <row r="28" spans="1:12" ht="12.75" customHeight="1">
      <c r="A28" s="217"/>
      <c r="B28" s="2600" t="s">
        <v>507</v>
      </c>
      <c r="C28" s="2994"/>
      <c r="D28" s="2985">
        <f>SUM(D24:D27)</f>
        <v>0</v>
      </c>
      <c r="E28" s="199"/>
      <c r="F28" s="1426"/>
      <c r="G28" s="1426"/>
      <c r="H28" s="1426"/>
      <c r="I28" s="1426"/>
      <c r="J28" s="1426"/>
      <c r="K28" s="1448"/>
      <c r="L28" s="1426"/>
    </row>
    <row r="29" spans="1:12" ht="12.75" customHeight="1">
      <c r="A29" s="217"/>
      <c r="B29" s="2600" t="s">
        <v>1637</v>
      </c>
      <c r="C29" s="2994"/>
      <c r="D29" s="3609"/>
      <c r="E29" s="199"/>
      <c r="F29" s="1426"/>
      <c r="G29" s="1426"/>
      <c r="H29" s="1426"/>
      <c r="I29" s="1426"/>
      <c r="J29" s="1426"/>
      <c r="K29" s="1448"/>
      <c r="L29" s="1426"/>
    </row>
    <row r="30" spans="1:12" ht="12.75" customHeight="1">
      <c r="A30" s="217"/>
      <c r="B30" s="2600" t="s">
        <v>895</v>
      </c>
      <c r="C30" s="61"/>
      <c r="D30" s="2985">
        <f>D28+D29</f>
        <v>0</v>
      </c>
      <c r="E30" s="199"/>
      <c r="F30" s="1426"/>
      <c r="G30" s="1426"/>
      <c r="H30" s="1426"/>
      <c r="I30" s="1426"/>
      <c r="J30" s="1426"/>
      <c r="K30" s="1448"/>
      <c r="L30" s="1426"/>
    </row>
    <row r="31" spans="1:12" ht="12.75" customHeight="1">
      <c r="A31" s="217"/>
      <c r="B31" s="203"/>
      <c r="C31" s="187"/>
      <c r="D31" s="2576"/>
      <c r="E31" s="199"/>
      <c r="F31" s="1426"/>
      <c r="G31" s="1426"/>
      <c r="H31" s="1426"/>
      <c r="I31" s="1426"/>
      <c r="J31" s="1426"/>
      <c r="K31" s="1448"/>
      <c r="L31" s="1426"/>
    </row>
    <row r="32" spans="1:12" ht="12.75" customHeight="1">
      <c r="A32" s="218" t="s">
        <v>896</v>
      </c>
      <c r="B32" s="203"/>
      <c r="C32" s="187"/>
      <c r="D32" s="2576"/>
      <c r="E32" s="199"/>
      <c r="F32" s="1426"/>
      <c r="G32" s="1426"/>
      <c r="H32" s="1426"/>
      <c r="I32" s="1426"/>
      <c r="J32" s="1426"/>
      <c r="K32" s="1448"/>
      <c r="L32" s="1426"/>
    </row>
    <row r="33" spans="1:12" ht="12.75" customHeight="1">
      <c r="A33" s="217"/>
      <c r="B33" s="2993" t="s">
        <v>889</v>
      </c>
      <c r="C33" s="2994"/>
      <c r="D33" s="2995">
        <v>0.08</v>
      </c>
      <c r="E33" s="199"/>
      <c r="F33" s="1426"/>
      <c r="G33" s="1426"/>
      <c r="H33" s="1426"/>
      <c r="I33" s="1426"/>
      <c r="J33" s="1426"/>
      <c r="K33" s="1448"/>
      <c r="L33" s="1426"/>
    </row>
    <row r="34" spans="1:12" ht="12.75" customHeight="1">
      <c r="A34" s="217"/>
      <c r="B34" s="2993" t="s">
        <v>897</v>
      </c>
      <c r="C34" s="2994"/>
      <c r="D34" s="3609"/>
      <c r="E34" s="199"/>
      <c r="F34" s="1426"/>
      <c r="G34" s="1426"/>
      <c r="H34" s="1426"/>
      <c r="I34" s="1426"/>
      <c r="J34" s="1426"/>
      <c r="K34" s="1448"/>
      <c r="L34" s="1426"/>
    </row>
    <row r="35" spans="1:12" ht="12.75" customHeight="1">
      <c r="A35" s="217"/>
      <c r="B35" s="2993" t="s">
        <v>891</v>
      </c>
      <c r="C35" s="2994"/>
      <c r="D35" s="3609"/>
      <c r="E35" s="2597"/>
      <c r="F35" s="1426"/>
      <c r="G35" s="1426"/>
      <c r="H35" s="1426"/>
      <c r="I35" s="1426"/>
      <c r="J35" s="1426"/>
      <c r="K35" s="1448"/>
      <c r="L35" s="1426"/>
    </row>
    <row r="36" spans="1:12" ht="12.75" customHeight="1">
      <c r="A36" s="217"/>
      <c r="B36" s="2993" t="s">
        <v>893</v>
      </c>
      <c r="C36" s="2994"/>
      <c r="D36" s="3609"/>
      <c r="E36" s="199"/>
      <c r="F36" s="1426"/>
      <c r="G36" s="1426"/>
      <c r="H36" s="1426"/>
      <c r="I36" s="1426"/>
      <c r="J36" s="1426"/>
      <c r="K36" s="1448"/>
      <c r="L36" s="1426"/>
    </row>
    <row r="37" spans="1:12" ht="12.75" customHeight="1">
      <c r="A37" s="217"/>
      <c r="B37" s="2993" t="s">
        <v>2070</v>
      </c>
      <c r="C37" s="2994"/>
      <c r="D37" s="3609"/>
      <c r="E37" s="199"/>
      <c r="F37" s="1426"/>
      <c r="G37" s="1426"/>
      <c r="H37" s="1426"/>
      <c r="I37" s="1426"/>
      <c r="J37" s="1426"/>
      <c r="K37" s="1448"/>
      <c r="L37" s="1426"/>
    </row>
    <row r="38" spans="1:12" ht="12.75" customHeight="1">
      <c r="A38" s="217"/>
      <c r="B38" s="2993" t="s">
        <v>894</v>
      </c>
      <c r="C38" s="2994"/>
      <c r="D38" s="3609"/>
      <c r="E38" s="199"/>
      <c r="F38" s="1426"/>
      <c r="G38" s="1426"/>
      <c r="H38" s="1426"/>
      <c r="I38" s="1426"/>
      <c r="J38" s="1426"/>
      <c r="K38" s="1448"/>
      <c r="L38" s="1426"/>
    </row>
    <row r="39" spans="1:12" ht="12.75" customHeight="1">
      <c r="A39" s="217"/>
      <c r="B39" s="2600" t="s">
        <v>507</v>
      </c>
      <c r="C39" s="2994"/>
      <c r="D39" s="2985">
        <f>SUM(D34:D38)</f>
        <v>0</v>
      </c>
      <c r="E39" s="199"/>
      <c r="F39" s="1426"/>
      <c r="G39" s="1426"/>
      <c r="H39" s="1426"/>
      <c r="I39" s="1426"/>
      <c r="J39" s="1426"/>
      <c r="K39" s="1448"/>
      <c r="L39" s="1426"/>
    </row>
    <row r="40" spans="1:12" ht="12.75" customHeight="1">
      <c r="A40" s="217"/>
      <c r="B40" s="2600" t="s">
        <v>1637</v>
      </c>
      <c r="C40" s="2994"/>
      <c r="D40" s="3609"/>
      <c r="E40" s="199"/>
      <c r="F40" s="1426"/>
      <c r="G40" s="1426"/>
      <c r="H40" s="1426"/>
      <c r="I40" s="1426"/>
      <c r="J40" s="1426"/>
      <c r="K40" s="1448"/>
      <c r="L40" s="1426"/>
    </row>
    <row r="41" spans="1:12" ht="12.75" customHeight="1">
      <c r="A41" s="217"/>
      <c r="B41" s="2993" t="s">
        <v>895</v>
      </c>
      <c r="C41" s="2994"/>
      <c r="D41" s="2985">
        <f>D39+D40</f>
        <v>0</v>
      </c>
      <c r="E41" s="199"/>
      <c r="F41" s="1426"/>
      <c r="G41" s="1426"/>
      <c r="H41" s="1426"/>
      <c r="I41" s="1426"/>
      <c r="J41" s="1426"/>
      <c r="K41" s="1448"/>
      <c r="L41" s="1426"/>
    </row>
    <row r="42" spans="1:12" ht="12.75" customHeight="1">
      <c r="A42" s="217"/>
      <c r="B42" s="199"/>
      <c r="C42" s="187"/>
      <c r="D42" s="2577"/>
      <c r="E42" s="199"/>
      <c r="F42" s="1426"/>
      <c r="G42" s="1426"/>
      <c r="H42" s="1426"/>
      <c r="I42" s="1426"/>
      <c r="J42" s="1426"/>
      <c r="K42" s="1448"/>
      <c r="L42" s="1426"/>
    </row>
    <row r="43" spans="1:12" ht="12.75" customHeight="1">
      <c r="A43" s="226" t="s">
        <v>898</v>
      </c>
      <c r="B43" s="184"/>
      <c r="C43" s="187"/>
      <c r="D43" s="2578"/>
      <c r="E43" s="199"/>
      <c r="F43" s="1426"/>
      <c r="G43" s="1426"/>
      <c r="H43" s="1426"/>
      <c r="I43" s="1426"/>
      <c r="J43" s="1426"/>
      <c r="K43" s="1448"/>
      <c r="L43" s="1426"/>
    </row>
    <row r="44" spans="1:12" ht="12.75" customHeight="1">
      <c r="A44" s="1376"/>
      <c r="B44" s="2993" t="s">
        <v>889</v>
      </c>
      <c r="C44" s="2994"/>
      <c r="D44" s="2995">
        <v>0</v>
      </c>
      <c r="E44" s="200"/>
      <c r="F44" s="1607"/>
      <c r="G44" s="1607"/>
      <c r="H44" s="1426"/>
      <c r="I44" s="1426"/>
      <c r="J44" s="1426"/>
      <c r="K44" s="1448"/>
      <c r="L44" s="1426"/>
    </row>
    <row r="45" spans="1:12" ht="12.75" customHeight="1">
      <c r="A45" s="219"/>
      <c r="B45" s="2993" t="s">
        <v>897</v>
      </c>
      <c r="C45" s="2994"/>
      <c r="D45" s="3609"/>
      <c r="E45" s="199"/>
      <c r="F45" s="1426"/>
      <c r="G45" s="1426"/>
      <c r="H45" s="1426"/>
      <c r="I45" s="1426"/>
      <c r="J45" s="1426"/>
      <c r="K45" s="1448"/>
      <c r="L45" s="1426"/>
    </row>
    <row r="46" spans="1:12" ht="12.75" customHeight="1">
      <c r="A46" s="219"/>
      <c r="B46" s="2993" t="s">
        <v>891</v>
      </c>
      <c r="C46" s="2994"/>
      <c r="D46" s="3609"/>
      <c r="E46" s="199"/>
      <c r="F46" s="1426"/>
      <c r="G46" s="1426"/>
      <c r="H46" s="1426"/>
      <c r="I46" s="1426"/>
      <c r="J46" s="1426"/>
      <c r="K46" s="1448"/>
      <c r="L46" s="1426"/>
    </row>
    <row r="47" spans="1:12" ht="12.75" customHeight="1">
      <c r="A47" s="219"/>
      <c r="B47" s="2993" t="s">
        <v>893</v>
      </c>
      <c r="C47" s="2994"/>
      <c r="D47" s="3609"/>
      <c r="E47" s="199"/>
      <c r="F47" s="1426"/>
      <c r="G47" s="1426"/>
      <c r="H47" s="1426"/>
      <c r="I47" s="1426"/>
      <c r="J47" s="1426"/>
      <c r="K47" s="1448"/>
      <c r="L47" s="1426"/>
    </row>
    <row r="48" spans="1:12" ht="12.75" customHeight="1">
      <c r="A48" s="227"/>
      <c r="B48" s="2993" t="s">
        <v>2070</v>
      </c>
      <c r="C48" s="2994"/>
      <c r="D48" s="3609"/>
      <c r="E48" s="199"/>
      <c r="F48" s="1426"/>
      <c r="G48" s="1426"/>
      <c r="H48" s="1426"/>
      <c r="I48" s="1426"/>
      <c r="J48" s="1426"/>
      <c r="K48" s="1448"/>
      <c r="L48" s="1426"/>
    </row>
    <row r="49" spans="1:12" ht="12.75" customHeight="1">
      <c r="A49" s="219"/>
      <c r="B49" s="2993" t="s">
        <v>894</v>
      </c>
      <c r="C49" s="2994"/>
      <c r="D49" s="3609"/>
      <c r="E49" s="199"/>
      <c r="F49" s="1426"/>
      <c r="G49" s="1426"/>
      <c r="H49" s="1426"/>
      <c r="I49" s="1426"/>
      <c r="J49" s="1426"/>
      <c r="K49" s="1448"/>
      <c r="L49" s="1426"/>
    </row>
    <row r="50" spans="1:12" ht="12.75" customHeight="1">
      <c r="A50" s="219"/>
      <c r="B50" s="2600" t="s">
        <v>507</v>
      </c>
      <c r="C50" s="2994"/>
      <c r="D50" s="2985">
        <f>SUM(D45:D49)</f>
        <v>0</v>
      </c>
      <c r="E50" s="199"/>
      <c r="F50" s="1426"/>
      <c r="G50" s="1426"/>
      <c r="H50" s="1426"/>
      <c r="I50" s="1426"/>
      <c r="J50" s="1426"/>
      <c r="K50" s="1448"/>
      <c r="L50" s="1426"/>
    </row>
    <row r="51" spans="1:12" ht="12.75" customHeight="1">
      <c r="A51" s="219"/>
      <c r="B51" s="2600" t="s">
        <v>1637</v>
      </c>
      <c r="C51" s="2994"/>
      <c r="D51" s="3609"/>
      <c r="E51" s="199"/>
      <c r="F51" s="1426"/>
      <c r="G51" s="1426"/>
      <c r="H51" s="1426"/>
      <c r="I51" s="1426"/>
      <c r="J51" s="1426"/>
      <c r="K51" s="1448"/>
      <c r="L51" s="1426"/>
    </row>
    <row r="52" spans="1:12" ht="12.75" customHeight="1">
      <c r="A52" s="219"/>
      <c r="B52" s="2993" t="s">
        <v>895</v>
      </c>
      <c r="C52" s="2994"/>
      <c r="D52" s="2985">
        <f>D50+D51</f>
        <v>0</v>
      </c>
      <c r="E52" s="199"/>
      <c r="F52" s="1426"/>
      <c r="G52" s="1426"/>
      <c r="H52" s="1426"/>
      <c r="I52" s="1426"/>
      <c r="J52" s="1426"/>
      <c r="K52" s="1448"/>
      <c r="L52" s="1426"/>
    </row>
    <row r="53" spans="1:12">
      <c r="A53" s="1611"/>
      <c r="B53" s="199"/>
      <c r="C53" s="199"/>
      <c r="D53" s="2579"/>
      <c r="E53" s="199"/>
      <c r="F53" s="1426"/>
      <c r="G53" s="1426"/>
      <c r="H53" s="1426"/>
      <c r="I53" s="1426"/>
      <c r="J53" s="1426"/>
      <c r="K53" s="1448"/>
      <c r="L53" s="1426"/>
    </row>
    <row r="54" spans="1:12">
      <c r="A54" s="1376"/>
      <c r="B54" s="1426"/>
      <c r="C54" s="1426"/>
      <c r="D54" s="2580"/>
      <c r="E54" s="1426"/>
      <c r="F54" s="1426"/>
      <c r="G54" s="1426"/>
      <c r="H54" s="1426"/>
      <c r="I54" s="1426"/>
      <c r="J54" s="1426"/>
      <c r="K54" s="1448"/>
      <c r="L54" s="1426"/>
    </row>
    <row r="55" spans="1:12" s="1426" customFormat="1" ht="42.75">
      <c r="A55" s="1505"/>
      <c r="B55" s="2996" t="s">
        <v>1946</v>
      </c>
      <c r="D55" s="2970"/>
      <c r="E55" s="1607"/>
      <c r="K55" s="1448"/>
    </row>
    <row r="56" spans="1:12" s="1426" customFormat="1">
      <c r="A56" s="1505"/>
      <c r="K56" s="1448"/>
    </row>
    <row r="57" spans="1:12" s="1426" customFormat="1">
      <c r="A57" s="1505"/>
      <c r="K57" s="1448"/>
    </row>
    <row r="58" spans="1:12" s="1426" customFormat="1">
      <c r="A58" s="1505"/>
      <c r="K58" s="1448"/>
    </row>
    <row r="59" spans="1:12" s="1426" customFormat="1">
      <c r="A59" s="1505"/>
      <c r="K59" s="1448"/>
    </row>
    <row r="60" spans="1:12" s="1426" customFormat="1">
      <c r="A60" s="1505"/>
      <c r="K60" s="1448"/>
    </row>
    <row r="61" spans="1:12" s="1426" customFormat="1">
      <c r="A61" s="1505"/>
      <c r="K61" s="1448"/>
    </row>
    <row r="62" spans="1:12" s="1426" customFormat="1">
      <c r="A62" s="1505"/>
      <c r="K62" s="1448"/>
    </row>
    <row r="63" spans="1:12" s="1426" customFormat="1" ht="13.5" thickBot="1">
      <c r="A63" s="2948"/>
      <c r="B63" s="1451"/>
      <c r="C63" s="1451"/>
      <c r="D63" s="1451"/>
      <c r="E63" s="1451"/>
      <c r="F63" s="1451"/>
      <c r="G63" s="1451"/>
      <c r="H63" s="1451"/>
      <c r="I63" s="1451"/>
      <c r="J63" s="1451"/>
      <c r="K63" s="1605"/>
    </row>
    <row r="64" spans="1:12" s="1426" customFormat="1"/>
    <row r="65" s="1426" customFormat="1" hidden="1"/>
    <row r="66" s="1426" customFormat="1" hidden="1"/>
    <row r="67" s="1426" customFormat="1" hidden="1"/>
    <row r="68" s="1426" customFormat="1" hidden="1"/>
    <row r="69" s="1426" customFormat="1" hidden="1"/>
    <row r="70" s="1426" customFormat="1" hidden="1"/>
    <row r="71" s="1426" customFormat="1" hidden="1"/>
    <row r="72" s="1426" customFormat="1" hidden="1"/>
    <row r="73" s="1426" customFormat="1" hidden="1"/>
    <row r="74" s="1426" customFormat="1" hidden="1"/>
    <row r="75" s="1426" customFormat="1" hidden="1"/>
    <row r="76" s="1426" customFormat="1" hidden="1"/>
    <row r="77" s="1426" customFormat="1" hidden="1"/>
    <row r="78" s="1426" customFormat="1" hidden="1"/>
    <row r="79" s="1426" customFormat="1" hidden="1"/>
    <row r="80" s="1426" customFormat="1" hidden="1"/>
    <row r="81" s="1426" customFormat="1" hidden="1"/>
    <row r="82" s="1426" customFormat="1" hidden="1"/>
    <row r="83" s="1426" customFormat="1" hidden="1"/>
    <row r="84" s="1426" customFormat="1" hidden="1"/>
    <row r="85" s="1426" customFormat="1" hidden="1"/>
    <row r="86" s="1426" customFormat="1" hidden="1"/>
    <row r="87" s="1426" customFormat="1" hidden="1"/>
    <row r="88" s="1426" customFormat="1" hidden="1"/>
    <row r="89" s="1426" customFormat="1" hidden="1"/>
    <row r="90" s="1426" customFormat="1" hidden="1"/>
    <row r="91" s="1426" customFormat="1" hidden="1"/>
    <row r="92" s="1426" customFormat="1" hidden="1"/>
    <row r="93" s="1426" customFormat="1" hidden="1"/>
    <row r="94" s="1426" customFormat="1" hidden="1"/>
    <row r="95" s="1426" customFormat="1" hidden="1"/>
    <row r="96" s="1426" customFormat="1" hidden="1"/>
    <row r="97" s="1426" customFormat="1" hidden="1"/>
    <row r="98" s="1426" customFormat="1" hidden="1"/>
    <row r="99" s="1426" customFormat="1" hidden="1"/>
    <row r="100" s="1426" customFormat="1" hidden="1"/>
    <row r="101" s="1426" customFormat="1" hidden="1"/>
    <row r="102" s="1426" customFormat="1" hidden="1"/>
    <row r="103" s="1426" customFormat="1" hidden="1"/>
    <row r="104" s="1426" customFormat="1" hidden="1"/>
    <row r="105" s="1426" customFormat="1" hidden="1"/>
    <row r="106" s="1426" customFormat="1" hidden="1"/>
    <row r="107" s="1426" customFormat="1" hidden="1"/>
    <row r="108" s="1426" customFormat="1" hidden="1"/>
    <row r="109" s="1426" customFormat="1" hidden="1"/>
    <row r="110" s="1426" customFormat="1" hidden="1"/>
    <row r="111" s="1426" customFormat="1" hidden="1"/>
    <row r="112" s="1426" customFormat="1" hidden="1"/>
    <row r="113" s="1426" customFormat="1" hidden="1"/>
    <row r="114" s="1426" customFormat="1" hidden="1"/>
    <row r="115" s="1426" customFormat="1" hidden="1"/>
    <row r="116" s="1426" customFormat="1" hidden="1"/>
    <row r="117" s="1426" customFormat="1" hidden="1"/>
    <row r="118" s="1426" customFormat="1" hidden="1"/>
    <row r="119" s="1426" customFormat="1" hidden="1"/>
    <row r="120" s="1426" customFormat="1" hidden="1"/>
    <row r="121" s="1426" customFormat="1" hidden="1"/>
    <row r="122" s="1426" customFormat="1" hidden="1"/>
    <row r="123" s="1426" customFormat="1" hidden="1"/>
    <row r="124" s="1426" customFormat="1" hidden="1"/>
    <row r="125" s="1426" customFormat="1" hidden="1"/>
    <row r="126" s="1426" customFormat="1" hidden="1"/>
    <row r="127" s="1426" customFormat="1" hidden="1"/>
    <row r="128" s="1426" customFormat="1" hidden="1"/>
    <row r="129" s="1426" customFormat="1" hidden="1"/>
    <row r="130" s="1426" customFormat="1" hidden="1"/>
    <row r="131" s="1426" customFormat="1" hidden="1"/>
    <row r="132" s="1426" customFormat="1" hidden="1"/>
    <row r="133" s="1426" customFormat="1" hidden="1"/>
    <row r="134" s="1426" customFormat="1" hidden="1"/>
    <row r="135" s="1426" customFormat="1" hidden="1"/>
    <row r="136" s="1426" customFormat="1" hidden="1"/>
    <row r="137" s="1426" customFormat="1" hidden="1"/>
    <row r="138" s="1426" customFormat="1" hidden="1"/>
    <row r="139" s="1426" customFormat="1" hidden="1"/>
    <row r="140" s="1426" customFormat="1" hidden="1"/>
    <row r="141" s="1426" customFormat="1" hidden="1"/>
    <row r="142" s="1426" customFormat="1" hidden="1"/>
    <row r="143" s="1426" customFormat="1" hidden="1"/>
    <row r="144" s="1426" customFormat="1" hidden="1"/>
    <row r="145" s="1426" customFormat="1" hidden="1"/>
    <row r="146" s="1426" customFormat="1" hidden="1"/>
    <row r="147" s="1426" customFormat="1" hidden="1"/>
    <row r="148" s="1426" customFormat="1" hidden="1"/>
    <row r="149" s="1426" customFormat="1" hidden="1"/>
    <row r="150" s="1426" customFormat="1" hidden="1"/>
    <row r="151" s="1426" customFormat="1" hidden="1"/>
    <row r="152" s="1426" customFormat="1" hidden="1"/>
    <row r="153" s="1426" customFormat="1" hidden="1"/>
    <row r="154" s="1426" customFormat="1" hidden="1"/>
    <row r="155" s="1426" customFormat="1" hidden="1"/>
    <row r="156" s="1426" customFormat="1" hidden="1"/>
    <row r="157" s="1426" customFormat="1" hidden="1"/>
    <row r="158" s="1426" customFormat="1" hidden="1"/>
    <row r="159" s="1426" customFormat="1" hidden="1"/>
    <row r="160" s="1426" customFormat="1" hidden="1"/>
    <row r="161" s="1426" customFormat="1" hidden="1"/>
    <row r="162" s="1426" customFormat="1" hidden="1"/>
    <row r="163" s="1426" customFormat="1" hidden="1"/>
    <row r="164" s="1426" customFormat="1" hidden="1"/>
    <row r="165" s="1426" customFormat="1" hidden="1"/>
    <row r="166" s="1426" customFormat="1" hidden="1"/>
    <row r="167" s="1426" customFormat="1" hidden="1"/>
    <row r="168" s="1426" customFormat="1" hidden="1"/>
    <row r="169" s="1426" customFormat="1" hidden="1"/>
    <row r="170" s="1426" customFormat="1" hidden="1"/>
    <row r="171" s="1426" customFormat="1" hidden="1"/>
    <row r="172" s="1426" customFormat="1" hidden="1"/>
    <row r="173" s="1426" customFormat="1" hidden="1"/>
    <row r="174" s="1426" customFormat="1" hidden="1"/>
    <row r="175" s="1426" customFormat="1" hidden="1"/>
    <row r="176" s="1426" customFormat="1" hidden="1"/>
    <row r="177" s="1426" customFormat="1" hidden="1"/>
    <row r="178" s="1426" customFormat="1" hidden="1"/>
    <row r="179" s="1426" customFormat="1"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spans="1:1" hidden="1"/>
    <row r="930" spans="1:1" hidden="1"/>
    <row r="931" spans="1:1" hidden="1"/>
    <row r="932" spans="1:1" hidden="1"/>
    <row r="933" spans="1:1" hidden="1"/>
    <row r="934" spans="1:1" hidden="1"/>
    <row r="935" spans="1:1" hidden="1"/>
    <row r="936" spans="1:1" ht="24.75" hidden="1">
      <c r="A936" s="144" t="s">
        <v>693</v>
      </c>
    </row>
    <row r="937" spans="1:1" ht="24.75" hidden="1">
      <c r="A937" s="144" t="s">
        <v>725</v>
      </c>
    </row>
    <row r="938" spans="1:1" ht="24.75" hidden="1">
      <c r="A938" s="144" t="s">
        <v>724</v>
      </c>
    </row>
    <row r="939" spans="1:1" ht="24.75" hidden="1">
      <c r="A939" s="144" t="s">
        <v>763</v>
      </c>
    </row>
    <row r="940" spans="1:1" ht="24.75" hidden="1">
      <c r="A940" s="144" t="s">
        <v>764</v>
      </c>
    </row>
    <row r="941" spans="1:1" ht="24.75" hidden="1">
      <c r="A941" s="144" t="s">
        <v>765</v>
      </c>
    </row>
    <row r="942" spans="1:1"/>
  </sheetData>
  <mergeCells count="1">
    <mergeCell ref="A7:D7"/>
  </mergeCells>
  <pageMargins left="0.70866141732283472" right="0.70866141732283472" top="0.74803149606299213" bottom="0.74803149606299213" header="0.31496062992125984" footer="0.31496062992125984"/>
  <pageSetup paperSize="8"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XFD601"/>
  <sheetViews>
    <sheetView workbookViewId="0"/>
  </sheetViews>
  <sheetFormatPr defaultColWidth="0" defaultRowHeight="12.75" zeroHeight="1"/>
  <cols>
    <col min="1" max="1" width="44.28515625" style="49" customWidth="1"/>
    <col min="2" max="2" width="23.28515625" style="49" customWidth="1"/>
    <col min="3" max="3" width="9.140625" style="49" customWidth="1"/>
    <col min="4" max="4" width="16.42578125" style="49" bestFit="1" customWidth="1"/>
    <col min="5" max="12" width="9.140625" style="49" customWidth="1"/>
    <col min="13" max="16384" width="9.140625" style="49" hidden="1"/>
  </cols>
  <sheetData>
    <row r="1" spans="1:16384" ht="24.75">
      <c r="A1" s="127" t="str">
        <f>'Universal data'!A1</f>
        <v>Regulatory Reporting Pack</v>
      </c>
      <c r="B1" s="128"/>
      <c r="C1" s="128"/>
      <c r="D1" s="128"/>
      <c r="E1" s="128"/>
      <c r="F1" s="128"/>
      <c r="G1" s="128"/>
      <c r="H1" s="128"/>
      <c r="I1" s="128"/>
      <c r="J1" s="128"/>
      <c r="K1" s="128"/>
      <c r="L1" s="128"/>
      <c r="M1" s="128"/>
      <c r="N1" s="128"/>
      <c r="O1" s="128"/>
      <c r="P1" s="128"/>
      <c r="Q1" s="128"/>
      <c r="R1" s="128"/>
      <c r="S1" s="128"/>
      <c r="T1" s="128"/>
      <c r="U1" s="128"/>
      <c r="V1" s="128"/>
      <c r="W1" s="128"/>
      <c r="X1" s="128"/>
      <c r="Y1" s="128"/>
      <c r="Z1" s="128"/>
      <c r="AA1" s="128"/>
      <c r="AB1" s="128"/>
      <c r="AC1" s="128"/>
      <c r="AD1" s="128"/>
      <c r="AE1" s="128"/>
      <c r="AF1" s="128"/>
      <c r="AG1" s="128"/>
      <c r="AH1" s="128"/>
      <c r="AI1" s="128"/>
      <c r="AJ1" s="128"/>
      <c r="AK1" s="128"/>
      <c r="AL1" s="128"/>
      <c r="AM1" s="128"/>
      <c r="AN1" s="128"/>
      <c r="AO1" s="128"/>
      <c r="AP1" s="128"/>
      <c r="AQ1" s="128"/>
      <c r="AR1" s="128"/>
      <c r="AS1" s="128"/>
      <c r="AT1" s="128"/>
      <c r="AU1" s="128"/>
      <c r="AV1" s="128"/>
      <c r="AW1" s="128"/>
      <c r="AX1" s="128"/>
      <c r="AY1" s="128"/>
      <c r="AZ1" s="128"/>
      <c r="BA1" s="128"/>
      <c r="BB1" s="128"/>
      <c r="BC1" s="128"/>
      <c r="BD1" s="128"/>
      <c r="BE1" s="128"/>
      <c r="BF1" s="128"/>
      <c r="BG1" s="128"/>
      <c r="BH1" s="128"/>
      <c r="BI1" s="128"/>
      <c r="BJ1" s="128"/>
      <c r="BK1" s="128"/>
      <c r="BL1" s="128"/>
      <c r="BM1" s="128"/>
      <c r="BN1" s="128"/>
      <c r="BO1" s="128"/>
      <c r="BP1" s="128"/>
      <c r="BQ1" s="128"/>
      <c r="BR1" s="128"/>
      <c r="BS1" s="128"/>
      <c r="BT1" s="128"/>
      <c r="BU1" s="128"/>
      <c r="BV1" s="128"/>
      <c r="BW1" s="128"/>
      <c r="BX1" s="128"/>
      <c r="BY1" s="128"/>
      <c r="BZ1" s="128"/>
      <c r="CA1" s="128"/>
      <c r="CB1" s="128"/>
      <c r="CC1" s="128"/>
      <c r="CD1" s="128"/>
      <c r="CE1" s="128"/>
      <c r="CF1" s="128"/>
      <c r="CG1" s="128"/>
      <c r="CH1" s="128"/>
      <c r="CI1" s="128"/>
      <c r="CJ1" s="128"/>
      <c r="CK1" s="128"/>
      <c r="CL1" s="128"/>
      <c r="CM1" s="128"/>
      <c r="CN1" s="128"/>
      <c r="CO1" s="128"/>
      <c r="CP1" s="128"/>
      <c r="CQ1" s="128"/>
      <c r="CR1" s="128"/>
      <c r="CS1" s="128"/>
      <c r="CT1" s="128"/>
      <c r="CU1" s="128"/>
      <c r="CV1" s="128"/>
      <c r="CW1" s="128"/>
      <c r="CX1" s="128"/>
      <c r="CY1" s="128"/>
      <c r="CZ1" s="128"/>
      <c r="DA1" s="128"/>
      <c r="DB1" s="128"/>
      <c r="DC1" s="128"/>
      <c r="DD1" s="128"/>
      <c r="DE1" s="128"/>
      <c r="DF1" s="128"/>
      <c r="DG1" s="128"/>
      <c r="DH1" s="128"/>
      <c r="DI1" s="128"/>
      <c r="DJ1" s="128"/>
      <c r="DK1" s="128"/>
      <c r="DL1" s="128"/>
      <c r="DM1" s="128"/>
      <c r="DN1" s="128"/>
      <c r="DO1" s="128"/>
      <c r="DP1" s="128"/>
      <c r="DQ1" s="128"/>
      <c r="DR1" s="128"/>
      <c r="DS1" s="128"/>
      <c r="DT1" s="128"/>
      <c r="DU1" s="128"/>
      <c r="DV1" s="128"/>
      <c r="DW1" s="128"/>
      <c r="DX1" s="128"/>
      <c r="DY1" s="128"/>
      <c r="DZ1" s="128"/>
      <c r="EA1" s="128"/>
      <c r="EB1" s="128"/>
      <c r="EC1" s="128"/>
      <c r="ED1" s="128"/>
      <c r="EE1" s="128"/>
      <c r="EF1" s="128"/>
      <c r="EG1" s="128"/>
      <c r="EH1" s="128"/>
      <c r="EI1" s="128"/>
      <c r="EJ1" s="128"/>
      <c r="EK1" s="128"/>
      <c r="EL1" s="128"/>
      <c r="EM1" s="128"/>
      <c r="EN1" s="128"/>
      <c r="EO1" s="128"/>
      <c r="EP1" s="128"/>
      <c r="EQ1" s="128"/>
      <c r="ER1" s="128"/>
      <c r="ES1" s="128"/>
      <c r="ET1" s="128"/>
      <c r="EU1" s="128"/>
      <c r="EV1" s="128"/>
      <c r="EW1" s="128"/>
      <c r="EX1" s="128"/>
      <c r="EY1" s="128"/>
      <c r="EZ1" s="128"/>
      <c r="FA1" s="128"/>
      <c r="FB1" s="128"/>
      <c r="FC1" s="128"/>
      <c r="FD1" s="128"/>
      <c r="FE1" s="128"/>
      <c r="FF1" s="128"/>
      <c r="FG1" s="128"/>
      <c r="FH1" s="128"/>
      <c r="FI1" s="128"/>
      <c r="FJ1" s="128"/>
      <c r="FK1" s="128"/>
      <c r="FL1" s="128"/>
      <c r="FM1" s="128"/>
      <c r="FN1" s="128"/>
      <c r="FO1" s="128"/>
      <c r="FP1" s="128"/>
      <c r="FQ1" s="128"/>
      <c r="FR1" s="128"/>
      <c r="FS1" s="128"/>
      <c r="FT1" s="128"/>
      <c r="FU1" s="128"/>
      <c r="FV1" s="128"/>
      <c r="FW1" s="128"/>
      <c r="FX1" s="128"/>
      <c r="FY1" s="128"/>
      <c r="FZ1" s="128"/>
      <c r="GA1" s="128"/>
      <c r="GB1" s="128"/>
      <c r="GC1" s="128"/>
      <c r="GD1" s="128"/>
      <c r="GE1" s="128"/>
      <c r="GF1" s="128"/>
      <c r="GG1" s="128"/>
      <c r="GH1" s="128"/>
      <c r="GI1" s="128"/>
      <c r="GJ1" s="128"/>
      <c r="GK1" s="128"/>
      <c r="GL1" s="128"/>
      <c r="GM1" s="128"/>
      <c r="GN1" s="128"/>
      <c r="GO1" s="128"/>
      <c r="GP1" s="128"/>
      <c r="GQ1" s="128"/>
      <c r="GR1" s="128"/>
      <c r="GS1" s="128"/>
      <c r="GT1" s="128"/>
      <c r="GU1" s="128"/>
      <c r="GV1" s="128"/>
      <c r="GW1" s="128"/>
      <c r="GX1" s="128"/>
      <c r="GY1" s="128"/>
      <c r="GZ1" s="128"/>
      <c r="HA1" s="128"/>
      <c r="HB1" s="128"/>
      <c r="HC1" s="128"/>
      <c r="HD1" s="128"/>
      <c r="HE1" s="128"/>
      <c r="HF1" s="128"/>
      <c r="HG1" s="128"/>
      <c r="HH1" s="128"/>
      <c r="HI1" s="128"/>
      <c r="HJ1" s="128"/>
      <c r="HK1" s="128"/>
      <c r="HL1" s="128"/>
      <c r="HM1" s="128"/>
      <c r="HN1" s="128"/>
      <c r="HO1" s="128"/>
      <c r="HP1" s="128"/>
      <c r="HQ1" s="128"/>
      <c r="HR1" s="128"/>
      <c r="HS1" s="128"/>
      <c r="HT1" s="128"/>
      <c r="HU1" s="128"/>
      <c r="HV1" s="128"/>
      <c r="HW1" s="128"/>
      <c r="HX1" s="128"/>
      <c r="HY1" s="128"/>
      <c r="HZ1" s="128"/>
      <c r="IA1" s="128"/>
      <c r="IB1" s="128"/>
      <c r="IC1" s="128"/>
      <c r="ID1" s="128"/>
      <c r="IE1" s="128"/>
      <c r="IF1" s="128"/>
      <c r="IG1" s="128"/>
      <c r="IH1" s="128"/>
      <c r="II1" s="128"/>
      <c r="IJ1" s="128"/>
      <c r="IK1" s="128"/>
      <c r="IL1" s="128"/>
      <c r="IM1" s="128"/>
      <c r="IN1" s="128"/>
      <c r="IO1" s="128"/>
      <c r="IP1" s="128"/>
      <c r="IQ1" s="128"/>
      <c r="IR1" s="128"/>
      <c r="IS1" s="128"/>
      <c r="IT1" s="128"/>
      <c r="IU1" s="128"/>
      <c r="IV1" s="128"/>
      <c r="IW1" s="128"/>
      <c r="IX1" s="128"/>
      <c r="IY1" s="128"/>
      <c r="IZ1" s="128"/>
      <c r="JA1" s="128"/>
      <c r="JB1" s="128"/>
      <c r="JC1" s="128"/>
      <c r="JD1" s="128"/>
      <c r="JE1" s="128"/>
      <c r="JF1" s="128"/>
      <c r="JG1" s="128"/>
      <c r="JH1" s="128"/>
      <c r="JI1" s="128"/>
      <c r="JJ1" s="128"/>
      <c r="JK1" s="128"/>
      <c r="JL1" s="128"/>
      <c r="JM1" s="128"/>
      <c r="JN1" s="128"/>
      <c r="JO1" s="128"/>
      <c r="JP1" s="128"/>
      <c r="JQ1" s="128"/>
      <c r="JR1" s="128"/>
      <c r="JS1" s="128"/>
      <c r="JT1" s="128"/>
      <c r="JU1" s="128"/>
      <c r="JV1" s="128"/>
      <c r="JW1" s="128"/>
      <c r="JX1" s="128"/>
      <c r="JY1" s="128"/>
      <c r="JZ1" s="128"/>
      <c r="KA1" s="128"/>
      <c r="KB1" s="128"/>
      <c r="KC1" s="128"/>
      <c r="KD1" s="128"/>
      <c r="KE1" s="128"/>
      <c r="KF1" s="128"/>
      <c r="KG1" s="128"/>
      <c r="KH1" s="128"/>
      <c r="KI1" s="128"/>
      <c r="KJ1" s="128"/>
      <c r="KK1" s="128"/>
      <c r="KL1" s="128"/>
      <c r="KM1" s="128"/>
      <c r="KN1" s="128"/>
      <c r="KO1" s="128"/>
      <c r="KP1" s="128"/>
      <c r="KQ1" s="128"/>
      <c r="KR1" s="128"/>
      <c r="KS1" s="128"/>
      <c r="KT1" s="128"/>
      <c r="KU1" s="128"/>
      <c r="KV1" s="128"/>
      <c r="KW1" s="128"/>
      <c r="KX1" s="128"/>
      <c r="KY1" s="128"/>
      <c r="KZ1" s="128"/>
      <c r="LA1" s="128"/>
      <c r="LB1" s="128"/>
      <c r="LC1" s="128"/>
      <c r="LD1" s="128"/>
      <c r="LE1" s="128"/>
      <c r="LF1" s="128"/>
      <c r="LG1" s="128"/>
      <c r="LH1" s="128"/>
      <c r="LI1" s="128"/>
      <c r="LJ1" s="128"/>
      <c r="LK1" s="128"/>
      <c r="LL1" s="128"/>
      <c r="LM1" s="128"/>
      <c r="LN1" s="128"/>
      <c r="LO1" s="128"/>
      <c r="LP1" s="128"/>
      <c r="LQ1" s="128"/>
      <c r="LR1" s="128"/>
      <c r="LS1" s="128"/>
      <c r="LT1" s="128"/>
      <c r="LU1" s="128"/>
      <c r="LV1" s="128"/>
      <c r="LW1" s="128"/>
      <c r="LX1" s="128"/>
      <c r="LY1" s="128"/>
      <c r="LZ1" s="128"/>
      <c r="MA1" s="128"/>
      <c r="MB1" s="128"/>
      <c r="MC1" s="128"/>
      <c r="MD1" s="128"/>
      <c r="ME1" s="128"/>
      <c r="MF1" s="128"/>
      <c r="MG1" s="128"/>
      <c r="MH1" s="128"/>
      <c r="MI1" s="128"/>
      <c r="MJ1" s="128"/>
      <c r="MK1" s="128"/>
      <c r="ML1" s="128"/>
      <c r="MM1" s="128"/>
      <c r="MN1" s="128"/>
      <c r="MO1" s="128"/>
      <c r="MP1" s="128"/>
      <c r="MQ1" s="128"/>
      <c r="MR1" s="128"/>
      <c r="MS1" s="128"/>
      <c r="MT1" s="128"/>
      <c r="MU1" s="128"/>
      <c r="MV1" s="128"/>
      <c r="MW1" s="128"/>
      <c r="MX1" s="128"/>
      <c r="MY1" s="128"/>
      <c r="MZ1" s="128"/>
      <c r="NA1" s="128"/>
      <c r="NB1" s="128"/>
      <c r="NC1" s="128"/>
      <c r="ND1" s="128"/>
      <c r="NE1" s="128"/>
      <c r="NF1" s="128"/>
      <c r="NG1" s="128"/>
      <c r="NH1" s="128"/>
      <c r="NI1" s="128"/>
      <c r="NJ1" s="128"/>
      <c r="NK1" s="128"/>
      <c r="NL1" s="128"/>
      <c r="NM1" s="128"/>
      <c r="NN1" s="128"/>
      <c r="NO1" s="128"/>
      <c r="NP1" s="128"/>
      <c r="NQ1" s="128"/>
      <c r="NR1" s="128"/>
      <c r="NS1" s="128"/>
      <c r="NT1" s="128"/>
      <c r="NU1" s="128"/>
      <c r="NV1" s="128"/>
      <c r="NW1" s="128"/>
      <c r="NX1" s="128"/>
      <c r="NY1" s="128"/>
      <c r="NZ1" s="128"/>
      <c r="OA1" s="128"/>
      <c r="OB1" s="128"/>
      <c r="OC1" s="128"/>
      <c r="OD1" s="128"/>
      <c r="OE1" s="128"/>
      <c r="OF1" s="128"/>
      <c r="OG1" s="128"/>
      <c r="OH1" s="128"/>
      <c r="OI1" s="128"/>
      <c r="OJ1" s="128"/>
      <c r="OK1" s="128"/>
      <c r="OL1" s="128"/>
      <c r="OM1" s="128"/>
      <c r="ON1" s="128"/>
      <c r="OO1" s="128"/>
      <c r="OP1" s="128"/>
      <c r="OQ1" s="128"/>
      <c r="OR1" s="128"/>
      <c r="OS1" s="128"/>
      <c r="OT1" s="128"/>
      <c r="OU1" s="128"/>
      <c r="OV1" s="128"/>
      <c r="OW1" s="128"/>
      <c r="OX1" s="128"/>
      <c r="OY1" s="128"/>
      <c r="OZ1" s="128"/>
      <c r="PA1" s="128"/>
      <c r="PB1" s="128"/>
      <c r="PC1" s="128"/>
      <c r="PD1" s="128"/>
      <c r="PE1" s="128"/>
      <c r="PF1" s="128"/>
      <c r="PG1" s="128"/>
      <c r="PH1" s="128"/>
      <c r="PI1" s="128"/>
      <c r="PJ1" s="128"/>
      <c r="PK1" s="128"/>
      <c r="PL1" s="128"/>
      <c r="PM1" s="128"/>
      <c r="PN1" s="128"/>
      <c r="PO1" s="128"/>
      <c r="PP1" s="128"/>
      <c r="PQ1" s="128"/>
      <c r="PR1" s="128"/>
      <c r="PS1" s="128"/>
      <c r="PT1" s="128"/>
      <c r="PU1" s="128"/>
      <c r="PV1" s="128"/>
      <c r="PW1" s="128"/>
      <c r="PX1" s="128"/>
      <c r="PY1" s="128"/>
      <c r="PZ1" s="128"/>
      <c r="QA1" s="128"/>
      <c r="QB1" s="128"/>
      <c r="QC1" s="128"/>
      <c r="QD1" s="128"/>
      <c r="QE1" s="128"/>
      <c r="QF1" s="128"/>
      <c r="QG1" s="128"/>
      <c r="QH1" s="128"/>
      <c r="QI1" s="128"/>
      <c r="QJ1" s="128"/>
      <c r="QK1" s="128"/>
      <c r="QL1" s="128"/>
      <c r="QM1" s="128"/>
      <c r="QN1" s="128"/>
      <c r="QO1" s="128"/>
      <c r="QP1" s="128"/>
      <c r="QQ1" s="128"/>
      <c r="QR1" s="128"/>
      <c r="QS1" s="128"/>
      <c r="QT1" s="128"/>
      <c r="QU1" s="128"/>
      <c r="QV1" s="128"/>
      <c r="QW1" s="128"/>
      <c r="QX1" s="128"/>
      <c r="QY1" s="128"/>
      <c r="QZ1" s="128"/>
      <c r="RA1" s="128"/>
      <c r="RB1" s="128"/>
      <c r="RC1" s="128"/>
      <c r="RD1" s="128"/>
      <c r="RE1" s="128"/>
      <c r="RF1" s="128"/>
      <c r="RG1" s="128"/>
      <c r="RH1" s="128"/>
      <c r="RI1" s="128"/>
      <c r="RJ1" s="128"/>
      <c r="RK1" s="128"/>
      <c r="RL1" s="128"/>
      <c r="RM1" s="128"/>
      <c r="RN1" s="128"/>
      <c r="RO1" s="128"/>
      <c r="RP1" s="128"/>
      <c r="RQ1" s="128"/>
      <c r="RR1" s="128"/>
      <c r="RS1" s="128"/>
      <c r="RT1" s="128"/>
      <c r="RU1" s="128"/>
      <c r="RV1" s="128"/>
      <c r="RW1" s="128"/>
      <c r="RX1" s="128"/>
      <c r="RY1" s="128"/>
      <c r="RZ1" s="128"/>
      <c r="SA1" s="128"/>
      <c r="SB1" s="128"/>
      <c r="SC1" s="128"/>
      <c r="SD1" s="128"/>
      <c r="SE1" s="128"/>
      <c r="SF1" s="128"/>
      <c r="SG1" s="128"/>
      <c r="SH1" s="128"/>
      <c r="SI1" s="128"/>
      <c r="SJ1" s="128"/>
      <c r="SK1" s="128"/>
      <c r="SL1" s="128"/>
      <c r="SM1" s="128"/>
      <c r="SN1" s="128"/>
      <c r="SO1" s="128"/>
      <c r="SP1" s="128"/>
      <c r="SQ1" s="128"/>
      <c r="SR1" s="128"/>
      <c r="SS1" s="128"/>
      <c r="ST1" s="128"/>
      <c r="SU1" s="128"/>
      <c r="SV1" s="128"/>
      <c r="SW1" s="128"/>
      <c r="SX1" s="128"/>
      <c r="SY1" s="128"/>
      <c r="SZ1" s="128"/>
      <c r="TA1" s="128"/>
      <c r="TB1" s="128"/>
      <c r="TC1" s="128"/>
      <c r="TD1" s="128"/>
      <c r="TE1" s="128"/>
      <c r="TF1" s="128"/>
      <c r="TG1" s="128"/>
      <c r="TH1" s="128"/>
      <c r="TI1" s="128"/>
      <c r="TJ1" s="128"/>
      <c r="TK1" s="128"/>
      <c r="TL1" s="128"/>
      <c r="TM1" s="128"/>
      <c r="TN1" s="128"/>
      <c r="TO1" s="128"/>
      <c r="TP1" s="128"/>
      <c r="TQ1" s="128"/>
      <c r="TR1" s="128"/>
      <c r="TS1" s="128"/>
      <c r="TT1" s="128"/>
      <c r="TU1" s="128"/>
      <c r="TV1" s="128"/>
      <c r="TW1" s="128"/>
      <c r="TX1" s="128"/>
      <c r="TY1" s="128"/>
      <c r="TZ1" s="128"/>
      <c r="UA1" s="128"/>
      <c r="UB1" s="128"/>
      <c r="UC1" s="128"/>
      <c r="UD1" s="128"/>
      <c r="UE1" s="128"/>
      <c r="UF1" s="128"/>
      <c r="UG1" s="128"/>
      <c r="UH1" s="128"/>
      <c r="UI1" s="128"/>
      <c r="UJ1" s="128"/>
      <c r="UK1" s="128"/>
      <c r="UL1" s="128"/>
      <c r="UM1" s="128"/>
      <c r="UN1" s="128"/>
      <c r="UO1" s="128"/>
      <c r="UP1" s="128"/>
      <c r="UQ1" s="128"/>
      <c r="UR1" s="128"/>
      <c r="US1" s="128"/>
      <c r="UT1" s="128"/>
      <c r="UU1" s="128"/>
      <c r="UV1" s="128"/>
      <c r="UW1" s="128"/>
      <c r="UX1" s="128"/>
      <c r="UY1" s="128"/>
      <c r="UZ1" s="128"/>
      <c r="VA1" s="128"/>
      <c r="VB1" s="128"/>
      <c r="VC1" s="128"/>
      <c r="VD1" s="128"/>
      <c r="VE1" s="128"/>
      <c r="VF1" s="128"/>
      <c r="VG1" s="128"/>
      <c r="VH1" s="128"/>
      <c r="VI1" s="128"/>
      <c r="VJ1" s="128"/>
      <c r="VK1" s="128"/>
      <c r="VL1" s="128"/>
      <c r="VM1" s="128"/>
      <c r="VN1" s="128"/>
      <c r="VO1" s="128"/>
      <c r="VP1" s="128"/>
      <c r="VQ1" s="128"/>
      <c r="VR1" s="128"/>
      <c r="VS1" s="128"/>
      <c r="VT1" s="128"/>
      <c r="VU1" s="128"/>
      <c r="VV1" s="128"/>
      <c r="VW1" s="128"/>
      <c r="VX1" s="128"/>
      <c r="VY1" s="128"/>
      <c r="VZ1" s="128"/>
      <c r="WA1" s="128"/>
      <c r="WB1" s="128"/>
      <c r="WC1" s="128"/>
      <c r="WD1" s="128"/>
      <c r="WE1" s="128"/>
      <c r="WF1" s="128"/>
      <c r="WG1" s="128"/>
      <c r="WH1" s="128"/>
      <c r="WI1" s="128"/>
      <c r="WJ1" s="128"/>
      <c r="WK1" s="128"/>
      <c r="WL1" s="128"/>
      <c r="WM1" s="128"/>
      <c r="WN1" s="128"/>
      <c r="WO1" s="128"/>
      <c r="WP1" s="128"/>
      <c r="WQ1" s="128"/>
      <c r="WR1" s="128"/>
      <c r="WS1" s="128"/>
      <c r="WT1" s="128"/>
      <c r="WU1" s="128"/>
      <c r="WV1" s="128"/>
      <c r="WW1" s="128"/>
      <c r="WX1" s="128"/>
      <c r="WY1" s="128"/>
      <c r="WZ1" s="128"/>
      <c r="XA1" s="128"/>
      <c r="XB1" s="128"/>
      <c r="XC1" s="128"/>
      <c r="XD1" s="128"/>
      <c r="XE1" s="128"/>
      <c r="XF1" s="128"/>
      <c r="XG1" s="128"/>
      <c r="XH1" s="128"/>
      <c r="XI1" s="128"/>
      <c r="XJ1" s="128"/>
      <c r="XK1" s="128"/>
      <c r="XL1" s="128"/>
      <c r="XM1" s="128"/>
      <c r="XN1" s="128"/>
      <c r="XO1" s="128"/>
      <c r="XP1" s="128"/>
      <c r="XQ1" s="128"/>
      <c r="XR1" s="128"/>
      <c r="XS1" s="128"/>
      <c r="XT1" s="128"/>
      <c r="XU1" s="128"/>
      <c r="XV1" s="128"/>
      <c r="XW1" s="128"/>
      <c r="XX1" s="128"/>
      <c r="XY1" s="128"/>
      <c r="XZ1" s="128"/>
      <c r="YA1" s="128"/>
      <c r="YB1" s="128"/>
      <c r="YC1" s="128"/>
      <c r="YD1" s="128"/>
      <c r="YE1" s="128"/>
      <c r="YF1" s="128"/>
      <c r="YG1" s="128"/>
      <c r="YH1" s="128"/>
      <c r="YI1" s="128"/>
      <c r="YJ1" s="128"/>
      <c r="YK1" s="128"/>
      <c r="YL1" s="128"/>
      <c r="YM1" s="128"/>
      <c r="YN1" s="128"/>
      <c r="YO1" s="128"/>
      <c r="YP1" s="128"/>
      <c r="YQ1" s="128"/>
      <c r="YR1" s="128"/>
      <c r="YS1" s="128"/>
      <c r="YT1" s="128"/>
      <c r="YU1" s="128"/>
      <c r="YV1" s="128"/>
      <c r="YW1" s="128"/>
      <c r="YX1" s="128"/>
      <c r="YY1" s="128"/>
      <c r="YZ1" s="128"/>
      <c r="ZA1" s="128"/>
      <c r="ZB1" s="128"/>
      <c r="ZC1" s="128"/>
      <c r="ZD1" s="128"/>
      <c r="ZE1" s="128"/>
      <c r="ZF1" s="128"/>
      <c r="ZG1" s="128"/>
      <c r="ZH1" s="128"/>
      <c r="ZI1" s="128"/>
      <c r="ZJ1" s="128"/>
      <c r="ZK1" s="128"/>
      <c r="ZL1" s="128"/>
      <c r="ZM1" s="128"/>
      <c r="ZN1" s="128"/>
      <c r="ZO1" s="128"/>
      <c r="ZP1" s="128"/>
      <c r="ZQ1" s="128"/>
      <c r="ZR1" s="128"/>
      <c r="ZS1" s="128"/>
      <c r="ZT1" s="128"/>
      <c r="ZU1" s="128"/>
      <c r="ZV1" s="128"/>
      <c r="ZW1" s="128"/>
      <c r="ZX1" s="128"/>
      <c r="ZY1" s="128"/>
      <c r="ZZ1" s="128"/>
      <c r="AAA1" s="128"/>
      <c r="AAB1" s="128"/>
      <c r="AAC1" s="128"/>
      <c r="AAD1" s="128"/>
      <c r="AAE1" s="128"/>
      <c r="AAF1" s="128"/>
      <c r="AAG1" s="128"/>
      <c r="AAH1" s="128"/>
      <c r="AAI1" s="128"/>
      <c r="AAJ1" s="128"/>
      <c r="AAK1" s="128"/>
      <c r="AAL1" s="128"/>
      <c r="AAM1" s="128"/>
      <c r="AAN1" s="128"/>
      <c r="AAO1" s="128"/>
      <c r="AAP1" s="128"/>
      <c r="AAQ1" s="128"/>
      <c r="AAR1" s="128"/>
      <c r="AAS1" s="128"/>
      <c r="AAT1" s="128"/>
      <c r="AAU1" s="128"/>
      <c r="AAV1" s="128"/>
      <c r="AAW1" s="128"/>
      <c r="AAX1" s="128"/>
      <c r="AAY1" s="128"/>
      <c r="AAZ1" s="128"/>
      <c r="ABA1" s="128"/>
      <c r="ABB1" s="128"/>
      <c r="ABC1" s="128"/>
      <c r="ABD1" s="128"/>
      <c r="ABE1" s="128"/>
      <c r="ABF1" s="128"/>
      <c r="ABG1" s="128"/>
      <c r="ABH1" s="128"/>
      <c r="ABI1" s="128"/>
      <c r="ABJ1" s="128"/>
      <c r="ABK1" s="128"/>
      <c r="ABL1" s="128"/>
      <c r="ABM1" s="128"/>
      <c r="ABN1" s="128"/>
      <c r="ABO1" s="128"/>
      <c r="ABP1" s="128"/>
      <c r="ABQ1" s="128"/>
      <c r="ABR1" s="128"/>
      <c r="ABS1" s="128"/>
      <c r="ABT1" s="128"/>
      <c r="ABU1" s="128"/>
      <c r="ABV1" s="128"/>
      <c r="ABW1" s="128"/>
      <c r="ABX1" s="128"/>
      <c r="ABY1" s="128"/>
      <c r="ABZ1" s="128"/>
      <c r="ACA1" s="128"/>
      <c r="ACB1" s="128"/>
      <c r="ACC1" s="128"/>
      <c r="ACD1" s="128"/>
      <c r="ACE1" s="128"/>
      <c r="ACF1" s="128"/>
      <c r="ACG1" s="128"/>
      <c r="ACH1" s="128"/>
      <c r="ACI1" s="128"/>
      <c r="ACJ1" s="128"/>
      <c r="ACK1" s="128"/>
      <c r="ACL1" s="128"/>
      <c r="ACM1" s="128"/>
      <c r="ACN1" s="128"/>
      <c r="ACO1" s="128"/>
      <c r="ACP1" s="128"/>
      <c r="ACQ1" s="128"/>
      <c r="ACR1" s="128"/>
      <c r="ACS1" s="128"/>
      <c r="ACT1" s="128"/>
      <c r="ACU1" s="128"/>
      <c r="ACV1" s="128"/>
      <c r="ACW1" s="128"/>
      <c r="ACX1" s="128"/>
      <c r="ACY1" s="128"/>
      <c r="ACZ1" s="128"/>
      <c r="ADA1" s="128"/>
      <c r="ADB1" s="128"/>
      <c r="ADC1" s="128"/>
      <c r="ADD1" s="128"/>
      <c r="ADE1" s="128"/>
      <c r="ADF1" s="128"/>
      <c r="ADG1" s="128"/>
      <c r="ADH1" s="128"/>
      <c r="ADI1" s="128"/>
      <c r="ADJ1" s="128"/>
      <c r="ADK1" s="128"/>
      <c r="ADL1" s="128"/>
      <c r="ADM1" s="128"/>
      <c r="ADN1" s="128"/>
      <c r="ADO1" s="128"/>
      <c r="ADP1" s="128"/>
      <c r="ADQ1" s="128"/>
      <c r="ADR1" s="128"/>
      <c r="ADS1" s="128"/>
      <c r="ADT1" s="128"/>
      <c r="ADU1" s="128"/>
      <c r="ADV1" s="128"/>
      <c r="ADW1" s="128"/>
      <c r="ADX1" s="128"/>
      <c r="ADY1" s="128"/>
      <c r="ADZ1" s="128"/>
      <c r="AEA1" s="128"/>
      <c r="AEB1" s="128"/>
      <c r="AEC1" s="128"/>
      <c r="AED1" s="128"/>
      <c r="AEE1" s="128"/>
      <c r="AEF1" s="128"/>
      <c r="AEG1" s="128"/>
      <c r="AEH1" s="128"/>
      <c r="AEI1" s="128"/>
      <c r="AEJ1" s="128"/>
      <c r="AEK1" s="128"/>
      <c r="AEL1" s="128"/>
      <c r="AEM1" s="128"/>
      <c r="AEN1" s="128"/>
      <c r="AEO1" s="128"/>
      <c r="AEP1" s="128"/>
      <c r="AEQ1" s="128"/>
      <c r="AER1" s="128"/>
      <c r="AES1" s="128"/>
      <c r="AET1" s="128"/>
      <c r="AEU1" s="128"/>
      <c r="AEV1" s="128"/>
      <c r="AEW1" s="128"/>
      <c r="AEX1" s="128"/>
      <c r="AEY1" s="128"/>
      <c r="AEZ1" s="128"/>
      <c r="AFA1" s="128"/>
      <c r="AFB1" s="128"/>
      <c r="AFC1" s="128"/>
      <c r="AFD1" s="128"/>
      <c r="AFE1" s="128"/>
      <c r="AFF1" s="128"/>
      <c r="AFG1" s="128"/>
      <c r="AFH1" s="128"/>
      <c r="AFI1" s="128"/>
      <c r="AFJ1" s="128"/>
      <c r="AFK1" s="128"/>
      <c r="AFL1" s="128"/>
      <c r="AFM1" s="128"/>
      <c r="AFN1" s="128"/>
      <c r="AFO1" s="128"/>
      <c r="AFP1" s="128"/>
      <c r="AFQ1" s="128"/>
      <c r="AFR1" s="128"/>
      <c r="AFS1" s="128"/>
      <c r="AFT1" s="128"/>
      <c r="AFU1" s="128"/>
      <c r="AFV1" s="128"/>
      <c r="AFW1" s="128"/>
      <c r="AFX1" s="128"/>
      <c r="AFY1" s="128"/>
      <c r="AFZ1" s="128"/>
      <c r="AGA1" s="128"/>
      <c r="AGB1" s="128"/>
      <c r="AGC1" s="128"/>
      <c r="AGD1" s="128"/>
      <c r="AGE1" s="128"/>
      <c r="AGF1" s="128"/>
      <c r="AGG1" s="128"/>
      <c r="AGH1" s="128"/>
      <c r="AGI1" s="128"/>
      <c r="AGJ1" s="128"/>
      <c r="AGK1" s="128"/>
      <c r="AGL1" s="128"/>
      <c r="AGM1" s="128"/>
      <c r="AGN1" s="128"/>
      <c r="AGO1" s="128"/>
      <c r="AGP1" s="128"/>
      <c r="AGQ1" s="128"/>
      <c r="AGR1" s="128"/>
      <c r="AGS1" s="128"/>
      <c r="AGT1" s="128"/>
      <c r="AGU1" s="128"/>
      <c r="AGV1" s="128"/>
      <c r="AGW1" s="128"/>
      <c r="AGX1" s="128"/>
      <c r="AGY1" s="128"/>
      <c r="AGZ1" s="128"/>
      <c r="AHA1" s="128"/>
      <c r="AHB1" s="128"/>
      <c r="AHC1" s="128"/>
      <c r="AHD1" s="128"/>
      <c r="AHE1" s="128"/>
      <c r="AHF1" s="128"/>
      <c r="AHG1" s="128"/>
      <c r="AHH1" s="128"/>
      <c r="AHI1" s="128"/>
      <c r="AHJ1" s="128"/>
      <c r="AHK1" s="128"/>
      <c r="AHL1" s="128"/>
      <c r="AHM1" s="128"/>
      <c r="AHN1" s="128"/>
      <c r="AHO1" s="128"/>
      <c r="AHP1" s="128"/>
      <c r="AHQ1" s="128"/>
      <c r="AHR1" s="128"/>
      <c r="AHS1" s="128"/>
      <c r="AHT1" s="128"/>
      <c r="AHU1" s="128"/>
      <c r="AHV1" s="128"/>
      <c r="AHW1" s="128"/>
      <c r="AHX1" s="128"/>
      <c r="AHY1" s="128"/>
      <c r="AHZ1" s="128"/>
      <c r="AIA1" s="128"/>
      <c r="AIB1" s="128"/>
      <c r="AIC1" s="128"/>
      <c r="AID1" s="128"/>
      <c r="AIE1" s="128"/>
      <c r="AIF1" s="128"/>
      <c r="AIG1" s="128"/>
      <c r="AIH1" s="128"/>
      <c r="AII1" s="128"/>
      <c r="AIJ1" s="128"/>
      <c r="AIK1" s="128"/>
      <c r="AIL1" s="128"/>
      <c r="AIM1" s="128"/>
      <c r="AIN1" s="128"/>
      <c r="AIO1" s="128"/>
      <c r="AIP1" s="128"/>
      <c r="AIQ1" s="128"/>
      <c r="AIR1" s="128"/>
      <c r="AIS1" s="128"/>
      <c r="AIT1" s="128"/>
      <c r="AIU1" s="128"/>
      <c r="AIV1" s="128"/>
      <c r="AIW1" s="128"/>
      <c r="AIX1" s="128"/>
      <c r="AIY1" s="128"/>
      <c r="AIZ1" s="128"/>
      <c r="AJA1" s="128"/>
      <c r="AJB1" s="128"/>
      <c r="AJC1" s="128"/>
      <c r="AJD1" s="128"/>
      <c r="AJE1" s="128"/>
      <c r="AJF1" s="128"/>
      <c r="AJG1" s="128"/>
      <c r="AJH1" s="128"/>
      <c r="AJI1" s="128"/>
      <c r="AJJ1" s="128"/>
      <c r="AJK1" s="128"/>
      <c r="AJL1" s="128"/>
      <c r="AJM1" s="128"/>
      <c r="AJN1" s="128"/>
      <c r="AJO1" s="128"/>
      <c r="AJP1" s="128"/>
      <c r="AJQ1" s="128"/>
      <c r="AJR1" s="128"/>
      <c r="AJS1" s="128"/>
      <c r="AJT1" s="128"/>
      <c r="AJU1" s="128"/>
      <c r="AJV1" s="128"/>
      <c r="AJW1" s="128"/>
      <c r="AJX1" s="128"/>
      <c r="AJY1" s="128"/>
      <c r="AJZ1" s="128"/>
      <c r="AKA1" s="128"/>
      <c r="AKB1" s="128"/>
      <c r="AKC1" s="128"/>
      <c r="AKD1" s="128"/>
      <c r="AKE1" s="128"/>
      <c r="AKF1" s="128"/>
      <c r="AKG1" s="128"/>
      <c r="AKH1" s="128"/>
      <c r="AKI1" s="128"/>
      <c r="AKJ1" s="128"/>
      <c r="AKK1" s="128"/>
      <c r="AKL1" s="128"/>
      <c r="AKM1" s="128"/>
      <c r="AKN1" s="128"/>
      <c r="AKO1" s="128"/>
      <c r="AKP1" s="128"/>
      <c r="AKQ1" s="128"/>
      <c r="AKR1" s="128"/>
      <c r="AKS1" s="128"/>
      <c r="AKT1" s="128"/>
      <c r="AKU1" s="128"/>
      <c r="AKV1" s="128"/>
      <c r="AKW1" s="128"/>
      <c r="AKX1" s="128"/>
      <c r="AKY1" s="128"/>
      <c r="AKZ1" s="128"/>
      <c r="ALA1" s="128"/>
      <c r="ALB1" s="128"/>
      <c r="ALC1" s="128"/>
      <c r="ALD1" s="128"/>
      <c r="ALE1" s="128"/>
      <c r="ALF1" s="128"/>
      <c r="ALG1" s="128"/>
      <c r="ALH1" s="128"/>
      <c r="ALI1" s="128"/>
      <c r="ALJ1" s="128"/>
      <c r="ALK1" s="128"/>
      <c r="ALL1" s="128"/>
      <c r="ALM1" s="128"/>
      <c r="ALN1" s="128"/>
      <c r="ALO1" s="128"/>
      <c r="ALP1" s="128"/>
      <c r="ALQ1" s="128"/>
      <c r="ALR1" s="128"/>
      <c r="ALS1" s="128"/>
      <c r="ALT1" s="128"/>
      <c r="ALU1" s="128"/>
      <c r="ALV1" s="128"/>
      <c r="ALW1" s="128"/>
      <c r="ALX1" s="128"/>
      <c r="ALY1" s="128"/>
      <c r="ALZ1" s="128"/>
      <c r="AMA1" s="128"/>
      <c r="AMB1" s="128"/>
      <c r="AMC1" s="128"/>
      <c r="AMD1" s="128"/>
      <c r="AME1" s="128"/>
      <c r="AMF1" s="128"/>
      <c r="AMG1" s="128"/>
      <c r="AMH1" s="128"/>
      <c r="AMI1" s="128"/>
      <c r="AMJ1" s="128"/>
      <c r="AMK1" s="128"/>
      <c r="AML1" s="128"/>
      <c r="AMM1" s="128"/>
      <c r="AMN1" s="128"/>
      <c r="AMO1" s="128"/>
      <c r="AMP1" s="128"/>
      <c r="AMQ1" s="128"/>
      <c r="AMR1" s="128"/>
      <c r="AMS1" s="128"/>
      <c r="AMT1" s="128"/>
      <c r="AMU1" s="128"/>
      <c r="AMV1" s="128"/>
      <c r="AMW1" s="128"/>
      <c r="AMX1" s="128"/>
      <c r="AMY1" s="128"/>
      <c r="AMZ1" s="128"/>
      <c r="ANA1" s="128"/>
      <c r="ANB1" s="128"/>
      <c r="ANC1" s="128"/>
      <c r="AND1" s="128"/>
      <c r="ANE1" s="128"/>
      <c r="ANF1" s="128"/>
      <c r="ANG1" s="128"/>
      <c r="ANH1" s="128"/>
      <c r="ANI1" s="128"/>
      <c r="ANJ1" s="128"/>
      <c r="ANK1" s="128"/>
      <c r="ANL1" s="128"/>
      <c r="ANM1" s="128"/>
      <c r="ANN1" s="128"/>
      <c r="ANO1" s="128"/>
      <c r="ANP1" s="128"/>
      <c r="ANQ1" s="128"/>
      <c r="ANR1" s="128"/>
      <c r="ANS1" s="128"/>
      <c r="ANT1" s="128"/>
      <c r="ANU1" s="128"/>
      <c r="ANV1" s="128"/>
      <c r="ANW1" s="128"/>
      <c r="ANX1" s="128"/>
      <c r="ANY1" s="128"/>
      <c r="ANZ1" s="128"/>
      <c r="AOA1" s="128"/>
      <c r="AOB1" s="128"/>
      <c r="AOC1" s="128"/>
      <c r="AOD1" s="128"/>
      <c r="AOE1" s="128"/>
      <c r="AOF1" s="128"/>
      <c r="AOG1" s="128"/>
      <c r="AOH1" s="128"/>
      <c r="AOI1" s="128"/>
      <c r="AOJ1" s="128"/>
      <c r="AOK1" s="128"/>
      <c r="AOL1" s="128"/>
      <c r="AOM1" s="128"/>
      <c r="AON1" s="128"/>
      <c r="AOO1" s="128"/>
      <c r="AOP1" s="128"/>
      <c r="AOQ1" s="128"/>
      <c r="AOR1" s="128"/>
      <c r="AOS1" s="128"/>
      <c r="AOT1" s="128"/>
      <c r="AOU1" s="128"/>
      <c r="AOV1" s="128"/>
      <c r="AOW1" s="128"/>
      <c r="AOX1" s="128"/>
      <c r="AOY1" s="128"/>
      <c r="AOZ1" s="128"/>
      <c r="APA1" s="128"/>
      <c r="APB1" s="128"/>
      <c r="APC1" s="128"/>
      <c r="APD1" s="128"/>
      <c r="APE1" s="128"/>
      <c r="APF1" s="128"/>
      <c r="APG1" s="128"/>
      <c r="APH1" s="128"/>
      <c r="API1" s="128"/>
      <c r="APJ1" s="128"/>
      <c r="APK1" s="128"/>
      <c r="APL1" s="128"/>
      <c r="APM1" s="128"/>
      <c r="APN1" s="128"/>
      <c r="APO1" s="128"/>
      <c r="APP1" s="128"/>
      <c r="APQ1" s="128"/>
      <c r="APR1" s="128"/>
      <c r="APS1" s="128"/>
      <c r="APT1" s="128"/>
      <c r="APU1" s="128"/>
      <c r="APV1" s="128"/>
      <c r="APW1" s="128"/>
      <c r="APX1" s="128"/>
      <c r="APY1" s="128"/>
      <c r="APZ1" s="128"/>
      <c r="AQA1" s="128"/>
      <c r="AQB1" s="128"/>
      <c r="AQC1" s="128"/>
      <c r="AQD1" s="128"/>
      <c r="AQE1" s="128"/>
      <c r="AQF1" s="128"/>
      <c r="AQG1" s="128"/>
      <c r="AQH1" s="128"/>
      <c r="AQI1" s="128"/>
      <c r="AQJ1" s="128"/>
      <c r="AQK1" s="128"/>
      <c r="AQL1" s="128"/>
      <c r="AQM1" s="128"/>
      <c r="AQN1" s="128"/>
      <c r="AQO1" s="128"/>
      <c r="AQP1" s="128"/>
      <c r="AQQ1" s="128"/>
      <c r="AQR1" s="128"/>
      <c r="AQS1" s="128"/>
      <c r="AQT1" s="128"/>
      <c r="AQU1" s="128"/>
      <c r="AQV1" s="128"/>
      <c r="AQW1" s="128"/>
      <c r="AQX1" s="128"/>
      <c r="AQY1" s="128"/>
      <c r="AQZ1" s="128"/>
      <c r="ARA1" s="128"/>
      <c r="ARB1" s="128"/>
      <c r="ARC1" s="128"/>
      <c r="ARD1" s="128"/>
      <c r="ARE1" s="128"/>
      <c r="ARF1" s="128"/>
      <c r="ARG1" s="128"/>
      <c r="ARH1" s="128"/>
      <c r="ARI1" s="128"/>
      <c r="ARJ1" s="128"/>
      <c r="ARK1" s="128"/>
      <c r="ARL1" s="128"/>
      <c r="ARM1" s="128"/>
      <c r="ARN1" s="128"/>
      <c r="ARO1" s="128"/>
      <c r="ARP1" s="128"/>
      <c r="ARQ1" s="128"/>
      <c r="ARR1" s="128"/>
      <c r="ARS1" s="128"/>
      <c r="ART1" s="128"/>
      <c r="ARU1" s="128"/>
      <c r="ARV1" s="128"/>
      <c r="ARW1" s="128"/>
      <c r="ARX1" s="128"/>
      <c r="ARY1" s="128"/>
      <c r="ARZ1" s="128"/>
      <c r="ASA1" s="128"/>
      <c r="ASB1" s="128"/>
      <c r="ASC1" s="128"/>
      <c r="ASD1" s="128"/>
      <c r="ASE1" s="128"/>
      <c r="ASF1" s="128"/>
      <c r="ASG1" s="128"/>
      <c r="ASH1" s="128"/>
      <c r="ASI1" s="128"/>
      <c r="ASJ1" s="128"/>
      <c r="ASK1" s="128"/>
      <c r="ASL1" s="128"/>
      <c r="ASM1" s="128"/>
      <c r="ASN1" s="128"/>
      <c r="ASO1" s="128"/>
      <c r="ASP1" s="128"/>
      <c r="ASQ1" s="128"/>
      <c r="ASR1" s="128"/>
      <c r="ASS1" s="128"/>
      <c r="AST1" s="128"/>
      <c r="ASU1" s="128"/>
      <c r="ASV1" s="128"/>
      <c r="ASW1" s="128"/>
      <c r="ASX1" s="128"/>
      <c r="ASY1" s="128"/>
      <c r="ASZ1" s="128"/>
      <c r="ATA1" s="128"/>
      <c r="ATB1" s="128"/>
      <c r="ATC1" s="128"/>
      <c r="ATD1" s="128"/>
      <c r="ATE1" s="128"/>
      <c r="ATF1" s="128"/>
      <c r="ATG1" s="128"/>
      <c r="ATH1" s="128"/>
      <c r="ATI1" s="128"/>
      <c r="ATJ1" s="128"/>
      <c r="ATK1" s="128"/>
      <c r="ATL1" s="128"/>
      <c r="ATM1" s="128"/>
      <c r="ATN1" s="128"/>
      <c r="ATO1" s="128"/>
      <c r="ATP1" s="128"/>
      <c r="ATQ1" s="128"/>
      <c r="ATR1" s="128"/>
      <c r="ATS1" s="128"/>
      <c r="ATT1" s="128"/>
      <c r="ATU1" s="128"/>
      <c r="ATV1" s="128"/>
      <c r="ATW1" s="128"/>
      <c r="ATX1" s="128"/>
      <c r="ATY1" s="128"/>
      <c r="ATZ1" s="128"/>
      <c r="AUA1" s="128"/>
      <c r="AUB1" s="128"/>
      <c r="AUC1" s="128"/>
      <c r="AUD1" s="128"/>
      <c r="AUE1" s="128"/>
      <c r="AUF1" s="128"/>
      <c r="AUG1" s="128"/>
      <c r="AUH1" s="128"/>
      <c r="AUI1" s="128"/>
      <c r="AUJ1" s="128"/>
      <c r="AUK1" s="128"/>
      <c r="AUL1" s="128"/>
      <c r="AUM1" s="128"/>
      <c r="AUN1" s="128"/>
      <c r="AUO1" s="128"/>
      <c r="AUP1" s="128"/>
      <c r="AUQ1" s="128"/>
      <c r="AUR1" s="128"/>
      <c r="AUS1" s="128"/>
      <c r="AUT1" s="128"/>
      <c r="AUU1" s="128"/>
      <c r="AUV1" s="128"/>
      <c r="AUW1" s="128"/>
      <c r="AUX1" s="128"/>
      <c r="AUY1" s="128"/>
      <c r="AUZ1" s="128"/>
      <c r="AVA1" s="128"/>
      <c r="AVB1" s="128"/>
      <c r="AVC1" s="128"/>
      <c r="AVD1" s="128"/>
      <c r="AVE1" s="128"/>
      <c r="AVF1" s="128"/>
      <c r="AVG1" s="128"/>
      <c r="AVH1" s="128"/>
      <c r="AVI1" s="128"/>
      <c r="AVJ1" s="128"/>
      <c r="AVK1" s="128"/>
      <c r="AVL1" s="128"/>
      <c r="AVM1" s="128"/>
      <c r="AVN1" s="128"/>
      <c r="AVO1" s="128"/>
      <c r="AVP1" s="128"/>
      <c r="AVQ1" s="128"/>
      <c r="AVR1" s="128"/>
      <c r="AVS1" s="128"/>
      <c r="AVT1" s="128"/>
      <c r="AVU1" s="128"/>
      <c r="AVV1" s="128"/>
      <c r="AVW1" s="128"/>
      <c r="AVX1" s="128"/>
      <c r="AVY1" s="128"/>
      <c r="AVZ1" s="128"/>
      <c r="AWA1" s="128"/>
      <c r="AWB1" s="128"/>
      <c r="AWC1" s="128"/>
      <c r="AWD1" s="128"/>
      <c r="AWE1" s="128"/>
      <c r="AWF1" s="128"/>
      <c r="AWG1" s="128"/>
      <c r="AWH1" s="128"/>
      <c r="AWI1" s="128"/>
      <c r="AWJ1" s="128"/>
      <c r="AWK1" s="128"/>
      <c r="AWL1" s="128"/>
      <c r="AWM1" s="128"/>
      <c r="AWN1" s="128"/>
      <c r="AWO1" s="128"/>
      <c r="AWP1" s="128"/>
      <c r="AWQ1" s="128"/>
      <c r="AWR1" s="128"/>
      <c r="AWS1" s="128"/>
      <c r="AWT1" s="128"/>
      <c r="AWU1" s="128"/>
      <c r="AWV1" s="128"/>
      <c r="AWW1" s="128"/>
      <c r="AWX1" s="128"/>
      <c r="AWY1" s="128"/>
      <c r="AWZ1" s="128"/>
      <c r="AXA1" s="128"/>
      <c r="AXB1" s="128"/>
      <c r="AXC1" s="128"/>
      <c r="AXD1" s="128"/>
      <c r="AXE1" s="128"/>
      <c r="AXF1" s="128"/>
      <c r="AXG1" s="128"/>
      <c r="AXH1" s="128"/>
      <c r="AXI1" s="128"/>
      <c r="AXJ1" s="128"/>
      <c r="AXK1" s="128"/>
      <c r="AXL1" s="128"/>
      <c r="AXM1" s="128"/>
      <c r="AXN1" s="128"/>
      <c r="AXO1" s="128"/>
      <c r="AXP1" s="128"/>
      <c r="AXQ1" s="128"/>
      <c r="AXR1" s="128"/>
      <c r="AXS1" s="128"/>
      <c r="AXT1" s="128"/>
      <c r="AXU1" s="128"/>
      <c r="AXV1" s="128"/>
      <c r="AXW1" s="128"/>
      <c r="AXX1" s="128"/>
      <c r="AXY1" s="128"/>
      <c r="AXZ1" s="128"/>
      <c r="AYA1" s="128"/>
      <c r="AYB1" s="128"/>
      <c r="AYC1" s="128"/>
      <c r="AYD1" s="128"/>
      <c r="AYE1" s="128"/>
      <c r="AYF1" s="128"/>
      <c r="AYG1" s="128"/>
      <c r="AYH1" s="128"/>
      <c r="AYI1" s="128"/>
      <c r="AYJ1" s="128"/>
      <c r="AYK1" s="128"/>
      <c r="AYL1" s="128"/>
      <c r="AYM1" s="128"/>
      <c r="AYN1" s="128"/>
      <c r="AYO1" s="128"/>
      <c r="AYP1" s="128"/>
      <c r="AYQ1" s="128"/>
      <c r="AYR1" s="128"/>
      <c r="AYS1" s="128"/>
      <c r="AYT1" s="128"/>
      <c r="AYU1" s="128"/>
      <c r="AYV1" s="128"/>
      <c r="AYW1" s="128"/>
      <c r="AYX1" s="128"/>
      <c r="AYY1" s="128"/>
      <c r="AYZ1" s="128"/>
      <c r="AZA1" s="128"/>
      <c r="AZB1" s="128"/>
      <c r="AZC1" s="128"/>
      <c r="AZD1" s="128"/>
      <c r="AZE1" s="128"/>
      <c r="AZF1" s="128"/>
      <c r="AZG1" s="128"/>
      <c r="AZH1" s="128"/>
      <c r="AZI1" s="128"/>
      <c r="AZJ1" s="128"/>
      <c r="AZK1" s="128"/>
      <c r="AZL1" s="128"/>
      <c r="AZM1" s="128"/>
      <c r="AZN1" s="128"/>
      <c r="AZO1" s="128"/>
      <c r="AZP1" s="128"/>
      <c r="AZQ1" s="128"/>
      <c r="AZR1" s="128"/>
      <c r="AZS1" s="128"/>
      <c r="AZT1" s="128"/>
      <c r="AZU1" s="128"/>
      <c r="AZV1" s="128"/>
      <c r="AZW1" s="128"/>
      <c r="AZX1" s="128"/>
      <c r="AZY1" s="128"/>
      <c r="AZZ1" s="128"/>
      <c r="BAA1" s="128"/>
      <c r="BAB1" s="128"/>
      <c r="BAC1" s="128"/>
      <c r="BAD1" s="128"/>
      <c r="BAE1" s="128"/>
      <c r="BAF1" s="128"/>
      <c r="BAG1" s="128"/>
      <c r="BAH1" s="128"/>
      <c r="BAI1" s="128"/>
      <c r="BAJ1" s="128"/>
      <c r="BAK1" s="128"/>
      <c r="BAL1" s="128"/>
      <c r="BAM1" s="128"/>
      <c r="BAN1" s="128"/>
      <c r="BAO1" s="128"/>
      <c r="BAP1" s="128"/>
      <c r="BAQ1" s="128"/>
      <c r="BAR1" s="128"/>
      <c r="BAS1" s="128"/>
      <c r="BAT1" s="128"/>
      <c r="BAU1" s="128"/>
      <c r="BAV1" s="128"/>
      <c r="BAW1" s="128"/>
      <c r="BAX1" s="128"/>
      <c r="BAY1" s="128"/>
      <c r="BAZ1" s="128"/>
      <c r="BBA1" s="128"/>
      <c r="BBB1" s="128"/>
      <c r="BBC1" s="128"/>
      <c r="BBD1" s="128"/>
      <c r="BBE1" s="128"/>
      <c r="BBF1" s="128"/>
      <c r="BBG1" s="128"/>
      <c r="BBH1" s="128"/>
      <c r="BBI1" s="128"/>
      <c r="BBJ1" s="128"/>
      <c r="BBK1" s="128"/>
      <c r="BBL1" s="128"/>
      <c r="BBM1" s="128"/>
      <c r="BBN1" s="128"/>
      <c r="BBO1" s="128"/>
      <c r="BBP1" s="128"/>
      <c r="BBQ1" s="128"/>
      <c r="BBR1" s="128"/>
      <c r="BBS1" s="128"/>
      <c r="BBT1" s="128"/>
      <c r="BBU1" s="128"/>
      <c r="BBV1" s="128"/>
      <c r="BBW1" s="128"/>
      <c r="BBX1" s="128"/>
      <c r="BBY1" s="128"/>
      <c r="BBZ1" s="128"/>
      <c r="BCA1" s="128"/>
      <c r="BCB1" s="128"/>
      <c r="BCC1" s="128"/>
      <c r="BCD1" s="128"/>
      <c r="BCE1" s="128"/>
      <c r="BCF1" s="128"/>
      <c r="BCG1" s="128"/>
      <c r="BCH1" s="128"/>
      <c r="BCI1" s="128"/>
      <c r="BCJ1" s="128"/>
      <c r="BCK1" s="128"/>
      <c r="BCL1" s="128"/>
      <c r="BCM1" s="128"/>
      <c r="BCN1" s="128"/>
      <c r="BCO1" s="128"/>
      <c r="BCP1" s="128"/>
      <c r="BCQ1" s="128"/>
      <c r="BCR1" s="128"/>
      <c r="BCS1" s="128"/>
      <c r="BCT1" s="128"/>
      <c r="BCU1" s="128"/>
      <c r="BCV1" s="128"/>
      <c r="BCW1" s="128"/>
      <c r="BCX1" s="128"/>
      <c r="BCY1" s="128"/>
      <c r="BCZ1" s="128"/>
      <c r="BDA1" s="128"/>
      <c r="BDB1" s="128"/>
      <c r="BDC1" s="128"/>
      <c r="BDD1" s="128"/>
      <c r="BDE1" s="128"/>
      <c r="BDF1" s="128"/>
      <c r="BDG1" s="128"/>
      <c r="BDH1" s="128"/>
      <c r="BDI1" s="128"/>
      <c r="BDJ1" s="128"/>
      <c r="BDK1" s="128"/>
      <c r="BDL1" s="128"/>
      <c r="BDM1" s="128"/>
      <c r="BDN1" s="128"/>
      <c r="BDO1" s="128"/>
      <c r="BDP1" s="128"/>
      <c r="BDQ1" s="128"/>
      <c r="BDR1" s="128"/>
      <c r="BDS1" s="128"/>
      <c r="BDT1" s="128"/>
      <c r="BDU1" s="128"/>
      <c r="BDV1" s="128"/>
      <c r="BDW1" s="128"/>
      <c r="BDX1" s="128"/>
      <c r="BDY1" s="128"/>
      <c r="BDZ1" s="128"/>
      <c r="BEA1" s="128"/>
      <c r="BEB1" s="128"/>
      <c r="BEC1" s="128"/>
      <c r="BED1" s="128"/>
      <c r="BEE1" s="128"/>
      <c r="BEF1" s="128"/>
      <c r="BEG1" s="128"/>
      <c r="BEH1" s="128"/>
      <c r="BEI1" s="128"/>
      <c r="BEJ1" s="128"/>
      <c r="BEK1" s="128"/>
      <c r="BEL1" s="128"/>
      <c r="BEM1" s="128"/>
      <c r="BEN1" s="128"/>
      <c r="BEO1" s="128"/>
      <c r="BEP1" s="128"/>
      <c r="BEQ1" s="128"/>
      <c r="BER1" s="128"/>
      <c r="BES1" s="128"/>
      <c r="BET1" s="128"/>
      <c r="BEU1" s="128"/>
      <c r="BEV1" s="128"/>
      <c r="BEW1" s="128"/>
      <c r="BEX1" s="128"/>
      <c r="BEY1" s="128"/>
      <c r="BEZ1" s="128"/>
      <c r="BFA1" s="128"/>
      <c r="BFB1" s="128"/>
      <c r="BFC1" s="128"/>
      <c r="BFD1" s="128"/>
      <c r="BFE1" s="128"/>
      <c r="BFF1" s="128"/>
      <c r="BFG1" s="128"/>
      <c r="BFH1" s="128"/>
      <c r="BFI1" s="128"/>
      <c r="BFJ1" s="128"/>
      <c r="BFK1" s="128"/>
      <c r="BFL1" s="128"/>
      <c r="BFM1" s="128"/>
      <c r="BFN1" s="128"/>
      <c r="BFO1" s="128"/>
      <c r="BFP1" s="128"/>
      <c r="BFQ1" s="128"/>
      <c r="BFR1" s="128"/>
      <c r="BFS1" s="128"/>
      <c r="BFT1" s="128"/>
      <c r="BFU1" s="128"/>
      <c r="BFV1" s="128"/>
      <c r="BFW1" s="128"/>
      <c r="BFX1" s="128"/>
      <c r="BFY1" s="128"/>
      <c r="BFZ1" s="128"/>
      <c r="BGA1" s="128"/>
      <c r="BGB1" s="128"/>
      <c r="BGC1" s="128"/>
      <c r="BGD1" s="128"/>
      <c r="BGE1" s="128"/>
      <c r="BGF1" s="128"/>
      <c r="BGG1" s="128"/>
      <c r="BGH1" s="128"/>
      <c r="BGI1" s="128"/>
      <c r="BGJ1" s="128"/>
      <c r="BGK1" s="128"/>
      <c r="BGL1" s="128"/>
      <c r="BGM1" s="128"/>
      <c r="BGN1" s="128"/>
      <c r="BGO1" s="128"/>
      <c r="BGP1" s="128"/>
      <c r="BGQ1" s="128"/>
      <c r="BGR1" s="128"/>
      <c r="BGS1" s="128"/>
      <c r="BGT1" s="128"/>
      <c r="BGU1" s="128"/>
      <c r="BGV1" s="128"/>
      <c r="BGW1" s="128"/>
      <c r="BGX1" s="128"/>
      <c r="BGY1" s="128"/>
      <c r="BGZ1" s="128"/>
      <c r="BHA1" s="128"/>
      <c r="BHB1" s="128"/>
      <c r="BHC1" s="128"/>
      <c r="BHD1" s="128"/>
      <c r="BHE1" s="128"/>
      <c r="BHF1" s="128"/>
      <c r="BHG1" s="128"/>
      <c r="BHH1" s="128"/>
      <c r="BHI1" s="128"/>
      <c r="BHJ1" s="128"/>
      <c r="BHK1" s="128"/>
      <c r="BHL1" s="128"/>
      <c r="BHM1" s="128"/>
      <c r="BHN1" s="128"/>
      <c r="BHO1" s="128"/>
      <c r="BHP1" s="128"/>
      <c r="BHQ1" s="128"/>
      <c r="BHR1" s="128"/>
      <c r="BHS1" s="128"/>
      <c r="BHT1" s="128"/>
      <c r="BHU1" s="128"/>
      <c r="BHV1" s="128"/>
      <c r="BHW1" s="128"/>
      <c r="BHX1" s="128"/>
      <c r="BHY1" s="128"/>
      <c r="BHZ1" s="128"/>
      <c r="BIA1" s="128"/>
      <c r="BIB1" s="128"/>
      <c r="BIC1" s="128"/>
      <c r="BID1" s="128"/>
      <c r="BIE1" s="128"/>
      <c r="BIF1" s="128"/>
      <c r="BIG1" s="128"/>
      <c r="BIH1" s="128"/>
      <c r="BII1" s="128"/>
      <c r="BIJ1" s="128"/>
      <c r="BIK1" s="128"/>
      <c r="BIL1" s="128"/>
      <c r="BIM1" s="128"/>
      <c r="BIN1" s="128"/>
      <c r="BIO1" s="128"/>
      <c r="BIP1" s="128"/>
      <c r="BIQ1" s="128"/>
      <c r="BIR1" s="128"/>
      <c r="BIS1" s="128"/>
      <c r="BIT1" s="128"/>
      <c r="BIU1" s="128"/>
      <c r="BIV1" s="128"/>
      <c r="BIW1" s="128"/>
      <c r="BIX1" s="128"/>
      <c r="BIY1" s="128"/>
      <c r="BIZ1" s="128"/>
      <c r="BJA1" s="128"/>
      <c r="BJB1" s="128"/>
      <c r="BJC1" s="128"/>
      <c r="BJD1" s="128"/>
      <c r="BJE1" s="128"/>
      <c r="BJF1" s="128"/>
      <c r="BJG1" s="128"/>
      <c r="BJH1" s="128"/>
      <c r="BJI1" s="128"/>
      <c r="BJJ1" s="128"/>
      <c r="BJK1" s="128"/>
      <c r="BJL1" s="128"/>
      <c r="BJM1" s="128"/>
      <c r="BJN1" s="128"/>
      <c r="BJO1" s="128"/>
      <c r="BJP1" s="128"/>
      <c r="BJQ1" s="128"/>
      <c r="BJR1" s="128"/>
      <c r="BJS1" s="128"/>
      <c r="BJT1" s="128"/>
      <c r="BJU1" s="128"/>
      <c r="BJV1" s="128"/>
      <c r="BJW1" s="128"/>
      <c r="BJX1" s="128"/>
      <c r="BJY1" s="128"/>
      <c r="BJZ1" s="128"/>
      <c r="BKA1" s="128"/>
      <c r="BKB1" s="128"/>
      <c r="BKC1" s="128"/>
      <c r="BKD1" s="128"/>
      <c r="BKE1" s="128"/>
      <c r="BKF1" s="128"/>
      <c r="BKG1" s="128"/>
      <c r="BKH1" s="128"/>
      <c r="BKI1" s="128"/>
      <c r="BKJ1" s="128"/>
      <c r="BKK1" s="128"/>
      <c r="BKL1" s="128"/>
      <c r="BKM1" s="128"/>
      <c r="BKN1" s="128"/>
      <c r="BKO1" s="128"/>
      <c r="BKP1" s="128"/>
      <c r="BKQ1" s="128"/>
      <c r="BKR1" s="128"/>
      <c r="BKS1" s="128"/>
      <c r="BKT1" s="128"/>
      <c r="BKU1" s="128"/>
      <c r="BKV1" s="128"/>
      <c r="BKW1" s="128"/>
      <c r="BKX1" s="128"/>
      <c r="BKY1" s="128"/>
      <c r="BKZ1" s="128"/>
      <c r="BLA1" s="128"/>
      <c r="BLB1" s="128"/>
      <c r="BLC1" s="128"/>
      <c r="BLD1" s="128"/>
      <c r="BLE1" s="128"/>
      <c r="BLF1" s="128"/>
      <c r="BLG1" s="128"/>
      <c r="BLH1" s="128"/>
      <c r="BLI1" s="128"/>
      <c r="BLJ1" s="128"/>
      <c r="BLK1" s="128"/>
      <c r="BLL1" s="128"/>
      <c r="BLM1" s="128"/>
      <c r="BLN1" s="128"/>
      <c r="BLO1" s="128"/>
      <c r="BLP1" s="128"/>
      <c r="BLQ1" s="128"/>
      <c r="BLR1" s="128"/>
      <c r="BLS1" s="128"/>
      <c r="BLT1" s="128"/>
      <c r="BLU1" s="128"/>
      <c r="BLV1" s="128"/>
      <c r="BLW1" s="128"/>
      <c r="BLX1" s="128"/>
      <c r="BLY1" s="128"/>
      <c r="BLZ1" s="128"/>
      <c r="BMA1" s="128"/>
      <c r="BMB1" s="128"/>
      <c r="BMC1" s="128"/>
      <c r="BMD1" s="128"/>
      <c r="BME1" s="128"/>
      <c r="BMF1" s="128"/>
      <c r="BMG1" s="128"/>
      <c r="BMH1" s="128"/>
      <c r="BMI1" s="128"/>
      <c r="BMJ1" s="128"/>
      <c r="BMK1" s="128"/>
      <c r="BML1" s="128"/>
      <c r="BMM1" s="128"/>
      <c r="BMN1" s="128"/>
      <c r="BMO1" s="128"/>
      <c r="BMP1" s="128"/>
      <c r="BMQ1" s="128"/>
      <c r="BMR1" s="128"/>
      <c r="BMS1" s="128"/>
      <c r="BMT1" s="128"/>
      <c r="BMU1" s="128"/>
      <c r="BMV1" s="128"/>
      <c r="BMW1" s="128"/>
      <c r="BMX1" s="128"/>
      <c r="BMY1" s="128"/>
      <c r="BMZ1" s="128"/>
      <c r="BNA1" s="128"/>
      <c r="BNB1" s="128"/>
      <c r="BNC1" s="128"/>
      <c r="BND1" s="128"/>
      <c r="BNE1" s="128"/>
      <c r="BNF1" s="128"/>
      <c r="BNG1" s="128"/>
      <c r="BNH1" s="128"/>
      <c r="BNI1" s="128"/>
      <c r="BNJ1" s="128"/>
      <c r="BNK1" s="128"/>
      <c r="BNL1" s="128"/>
      <c r="BNM1" s="128"/>
      <c r="BNN1" s="128"/>
      <c r="BNO1" s="128"/>
      <c r="BNP1" s="128"/>
      <c r="BNQ1" s="128"/>
      <c r="BNR1" s="128"/>
      <c r="BNS1" s="128"/>
      <c r="BNT1" s="128"/>
      <c r="BNU1" s="128"/>
      <c r="BNV1" s="128"/>
      <c r="BNW1" s="128"/>
      <c r="BNX1" s="128"/>
      <c r="BNY1" s="128"/>
      <c r="BNZ1" s="128"/>
      <c r="BOA1" s="128"/>
      <c r="BOB1" s="128"/>
      <c r="BOC1" s="128"/>
      <c r="BOD1" s="128"/>
      <c r="BOE1" s="128"/>
      <c r="BOF1" s="128"/>
      <c r="BOG1" s="128"/>
      <c r="BOH1" s="128"/>
      <c r="BOI1" s="128"/>
      <c r="BOJ1" s="128"/>
      <c r="BOK1" s="128"/>
      <c r="BOL1" s="128"/>
      <c r="BOM1" s="128"/>
      <c r="BON1" s="128"/>
      <c r="BOO1" s="128"/>
      <c r="BOP1" s="128"/>
      <c r="BOQ1" s="128"/>
      <c r="BOR1" s="128"/>
      <c r="BOS1" s="128"/>
      <c r="BOT1" s="128"/>
      <c r="BOU1" s="128"/>
      <c r="BOV1" s="128"/>
      <c r="BOW1" s="128"/>
      <c r="BOX1" s="128"/>
      <c r="BOY1" s="128"/>
      <c r="BOZ1" s="128"/>
      <c r="BPA1" s="128"/>
      <c r="BPB1" s="128"/>
      <c r="BPC1" s="128"/>
      <c r="BPD1" s="128"/>
      <c r="BPE1" s="128"/>
      <c r="BPF1" s="128"/>
      <c r="BPG1" s="128"/>
      <c r="BPH1" s="128"/>
      <c r="BPI1" s="128"/>
      <c r="BPJ1" s="128"/>
      <c r="BPK1" s="128"/>
      <c r="BPL1" s="128"/>
      <c r="BPM1" s="128"/>
      <c r="BPN1" s="128"/>
      <c r="BPO1" s="128"/>
      <c r="BPP1" s="128"/>
      <c r="BPQ1" s="128"/>
      <c r="BPR1" s="128"/>
      <c r="BPS1" s="128"/>
      <c r="BPT1" s="128"/>
      <c r="BPU1" s="128"/>
      <c r="BPV1" s="128"/>
      <c r="BPW1" s="128"/>
      <c r="BPX1" s="128"/>
      <c r="BPY1" s="128"/>
      <c r="BPZ1" s="128"/>
      <c r="BQA1" s="128"/>
      <c r="BQB1" s="128"/>
      <c r="BQC1" s="128"/>
      <c r="BQD1" s="128"/>
      <c r="BQE1" s="128"/>
      <c r="BQF1" s="128"/>
      <c r="BQG1" s="128"/>
      <c r="BQH1" s="128"/>
      <c r="BQI1" s="128"/>
      <c r="BQJ1" s="128"/>
      <c r="BQK1" s="128"/>
      <c r="BQL1" s="128"/>
      <c r="BQM1" s="128"/>
      <c r="BQN1" s="128"/>
      <c r="BQO1" s="128"/>
      <c r="BQP1" s="128"/>
      <c r="BQQ1" s="128"/>
      <c r="BQR1" s="128"/>
      <c r="BQS1" s="128"/>
      <c r="BQT1" s="128"/>
      <c r="BQU1" s="128"/>
      <c r="BQV1" s="128"/>
      <c r="BQW1" s="128"/>
      <c r="BQX1" s="128"/>
      <c r="BQY1" s="128"/>
      <c r="BQZ1" s="128"/>
      <c r="BRA1" s="128"/>
      <c r="BRB1" s="128"/>
      <c r="BRC1" s="128"/>
      <c r="BRD1" s="128"/>
      <c r="BRE1" s="128"/>
      <c r="BRF1" s="128"/>
      <c r="BRG1" s="128"/>
      <c r="BRH1" s="128"/>
      <c r="BRI1" s="128"/>
      <c r="BRJ1" s="128"/>
      <c r="BRK1" s="128"/>
      <c r="BRL1" s="128"/>
      <c r="BRM1" s="128"/>
      <c r="BRN1" s="128"/>
      <c r="BRO1" s="128"/>
      <c r="BRP1" s="128"/>
      <c r="BRQ1" s="128"/>
      <c r="BRR1" s="128"/>
      <c r="BRS1" s="128"/>
      <c r="BRT1" s="128"/>
      <c r="BRU1" s="128"/>
      <c r="BRV1" s="128"/>
      <c r="BRW1" s="128"/>
      <c r="BRX1" s="128"/>
      <c r="BRY1" s="128"/>
      <c r="BRZ1" s="128"/>
      <c r="BSA1" s="128"/>
      <c r="BSB1" s="128"/>
      <c r="BSC1" s="128"/>
      <c r="BSD1" s="128"/>
      <c r="BSE1" s="128"/>
      <c r="BSF1" s="128"/>
      <c r="BSG1" s="128"/>
      <c r="BSH1" s="128"/>
      <c r="BSI1" s="128"/>
      <c r="BSJ1" s="128"/>
      <c r="BSK1" s="128"/>
      <c r="BSL1" s="128"/>
      <c r="BSM1" s="128"/>
      <c r="BSN1" s="128"/>
      <c r="BSO1" s="128"/>
      <c r="BSP1" s="128"/>
      <c r="BSQ1" s="128"/>
      <c r="BSR1" s="128"/>
      <c r="BSS1" s="128"/>
      <c r="BST1" s="128"/>
      <c r="BSU1" s="128"/>
      <c r="BSV1" s="128"/>
      <c r="BSW1" s="128"/>
      <c r="BSX1" s="128"/>
      <c r="BSY1" s="128"/>
      <c r="BSZ1" s="128"/>
      <c r="BTA1" s="128"/>
      <c r="BTB1" s="128"/>
      <c r="BTC1" s="128"/>
      <c r="BTD1" s="128"/>
      <c r="BTE1" s="128"/>
      <c r="BTF1" s="128"/>
      <c r="BTG1" s="128"/>
      <c r="BTH1" s="128"/>
      <c r="BTI1" s="128"/>
      <c r="BTJ1" s="128"/>
      <c r="BTK1" s="128"/>
      <c r="BTL1" s="128"/>
      <c r="BTM1" s="128"/>
      <c r="BTN1" s="128"/>
      <c r="BTO1" s="128"/>
      <c r="BTP1" s="128"/>
      <c r="BTQ1" s="128"/>
      <c r="BTR1" s="128"/>
      <c r="BTS1" s="128"/>
      <c r="BTT1" s="128"/>
      <c r="BTU1" s="128"/>
      <c r="BTV1" s="128"/>
      <c r="BTW1" s="128"/>
      <c r="BTX1" s="128"/>
      <c r="BTY1" s="128"/>
      <c r="BTZ1" s="128"/>
      <c r="BUA1" s="128"/>
      <c r="BUB1" s="128"/>
      <c r="BUC1" s="128"/>
      <c r="BUD1" s="128"/>
      <c r="BUE1" s="128"/>
      <c r="BUF1" s="128"/>
      <c r="BUG1" s="128"/>
      <c r="BUH1" s="128"/>
      <c r="BUI1" s="128"/>
      <c r="BUJ1" s="128"/>
      <c r="BUK1" s="128"/>
      <c r="BUL1" s="128"/>
      <c r="BUM1" s="128"/>
      <c r="BUN1" s="128"/>
      <c r="BUO1" s="128"/>
      <c r="BUP1" s="128"/>
      <c r="BUQ1" s="128"/>
      <c r="BUR1" s="128"/>
      <c r="BUS1" s="128"/>
      <c r="BUT1" s="128"/>
      <c r="BUU1" s="128"/>
      <c r="BUV1" s="128"/>
      <c r="BUW1" s="128"/>
      <c r="BUX1" s="128"/>
      <c r="BUY1" s="128"/>
      <c r="BUZ1" s="128"/>
      <c r="BVA1" s="128"/>
      <c r="BVB1" s="128"/>
      <c r="BVC1" s="128"/>
      <c r="BVD1" s="128"/>
      <c r="BVE1" s="128"/>
      <c r="BVF1" s="128"/>
      <c r="BVG1" s="128"/>
      <c r="BVH1" s="128"/>
      <c r="BVI1" s="128"/>
      <c r="BVJ1" s="128"/>
      <c r="BVK1" s="128"/>
      <c r="BVL1" s="128"/>
      <c r="BVM1" s="128"/>
      <c r="BVN1" s="128"/>
      <c r="BVO1" s="128"/>
      <c r="BVP1" s="128"/>
      <c r="BVQ1" s="128"/>
      <c r="BVR1" s="128"/>
      <c r="BVS1" s="128"/>
      <c r="BVT1" s="128"/>
      <c r="BVU1" s="128"/>
      <c r="BVV1" s="128"/>
      <c r="BVW1" s="128"/>
      <c r="BVX1" s="128"/>
      <c r="BVY1" s="128"/>
      <c r="BVZ1" s="128"/>
      <c r="BWA1" s="128"/>
      <c r="BWB1" s="128"/>
      <c r="BWC1" s="128"/>
      <c r="BWD1" s="128"/>
      <c r="BWE1" s="128"/>
      <c r="BWF1" s="128"/>
      <c r="BWG1" s="128"/>
      <c r="BWH1" s="128"/>
      <c r="BWI1" s="128"/>
      <c r="BWJ1" s="128"/>
      <c r="BWK1" s="128"/>
      <c r="BWL1" s="128"/>
      <c r="BWM1" s="128"/>
      <c r="BWN1" s="128"/>
      <c r="BWO1" s="128"/>
      <c r="BWP1" s="128"/>
      <c r="BWQ1" s="128"/>
      <c r="BWR1" s="128"/>
      <c r="BWS1" s="128"/>
      <c r="BWT1" s="128"/>
      <c r="BWU1" s="128"/>
      <c r="BWV1" s="128"/>
      <c r="BWW1" s="128"/>
      <c r="BWX1" s="128"/>
      <c r="BWY1" s="128"/>
      <c r="BWZ1" s="128"/>
      <c r="BXA1" s="128"/>
      <c r="BXB1" s="128"/>
      <c r="BXC1" s="128"/>
      <c r="BXD1" s="128"/>
      <c r="BXE1" s="128"/>
      <c r="BXF1" s="128"/>
      <c r="BXG1" s="128"/>
      <c r="BXH1" s="128"/>
      <c r="BXI1" s="128"/>
      <c r="BXJ1" s="128"/>
      <c r="BXK1" s="128"/>
      <c r="BXL1" s="128"/>
      <c r="BXM1" s="128"/>
      <c r="BXN1" s="128"/>
      <c r="BXO1" s="128"/>
      <c r="BXP1" s="128"/>
      <c r="BXQ1" s="128"/>
      <c r="BXR1" s="128"/>
      <c r="BXS1" s="128"/>
      <c r="BXT1" s="128"/>
      <c r="BXU1" s="128"/>
      <c r="BXV1" s="128"/>
      <c r="BXW1" s="128"/>
      <c r="BXX1" s="128"/>
      <c r="BXY1" s="128"/>
      <c r="BXZ1" s="128"/>
      <c r="BYA1" s="128"/>
      <c r="BYB1" s="128"/>
      <c r="BYC1" s="128"/>
      <c r="BYD1" s="128"/>
      <c r="BYE1" s="128"/>
      <c r="BYF1" s="128"/>
      <c r="BYG1" s="128"/>
      <c r="BYH1" s="128"/>
      <c r="BYI1" s="128"/>
      <c r="BYJ1" s="128"/>
      <c r="BYK1" s="128"/>
      <c r="BYL1" s="128"/>
      <c r="BYM1" s="128"/>
      <c r="BYN1" s="128"/>
      <c r="BYO1" s="128"/>
      <c r="BYP1" s="128"/>
      <c r="BYQ1" s="128"/>
      <c r="BYR1" s="128"/>
      <c r="BYS1" s="128"/>
      <c r="BYT1" s="128"/>
      <c r="BYU1" s="128"/>
      <c r="BYV1" s="128"/>
      <c r="BYW1" s="128"/>
      <c r="BYX1" s="128"/>
      <c r="BYY1" s="128"/>
      <c r="BYZ1" s="128"/>
      <c r="BZA1" s="128"/>
      <c r="BZB1" s="128"/>
      <c r="BZC1" s="128"/>
      <c r="BZD1" s="128"/>
      <c r="BZE1" s="128"/>
      <c r="BZF1" s="128"/>
      <c r="BZG1" s="128"/>
      <c r="BZH1" s="128"/>
      <c r="BZI1" s="128"/>
      <c r="BZJ1" s="128"/>
      <c r="BZK1" s="128"/>
      <c r="BZL1" s="128"/>
      <c r="BZM1" s="128"/>
      <c r="BZN1" s="128"/>
      <c r="BZO1" s="128"/>
      <c r="BZP1" s="128"/>
      <c r="BZQ1" s="128"/>
      <c r="BZR1" s="128"/>
      <c r="BZS1" s="128"/>
      <c r="BZT1" s="128"/>
      <c r="BZU1" s="128"/>
      <c r="BZV1" s="128"/>
      <c r="BZW1" s="128"/>
      <c r="BZX1" s="128"/>
      <c r="BZY1" s="128"/>
      <c r="BZZ1" s="128"/>
      <c r="CAA1" s="128"/>
      <c r="CAB1" s="128"/>
      <c r="CAC1" s="128"/>
      <c r="CAD1" s="128"/>
      <c r="CAE1" s="128"/>
      <c r="CAF1" s="128"/>
      <c r="CAG1" s="128"/>
      <c r="CAH1" s="128"/>
      <c r="CAI1" s="128"/>
      <c r="CAJ1" s="128"/>
      <c r="CAK1" s="128"/>
      <c r="CAL1" s="128"/>
      <c r="CAM1" s="128"/>
      <c r="CAN1" s="128"/>
      <c r="CAO1" s="128"/>
      <c r="CAP1" s="128"/>
      <c r="CAQ1" s="128"/>
      <c r="CAR1" s="128"/>
      <c r="CAS1" s="128"/>
      <c r="CAT1" s="128"/>
      <c r="CAU1" s="128"/>
      <c r="CAV1" s="128"/>
      <c r="CAW1" s="128"/>
      <c r="CAX1" s="128"/>
      <c r="CAY1" s="128"/>
      <c r="CAZ1" s="128"/>
      <c r="CBA1" s="128"/>
      <c r="CBB1" s="128"/>
      <c r="CBC1" s="128"/>
      <c r="CBD1" s="128"/>
      <c r="CBE1" s="128"/>
      <c r="CBF1" s="128"/>
      <c r="CBG1" s="128"/>
      <c r="CBH1" s="128"/>
      <c r="CBI1" s="128"/>
      <c r="CBJ1" s="128"/>
      <c r="CBK1" s="128"/>
      <c r="CBL1" s="128"/>
      <c r="CBM1" s="128"/>
      <c r="CBN1" s="128"/>
      <c r="CBO1" s="128"/>
      <c r="CBP1" s="128"/>
      <c r="CBQ1" s="128"/>
      <c r="CBR1" s="128"/>
      <c r="CBS1" s="128"/>
      <c r="CBT1" s="128"/>
      <c r="CBU1" s="128"/>
      <c r="CBV1" s="128"/>
      <c r="CBW1" s="128"/>
      <c r="CBX1" s="128"/>
      <c r="CBY1" s="128"/>
      <c r="CBZ1" s="128"/>
      <c r="CCA1" s="128"/>
      <c r="CCB1" s="128"/>
      <c r="CCC1" s="128"/>
      <c r="CCD1" s="128"/>
      <c r="CCE1" s="128"/>
      <c r="CCF1" s="128"/>
      <c r="CCG1" s="128"/>
      <c r="CCH1" s="128"/>
      <c r="CCI1" s="128"/>
      <c r="CCJ1" s="128"/>
      <c r="CCK1" s="128"/>
      <c r="CCL1" s="128"/>
      <c r="CCM1" s="128"/>
      <c r="CCN1" s="128"/>
      <c r="CCO1" s="128"/>
      <c r="CCP1" s="128"/>
      <c r="CCQ1" s="128"/>
      <c r="CCR1" s="128"/>
      <c r="CCS1" s="128"/>
      <c r="CCT1" s="128"/>
      <c r="CCU1" s="128"/>
      <c r="CCV1" s="128"/>
      <c r="CCW1" s="128"/>
      <c r="CCX1" s="128"/>
      <c r="CCY1" s="128"/>
      <c r="CCZ1" s="128"/>
      <c r="CDA1" s="128"/>
      <c r="CDB1" s="128"/>
      <c r="CDC1" s="128"/>
      <c r="CDD1" s="128"/>
      <c r="CDE1" s="128"/>
      <c r="CDF1" s="128"/>
      <c r="CDG1" s="128"/>
      <c r="CDH1" s="128"/>
      <c r="CDI1" s="128"/>
      <c r="CDJ1" s="128"/>
      <c r="CDK1" s="128"/>
      <c r="CDL1" s="128"/>
      <c r="CDM1" s="128"/>
      <c r="CDN1" s="128"/>
      <c r="CDO1" s="128"/>
      <c r="CDP1" s="128"/>
      <c r="CDQ1" s="128"/>
      <c r="CDR1" s="128"/>
      <c r="CDS1" s="128"/>
      <c r="CDT1" s="128"/>
      <c r="CDU1" s="128"/>
      <c r="CDV1" s="128"/>
      <c r="CDW1" s="128"/>
      <c r="CDX1" s="128"/>
      <c r="CDY1" s="128"/>
      <c r="CDZ1" s="128"/>
      <c r="CEA1" s="128"/>
      <c r="CEB1" s="128"/>
      <c r="CEC1" s="128"/>
      <c r="CED1" s="128"/>
      <c r="CEE1" s="128"/>
      <c r="CEF1" s="128"/>
      <c r="CEG1" s="128"/>
      <c r="CEH1" s="128"/>
      <c r="CEI1" s="128"/>
      <c r="CEJ1" s="128"/>
      <c r="CEK1" s="128"/>
      <c r="CEL1" s="128"/>
      <c r="CEM1" s="128"/>
      <c r="CEN1" s="128"/>
      <c r="CEO1" s="128"/>
      <c r="CEP1" s="128"/>
      <c r="CEQ1" s="128"/>
      <c r="CER1" s="128"/>
      <c r="CES1" s="128"/>
      <c r="CET1" s="128"/>
      <c r="CEU1" s="128"/>
      <c r="CEV1" s="128"/>
      <c r="CEW1" s="128"/>
      <c r="CEX1" s="128"/>
      <c r="CEY1" s="128"/>
      <c r="CEZ1" s="128"/>
      <c r="CFA1" s="128"/>
      <c r="CFB1" s="128"/>
      <c r="CFC1" s="128"/>
      <c r="CFD1" s="128"/>
      <c r="CFE1" s="128"/>
      <c r="CFF1" s="128"/>
      <c r="CFG1" s="128"/>
      <c r="CFH1" s="128"/>
      <c r="CFI1" s="128"/>
      <c r="CFJ1" s="128"/>
      <c r="CFK1" s="128"/>
      <c r="CFL1" s="128"/>
      <c r="CFM1" s="128"/>
      <c r="CFN1" s="128"/>
      <c r="CFO1" s="128"/>
      <c r="CFP1" s="128"/>
      <c r="CFQ1" s="128"/>
      <c r="CFR1" s="128"/>
      <c r="CFS1" s="128"/>
      <c r="CFT1" s="128"/>
      <c r="CFU1" s="128"/>
      <c r="CFV1" s="128"/>
      <c r="CFW1" s="128"/>
      <c r="CFX1" s="128"/>
      <c r="CFY1" s="128"/>
      <c r="CFZ1" s="128"/>
      <c r="CGA1" s="128"/>
      <c r="CGB1" s="128"/>
      <c r="CGC1" s="128"/>
      <c r="CGD1" s="128"/>
      <c r="CGE1" s="128"/>
      <c r="CGF1" s="128"/>
      <c r="CGG1" s="128"/>
      <c r="CGH1" s="128"/>
      <c r="CGI1" s="128"/>
      <c r="CGJ1" s="128"/>
      <c r="CGK1" s="128"/>
      <c r="CGL1" s="128"/>
      <c r="CGM1" s="128"/>
      <c r="CGN1" s="128"/>
      <c r="CGO1" s="128"/>
      <c r="CGP1" s="128"/>
      <c r="CGQ1" s="128"/>
      <c r="CGR1" s="128"/>
      <c r="CGS1" s="128"/>
      <c r="CGT1" s="128"/>
      <c r="CGU1" s="128"/>
      <c r="CGV1" s="128"/>
      <c r="CGW1" s="128"/>
      <c r="CGX1" s="128"/>
      <c r="CGY1" s="128"/>
      <c r="CGZ1" s="128"/>
      <c r="CHA1" s="128"/>
      <c r="CHB1" s="128"/>
      <c r="CHC1" s="128"/>
      <c r="CHD1" s="128"/>
      <c r="CHE1" s="128"/>
      <c r="CHF1" s="128"/>
      <c r="CHG1" s="128"/>
      <c r="CHH1" s="128"/>
      <c r="CHI1" s="128"/>
      <c r="CHJ1" s="128"/>
      <c r="CHK1" s="128"/>
      <c r="CHL1" s="128"/>
      <c r="CHM1" s="128"/>
      <c r="CHN1" s="128"/>
      <c r="CHO1" s="128"/>
      <c r="CHP1" s="128"/>
      <c r="CHQ1" s="128"/>
      <c r="CHR1" s="128"/>
      <c r="CHS1" s="128"/>
      <c r="CHT1" s="128"/>
      <c r="CHU1" s="128"/>
      <c r="CHV1" s="128"/>
      <c r="CHW1" s="128"/>
      <c r="CHX1" s="128"/>
      <c r="CHY1" s="128"/>
      <c r="CHZ1" s="128"/>
      <c r="CIA1" s="128"/>
      <c r="CIB1" s="128"/>
      <c r="CIC1" s="128"/>
      <c r="CID1" s="128"/>
      <c r="CIE1" s="128"/>
      <c r="CIF1" s="128"/>
      <c r="CIG1" s="128"/>
      <c r="CIH1" s="128"/>
      <c r="CII1" s="128"/>
      <c r="CIJ1" s="128"/>
      <c r="CIK1" s="128"/>
      <c r="CIL1" s="128"/>
      <c r="CIM1" s="128"/>
      <c r="CIN1" s="128"/>
      <c r="CIO1" s="128"/>
      <c r="CIP1" s="128"/>
      <c r="CIQ1" s="128"/>
      <c r="CIR1" s="128"/>
      <c r="CIS1" s="128"/>
      <c r="CIT1" s="128"/>
      <c r="CIU1" s="128"/>
      <c r="CIV1" s="128"/>
      <c r="CIW1" s="128"/>
      <c r="CIX1" s="128"/>
      <c r="CIY1" s="128"/>
      <c r="CIZ1" s="128"/>
      <c r="CJA1" s="128"/>
      <c r="CJB1" s="128"/>
      <c r="CJC1" s="128"/>
      <c r="CJD1" s="128"/>
      <c r="CJE1" s="128"/>
      <c r="CJF1" s="128"/>
      <c r="CJG1" s="128"/>
      <c r="CJH1" s="128"/>
      <c r="CJI1" s="128"/>
      <c r="CJJ1" s="128"/>
      <c r="CJK1" s="128"/>
      <c r="CJL1" s="128"/>
      <c r="CJM1" s="128"/>
      <c r="CJN1" s="128"/>
      <c r="CJO1" s="128"/>
      <c r="CJP1" s="128"/>
      <c r="CJQ1" s="128"/>
      <c r="CJR1" s="128"/>
      <c r="CJS1" s="128"/>
      <c r="CJT1" s="128"/>
      <c r="CJU1" s="128"/>
      <c r="CJV1" s="128"/>
      <c r="CJW1" s="128"/>
      <c r="CJX1" s="128"/>
      <c r="CJY1" s="128"/>
      <c r="CJZ1" s="128"/>
      <c r="CKA1" s="128"/>
      <c r="CKB1" s="128"/>
      <c r="CKC1" s="128"/>
      <c r="CKD1" s="128"/>
      <c r="CKE1" s="128"/>
      <c r="CKF1" s="128"/>
      <c r="CKG1" s="128"/>
      <c r="CKH1" s="128"/>
      <c r="CKI1" s="128"/>
      <c r="CKJ1" s="128"/>
      <c r="CKK1" s="128"/>
      <c r="CKL1" s="128"/>
      <c r="CKM1" s="128"/>
      <c r="CKN1" s="128"/>
      <c r="CKO1" s="128"/>
      <c r="CKP1" s="128"/>
      <c r="CKQ1" s="128"/>
      <c r="CKR1" s="128"/>
      <c r="CKS1" s="128"/>
      <c r="CKT1" s="128"/>
      <c r="CKU1" s="128"/>
      <c r="CKV1" s="128"/>
      <c r="CKW1" s="128"/>
      <c r="CKX1" s="128"/>
      <c r="CKY1" s="128"/>
      <c r="CKZ1" s="128"/>
      <c r="CLA1" s="128"/>
      <c r="CLB1" s="128"/>
      <c r="CLC1" s="128"/>
      <c r="CLD1" s="128"/>
      <c r="CLE1" s="128"/>
      <c r="CLF1" s="128"/>
      <c r="CLG1" s="128"/>
      <c r="CLH1" s="128"/>
      <c r="CLI1" s="128"/>
      <c r="CLJ1" s="128"/>
      <c r="CLK1" s="128"/>
      <c r="CLL1" s="128"/>
      <c r="CLM1" s="128"/>
      <c r="CLN1" s="128"/>
      <c r="CLO1" s="128"/>
      <c r="CLP1" s="128"/>
      <c r="CLQ1" s="128"/>
      <c r="CLR1" s="128"/>
      <c r="CLS1" s="128"/>
      <c r="CLT1" s="128"/>
      <c r="CLU1" s="128"/>
      <c r="CLV1" s="128"/>
      <c r="CLW1" s="128"/>
      <c r="CLX1" s="128"/>
      <c r="CLY1" s="128"/>
      <c r="CLZ1" s="128"/>
      <c r="CMA1" s="128"/>
      <c r="CMB1" s="128"/>
      <c r="CMC1" s="128"/>
      <c r="CMD1" s="128"/>
      <c r="CME1" s="128"/>
      <c r="CMF1" s="128"/>
      <c r="CMG1" s="128"/>
      <c r="CMH1" s="128"/>
      <c r="CMI1" s="128"/>
      <c r="CMJ1" s="128"/>
      <c r="CMK1" s="128"/>
      <c r="CML1" s="128"/>
      <c r="CMM1" s="128"/>
      <c r="CMN1" s="128"/>
      <c r="CMO1" s="128"/>
      <c r="CMP1" s="128"/>
      <c r="CMQ1" s="128"/>
      <c r="CMR1" s="128"/>
      <c r="CMS1" s="128"/>
      <c r="CMT1" s="128"/>
      <c r="CMU1" s="128"/>
      <c r="CMV1" s="128"/>
      <c r="CMW1" s="128"/>
      <c r="CMX1" s="128"/>
      <c r="CMY1" s="128"/>
      <c r="CMZ1" s="128"/>
      <c r="CNA1" s="128"/>
      <c r="CNB1" s="128"/>
      <c r="CNC1" s="128"/>
      <c r="CND1" s="128"/>
      <c r="CNE1" s="128"/>
      <c r="CNF1" s="128"/>
      <c r="CNG1" s="128"/>
      <c r="CNH1" s="128"/>
      <c r="CNI1" s="128"/>
      <c r="CNJ1" s="128"/>
      <c r="CNK1" s="128"/>
      <c r="CNL1" s="128"/>
      <c r="CNM1" s="128"/>
      <c r="CNN1" s="128"/>
      <c r="CNO1" s="128"/>
      <c r="CNP1" s="128"/>
      <c r="CNQ1" s="128"/>
      <c r="CNR1" s="128"/>
      <c r="CNS1" s="128"/>
      <c r="CNT1" s="128"/>
      <c r="CNU1" s="128"/>
      <c r="CNV1" s="128"/>
      <c r="CNW1" s="128"/>
      <c r="CNX1" s="128"/>
      <c r="CNY1" s="128"/>
      <c r="CNZ1" s="128"/>
      <c r="COA1" s="128"/>
      <c r="COB1" s="128"/>
      <c r="COC1" s="128"/>
      <c r="COD1" s="128"/>
      <c r="COE1" s="128"/>
      <c r="COF1" s="128"/>
      <c r="COG1" s="128"/>
      <c r="COH1" s="128"/>
      <c r="COI1" s="128"/>
      <c r="COJ1" s="128"/>
      <c r="COK1" s="128"/>
      <c r="COL1" s="128"/>
      <c r="COM1" s="128"/>
      <c r="CON1" s="128"/>
      <c r="COO1" s="128"/>
      <c r="COP1" s="128"/>
      <c r="COQ1" s="128"/>
      <c r="COR1" s="128"/>
      <c r="COS1" s="128"/>
      <c r="COT1" s="128"/>
      <c r="COU1" s="128"/>
      <c r="COV1" s="128"/>
      <c r="COW1" s="128"/>
      <c r="COX1" s="128"/>
      <c r="COY1" s="128"/>
      <c r="COZ1" s="128"/>
      <c r="CPA1" s="128"/>
      <c r="CPB1" s="128"/>
      <c r="CPC1" s="128"/>
      <c r="CPD1" s="128"/>
      <c r="CPE1" s="128"/>
      <c r="CPF1" s="128"/>
      <c r="CPG1" s="128"/>
      <c r="CPH1" s="128"/>
      <c r="CPI1" s="128"/>
      <c r="CPJ1" s="128"/>
      <c r="CPK1" s="128"/>
      <c r="CPL1" s="128"/>
      <c r="CPM1" s="128"/>
      <c r="CPN1" s="128"/>
      <c r="CPO1" s="128"/>
      <c r="CPP1" s="128"/>
      <c r="CPQ1" s="128"/>
      <c r="CPR1" s="128"/>
      <c r="CPS1" s="128"/>
      <c r="CPT1" s="128"/>
      <c r="CPU1" s="128"/>
      <c r="CPV1" s="128"/>
      <c r="CPW1" s="128"/>
      <c r="CPX1" s="128"/>
      <c r="CPY1" s="128"/>
      <c r="CPZ1" s="128"/>
      <c r="CQA1" s="128"/>
      <c r="CQB1" s="128"/>
      <c r="CQC1" s="128"/>
      <c r="CQD1" s="128"/>
      <c r="CQE1" s="128"/>
      <c r="CQF1" s="128"/>
      <c r="CQG1" s="128"/>
      <c r="CQH1" s="128"/>
      <c r="CQI1" s="128"/>
      <c r="CQJ1" s="128"/>
      <c r="CQK1" s="128"/>
      <c r="CQL1" s="128"/>
      <c r="CQM1" s="128"/>
      <c r="CQN1" s="128"/>
      <c r="CQO1" s="128"/>
      <c r="CQP1" s="128"/>
      <c r="CQQ1" s="128"/>
      <c r="CQR1" s="128"/>
      <c r="CQS1" s="128"/>
      <c r="CQT1" s="128"/>
      <c r="CQU1" s="128"/>
      <c r="CQV1" s="128"/>
      <c r="CQW1" s="128"/>
      <c r="CQX1" s="128"/>
      <c r="CQY1" s="128"/>
      <c r="CQZ1" s="128"/>
      <c r="CRA1" s="128"/>
      <c r="CRB1" s="128"/>
      <c r="CRC1" s="128"/>
      <c r="CRD1" s="128"/>
      <c r="CRE1" s="128"/>
      <c r="CRF1" s="128"/>
      <c r="CRG1" s="128"/>
      <c r="CRH1" s="128"/>
      <c r="CRI1" s="128"/>
      <c r="CRJ1" s="128"/>
      <c r="CRK1" s="128"/>
      <c r="CRL1" s="128"/>
      <c r="CRM1" s="128"/>
      <c r="CRN1" s="128"/>
      <c r="CRO1" s="128"/>
      <c r="CRP1" s="128"/>
      <c r="CRQ1" s="128"/>
      <c r="CRR1" s="128"/>
      <c r="CRS1" s="128"/>
      <c r="CRT1" s="128"/>
      <c r="CRU1" s="128"/>
      <c r="CRV1" s="128"/>
      <c r="CRW1" s="128"/>
      <c r="CRX1" s="128"/>
      <c r="CRY1" s="128"/>
      <c r="CRZ1" s="128"/>
      <c r="CSA1" s="128"/>
      <c r="CSB1" s="128"/>
      <c r="CSC1" s="128"/>
      <c r="CSD1" s="128"/>
      <c r="CSE1" s="128"/>
      <c r="CSF1" s="128"/>
      <c r="CSG1" s="128"/>
      <c r="CSH1" s="128"/>
      <c r="CSI1" s="128"/>
      <c r="CSJ1" s="128"/>
      <c r="CSK1" s="128"/>
      <c r="CSL1" s="128"/>
      <c r="CSM1" s="128"/>
      <c r="CSN1" s="128"/>
      <c r="CSO1" s="128"/>
      <c r="CSP1" s="128"/>
      <c r="CSQ1" s="128"/>
      <c r="CSR1" s="128"/>
      <c r="CSS1" s="128"/>
      <c r="CST1" s="128"/>
      <c r="CSU1" s="128"/>
      <c r="CSV1" s="128"/>
      <c r="CSW1" s="128"/>
      <c r="CSX1" s="128"/>
      <c r="CSY1" s="128"/>
      <c r="CSZ1" s="128"/>
      <c r="CTA1" s="128"/>
      <c r="CTB1" s="128"/>
      <c r="CTC1" s="128"/>
      <c r="CTD1" s="128"/>
      <c r="CTE1" s="128"/>
      <c r="CTF1" s="128"/>
      <c r="CTG1" s="128"/>
      <c r="CTH1" s="128"/>
      <c r="CTI1" s="128"/>
      <c r="CTJ1" s="128"/>
      <c r="CTK1" s="128"/>
      <c r="CTL1" s="128"/>
      <c r="CTM1" s="128"/>
      <c r="CTN1" s="128"/>
      <c r="CTO1" s="128"/>
      <c r="CTP1" s="128"/>
      <c r="CTQ1" s="128"/>
      <c r="CTR1" s="128"/>
      <c r="CTS1" s="128"/>
      <c r="CTT1" s="128"/>
      <c r="CTU1" s="128"/>
      <c r="CTV1" s="128"/>
      <c r="CTW1" s="128"/>
      <c r="CTX1" s="128"/>
      <c r="CTY1" s="128"/>
      <c r="CTZ1" s="128"/>
      <c r="CUA1" s="128"/>
      <c r="CUB1" s="128"/>
      <c r="CUC1" s="128"/>
      <c r="CUD1" s="128"/>
      <c r="CUE1" s="128"/>
      <c r="CUF1" s="128"/>
      <c r="CUG1" s="128"/>
      <c r="CUH1" s="128"/>
      <c r="CUI1" s="128"/>
      <c r="CUJ1" s="128"/>
      <c r="CUK1" s="128"/>
      <c r="CUL1" s="128"/>
      <c r="CUM1" s="128"/>
      <c r="CUN1" s="128"/>
      <c r="CUO1" s="128"/>
      <c r="CUP1" s="128"/>
      <c r="CUQ1" s="128"/>
      <c r="CUR1" s="128"/>
      <c r="CUS1" s="128"/>
      <c r="CUT1" s="128"/>
      <c r="CUU1" s="128"/>
      <c r="CUV1" s="128"/>
      <c r="CUW1" s="128"/>
      <c r="CUX1" s="128"/>
      <c r="CUY1" s="128"/>
      <c r="CUZ1" s="128"/>
      <c r="CVA1" s="128"/>
      <c r="CVB1" s="128"/>
      <c r="CVC1" s="128"/>
      <c r="CVD1" s="128"/>
      <c r="CVE1" s="128"/>
      <c r="CVF1" s="128"/>
      <c r="CVG1" s="128"/>
      <c r="CVH1" s="128"/>
      <c r="CVI1" s="128"/>
      <c r="CVJ1" s="128"/>
      <c r="CVK1" s="128"/>
      <c r="CVL1" s="128"/>
      <c r="CVM1" s="128"/>
      <c r="CVN1" s="128"/>
      <c r="CVO1" s="128"/>
      <c r="CVP1" s="128"/>
      <c r="CVQ1" s="128"/>
      <c r="CVR1" s="128"/>
      <c r="CVS1" s="128"/>
      <c r="CVT1" s="128"/>
      <c r="CVU1" s="128"/>
      <c r="CVV1" s="128"/>
      <c r="CVW1" s="128"/>
      <c r="CVX1" s="128"/>
      <c r="CVY1" s="128"/>
      <c r="CVZ1" s="128"/>
      <c r="CWA1" s="128"/>
      <c r="CWB1" s="128"/>
      <c r="CWC1" s="128"/>
      <c r="CWD1" s="128"/>
      <c r="CWE1" s="128"/>
      <c r="CWF1" s="128"/>
      <c r="CWG1" s="128"/>
      <c r="CWH1" s="128"/>
      <c r="CWI1" s="128"/>
      <c r="CWJ1" s="128"/>
      <c r="CWK1" s="128"/>
      <c r="CWL1" s="128"/>
      <c r="CWM1" s="128"/>
      <c r="CWN1" s="128"/>
      <c r="CWO1" s="128"/>
      <c r="CWP1" s="128"/>
      <c r="CWQ1" s="128"/>
      <c r="CWR1" s="128"/>
      <c r="CWS1" s="128"/>
      <c r="CWT1" s="128"/>
      <c r="CWU1" s="128"/>
      <c r="CWV1" s="128"/>
      <c r="CWW1" s="128"/>
      <c r="CWX1" s="128"/>
      <c r="CWY1" s="128"/>
      <c r="CWZ1" s="128"/>
      <c r="CXA1" s="128"/>
      <c r="CXB1" s="128"/>
      <c r="CXC1" s="128"/>
      <c r="CXD1" s="128"/>
      <c r="CXE1" s="128"/>
      <c r="CXF1" s="128"/>
      <c r="CXG1" s="128"/>
      <c r="CXH1" s="128"/>
      <c r="CXI1" s="128"/>
      <c r="CXJ1" s="128"/>
      <c r="CXK1" s="128"/>
      <c r="CXL1" s="128"/>
      <c r="CXM1" s="128"/>
      <c r="CXN1" s="128"/>
      <c r="CXO1" s="128"/>
      <c r="CXP1" s="128"/>
      <c r="CXQ1" s="128"/>
      <c r="CXR1" s="128"/>
      <c r="CXS1" s="128"/>
      <c r="CXT1" s="128"/>
      <c r="CXU1" s="128"/>
      <c r="CXV1" s="128"/>
      <c r="CXW1" s="128"/>
      <c r="CXX1" s="128"/>
      <c r="CXY1" s="128"/>
      <c r="CXZ1" s="128"/>
      <c r="CYA1" s="128"/>
      <c r="CYB1" s="128"/>
      <c r="CYC1" s="128"/>
      <c r="CYD1" s="128"/>
      <c r="CYE1" s="128"/>
      <c r="CYF1" s="128"/>
      <c r="CYG1" s="128"/>
      <c r="CYH1" s="128"/>
      <c r="CYI1" s="128"/>
      <c r="CYJ1" s="128"/>
      <c r="CYK1" s="128"/>
      <c r="CYL1" s="128"/>
      <c r="CYM1" s="128"/>
      <c r="CYN1" s="128"/>
      <c r="CYO1" s="128"/>
      <c r="CYP1" s="128"/>
      <c r="CYQ1" s="128"/>
      <c r="CYR1" s="128"/>
      <c r="CYS1" s="128"/>
      <c r="CYT1" s="128"/>
      <c r="CYU1" s="128"/>
      <c r="CYV1" s="128"/>
      <c r="CYW1" s="128"/>
      <c r="CYX1" s="128"/>
      <c r="CYY1" s="128"/>
      <c r="CYZ1" s="128"/>
      <c r="CZA1" s="128"/>
      <c r="CZB1" s="128"/>
      <c r="CZC1" s="128"/>
      <c r="CZD1" s="128"/>
      <c r="CZE1" s="128"/>
      <c r="CZF1" s="128"/>
      <c r="CZG1" s="128"/>
      <c r="CZH1" s="128"/>
      <c r="CZI1" s="128"/>
      <c r="CZJ1" s="128"/>
      <c r="CZK1" s="128"/>
      <c r="CZL1" s="128"/>
      <c r="CZM1" s="128"/>
      <c r="CZN1" s="128"/>
      <c r="CZO1" s="128"/>
      <c r="CZP1" s="128"/>
      <c r="CZQ1" s="128"/>
      <c r="CZR1" s="128"/>
      <c r="CZS1" s="128"/>
      <c r="CZT1" s="128"/>
      <c r="CZU1" s="128"/>
      <c r="CZV1" s="128"/>
      <c r="CZW1" s="128"/>
      <c r="CZX1" s="128"/>
      <c r="CZY1" s="128"/>
      <c r="CZZ1" s="128"/>
      <c r="DAA1" s="128"/>
      <c r="DAB1" s="128"/>
      <c r="DAC1" s="128"/>
      <c r="DAD1" s="128"/>
      <c r="DAE1" s="128"/>
      <c r="DAF1" s="128"/>
      <c r="DAG1" s="128"/>
      <c r="DAH1" s="128"/>
      <c r="DAI1" s="128"/>
      <c r="DAJ1" s="128"/>
      <c r="DAK1" s="128"/>
      <c r="DAL1" s="128"/>
      <c r="DAM1" s="128"/>
      <c r="DAN1" s="128"/>
      <c r="DAO1" s="128"/>
      <c r="DAP1" s="128"/>
      <c r="DAQ1" s="128"/>
      <c r="DAR1" s="128"/>
      <c r="DAS1" s="128"/>
      <c r="DAT1" s="128"/>
      <c r="DAU1" s="128"/>
      <c r="DAV1" s="128"/>
      <c r="DAW1" s="128"/>
      <c r="DAX1" s="128"/>
      <c r="DAY1" s="128"/>
      <c r="DAZ1" s="128"/>
      <c r="DBA1" s="128"/>
      <c r="DBB1" s="128"/>
      <c r="DBC1" s="128"/>
      <c r="DBD1" s="128"/>
      <c r="DBE1" s="128"/>
      <c r="DBF1" s="128"/>
      <c r="DBG1" s="128"/>
      <c r="DBH1" s="128"/>
      <c r="DBI1" s="128"/>
      <c r="DBJ1" s="128"/>
      <c r="DBK1" s="128"/>
      <c r="DBL1" s="128"/>
      <c r="DBM1" s="128"/>
      <c r="DBN1" s="128"/>
      <c r="DBO1" s="128"/>
      <c r="DBP1" s="128"/>
      <c r="DBQ1" s="128"/>
      <c r="DBR1" s="128"/>
      <c r="DBS1" s="128"/>
      <c r="DBT1" s="128"/>
      <c r="DBU1" s="128"/>
      <c r="DBV1" s="128"/>
      <c r="DBW1" s="128"/>
      <c r="DBX1" s="128"/>
      <c r="DBY1" s="128"/>
      <c r="DBZ1" s="128"/>
      <c r="DCA1" s="128"/>
      <c r="DCB1" s="128"/>
      <c r="DCC1" s="128"/>
      <c r="DCD1" s="128"/>
      <c r="DCE1" s="128"/>
      <c r="DCF1" s="128"/>
      <c r="DCG1" s="128"/>
      <c r="DCH1" s="128"/>
      <c r="DCI1" s="128"/>
      <c r="DCJ1" s="128"/>
      <c r="DCK1" s="128"/>
      <c r="DCL1" s="128"/>
      <c r="DCM1" s="128"/>
      <c r="DCN1" s="128"/>
      <c r="DCO1" s="128"/>
      <c r="DCP1" s="128"/>
      <c r="DCQ1" s="128"/>
      <c r="DCR1" s="128"/>
      <c r="DCS1" s="128"/>
      <c r="DCT1" s="128"/>
      <c r="DCU1" s="128"/>
      <c r="DCV1" s="128"/>
      <c r="DCW1" s="128"/>
      <c r="DCX1" s="128"/>
      <c r="DCY1" s="128"/>
      <c r="DCZ1" s="128"/>
      <c r="DDA1" s="128"/>
      <c r="DDB1" s="128"/>
      <c r="DDC1" s="128"/>
      <c r="DDD1" s="128"/>
      <c r="DDE1" s="128"/>
      <c r="DDF1" s="128"/>
      <c r="DDG1" s="128"/>
      <c r="DDH1" s="128"/>
      <c r="DDI1" s="128"/>
      <c r="DDJ1" s="128"/>
      <c r="DDK1" s="128"/>
      <c r="DDL1" s="128"/>
      <c r="DDM1" s="128"/>
      <c r="DDN1" s="128"/>
      <c r="DDO1" s="128"/>
      <c r="DDP1" s="128"/>
      <c r="DDQ1" s="128"/>
      <c r="DDR1" s="128"/>
      <c r="DDS1" s="128"/>
      <c r="DDT1" s="128"/>
      <c r="DDU1" s="128"/>
      <c r="DDV1" s="128"/>
      <c r="DDW1" s="128"/>
      <c r="DDX1" s="128"/>
      <c r="DDY1" s="128"/>
      <c r="DDZ1" s="128"/>
      <c r="DEA1" s="128"/>
      <c r="DEB1" s="128"/>
      <c r="DEC1" s="128"/>
      <c r="DED1" s="128"/>
      <c r="DEE1" s="128"/>
      <c r="DEF1" s="128"/>
      <c r="DEG1" s="128"/>
      <c r="DEH1" s="128"/>
      <c r="DEI1" s="128"/>
      <c r="DEJ1" s="128"/>
      <c r="DEK1" s="128"/>
      <c r="DEL1" s="128"/>
      <c r="DEM1" s="128"/>
      <c r="DEN1" s="128"/>
      <c r="DEO1" s="128"/>
      <c r="DEP1" s="128"/>
      <c r="DEQ1" s="128"/>
      <c r="DER1" s="128"/>
      <c r="DES1" s="128"/>
      <c r="DET1" s="128"/>
      <c r="DEU1" s="128"/>
      <c r="DEV1" s="128"/>
      <c r="DEW1" s="128"/>
      <c r="DEX1" s="128"/>
      <c r="DEY1" s="128"/>
      <c r="DEZ1" s="128"/>
      <c r="DFA1" s="128"/>
      <c r="DFB1" s="128"/>
      <c r="DFC1" s="128"/>
      <c r="DFD1" s="128"/>
      <c r="DFE1" s="128"/>
      <c r="DFF1" s="128"/>
      <c r="DFG1" s="128"/>
      <c r="DFH1" s="128"/>
      <c r="DFI1" s="128"/>
      <c r="DFJ1" s="128"/>
      <c r="DFK1" s="128"/>
      <c r="DFL1" s="128"/>
      <c r="DFM1" s="128"/>
      <c r="DFN1" s="128"/>
      <c r="DFO1" s="128"/>
      <c r="DFP1" s="128"/>
      <c r="DFQ1" s="128"/>
      <c r="DFR1" s="128"/>
      <c r="DFS1" s="128"/>
      <c r="DFT1" s="128"/>
      <c r="DFU1" s="128"/>
      <c r="DFV1" s="128"/>
      <c r="DFW1" s="128"/>
      <c r="DFX1" s="128"/>
      <c r="DFY1" s="128"/>
      <c r="DFZ1" s="128"/>
      <c r="DGA1" s="128"/>
      <c r="DGB1" s="128"/>
      <c r="DGC1" s="128"/>
      <c r="DGD1" s="128"/>
      <c r="DGE1" s="128"/>
      <c r="DGF1" s="128"/>
      <c r="DGG1" s="128"/>
      <c r="DGH1" s="128"/>
      <c r="DGI1" s="128"/>
      <c r="DGJ1" s="128"/>
      <c r="DGK1" s="128"/>
      <c r="DGL1" s="128"/>
      <c r="DGM1" s="128"/>
      <c r="DGN1" s="128"/>
      <c r="DGO1" s="128"/>
      <c r="DGP1" s="128"/>
      <c r="DGQ1" s="128"/>
      <c r="DGR1" s="128"/>
      <c r="DGS1" s="128"/>
      <c r="DGT1" s="128"/>
      <c r="DGU1" s="128"/>
      <c r="DGV1" s="128"/>
      <c r="DGW1" s="128"/>
      <c r="DGX1" s="128"/>
      <c r="DGY1" s="128"/>
      <c r="DGZ1" s="128"/>
      <c r="DHA1" s="128"/>
      <c r="DHB1" s="128"/>
      <c r="DHC1" s="128"/>
      <c r="DHD1" s="128"/>
      <c r="DHE1" s="128"/>
      <c r="DHF1" s="128"/>
      <c r="DHG1" s="128"/>
      <c r="DHH1" s="128"/>
      <c r="DHI1" s="128"/>
      <c r="DHJ1" s="128"/>
      <c r="DHK1" s="128"/>
      <c r="DHL1" s="128"/>
      <c r="DHM1" s="128"/>
      <c r="DHN1" s="128"/>
      <c r="DHO1" s="128"/>
      <c r="DHP1" s="128"/>
      <c r="DHQ1" s="128"/>
      <c r="DHR1" s="128"/>
      <c r="DHS1" s="128"/>
      <c r="DHT1" s="128"/>
      <c r="DHU1" s="128"/>
      <c r="DHV1" s="128"/>
      <c r="DHW1" s="128"/>
      <c r="DHX1" s="128"/>
      <c r="DHY1" s="128"/>
      <c r="DHZ1" s="128"/>
      <c r="DIA1" s="128"/>
      <c r="DIB1" s="128"/>
      <c r="DIC1" s="128"/>
      <c r="DID1" s="128"/>
      <c r="DIE1" s="128"/>
      <c r="DIF1" s="128"/>
      <c r="DIG1" s="128"/>
      <c r="DIH1" s="128"/>
      <c r="DII1" s="128"/>
      <c r="DIJ1" s="128"/>
      <c r="DIK1" s="128"/>
      <c r="DIL1" s="128"/>
      <c r="DIM1" s="128"/>
      <c r="DIN1" s="128"/>
      <c r="DIO1" s="128"/>
      <c r="DIP1" s="128"/>
      <c r="DIQ1" s="128"/>
      <c r="DIR1" s="128"/>
      <c r="DIS1" s="128"/>
      <c r="DIT1" s="128"/>
      <c r="DIU1" s="128"/>
      <c r="DIV1" s="128"/>
      <c r="DIW1" s="128"/>
      <c r="DIX1" s="128"/>
      <c r="DIY1" s="128"/>
      <c r="DIZ1" s="128"/>
      <c r="DJA1" s="128"/>
      <c r="DJB1" s="128"/>
      <c r="DJC1" s="128"/>
      <c r="DJD1" s="128"/>
      <c r="DJE1" s="128"/>
      <c r="DJF1" s="128"/>
      <c r="DJG1" s="128"/>
      <c r="DJH1" s="128"/>
      <c r="DJI1" s="128"/>
      <c r="DJJ1" s="128"/>
      <c r="DJK1" s="128"/>
      <c r="DJL1" s="128"/>
      <c r="DJM1" s="128"/>
      <c r="DJN1" s="128"/>
      <c r="DJO1" s="128"/>
      <c r="DJP1" s="128"/>
      <c r="DJQ1" s="128"/>
      <c r="DJR1" s="128"/>
      <c r="DJS1" s="128"/>
      <c r="DJT1" s="128"/>
      <c r="DJU1" s="128"/>
      <c r="DJV1" s="128"/>
      <c r="DJW1" s="128"/>
      <c r="DJX1" s="128"/>
      <c r="DJY1" s="128"/>
      <c r="DJZ1" s="128"/>
      <c r="DKA1" s="128"/>
      <c r="DKB1" s="128"/>
      <c r="DKC1" s="128"/>
      <c r="DKD1" s="128"/>
      <c r="DKE1" s="128"/>
      <c r="DKF1" s="128"/>
      <c r="DKG1" s="128"/>
      <c r="DKH1" s="128"/>
      <c r="DKI1" s="128"/>
      <c r="DKJ1" s="128"/>
      <c r="DKK1" s="128"/>
      <c r="DKL1" s="128"/>
      <c r="DKM1" s="128"/>
      <c r="DKN1" s="128"/>
      <c r="DKO1" s="128"/>
      <c r="DKP1" s="128"/>
      <c r="DKQ1" s="128"/>
      <c r="DKR1" s="128"/>
      <c r="DKS1" s="128"/>
      <c r="DKT1" s="128"/>
      <c r="DKU1" s="128"/>
      <c r="DKV1" s="128"/>
      <c r="DKW1" s="128"/>
      <c r="DKX1" s="128"/>
      <c r="DKY1" s="128"/>
      <c r="DKZ1" s="128"/>
      <c r="DLA1" s="128"/>
      <c r="DLB1" s="128"/>
      <c r="DLC1" s="128"/>
      <c r="DLD1" s="128"/>
      <c r="DLE1" s="128"/>
      <c r="DLF1" s="128"/>
      <c r="DLG1" s="128"/>
      <c r="DLH1" s="128"/>
      <c r="DLI1" s="128"/>
      <c r="DLJ1" s="128"/>
      <c r="DLK1" s="128"/>
      <c r="DLL1" s="128"/>
      <c r="DLM1" s="128"/>
      <c r="DLN1" s="128"/>
      <c r="DLO1" s="128"/>
      <c r="DLP1" s="128"/>
      <c r="DLQ1" s="128"/>
      <c r="DLR1" s="128"/>
      <c r="DLS1" s="128"/>
      <c r="DLT1" s="128"/>
      <c r="DLU1" s="128"/>
      <c r="DLV1" s="128"/>
      <c r="DLW1" s="128"/>
      <c r="DLX1" s="128"/>
      <c r="DLY1" s="128"/>
      <c r="DLZ1" s="128"/>
      <c r="DMA1" s="128"/>
      <c r="DMB1" s="128"/>
      <c r="DMC1" s="128"/>
      <c r="DMD1" s="128"/>
      <c r="DME1" s="128"/>
      <c r="DMF1" s="128"/>
      <c r="DMG1" s="128"/>
      <c r="DMH1" s="128"/>
      <c r="DMI1" s="128"/>
      <c r="DMJ1" s="128"/>
      <c r="DMK1" s="128"/>
      <c r="DML1" s="128"/>
      <c r="DMM1" s="128"/>
      <c r="DMN1" s="128"/>
      <c r="DMO1" s="128"/>
      <c r="DMP1" s="128"/>
      <c r="DMQ1" s="128"/>
      <c r="DMR1" s="128"/>
      <c r="DMS1" s="128"/>
      <c r="DMT1" s="128"/>
      <c r="DMU1" s="128"/>
      <c r="DMV1" s="128"/>
      <c r="DMW1" s="128"/>
      <c r="DMX1" s="128"/>
      <c r="DMY1" s="128"/>
      <c r="DMZ1" s="128"/>
      <c r="DNA1" s="128"/>
      <c r="DNB1" s="128"/>
      <c r="DNC1" s="128"/>
      <c r="DND1" s="128"/>
      <c r="DNE1" s="128"/>
      <c r="DNF1" s="128"/>
      <c r="DNG1" s="128"/>
      <c r="DNH1" s="128"/>
      <c r="DNI1" s="128"/>
      <c r="DNJ1" s="128"/>
      <c r="DNK1" s="128"/>
      <c r="DNL1" s="128"/>
      <c r="DNM1" s="128"/>
      <c r="DNN1" s="128"/>
      <c r="DNO1" s="128"/>
      <c r="DNP1" s="128"/>
      <c r="DNQ1" s="128"/>
      <c r="DNR1" s="128"/>
      <c r="DNS1" s="128"/>
      <c r="DNT1" s="128"/>
      <c r="DNU1" s="128"/>
      <c r="DNV1" s="128"/>
      <c r="DNW1" s="128"/>
      <c r="DNX1" s="128"/>
      <c r="DNY1" s="128"/>
      <c r="DNZ1" s="128"/>
      <c r="DOA1" s="128"/>
      <c r="DOB1" s="128"/>
      <c r="DOC1" s="128"/>
      <c r="DOD1" s="128"/>
      <c r="DOE1" s="128"/>
      <c r="DOF1" s="128"/>
      <c r="DOG1" s="128"/>
      <c r="DOH1" s="128"/>
      <c r="DOI1" s="128"/>
      <c r="DOJ1" s="128"/>
      <c r="DOK1" s="128"/>
      <c r="DOL1" s="128"/>
      <c r="DOM1" s="128"/>
      <c r="DON1" s="128"/>
      <c r="DOO1" s="128"/>
      <c r="DOP1" s="128"/>
      <c r="DOQ1" s="128"/>
      <c r="DOR1" s="128"/>
      <c r="DOS1" s="128"/>
      <c r="DOT1" s="128"/>
      <c r="DOU1" s="128"/>
      <c r="DOV1" s="128"/>
      <c r="DOW1" s="128"/>
      <c r="DOX1" s="128"/>
      <c r="DOY1" s="128"/>
      <c r="DOZ1" s="128"/>
      <c r="DPA1" s="128"/>
      <c r="DPB1" s="128"/>
      <c r="DPC1" s="128"/>
      <c r="DPD1" s="128"/>
      <c r="DPE1" s="128"/>
      <c r="DPF1" s="128"/>
      <c r="DPG1" s="128"/>
      <c r="DPH1" s="128"/>
      <c r="DPI1" s="128"/>
      <c r="DPJ1" s="128"/>
      <c r="DPK1" s="128"/>
      <c r="DPL1" s="128"/>
      <c r="DPM1" s="128"/>
      <c r="DPN1" s="128"/>
      <c r="DPO1" s="128"/>
      <c r="DPP1" s="128"/>
      <c r="DPQ1" s="128"/>
      <c r="DPR1" s="128"/>
      <c r="DPS1" s="128"/>
      <c r="DPT1" s="128"/>
      <c r="DPU1" s="128"/>
      <c r="DPV1" s="128"/>
      <c r="DPW1" s="128"/>
      <c r="DPX1" s="128"/>
      <c r="DPY1" s="128"/>
      <c r="DPZ1" s="128"/>
      <c r="DQA1" s="128"/>
      <c r="DQB1" s="128"/>
      <c r="DQC1" s="128"/>
      <c r="DQD1" s="128"/>
      <c r="DQE1" s="128"/>
      <c r="DQF1" s="128"/>
      <c r="DQG1" s="128"/>
      <c r="DQH1" s="128"/>
      <c r="DQI1" s="128"/>
      <c r="DQJ1" s="128"/>
      <c r="DQK1" s="128"/>
      <c r="DQL1" s="128"/>
      <c r="DQM1" s="128"/>
      <c r="DQN1" s="128"/>
      <c r="DQO1" s="128"/>
      <c r="DQP1" s="128"/>
      <c r="DQQ1" s="128"/>
      <c r="DQR1" s="128"/>
      <c r="DQS1" s="128"/>
      <c r="DQT1" s="128"/>
      <c r="DQU1" s="128"/>
      <c r="DQV1" s="128"/>
      <c r="DQW1" s="128"/>
      <c r="DQX1" s="128"/>
      <c r="DQY1" s="128"/>
      <c r="DQZ1" s="128"/>
      <c r="DRA1" s="128"/>
      <c r="DRB1" s="128"/>
      <c r="DRC1" s="128"/>
      <c r="DRD1" s="128"/>
      <c r="DRE1" s="128"/>
      <c r="DRF1" s="128"/>
      <c r="DRG1" s="128"/>
      <c r="DRH1" s="128"/>
      <c r="DRI1" s="128"/>
      <c r="DRJ1" s="128"/>
      <c r="DRK1" s="128"/>
      <c r="DRL1" s="128"/>
      <c r="DRM1" s="128"/>
      <c r="DRN1" s="128"/>
      <c r="DRO1" s="128"/>
      <c r="DRP1" s="128"/>
      <c r="DRQ1" s="128"/>
      <c r="DRR1" s="128"/>
      <c r="DRS1" s="128"/>
      <c r="DRT1" s="128"/>
      <c r="DRU1" s="128"/>
      <c r="DRV1" s="128"/>
      <c r="DRW1" s="128"/>
      <c r="DRX1" s="128"/>
      <c r="DRY1" s="128"/>
      <c r="DRZ1" s="128"/>
      <c r="DSA1" s="128"/>
      <c r="DSB1" s="128"/>
      <c r="DSC1" s="128"/>
      <c r="DSD1" s="128"/>
      <c r="DSE1" s="128"/>
      <c r="DSF1" s="128"/>
      <c r="DSG1" s="128"/>
      <c r="DSH1" s="128"/>
      <c r="DSI1" s="128"/>
      <c r="DSJ1" s="128"/>
      <c r="DSK1" s="128"/>
      <c r="DSL1" s="128"/>
      <c r="DSM1" s="128"/>
      <c r="DSN1" s="128"/>
      <c r="DSO1" s="128"/>
      <c r="DSP1" s="128"/>
      <c r="DSQ1" s="128"/>
      <c r="DSR1" s="128"/>
      <c r="DSS1" s="128"/>
      <c r="DST1" s="128"/>
      <c r="DSU1" s="128"/>
      <c r="DSV1" s="128"/>
      <c r="DSW1" s="128"/>
      <c r="DSX1" s="128"/>
      <c r="DSY1" s="128"/>
      <c r="DSZ1" s="128"/>
      <c r="DTA1" s="128"/>
      <c r="DTB1" s="128"/>
      <c r="DTC1" s="128"/>
      <c r="DTD1" s="128"/>
      <c r="DTE1" s="128"/>
      <c r="DTF1" s="128"/>
      <c r="DTG1" s="128"/>
      <c r="DTH1" s="128"/>
      <c r="DTI1" s="128"/>
      <c r="DTJ1" s="128"/>
      <c r="DTK1" s="128"/>
      <c r="DTL1" s="128"/>
      <c r="DTM1" s="128"/>
      <c r="DTN1" s="128"/>
      <c r="DTO1" s="128"/>
      <c r="DTP1" s="128"/>
      <c r="DTQ1" s="128"/>
      <c r="DTR1" s="128"/>
      <c r="DTS1" s="128"/>
      <c r="DTT1" s="128"/>
      <c r="DTU1" s="128"/>
      <c r="DTV1" s="128"/>
      <c r="DTW1" s="128"/>
      <c r="DTX1" s="128"/>
      <c r="DTY1" s="128"/>
      <c r="DTZ1" s="128"/>
      <c r="DUA1" s="128"/>
      <c r="DUB1" s="128"/>
      <c r="DUC1" s="128"/>
      <c r="DUD1" s="128"/>
      <c r="DUE1" s="128"/>
      <c r="DUF1" s="128"/>
      <c r="DUG1" s="128"/>
      <c r="DUH1" s="128"/>
      <c r="DUI1" s="128"/>
      <c r="DUJ1" s="128"/>
      <c r="DUK1" s="128"/>
      <c r="DUL1" s="128"/>
      <c r="DUM1" s="128"/>
      <c r="DUN1" s="128"/>
      <c r="DUO1" s="128"/>
      <c r="DUP1" s="128"/>
      <c r="DUQ1" s="128"/>
      <c r="DUR1" s="128"/>
      <c r="DUS1" s="128"/>
      <c r="DUT1" s="128"/>
      <c r="DUU1" s="128"/>
      <c r="DUV1" s="128"/>
      <c r="DUW1" s="128"/>
      <c r="DUX1" s="128"/>
      <c r="DUY1" s="128"/>
      <c r="DUZ1" s="128"/>
      <c r="DVA1" s="128"/>
      <c r="DVB1" s="128"/>
      <c r="DVC1" s="128"/>
      <c r="DVD1" s="128"/>
      <c r="DVE1" s="128"/>
      <c r="DVF1" s="128"/>
      <c r="DVG1" s="128"/>
      <c r="DVH1" s="128"/>
      <c r="DVI1" s="128"/>
      <c r="DVJ1" s="128"/>
      <c r="DVK1" s="128"/>
      <c r="DVL1" s="128"/>
      <c r="DVM1" s="128"/>
      <c r="DVN1" s="128"/>
      <c r="DVO1" s="128"/>
      <c r="DVP1" s="128"/>
      <c r="DVQ1" s="128"/>
      <c r="DVR1" s="128"/>
      <c r="DVS1" s="128"/>
      <c r="DVT1" s="128"/>
      <c r="DVU1" s="128"/>
      <c r="DVV1" s="128"/>
      <c r="DVW1" s="128"/>
      <c r="DVX1" s="128"/>
      <c r="DVY1" s="128"/>
      <c r="DVZ1" s="128"/>
      <c r="DWA1" s="128"/>
      <c r="DWB1" s="128"/>
      <c r="DWC1" s="128"/>
      <c r="DWD1" s="128"/>
      <c r="DWE1" s="128"/>
      <c r="DWF1" s="128"/>
      <c r="DWG1" s="128"/>
      <c r="DWH1" s="128"/>
      <c r="DWI1" s="128"/>
      <c r="DWJ1" s="128"/>
      <c r="DWK1" s="128"/>
      <c r="DWL1" s="128"/>
      <c r="DWM1" s="128"/>
      <c r="DWN1" s="128"/>
      <c r="DWO1" s="128"/>
      <c r="DWP1" s="128"/>
      <c r="DWQ1" s="128"/>
      <c r="DWR1" s="128"/>
      <c r="DWS1" s="128"/>
      <c r="DWT1" s="128"/>
      <c r="DWU1" s="128"/>
      <c r="DWV1" s="128"/>
      <c r="DWW1" s="128"/>
      <c r="DWX1" s="128"/>
      <c r="DWY1" s="128"/>
      <c r="DWZ1" s="128"/>
      <c r="DXA1" s="128"/>
      <c r="DXB1" s="128"/>
      <c r="DXC1" s="128"/>
      <c r="DXD1" s="128"/>
      <c r="DXE1" s="128"/>
      <c r="DXF1" s="128"/>
      <c r="DXG1" s="128"/>
      <c r="DXH1" s="128"/>
      <c r="DXI1" s="128"/>
      <c r="DXJ1" s="128"/>
      <c r="DXK1" s="128"/>
      <c r="DXL1" s="128"/>
      <c r="DXM1" s="128"/>
      <c r="DXN1" s="128"/>
      <c r="DXO1" s="128"/>
      <c r="DXP1" s="128"/>
      <c r="DXQ1" s="128"/>
      <c r="DXR1" s="128"/>
      <c r="DXS1" s="128"/>
      <c r="DXT1" s="128"/>
      <c r="DXU1" s="128"/>
      <c r="DXV1" s="128"/>
      <c r="DXW1" s="128"/>
      <c r="DXX1" s="128"/>
      <c r="DXY1" s="128"/>
      <c r="DXZ1" s="128"/>
      <c r="DYA1" s="128"/>
      <c r="DYB1" s="128"/>
      <c r="DYC1" s="128"/>
      <c r="DYD1" s="128"/>
      <c r="DYE1" s="128"/>
      <c r="DYF1" s="128"/>
      <c r="DYG1" s="128"/>
      <c r="DYH1" s="128"/>
      <c r="DYI1" s="128"/>
      <c r="DYJ1" s="128"/>
      <c r="DYK1" s="128"/>
      <c r="DYL1" s="128"/>
      <c r="DYM1" s="128"/>
      <c r="DYN1" s="128"/>
      <c r="DYO1" s="128"/>
      <c r="DYP1" s="128"/>
      <c r="DYQ1" s="128"/>
      <c r="DYR1" s="128"/>
      <c r="DYS1" s="128"/>
      <c r="DYT1" s="128"/>
      <c r="DYU1" s="128"/>
      <c r="DYV1" s="128"/>
      <c r="DYW1" s="128"/>
      <c r="DYX1" s="128"/>
      <c r="DYY1" s="128"/>
      <c r="DYZ1" s="128"/>
      <c r="DZA1" s="128"/>
      <c r="DZB1" s="128"/>
      <c r="DZC1" s="128"/>
      <c r="DZD1" s="128"/>
      <c r="DZE1" s="128"/>
      <c r="DZF1" s="128"/>
      <c r="DZG1" s="128"/>
      <c r="DZH1" s="128"/>
      <c r="DZI1" s="128"/>
      <c r="DZJ1" s="128"/>
      <c r="DZK1" s="128"/>
      <c r="DZL1" s="128"/>
      <c r="DZM1" s="128"/>
      <c r="DZN1" s="128"/>
      <c r="DZO1" s="128"/>
      <c r="DZP1" s="128"/>
      <c r="DZQ1" s="128"/>
      <c r="DZR1" s="128"/>
      <c r="DZS1" s="128"/>
      <c r="DZT1" s="128"/>
      <c r="DZU1" s="128"/>
      <c r="DZV1" s="128"/>
      <c r="DZW1" s="128"/>
      <c r="DZX1" s="128"/>
      <c r="DZY1" s="128"/>
      <c r="DZZ1" s="128"/>
      <c r="EAA1" s="128"/>
      <c r="EAB1" s="128"/>
      <c r="EAC1" s="128"/>
      <c r="EAD1" s="128"/>
      <c r="EAE1" s="128"/>
      <c r="EAF1" s="128"/>
      <c r="EAG1" s="128"/>
      <c r="EAH1" s="128"/>
      <c r="EAI1" s="128"/>
      <c r="EAJ1" s="128"/>
      <c r="EAK1" s="128"/>
      <c r="EAL1" s="128"/>
      <c r="EAM1" s="128"/>
      <c r="EAN1" s="128"/>
      <c r="EAO1" s="128"/>
      <c r="EAP1" s="128"/>
      <c r="EAQ1" s="128"/>
      <c r="EAR1" s="128"/>
      <c r="EAS1" s="128"/>
      <c r="EAT1" s="128"/>
      <c r="EAU1" s="128"/>
      <c r="EAV1" s="128"/>
      <c r="EAW1" s="128"/>
      <c r="EAX1" s="128"/>
      <c r="EAY1" s="128"/>
      <c r="EAZ1" s="128"/>
      <c r="EBA1" s="128"/>
      <c r="EBB1" s="128"/>
      <c r="EBC1" s="128"/>
      <c r="EBD1" s="128"/>
      <c r="EBE1" s="128"/>
      <c r="EBF1" s="128"/>
      <c r="EBG1" s="128"/>
      <c r="EBH1" s="128"/>
      <c r="EBI1" s="128"/>
      <c r="EBJ1" s="128"/>
      <c r="EBK1" s="128"/>
      <c r="EBL1" s="128"/>
      <c r="EBM1" s="128"/>
      <c r="EBN1" s="128"/>
      <c r="EBO1" s="128"/>
      <c r="EBP1" s="128"/>
      <c r="EBQ1" s="128"/>
      <c r="EBR1" s="128"/>
      <c r="EBS1" s="128"/>
      <c r="EBT1" s="128"/>
      <c r="EBU1" s="128"/>
      <c r="EBV1" s="128"/>
      <c r="EBW1" s="128"/>
      <c r="EBX1" s="128"/>
      <c r="EBY1" s="128"/>
      <c r="EBZ1" s="128"/>
      <c r="ECA1" s="128"/>
      <c r="ECB1" s="128"/>
      <c r="ECC1" s="128"/>
      <c r="ECD1" s="128"/>
      <c r="ECE1" s="128"/>
      <c r="ECF1" s="128"/>
      <c r="ECG1" s="128"/>
      <c r="ECH1" s="128"/>
      <c r="ECI1" s="128"/>
      <c r="ECJ1" s="128"/>
      <c r="ECK1" s="128"/>
      <c r="ECL1" s="128"/>
      <c r="ECM1" s="128"/>
      <c r="ECN1" s="128"/>
      <c r="ECO1" s="128"/>
      <c r="ECP1" s="128"/>
      <c r="ECQ1" s="128"/>
      <c r="ECR1" s="128"/>
      <c r="ECS1" s="128"/>
      <c r="ECT1" s="128"/>
      <c r="ECU1" s="128"/>
      <c r="ECV1" s="128"/>
      <c r="ECW1" s="128"/>
      <c r="ECX1" s="128"/>
      <c r="ECY1" s="128"/>
      <c r="ECZ1" s="128"/>
      <c r="EDA1" s="128"/>
      <c r="EDB1" s="128"/>
      <c r="EDC1" s="128"/>
      <c r="EDD1" s="128"/>
      <c r="EDE1" s="128"/>
      <c r="EDF1" s="128"/>
      <c r="EDG1" s="128"/>
      <c r="EDH1" s="128"/>
      <c r="EDI1" s="128"/>
      <c r="EDJ1" s="128"/>
      <c r="EDK1" s="128"/>
      <c r="EDL1" s="128"/>
      <c r="EDM1" s="128"/>
      <c r="EDN1" s="128"/>
      <c r="EDO1" s="128"/>
      <c r="EDP1" s="128"/>
      <c r="EDQ1" s="128"/>
      <c r="EDR1" s="128"/>
      <c r="EDS1" s="128"/>
      <c r="EDT1" s="128"/>
      <c r="EDU1" s="128"/>
      <c r="EDV1" s="128"/>
      <c r="EDW1" s="128"/>
      <c r="EDX1" s="128"/>
      <c r="EDY1" s="128"/>
      <c r="EDZ1" s="128"/>
      <c r="EEA1" s="128"/>
      <c r="EEB1" s="128"/>
      <c r="EEC1" s="128"/>
      <c r="EED1" s="128"/>
      <c r="EEE1" s="128"/>
      <c r="EEF1" s="128"/>
      <c r="EEG1" s="128"/>
      <c r="EEH1" s="128"/>
      <c r="EEI1" s="128"/>
      <c r="EEJ1" s="128"/>
      <c r="EEK1" s="128"/>
      <c r="EEL1" s="128"/>
      <c r="EEM1" s="128"/>
      <c r="EEN1" s="128"/>
      <c r="EEO1" s="128"/>
      <c r="EEP1" s="128"/>
      <c r="EEQ1" s="128"/>
      <c r="EER1" s="128"/>
      <c r="EES1" s="128"/>
      <c r="EET1" s="128"/>
      <c r="EEU1" s="128"/>
      <c r="EEV1" s="128"/>
      <c r="EEW1" s="128"/>
      <c r="EEX1" s="128"/>
      <c r="EEY1" s="128"/>
      <c r="EEZ1" s="128"/>
      <c r="EFA1" s="128"/>
      <c r="EFB1" s="128"/>
      <c r="EFC1" s="128"/>
      <c r="EFD1" s="128"/>
      <c r="EFE1" s="128"/>
      <c r="EFF1" s="128"/>
      <c r="EFG1" s="128"/>
      <c r="EFH1" s="128"/>
      <c r="EFI1" s="128"/>
      <c r="EFJ1" s="128"/>
      <c r="EFK1" s="128"/>
      <c r="EFL1" s="128"/>
      <c r="EFM1" s="128"/>
      <c r="EFN1" s="128"/>
      <c r="EFO1" s="128"/>
      <c r="EFP1" s="128"/>
      <c r="EFQ1" s="128"/>
      <c r="EFR1" s="128"/>
      <c r="EFS1" s="128"/>
      <c r="EFT1" s="128"/>
      <c r="EFU1" s="128"/>
      <c r="EFV1" s="128"/>
      <c r="EFW1" s="128"/>
      <c r="EFX1" s="128"/>
      <c r="EFY1" s="128"/>
      <c r="EFZ1" s="128"/>
      <c r="EGA1" s="128"/>
      <c r="EGB1" s="128"/>
      <c r="EGC1" s="128"/>
      <c r="EGD1" s="128"/>
      <c r="EGE1" s="128"/>
      <c r="EGF1" s="128"/>
      <c r="EGG1" s="128"/>
      <c r="EGH1" s="128"/>
      <c r="EGI1" s="128"/>
      <c r="EGJ1" s="128"/>
      <c r="EGK1" s="128"/>
      <c r="EGL1" s="128"/>
      <c r="EGM1" s="128"/>
      <c r="EGN1" s="128"/>
      <c r="EGO1" s="128"/>
      <c r="EGP1" s="128"/>
      <c r="EGQ1" s="128"/>
      <c r="EGR1" s="128"/>
      <c r="EGS1" s="128"/>
      <c r="EGT1" s="128"/>
      <c r="EGU1" s="128"/>
      <c r="EGV1" s="128"/>
      <c r="EGW1" s="128"/>
      <c r="EGX1" s="128"/>
      <c r="EGY1" s="128"/>
      <c r="EGZ1" s="128"/>
      <c r="EHA1" s="128"/>
      <c r="EHB1" s="128"/>
      <c r="EHC1" s="128"/>
      <c r="EHD1" s="128"/>
      <c r="EHE1" s="128"/>
      <c r="EHF1" s="128"/>
      <c r="EHG1" s="128"/>
      <c r="EHH1" s="128"/>
      <c r="EHI1" s="128"/>
      <c r="EHJ1" s="128"/>
      <c r="EHK1" s="128"/>
      <c r="EHL1" s="128"/>
      <c r="EHM1" s="128"/>
      <c r="EHN1" s="128"/>
      <c r="EHO1" s="128"/>
      <c r="EHP1" s="128"/>
      <c r="EHQ1" s="128"/>
      <c r="EHR1" s="128"/>
      <c r="EHS1" s="128"/>
      <c r="EHT1" s="128"/>
      <c r="EHU1" s="128"/>
      <c r="EHV1" s="128"/>
      <c r="EHW1" s="128"/>
      <c r="EHX1" s="128"/>
      <c r="EHY1" s="128"/>
      <c r="EHZ1" s="128"/>
      <c r="EIA1" s="128"/>
      <c r="EIB1" s="128"/>
      <c r="EIC1" s="128"/>
      <c r="EID1" s="128"/>
      <c r="EIE1" s="128"/>
      <c r="EIF1" s="128"/>
      <c r="EIG1" s="128"/>
      <c r="EIH1" s="128"/>
      <c r="EII1" s="128"/>
      <c r="EIJ1" s="128"/>
      <c r="EIK1" s="128"/>
      <c r="EIL1" s="128"/>
      <c r="EIM1" s="128"/>
      <c r="EIN1" s="128"/>
      <c r="EIO1" s="128"/>
      <c r="EIP1" s="128"/>
      <c r="EIQ1" s="128"/>
      <c r="EIR1" s="128"/>
      <c r="EIS1" s="128"/>
      <c r="EIT1" s="128"/>
      <c r="EIU1" s="128"/>
      <c r="EIV1" s="128"/>
      <c r="EIW1" s="128"/>
      <c r="EIX1" s="128"/>
      <c r="EIY1" s="128"/>
      <c r="EIZ1" s="128"/>
      <c r="EJA1" s="128"/>
      <c r="EJB1" s="128"/>
      <c r="EJC1" s="128"/>
      <c r="EJD1" s="128"/>
      <c r="EJE1" s="128"/>
      <c r="EJF1" s="128"/>
      <c r="EJG1" s="128"/>
      <c r="EJH1" s="128"/>
      <c r="EJI1" s="128"/>
      <c r="EJJ1" s="128"/>
      <c r="EJK1" s="128"/>
      <c r="EJL1" s="128"/>
      <c r="EJM1" s="128"/>
      <c r="EJN1" s="128"/>
      <c r="EJO1" s="128"/>
      <c r="EJP1" s="128"/>
      <c r="EJQ1" s="128"/>
      <c r="EJR1" s="128"/>
      <c r="EJS1" s="128"/>
      <c r="EJT1" s="128"/>
      <c r="EJU1" s="128"/>
      <c r="EJV1" s="128"/>
      <c r="EJW1" s="128"/>
      <c r="EJX1" s="128"/>
      <c r="EJY1" s="128"/>
      <c r="EJZ1" s="128"/>
      <c r="EKA1" s="128"/>
      <c r="EKB1" s="128"/>
      <c r="EKC1" s="128"/>
      <c r="EKD1" s="128"/>
      <c r="EKE1" s="128"/>
      <c r="EKF1" s="128"/>
      <c r="EKG1" s="128"/>
      <c r="EKH1" s="128"/>
      <c r="EKI1" s="128"/>
      <c r="EKJ1" s="128"/>
      <c r="EKK1" s="128"/>
      <c r="EKL1" s="128"/>
      <c r="EKM1" s="128"/>
      <c r="EKN1" s="128"/>
      <c r="EKO1" s="128"/>
      <c r="EKP1" s="128"/>
      <c r="EKQ1" s="128"/>
      <c r="EKR1" s="128"/>
      <c r="EKS1" s="128"/>
      <c r="EKT1" s="128"/>
      <c r="EKU1" s="128"/>
      <c r="EKV1" s="128"/>
      <c r="EKW1" s="128"/>
      <c r="EKX1" s="128"/>
      <c r="EKY1" s="128"/>
      <c r="EKZ1" s="128"/>
      <c r="ELA1" s="128"/>
      <c r="ELB1" s="128"/>
      <c r="ELC1" s="128"/>
      <c r="ELD1" s="128"/>
      <c r="ELE1" s="128"/>
      <c r="ELF1" s="128"/>
      <c r="ELG1" s="128"/>
      <c r="ELH1" s="128"/>
      <c r="ELI1" s="128"/>
      <c r="ELJ1" s="128"/>
      <c r="ELK1" s="128"/>
      <c r="ELL1" s="128"/>
      <c r="ELM1" s="128"/>
      <c r="ELN1" s="128"/>
      <c r="ELO1" s="128"/>
      <c r="ELP1" s="128"/>
      <c r="ELQ1" s="128"/>
      <c r="ELR1" s="128"/>
      <c r="ELS1" s="128"/>
      <c r="ELT1" s="128"/>
      <c r="ELU1" s="128"/>
      <c r="ELV1" s="128"/>
      <c r="ELW1" s="128"/>
      <c r="ELX1" s="128"/>
      <c r="ELY1" s="128"/>
      <c r="ELZ1" s="128"/>
      <c r="EMA1" s="128"/>
      <c r="EMB1" s="128"/>
      <c r="EMC1" s="128"/>
      <c r="EMD1" s="128"/>
      <c r="EME1" s="128"/>
      <c r="EMF1" s="128"/>
      <c r="EMG1" s="128"/>
      <c r="EMH1" s="128"/>
      <c r="EMI1" s="128"/>
      <c r="EMJ1" s="128"/>
      <c r="EMK1" s="128"/>
      <c r="EML1" s="128"/>
      <c r="EMM1" s="128"/>
      <c r="EMN1" s="128"/>
      <c r="EMO1" s="128"/>
      <c r="EMP1" s="128"/>
      <c r="EMQ1" s="128"/>
      <c r="EMR1" s="128"/>
      <c r="EMS1" s="128"/>
      <c r="EMT1" s="128"/>
      <c r="EMU1" s="128"/>
      <c r="EMV1" s="128"/>
      <c r="EMW1" s="128"/>
      <c r="EMX1" s="128"/>
      <c r="EMY1" s="128"/>
      <c r="EMZ1" s="128"/>
      <c r="ENA1" s="128"/>
      <c r="ENB1" s="128"/>
      <c r="ENC1" s="128"/>
      <c r="END1" s="128"/>
      <c r="ENE1" s="128"/>
      <c r="ENF1" s="128"/>
      <c r="ENG1" s="128"/>
      <c r="ENH1" s="128"/>
      <c r="ENI1" s="128"/>
      <c r="ENJ1" s="128"/>
      <c r="ENK1" s="128"/>
      <c r="ENL1" s="128"/>
      <c r="ENM1" s="128"/>
      <c r="ENN1" s="128"/>
      <c r="ENO1" s="128"/>
      <c r="ENP1" s="128"/>
      <c r="ENQ1" s="128"/>
      <c r="ENR1" s="128"/>
      <c r="ENS1" s="128"/>
      <c r="ENT1" s="128"/>
      <c r="ENU1" s="128"/>
      <c r="ENV1" s="128"/>
      <c r="ENW1" s="128"/>
      <c r="ENX1" s="128"/>
      <c r="ENY1" s="128"/>
      <c r="ENZ1" s="128"/>
      <c r="EOA1" s="128"/>
      <c r="EOB1" s="128"/>
      <c r="EOC1" s="128"/>
      <c r="EOD1" s="128"/>
      <c r="EOE1" s="128"/>
      <c r="EOF1" s="128"/>
      <c r="EOG1" s="128"/>
      <c r="EOH1" s="128"/>
      <c r="EOI1" s="128"/>
      <c r="EOJ1" s="128"/>
      <c r="EOK1" s="128"/>
      <c r="EOL1" s="128"/>
      <c r="EOM1" s="128"/>
      <c r="EON1" s="128"/>
      <c r="EOO1" s="128"/>
      <c r="EOP1" s="128"/>
      <c r="EOQ1" s="128"/>
      <c r="EOR1" s="128"/>
      <c r="EOS1" s="128"/>
      <c r="EOT1" s="128"/>
      <c r="EOU1" s="128"/>
      <c r="EOV1" s="128"/>
      <c r="EOW1" s="128"/>
      <c r="EOX1" s="128"/>
      <c r="EOY1" s="128"/>
      <c r="EOZ1" s="128"/>
      <c r="EPA1" s="128"/>
      <c r="EPB1" s="128"/>
      <c r="EPC1" s="128"/>
      <c r="EPD1" s="128"/>
      <c r="EPE1" s="128"/>
      <c r="EPF1" s="128"/>
      <c r="EPG1" s="128"/>
      <c r="EPH1" s="128"/>
      <c r="EPI1" s="128"/>
      <c r="EPJ1" s="128"/>
      <c r="EPK1" s="128"/>
      <c r="EPL1" s="128"/>
      <c r="EPM1" s="128"/>
      <c r="EPN1" s="128"/>
      <c r="EPO1" s="128"/>
      <c r="EPP1" s="128"/>
      <c r="EPQ1" s="128"/>
      <c r="EPR1" s="128"/>
      <c r="EPS1" s="128"/>
      <c r="EPT1" s="128"/>
      <c r="EPU1" s="128"/>
      <c r="EPV1" s="128"/>
      <c r="EPW1" s="128"/>
      <c r="EPX1" s="128"/>
      <c r="EPY1" s="128"/>
      <c r="EPZ1" s="128"/>
      <c r="EQA1" s="128"/>
      <c r="EQB1" s="128"/>
      <c r="EQC1" s="128"/>
      <c r="EQD1" s="128"/>
      <c r="EQE1" s="128"/>
      <c r="EQF1" s="128"/>
      <c r="EQG1" s="128"/>
      <c r="EQH1" s="128"/>
      <c r="EQI1" s="128"/>
      <c r="EQJ1" s="128"/>
      <c r="EQK1" s="128"/>
      <c r="EQL1" s="128"/>
      <c r="EQM1" s="128"/>
      <c r="EQN1" s="128"/>
      <c r="EQO1" s="128"/>
      <c r="EQP1" s="128"/>
      <c r="EQQ1" s="128"/>
      <c r="EQR1" s="128"/>
      <c r="EQS1" s="128"/>
      <c r="EQT1" s="128"/>
      <c r="EQU1" s="128"/>
      <c r="EQV1" s="128"/>
      <c r="EQW1" s="128"/>
      <c r="EQX1" s="128"/>
      <c r="EQY1" s="128"/>
      <c r="EQZ1" s="128"/>
      <c r="ERA1" s="128"/>
      <c r="ERB1" s="128"/>
      <c r="ERC1" s="128"/>
      <c r="ERD1" s="128"/>
      <c r="ERE1" s="128"/>
      <c r="ERF1" s="128"/>
      <c r="ERG1" s="128"/>
      <c r="ERH1" s="128"/>
      <c r="ERI1" s="128"/>
      <c r="ERJ1" s="128"/>
      <c r="ERK1" s="128"/>
      <c r="ERL1" s="128"/>
      <c r="ERM1" s="128"/>
      <c r="ERN1" s="128"/>
      <c r="ERO1" s="128"/>
      <c r="ERP1" s="128"/>
      <c r="ERQ1" s="128"/>
      <c r="ERR1" s="128"/>
      <c r="ERS1" s="128"/>
      <c r="ERT1" s="128"/>
      <c r="ERU1" s="128"/>
      <c r="ERV1" s="128"/>
      <c r="ERW1" s="128"/>
      <c r="ERX1" s="128"/>
      <c r="ERY1" s="128"/>
      <c r="ERZ1" s="128"/>
      <c r="ESA1" s="128"/>
      <c r="ESB1" s="128"/>
      <c r="ESC1" s="128"/>
      <c r="ESD1" s="128"/>
      <c r="ESE1" s="128"/>
      <c r="ESF1" s="128"/>
      <c r="ESG1" s="128"/>
      <c r="ESH1" s="128"/>
      <c r="ESI1" s="128"/>
      <c r="ESJ1" s="128"/>
      <c r="ESK1" s="128"/>
      <c r="ESL1" s="128"/>
      <c r="ESM1" s="128"/>
      <c r="ESN1" s="128"/>
      <c r="ESO1" s="128"/>
      <c r="ESP1" s="128"/>
      <c r="ESQ1" s="128"/>
      <c r="ESR1" s="128"/>
      <c r="ESS1" s="128"/>
      <c r="EST1" s="128"/>
      <c r="ESU1" s="128"/>
      <c r="ESV1" s="128"/>
      <c r="ESW1" s="128"/>
      <c r="ESX1" s="128"/>
      <c r="ESY1" s="128"/>
      <c r="ESZ1" s="128"/>
      <c r="ETA1" s="128"/>
      <c r="ETB1" s="128"/>
      <c r="ETC1" s="128"/>
      <c r="ETD1" s="128"/>
      <c r="ETE1" s="128"/>
      <c r="ETF1" s="128"/>
      <c r="ETG1" s="128"/>
      <c r="ETH1" s="128"/>
      <c r="ETI1" s="128"/>
      <c r="ETJ1" s="128"/>
      <c r="ETK1" s="128"/>
      <c r="ETL1" s="128"/>
      <c r="ETM1" s="128"/>
      <c r="ETN1" s="128"/>
      <c r="ETO1" s="128"/>
      <c r="ETP1" s="128"/>
      <c r="ETQ1" s="128"/>
      <c r="ETR1" s="128"/>
      <c r="ETS1" s="128"/>
      <c r="ETT1" s="128"/>
      <c r="ETU1" s="128"/>
      <c r="ETV1" s="128"/>
      <c r="ETW1" s="128"/>
      <c r="ETX1" s="128"/>
      <c r="ETY1" s="128"/>
      <c r="ETZ1" s="128"/>
      <c r="EUA1" s="128"/>
      <c r="EUB1" s="128"/>
      <c r="EUC1" s="128"/>
      <c r="EUD1" s="128"/>
      <c r="EUE1" s="128"/>
      <c r="EUF1" s="128"/>
      <c r="EUG1" s="128"/>
      <c r="EUH1" s="128"/>
      <c r="EUI1" s="128"/>
      <c r="EUJ1" s="128"/>
      <c r="EUK1" s="128"/>
      <c r="EUL1" s="128"/>
      <c r="EUM1" s="128"/>
      <c r="EUN1" s="128"/>
      <c r="EUO1" s="128"/>
      <c r="EUP1" s="128"/>
      <c r="EUQ1" s="128"/>
      <c r="EUR1" s="128"/>
      <c r="EUS1" s="128"/>
      <c r="EUT1" s="128"/>
      <c r="EUU1" s="128"/>
      <c r="EUV1" s="128"/>
      <c r="EUW1" s="128"/>
      <c r="EUX1" s="128"/>
      <c r="EUY1" s="128"/>
      <c r="EUZ1" s="128"/>
      <c r="EVA1" s="128"/>
      <c r="EVB1" s="128"/>
      <c r="EVC1" s="128"/>
      <c r="EVD1" s="128"/>
      <c r="EVE1" s="128"/>
      <c r="EVF1" s="128"/>
      <c r="EVG1" s="128"/>
      <c r="EVH1" s="128"/>
      <c r="EVI1" s="128"/>
      <c r="EVJ1" s="128"/>
      <c r="EVK1" s="128"/>
      <c r="EVL1" s="128"/>
      <c r="EVM1" s="128"/>
      <c r="EVN1" s="128"/>
      <c r="EVO1" s="128"/>
      <c r="EVP1" s="128"/>
      <c r="EVQ1" s="128"/>
      <c r="EVR1" s="128"/>
      <c r="EVS1" s="128"/>
      <c r="EVT1" s="128"/>
      <c r="EVU1" s="128"/>
      <c r="EVV1" s="128"/>
      <c r="EVW1" s="128"/>
      <c r="EVX1" s="128"/>
      <c r="EVY1" s="128"/>
      <c r="EVZ1" s="128"/>
      <c r="EWA1" s="128"/>
      <c r="EWB1" s="128"/>
      <c r="EWC1" s="128"/>
      <c r="EWD1" s="128"/>
      <c r="EWE1" s="128"/>
      <c r="EWF1" s="128"/>
      <c r="EWG1" s="128"/>
      <c r="EWH1" s="128"/>
      <c r="EWI1" s="128"/>
      <c r="EWJ1" s="128"/>
      <c r="EWK1" s="128"/>
      <c r="EWL1" s="128"/>
      <c r="EWM1" s="128"/>
      <c r="EWN1" s="128"/>
      <c r="EWO1" s="128"/>
      <c r="EWP1" s="128"/>
      <c r="EWQ1" s="128"/>
      <c r="EWR1" s="128"/>
      <c r="EWS1" s="128"/>
      <c r="EWT1" s="128"/>
      <c r="EWU1" s="128"/>
      <c r="EWV1" s="128"/>
      <c r="EWW1" s="128"/>
      <c r="EWX1" s="128"/>
      <c r="EWY1" s="128"/>
      <c r="EWZ1" s="128"/>
      <c r="EXA1" s="128"/>
      <c r="EXB1" s="128"/>
      <c r="EXC1" s="128"/>
      <c r="EXD1" s="128"/>
      <c r="EXE1" s="128"/>
      <c r="EXF1" s="128"/>
      <c r="EXG1" s="128"/>
      <c r="EXH1" s="128"/>
      <c r="EXI1" s="128"/>
      <c r="EXJ1" s="128"/>
      <c r="EXK1" s="128"/>
      <c r="EXL1" s="128"/>
      <c r="EXM1" s="128"/>
      <c r="EXN1" s="128"/>
      <c r="EXO1" s="128"/>
      <c r="EXP1" s="128"/>
      <c r="EXQ1" s="128"/>
      <c r="EXR1" s="128"/>
      <c r="EXS1" s="128"/>
      <c r="EXT1" s="128"/>
      <c r="EXU1" s="128"/>
      <c r="EXV1" s="128"/>
      <c r="EXW1" s="128"/>
      <c r="EXX1" s="128"/>
      <c r="EXY1" s="128"/>
      <c r="EXZ1" s="128"/>
      <c r="EYA1" s="128"/>
      <c r="EYB1" s="128"/>
      <c r="EYC1" s="128"/>
      <c r="EYD1" s="128"/>
      <c r="EYE1" s="128"/>
      <c r="EYF1" s="128"/>
      <c r="EYG1" s="128"/>
      <c r="EYH1" s="128"/>
      <c r="EYI1" s="128"/>
      <c r="EYJ1" s="128"/>
      <c r="EYK1" s="128"/>
      <c r="EYL1" s="128"/>
      <c r="EYM1" s="128"/>
      <c r="EYN1" s="128"/>
      <c r="EYO1" s="128"/>
      <c r="EYP1" s="128"/>
      <c r="EYQ1" s="128"/>
      <c r="EYR1" s="128"/>
      <c r="EYS1" s="128"/>
      <c r="EYT1" s="128"/>
      <c r="EYU1" s="128"/>
      <c r="EYV1" s="128"/>
      <c r="EYW1" s="128"/>
      <c r="EYX1" s="128"/>
      <c r="EYY1" s="128"/>
      <c r="EYZ1" s="128"/>
      <c r="EZA1" s="128"/>
      <c r="EZB1" s="128"/>
      <c r="EZC1" s="128"/>
      <c r="EZD1" s="128"/>
      <c r="EZE1" s="128"/>
      <c r="EZF1" s="128"/>
      <c r="EZG1" s="128"/>
      <c r="EZH1" s="128"/>
      <c r="EZI1" s="128"/>
      <c r="EZJ1" s="128"/>
      <c r="EZK1" s="128"/>
      <c r="EZL1" s="128"/>
      <c r="EZM1" s="128"/>
      <c r="EZN1" s="128"/>
      <c r="EZO1" s="128"/>
      <c r="EZP1" s="128"/>
      <c r="EZQ1" s="128"/>
      <c r="EZR1" s="128"/>
      <c r="EZS1" s="128"/>
      <c r="EZT1" s="128"/>
      <c r="EZU1" s="128"/>
      <c r="EZV1" s="128"/>
      <c r="EZW1" s="128"/>
      <c r="EZX1" s="128"/>
      <c r="EZY1" s="128"/>
      <c r="EZZ1" s="128"/>
      <c r="FAA1" s="128"/>
      <c r="FAB1" s="128"/>
      <c r="FAC1" s="128"/>
      <c r="FAD1" s="128"/>
      <c r="FAE1" s="128"/>
      <c r="FAF1" s="128"/>
      <c r="FAG1" s="128"/>
      <c r="FAH1" s="128"/>
      <c r="FAI1" s="128"/>
      <c r="FAJ1" s="128"/>
      <c r="FAK1" s="128"/>
      <c r="FAL1" s="128"/>
      <c r="FAM1" s="128"/>
      <c r="FAN1" s="128"/>
      <c r="FAO1" s="128"/>
      <c r="FAP1" s="128"/>
      <c r="FAQ1" s="128"/>
      <c r="FAR1" s="128"/>
      <c r="FAS1" s="128"/>
      <c r="FAT1" s="128"/>
      <c r="FAU1" s="128"/>
      <c r="FAV1" s="128"/>
      <c r="FAW1" s="128"/>
      <c r="FAX1" s="128"/>
      <c r="FAY1" s="128"/>
      <c r="FAZ1" s="128"/>
      <c r="FBA1" s="128"/>
      <c r="FBB1" s="128"/>
      <c r="FBC1" s="128"/>
      <c r="FBD1" s="128"/>
      <c r="FBE1" s="128"/>
      <c r="FBF1" s="128"/>
      <c r="FBG1" s="128"/>
      <c r="FBH1" s="128"/>
      <c r="FBI1" s="128"/>
      <c r="FBJ1" s="128"/>
      <c r="FBK1" s="128"/>
      <c r="FBL1" s="128"/>
      <c r="FBM1" s="128"/>
      <c r="FBN1" s="128"/>
      <c r="FBO1" s="128"/>
      <c r="FBP1" s="128"/>
      <c r="FBQ1" s="128"/>
      <c r="FBR1" s="128"/>
      <c r="FBS1" s="128"/>
      <c r="FBT1" s="128"/>
      <c r="FBU1" s="128"/>
      <c r="FBV1" s="128"/>
      <c r="FBW1" s="128"/>
      <c r="FBX1" s="128"/>
      <c r="FBY1" s="128"/>
      <c r="FBZ1" s="128"/>
      <c r="FCA1" s="128"/>
      <c r="FCB1" s="128"/>
      <c r="FCC1" s="128"/>
      <c r="FCD1" s="128"/>
      <c r="FCE1" s="128"/>
      <c r="FCF1" s="128"/>
      <c r="FCG1" s="128"/>
      <c r="FCH1" s="128"/>
      <c r="FCI1" s="128"/>
      <c r="FCJ1" s="128"/>
      <c r="FCK1" s="128"/>
      <c r="FCL1" s="128"/>
      <c r="FCM1" s="128"/>
      <c r="FCN1" s="128"/>
      <c r="FCO1" s="128"/>
      <c r="FCP1" s="128"/>
      <c r="FCQ1" s="128"/>
      <c r="FCR1" s="128"/>
      <c r="FCS1" s="128"/>
      <c r="FCT1" s="128"/>
      <c r="FCU1" s="128"/>
      <c r="FCV1" s="128"/>
      <c r="FCW1" s="128"/>
      <c r="FCX1" s="128"/>
      <c r="FCY1" s="128"/>
      <c r="FCZ1" s="128"/>
      <c r="FDA1" s="128"/>
      <c r="FDB1" s="128"/>
      <c r="FDC1" s="128"/>
      <c r="FDD1" s="128"/>
      <c r="FDE1" s="128"/>
      <c r="FDF1" s="128"/>
      <c r="FDG1" s="128"/>
      <c r="FDH1" s="128"/>
      <c r="FDI1" s="128"/>
      <c r="FDJ1" s="128"/>
      <c r="FDK1" s="128"/>
      <c r="FDL1" s="128"/>
      <c r="FDM1" s="128"/>
      <c r="FDN1" s="128"/>
      <c r="FDO1" s="128"/>
      <c r="FDP1" s="128"/>
      <c r="FDQ1" s="128"/>
      <c r="FDR1" s="128"/>
      <c r="FDS1" s="128"/>
      <c r="FDT1" s="128"/>
      <c r="FDU1" s="128"/>
      <c r="FDV1" s="128"/>
      <c r="FDW1" s="128"/>
      <c r="FDX1" s="128"/>
      <c r="FDY1" s="128"/>
      <c r="FDZ1" s="128"/>
      <c r="FEA1" s="128"/>
      <c r="FEB1" s="128"/>
      <c r="FEC1" s="128"/>
      <c r="FED1" s="128"/>
      <c r="FEE1" s="128"/>
      <c r="FEF1" s="128"/>
      <c r="FEG1" s="128"/>
      <c r="FEH1" s="128"/>
      <c r="FEI1" s="128"/>
      <c r="FEJ1" s="128"/>
      <c r="FEK1" s="128"/>
      <c r="FEL1" s="128"/>
      <c r="FEM1" s="128"/>
      <c r="FEN1" s="128"/>
      <c r="FEO1" s="128"/>
      <c r="FEP1" s="128"/>
      <c r="FEQ1" s="128"/>
      <c r="FER1" s="128"/>
      <c r="FES1" s="128"/>
      <c r="FET1" s="128"/>
      <c r="FEU1" s="128"/>
      <c r="FEV1" s="128"/>
      <c r="FEW1" s="128"/>
      <c r="FEX1" s="128"/>
      <c r="FEY1" s="128"/>
      <c r="FEZ1" s="128"/>
      <c r="FFA1" s="128"/>
      <c r="FFB1" s="128"/>
      <c r="FFC1" s="128"/>
      <c r="FFD1" s="128"/>
      <c r="FFE1" s="128"/>
      <c r="FFF1" s="128"/>
      <c r="FFG1" s="128"/>
      <c r="FFH1" s="128"/>
      <c r="FFI1" s="128"/>
      <c r="FFJ1" s="128"/>
      <c r="FFK1" s="128"/>
      <c r="FFL1" s="128"/>
      <c r="FFM1" s="128"/>
      <c r="FFN1" s="128"/>
      <c r="FFO1" s="128"/>
      <c r="FFP1" s="128"/>
      <c r="FFQ1" s="128"/>
      <c r="FFR1" s="128"/>
      <c r="FFS1" s="128"/>
      <c r="FFT1" s="128"/>
      <c r="FFU1" s="128"/>
      <c r="FFV1" s="128"/>
      <c r="FFW1" s="128"/>
      <c r="FFX1" s="128"/>
      <c r="FFY1" s="128"/>
      <c r="FFZ1" s="128"/>
      <c r="FGA1" s="128"/>
      <c r="FGB1" s="128"/>
      <c r="FGC1" s="128"/>
      <c r="FGD1" s="128"/>
      <c r="FGE1" s="128"/>
      <c r="FGF1" s="128"/>
      <c r="FGG1" s="128"/>
      <c r="FGH1" s="128"/>
      <c r="FGI1" s="128"/>
      <c r="FGJ1" s="128"/>
      <c r="FGK1" s="128"/>
      <c r="FGL1" s="128"/>
      <c r="FGM1" s="128"/>
      <c r="FGN1" s="128"/>
      <c r="FGO1" s="128"/>
      <c r="FGP1" s="128"/>
      <c r="FGQ1" s="128"/>
      <c r="FGR1" s="128"/>
      <c r="FGS1" s="128"/>
      <c r="FGT1" s="128"/>
      <c r="FGU1" s="128"/>
      <c r="FGV1" s="128"/>
      <c r="FGW1" s="128"/>
      <c r="FGX1" s="128"/>
      <c r="FGY1" s="128"/>
      <c r="FGZ1" s="128"/>
      <c r="FHA1" s="128"/>
      <c r="FHB1" s="128"/>
      <c r="FHC1" s="128"/>
      <c r="FHD1" s="128"/>
      <c r="FHE1" s="128"/>
      <c r="FHF1" s="128"/>
      <c r="FHG1" s="128"/>
      <c r="FHH1" s="128"/>
      <c r="FHI1" s="128"/>
      <c r="FHJ1" s="128"/>
      <c r="FHK1" s="128"/>
      <c r="FHL1" s="128"/>
      <c r="FHM1" s="128"/>
      <c r="FHN1" s="128"/>
      <c r="FHO1" s="128"/>
      <c r="FHP1" s="128"/>
      <c r="FHQ1" s="128"/>
      <c r="FHR1" s="128"/>
      <c r="FHS1" s="128"/>
      <c r="FHT1" s="128"/>
      <c r="FHU1" s="128"/>
      <c r="FHV1" s="128"/>
      <c r="FHW1" s="128"/>
      <c r="FHX1" s="128"/>
      <c r="FHY1" s="128"/>
      <c r="FHZ1" s="128"/>
      <c r="FIA1" s="128"/>
      <c r="FIB1" s="128"/>
      <c r="FIC1" s="128"/>
      <c r="FID1" s="128"/>
      <c r="FIE1" s="128"/>
      <c r="FIF1" s="128"/>
      <c r="FIG1" s="128"/>
      <c r="FIH1" s="128"/>
      <c r="FII1" s="128"/>
      <c r="FIJ1" s="128"/>
      <c r="FIK1" s="128"/>
      <c r="FIL1" s="128"/>
      <c r="FIM1" s="128"/>
      <c r="FIN1" s="128"/>
      <c r="FIO1" s="128"/>
      <c r="FIP1" s="128"/>
      <c r="FIQ1" s="128"/>
      <c r="FIR1" s="128"/>
      <c r="FIS1" s="128"/>
      <c r="FIT1" s="128"/>
      <c r="FIU1" s="128"/>
      <c r="FIV1" s="128"/>
      <c r="FIW1" s="128"/>
      <c r="FIX1" s="128"/>
      <c r="FIY1" s="128"/>
      <c r="FIZ1" s="128"/>
      <c r="FJA1" s="128"/>
      <c r="FJB1" s="128"/>
      <c r="FJC1" s="128"/>
      <c r="FJD1" s="128"/>
      <c r="FJE1" s="128"/>
      <c r="FJF1" s="128"/>
      <c r="FJG1" s="128"/>
      <c r="FJH1" s="128"/>
      <c r="FJI1" s="128"/>
      <c r="FJJ1" s="128"/>
      <c r="FJK1" s="128"/>
      <c r="FJL1" s="128"/>
      <c r="FJM1" s="128"/>
      <c r="FJN1" s="128"/>
      <c r="FJO1" s="128"/>
      <c r="FJP1" s="128"/>
      <c r="FJQ1" s="128"/>
      <c r="FJR1" s="128"/>
      <c r="FJS1" s="128"/>
      <c r="FJT1" s="128"/>
      <c r="FJU1" s="128"/>
      <c r="FJV1" s="128"/>
      <c r="FJW1" s="128"/>
      <c r="FJX1" s="128"/>
      <c r="FJY1" s="128"/>
      <c r="FJZ1" s="128"/>
      <c r="FKA1" s="128"/>
      <c r="FKB1" s="128"/>
      <c r="FKC1" s="128"/>
      <c r="FKD1" s="128"/>
      <c r="FKE1" s="128"/>
      <c r="FKF1" s="128"/>
      <c r="FKG1" s="128"/>
      <c r="FKH1" s="128"/>
      <c r="FKI1" s="128"/>
      <c r="FKJ1" s="128"/>
      <c r="FKK1" s="128"/>
      <c r="FKL1" s="128"/>
      <c r="FKM1" s="128"/>
      <c r="FKN1" s="128"/>
      <c r="FKO1" s="128"/>
      <c r="FKP1" s="128"/>
      <c r="FKQ1" s="128"/>
      <c r="FKR1" s="128"/>
      <c r="FKS1" s="128"/>
      <c r="FKT1" s="128"/>
      <c r="FKU1" s="128"/>
      <c r="FKV1" s="128"/>
      <c r="FKW1" s="128"/>
      <c r="FKX1" s="128"/>
      <c r="FKY1" s="128"/>
      <c r="FKZ1" s="128"/>
      <c r="FLA1" s="128"/>
      <c r="FLB1" s="128"/>
      <c r="FLC1" s="128"/>
      <c r="FLD1" s="128"/>
      <c r="FLE1" s="128"/>
      <c r="FLF1" s="128"/>
      <c r="FLG1" s="128"/>
      <c r="FLH1" s="128"/>
      <c r="FLI1" s="128"/>
      <c r="FLJ1" s="128"/>
      <c r="FLK1" s="128"/>
      <c r="FLL1" s="128"/>
      <c r="FLM1" s="128"/>
      <c r="FLN1" s="128"/>
      <c r="FLO1" s="128"/>
      <c r="FLP1" s="128"/>
      <c r="FLQ1" s="128"/>
      <c r="FLR1" s="128"/>
      <c r="FLS1" s="128"/>
      <c r="FLT1" s="128"/>
      <c r="FLU1" s="128"/>
      <c r="FLV1" s="128"/>
      <c r="FLW1" s="128"/>
      <c r="FLX1" s="128"/>
      <c r="FLY1" s="128"/>
      <c r="FLZ1" s="128"/>
      <c r="FMA1" s="128"/>
      <c r="FMB1" s="128"/>
      <c r="FMC1" s="128"/>
      <c r="FMD1" s="128"/>
      <c r="FME1" s="128"/>
      <c r="FMF1" s="128"/>
      <c r="FMG1" s="128"/>
      <c r="FMH1" s="128"/>
      <c r="FMI1" s="128"/>
      <c r="FMJ1" s="128"/>
      <c r="FMK1" s="128"/>
      <c r="FML1" s="128"/>
      <c r="FMM1" s="128"/>
      <c r="FMN1" s="128"/>
      <c r="FMO1" s="128"/>
      <c r="FMP1" s="128"/>
      <c r="FMQ1" s="128"/>
      <c r="FMR1" s="128"/>
      <c r="FMS1" s="128"/>
      <c r="FMT1" s="128"/>
      <c r="FMU1" s="128"/>
      <c r="FMV1" s="128"/>
      <c r="FMW1" s="128"/>
      <c r="FMX1" s="128"/>
      <c r="FMY1" s="128"/>
      <c r="FMZ1" s="128"/>
      <c r="FNA1" s="128"/>
      <c r="FNB1" s="128"/>
      <c r="FNC1" s="128"/>
      <c r="FND1" s="128"/>
      <c r="FNE1" s="128"/>
      <c r="FNF1" s="128"/>
      <c r="FNG1" s="128"/>
      <c r="FNH1" s="128"/>
      <c r="FNI1" s="128"/>
      <c r="FNJ1" s="128"/>
      <c r="FNK1" s="128"/>
      <c r="FNL1" s="128"/>
      <c r="FNM1" s="128"/>
      <c r="FNN1" s="128"/>
      <c r="FNO1" s="128"/>
      <c r="FNP1" s="128"/>
      <c r="FNQ1" s="128"/>
      <c r="FNR1" s="128"/>
      <c r="FNS1" s="128"/>
      <c r="FNT1" s="128"/>
      <c r="FNU1" s="128"/>
      <c r="FNV1" s="128"/>
      <c r="FNW1" s="128"/>
      <c r="FNX1" s="128"/>
      <c r="FNY1" s="128"/>
      <c r="FNZ1" s="128"/>
      <c r="FOA1" s="128"/>
      <c r="FOB1" s="128"/>
      <c r="FOC1" s="128"/>
      <c r="FOD1" s="128"/>
      <c r="FOE1" s="128"/>
      <c r="FOF1" s="128"/>
      <c r="FOG1" s="128"/>
      <c r="FOH1" s="128"/>
      <c r="FOI1" s="128"/>
      <c r="FOJ1" s="128"/>
      <c r="FOK1" s="128"/>
      <c r="FOL1" s="128"/>
      <c r="FOM1" s="128"/>
      <c r="FON1" s="128"/>
      <c r="FOO1" s="128"/>
      <c r="FOP1" s="128"/>
      <c r="FOQ1" s="128"/>
      <c r="FOR1" s="128"/>
      <c r="FOS1" s="128"/>
      <c r="FOT1" s="128"/>
      <c r="FOU1" s="128"/>
      <c r="FOV1" s="128"/>
      <c r="FOW1" s="128"/>
      <c r="FOX1" s="128"/>
      <c r="FOY1" s="128"/>
      <c r="FOZ1" s="128"/>
      <c r="FPA1" s="128"/>
      <c r="FPB1" s="128"/>
      <c r="FPC1" s="128"/>
      <c r="FPD1" s="128"/>
      <c r="FPE1" s="128"/>
      <c r="FPF1" s="128"/>
      <c r="FPG1" s="128"/>
      <c r="FPH1" s="128"/>
      <c r="FPI1" s="128"/>
      <c r="FPJ1" s="128"/>
      <c r="FPK1" s="128"/>
      <c r="FPL1" s="128"/>
      <c r="FPM1" s="128"/>
      <c r="FPN1" s="128"/>
      <c r="FPO1" s="128"/>
      <c r="FPP1" s="128"/>
      <c r="FPQ1" s="128"/>
      <c r="FPR1" s="128"/>
      <c r="FPS1" s="128"/>
      <c r="FPT1" s="128"/>
      <c r="FPU1" s="128"/>
      <c r="FPV1" s="128"/>
      <c r="FPW1" s="128"/>
      <c r="FPX1" s="128"/>
      <c r="FPY1" s="128"/>
      <c r="FPZ1" s="128"/>
      <c r="FQA1" s="128"/>
      <c r="FQB1" s="128"/>
      <c r="FQC1" s="128"/>
      <c r="FQD1" s="128"/>
      <c r="FQE1" s="128"/>
      <c r="FQF1" s="128"/>
      <c r="FQG1" s="128"/>
      <c r="FQH1" s="128"/>
      <c r="FQI1" s="128"/>
      <c r="FQJ1" s="128"/>
      <c r="FQK1" s="128"/>
      <c r="FQL1" s="128"/>
      <c r="FQM1" s="128"/>
      <c r="FQN1" s="128"/>
      <c r="FQO1" s="128"/>
      <c r="FQP1" s="128"/>
      <c r="FQQ1" s="128"/>
      <c r="FQR1" s="128"/>
      <c r="FQS1" s="128"/>
      <c r="FQT1" s="128"/>
      <c r="FQU1" s="128"/>
      <c r="FQV1" s="128"/>
      <c r="FQW1" s="128"/>
      <c r="FQX1" s="128"/>
      <c r="FQY1" s="128"/>
      <c r="FQZ1" s="128"/>
      <c r="FRA1" s="128"/>
      <c r="FRB1" s="128"/>
      <c r="FRC1" s="128"/>
      <c r="FRD1" s="128"/>
      <c r="FRE1" s="128"/>
      <c r="FRF1" s="128"/>
      <c r="FRG1" s="128"/>
      <c r="FRH1" s="128"/>
      <c r="FRI1" s="128"/>
      <c r="FRJ1" s="128"/>
      <c r="FRK1" s="128"/>
      <c r="FRL1" s="128"/>
      <c r="FRM1" s="128"/>
      <c r="FRN1" s="128"/>
      <c r="FRO1" s="128"/>
      <c r="FRP1" s="128"/>
      <c r="FRQ1" s="128"/>
      <c r="FRR1" s="128"/>
      <c r="FRS1" s="128"/>
      <c r="FRT1" s="128"/>
      <c r="FRU1" s="128"/>
      <c r="FRV1" s="128"/>
      <c r="FRW1" s="128"/>
      <c r="FRX1" s="128"/>
      <c r="FRY1" s="128"/>
      <c r="FRZ1" s="128"/>
      <c r="FSA1" s="128"/>
      <c r="FSB1" s="128"/>
      <c r="FSC1" s="128"/>
      <c r="FSD1" s="128"/>
      <c r="FSE1" s="128"/>
      <c r="FSF1" s="128"/>
      <c r="FSG1" s="128"/>
      <c r="FSH1" s="128"/>
      <c r="FSI1" s="128"/>
      <c r="FSJ1" s="128"/>
      <c r="FSK1" s="128"/>
      <c r="FSL1" s="128"/>
      <c r="FSM1" s="128"/>
      <c r="FSN1" s="128"/>
      <c r="FSO1" s="128"/>
      <c r="FSP1" s="128"/>
      <c r="FSQ1" s="128"/>
      <c r="FSR1" s="128"/>
      <c r="FSS1" s="128"/>
      <c r="FST1" s="128"/>
      <c r="FSU1" s="128"/>
      <c r="FSV1" s="128"/>
      <c r="FSW1" s="128"/>
      <c r="FSX1" s="128"/>
      <c r="FSY1" s="128"/>
      <c r="FSZ1" s="128"/>
      <c r="FTA1" s="128"/>
      <c r="FTB1" s="128"/>
      <c r="FTC1" s="128"/>
      <c r="FTD1" s="128"/>
      <c r="FTE1" s="128"/>
      <c r="FTF1" s="128"/>
      <c r="FTG1" s="128"/>
      <c r="FTH1" s="128"/>
      <c r="FTI1" s="128"/>
      <c r="FTJ1" s="128"/>
      <c r="FTK1" s="128"/>
      <c r="FTL1" s="128"/>
      <c r="FTM1" s="128"/>
      <c r="FTN1" s="128"/>
      <c r="FTO1" s="128"/>
      <c r="FTP1" s="128"/>
      <c r="FTQ1" s="128"/>
      <c r="FTR1" s="128"/>
      <c r="FTS1" s="128"/>
      <c r="FTT1" s="128"/>
      <c r="FTU1" s="128"/>
      <c r="FTV1" s="128"/>
      <c r="FTW1" s="128"/>
      <c r="FTX1" s="128"/>
      <c r="FTY1" s="128"/>
      <c r="FTZ1" s="128"/>
      <c r="FUA1" s="128"/>
      <c r="FUB1" s="128"/>
      <c r="FUC1" s="128"/>
      <c r="FUD1" s="128"/>
      <c r="FUE1" s="128"/>
      <c r="FUF1" s="128"/>
      <c r="FUG1" s="128"/>
      <c r="FUH1" s="128"/>
      <c r="FUI1" s="128"/>
      <c r="FUJ1" s="128"/>
      <c r="FUK1" s="128"/>
      <c r="FUL1" s="128"/>
      <c r="FUM1" s="128"/>
      <c r="FUN1" s="128"/>
      <c r="FUO1" s="128"/>
      <c r="FUP1" s="128"/>
      <c r="FUQ1" s="128"/>
      <c r="FUR1" s="128"/>
      <c r="FUS1" s="128"/>
      <c r="FUT1" s="128"/>
      <c r="FUU1" s="128"/>
      <c r="FUV1" s="128"/>
      <c r="FUW1" s="128"/>
      <c r="FUX1" s="128"/>
      <c r="FUY1" s="128"/>
      <c r="FUZ1" s="128"/>
      <c r="FVA1" s="128"/>
      <c r="FVB1" s="128"/>
      <c r="FVC1" s="128"/>
      <c r="FVD1" s="128"/>
      <c r="FVE1" s="128"/>
      <c r="FVF1" s="128"/>
      <c r="FVG1" s="128"/>
      <c r="FVH1" s="128"/>
      <c r="FVI1" s="128"/>
      <c r="FVJ1" s="128"/>
      <c r="FVK1" s="128"/>
      <c r="FVL1" s="128"/>
      <c r="FVM1" s="128"/>
      <c r="FVN1" s="128"/>
      <c r="FVO1" s="128"/>
      <c r="FVP1" s="128"/>
      <c r="FVQ1" s="128"/>
      <c r="FVR1" s="128"/>
      <c r="FVS1" s="128"/>
      <c r="FVT1" s="128"/>
      <c r="FVU1" s="128"/>
      <c r="FVV1" s="128"/>
      <c r="FVW1" s="128"/>
      <c r="FVX1" s="128"/>
      <c r="FVY1" s="128"/>
      <c r="FVZ1" s="128"/>
      <c r="FWA1" s="128"/>
      <c r="FWB1" s="128"/>
      <c r="FWC1" s="128"/>
      <c r="FWD1" s="128"/>
      <c r="FWE1" s="128"/>
      <c r="FWF1" s="128"/>
      <c r="FWG1" s="128"/>
      <c r="FWH1" s="128"/>
      <c r="FWI1" s="128"/>
      <c r="FWJ1" s="128"/>
      <c r="FWK1" s="128"/>
      <c r="FWL1" s="128"/>
      <c r="FWM1" s="128"/>
      <c r="FWN1" s="128"/>
      <c r="FWO1" s="128"/>
      <c r="FWP1" s="128"/>
      <c r="FWQ1" s="128"/>
      <c r="FWR1" s="128"/>
      <c r="FWS1" s="128"/>
      <c r="FWT1" s="128"/>
      <c r="FWU1" s="128"/>
      <c r="FWV1" s="128"/>
      <c r="FWW1" s="128"/>
      <c r="FWX1" s="128"/>
      <c r="FWY1" s="128"/>
      <c r="FWZ1" s="128"/>
      <c r="FXA1" s="128"/>
      <c r="FXB1" s="128"/>
      <c r="FXC1" s="128"/>
      <c r="FXD1" s="128"/>
      <c r="FXE1" s="128"/>
      <c r="FXF1" s="128"/>
      <c r="FXG1" s="128"/>
      <c r="FXH1" s="128"/>
      <c r="FXI1" s="128"/>
      <c r="FXJ1" s="128"/>
      <c r="FXK1" s="128"/>
      <c r="FXL1" s="128"/>
      <c r="FXM1" s="128"/>
      <c r="FXN1" s="128"/>
      <c r="FXO1" s="128"/>
      <c r="FXP1" s="128"/>
      <c r="FXQ1" s="128"/>
      <c r="FXR1" s="128"/>
      <c r="FXS1" s="128"/>
      <c r="FXT1" s="128"/>
      <c r="FXU1" s="128"/>
      <c r="FXV1" s="128"/>
      <c r="FXW1" s="128"/>
      <c r="FXX1" s="128"/>
      <c r="FXY1" s="128"/>
      <c r="FXZ1" s="128"/>
      <c r="FYA1" s="128"/>
      <c r="FYB1" s="128"/>
      <c r="FYC1" s="128"/>
      <c r="FYD1" s="128"/>
      <c r="FYE1" s="128"/>
      <c r="FYF1" s="128"/>
      <c r="FYG1" s="128"/>
      <c r="FYH1" s="128"/>
      <c r="FYI1" s="128"/>
      <c r="FYJ1" s="128"/>
      <c r="FYK1" s="128"/>
      <c r="FYL1" s="128"/>
      <c r="FYM1" s="128"/>
      <c r="FYN1" s="128"/>
      <c r="FYO1" s="128"/>
      <c r="FYP1" s="128"/>
      <c r="FYQ1" s="128"/>
      <c r="FYR1" s="128"/>
      <c r="FYS1" s="128"/>
      <c r="FYT1" s="128"/>
      <c r="FYU1" s="128"/>
      <c r="FYV1" s="128"/>
      <c r="FYW1" s="128"/>
      <c r="FYX1" s="128"/>
      <c r="FYY1" s="128"/>
      <c r="FYZ1" s="128"/>
      <c r="FZA1" s="128"/>
      <c r="FZB1" s="128"/>
      <c r="FZC1" s="128"/>
      <c r="FZD1" s="128"/>
      <c r="FZE1" s="128"/>
      <c r="FZF1" s="128"/>
      <c r="FZG1" s="128"/>
      <c r="FZH1" s="128"/>
      <c r="FZI1" s="128"/>
      <c r="FZJ1" s="128"/>
      <c r="FZK1" s="128"/>
      <c r="FZL1" s="128"/>
      <c r="FZM1" s="128"/>
      <c r="FZN1" s="128"/>
      <c r="FZO1" s="128"/>
      <c r="FZP1" s="128"/>
      <c r="FZQ1" s="128"/>
      <c r="FZR1" s="128"/>
      <c r="FZS1" s="128"/>
      <c r="FZT1" s="128"/>
      <c r="FZU1" s="128"/>
      <c r="FZV1" s="128"/>
      <c r="FZW1" s="128"/>
      <c r="FZX1" s="128"/>
      <c r="FZY1" s="128"/>
      <c r="FZZ1" s="128"/>
      <c r="GAA1" s="128"/>
      <c r="GAB1" s="128"/>
      <c r="GAC1" s="128"/>
      <c r="GAD1" s="128"/>
      <c r="GAE1" s="128"/>
      <c r="GAF1" s="128"/>
      <c r="GAG1" s="128"/>
      <c r="GAH1" s="128"/>
      <c r="GAI1" s="128"/>
      <c r="GAJ1" s="128"/>
      <c r="GAK1" s="128"/>
      <c r="GAL1" s="128"/>
      <c r="GAM1" s="128"/>
      <c r="GAN1" s="128"/>
      <c r="GAO1" s="128"/>
      <c r="GAP1" s="128"/>
      <c r="GAQ1" s="128"/>
      <c r="GAR1" s="128"/>
      <c r="GAS1" s="128"/>
      <c r="GAT1" s="128"/>
      <c r="GAU1" s="128"/>
      <c r="GAV1" s="128"/>
      <c r="GAW1" s="128"/>
      <c r="GAX1" s="128"/>
      <c r="GAY1" s="128"/>
      <c r="GAZ1" s="128"/>
      <c r="GBA1" s="128"/>
      <c r="GBB1" s="128"/>
      <c r="GBC1" s="128"/>
      <c r="GBD1" s="128"/>
      <c r="GBE1" s="128"/>
      <c r="GBF1" s="128"/>
      <c r="GBG1" s="128"/>
      <c r="GBH1" s="128"/>
      <c r="GBI1" s="128"/>
      <c r="GBJ1" s="128"/>
      <c r="GBK1" s="128"/>
      <c r="GBL1" s="128"/>
      <c r="GBM1" s="128"/>
      <c r="GBN1" s="128"/>
      <c r="GBO1" s="128"/>
      <c r="GBP1" s="128"/>
      <c r="GBQ1" s="128"/>
      <c r="GBR1" s="128"/>
      <c r="GBS1" s="128"/>
      <c r="GBT1" s="128"/>
      <c r="GBU1" s="128"/>
      <c r="GBV1" s="128"/>
      <c r="GBW1" s="128"/>
      <c r="GBX1" s="128"/>
      <c r="GBY1" s="128"/>
      <c r="GBZ1" s="128"/>
      <c r="GCA1" s="128"/>
      <c r="GCB1" s="128"/>
      <c r="GCC1" s="128"/>
      <c r="GCD1" s="128"/>
      <c r="GCE1" s="128"/>
      <c r="GCF1" s="128"/>
      <c r="GCG1" s="128"/>
      <c r="GCH1" s="128"/>
      <c r="GCI1" s="128"/>
      <c r="GCJ1" s="128"/>
      <c r="GCK1" s="128"/>
      <c r="GCL1" s="128"/>
      <c r="GCM1" s="128"/>
      <c r="GCN1" s="128"/>
      <c r="GCO1" s="128"/>
      <c r="GCP1" s="128"/>
      <c r="GCQ1" s="128"/>
      <c r="GCR1" s="128"/>
      <c r="GCS1" s="128"/>
      <c r="GCT1" s="128"/>
      <c r="GCU1" s="128"/>
      <c r="GCV1" s="128"/>
      <c r="GCW1" s="128"/>
      <c r="GCX1" s="128"/>
      <c r="GCY1" s="128"/>
      <c r="GCZ1" s="128"/>
      <c r="GDA1" s="128"/>
      <c r="GDB1" s="128"/>
      <c r="GDC1" s="128"/>
      <c r="GDD1" s="128"/>
      <c r="GDE1" s="128"/>
      <c r="GDF1" s="128"/>
      <c r="GDG1" s="128"/>
      <c r="GDH1" s="128"/>
      <c r="GDI1" s="128"/>
      <c r="GDJ1" s="128"/>
      <c r="GDK1" s="128"/>
      <c r="GDL1" s="128"/>
      <c r="GDM1" s="128"/>
      <c r="GDN1" s="128"/>
      <c r="GDO1" s="128"/>
      <c r="GDP1" s="128"/>
      <c r="GDQ1" s="128"/>
      <c r="GDR1" s="128"/>
      <c r="GDS1" s="128"/>
      <c r="GDT1" s="128"/>
      <c r="GDU1" s="128"/>
      <c r="GDV1" s="128"/>
      <c r="GDW1" s="128"/>
      <c r="GDX1" s="128"/>
      <c r="GDY1" s="128"/>
      <c r="GDZ1" s="128"/>
      <c r="GEA1" s="128"/>
      <c r="GEB1" s="128"/>
      <c r="GEC1" s="128"/>
      <c r="GED1" s="128"/>
      <c r="GEE1" s="128"/>
      <c r="GEF1" s="128"/>
      <c r="GEG1" s="128"/>
      <c r="GEH1" s="128"/>
      <c r="GEI1" s="128"/>
      <c r="GEJ1" s="128"/>
      <c r="GEK1" s="128"/>
      <c r="GEL1" s="128"/>
      <c r="GEM1" s="128"/>
      <c r="GEN1" s="128"/>
      <c r="GEO1" s="128"/>
      <c r="GEP1" s="128"/>
      <c r="GEQ1" s="128"/>
      <c r="GER1" s="128"/>
      <c r="GES1" s="128"/>
      <c r="GET1" s="128"/>
      <c r="GEU1" s="128"/>
      <c r="GEV1" s="128"/>
      <c r="GEW1" s="128"/>
      <c r="GEX1" s="128"/>
      <c r="GEY1" s="128"/>
      <c r="GEZ1" s="128"/>
      <c r="GFA1" s="128"/>
      <c r="GFB1" s="128"/>
      <c r="GFC1" s="128"/>
      <c r="GFD1" s="128"/>
      <c r="GFE1" s="128"/>
      <c r="GFF1" s="128"/>
      <c r="GFG1" s="128"/>
      <c r="GFH1" s="128"/>
      <c r="GFI1" s="128"/>
      <c r="GFJ1" s="128"/>
      <c r="GFK1" s="128"/>
      <c r="GFL1" s="128"/>
      <c r="GFM1" s="128"/>
      <c r="GFN1" s="128"/>
      <c r="GFO1" s="128"/>
      <c r="GFP1" s="128"/>
      <c r="GFQ1" s="128"/>
      <c r="GFR1" s="128"/>
      <c r="GFS1" s="128"/>
      <c r="GFT1" s="128"/>
      <c r="GFU1" s="128"/>
      <c r="GFV1" s="128"/>
      <c r="GFW1" s="128"/>
      <c r="GFX1" s="128"/>
      <c r="GFY1" s="128"/>
      <c r="GFZ1" s="128"/>
      <c r="GGA1" s="128"/>
      <c r="GGB1" s="128"/>
      <c r="GGC1" s="128"/>
      <c r="GGD1" s="128"/>
      <c r="GGE1" s="128"/>
      <c r="GGF1" s="128"/>
      <c r="GGG1" s="128"/>
      <c r="GGH1" s="128"/>
      <c r="GGI1" s="128"/>
      <c r="GGJ1" s="128"/>
      <c r="GGK1" s="128"/>
      <c r="GGL1" s="128"/>
      <c r="GGM1" s="128"/>
      <c r="GGN1" s="128"/>
      <c r="GGO1" s="128"/>
      <c r="GGP1" s="128"/>
      <c r="GGQ1" s="128"/>
      <c r="GGR1" s="128"/>
      <c r="GGS1" s="128"/>
      <c r="GGT1" s="128"/>
      <c r="GGU1" s="128"/>
      <c r="GGV1" s="128"/>
      <c r="GGW1" s="128"/>
      <c r="GGX1" s="128"/>
      <c r="GGY1" s="128"/>
      <c r="GGZ1" s="128"/>
      <c r="GHA1" s="128"/>
      <c r="GHB1" s="128"/>
      <c r="GHC1" s="128"/>
      <c r="GHD1" s="128"/>
      <c r="GHE1" s="128"/>
      <c r="GHF1" s="128"/>
      <c r="GHG1" s="128"/>
      <c r="GHH1" s="128"/>
      <c r="GHI1" s="128"/>
      <c r="GHJ1" s="128"/>
      <c r="GHK1" s="128"/>
      <c r="GHL1" s="128"/>
      <c r="GHM1" s="128"/>
      <c r="GHN1" s="128"/>
      <c r="GHO1" s="128"/>
      <c r="GHP1" s="128"/>
      <c r="GHQ1" s="128"/>
      <c r="GHR1" s="128"/>
      <c r="GHS1" s="128"/>
      <c r="GHT1" s="128"/>
      <c r="GHU1" s="128"/>
      <c r="GHV1" s="128"/>
      <c r="GHW1" s="128"/>
      <c r="GHX1" s="128"/>
      <c r="GHY1" s="128"/>
      <c r="GHZ1" s="128"/>
      <c r="GIA1" s="128"/>
      <c r="GIB1" s="128"/>
      <c r="GIC1" s="128"/>
      <c r="GID1" s="128"/>
      <c r="GIE1" s="128"/>
      <c r="GIF1" s="128"/>
      <c r="GIG1" s="128"/>
      <c r="GIH1" s="128"/>
      <c r="GII1" s="128"/>
      <c r="GIJ1" s="128"/>
      <c r="GIK1" s="128"/>
      <c r="GIL1" s="128"/>
      <c r="GIM1" s="128"/>
      <c r="GIN1" s="128"/>
      <c r="GIO1" s="128"/>
      <c r="GIP1" s="128"/>
      <c r="GIQ1" s="128"/>
      <c r="GIR1" s="128"/>
      <c r="GIS1" s="128"/>
      <c r="GIT1" s="128"/>
      <c r="GIU1" s="128"/>
      <c r="GIV1" s="128"/>
      <c r="GIW1" s="128"/>
      <c r="GIX1" s="128"/>
      <c r="GIY1" s="128"/>
      <c r="GIZ1" s="128"/>
      <c r="GJA1" s="128"/>
      <c r="GJB1" s="128"/>
      <c r="GJC1" s="128"/>
      <c r="GJD1" s="128"/>
      <c r="GJE1" s="128"/>
      <c r="GJF1" s="128"/>
      <c r="GJG1" s="128"/>
      <c r="GJH1" s="128"/>
      <c r="GJI1" s="128"/>
      <c r="GJJ1" s="128"/>
      <c r="GJK1" s="128"/>
      <c r="GJL1" s="128"/>
      <c r="GJM1" s="128"/>
      <c r="GJN1" s="128"/>
      <c r="GJO1" s="128"/>
      <c r="GJP1" s="128"/>
      <c r="GJQ1" s="128"/>
      <c r="GJR1" s="128"/>
      <c r="GJS1" s="128"/>
      <c r="GJT1" s="128"/>
      <c r="GJU1" s="128"/>
      <c r="GJV1" s="128"/>
      <c r="GJW1" s="128"/>
      <c r="GJX1" s="128"/>
      <c r="GJY1" s="128"/>
      <c r="GJZ1" s="128"/>
      <c r="GKA1" s="128"/>
      <c r="GKB1" s="128"/>
      <c r="GKC1" s="128"/>
      <c r="GKD1" s="128"/>
      <c r="GKE1" s="128"/>
      <c r="GKF1" s="128"/>
      <c r="GKG1" s="128"/>
      <c r="GKH1" s="128"/>
      <c r="GKI1" s="128"/>
      <c r="GKJ1" s="128"/>
      <c r="GKK1" s="128"/>
      <c r="GKL1" s="128"/>
      <c r="GKM1" s="128"/>
      <c r="GKN1" s="128"/>
      <c r="GKO1" s="128"/>
      <c r="GKP1" s="128"/>
      <c r="GKQ1" s="128"/>
      <c r="GKR1" s="128"/>
      <c r="GKS1" s="128"/>
      <c r="GKT1" s="128"/>
      <c r="GKU1" s="128"/>
      <c r="GKV1" s="128"/>
      <c r="GKW1" s="128"/>
      <c r="GKX1" s="128"/>
      <c r="GKY1" s="128"/>
      <c r="GKZ1" s="128"/>
      <c r="GLA1" s="128"/>
      <c r="GLB1" s="128"/>
      <c r="GLC1" s="128"/>
      <c r="GLD1" s="128"/>
      <c r="GLE1" s="128"/>
      <c r="GLF1" s="128"/>
      <c r="GLG1" s="128"/>
      <c r="GLH1" s="128"/>
      <c r="GLI1" s="128"/>
      <c r="GLJ1" s="128"/>
      <c r="GLK1" s="128"/>
      <c r="GLL1" s="128"/>
      <c r="GLM1" s="128"/>
      <c r="GLN1" s="128"/>
      <c r="GLO1" s="128"/>
      <c r="GLP1" s="128"/>
      <c r="GLQ1" s="128"/>
      <c r="GLR1" s="128"/>
      <c r="GLS1" s="128"/>
      <c r="GLT1" s="128"/>
      <c r="GLU1" s="128"/>
      <c r="GLV1" s="128"/>
      <c r="GLW1" s="128"/>
      <c r="GLX1" s="128"/>
      <c r="GLY1" s="128"/>
      <c r="GLZ1" s="128"/>
      <c r="GMA1" s="128"/>
      <c r="GMB1" s="128"/>
      <c r="GMC1" s="128"/>
      <c r="GMD1" s="128"/>
      <c r="GME1" s="128"/>
      <c r="GMF1" s="128"/>
      <c r="GMG1" s="128"/>
      <c r="GMH1" s="128"/>
      <c r="GMI1" s="128"/>
      <c r="GMJ1" s="128"/>
      <c r="GMK1" s="128"/>
      <c r="GML1" s="128"/>
      <c r="GMM1" s="128"/>
      <c r="GMN1" s="128"/>
      <c r="GMO1" s="128"/>
      <c r="GMP1" s="128"/>
      <c r="GMQ1" s="128"/>
      <c r="GMR1" s="128"/>
      <c r="GMS1" s="128"/>
      <c r="GMT1" s="128"/>
      <c r="GMU1" s="128"/>
      <c r="GMV1" s="128"/>
      <c r="GMW1" s="128"/>
      <c r="GMX1" s="128"/>
      <c r="GMY1" s="128"/>
      <c r="GMZ1" s="128"/>
      <c r="GNA1" s="128"/>
      <c r="GNB1" s="128"/>
      <c r="GNC1" s="128"/>
      <c r="GND1" s="128"/>
      <c r="GNE1" s="128"/>
      <c r="GNF1" s="128"/>
      <c r="GNG1" s="128"/>
      <c r="GNH1" s="128"/>
      <c r="GNI1" s="128"/>
      <c r="GNJ1" s="128"/>
      <c r="GNK1" s="128"/>
      <c r="GNL1" s="128"/>
      <c r="GNM1" s="128"/>
      <c r="GNN1" s="128"/>
      <c r="GNO1" s="128"/>
      <c r="GNP1" s="128"/>
      <c r="GNQ1" s="128"/>
      <c r="GNR1" s="128"/>
      <c r="GNS1" s="128"/>
      <c r="GNT1" s="128"/>
      <c r="GNU1" s="128"/>
      <c r="GNV1" s="128"/>
      <c r="GNW1" s="128"/>
      <c r="GNX1" s="128"/>
      <c r="GNY1" s="128"/>
      <c r="GNZ1" s="128"/>
      <c r="GOA1" s="128"/>
      <c r="GOB1" s="128"/>
      <c r="GOC1" s="128"/>
      <c r="GOD1" s="128"/>
      <c r="GOE1" s="128"/>
      <c r="GOF1" s="128"/>
      <c r="GOG1" s="128"/>
      <c r="GOH1" s="128"/>
      <c r="GOI1" s="128"/>
      <c r="GOJ1" s="128"/>
      <c r="GOK1" s="128"/>
      <c r="GOL1" s="128"/>
      <c r="GOM1" s="128"/>
      <c r="GON1" s="128"/>
      <c r="GOO1" s="128"/>
      <c r="GOP1" s="128"/>
      <c r="GOQ1" s="128"/>
      <c r="GOR1" s="128"/>
      <c r="GOS1" s="128"/>
      <c r="GOT1" s="128"/>
      <c r="GOU1" s="128"/>
      <c r="GOV1" s="128"/>
      <c r="GOW1" s="128"/>
      <c r="GOX1" s="128"/>
      <c r="GOY1" s="128"/>
      <c r="GOZ1" s="128"/>
      <c r="GPA1" s="128"/>
      <c r="GPB1" s="128"/>
      <c r="GPC1" s="128"/>
      <c r="GPD1" s="128"/>
      <c r="GPE1" s="128"/>
      <c r="GPF1" s="128"/>
      <c r="GPG1" s="128"/>
      <c r="GPH1" s="128"/>
      <c r="GPI1" s="128"/>
      <c r="GPJ1" s="128"/>
      <c r="GPK1" s="128"/>
      <c r="GPL1" s="128"/>
      <c r="GPM1" s="128"/>
      <c r="GPN1" s="128"/>
      <c r="GPO1" s="128"/>
      <c r="GPP1" s="128"/>
      <c r="GPQ1" s="128"/>
      <c r="GPR1" s="128"/>
      <c r="GPS1" s="128"/>
      <c r="GPT1" s="128"/>
      <c r="GPU1" s="128"/>
      <c r="GPV1" s="128"/>
      <c r="GPW1" s="128"/>
      <c r="GPX1" s="128"/>
      <c r="GPY1" s="128"/>
      <c r="GPZ1" s="128"/>
      <c r="GQA1" s="128"/>
      <c r="GQB1" s="128"/>
      <c r="GQC1" s="128"/>
      <c r="GQD1" s="128"/>
      <c r="GQE1" s="128"/>
      <c r="GQF1" s="128"/>
      <c r="GQG1" s="128"/>
      <c r="GQH1" s="128"/>
      <c r="GQI1" s="128"/>
      <c r="GQJ1" s="128"/>
      <c r="GQK1" s="128"/>
      <c r="GQL1" s="128"/>
      <c r="GQM1" s="128"/>
      <c r="GQN1" s="128"/>
      <c r="GQO1" s="128"/>
      <c r="GQP1" s="128"/>
      <c r="GQQ1" s="128"/>
      <c r="GQR1" s="128"/>
      <c r="GQS1" s="128"/>
      <c r="GQT1" s="128"/>
      <c r="GQU1" s="128"/>
      <c r="GQV1" s="128"/>
      <c r="GQW1" s="128"/>
      <c r="GQX1" s="128"/>
      <c r="GQY1" s="128"/>
      <c r="GQZ1" s="128"/>
      <c r="GRA1" s="128"/>
      <c r="GRB1" s="128"/>
      <c r="GRC1" s="128"/>
      <c r="GRD1" s="128"/>
      <c r="GRE1" s="128"/>
      <c r="GRF1" s="128"/>
      <c r="GRG1" s="128"/>
      <c r="GRH1" s="128"/>
      <c r="GRI1" s="128"/>
      <c r="GRJ1" s="128"/>
      <c r="GRK1" s="128"/>
      <c r="GRL1" s="128"/>
      <c r="GRM1" s="128"/>
      <c r="GRN1" s="128"/>
      <c r="GRO1" s="128"/>
      <c r="GRP1" s="128"/>
      <c r="GRQ1" s="128"/>
      <c r="GRR1" s="128"/>
      <c r="GRS1" s="128"/>
      <c r="GRT1" s="128"/>
      <c r="GRU1" s="128"/>
      <c r="GRV1" s="128"/>
      <c r="GRW1" s="128"/>
      <c r="GRX1" s="128"/>
      <c r="GRY1" s="128"/>
      <c r="GRZ1" s="128"/>
      <c r="GSA1" s="128"/>
      <c r="GSB1" s="128"/>
      <c r="GSC1" s="128"/>
      <c r="GSD1" s="128"/>
      <c r="GSE1" s="128"/>
      <c r="GSF1" s="128"/>
      <c r="GSG1" s="128"/>
      <c r="GSH1" s="128"/>
      <c r="GSI1" s="128"/>
      <c r="GSJ1" s="128"/>
      <c r="GSK1" s="128"/>
      <c r="GSL1" s="128"/>
      <c r="GSM1" s="128"/>
      <c r="GSN1" s="128"/>
      <c r="GSO1" s="128"/>
      <c r="GSP1" s="128"/>
      <c r="GSQ1" s="128"/>
      <c r="GSR1" s="128"/>
      <c r="GSS1" s="128"/>
      <c r="GST1" s="128"/>
      <c r="GSU1" s="128"/>
      <c r="GSV1" s="128"/>
      <c r="GSW1" s="128"/>
      <c r="GSX1" s="128"/>
      <c r="GSY1" s="128"/>
      <c r="GSZ1" s="128"/>
      <c r="GTA1" s="128"/>
      <c r="GTB1" s="128"/>
      <c r="GTC1" s="128"/>
      <c r="GTD1" s="128"/>
      <c r="GTE1" s="128"/>
      <c r="GTF1" s="128"/>
      <c r="GTG1" s="128"/>
      <c r="GTH1" s="128"/>
      <c r="GTI1" s="128"/>
      <c r="GTJ1" s="128"/>
      <c r="GTK1" s="128"/>
      <c r="GTL1" s="128"/>
      <c r="GTM1" s="128"/>
      <c r="GTN1" s="128"/>
      <c r="GTO1" s="128"/>
      <c r="GTP1" s="128"/>
      <c r="GTQ1" s="128"/>
      <c r="GTR1" s="128"/>
      <c r="GTS1" s="128"/>
      <c r="GTT1" s="128"/>
      <c r="GTU1" s="128"/>
      <c r="GTV1" s="128"/>
      <c r="GTW1" s="128"/>
      <c r="GTX1" s="128"/>
      <c r="GTY1" s="128"/>
      <c r="GTZ1" s="128"/>
      <c r="GUA1" s="128"/>
      <c r="GUB1" s="128"/>
      <c r="GUC1" s="128"/>
      <c r="GUD1" s="128"/>
      <c r="GUE1" s="128"/>
      <c r="GUF1" s="128"/>
      <c r="GUG1" s="128"/>
      <c r="GUH1" s="128"/>
      <c r="GUI1" s="128"/>
      <c r="GUJ1" s="128"/>
      <c r="GUK1" s="128"/>
      <c r="GUL1" s="128"/>
      <c r="GUM1" s="128"/>
      <c r="GUN1" s="128"/>
      <c r="GUO1" s="128"/>
      <c r="GUP1" s="128"/>
      <c r="GUQ1" s="128"/>
      <c r="GUR1" s="128"/>
      <c r="GUS1" s="128"/>
      <c r="GUT1" s="128"/>
      <c r="GUU1" s="128"/>
      <c r="GUV1" s="128"/>
      <c r="GUW1" s="128"/>
      <c r="GUX1" s="128"/>
      <c r="GUY1" s="128"/>
      <c r="GUZ1" s="128"/>
      <c r="GVA1" s="128"/>
      <c r="GVB1" s="128"/>
      <c r="GVC1" s="128"/>
      <c r="GVD1" s="128"/>
      <c r="GVE1" s="128"/>
      <c r="GVF1" s="128"/>
      <c r="GVG1" s="128"/>
      <c r="GVH1" s="128"/>
      <c r="GVI1" s="128"/>
      <c r="GVJ1" s="128"/>
      <c r="GVK1" s="128"/>
      <c r="GVL1" s="128"/>
      <c r="GVM1" s="128"/>
      <c r="GVN1" s="128"/>
      <c r="GVO1" s="128"/>
      <c r="GVP1" s="128"/>
      <c r="GVQ1" s="128"/>
      <c r="GVR1" s="128"/>
      <c r="GVS1" s="128"/>
      <c r="GVT1" s="128"/>
      <c r="GVU1" s="128"/>
      <c r="GVV1" s="128"/>
      <c r="GVW1" s="128"/>
      <c r="GVX1" s="128"/>
      <c r="GVY1" s="128"/>
      <c r="GVZ1" s="128"/>
      <c r="GWA1" s="128"/>
      <c r="GWB1" s="128"/>
      <c r="GWC1" s="128"/>
      <c r="GWD1" s="128"/>
      <c r="GWE1" s="128"/>
      <c r="GWF1" s="128"/>
      <c r="GWG1" s="128"/>
      <c r="GWH1" s="128"/>
      <c r="GWI1" s="128"/>
      <c r="GWJ1" s="128"/>
      <c r="GWK1" s="128"/>
      <c r="GWL1" s="128"/>
      <c r="GWM1" s="128"/>
      <c r="GWN1" s="128"/>
      <c r="GWO1" s="128"/>
      <c r="GWP1" s="128"/>
      <c r="GWQ1" s="128"/>
      <c r="GWR1" s="128"/>
      <c r="GWS1" s="128"/>
      <c r="GWT1" s="128"/>
      <c r="GWU1" s="128"/>
      <c r="GWV1" s="128"/>
      <c r="GWW1" s="128"/>
      <c r="GWX1" s="128"/>
      <c r="GWY1" s="128"/>
      <c r="GWZ1" s="128"/>
      <c r="GXA1" s="128"/>
      <c r="GXB1" s="128"/>
      <c r="GXC1" s="128"/>
      <c r="GXD1" s="128"/>
      <c r="GXE1" s="128"/>
      <c r="GXF1" s="128"/>
      <c r="GXG1" s="128"/>
      <c r="GXH1" s="128"/>
      <c r="GXI1" s="128"/>
      <c r="GXJ1" s="128"/>
      <c r="GXK1" s="128"/>
      <c r="GXL1" s="128"/>
      <c r="GXM1" s="128"/>
      <c r="GXN1" s="128"/>
      <c r="GXO1" s="128"/>
      <c r="GXP1" s="128"/>
      <c r="GXQ1" s="128"/>
      <c r="GXR1" s="128"/>
      <c r="GXS1" s="128"/>
      <c r="GXT1" s="128"/>
      <c r="GXU1" s="128"/>
      <c r="GXV1" s="128"/>
      <c r="GXW1" s="128"/>
      <c r="GXX1" s="128"/>
      <c r="GXY1" s="128"/>
      <c r="GXZ1" s="128"/>
      <c r="GYA1" s="128"/>
      <c r="GYB1" s="128"/>
      <c r="GYC1" s="128"/>
      <c r="GYD1" s="128"/>
      <c r="GYE1" s="128"/>
      <c r="GYF1" s="128"/>
      <c r="GYG1" s="128"/>
      <c r="GYH1" s="128"/>
      <c r="GYI1" s="128"/>
      <c r="GYJ1" s="128"/>
      <c r="GYK1" s="128"/>
      <c r="GYL1" s="128"/>
      <c r="GYM1" s="128"/>
      <c r="GYN1" s="128"/>
      <c r="GYO1" s="128"/>
      <c r="GYP1" s="128"/>
      <c r="GYQ1" s="128"/>
      <c r="GYR1" s="128"/>
      <c r="GYS1" s="128"/>
      <c r="GYT1" s="128"/>
      <c r="GYU1" s="128"/>
      <c r="GYV1" s="128"/>
      <c r="GYW1" s="128"/>
      <c r="GYX1" s="128"/>
      <c r="GYY1" s="128"/>
      <c r="GYZ1" s="128"/>
      <c r="GZA1" s="128"/>
      <c r="GZB1" s="128"/>
      <c r="GZC1" s="128"/>
      <c r="GZD1" s="128"/>
      <c r="GZE1" s="128"/>
      <c r="GZF1" s="128"/>
      <c r="GZG1" s="128"/>
      <c r="GZH1" s="128"/>
      <c r="GZI1" s="128"/>
      <c r="GZJ1" s="128"/>
      <c r="GZK1" s="128"/>
      <c r="GZL1" s="128"/>
      <c r="GZM1" s="128"/>
      <c r="GZN1" s="128"/>
      <c r="GZO1" s="128"/>
      <c r="GZP1" s="128"/>
      <c r="GZQ1" s="128"/>
      <c r="GZR1" s="128"/>
      <c r="GZS1" s="128"/>
      <c r="GZT1" s="128"/>
      <c r="GZU1" s="128"/>
      <c r="GZV1" s="128"/>
      <c r="GZW1" s="128"/>
      <c r="GZX1" s="128"/>
      <c r="GZY1" s="128"/>
      <c r="GZZ1" s="128"/>
      <c r="HAA1" s="128"/>
      <c r="HAB1" s="128"/>
      <c r="HAC1" s="128"/>
      <c r="HAD1" s="128"/>
      <c r="HAE1" s="128"/>
      <c r="HAF1" s="128"/>
      <c r="HAG1" s="128"/>
      <c r="HAH1" s="128"/>
      <c r="HAI1" s="128"/>
      <c r="HAJ1" s="128"/>
      <c r="HAK1" s="128"/>
      <c r="HAL1" s="128"/>
      <c r="HAM1" s="128"/>
      <c r="HAN1" s="128"/>
      <c r="HAO1" s="128"/>
      <c r="HAP1" s="128"/>
      <c r="HAQ1" s="128"/>
      <c r="HAR1" s="128"/>
      <c r="HAS1" s="128"/>
      <c r="HAT1" s="128"/>
      <c r="HAU1" s="128"/>
      <c r="HAV1" s="128"/>
      <c r="HAW1" s="128"/>
      <c r="HAX1" s="128"/>
      <c r="HAY1" s="128"/>
      <c r="HAZ1" s="128"/>
      <c r="HBA1" s="128"/>
      <c r="HBB1" s="128"/>
      <c r="HBC1" s="128"/>
      <c r="HBD1" s="128"/>
      <c r="HBE1" s="128"/>
      <c r="HBF1" s="128"/>
      <c r="HBG1" s="128"/>
      <c r="HBH1" s="128"/>
      <c r="HBI1" s="128"/>
      <c r="HBJ1" s="128"/>
      <c r="HBK1" s="128"/>
      <c r="HBL1" s="128"/>
      <c r="HBM1" s="128"/>
      <c r="HBN1" s="128"/>
      <c r="HBO1" s="128"/>
      <c r="HBP1" s="128"/>
      <c r="HBQ1" s="128"/>
      <c r="HBR1" s="128"/>
      <c r="HBS1" s="128"/>
      <c r="HBT1" s="128"/>
      <c r="HBU1" s="128"/>
      <c r="HBV1" s="128"/>
      <c r="HBW1" s="128"/>
      <c r="HBX1" s="128"/>
      <c r="HBY1" s="128"/>
      <c r="HBZ1" s="128"/>
      <c r="HCA1" s="128"/>
      <c r="HCB1" s="128"/>
      <c r="HCC1" s="128"/>
      <c r="HCD1" s="128"/>
      <c r="HCE1" s="128"/>
      <c r="HCF1" s="128"/>
      <c r="HCG1" s="128"/>
      <c r="HCH1" s="128"/>
      <c r="HCI1" s="128"/>
      <c r="HCJ1" s="128"/>
      <c r="HCK1" s="128"/>
      <c r="HCL1" s="128"/>
      <c r="HCM1" s="128"/>
      <c r="HCN1" s="128"/>
      <c r="HCO1" s="128"/>
      <c r="HCP1" s="128"/>
      <c r="HCQ1" s="128"/>
      <c r="HCR1" s="128"/>
      <c r="HCS1" s="128"/>
      <c r="HCT1" s="128"/>
      <c r="HCU1" s="128"/>
      <c r="HCV1" s="128"/>
      <c r="HCW1" s="128"/>
      <c r="HCX1" s="128"/>
      <c r="HCY1" s="128"/>
      <c r="HCZ1" s="128"/>
      <c r="HDA1" s="128"/>
      <c r="HDB1" s="128"/>
      <c r="HDC1" s="128"/>
      <c r="HDD1" s="128"/>
      <c r="HDE1" s="128"/>
      <c r="HDF1" s="128"/>
      <c r="HDG1" s="128"/>
      <c r="HDH1" s="128"/>
      <c r="HDI1" s="128"/>
      <c r="HDJ1" s="128"/>
      <c r="HDK1" s="128"/>
      <c r="HDL1" s="128"/>
      <c r="HDM1" s="128"/>
      <c r="HDN1" s="128"/>
      <c r="HDO1" s="128"/>
      <c r="HDP1" s="128"/>
      <c r="HDQ1" s="128"/>
      <c r="HDR1" s="128"/>
      <c r="HDS1" s="128"/>
      <c r="HDT1" s="128"/>
      <c r="HDU1" s="128"/>
      <c r="HDV1" s="128"/>
      <c r="HDW1" s="128"/>
      <c r="HDX1" s="128"/>
      <c r="HDY1" s="128"/>
      <c r="HDZ1" s="128"/>
      <c r="HEA1" s="128"/>
      <c r="HEB1" s="128"/>
      <c r="HEC1" s="128"/>
      <c r="HED1" s="128"/>
      <c r="HEE1" s="128"/>
      <c r="HEF1" s="128"/>
      <c r="HEG1" s="128"/>
      <c r="HEH1" s="128"/>
      <c r="HEI1" s="128"/>
      <c r="HEJ1" s="128"/>
      <c r="HEK1" s="128"/>
      <c r="HEL1" s="128"/>
      <c r="HEM1" s="128"/>
      <c r="HEN1" s="128"/>
      <c r="HEO1" s="128"/>
      <c r="HEP1" s="128"/>
      <c r="HEQ1" s="128"/>
      <c r="HER1" s="128"/>
      <c r="HES1" s="128"/>
      <c r="HET1" s="128"/>
      <c r="HEU1" s="128"/>
      <c r="HEV1" s="128"/>
      <c r="HEW1" s="128"/>
      <c r="HEX1" s="128"/>
      <c r="HEY1" s="128"/>
      <c r="HEZ1" s="128"/>
      <c r="HFA1" s="128"/>
      <c r="HFB1" s="128"/>
      <c r="HFC1" s="128"/>
      <c r="HFD1" s="128"/>
      <c r="HFE1" s="128"/>
      <c r="HFF1" s="128"/>
      <c r="HFG1" s="128"/>
      <c r="HFH1" s="128"/>
      <c r="HFI1" s="128"/>
      <c r="HFJ1" s="128"/>
      <c r="HFK1" s="128"/>
      <c r="HFL1" s="128"/>
      <c r="HFM1" s="128"/>
      <c r="HFN1" s="128"/>
      <c r="HFO1" s="128"/>
      <c r="HFP1" s="128"/>
      <c r="HFQ1" s="128"/>
      <c r="HFR1" s="128"/>
      <c r="HFS1" s="128"/>
      <c r="HFT1" s="128"/>
      <c r="HFU1" s="128"/>
      <c r="HFV1" s="128"/>
      <c r="HFW1" s="128"/>
      <c r="HFX1" s="128"/>
      <c r="HFY1" s="128"/>
      <c r="HFZ1" s="128"/>
      <c r="HGA1" s="128"/>
      <c r="HGB1" s="128"/>
      <c r="HGC1" s="128"/>
      <c r="HGD1" s="128"/>
      <c r="HGE1" s="128"/>
      <c r="HGF1" s="128"/>
      <c r="HGG1" s="128"/>
      <c r="HGH1" s="128"/>
      <c r="HGI1" s="128"/>
      <c r="HGJ1" s="128"/>
      <c r="HGK1" s="128"/>
      <c r="HGL1" s="128"/>
      <c r="HGM1" s="128"/>
      <c r="HGN1" s="128"/>
      <c r="HGO1" s="128"/>
      <c r="HGP1" s="128"/>
      <c r="HGQ1" s="128"/>
      <c r="HGR1" s="128"/>
      <c r="HGS1" s="128"/>
      <c r="HGT1" s="128"/>
      <c r="HGU1" s="128"/>
      <c r="HGV1" s="128"/>
      <c r="HGW1" s="128"/>
      <c r="HGX1" s="128"/>
      <c r="HGY1" s="128"/>
      <c r="HGZ1" s="128"/>
      <c r="HHA1" s="128"/>
      <c r="HHB1" s="128"/>
      <c r="HHC1" s="128"/>
      <c r="HHD1" s="128"/>
      <c r="HHE1" s="128"/>
      <c r="HHF1" s="128"/>
      <c r="HHG1" s="128"/>
      <c r="HHH1" s="128"/>
      <c r="HHI1" s="128"/>
      <c r="HHJ1" s="128"/>
      <c r="HHK1" s="128"/>
      <c r="HHL1" s="128"/>
      <c r="HHM1" s="128"/>
      <c r="HHN1" s="128"/>
      <c r="HHO1" s="128"/>
      <c r="HHP1" s="128"/>
      <c r="HHQ1" s="128"/>
      <c r="HHR1" s="128"/>
      <c r="HHS1" s="128"/>
      <c r="HHT1" s="128"/>
      <c r="HHU1" s="128"/>
      <c r="HHV1" s="128"/>
      <c r="HHW1" s="128"/>
      <c r="HHX1" s="128"/>
      <c r="HHY1" s="128"/>
      <c r="HHZ1" s="128"/>
      <c r="HIA1" s="128"/>
      <c r="HIB1" s="128"/>
      <c r="HIC1" s="128"/>
      <c r="HID1" s="128"/>
      <c r="HIE1" s="128"/>
      <c r="HIF1" s="128"/>
      <c r="HIG1" s="128"/>
      <c r="HIH1" s="128"/>
      <c r="HII1" s="128"/>
      <c r="HIJ1" s="128"/>
      <c r="HIK1" s="128"/>
      <c r="HIL1" s="128"/>
      <c r="HIM1" s="128"/>
      <c r="HIN1" s="128"/>
      <c r="HIO1" s="128"/>
      <c r="HIP1" s="128"/>
      <c r="HIQ1" s="128"/>
      <c r="HIR1" s="128"/>
      <c r="HIS1" s="128"/>
      <c r="HIT1" s="128"/>
      <c r="HIU1" s="128"/>
      <c r="HIV1" s="128"/>
      <c r="HIW1" s="128"/>
      <c r="HIX1" s="128"/>
      <c r="HIY1" s="128"/>
      <c r="HIZ1" s="128"/>
      <c r="HJA1" s="128"/>
      <c r="HJB1" s="128"/>
      <c r="HJC1" s="128"/>
      <c r="HJD1" s="128"/>
      <c r="HJE1" s="128"/>
      <c r="HJF1" s="128"/>
      <c r="HJG1" s="128"/>
      <c r="HJH1" s="128"/>
      <c r="HJI1" s="128"/>
      <c r="HJJ1" s="128"/>
      <c r="HJK1" s="128"/>
      <c r="HJL1" s="128"/>
      <c r="HJM1" s="128"/>
      <c r="HJN1" s="128"/>
      <c r="HJO1" s="128"/>
      <c r="HJP1" s="128"/>
      <c r="HJQ1" s="128"/>
      <c r="HJR1" s="128"/>
      <c r="HJS1" s="128"/>
      <c r="HJT1" s="128"/>
      <c r="HJU1" s="128"/>
      <c r="HJV1" s="128"/>
      <c r="HJW1" s="128"/>
      <c r="HJX1" s="128"/>
      <c r="HJY1" s="128"/>
      <c r="HJZ1" s="128"/>
      <c r="HKA1" s="128"/>
      <c r="HKB1" s="128"/>
      <c r="HKC1" s="128"/>
      <c r="HKD1" s="128"/>
      <c r="HKE1" s="128"/>
      <c r="HKF1" s="128"/>
      <c r="HKG1" s="128"/>
      <c r="HKH1" s="128"/>
      <c r="HKI1" s="128"/>
      <c r="HKJ1" s="128"/>
      <c r="HKK1" s="128"/>
      <c r="HKL1" s="128"/>
      <c r="HKM1" s="128"/>
      <c r="HKN1" s="128"/>
      <c r="HKO1" s="128"/>
      <c r="HKP1" s="128"/>
      <c r="HKQ1" s="128"/>
      <c r="HKR1" s="128"/>
      <c r="HKS1" s="128"/>
      <c r="HKT1" s="128"/>
      <c r="HKU1" s="128"/>
      <c r="HKV1" s="128"/>
      <c r="HKW1" s="128"/>
      <c r="HKX1" s="128"/>
      <c r="HKY1" s="128"/>
      <c r="HKZ1" s="128"/>
      <c r="HLA1" s="128"/>
      <c r="HLB1" s="128"/>
      <c r="HLC1" s="128"/>
      <c r="HLD1" s="128"/>
      <c r="HLE1" s="128"/>
      <c r="HLF1" s="128"/>
      <c r="HLG1" s="128"/>
      <c r="HLH1" s="128"/>
      <c r="HLI1" s="128"/>
      <c r="HLJ1" s="128"/>
      <c r="HLK1" s="128"/>
      <c r="HLL1" s="128"/>
      <c r="HLM1" s="128"/>
      <c r="HLN1" s="128"/>
      <c r="HLO1" s="128"/>
      <c r="HLP1" s="128"/>
      <c r="HLQ1" s="128"/>
      <c r="HLR1" s="128"/>
      <c r="HLS1" s="128"/>
      <c r="HLT1" s="128"/>
      <c r="HLU1" s="128"/>
      <c r="HLV1" s="128"/>
      <c r="HLW1" s="128"/>
      <c r="HLX1" s="128"/>
      <c r="HLY1" s="128"/>
      <c r="HLZ1" s="128"/>
      <c r="HMA1" s="128"/>
      <c r="HMB1" s="128"/>
      <c r="HMC1" s="128"/>
      <c r="HMD1" s="128"/>
      <c r="HME1" s="128"/>
      <c r="HMF1" s="128"/>
      <c r="HMG1" s="128"/>
      <c r="HMH1" s="128"/>
      <c r="HMI1" s="128"/>
      <c r="HMJ1" s="128"/>
      <c r="HMK1" s="128"/>
      <c r="HML1" s="128"/>
      <c r="HMM1" s="128"/>
      <c r="HMN1" s="128"/>
      <c r="HMO1" s="128"/>
      <c r="HMP1" s="128"/>
      <c r="HMQ1" s="128"/>
      <c r="HMR1" s="128"/>
      <c r="HMS1" s="128"/>
      <c r="HMT1" s="128"/>
      <c r="HMU1" s="128"/>
      <c r="HMV1" s="128"/>
      <c r="HMW1" s="128"/>
      <c r="HMX1" s="128"/>
      <c r="HMY1" s="128"/>
      <c r="HMZ1" s="128"/>
      <c r="HNA1" s="128"/>
      <c r="HNB1" s="128"/>
      <c r="HNC1" s="128"/>
      <c r="HND1" s="128"/>
      <c r="HNE1" s="128"/>
      <c r="HNF1" s="128"/>
      <c r="HNG1" s="128"/>
      <c r="HNH1" s="128"/>
      <c r="HNI1" s="128"/>
      <c r="HNJ1" s="128"/>
      <c r="HNK1" s="128"/>
      <c r="HNL1" s="128"/>
      <c r="HNM1" s="128"/>
      <c r="HNN1" s="128"/>
      <c r="HNO1" s="128"/>
      <c r="HNP1" s="128"/>
      <c r="HNQ1" s="128"/>
      <c r="HNR1" s="128"/>
      <c r="HNS1" s="128"/>
      <c r="HNT1" s="128"/>
      <c r="HNU1" s="128"/>
      <c r="HNV1" s="128"/>
      <c r="HNW1" s="128"/>
      <c r="HNX1" s="128"/>
      <c r="HNY1" s="128"/>
      <c r="HNZ1" s="128"/>
      <c r="HOA1" s="128"/>
      <c r="HOB1" s="128"/>
      <c r="HOC1" s="128"/>
      <c r="HOD1" s="128"/>
      <c r="HOE1" s="128"/>
      <c r="HOF1" s="128"/>
      <c r="HOG1" s="128"/>
      <c r="HOH1" s="128"/>
      <c r="HOI1" s="128"/>
      <c r="HOJ1" s="128"/>
      <c r="HOK1" s="128"/>
      <c r="HOL1" s="128"/>
      <c r="HOM1" s="128"/>
      <c r="HON1" s="128"/>
      <c r="HOO1" s="128"/>
      <c r="HOP1" s="128"/>
      <c r="HOQ1" s="128"/>
      <c r="HOR1" s="128"/>
      <c r="HOS1" s="128"/>
      <c r="HOT1" s="128"/>
      <c r="HOU1" s="128"/>
      <c r="HOV1" s="128"/>
      <c r="HOW1" s="128"/>
      <c r="HOX1" s="128"/>
      <c r="HOY1" s="128"/>
      <c r="HOZ1" s="128"/>
      <c r="HPA1" s="128"/>
      <c r="HPB1" s="128"/>
      <c r="HPC1" s="128"/>
      <c r="HPD1" s="128"/>
      <c r="HPE1" s="128"/>
      <c r="HPF1" s="128"/>
      <c r="HPG1" s="128"/>
      <c r="HPH1" s="128"/>
      <c r="HPI1" s="128"/>
      <c r="HPJ1" s="128"/>
      <c r="HPK1" s="128"/>
      <c r="HPL1" s="128"/>
      <c r="HPM1" s="128"/>
      <c r="HPN1" s="128"/>
      <c r="HPO1" s="128"/>
      <c r="HPP1" s="128"/>
      <c r="HPQ1" s="128"/>
      <c r="HPR1" s="128"/>
      <c r="HPS1" s="128"/>
      <c r="HPT1" s="128"/>
      <c r="HPU1" s="128"/>
      <c r="HPV1" s="128"/>
      <c r="HPW1" s="128"/>
      <c r="HPX1" s="128"/>
      <c r="HPY1" s="128"/>
      <c r="HPZ1" s="128"/>
      <c r="HQA1" s="128"/>
      <c r="HQB1" s="128"/>
      <c r="HQC1" s="128"/>
      <c r="HQD1" s="128"/>
      <c r="HQE1" s="128"/>
      <c r="HQF1" s="128"/>
      <c r="HQG1" s="128"/>
      <c r="HQH1" s="128"/>
      <c r="HQI1" s="128"/>
      <c r="HQJ1" s="128"/>
      <c r="HQK1" s="128"/>
      <c r="HQL1" s="128"/>
      <c r="HQM1" s="128"/>
      <c r="HQN1" s="128"/>
      <c r="HQO1" s="128"/>
      <c r="HQP1" s="128"/>
      <c r="HQQ1" s="128"/>
      <c r="HQR1" s="128"/>
      <c r="HQS1" s="128"/>
      <c r="HQT1" s="128"/>
      <c r="HQU1" s="128"/>
      <c r="HQV1" s="128"/>
      <c r="HQW1" s="128"/>
      <c r="HQX1" s="128"/>
      <c r="HQY1" s="128"/>
      <c r="HQZ1" s="128"/>
      <c r="HRA1" s="128"/>
      <c r="HRB1" s="128"/>
      <c r="HRC1" s="128"/>
      <c r="HRD1" s="128"/>
      <c r="HRE1" s="128"/>
      <c r="HRF1" s="128"/>
      <c r="HRG1" s="128"/>
      <c r="HRH1" s="128"/>
      <c r="HRI1" s="128"/>
      <c r="HRJ1" s="128"/>
      <c r="HRK1" s="128"/>
      <c r="HRL1" s="128"/>
      <c r="HRM1" s="128"/>
      <c r="HRN1" s="128"/>
      <c r="HRO1" s="128"/>
      <c r="HRP1" s="128"/>
      <c r="HRQ1" s="128"/>
      <c r="HRR1" s="128"/>
      <c r="HRS1" s="128"/>
      <c r="HRT1" s="128"/>
      <c r="HRU1" s="128"/>
      <c r="HRV1" s="128"/>
      <c r="HRW1" s="128"/>
      <c r="HRX1" s="128"/>
      <c r="HRY1" s="128"/>
      <c r="HRZ1" s="128"/>
      <c r="HSA1" s="128"/>
      <c r="HSB1" s="128"/>
      <c r="HSC1" s="128"/>
      <c r="HSD1" s="128"/>
      <c r="HSE1" s="128"/>
      <c r="HSF1" s="128"/>
      <c r="HSG1" s="128"/>
      <c r="HSH1" s="128"/>
      <c r="HSI1" s="128"/>
      <c r="HSJ1" s="128"/>
      <c r="HSK1" s="128"/>
      <c r="HSL1" s="128"/>
      <c r="HSM1" s="128"/>
      <c r="HSN1" s="128"/>
      <c r="HSO1" s="128"/>
      <c r="HSP1" s="128"/>
      <c r="HSQ1" s="128"/>
      <c r="HSR1" s="128"/>
      <c r="HSS1" s="128"/>
      <c r="HST1" s="128"/>
      <c r="HSU1" s="128"/>
      <c r="HSV1" s="128"/>
      <c r="HSW1" s="128"/>
      <c r="HSX1" s="128"/>
      <c r="HSY1" s="128"/>
      <c r="HSZ1" s="128"/>
      <c r="HTA1" s="128"/>
      <c r="HTB1" s="128"/>
      <c r="HTC1" s="128"/>
      <c r="HTD1" s="128"/>
      <c r="HTE1" s="128"/>
      <c r="HTF1" s="128"/>
      <c r="HTG1" s="128"/>
      <c r="HTH1" s="128"/>
      <c r="HTI1" s="128"/>
      <c r="HTJ1" s="128"/>
      <c r="HTK1" s="128"/>
      <c r="HTL1" s="128"/>
      <c r="HTM1" s="128"/>
      <c r="HTN1" s="128"/>
      <c r="HTO1" s="128"/>
      <c r="HTP1" s="128"/>
      <c r="HTQ1" s="128"/>
      <c r="HTR1" s="128"/>
      <c r="HTS1" s="128"/>
      <c r="HTT1" s="128"/>
      <c r="HTU1" s="128"/>
      <c r="HTV1" s="128"/>
      <c r="HTW1" s="128"/>
      <c r="HTX1" s="128"/>
      <c r="HTY1" s="128"/>
      <c r="HTZ1" s="128"/>
      <c r="HUA1" s="128"/>
      <c r="HUB1" s="128"/>
      <c r="HUC1" s="128"/>
      <c r="HUD1" s="128"/>
      <c r="HUE1" s="128"/>
      <c r="HUF1" s="128"/>
      <c r="HUG1" s="128"/>
      <c r="HUH1" s="128"/>
      <c r="HUI1" s="128"/>
      <c r="HUJ1" s="128"/>
      <c r="HUK1" s="128"/>
      <c r="HUL1" s="128"/>
      <c r="HUM1" s="128"/>
      <c r="HUN1" s="128"/>
      <c r="HUO1" s="128"/>
      <c r="HUP1" s="128"/>
      <c r="HUQ1" s="128"/>
      <c r="HUR1" s="128"/>
      <c r="HUS1" s="128"/>
      <c r="HUT1" s="128"/>
      <c r="HUU1" s="128"/>
      <c r="HUV1" s="128"/>
      <c r="HUW1" s="128"/>
      <c r="HUX1" s="128"/>
      <c r="HUY1" s="128"/>
      <c r="HUZ1" s="128"/>
      <c r="HVA1" s="128"/>
      <c r="HVB1" s="128"/>
      <c r="HVC1" s="128"/>
      <c r="HVD1" s="128"/>
      <c r="HVE1" s="128"/>
      <c r="HVF1" s="128"/>
      <c r="HVG1" s="128"/>
      <c r="HVH1" s="128"/>
      <c r="HVI1" s="128"/>
      <c r="HVJ1" s="128"/>
      <c r="HVK1" s="128"/>
      <c r="HVL1" s="128"/>
      <c r="HVM1" s="128"/>
      <c r="HVN1" s="128"/>
      <c r="HVO1" s="128"/>
      <c r="HVP1" s="128"/>
      <c r="HVQ1" s="128"/>
      <c r="HVR1" s="128"/>
      <c r="HVS1" s="128"/>
      <c r="HVT1" s="128"/>
      <c r="HVU1" s="128"/>
      <c r="HVV1" s="128"/>
      <c r="HVW1" s="128"/>
      <c r="HVX1" s="128"/>
      <c r="HVY1" s="128"/>
      <c r="HVZ1" s="128"/>
      <c r="HWA1" s="128"/>
      <c r="HWB1" s="128"/>
      <c r="HWC1" s="128"/>
      <c r="HWD1" s="128"/>
      <c r="HWE1" s="128"/>
      <c r="HWF1" s="128"/>
      <c r="HWG1" s="128"/>
      <c r="HWH1" s="128"/>
      <c r="HWI1" s="128"/>
      <c r="HWJ1" s="128"/>
      <c r="HWK1" s="128"/>
      <c r="HWL1" s="128"/>
      <c r="HWM1" s="128"/>
      <c r="HWN1" s="128"/>
      <c r="HWO1" s="128"/>
      <c r="HWP1" s="128"/>
      <c r="HWQ1" s="128"/>
      <c r="HWR1" s="128"/>
      <c r="HWS1" s="128"/>
      <c r="HWT1" s="128"/>
      <c r="HWU1" s="128"/>
      <c r="HWV1" s="128"/>
      <c r="HWW1" s="128"/>
      <c r="HWX1" s="128"/>
      <c r="HWY1" s="128"/>
      <c r="HWZ1" s="128"/>
      <c r="HXA1" s="128"/>
      <c r="HXB1" s="128"/>
      <c r="HXC1" s="128"/>
      <c r="HXD1" s="128"/>
      <c r="HXE1" s="128"/>
      <c r="HXF1" s="128"/>
      <c r="HXG1" s="128"/>
      <c r="HXH1" s="128"/>
      <c r="HXI1" s="128"/>
      <c r="HXJ1" s="128"/>
      <c r="HXK1" s="128"/>
      <c r="HXL1" s="128"/>
      <c r="HXM1" s="128"/>
      <c r="HXN1" s="128"/>
      <c r="HXO1" s="128"/>
      <c r="HXP1" s="128"/>
      <c r="HXQ1" s="128"/>
      <c r="HXR1" s="128"/>
      <c r="HXS1" s="128"/>
      <c r="HXT1" s="128"/>
      <c r="HXU1" s="128"/>
      <c r="HXV1" s="128"/>
      <c r="HXW1" s="128"/>
      <c r="HXX1" s="128"/>
      <c r="HXY1" s="128"/>
      <c r="HXZ1" s="128"/>
      <c r="HYA1" s="128"/>
      <c r="HYB1" s="128"/>
      <c r="HYC1" s="128"/>
      <c r="HYD1" s="128"/>
      <c r="HYE1" s="128"/>
      <c r="HYF1" s="128"/>
      <c r="HYG1" s="128"/>
      <c r="HYH1" s="128"/>
      <c r="HYI1" s="128"/>
      <c r="HYJ1" s="128"/>
      <c r="HYK1" s="128"/>
      <c r="HYL1" s="128"/>
      <c r="HYM1" s="128"/>
      <c r="HYN1" s="128"/>
      <c r="HYO1" s="128"/>
      <c r="HYP1" s="128"/>
      <c r="HYQ1" s="128"/>
      <c r="HYR1" s="128"/>
      <c r="HYS1" s="128"/>
      <c r="HYT1" s="128"/>
      <c r="HYU1" s="128"/>
      <c r="HYV1" s="128"/>
      <c r="HYW1" s="128"/>
      <c r="HYX1" s="128"/>
      <c r="HYY1" s="128"/>
      <c r="HYZ1" s="128"/>
      <c r="HZA1" s="128"/>
      <c r="HZB1" s="128"/>
      <c r="HZC1" s="128"/>
      <c r="HZD1" s="128"/>
      <c r="HZE1" s="128"/>
      <c r="HZF1" s="128"/>
      <c r="HZG1" s="128"/>
      <c r="HZH1" s="128"/>
      <c r="HZI1" s="128"/>
      <c r="HZJ1" s="128"/>
      <c r="HZK1" s="128"/>
      <c r="HZL1" s="128"/>
      <c r="HZM1" s="128"/>
      <c r="HZN1" s="128"/>
      <c r="HZO1" s="128"/>
      <c r="HZP1" s="128"/>
      <c r="HZQ1" s="128"/>
      <c r="HZR1" s="128"/>
      <c r="HZS1" s="128"/>
      <c r="HZT1" s="128"/>
      <c r="HZU1" s="128"/>
      <c r="HZV1" s="128"/>
      <c r="HZW1" s="128"/>
      <c r="HZX1" s="128"/>
      <c r="HZY1" s="128"/>
      <c r="HZZ1" s="128"/>
      <c r="IAA1" s="128"/>
      <c r="IAB1" s="128"/>
      <c r="IAC1" s="128"/>
      <c r="IAD1" s="128"/>
      <c r="IAE1" s="128"/>
      <c r="IAF1" s="128"/>
      <c r="IAG1" s="128"/>
      <c r="IAH1" s="128"/>
      <c r="IAI1" s="128"/>
      <c r="IAJ1" s="128"/>
      <c r="IAK1" s="128"/>
      <c r="IAL1" s="128"/>
      <c r="IAM1" s="128"/>
      <c r="IAN1" s="128"/>
      <c r="IAO1" s="128"/>
      <c r="IAP1" s="128"/>
      <c r="IAQ1" s="128"/>
      <c r="IAR1" s="128"/>
      <c r="IAS1" s="128"/>
      <c r="IAT1" s="128"/>
      <c r="IAU1" s="128"/>
      <c r="IAV1" s="128"/>
      <c r="IAW1" s="128"/>
      <c r="IAX1" s="128"/>
      <c r="IAY1" s="128"/>
      <c r="IAZ1" s="128"/>
      <c r="IBA1" s="128"/>
      <c r="IBB1" s="128"/>
      <c r="IBC1" s="128"/>
      <c r="IBD1" s="128"/>
      <c r="IBE1" s="128"/>
      <c r="IBF1" s="128"/>
      <c r="IBG1" s="128"/>
      <c r="IBH1" s="128"/>
      <c r="IBI1" s="128"/>
      <c r="IBJ1" s="128"/>
      <c r="IBK1" s="128"/>
      <c r="IBL1" s="128"/>
      <c r="IBM1" s="128"/>
      <c r="IBN1" s="128"/>
      <c r="IBO1" s="128"/>
      <c r="IBP1" s="128"/>
      <c r="IBQ1" s="128"/>
      <c r="IBR1" s="128"/>
      <c r="IBS1" s="128"/>
      <c r="IBT1" s="128"/>
      <c r="IBU1" s="128"/>
      <c r="IBV1" s="128"/>
      <c r="IBW1" s="128"/>
      <c r="IBX1" s="128"/>
      <c r="IBY1" s="128"/>
      <c r="IBZ1" s="128"/>
      <c r="ICA1" s="128"/>
      <c r="ICB1" s="128"/>
      <c r="ICC1" s="128"/>
      <c r="ICD1" s="128"/>
      <c r="ICE1" s="128"/>
      <c r="ICF1" s="128"/>
      <c r="ICG1" s="128"/>
      <c r="ICH1" s="128"/>
      <c r="ICI1" s="128"/>
      <c r="ICJ1" s="128"/>
      <c r="ICK1" s="128"/>
      <c r="ICL1" s="128"/>
      <c r="ICM1" s="128"/>
      <c r="ICN1" s="128"/>
      <c r="ICO1" s="128"/>
      <c r="ICP1" s="128"/>
      <c r="ICQ1" s="128"/>
      <c r="ICR1" s="128"/>
      <c r="ICS1" s="128"/>
      <c r="ICT1" s="128"/>
      <c r="ICU1" s="128"/>
      <c r="ICV1" s="128"/>
      <c r="ICW1" s="128"/>
      <c r="ICX1" s="128"/>
      <c r="ICY1" s="128"/>
      <c r="ICZ1" s="128"/>
      <c r="IDA1" s="128"/>
      <c r="IDB1" s="128"/>
      <c r="IDC1" s="128"/>
      <c r="IDD1" s="128"/>
      <c r="IDE1" s="128"/>
      <c r="IDF1" s="128"/>
      <c r="IDG1" s="128"/>
      <c r="IDH1" s="128"/>
      <c r="IDI1" s="128"/>
      <c r="IDJ1" s="128"/>
      <c r="IDK1" s="128"/>
      <c r="IDL1" s="128"/>
      <c r="IDM1" s="128"/>
      <c r="IDN1" s="128"/>
      <c r="IDO1" s="128"/>
      <c r="IDP1" s="128"/>
      <c r="IDQ1" s="128"/>
      <c r="IDR1" s="128"/>
      <c r="IDS1" s="128"/>
      <c r="IDT1" s="128"/>
      <c r="IDU1" s="128"/>
      <c r="IDV1" s="128"/>
      <c r="IDW1" s="128"/>
      <c r="IDX1" s="128"/>
      <c r="IDY1" s="128"/>
      <c r="IDZ1" s="128"/>
      <c r="IEA1" s="128"/>
      <c r="IEB1" s="128"/>
      <c r="IEC1" s="128"/>
      <c r="IED1" s="128"/>
      <c r="IEE1" s="128"/>
      <c r="IEF1" s="128"/>
      <c r="IEG1" s="128"/>
      <c r="IEH1" s="128"/>
      <c r="IEI1" s="128"/>
      <c r="IEJ1" s="128"/>
      <c r="IEK1" s="128"/>
      <c r="IEL1" s="128"/>
      <c r="IEM1" s="128"/>
      <c r="IEN1" s="128"/>
      <c r="IEO1" s="128"/>
      <c r="IEP1" s="128"/>
      <c r="IEQ1" s="128"/>
      <c r="IER1" s="128"/>
      <c r="IES1" s="128"/>
      <c r="IET1" s="128"/>
      <c r="IEU1" s="128"/>
      <c r="IEV1" s="128"/>
      <c r="IEW1" s="128"/>
      <c r="IEX1" s="128"/>
      <c r="IEY1" s="128"/>
      <c r="IEZ1" s="128"/>
      <c r="IFA1" s="128"/>
      <c r="IFB1" s="128"/>
      <c r="IFC1" s="128"/>
      <c r="IFD1" s="128"/>
      <c r="IFE1" s="128"/>
      <c r="IFF1" s="128"/>
      <c r="IFG1" s="128"/>
      <c r="IFH1" s="128"/>
      <c r="IFI1" s="128"/>
      <c r="IFJ1" s="128"/>
      <c r="IFK1" s="128"/>
      <c r="IFL1" s="128"/>
      <c r="IFM1" s="128"/>
      <c r="IFN1" s="128"/>
      <c r="IFO1" s="128"/>
      <c r="IFP1" s="128"/>
      <c r="IFQ1" s="128"/>
      <c r="IFR1" s="128"/>
      <c r="IFS1" s="128"/>
      <c r="IFT1" s="128"/>
      <c r="IFU1" s="128"/>
      <c r="IFV1" s="128"/>
      <c r="IFW1" s="128"/>
      <c r="IFX1" s="128"/>
      <c r="IFY1" s="128"/>
      <c r="IFZ1" s="128"/>
      <c r="IGA1" s="128"/>
      <c r="IGB1" s="128"/>
      <c r="IGC1" s="128"/>
      <c r="IGD1" s="128"/>
      <c r="IGE1" s="128"/>
      <c r="IGF1" s="128"/>
      <c r="IGG1" s="128"/>
      <c r="IGH1" s="128"/>
      <c r="IGI1" s="128"/>
      <c r="IGJ1" s="128"/>
      <c r="IGK1" s="128"/>
      <c r="IGL1" s="128"/>
      <c r="IGM1" s="128"/>
      <c r="IGN1" s="128"/>
      <c r="IGO1" s="128"/>
      <c r="IGP1" s="128"/>
      <c r="IGQ1" s="128"/>
      <c r="IGR1" s="128"/>
      <c r="IGS1" s="128"/>
      <c r="IGT1" s="128"/>
      <c r="IGU1" s="128"/>
      <c r="IGV1" s="128"/>
      <c r="IGW1" s="128"/>
      <c r="IGX1" s="128"/>
      <c r="IGY1" s="128"/>
      <c r="IGZ1" s="128"/>
      <c r="IHA1" s="128"/>
      <c r="IHB1" s="128"/>
      <c r="IHC1" s="128"/>
      <c r="IHD1" s="128"/>
      <c r="IHE1" s="128"/>
      <c r="IHF1" s="128"/>
      <c r="IHG1" s="128"/>
      <c r="IHH1" s="128"/>
      <c r="IHI1" s="128"/>
      <c r="IHJ1" s="128"/>
      <c r="IHK1" s="128"/>
      <c r="IHL1" s="128"/>
      <c r="IHM1" s="128"/>
      <c r="IHN1" s="128"/>
      <c r="IHO1" s="128"/>
      <c r="IHP1" s="128"/>
      <c r="IHQ1" s="128"/>
      <c r="IHR1" s="128"/>
      <c r="IHS1" s="128"/>
      <c r="IHT1" s="128"/>
      <c r="IHU1" s="128"/>
      <c r="IHV1" s="128"/>
      <c r="IHW1" s="128"/>
      <c r="IHX1" s="128"/>
      <c r="IHY1" s="128"/>
      <c r="IHZ1" s="128"/>
      <c r="IIA1" s="128"/>
      <c r="IIB1" s="128"/>
      <c r="IIC1" s="128"/>
      <c r="IID1" s="128"/>
      <c r="IIE1" s="128"/>
      <c r="IIF1" s="128"/>
      <c r="IIG1" s="128"/>
      <c r="IIH1" s="128"/>
      <c r="III1" s="128"/>
      <c r="IIJ1" s="128"/>
      <c r="IIK1" s="128"/>
      <c r="IIL1" s="128"/>
      <c r="IIM1" s="128"/>
      <c r="IIN1" s="128"/>
      <c r="IIO1" s="128"/>
      <c r="IIP1" s="128"/>
      <c r="IIQ1" s="128"/>
      <c r="IIR1" s="128"/>
      <c r="IIS1" s="128"/>
      <c r="IIT1" s="128"/>
      <c r="IIU1" s="128"/>
      <c r="IIV1" s="128"/>
      <c r="IIW1" s="128"/>
      <c r="IIX1" s="128"/>
      <c r="IIY1" s="128"/>
      <c r="IIZ1" s="128"/>
      <c r="IJA1" s="128"/>
      <c r="IJB1" s="128"/>
      <c r="IJC1" s="128"/>
      <c r="IJD1" s="128"/>
      <c r="IJE1" s="128"/>
      <c r="IJF1" s="128"/>
      <c r="IJG1" s="128"/>
      <c r="IJH1" s="128"/>
      <c r="IJI1" s="128"/>
      <c r="IJJ1" s="128"/>
      <c r="IJK1" s="128"/>
      <c r="IJL1" s="128"/>
      <c r="IJM1" s="128"/>
      <c r="IJN1" s="128"/>
      <c r="IJO1" s="128"/>
      <c r="IJP1" s="128"/>
      <c r="IJQ1" s="128"/>
      <c r="IJR1" s="128"/>
      <c r="IJS1" s="128"/>
      <c r="IJT1" s="128"/>
      <c r="IJU1" s="128"/>
      <c r="IJV1" s="128"/>
      <c r="IJW1" s="128"/>
      <c r="IJX1" s="128"/>
      <c r="IJY1" s="128"/>
      <c r="IJZ1" s="128"/>
      <c r="IKA1" s="128"/>
      <c r="IKB1" s="128"/>
      <c r="IKC1" s="128"/>
      <c r="IKD1" s="128"/>
      <c r="IKE1" s="128"/>
      <c r="IKF1" s="128"/>
      <c r="IKG1" s="128"/>
      <c r="IKH1" s="128"/>
      <c r="IKI1" s="128"/>
      <c r="IKJ1" s="128"/>
      <c r="IKK1" s="128"/>
      <c r="IKL1" s="128"/>
      <c r="IKM1" s="128"/>
      <c r="IKN1" s="128"/>
      <c r="IKO1" s="128"/>
      <c r="IKP1" s="128"/>
      <c r="IKQ1" s="128"/>
      <c r="IKR1" s="128"/>
      <c r="IKS1" s="128"/>
      <c r="IKT1" s="128"/>
      <c r="IKU1" s="128"/>
      <c r="IKV1" s="128"/>
      <c r="IKW1" s="128"/>
      <c r="IKX1" s="128"/>
      <c r="IKY1" s="128"/>
      <c r="IKZ1" s="128"/>
      <c r="ILA1" s="128"/>
      <c r="ILB1" s="128"/>
      <c r="ILC1" s="128"/>
      <c r="ILD1" s="128"/>
      <c r="ILE1" s="128"/>
      <c r="ILF1" s="128"/>
      <c r="ILG1" s="128"/>
      <c r="ILH1" s="128"/>
      <c r="ILI1" s="128"/>
      <c r="ILJ1" s="128"/>
      <c r="ILK1" s="128"/>
      <c r="ILL1" s="128"/>
      <c r="ILM1" s="128"/>
      <c r="ILN1" s="128"/>
      <c r="ILO1" s="128"/>
      <c r="ILP1" s="128"/>
      <c r="ILQ1" s="128"/>
      <c r="ILR1" s="128"/>
      <c r="ILS1" s="128"/>
      <c r="ILT1" s="128"/>
      <c r="ILU1" s="128"/>
      <c r="ILV1" s="128"/>
      <c r="ILW1" s="128"/>
      <c r="ILX1" s="128"/>
      <c r="ILY1" s="128"/>
      <c r="ILZ1" s="128"/>
      <c r="IMA1" s="128"/>
      <c r="IMB1" s="128"/>
      <c r="IMC1" s="128"/>
      <c r="IMD1" s="128"/>
      <c r="IME1" s="128"/>
      <c r="IMF1" s="128"/>
      <c r="IMG1" s="128"/>
      <c r="IMH1" s="128"/>
      <c r="IMI1" s="128"/>
      <c r="IMJ1" s="128"/>
      <c r="IMK1" s="128"/>
      <c r="IML1" s="128"/>
      <c r="IMM1" s="128"/>
      <c r="IMN1" s="128"/>
      <c r="IMO1" s="128"/>
      <c r="IMP1" s="128"/>
      <c r="IMQ1" s="128"/>
      <c r="IMR1" s="128"/>
      <c r="IMS1" s="128"/>
      <c r="IMT1" s="128"/>
      <c r="IMU1" s="128"/>
      <c r="IMV1" s="128"/>
      <c r="IMW1" s="128"/>
      <c r="IMX1" s="128"/>
      <c r="IMY1" s="128"/>
      <c r="IMZ1" s="128"/>
      <c r="INA1" s="128"/>
      <c r="INB1" s="128"/>
      <c r="INC1" s="128"/>
      <c r="IND1" s="128"/>
      <c r="INE1" s="128"/>
      <c r="INF1" s="128"/>
      <c r="ING1" s="128"/>
      <c r="INH1" s="128"/>
      <c r="INI1" s="128"/>
      <c r="INJ1" s="128"/>
      <c r="INK1" s="128"/>
      <c r="INL1" s="128"/>
      <c r="INM1" s="128"/>
      <c r="INN1" s="128"/>
      <c r="INO1" s="128"/>
      <c r="INP1" s="128"/>
      <c r="INQ1" s="128"/>
      <c r="INR1" s="128"/>
      <c r="INS1" s="128"/>
      <c r="INT1" s="128"/>
      <c r="INU1" s="128"/>
      <c r="INV1" s="128"/>
      <c r="INW1" s="128"/>
      <c r="INX1" s="128"/>
      <c r="INY1" s="128"/>
      <c r="INZ1" s="128"/>
      <c r="IOA1" s="128"/>
      <c r="IOB1" s="128"/>
      <c r="IOC1" s="128"/>
      <c r="IOD1" s="128"/>
      <c r="IOE1" s="128"/>
      <c r="IOF1" s="128"/>
      <c r="IOG1" s="128"/>
      <c r="IOH1" s="128"/>
      <c r="IOI1" s="128"/>
      <c r="IOJ1" s="128"/>
      <c r="IOK1" s="128"/>
      <c r="IOL1" s="128"/>
      <c r="IOM1" s="128"/>
      <c r="ION1" s="128"/>
      <c r="IOO1" s="128"/>
      <c r="IOP1" s="128"/>
      <c r="IOQ1" s="128"/>
      <c r="IOR1" s="128"/>
      <c r="IOS1" s="128"/>
      <c r="IOT1" s="128"/>
      <c r="IOU1" s="128"/>
      <c r="IOV1" s="128"/>
      <c r="IOW1" s="128"/>
      <c r="IOX1" s="128"/>
      <c r="IOY1" s="128"/>
      <c r="IOZ1" s="128"/>
      <c r="IPA1" s="128"/>
      <c r="IPB1" s="128"/>
      <c r="IPC1" s="128"/>
      <c r="IPD1" s="128"/>
      <c r="IPE1" s="128"/>
      <c r="IPF1" s="128"/>
      <c r="IPG1" s="128"/>
      <c r="IPH1" s="128"/>
      <c r="IPI1" s="128"/>
      <c r="IPJ1" s="128"/>
      <c r="IPK1" s="128"/>
      <c r="IPL1" s="128"/>
      <c r="IPM1" s="128"/>
      <c r="IPN1" s="128"/>
      <c r="IPO1" s="128"/>
      <c r="IPP1" s="128"/>
      <c r="IPQ1" s="128"/>
      <c r="IPR1" s="128"/>
      <c r="IPS1" s="128"/>
      <c r="IPT1" s="128"/>
      <c r="IPU1" s="128"/>
      <c r="IPV1" s="128"/>
      <c r="IPW1" s="128"/>
      <c r="IPX1" s="128"/>
      <c r="IPY1" s="128"/>
      <c r="IPZ1" s="128"/>
      <c r="IQA1" s="128"/>
      <c r="IQB1" s="128"/>
      <c r="IQC1" s="128"/>
      <c r="IQD1" s="128"/>
      <c r="IQE1" s="128"/>
      <c r="IQF1" s="128"/>
      <c r="IQG1" s="128"/>
      <c r="IQH1" s="128"/>
      <c r="IQI1" s="128"/>
      <c r="IQJ1" s="128"/>
      <c r="IQK1" s="128"/>
      <c r="IQL1" s="128"/>
      <c r="IQM1" s="128"/>
      <c r="IQN1" s="128"/>
      <c r="IQO1" s="128"/>
      <c r="IQP1" s="128"/>
      <c r="IQQ1" s="128"/>
      <c r="IQR1" s="128"/>
      <c r="IQS1" s="128"/>
      <c r="IQT1" s="128"/>
      <c r="IQU1" s="128"/>
      <c r="IQV1" s="128"/>
      <c r="IQW1" s="128"/>
      <c r="IQX1" s="128"/>
      <c r="IQY1" s="128"/>
      <c r="IQZ1" s="128"/>
      <c r="IRA1" s="128"/>
      <c r="IRB1" s="128"/>
      <c r="IRC1" s="128"/>
      <c r="IRD1" s="128"/>
      <c r="IRE1" s="128"/>
      <c r="IRF1" s="128"/>
      <c r="IRG1" s="128"/>
      <c r="IRH1" s="128"/>
      <c r="IRI1" s="128"/>
      <c r="IRJ1" s="128"/>
      <c r="IRK1" s="128"/>
      <c r="IRL1" s="128"/>
      <c r="IRM1" s="128"/>
      <c r="IRN1" s="128"/>
      <c r="IRO1" s="128"/>
      <c r="IRP1" s="128"/>
      <c r="IRQ1" s="128"/>
      <c r="IRR1" s="128"/>
      <c r="IRS1" s="128"/>
      <c r="IRT1" s="128"/>
      <c r="IRU1" s="128"/>
      <c r="IRV1" s="128"/>
      <c r="IRW1" s="128"/>
      <c r="IRX1" s="128"/>
      <c r="IRY1" s="128"/>
      <c r="IRZ1" s="128"/>
      <c r="ISA1" s="128"/>
      <c r="ISB1" s="128"/>
      <c r="ISC1" s="128"/>
      <c r="ISD1" s="128"/>
      <c r="ISE1" s="128"/>
      <c r="ISF1" s="128"/>
      <c r="ISG1" s="128"/>
      <c r="ISH1" s="128"/>
      <c r="ISI1" s="128"/>
      <c r="ISJ1" s="128"/>
      <c r="ISK1" s="128"/>
      <c r="ISL1" s="128"/>
      <c r="ISM1" s="128"/>
      <c r="ISN1" s="128"/>
      <c r="ISO1" s="128"/>
      <c r="ISP1" s="128"/>
      <c r="ISQ1" s="128"/>
      <c r="ISR1" s="128"/>
      <c r="ISS1" s="128"/>
      <c r="IST1" s="128"/>
      <c r="ISU1" s="128"/>
      <c r="ISV1" s="128"/>
      <c r="ISW1" s="128"/>
      <c r="ISX1" s="128"/>
      <c r="ISY1" s="128"/>
      <c r="ISZ1" s="128"/>
      <c r="ITA1" s="128"/>
      <c r="ITB1" s="128"/>
      <c r="ITC1" s="128"/>
      <c r="ITD1" s="128"/>
      <c r="ITE1" s="128"/>
      <c r="ITF1" s="128"/>
      <c r="ITG1" s="128"/>
      <c r="ITH1" s="128"/>
      <c r="ITI1" s="128"/>
      <c r="ITJ1" s="128"/>
      <c r="ITK1" s="128"/>
      <c r="ITL1" s="128"/>
      <c r="ITM1" s="128"/>
      <c r="ITN1" s="128"/>
      <c r="ITO1" s="128"/>
      <c r="ITP1" s="128"/>
      <c r="ITQ1" s="128"/>
      <c r="ITR1" s="128"/>
      <c r="ITS1" s="128"/>
      <c r="ITT1" s="128"/>
      <c r="ITU1" s="128"/>
      <c r="ITV1" s="128"/>
      <c r="ITW1" s="128"/>
      <c r="ITX1" s="128"/>
      <c r="ITY1" s="128"/>
      <c r="ITZ1" s="128"/>
      <c r="IUA1" s="128"/>
      <c r="IUB1" s="128"/>
      <c r="IUC1" s="128"/>
      <c r="IUD1" s="128"/>
      <c r="IUE1" s="128"/>
      <c r="IUF1" s="128"/>
      <c r="IUG1" s="128"/>
      <c r="IUH1" s="128"/>
      <c r="IUI1" s="128"/>
      <c r="IUJ1" s="128"/>
      <c r="IUK1" s="128"/>
      <c r="IUL1" s="128"/>
      <c r="IUM1" s="128"/>
      <c r="IUN1" s="128"/>
      <c r="IUO1" s="128"/>
      <c r="IUP1" s="128"/>
      <c r="IUQ1" s="128"/>
      <c r="IUR1" s="128"/>
      <c r="IUS1" s="128"/>
      <c r="IUT1" s="128"/>
      <c r="IUU1" s="128"/>
      <c r="IUV1" s="128"/>
      <c r="IUW1" s="128"/>
      <c r="IUX1" s="128"/>
      <c r="IUY1" s="128"/>
      <c r="IUZ1" s="128"/>
      <c r="IVA1" s="128"/>
      <c r="IVB1" s="128"/>
      <c r="IVC1" s="128"/>
      <c r="IVD1" s="128"/>
      <c r="IVE1" s="128"/>
      <c r="IVF1" s="128"/>
      <c r="IVG1" s="128"/>
      <c r="IVH1" s="128"/>
      <c r="IVI1" s="128"/>
      <c r="IVJ1" s="128"/>
      <c r="IVK1" s="128"/>
      <c r="IVL1" s="128"/>
      <c r="IVM1" s="128"/>
      <c r="IVN1" s="128"/>
      <c r="IVO1" s="128"/>
      <c r="IVP1" s="128"/>
      <c r="IVQ1" s="128"/>
      <c r="IVR1" s="128"/>
      <c r="IVS1" s="128"/>
      <c r="IVT1" s="128"/>
      <c r="IVU1" s="128"/>
      <c r="IVV1" s="128"/>
      <c r="IVW1" s="128"/>
      <c r="IVX1" s="128"/>
      <c r="IVY1" s="128"/>
      <c r="IVZ1" s="128"/>
      <c r="IWA1" s="128"/>
      <c r="IWB1" s="128"/>
      <c r="IWC1" s="128"/>
      <c r="IWD1" s="128"/>
      <c r="IWE1" s="128"/>
      <c r="IWF1" s="128"/>
      <c r="IWG1" s="128"/>
      <c r="IWH1" s="128"/>
      <c r="IWI1" s="128"/>
      <c r="IWJ1" s="128"/>
      <c r="IWK1" s="128"/>
      <c r="IWL1" s="128"/>
      <c r="IWM1" s="128"/>
      <c r="IWN1" s="128"/>
      <c r="IWO1" s="128"/>
      <c r="IWP1" s="128"/>
      <c r="IWQ1" s="128"/>
      <c r="IWR1" s="128"/>
      <c r="IWS1" s="128"/>
      <c r="IWT1" s="128"/>
      <c r="IWU1" s="128"/>
      <c r="IWV1" s="128"/>
      <c r="IWW1" s="128"/>
      <c r="IWX1" s="128"/>
      <c r="IWY1" s="128"/>
      <c r="IWZ1" s="128"/>
      <c r="IXA1" s="128"/>
      <c r="IXB1" s="128"/>
      <c r="IXC1" s="128"/>
      <c r="IXD1" s="128"/>
      <c r="IXE1" s="128"/>
      <c r="IXF1" s="128"/>
      <c r="IXG1" s="128"/>
      <c r="IXH1" s="128"/>
      <c r="IXI1" s="128"/>
      <c r="IXJ1" s="128"/>
      <c r="IXK1" s="128"/>
      <c r="IXL1" s="128"/>
      <c r="IXM1" s="128"/>
      <c r="IXN1" s="128"/>
      <c r="IXO1" s="128"/>
      <c r="IXP1" s="128"/>
      <c r="IXQ1" s="128"/>
      <c r="IXR1" s="128"/>
      <c r="IXS1" s="128"/>
      <c r="IXT1" s="128"/>
      <c r="IXU1" s="128"/>
      <c r="IXV1" s="128"/>
      <c r="IXW1" s="128"/>
      <c r="IXX1" s="128"/>
      <c r="IXY1" s="128"/>
      <c r="IXZ1" s="128"/>
      <c r="IYA1" s="128"/>
      <c r="IYB1" s="128"/>
      <c r="IYC1" s="128"/>
      <c r="IYD1" s="128"/>
      <c r="IYE1" s="128"/>
      <c r="IYF1" s="128"/>
      <c r="IYG1" s="128"/>
      <c r="IYH1" s="128"/>
      <c r="IYI1" s="128"/>
      <c r="IYJ1" s="128"/>
      <c r="IYK1" s="128"/>
      <c r="IYL1" s="128"/>
      <c r="IYM1" s="128"/>
      <c r="IYN1" s="128"/>
      <c r="IYO1" s="128"/>
      <c r="IYP1" s="128"/>
      <c r="IYQ1" s="128"/>
      <c r="IYR1" s="128"/>
      <c r="IYS1" s="128"/>
      <c r="IYT1" s="128"/>
      <c r="IYU1" s="128"/>
      <c r="IYV1" s="128"/>
      <c r="IYW1" s="128"/>
      <c r="IYX1" s="128"/>
      <c r="IYY1" s="128"/>
      <c r="IYZ1" s="128"/>
      <c r="IZA1" s="128"/>
      <c r="IZB1" s="128"/>
      <c r="IZC1" s="128"/>
      <c r="IZD1" s="128"/>
      <c r="IZE1" s="128"/>
      <c r="IZF1" s="128"/>
      <c r="IZG1" s="128"/>
      <c r="IZH1" s="128"/>
      <c r="IZI1" s="128"/>
      <c r="IZJ1" s="128"/>
      <c r="IZK1" s="128"/>
      <c r="IZL1" s="128"/>
      <c r="IZM1" s="128"/>
      <c r="IZN1" s="128"/>
      <c r="IZO1" s="128"/>
      <c r="IZP1" s="128"/>
      <c r="IZQ1" s="128"/>
      <c r="IZR1" s="128"/>
      <c r="IZS1" s="128"/>
      <c r="IZT1" s="128"/>
      <c r="IZU1" s="128"/>
      <c r="IZV1" s="128"/>
      <c r="IZW1" s="128"/>
      <c r="IZX1" s="128"/>
      <c r="IZY1" s="128"/>
      <c r="IZZ1" s="128"/>
      <c r="JAA1" s="128"/>
      <c r="JAB1" s="128"/>
      <c r="JAC1" s="128"/>
      <c r="JAD1" s="128"/>
      <c r="JAE1" s="128"/>
      <c r="JAF1" s="128"/>
      <c r="JAG1" s="128"/>
      <c r="JAH1" s="128"/>
      <c r="JAI1" s="128"/>
      <c r="JAJ1" s="128"/>
      <c r="JAK1" s="128"/>
      <c r="JAL1" s="128"/>
      <c r="JAM1" s="128"/>
      <c r="JAN1" s="128"/>
      <c r="JAO1" s="128"/>
      <c r="JAP1" s="128"/>
      <c r="JAQ1" s="128"/>
      <c r="JAR1" s="128"/>
      <c r="JAS1" s="128"/>
      <c r="JAT1" s="128"/>
      <c r="JAU1" s="128"/>
      <c r="JAV1" s="128"/>
      <c r="JAW1" s="128"/>
      <c r="JAX1" s="128"/>
      <c r="JAY1" s="128"/>
      <c r="JAZ1" s="128"/>
      <c r="JBA1" s="128"/>
      <c r="JBB1" s="128"/>
      <c r="JBC1" s="128"/>
      <c r="JBD1" s="128"/>
      <c r="JBE1" s="128"/>
      <c r="JBF1" s="128"/>
      <c r="JBG1" s="128"/>
      <c r="JBH1" s="128"/>
      <c r="JBI1" s="128"/>
      <c r="JBJ1" s="128"/>
      <c r="JBK1" s="128"/>
      <c r="JBL1" s="128"/>
      <c r="JBM1" s="128"/>
      <c r="JBN1" s="128"/>
      <c r="JBO1" s="128"/>
      <c r="JBP1" s="128"/>
      <c r="JBQ1" s="128"/>
      <c r="JBR1" s="128"/>
      <c r="JBS1" s="128"/>
      <c r="JBT1" s="128"/>
      <c r="JBU1" s="128"/>
      <c r="JBV1" s="128"/>
      <c r="JBW1" s="128"/>
      <c r="JBX1" s="128"/>
      <c r="JBY1" s="128"/>
      <c r="JBZ1" s="128"/>
      <c r="JCA1" s="128"/>
      <c r="JCB1" s="128"/>
      <c r="JCC1" s="128"/>
      <c r="JCD1" s="128"/>
      <c r="JCE1" s="128"/>
      <c r="JCF1" s="128"/>
      <c r="JCG1" s="128"/>
      <c r="JCH1" s="128"/>
      <c r="JCI1" s="128"/>
      <c r="JCJ1" s="128"/>
      <c r="JCK1" s="128"/>
      <c r="JCL1" s="128"/>
      <c r="JCM1" s="128"/>
      <c r="JCN1" s="128"/>
      <c r="JCO1" s="128"/>
      <c r="JCP1" s="128"/>
      <c r="JCQ1" s="128"/>
      <c r="JCR1" s="128"/>
      <c r="JCS1" s="128"/>
      <c r="JCT1" s="128"/>
      <c r="JCU1" s="128"/>
      <c r="JCV1" s="128"/>
      <c r="JCW1" s="128"/>
      <c r="JCX1" s="128"/>
      <c r="JCY1" s="128"/>
      <c r="JCZ1" s="128"/>
      <c r="JDA1" s="128"/>
      <c r="JDB1" s="128"/>
      <c r="JDC1" s="128"/>
      <c r="JDD1" s="128"/>
      <c r="JDE1" s="128"/>
      <c r="JDF1" s="128"/>
      <c r="JDG1" s="128"/>
      <c r="JDH1" s="128"/>
      <c r="JDI1" s="128"/>
      <c r="JDJ1" s="128"/>
      <c r="JDK1" s="128"/>
      <c r="JDL1" s="128"/>
      <c r="JDM1" s="128"/>
      <c r="JDN1" s="128"/>
      <c r="JDO1" s="128"/>
      <c r="JDP1" s="128"/>
      <c r="JDQ1" s="128"/>
      <c r="JDR1" s="128"/>
      <c r="JDS1" s="128"/>
      <c r="JDT1" s="128"/>
      <c r="JDU1" s="128"/>
      <c r="JDV1" s="128"/>
      <c r="JDW1" s="128"/>
      <c r="JDX1" s="128"/>
      <c r="JDY1" s="128"/>
      <c r="JDZ1" s="128"/>
      <c r="JEA1" s="128"/>
      <c r="JEB1" s="128"/>
      <c r="JEC1" s="128"/>
      <c r="JED1" s="128"/>
      <c r="JEE1" s="128"/>
      <c r="JEF1" s="128"/>
      <c r="JEG1" s="128"/>
      <c r="JEH1" s="128"/>
      <c r="JEI1" s="128"/>
      <c r="JEJ1" s="128"/>
      <c r="JEK1" s="128"/>
      <c r="JEL1" s="128"/>
      <c r="JEM1" s="128"/>
      <c r="JEN1" s="128"/>
      <c r="JEO1" s="128"/>
      <c r="JEP1" s="128"/>
      <c r="JEQ1" s="128"/>
      <c r="JER1" s="128"/>
      <c r="JES1" s="128"/>
      <c r="JET1" s="128"/>
      <c r="JEU1" s="128"/>
      <c r="JEV1" s="128"/>
      <c r="JEW1" s="128"/>
      <c r="JEX1" s="128"/>
      <c r="JEY1" s="128"/>
      <c r="JEZ1" s="128"/>
      <c r="JFA1" s="128"/>
      <c r="JFB1" s="128"/>
      <c r="JFC1" s="128"/>
      <c r="JFD1" s="128"/>
      <c r="JFE1" s="128"/>
      <c r="JFF1" s="128"/>
      <c r="JFG1" s="128"/>
      <c r="JFH1" s="128"/>
      <c r="JFI1" s="128"/>
      <c r="JFJ1" s="128"/>
      <c r="JFK1" s="128"/>
      <c r="JFL1" s="128"/>
      <c r="JFM1" s="128"/>
      <c r="JFN1" s="128"/>
      <c r="JFO1" s="128"/>
      <c r="JFP1" s="128"/>
      <c r="JFQ1" s="128"/>
      <c r="JFR1" s="128"/>
      <c r="JFS1" s="128"/>
      <c r="JFT1" s="128"/>
      <c r="JFU1" s="128"/>
      <c r="JFV1" s="128"/>
      <c r="JFW1" s="128"/>
      <c r="JFX1" s="128"/>
      <c r="JFY1" s="128"/>
      <c r="JFZ1" s="128"/>
      <c r="JGA1" s="128"/>
      <c r="JGB1" s="128"/>
      <c r="JGC1" s="128"/>
      <c r="JGD1" s="128"/>
      <c r="JGE1" s="128"/>
      <c r="JGF1" s="128"/>
      <c r="JGG1" s="128"/>
      <c r="JGH1" s="128"/>
      <c r="JGI1" s="128"/>
      <c r="JGJ1" s="128"/>
      <c r="JGK1" s="128"/>
      <c r="JGL1" s="128"/>
      <c r="JGM1" s="128"/>
      <c r="JGN1" s="128"/>
      <c r="JGO1" s="128"/>
      <c r="JGP1" s="128"/>
      <c r="JGQ1" s="128"/>
      <c r="JGR1" s="128"/>
      <c r="JGS1" s="128"/>
      <c r="JGT1" s="128"/>
      <c r="JGU1" s="128"/>
      <c r="JGV1" s="128"/>
      <c r="JGW1" s="128"/>
      <c r="JGX1" s="128"/>
      <c r="JGY1" s="128"/>
      <c r="JGZ1" s="128"/>
      <c r="JHA1" s="128"/>
      <c r="JHB1" s="128"/>
      <c r="JHC1" s="128"/>
      <c r="JHD1" s="128"/>
      <c r="JHE1" s="128"/>
      <c r="JHF1" s="128"/>
      <c r="JHG1" s="128"/>
      <c r="JHH1" s="128"/>
      <c r="JHI1" s="128"/>
      <c r="JHJ1" s="128"/>
      <c r="JHK1" s="128"/>
      <c r="JHL1" s="128"/>
      <c r="JHM1" s="128"/>
      <c r="JHN1" s="128"/>
      <c r="JHO1" s="128"/>
      <c r="JHP1" s="128"/>
      <c r="JHQ1" s="128"/>
      <c r="JHR1" s="128"/>
      <c r="JHS1" s="128"/>
      <c r="JHT1" s="128"/>
      <c r="JHU1" s="128"/>
      <c r="JHV1" s="128"/>
      <c r="JHW1" s="128"/>
      <c r="JHX1" s="128"/>
      <c r="JHY1" s="128"/>
      <c r="JHZ1" s="128"/>
      <c r="JIA1" s="128"/>
      <c r="JIB1" s="128"/>
      <c r="JIC1" s="128"/>
      <c r="JID1" s="128"/>
      <c r="JIE1" s="128"/>
      <c r="JIF1" s="128"/>
      <c r="JIG1" s="128"/>
      <c r="JIH1" s="128"/>
      <c r="JII1" s="128"/>
      <c r="JIJ1" s="128"/>
      <c r="JIK1" s="128"/>
      <c r="JIL1" s="128"/>
      <c r="JIM1" s="128"/>
      <c r="JIN1" s="128"/>
      <c r="JIO1" s="128"/>
      <c r="JIP1" s="128"/>
      <c r="JIQ1" s="128"/>
      <c r="JIR1" s="128"/>
      <c r="JIS1" s="128"/>
      <c r="JIT1" s="128"/>
      <c r="JIU1" s="128"/>
      <c r="JIV1" s="128"/>
      <c r="JIW1" s="128"/>
      <c r="JIX1" s="128"/>
      <c r="JIY1" s="128"/>
      <c r="JIZ1" s="128"/>
      <c r="JJA1" s="128"/>
      <c r="JJB1" s="128"/>
      <c r="JJC1" s="128"/>
      <c r="JJD1" s="128"/>
      <c r="JJE1" s="128"/>
      <c r="JJF1" s="128"/>
      <c r="JJG1" s="128"/>
      <c r="JJH1" s="128"/>
      <c r="JJI1" s="128"/>
      <c r="JJJ1" s="128"/>
      <c r="JJK1" s="128"/>
      <c r="JJL1" s="128"/>
      <c r="JJM1" s="128"/>
      <c r="JJN1" s="128"/>
      <c r="JJO1" s="128"/>
      <c r="JJP1" s="128"/>
      <c r="JJQ1" s="128"/>
      <c r="JJR1" s="128"/>
      <c r="JJS1" s="128"/>
      <c r="JJT1" s="128"/>
      <c r="JJU1" s="128"/>
      <c r="JJV1" s="128"/>
      <c r="JJW1" s="128"/>
      <c r="JJX1" s="128"/>
      <c r="JJY1" s="128"/>
      <c r="JJZ1" s="128"/>
      <c r="JKA1" s="128"/>
      <c r="JKB1" s="128"/>
      <c r="JKC1" s="128"/>
      <c r="JKD1" s="128"/>
      <c r="JKE1" s="128"/>
      <c r="JKF1" s="128"/>
      <c r="JKG1" s="128"/>
      <c r="JKH1" s="128"/>
      <c r="JKI1" s="128"/>
      <c r="JKJ1" s="128"/>
      <c r="JKK1" s="128"/>
      <c r="JKL1" s="128"/>
      <c r="JKM1" s="128"/>
      <c r="JKN1" s="128"/>
      <c r="JKO1" s="128"/>
      <c r="JKP1" s="128"/>
      <c r="JKQ1" s="128"/>
      <c r="JKR1" s="128"/>
      <c r="JKS1" s="128"/>
      <c r="JKT1" s="128"/>
      <c r="JKU1" s="128"/>
      <c r="JKV1" s="128"/>
      <c r="JKW1" s="128"/>
      <c r="JKX1" s="128"/>
      <c r="JKY1" s="128"/>
      <c r="JKZ1" s="128"/>
      <c r="JLA1" s="128"/>
      <c r="JLB1" s="128"/>
      <c r="JLC1" s="128"/>
      <c r="JLD1" s="128"/>
      <c r="JLE1" s="128"/>
      <c r="JLF1" s="128"/>
      <c r="JLG1" s="128"/>
      <c r="JLH1" s="128"/>
      <c r="JLI1" s="128"/>
      <c r="JLJ1" s="128"/>
      <c r="JLK1" s="128"/>
      <c r="JLL1" s="128"/>
      <c r="JLM1" s="128"/>
      <c r="JLN1" s="128"/>
      <c r="JLO1" s="128"/>
      <c r="JLP1" s="128"/>
      <c r="JLQ1" s="128"/>
      <c r="JLR1" s="128"/>
      <c r="JLS1" s="128"/>
      <c r="JLT1" s="128"/>
      <c r="JLU1" s="128"/>
      <c r="JLV1" s="128"/>
      <c r="JLW1" s="128"/>
      <c r="JLX1" s="128"/>
      <c r="JLY1" s="128"/>
      <c r="JLZ1" s="128"/>
      <c r="JMA1" s="128"/>
      <c r="JMB1" s="128"/>
      <c r="JMC1" s="128"/>
      <c r="JMD1" s="128"/>
      <c r="JME1" s="128"/>
      <c r="JMF1" s="128"/>
      <c r="JMG1" s="128"/>
      <c r="JMH1" s="128"/>
      <c r="JMI1" s="128"/>
      <c r="JMJ1" s="128"/>
      <c r="JMK1" s="128"/>
      <c r="JML1" s="128"/>
      <c r="JMM1" s="128"/>
      <c r="JMN1" s="128"/>
      <c r="JMO1" s="128"/>
      <c r="JMP1" s="128"/>
      <c r="JMQ1" s="128"/>
      <c r="JMR1" s="128"/>
      <c r="JMS1" s="128"/>
      <c r="JMT1" s="128"/>
      <c r="JMU1" s="128"/>
      <c r="JMV1" s="128"/>
      <c r="JMW1" s="128"/>
      <c r="JMX1" s="128"/>
      <c r="JMY1" s="128"/>
      <c r="JMZ1" s="128"/>
      <c r="JNA1" s="128"/>
      <c r="JNB1" s="128"/>
      <c r="JNC1" s="128"/>
      <c r="JND1" s="128"/>
      <c r="JNE1" s="128"/>
      <c r="JNF1" s="128"/>
      <c r="JNG1" s="128"/>
      <c r="JNH1" s="128"/>
      <c r="JNI1" s="128"/>
      <c r="JNJ1" s="128"/>
      <c r="JNK1" s="128"/>
      <c r="JNL1" s="128"/>
      <c r="JNM1" s="128"/>
      <c r="JNN1" s="128"/>
      <c r="JNO1" s="128"/>
      <c r="JNP1" s="128"/>
      <c r="JNQ1" s="128"/>
      <c r="JNR1" s="128"/>
      <c r="JNS1" s="128"/>
      <c r="JNT1" s="128"/>
      <c r="JNU1" s="128"/>
      <c r="JNV1" s="128"/>
      <c r="JNW1" s="128"/>
      <c r="JNX1" s="128"/>
      <c r="JNY1" s="128"/>
      <c r="JNZ1" s="128"/>
      <c r="JOA1" s="128"/>
      <c r="JOB1" s="128"/>
      <c r="JOC1" s="128"/>
      <c r="JOD1" s="128"/>
      <c r="JOE1" s="128"/>
      <c r="JOF1" s="128"/>
      <c r="JOG1" s="128"/>
      <c r="JOH1" s="128"/>
      <c r="JOI1" s="128"/>
      <c r="JOJ1" s="128"/>
      <c r="JOK1" s="128"/>
      <c r="JOL1" s="128"/>
      <c r="JOM1" s="128"/>
      <c r="JON1" s="128"/>
      <c r="JOO1" s="128"/>
      <c r="JOP1" s="128"/>
      <c r="JOQ1" s="128"/>
      <c r="JOR1" s="128"/>
      <c r="JOS1" s="128"/>
      <c r="JOT1" s="128"/>
      <c r="JOU1" s="128"/>
      <c r="JOV1" s="128"/>
      <c r="JOW1" s="128"/>
      <c r="JOX1" s="128"/>
      <c r="JOY1" s="128"/>
      <c r="JOZ1" s="128"/>
      <c r="JPA1" s="128"/>
      <c r="JPB1" s="128"/>
      <c r="JPC1" s="128"/>
      <c r="JPD1" s="128"/>
      <c r="JPE1" s="128"/>
      <c r="JPF1" s="128"/>
      <c r="JPG1" s="128"/>
      <c r="JPH1" s="128"/>
      <c r="JPI1" s="128"/>
      <c r="JPJ1" s="128"/>
      <c r="JPK1" s="128"/>
      <c r="JPL1" s="128"/>
      <c r="JPM1" s="128"/>
      <c r="JPN1" s="128"/>
      <c r="JPO1" s="128"/>
      <c r="JPP1" s="128"/>
      <c r="JPQ1" s="128"/>
      <c r="JPR1" s="128"/>
      <c r="JPS1" s="128"/>
      <c r="JPT1" s="128"/>
      <c r="JPU1" s="128"/>
      <c r="JPV1" s="128"/>
      <c r="JPW1" s="128"/>
      <c r="JPX1" s="128"/>
      <c r="JPY1" s="128"/>
      <c r="JPZ1" s="128"/>
      <c r="JQA1" s="128"/>
      <c r="JQB1" s="128"/>
      <c r="JQC1" s="128"/>
      <c r="JQD1" s="128"/>
      <c r="JQE1" s="128"/>
      <c r="JQF1" s="128"/>
      <c r="JQG1" s="128"/>
      <c r="JQH1" s="128"/>
      <c r="JQI1" s="128"/>
      <c r="JQJ1" s="128"/>
      <c r="JQK1" s="128"/>
      <c r="JQL1" s="128"/>
      <c r="JQM1" s="128"/>
      <c r="JQN1" s="128"/>
      <c r="JQO1" s="128"/>
      <c r="JQP1" s="128"/>
      <c r="JQQ1" s="128"/>
      <c r="JQR1" s="128"/>
      <c r="JQS1" s="128"/>
      <c r="JQT1" s="128"/>
      <c r="JQU1" s="128"/>
      <c r="JQV1" s="128"/>
      <c r="JQW1" s="128"/>
      <c r="JQX1" s="128"/>
      <c r="JQY1" s="128"/>
      <c r="JQZ1" s="128"/>
      <c r="JRA1" s="128"/>
      <c r="JRB1" s="128"/>
      <c r="JRC1" s="128"/>
      <c r="JRD1" s="128"/>
      <c r="JRE1" s="128"/>
      <c r="JRF1" s="128"/>
      <c r="JRG1" s="128"/>
      <c r="JRH1" s="128"/>
      <c r="JRI1" s="128"/>
      <c r="JRJ1" s="128"/>
      <c r="JRK1" s="128"/>
      <c r="JRL1" s="128"/>
      <c r="JRM1" s="128"/>
      <c r="JRN1" s="128"/>
      <c r="JRO1" s="128"/>
      <c r="JRP1" s="128"/>
      <c r="JRQ1" s="128"/>
      <c r="JRR1" s="128"/>
      <c r="JRS1" s="128"/>
      <c r="JRT1" s="128"/>
      <c r="JRU1" s="128"/>
      <c r="JRV1" s="128"/>
      <c r="JRW1" s="128"/>
      <c r="JRX1" s="128"/>
      <c r="JRY1" s="128"/>
      <c r="JRZ1" s="128"/>
      <c r="JSA1" s="128"/>
      <c r="JSB1" s="128"/>
      <c r="JSC1" s="128"/>
      <c r="JSD1" s="128"/>
      <c r="JSE1" s="128"/>
      <c r="JSF1" s="128"/>
      <c r="JSG1" s="128"/>
      <c r="JSH1" s="128"/>
      <c r="JSI1" s="128"/>
      <c r="JSJ1" s="128"/>
      <c r="JSK1" s="128"/>
      <c r="JSL1" s="128"/>
      <c r="JSM1" s="128"/>
      <c r="JSN1" s="128"/>
      <c r="JSO1" s="128"/>
      <c r="JSP1" s="128"/>
      <c r="JSQ1" s="128"/>
      <c r="JSR1" s="128"/>
      <c r="JSS1" s="128"/>
      <c r="JST1" s="128"/>
      <c r="JSU1" s="128"/>
      <c r="JSV1" s="128"/>
      <c r="JSW1" s="128"/>
      <c r="JSX1" s="128"/>
      <c r="JSY1" s="128"/>
      <c r="JSZ1" s="128"/>
      <c r="JTA1" s="128"/>
      <c r="JTB1" s="128"/>
      <c r="JTC1" s="128"/>
      <c r="JTD1" s="128"/>
      <c r="JTE1" s="128"/>
      <c r="JTF1" s="128"/>
      <c r="JTG1" s="128"/>
      <c r="JTH1" s="128"/>
      <c r="JTI1" s="128"/>
      <c r="JTJ1" s="128"/>
      <c r="JTK1" s="128"/>
      <c r="JTL1" s="128"/>
      <c r="JTM1" s="128"/>
      <c r="JTN1" s="128"/>
      <c r="JTO1" s="128"/>
      <c r="JTP1" s="128"/>
      <c r="JTQ1" s="128"/>
      <c r="JTR1" s="128"/>
      <c r="JTS1" s="128"/>
      <c r="JTT1" s="128"/>
      <c r="JTU1" s="128"/>
      <c r="JTV1" s="128"/>
      <c r="JTW1" s="128"/>
      <c r="JTX1" s="128"/>
      <c r="JTY1" s="128"/>
      <c r="JTZ1" s="128"/>
      <c r="JUA1" s="128"/>
      <c r="JUB1" s="128"/>
      <c r="JUC1" s="128"/>
      <c r="JUD1" s="128"/>
      <c r="JUE1" s="128"/>
      <c r="JUF1" s="128"/>
      <c r="JUG1" s="128"/>
      <c r="JUH1" s="128"/>
      <c r="JUI1" s="128"/>
      <c r="JUJ1" s="128"/>
      <c r="JUK1" s="128"/>
      <c r="JUL1" s="128"/>
      <c r="JUM1" s="128"/>
      <c r="JUN1" s="128"/>
      <c r="JUO1" s="128"/>
      <c r="JUP1" s="128"/>
      <c r="JUQ1" s="128"/>
      <c r="JUR1" s="128"/>
      <c r="JUS1" s="128"/>
      <c r="JUT1" s="128"/>
      <c r="JUU1" s="128"/>
      <c r="JUV1" s="128"/>
      <c r="JUW1" s="128"/>
      <c r="JUX1" s="128"/>
      <c r="JUY1" s="128"/>
      <c r="JUZ1" s="128"/>
      <c r="JVA1" s="128"/>
      <c r="JVB1" s="128"/>
      <c r="JVC1" s="128"/>
      <c r="JVD1" s="128"/>
      <c r="JVE1" s="128"/>
      <c r="JVF1" s="128"/>
      <c r="JVG1" s="128"/>
      <c r="JVH1" s="128"/>
      <c r="JVI1" s="128"/>
      <c r="JVJ1" s="128"/>
      <c r="JVK1" s="128"/>
      <c r="JVL1" s="128"/>
      <c r="JVM1" s="128"/>
      <c r="JVN1" s="128"/>
      <c r="JVO1" s="128"/>
      <c r="JVP1" s="128"/>
      <c r="JVQ1" s="128"/>
      <c r="JVR1" s="128"/>
      <c r="JVS1" s="128"/>
      <c r="JVT1" s="128"/>
      <c r="JVU1" s="128"/>
      <c r="JVV1" s="128"/>
      <c r="JVW1" s="128"/>
      <c r="JVX1" s="128"/>
      <c r="JVY1" s="128"/>
      <c r="JVZ1" s="128"/>
      <c r="JWA1" s="128"/>
      <c r="JWB1" s="128"/>
      <c r="JWC1" s="128"/>
      <c r="JWD1" s="128"/>
      <c r="JWE1" s="128"/>
      <c r="JWF1" s="128"/>
      <c r="JWG1" s="128"/>
      <c r="JWH1" s="128"/>
      <c r="JWI1" s="128"/>
      <c r="JWJ1" s="128"/>
      <c r="JWK1" s="128"/>
      <c r="JWL1" s="128"/>
      <c r="JWM1" s="128"/>
      <c r="JWN1" s="128"/>
      <c r="JWO1" s="128"/>
      <c r="JWP1" s="128"/>
      <c r="JWQ1" s="128"/>
      <c r="JWR1" s="128"/>
      <c r="JWS1" s="128"/>
      <c r="JWT1" s="128"/>
      <c r="JWU1" s="128"/>
      <c r="JWV1" s="128"/>
      <c r="JWW1" s="128"/>
      <c r="JWX1" s="128"/>
      <c r="JWY1" s="128"/>
      <c r="JWZ1" s="128"/>
      <c r="JXA1" s="128"/>
      <c r="JXB1" s="128"/>
      <c r="JXC1" s="128"/>
      <c r="JXD1" s="128"/>
      <c r="JXE1" s="128"/>
      <c r="JXF1" s="128"/>
      <c r="JXG1" s="128"/>
      <c r="JXH1" s="128"/>
      <c r="JXI1" s="128"/>
      <c r="JXJ1" s="128"/>
      <c r="JXK1" s="128"/>
      <c r="JXL1" s="128"/>
      <c r="JXM1" s="128"/>
      <c r="JXN1" s="128"/>
      <c r="JXO1" s="128"/>
      <c r="JXP1" s="128"/>
      <c r="JXQ1" s="128"/>
      <c r="JXR1" s="128"/>
      <c r="JXS1" s="128"/>
      <c r="JXT1" s="128"/>
      <c r="JXU1" s="128"/>
      <c r="JXV1" s="128"/>
      <c r="JXW1" s="128"/>
      <c r="JXX1" s="128"/>
      <c r="JXY1" s="128"/>
      <c r="JXZ1" s="128"/>
      <c r="JYA1" s="128"/>
      <c r="JYB1" s="128"/>
      <c r="JYC1" s="128"/>
      <c r="JYD1" s="128"/>
      <c r="JYE1" s="128"/>
      <c r="JYF1" s="128"/>
      <c r="JYG1" s="128"/>
      <c r="JYH1" s="128"/>
      <c r="JYI1" s="128"/>
      <c r="JYJ1" s="128"/>
      <c r="JYK1" s="128"/>
      <c r="JYL1" s="128"/>
      <c r="JYM1" s="128"/>
      <c r="JYN1" s="128"/>
      <c r="JYO1" s="128"/>
      <c r="JYP1" s="128"/>
      <c r="JYQ1" s="128"/>
      <c r="JYR1" s="128"/>
      <c r="JYS1" s="128"/>
      <c r="JYT1" s="128"/>
      <c r="JYU1" s="128"/>
      <c r="JYV1" s="128"/>
      <c r="JYW1" s="128"/>
      <c r="JYX1" s="128"/>
      <c r="JYY1" s="128"/>
      <c r="JYZ1" s="128"/>
      <c r="JZA1" s="128"/>
      <c r="JZB1" s="128"/>
      <c r="JZC1" s="128"/>
      <c r="JZD1" s="128"/>
      <c r="JZE1" s="128"/>
      <c r="JZF1" s="128"/>
      <c r="JZG1" s="128"/>
      <c r="JZH1" s="128"/>
      <c r="JZI1" s="128"/>
      <c r="JZJ1" s="128"/>
      <c r="JZK1" s="128"/>
      <c r="JZL1" s="128"/>
      <c r="JZM1" s="128"/>
      <c r="JZN1" s="128"/>
      <c r="JZO1" s="128"/>
      <c r="JZP1" s="128"/>
      <c r="JZQ1" s="128"/>
      <c r="JZR1" s="128"/>
      <c r="JZS1" s="128"/>
      <c r="JZT1" s="128"/>
      <c r="JZU1" s="128"/>
      <c r="JZV1" s="128"/>
      <c r="JZW1" s="128"/>
      <c r="JZX1" s="128"/>
      <c r="JZY1" s="128"/>
      <c r="JZZ1" s="128"/>
      <c r="KAA1" s="128"/>
      <c r="KAB1" s="128"/>
      <c r="KAC1" s="128"/>
      <c r="KAD1" s="128"/>
      <c r="KAE1" s="128"/>
      <c r="KAF1" s="128"/>
      <c r="KAG1" s="128"/>
      <c r="KAH1" s="128"/>
      <c r="KAI1" s="128"/>
      <c r="KAJ1" s="128"/>
      <c r="KAK1" s="128"/>
      <c r="KAL1" s="128"/>
      <c r="KAM1" s="128"/>
      <c r="KAN1" s="128"/>
      <c r="KAO1" s="128"/>
      <c r="KAP1" s="128"/>
      <c r="KAQ1" s="128"/>
      <c r="KAR1" s="128"/>
      <c r="KAS1" s="128"/>
      <c r="KAT1" s="128"/>
      <c r="KAU1" s="128"/>
      <c r="KAV1" s="128"/>
      <c r="KAW1" s="128"/>
      <c r="KAX1" s="128"/>
      <c r="KAY1" s="128"/>
      <c r="KAZ1" s="128"/>
      <c r="KBA1" s="128"/>
      <c r="KBB1" s="128"/>
      <c r="KBC1" s="128"/>
      <c r="KBD1" s="128"/>
      <c r="KBE1" s="128"/>
      <c r="KBF1" s="128"/>
      <c r="KBG1" s="128"/>
      <c r="KBH1" s="128"/>
      <c r="KBI1" s="128"/>
      <c r="KBJ1" s="128"/>
      <c r="KBK1" s="128"/>
      <c r="KBL1" s="128"/>
      <c r="KBM1" s="128"/>
      <c r="KBN1" s="128"/>
      <c r="KBO1" s="128"/>
      <c r="KBP1" s="128"/>
      <c r="KBQ1" s="128"/>
      <c r="KBR1" s="128"/>
      <c r="KBS1" s="128"/>
      <c r="KBT1" s="128"/>
      <c r="KBU1" s="128"/>
      <c r="KBV1" s="128"/>
      <c r="KBW1" s="128"/>
      <c r="KBX1" s="128"/>
      <c r="KBY1" s="128"/>
      <c r="KBZ1" s="128"/>
      <c r="KCA1" s="128"/>
      <c r="KCB1" s="128"/>
      <c r="KCC1" s="128"/>
      <c r="KCD1" s="128"/>
      <c r="KCE1" s="128"/>
      <c r="KCF1" s="128"/>
      <c r="KCG1" s="128"/>
      <c r="KCH1" s="128"/>
      <c r="KCI1" s="128"/>
      <c r="KCJ1" s="128"/>
      <c r="KCK1" s="128"/>
      <c r="KCL1" s="128"/>
      <c r="KCM1" s="128"/>
      <c r="KCN1" s="128"/>
      <c r="KCO1" s="128"/>
      <c r="KCP1" s="128"/>
      <c r="KCQ1" s="128"/>
      <c r="KCR1" s="128"/>
      <c r="KCS1" s="128"/>
      <c r="KCT1" s="128"/>
      <c r="KCU1" s="128"/>
      <c r="KCV1" s="128"/>
      <c r="KCW1" s="128"/>
      <c r="KCX1" s="128"/>
      <c r="KCY1" s="128"/>
      <c r="KCZ1" s="128"/>
      <c r="KDA1" s="128"/>
      <c r="KDB1" s="128"/>
      <c r="KDC1" s="128"/>
      <c r="KDD1" s="128"/>
      <c r="KDE1" s="128"/>
      <c r="KDF1" s="128"/>
      <c r="KDG1" s="128"/>
      <c r="KDH1" s="128"/>
      <c r="KDI1" s="128"/>
      <c r="KDJ1" s="128"/>
      <c r="KDK1" s="128"/>
      <c r="KDL1" s="128"/>
      <c r="KDM1" s="128"/>
      <c r="KDN1" s="128"/>
      <c r="KDO1" s="128"/>
      <c r="KDP1" s="128"/>
      <c r="KDQ1" s="128"/>
      <c r="KDR1" s="128"/>
      <c r="KDS1" s="128"/>
      <c r="KDT1" s="128"/>
      <c r="KDU1" s="128"/>
      <c r="KDV1" s="128"/>
      <c r="KDW1" s="128"/>
      <c r="KDX1" s="128"/>
      <c r="KDY1" s="128"/>
      <c r="KDZ1" s="128"/>
      <c r="KEA1" s="128"/>
      <c r="KEB1" s="128"/>
      <c r="KEC1" s="128"/>
      <c r="KED1" s="128"/>
      <c r="KEE1" s="128"/>
      <c r="KEF1" s="128"/>
      <c r="KEG1" s="128"/>
      <c r="KEH1" s="128"/>
      <c r="KEI1" s="128"/>
      <c r="KEJ1" s="128"/>
      <c r="KEK1" s="128"/>
      <c r="KEL1" s="128"/>
      <c r="KEM1" s="128"/>
      <c r="KEN1" s="128"/>
      <c r="KEO1" s="128"/>
      <c r="KEP1" s="128"/>
      <c r="KEQ1" s="128"/>
      <c r="KER1" s="128"/>
      <c r="KES1" s="128"/>
      <c r="KET1" s="128"/>
      <c r="KEU1" s="128"/>
      <c r="KEV1" s="128"/>
      <c r="KEW1" s="128"/>
      <c r="KEX1" s="128"/>
      <c r="KEY1" s="128"/>
      <c r="KEZ1" s="128"/>
      <c r="KFA1" s="128"/>
      <c r="KFB1" s="128"/>
      <c r="KFC1" s="128"/>
      <c r="KFD1" s="128"/>
      <c r="KFE1" s="128"/>
      <c r="KFF1" s="128"/>
      <c r="KFG1" s="128"/>
      <c r="KFH1" s="128"/>
      <c r="KFI1" s="128"/>
      <c r="KFJ1" s="128"/>
      <c r="KFK1" s="128"/>
      <c r="KFL1" s="128"/>
      <c r="KFM1" s="128"/>
      <c r="KFN1" s="128"/>
      <c r="KFO1" s="128"/>
      <c r="KFP1" s="128"/>
      <c r="KFQ1" s="128"/>
      <c r="KFR1" s="128"/>
      <c r="KFS1" s="128"/>
      <c r="KFT1" s="128"/>
      <c r="KFU1" s="128"/>
      <c r="KFV1" s="128"/>
      <c r="KFW1" s="128"/>
      <c r="KFX1" s="128"/>
      <c r="KFY1" s="128"/>
      <c r="KFZ1" s="128"/>
      <c r="KGA1" s="128"/>
      <c r="KGB1" s="128"/>
      <c r="KGC1" s="128"/>
      <c r="KGD1" s="128"/>
      <c r="KGE1" s="128"/>
      <c r="KGF1" s="128"/>
      <c r="KGG1" s="128"/>
      <c r="KGH1" s="128"/>
      <c r="KGI1" s="128"/>
      <c r="KGJ1" s="128"/>
      <c r="KGK1" s="128"/>
      <c r="KGL1" s="128"/>
      <c r="KGM1" s="128"/>
      <c r="KGN1" s="128"/>
      <c r="KGO1" s="128"/>
      <c r="KGP1" s="128"/>
      <c r="KGQ1" s="128"/>
      <c r="KGR1" s="128"/>
      <c r="KGS1" s="128"/>
      <c r="KGT1" s="128"/>
      <c r="KGU1" s="128"/>
      <c r="KGV1" s="128"/>
      <c r="KGW1" s="128"/>
      <c r="KGX1" s="128"/>
      <c r="KGY1" s="128"/>
      <c r="KGZ1" s="128"/>
      <c r="KHA1" s="128"/>
      <c r="KHB1" s="128"/>
      <c r="KHC1" s="128"/>
      <c r="KHD1" s="128"/>
      <c r="KHE1" s="128"/>
      <c r="KHF1" s="128"/>
      <c r="KHG1" s="128"/>
      <c r="KHH1" s="128"/>
      <c r="KHI1" s="128"/>
      <c r="KHJ1" s="128"/>
      <c r="KHK1" s="128"/>
      <c r="KHL1" s="128"/>
      <c r="KHM1" s="128"/>
      <c r="KHN1" s="128"/>
      <c r="KHO1" s="128"/>
      <c r="KHP1" s="128"/>
      <c r="KHQ1" s="128"/>
      <c r="KHR1" s="128"/>
      <c r="KHS1" s="128"/>
      <c r="KHT1" s="128"/>
      <c r="KHU1" s="128"/>
      <c r="KHV1" s="128"/>
      <c r="KHW1" s="128"/>
      <c r="KHX1" s="128"/>
      <c r="KHY1" s="128"/>
      <c r="KHZ1" s="128"/>
      <c r="KIA1" s="128"/>
      <c r="KIB1" s="128"/>
      <c r="KIC1" s="128"/>
      <c r="KID1" s="128"/>
      <c r="KIE1" s="128"/>
      <c r="KIF1" s="128"/>
      <c r="KIG1" s="128"/>
      <c r="KIH1" s="128"/>
      <c r="KII1" s="128"/>
      <c r="KIJ1" s="128"/>
      <c r="KIK1" s="128"/>
      <c r="KIL1" s="128"/>
      <c r="KIM1" s="128"/>
      <c r="KIN1" s="128"/>
      <c r="KIO1" s="128"/>
      <c r="KIP1" s="128"/>
      <c r="KIQ1" s="128"/>
      <c r="KIR1" s="128"/>
      <c r="KIS1" s="128"/>
      <c r="KIT1" s="128"/>
      <c r="KIU1" s="128"/>
      <c r="KIV1" s="128"/>
      <c r="KIW1" s="128"/>
      <c r="KIX1" s="128"/>
      <c r="KIY1" s="128"/>
      <c r="KIZ1" s="128"/>
      <c r="KJA1" s="128"/>
      <c r="KJB1" s="128"/>
      <c r="KJC1" s="128"/>
      <c r="KJD1" s="128"/>
      <c r="KJE1" s="128"/>
      <c r="KJF1" s="128"/>
      <c r="KJG1" s="128"/>
      <c r="KJH1" s="128"/>
      <c r="KJI1" s="128"/>
      <c r="KJJ1" s="128"/>
      <c r="KJK1" s="128"/>
      <c r="KJL1" s="128"/>
      <c r="KJM1" s="128"/>
      <c r="KJN1" s="128"/>
      <c r="KJO1" s="128"/>
      <c r="KJP1" s="128"/>
      <c r="KJQ1" s="128"/>
      <c r="KJR1" s="128"/>
      <c r="KJS1" s="128"/>
      <c r="KJT1" s="128"/>
      <c r="KJU1" s="128"/>
      <c r="KJV1" s="128"/>
      <c r="KJW1" s="128"/>
      <c r="KJX1" s="128"/>
      <c r="KJY1" s="128"/>
      <c r="KJZ1" s="128"/>
      <c r="KKA1" s="128"/>
      <c r="KKB1" s="128"/>
      <c r="KKC1" s="128"/>
      <c r="KKD1" s="128"/>
      <c r="KKE1" s="128"/>
      <c r="KKF1" s="128"/>
      <c r="KKG1" s="128"/>
      <c r="KKH1" s="128"/>
      <c r="KKI1" s="128"/>
      <c r="KKJ1" s="128"/>
      <c r="KKK1" s="128"/>
      <c r="KKL1" s="128"/>
      <c r="KKM1" s="128"/>
      <c r="KKN1" s="128"/>
      <c r="KKO1" s="128"/>
      <c r="KKP1" s="128"/>
      <c r="KKQ1" s="128"/>
      <c r="KKR1" s="128"/>
      <c r="KKS1" s="128"/>
      <c r="KKT1" s="128"/>
      <c r="KKU1" s="128"/>
      <c r="KKV1" s="128"/>
      <c r="KKW1" s="128"/>
      <c r="KKX1" s="128"/>
      <c r="KKY1" s="128"/>
      <c r="KKZ1" s="128"/>
      <c r="KLA1" s="128"/>
      <c r="KLB1" s="128"/>
      <c r="KLC1" s="128"/>
      <c r="KLD1" s="128"/>
      <c r="KLE1" s="128"/>
      <c r="KLF1" s="128"/>
      <c r="KLG1" s="128"/>
      <c r="KLH1" s="128"/>
      <c r="KLI1" s="128"/>
      <c r="KLJ1" s="128"/>
      <c r="KLK1" s="128"/>
      <c r="KLL1" s="128"/>
      <c r="KLM1" s="128"/>
      <c r="KLN1" s="128"/>
      <c r="KLO1" s="128"/>
      <c r="KLP1" s="128"/>
      <c r="KLQ1" s="128"/>
      <c r="KLR1" s="128"/>
      <c r="KLS1" s="128"/>
      <c r="KLT1" s="128"/>
      <c r="KLU1" s="128"/>
      <c r="KLV1" s="128"/>
      <c r="KLW1" s="128"/>
      <c r="KLX1" s="128"/>
      <c r="KLY1" s="128"/>
      <c r="KLZ1" s="128"/>
      <c r="KMA1" s="128"/>
      <c r="KMB1" s="128"/>
      <c r="KMC1" s="128"/>
      <c r="KMD1" s="128"/>
      <c r="KME1" s="128"/>
      <c r="KMF1" s="128"/>
      <c r="KMG1" s="128"/>
      <c r="KMH1" s="128"/>
      <c r="KMI1" s="128"/>
      <c r="KMJ1" s="128"/>
      <c r="KMK1" s="128"/>
      <c r="KML1" s="128"/>
      <c r="KMM1" s="128"/>
      <c r="KMN1" s="128"/>
      <c r="KMO1" s="128"/>
      <c r="KMP1" s="128"/>
      <c r="KMQ1" s="128"/>
      <c r="KMR1" s="128"/>
      <c r="KMS1" s="128"/>
      <c r="KMT1" s="128"/>
      <c r="KMU1" s="128"/>
      <c r="KMV1" s="128"/>
      <c r="KMW1" s="128"/>
      <c r="KMX1" s="128"/>
      <c r="KMY1" s="128"/>
      <c r="KMZ1" s="128"/>
      <c r="KNA1" s="128"/>
      <c r="KNB1" s="128"/>
      <c r="KNC1" s="128"/>
      <c r="KND1" s="128"/>
      <c r="KNE1" s="128"/>
      <c r="KNF1" s="128"/>
      <c r="KNG1" s="128"/>
      <c r="KNH1" s="128"/>
      <c r="KNI1" s="128"/>
      <c r="KNJ1" s="128"/>
      <c r="KNK1" s="128"/>
      <c r="KNL1" s="128"/>
      <c r="KNM1" s="128"/>
      <c r="KNN1" s="128"/>
      <c r="KNO1" s="128"/>
      <c r="KNP1" s="128"/>
      <c r="KNQ1" s="128"/>
      <c r="KNR1" s="128"/>
      <c r="KNS1" s="128"/>
      <c r="KNT1" s="128"/>
      <c r="KNU1" s="128"/>
      <c r="KNV1" s="128"/>
      <c r="KNW1" s="128"/>
      <c r="KNX1" s="128"/>
      <c r="KNY1" s="128"/>
      <c r="KNZ1" s="128"/>
      <c r="KOA1" s="128"/>
      <c r="KOB1" s="128"/>
      <c r="KOC1" s="128"/>
      <c r="KOD1" s="128"/>
      <c r="KOE1" s="128"/>
      <c r="KOF1" s="128"/>
      <c r="KOG1" s="128"/>
      <c r="KOH1" s="128"/>
      <c r="KOI1" s="128"/>
      <c r="KOJ1" s="128"/>
      <c r="KOK1" s="128"/>
      <c r="KOL1" s="128"/>
      <c r="KOM1" s="128"/>
      <c r="KON1" s="128"/>
      <c r="KOO1" s="128"/>
      <c r="KOP1" s="128"/>
      <c r="KOQ1" s="128"/>
      <c r="KOR1" s="128"/>
      <c r="KOS1" s="128"/>
      <c r="KOT1" s="128"/>
      <c r="KOU1" s="128"/>
      <c r="KOV1" s="128"/>
      <c r="KOW1" s="128"/>
      <c r="KOX1" s="128"/>
      <c r="KOY1" s="128"/>
      <c r="KOZ1" s="128"/>
      <c r="KPA1" s="128"/>
      <c r="KPB1" s="128"/>
      <c r="KPC1" s="128"/>
      <c r="KPD1" s="128"/>
      <c r="KPE1" s="128"/>
      <c r="KPF1" s="128"/>
      <c r="KPG1" s="128"/>
      <c r="KPH1" s="128"/>
      <c r="KPI1" s="128"/>
      <c r="KPJ1" s="128"/>
      <c r="KPK1" s="128"/>
      <c r="KPL1" s="128"/>
      <c r="KPM1" s="128"/>
      <c r="KPN1" s="128"/>
      <c r="KPO1" s="128"/>
      <c r="KPP1" s="128"/>
      <c r="KPQ1" s="128"/>
      <c r="KPR1" s="128"/>
      <c r="KPS1" s="128"/>
      <c r="KPT1" s="128"/>
      <c r="KPU1" s="128"/>
      <c r="KPV1" s="128"/>
      <c r="KPW1" s="128"/>
      <c r="KPX1" s="128"/>
      <c r="KPY1" s="128"/>
      <c r="KPZ1" s="128"/>
      <c r="KQA1" s="128"/>
      <c r="KQB1" s="128"/>
      <c r="KQC1" s="128"/>
      <c r="KQD1" s="128"/>
      <c r="KQE1" s="128"/>
      <c r="KQF1" s="128"/>
      <c r="KQG1" s="128"/>
      <c r="KQH1" s="128"/>
      <c r="KQI1" s="128"/>
      <c r="KQJ1" s="128"/>
      <c r="KQK1" s="128"/>
      <c r="KQL1" s="128"/>
      <c r="KQM1" s="128"/>
      <c r="KQN1" s="128"/>
      <c r="KQO1" s="128"/>
      <c r="KQP1" s="128"/>
      <c r="KQQ1" s="128"/>
      <c r="KQR1" s="128"/>
      <c r="KQS1" s="128"/>
      <c r="KQT1" s="128"/>
      <c r="KQU1" s="128"/>
      <c r="KQV1" s="128"/>
      <c r="KQW1" s="128"/>
      <c r="KQX1" s="128"/>
      <c r="KQY1" s="128"/>
      <c r="KQZ1" s="128"/>
      <c r="KRA1" s="128"/>
      <c r="KRB1" s="128"/>
      <c r="KRC1" s="128"/>
      <c r="KRD1" s="128"/>
      <c r="KRE1" s="128"/>
      <c r="KRF1" s="128"/>
      <c r="KRG1" s="128"/>
      <c r="KRH1" s="128"/>
      <c r="KRI1" s="128"/>
      <c r="KRJ1" s="128"/>
      <c r="KRK1" s="128"/>
      <c r="KRL1" s="128"/>
      <c r="KRM1" s="128"/>
      <c r="KRN1" s="128"/>
      <c r="KRO1" s="128"/>
      <c r="KRP1" s="128"/>
      <c r="KRQ1" s="128"/>
      <c r="KRR1" s="128"/>
      <c r="KRS1" s="128"/>
      <c r="KRT1" s="128"/>
      <c r="KRU1" s="128"/>
      <c r="KRV1" s="128"/>
      <c r="KRW1" s="128"/>
      <c r="KRX1" s="128"/>
      <c r="KRY1" s="128"/>
      <c r="KRZ1" s="128"/>
      <c r="KSA1" s="128"/>
      <c r="KSB1" s="128"/>
      <c r="KSC1" s="128"/>
      <c r="KSD1" s="128"/>
      <c r="KSE1" s="128"/>
      <c r="KSF1" s="128"/>
      <c r="KSG1" s="128"/>
      <c r="KSH1" s="128"/>
      <c r="KSI1" s="128"/>
      <c r="KSJ1" s="128"/>
      <c r="KSK1" s="128"/>
      <c r="KSL1" s="128"/>
      <c r="KSM1" s="128"/>
      <c r="KSN1" s="128"/>
      <c r="KSO1" s="128"/>
      <c r="KSP1" s="128"/>
      <c r="KSQ1" s="128"/>
      <c r="KSR1" s="128"/>
      <c r="KSS1" s="128"/>
      <c r="KST1" s="128"/>
      <c r="KSU1" s="128"/>
      <c r="KSV1" s="128"/>
      <c r="KSW1" s="128"/>
      <c r="KSX1" s="128"/>
      <c r="KSY1" s="128"/>
      <c r="KSZ1" s="128"/>
      <c r="KTA1" s="128"/>
      <c r="KTB1" s="128"/>
      <c r="KTC1" s="128"/>
      <c r="KTD1" s="128"/>
      <c r="KTE1" s="128"/>
      <c r="KTF1" s="128"/>
      <c r="KTG1" s="128"/>
      <c r="KTH1" s="128"/>
      <c r="KTI1" s="128"/>
      <c r="KTJ1" s="128"/>
      <c r="KTK1" s="128"/>
      <c r="KTL1" s="128"/>
      <c r="KTM1" s="128"/>
      <c r="KTN1" s="128"/>
      <c r="KTO1" s="128"/>
      <c r="KTP1" s="128"/>
      <c r="KTQ1" s="128"/>
      <c r="KTR1" s="128"/>
      <c r="KTS1" s="128"/>
      <c r="KTT1" s="128"/>
      <c r="KTU1" s="128"/>
      <c r="KTV1" s="128"/>
      <c r="KTW1" s="128"/>
      <c r="KTX1" s="128"/>
      <c r="KTY1" s="128"/>
      <c r="KTZ1" s="128"/>
      <c r="KUA1" s="128"/>
      <c r="KUB1" s="128"/>
      <c r="KUC1" s="128"/>
      <c r="KUD1" s="128"/>
      <c r="KUE1" s="128"/>
      <c r="KUF1" s="128"/>
      <c r="KUG1" s="128"/>
      <c r="KUH1" s="128"/>
      <c r="KUI1" s="128"/>
      <c r="KUJ1" s="128"/>
      <c r="KUK1" s="128"/>
      <c r="KUL1" s="128"/>
      <c r="KUM1" s="128"/>
      <c r="KUN1" s="128"/>
      <c r="KUO1" s="128"/>
      <c r="KUP1" s="128"/>
      <c r="KUQ1" s="128"/>
      <c r="KUR1" s="128"/>
      <c r="KUS1" s="128"/>
      <c r="KUT1" s="128"/>
      <c r="KUU1" s="128"/>
      <c r="KUV1" s="128"/>
      <c r="KUW1" s="128"/>
      <c r="KUX1" s="128"/>
      <c r="KUY1" s="128"/>
      <c r="KUZ1" s="128"/>
      <c r="KVA1" s="128"/>
      <c r="KVB1" s="128"/>
      <c r="KVC1" s="128"/>
      <c r="KVD1" s="128"/>
      <c r="KVE1" s="128"/>
      <c r="KVF1" s="128"/>
      <c r="KVG1" s="128"/>
      <c r="KVH1" s="128"/>
      <c r="KVI1" s="128"/>
      <c r="KVJ1" s="128"/>
      <c r="KVK1" s="128"/>
      <c r="KVL1" s="128"/>
      <c r="KVM1" s="128"/>
      <c r="KVN1" s="128"/>
      <c r="KVO1" s="128"/>
      <c r="KVP1" s="128"/>
      <c r="KVQ1" s="128"/>
      <c r="KVR1" s="128"/>
      <c r="KVS1" s="128"/>
      <c r="KVT1" s="128"/>
      <c r="KVU1" s="128"/>
      <c r="KVV1" s="128"/>
      <c r="KVW1" s="128"/>
      <c r="KVX1" s="128"/>
      <c r="KVY1" s="128"/>
      <c r="KVZ1" s="128"/>
      <c r="KWA1" s="128"/>
      <c r="KWB1" s="128"/>
      <c r="KWC1" s="128"/>
      <c r="KWD1" s="128"/>
      <c r="KWE1" s="128"/>
      <c r="KWF1" s="128"/>
      <c r="KWG1" s="128"/>
      <c r="KWH1" s="128"/>
      <c r="KWI1" s="128"/>
      <c r="KWJ1" s="128"/>
      <c r="KWK1" s="128"/>
      <c r="KWL1" s="128"/>
      <c r="KWM1" s="128"/>
      <c r="KWN1" s="128"/>
      <c r="KWO1" s="128"/>
      <c r="KWP1" s="128"/>
      <c r="KWQ1" s="128"/>
      <c r="KWR1" s="128"/>
      <c r="KWS1" s="128"/>
      <c r="KWT1" s="128"/>
      <c r="KWU1" s="128"/>
      <c r="KWV1" s="128"/>
      <c r="KWW1" s="128"/>
      <c r="KWX1" s="128"/>
      <c r="KWY1" s="128"/>
      <c r="KWZ1" s="128"/>
      <c r="KXA1" s="128"/>
      <c r="KXB1" s="128"/>
      <c r="KXC1" s="128"/>
      <c r="KXD1" s="128"/>
      <c r="KXE1" s="128"/>
      <c r="KXF1" s="128"/>
      <c r="KXG1" s="128"/>
      <c r="KXH1" s="128"/>
      <c r="KXI1" s="128"/>
      <c r="KXJ1" s="128"/>
      <c r="KXK1" s="128"/>
      <c r="KXL1" s="128"/>
      <c r="KXM1" s="128"/>
      <c r="KXN1" s="128"/>
      <c r="KXO1" s="128"/>
      <c r="KXP1" s="128"/>
      <c r="KXQ1" s="128"/>
      <c r="KXR1" s="128"/>
      <c r="KXS1" s="128"/>
      <c r="KXT1" s="128"/>
      <c r="KXU1" s="128"/>
      <c r="KXV1" s="128"/>
      <c r="KXW1" s="128"/>
      <c r="KXX1" s="128"/>
      <c r="KXY1" s="128"/>
      <c r="KXZ1" s="128"/>
      <c r="KYA1" s="128"/>
      <c r="KYB1" s="128"/>
      <c r="KYC1" s="128"/>
      <c r="KYD1" s="128"/>
      <c r="KYE1" s="128"/>
      <c r="KYF1" s="128"/>
      <c r="KYG1" s="128"/>
      <c r="KYH1" s="128"/>
      <c r="KYI1" s="128"/>
      <c r="KYJ1" s="128"/>
      <c r="KYK1" s="128"/>
      <c r="KYL1" s="128"/>
      <c r="KYM1" s="128"/>
      <c r="KYN1" s="128"/>
      <c r="KYO1" s="128"/>
      <c r="KYP1" s="128"/>
      <c r="KYQ1" s="128"/>
      <c r="KYR1" s="128"/>
      <c r="KYS1" s="128"/>
      <c r="KYT1" s="128"/>
      <c r="KYU1" s="128"/>
      <c r="KYV1" s="128"/>
      <c r="KYW1" s="128"/>
      <c r="KYX1" s="128"/>
      <c r="KYY1" s="128"/>
      <c r="KYZ1" s="128"/>
      <c r="KZA1" s="128"/>
      <c r="KZB1" s="128"/>
      <c r="KZC1" s="128"/>
      <c r="KZD1" s="128"/>
      <c r="KZE1" s="128"/>
      <c r="KZF1" s="128"/>
      <c r="KZG1" s="128"/>
      <c r="KZH1" s="128"/>
      <c r="KZI1" s="128"/>
      <c r="KZJ1" s="128"/>
      <c r="KZK1" s="128"/>
      <c r="KZL1" s="128"/>
      <c r="KZM1" s="128"/>
      <c r="KZN1" s="128"/>
      <c r="KZO1" s="128"/>
      <c r="KZP1" s="128"/>
      <c r="KZQ1" s="128"/>
      <c r="KZR1" s="128"/>
      <c r="KZS1" s="128"/>
      <c r="KZT1" s="128"/>
      <c r="KZU1" s="128"/>
      <c r="KZV1" s="128"/>
      <c r="KZW1" s="128"/>
      <c r="KZX1" s="128"/>
      <c r="KZY1" s="128"/>
      <c r="KZZ1" s="128"/>
      <c r="LAA1" s="128"/>
      <c r="LAB1" s="128"/>
      <c r="LAC1" s="128"/>
      <c r="LAD1" s="128"/>
      <c r="LAE1" s="128"/>
      <c r="LAF1" s="128"/>
      <c r="LAG1" s="128"/>
      <c r="LAH1" s="128"/>
      <c r="LAI1" s="128"/>
      <c r="LAJ1" s="128"/>
      <c r="LAK1" s="128"/>
      <c r="LAL1" s="128"/>
      <c r="LAM1" s="128"/>
      <c r="LAN1" s="128"/>
      <c r="LAO1" s="128"/>
      <c r="LAP1" s="128"/>
      <c r="LAQ1" s="128"/>
      <c r="LAR1" s="128"/>
      <c r="LAS1" s="128"/>
      <c r="LAT1" s="128"/>
      <c r="LAU1" s="128"/>
      <c r="LAV1" s="128"/>
      <c r="LAW1" s="128"/>
      <c r="LAX1" s="128"/>
      <c r="LAY1" s="128"/>
      <c r="LAZ1" s="128"/>
      <c r="LBA1" s="128"/>
      <c r="LBB1" s="128"/>
      <c r="LBC1" s="128"/>
      <c r="LBD1" s="128"/>
      <c r="LBE1" s="128"/>
      <c r="LBF1" s="128"/>
      <c r="LBG1" s="128"/>
      <c r="LBH1" s="128"/>
      <c r="LBI1" s="128"/>
      <c r="LBJ1" s="128"/>
      <c r="LBK1" s="128"/>
      <c r="LBL1" s="128"/>
      <c r="LBM1" s="128"/>
      <c r="LBN1" s="128"/>
      <c r="LBO1" s="128"/>
      <c r="LBP1" s="128"/>
      <c r="LBQ1" s="128"/>
      <c r="LBR1" s="128"/>
      <c r="LBS1" s="128"/>
      <c r="LBT1" s="128"/>
      <c r="LBU1" s="128"/>
      <c r="LBV1" s="128"/>
      <c r="LBW1" s="128"/>
      <c r="LBX1" s="128"/>
      <c r="LBY1" s="128"/>
      <c r="LBZ1" s="128"/>
      <c r="LCA1" s="128"/>
      <c r="LCB1" s="128"/>
      <c r="LCC1" s="128"/>
      <c r="LCD1" s="128"/>
      <c r="LCE1" s="128"/>
      <c r="LCF1" s="128"/>
      <c r="LCG1" s="128"/>
      <c r="LCH1" s="128"/>
      <c r="LCI1" s="128"/>
      <c r="LCJ1" s="128"/>
      <c r="LCK1" s="128"/>
      <c r="LCL1" s="128"/>
      <c r="LCM1" s="128"/>
      <c r="LCN1" s="128"/>
      <c r="LCO1" s="128"/>
      <c r="LCP1" s="128"/>
      <c r="LCQ1" s="128"/>
      <c r="LCR1" s="128"/>
      <c r="LCS1" s="128"/>
      <c r="LCT1" s="128"/>
      <c r="LCU1" s="128"/>
      <c r="LCV1" s="128"/>
      <c r="LCW1" s="128"/>
      <c r="LCX1" s="128"/>
      <c r="LCY1" s="128"/>
      <c r="LCZ1" s="128"/>
      <c r="LDA1" s="128"/>
      <c r="LDB1" s="128"/>
      <c r="LDC1" s="128"/>
      <c r="LDD1" s="128"/>
      <c r="LDE1" s="128"/>
      <c r="LDF1" s="128"/>
      <c r="LDG1" s="128"/>
      <c r="LDH1" s="128"/>
      <c r="LDI1" s="128"/>
      <c r="LDJ1" s="128"/>
      <c r="LDK1" s="128"/>
      <c r="LDL1" s="128"/>
      <c r="LDM1" s="128"/>
      <c r="LDN1" s="128"/>
      <c r="LDO1" s="128"/>
      <c r="LDP1" s="128"/>
      <c r="LDQ1" s="128"/>
      <c r="LDR1" s="128"/>
      <c r="LDS1" s="128"/>
      <c r="LDT1" s="128"/>
      <c r="LDU1" s="128"/>
      <c r="LDV1" s="128"/>
      <c r="LDW1" s="128"/>
      <c r="LDX1" s="128"/>
      <c r="LDY1" s="128"/>
      <c r="LDZ1" s="128"/>
      <c r="LEA1" s="128"/>
      <c r="LEB1" s="128"/>
      <c r="LEC1" s="128"/>
      <c r="LED1" s="128"/>
      <c r="LEE1" s="128"/>
      <c r="LEF1" s="128"/>
      <c r="LEG1" s="128"/>
      <c r="LEH1" s="128"/>
      <c r="LEI1" s="128"/>
      <c r="LEJ1" s="128"/>
      <c r="LEK1" s="128"/>
      <c r="LEL1" s="128"/>
      <c r="LEM1" s="128"/>
      <c r="LEN1" s="128"/>
      <c r="LEO1" s="128"/>
      <c r="LEP1" s="128"/>
      <c r="LEQ1" s="128"/>
      <c r="LER1" s="128"/>
      <c r="LES1" s="128"/>
      <c r="LET1" s="128"/>
      <c r="LEU1" s="128"/>
      <c r="LEV1" s="128"/>
      <c r="LEW1" s="128"/>
      <c r="LEX1" s="128"/>
      <c r="LEY1" s="128"/>
      <c r="LEZ1" s="128"/>
      <c r="LFA1" s="128"/>
      <c r="LFB1" s="128"/>
      <c r="LFC1" s="128"/>
      <c r="LFD1" s="128"/>
      <c r="LFE1" s="128"/>
      <c r="LFF1" s="128"/>
      <c r="LFG1" s="128"/>
      <c r="LFH1" s="128"/>
      <c r="LFI1" s="128"/>
      <c r="LFJ1" s="128"/>
      <c r="LFK1" s="128"/>
      <c r="LFL1" s="128"/>
      <c r="LFM1" s="128"/>
      <c r="LFN1" s="128"/>
      <c r="LFO1" s="128"/>
      <c r="LFP1" s="128"/>
      <c r="LFQ1" s="128"/>
      <c r="LFR1" s="128"/>
      <c r="LFS1" s="128"/>
      <c r="LFT1" s="128"/>
      <c r="LFU1" s="128"/>
      <c r="LFV1" s="128"/>
      <c r="LFW1" s="128"/>
      <c r="LFX1" s="128"/>
      <c r="LFY1" s="128"/>
      <c r="LFZ1" s="128"/>
      <c r="LGA1" s="128"/>
      <c r="LGB1" s="128"/>
      <c r="LGC1" s="128"/>
      <c r="LGD1" s="128"/>
      <c r="LGE1" s="128"/>
      <c r="LGF1" s="128"/>
      <c r="LGG1" s="128"/>
      <c r="LGH1" s="128"/>
      <c r="LGI1" s="128"/>
      <c r="LGJ1" s="128"/>
      <c r="LGK1" s="128"/>
      <c r="LGL1" s="128"/>
      <c r="LGM1" s="128"/>
      <c r="LGN1" s="128"/>
      <c r="LGO1" s="128"/>
      <c r="LGP1" s="128"/>
      <c r="LGQ1" s="128"/>
      <c r="LGR1" s="128"/>
      <c r="LGS1" s="128"/>
      <c r="LGT1" s="128"/>
      <c r="LGU1" s="128"/>
      <c r="LGV1" s="128"/>
      <c r="LGW1" s="128"/>
      <c r="LGX1" s="128"/>
      <c r="LGY1" s="128"/>
      <c r="LGZ1" s="128"/>
      <c r="LHA1" s="128"/>
      <c r="LHB1" s="128"/>
      <c r="LHC1" s="128"/>
      <c r="LHD1" s="128"/>
      <c r="LHE1" s="128"/>
      <c r="LHF1" s="128"/>
      <c r="LHG1" s="128"/>
      <c r="LHH1" s="128"/>
      <c r="LHI1" s="128"/>
      <c r="LHJ1" s="128"/>
      <c r="LHK1" s="128"/>
      <c r="LHL1" s="128"/>
      <c r="LHM1" s="128"/>
      <c r="LHN1" s="128"/>
      <c r="LHO1" s="128"/>
      <c r="LHP1" s="128"/>
      <c r="LHQ1" s="128"/>
      <c r="LHR1" s="128"/>
      <c r="LHS1" s="128"/>
      <c r="LHT1" s="128"/>
      <c r="LHU1" s="128"/>
      <c r="LHV1" s="128"/>
      <c r="LHW1" s="128"/>
      <c r="LHX1" s="128"/>
      <c r="LHY1" s="128"/>
      <c r="LHZ1" s="128"/>
      <c r="LIA1" s="128"/>
      <c r="LIB1" s="128"/>
      <c r="LIC1" s="128"/>
      <c r="LID1" s="128"/>
      <c r="LIE1" s="128"/>
      <c r="LIF1" s="128"/>
      <c r="LIG1" s="128"/>
      <c r="LIH1" s="128"/>
      <c r="LII1" s="128"/>
      <c r="LIJ1" s="128"/>
      <c r="LIK1" s="128"/>
      <c r="LIL1" s="128"/>
      <c r="LIM1" s="128"/>
      <c r="LIN1" s="128"/>
      <c r="LIO1" s="128"/>
      <c r="LIP1" s="128"/>
      <c r="LIQ1" s="128"/>
      <c r="LIR1" s="128"/>
      <c r="LIS1" s="128"/>
      <c r="LIT1" s="128"/>
      <c r="LIU1" s="128"/>
      <c r="LIV1" s="128"/>
      <c r="LIW1" s="128"/>
      <c r="LIX1" s="128"/>
      <c r="LIY1" s="128"/>
      <c r="LIZ1" s="128"/>
      <c r="LJA1" s="128"/>
      <c r="LJB1" s="128"/>
      <c r="LJC1" s="128"/>
      <c r="LJD1" s="128"/>
      <c r="LJE1" s="128"/>
      <c r="LJF1" s="128"/>
      <c r="LJG1" s="128"/>
      <c r="LJH1" s="128"/>
      <c r="LJI1" s="128"/>
      <c r="LJJ1" s="128"/>
      <c r="LJK1" s="128"/>
      <c r="LJL1" s="128"/>
      <c r="LJM1" s="128"/>
      <c r="LJN1" s="128"/>
      <c r="LJO1" s="128"/>
      <c r="LJP1" s="128"/>
      <c r="LJQ1" s="128"/>
      <c r="LJR1" s="128"/>
      <c r="LJS1" s="128"/>
      <c r="LJT1" s="128"/>
      <c r="LJU1" s="128"/>
      <c r="LJV1" s="128"/>
      <c r="LJW1" s="128"/>
      <c r="LJX1" s="128"/>
      <c r="LJY1" s="128"/>
      <c r="LJZ1" s="128"/>
      <c r="LKA1" s="128"/>
      <c r="LKB1" s="128"/>
      <c r="LKC1" s="128"/>
      <c r="LKD1" s="128"/>
      <c r="LKE1" s="128"/>
      <c r="LKF1" s="128"/>
      <c r="LKG1" s="128"/>
      <c r="LKH1" s="128"/>
      <c r="LKI1" s="128"/>
      <c r="LKJ1" s="128"/>
      <c r="LKK1" s="128"/>
      <c r="LKL1" s="128"/>
      <c r="LKM1" s="128"/>
      <c r="LKN1" s="128"/>
      <c r="LKO1" s="128"/>
      <c r="LKP1" s="128"/>
      <c r="LKQ1" s="128"/>
      <c r="LKR1" s="128"/>
      <c r="LKS1" s="128"/>
      <c r="LKT1" s="128"/>
      <c r="LKU1" s="128"/>
      <c r="LKV1" s="128"/>
      <c r="LKW1" s="128"/>
      <c r="LKX1" s="128"/>
      <c r="LKY1" s="128"/>
      <c r="LKZ1" s="128"/>
      <c r="LLA1" s="128"/>
      <c r="LLB1" s="128"/>
      <c r="LLC1" s="128"/>
      <c r="LLD1" s="128"/>
      <c r="LLE1" s="128"/>
      <c r="LLF1" s="128"/>
      <c r="LLG1" s="128"/>
      <c r="LLH1" s="128"/>
      <c r="LLI1" s="128"/>
      <c r="LLJ1" s="128"/>
      <c r="LLK1" s="128"/>
      <c r="LLL1" s="128"/>
      <c r="LLM1" s="128"/>
      <c r="LLN1" s="128"/>
      <c r="LLO1" s="128"/>
      <c r="LLP1" s="128"/>
      <c r="LLQ1" s="128"/>
      <c r="LLR1" s="128"/>
      <c r="LLS1" s="128"/>
      <c r="LLT1" s="128"/>
      <c r="LLU1" s="128"/>
      <c r="LLV1" s="128"/>
      <c r="LLW1" s="128"/>
      <c r="LLX1" s="128"/>
      <c r="LLY1" s="128"/>
      <c r="LLZ1" s="128"/>
      <c r="LMA1" s="128"/>
      <c r="LMB1" s="128"/>
      <c r="LMC1" s="128"/>
      <c r="LMD1" s="128"/>
      <c r="LME1" s="128"/>
      <c r="LMF1" s="128"/>
      <c r="LMG1" s="128"/>
      <c r="LMH1" s="128"/>
      <c r="LMI1" s="128"/>
      <c r="LMJ1" s="128"/>
      <c r="LMK1" s="128"/>
      <c r="LML1" s="128"/>
      <c r="LMM1" s="128"/>
      <c r="LMN1" s="128"/>
      <c r="LMO1" s="128"/>
      <c r="LMP1" s="128"/>
      <c r="LMQ1" s="128"/>
      <c r="LMR1" s="128"/>
      <c r="LMS1" s="128"/>
      <c r="LMT1" s="128"/>
      <c r="LMU1" s="128"/>
      <c r="LMV1" s="128"/>
      <c r="LMW1" s="128"/>
      <c r="LMX1" s="128"/>
      <c r="LMY1" s="128"/>
      <c r="LMZ1" s="128"/>
      <c r="LNA1" s="128"/>
      <c r="LNB1" s="128"/>
      <c r="LNC1" s="128"/>
      <c r="LND1" s="128"/>
      <c r="LNE1" s="128"/>
      <c r="LNF1" s="128"/>
      <c r="LNG1" s="128"/>
      <c r="LNH1" s="128"/>
      <c r="LNI1" s="128"/>
      <c r="LNJ1" s="128"/>
      <c r="LNK1" s="128"/>
      <c r="LNL1" s="128"/>
      <c r="LNM1" s="128"/>
      <c r="LNN1" s="128"/>
      <c r="LNO1" s="128"/>
      <c r="LNP1" s="128"/>
      <c r="LNQ1" s="128"/>
      <c r="LNR1" s="128"/>
      <c r="LNS1" s="128"/>
      <c r="LNT1" s="128"/>
      <c r="LNU1" s="128"/>
      <c r="LNV1" s="128"/>
      <c r="LNW1" s="128"/>
      <c r="LNX1" s="128"/>
      <c r="LNY1" s="128"/>
      <c r="LNZ1" s="128"/>
      <c r="LOA1" s="128"/>
      <c r="LOB1" s="128"/>
      <c r="LOC1" s="128"/>
      <c r="LOD1" s="128"/>
      <c r="LOE1" s="128"/>
      <c r="LOF1" s="128"/>
      <c r="LOG1" s="128"/>
      <c r="LOH1" s="128"/>
      <c r="LOI1" s="128"/>
      <c r="LOJ1" s="128"/>
      <c r="LOK1" s="128"/>
      <c r="LOL1" s="128"/>
      <c r="LOM1" s="128"/>
      <c r="LON1" s="128"/>
      <c r="LOO1" s="128"/>
      <c r="LOP1" s="128"/>
      <c r="LOQ1" s="128"/>
      <c r="LOR1" s="128"/>
      <c r="LOS1" s="128"/>
      <c r="LOT1" s="128"/>
      <c r="LOU1" s="128"/>
      <c r="LOV1" s="128"/>
      <c r="LOW1" s="128"/>
      <c r="LOX1" s="128"/>
      <c r="LOY1" s="128"/>
      <c r="LOZ1" s="128"/>
      <c r="LPA1" s="128"/>
      <c r="LPB1" s="128"/>
      <c r="LPC1" s="128"/>
      <c r="LPD1" s="128"/>
      <c r="LPE1" s="128"/>
      <c r="LPF1" s="128"/>
      <c r="LPG1" s="128"/>
      <c r="LPH1" s="128"/>
      <c r="LPI1" s="128"/>
      <c r="LPJ1" s="128"/>
      <c r="LPK1" s="128"/>
      <c r="LPL1" s="128"/>
      <c r="LPM1" s="128"/>
      <c r="LPN1" s="128"/>
      <c r="LPO1" s="128"/>
      <c r="LPP1" s="128"/>
      <c r="LPQ1" s="128"/>
      <c r="LPR1" s="128"/>
      <c r="LPS1" s="128"/>
      <c r="LPT1" s="128"/>
      <c r="LPU1" s="128"/>
      <c r="LPV1" s="128"/>
      <c r="LPW1" s="128"/>
      <c r="LPX1" s="128"/>
      <c r="LPY1" s="128"/>
      <c r="LPZ1" s="128"/>
      <c r="LQA1" s="128"/>
      <c r="LQB1" s="128"/>
      <c r="LQC1" s="128"/>
      <c r="LQD1" s="128"/>
      <c r="LQE1" s="128"/>
      <c r="LQF1" s="128"/>
      <c r="LQG1" s="128"/>
      <c r="LQH1" s="128"/>
      <c r="LQI1" s="128"/>
      <c r="LQJ1" s="128"/>
      <c r="LQK1" s="128"/>
      <c r="LQL1" s="128"/>
      <c r="LQM1" s="128"/>
      <c r="LQN1" s="128"/>
      <c r="LQO1" s="128"/>
      <c r="LQP1" s="128"/>
      <c r="LQQ1" s="128"/>
      <c r="LQR1" s="128"/>
      <c r="LQS1" s="128"/>
      <c r="LQT1" s="128"/>
      <c r="LQU1" s="128"/>
      <c r="LQV1" s="128"/>
      <c r="LQW1" s="128"/>
      <c r="LQX1" s="128"/>
      <c r="LQY1" s="128"/>
      <c r="LQZ1" s="128"/>
      <c r="LRA1" s="128"/>
      <c r="LRB1" s="128"/>
      <c r="LRC1" s="128"/>
      <c r="LRD1" s="128"/>
      <c r="LRE1" s="128"/>
      <c r="LRF1" s="128"/>
      <c r="LRG1" s="128"/>
      <c r="LRH1" s="128"/>
      <c r="LRI1" s="128"/>
      <c r="LRJ1" s="128"/>
      <c r="LRK1" s="128"/>
      <c r="LRL1" s="128"/>
      <c r="LRM1" s="128"/>
      <c r="LRN1" s="128"/>
      <c r="LRO1" s="128"/>
      <c r="LRP1" s="128"/>
      <c r="LRQ1" s="128"/>
      <c r="LRR1" s="128"/>
      <c r="LRS1" s="128"/>
      <c r="LRT1" s="128"/>
      <c r="LRU1" s="128"/>
      <c r="LRV1" s="128"/>
      <c r="LRW1" s="128"/>
      <c r="LRX1" s="128"/>
      <c r="LRY1" s="128"/>
      <c r="LRZ1" s="128"/>
      <c r="LSA1" s="128"/>
      <c r="LSB1" s="128"/>
      <c r="LSC1" s="128"/>
      <c r="LSD1" s="128"/>
      <c r="LSE1" s="128"/>
      <c r="LSF1" s="128"/>
      <c r="LSG1" s="128"/>
      <c r="LSH1" s="128"/>
      <c r="LSI1" s="128"/>
      <c r="LSJ1" s="128"/>
      <c r="LSK1" s="128"/>
      <c r="LSL1" s="128"/>
      <c r="LSM1" s="128"/>
      <c r="LSN1" s="128"/>
      <c r="LSO1" s="128"/>
      <c r="LSP1" s="128"/>
      <c r="LSQ1" s="128"/>
      <c r="LSR1" s="128"/>
      <c r="LSS1" s="128"/>
      <c r="LST1" s="128"/>
      <c r="LSU1" s="128"/>
      <c r="LSV1" s="128"/>
      <c r="LSW1" s="128"/>
      <c r="LSX1" s="128"/>
      <c r="LSY1" s="128"/>
      <c r="LSZ1" s="128"/>
      <c r="LTA1" s="128"/>
      <c r="LTB1" s="128"/>
      <c r="LTC1" s="128"/>
      <c r="LTD1" s="128"/>
      <c r="LTE1" s="128"/>
      <c r="LTF1" s="128"/>
      <c r="LTG1" s="128"/>
      <c r="LTH1" s="128"/>
      <c r="LTI1" s="128"/>
      <c r="LTJ1" s="128"/>
      <c r="LTK1" s="128"/>
      <c r="LTL1" s="128"/>
      <c r="LTM1" s="128"/>
      <c r="LTN1" s="128"/>
      <c r="LTO1" s="128"/>
      <c r="LTP1" s="128"/>
      <c r="LTQ1" s="128"/>
      <c r="LTR1" s="128"/>
      <c r="LTS1" s="128"/>
      <c r="LTT1" s="128"/>
      <c r="LTU1" s="128"/>
      <c r="LTV1" s="128"/>
      <c r="LTW1" s="128"/>
      <c r="LTX1" s="128"/>
      <c r="LTY1" s="128"/>
      <c r="LTZ1" s="128"/>
      <c r="LUA1" s="128"/>
      <c r="LUB1" s="128"/>
      <c r="LUC1" s="128"/>
      <c r="LUD1" s="128"/>
      <c r="LUE1" s="128"/>
      <c r="LUF1" s="128"/>
      <c r="LUG1" s="128"/>
      <c r="LUH1" s="128"/>
      <c r="LUI1" s="128"/>
      <c r="LUJ1" s="128"/>
      <c r="LUK1" s="128"/>
      <c r="LUL1" s="128"/>
      <c r="LUM1" s="128"/>
      <c r="LUN1" s="128"/>
      <c r="LUO1" s="128"/>
      <c r="LUP1" s="128"/>
      <c r="LUQ1" s="128"/>
      <c r="LUR1" s="128"/>
      <c r="LUS1" s="128"/>
      <c r="LUT1" s="128"/>
      <c r="LUU1" s="128"/>
      <c r="LUV1" s="128"/>
      <c r="LUW1" s="128"/>
      <c r="LUX1" s="128"/>
      <c r="LUY1" s="128"/>
      <c r="LUZ1" s="128"/>
      <c r="LVA1" s="128"/>
      <c r="LVB1" s="128"/>
      <c r="LVC1" s="128"/>
      <c r="LVD1" s="128"/>
      <c r="LVE1" s="128"/>
      <c r="LVF1" s="128"/>
      <c r="LVG1" s="128"/>
      <c r="LVH1" s="128"/>
      <c r="LVI1" s="128"/>
      <c r="LVJ1" s="128"/>
      <c r="LVK1" s="128"/>
      <c r="LVL1" s="128"/>
      <c r="LVM1" s="128"/>
      <c r="LVN1" s="128"/>
      <c r="LVO1" s="128"/>
      <c r="LVP1" s="128"/>
      <c r="LVQ1" s="128"/>
      <c r="LVR1" s="128"/>
      <c r="LVS1" s="128"/>
      <c r="LVT1" s="128"/>
      <c r="LVU1" s="128"/>
      <c r="LVV1" s="128"/>
      <c r="LVW1" s="128"/>
      <c r="LVX1" s="128"/>
      <c r="LVY1" s="128"/>
      <c r="LVZ1" s="128"/>
      <c r="LWA1" s="128"/>
      <c r="LWB1" s="128"/>
      <c r="LWC1" s="128"/>
      <c r="LWD1" s="128"/>
      <c r="LWE1" s="128"/>
      <c r="LWF1" s="128"/>
      <c r="LWG1" s="128"/>
      <c r="LWH1" s="128"/>
      <c r="LWI1" s="128"/>
      <c r="LWJ1" s="128"/>
      <c r="LWK1" s="128"/>
      <c r="LWL1" s="128"/>
      <c r="LWM1" s="128"/>
      <c r="LWN1" s="128"/>
      <c r="LWO1" s="128"/>
      <c r="LWP1" s="128"/>
      <c r="LWQ1" s="128"/>
      <c r="LWR1" s="128"/>
      <c r="LWS1" s="128"/>
      <c r="LWT1" s="128"/>
      <c r="LWU1" s="128"/>
      <c r="LWV1" s="128"/>
      <c r="LWW1" s="128"/>
      <c r="LWX1" s="128"/>
      <c r="LWY1" s="128"/>
      <c r="LWZ1" s="128"/>
      <c r="LXA1" s="128"/>
      <c r="LXB1" s="128"/>
      <c r="LXC1" s="128"/>
      <c r="LXD1" s="128"/>
      <c r="LXE1" s="128"/>
      <c r="LXF1" s="128"/>
      <c r="LXG1" s="128"/>
      <c r="LXH1" s="128"/>
      <c r="LXI1" s="128"/>
      <c r="LXJ1" s="128"/>
      <c r="LXK1" s="128"/>
      <c r="LXL1" s="128"/>
      <c r="LXM1" s="128"/>
      <c r="LXN1" s="128"/>
      <c r="LXO1" s="128"/>
      <c r="LXP1" s="128"/>
      <c r="LXQ1" s="128"/>
      <c r="LXR1" s="128"/>
      <c r="LXS1" s="128"/>
      <c r="LXT1" s="128"/>
      <c r="LXU1" s="128"/>
      <c r="LXV1" s="128"/>
      <c r="LXW1" s="128"/>
      <c r="LXX1" s="128"/>
      <c r="LXY1" s="128"/>
      <c r="LXZ1" s="128"/>
      <c r="LYA1" s="128"/>
      <c r="LYB1" s="128"/>
      <c r="LYC1" s="128"/>
      <c r="LYD1" s="128"/>
      <c r="LYE1" s="128"/>
      <c r="LYF1" s="128"/>
      <c r="LYG1" s="128"/>
      <c r="LYH1" s="128"/>
      <c r="LYI1" s="128"/>
      <c r="LYJ1" s="128"/>
      <c r="LYK1" s="128"/>
      <c r="LYL1" s="128"/>
      <c r="LYM1" s="128"/>
      <c r="LYN1" s="128"/>
      <c r="LYO1" s="128"/>
      <c r="LYP1" s="128"/>
      <c r="LYQ1" s="128"/>
      <c r="LYR1" s="128"/>
      <c r="LYS1" s="128"/>
      <c r="LYT1" s="128"/>
      <c r="LYU1" s="128"/>
      <c r="LYV1" s="128"/>
      <c r="LYW1" s="128"/>
      <c r="LYX1" s="128"/>
      <c r="LYY1" s="128"/>
      <c r="LYZ1" s="128"/>
      <c r="LZA1" s="128"/>
      <c r="LZB1" s="128"/>
      <c r="LZC1" s="128"/>
      <c r="LZD1" s="128"/>
      <c r="LZE1" s="128"/>
      <c r="LZF1" s="128"/>
      <c r="LZG1" s="128"/>
      <c r="LZH1" s="128"/>
      <c r="LZI1" s="128"/>
      <c r="LZJ1" s="128"/>
      <c r="LZK1" s="128"/>
      <c r="LZL1" s="128"/>
      <c r="LZM1" s="128"/>
      <c r="LZN1" s="128"/>
      <c r="LZO1" s="128"/>
      <c r="LZP1" s="128"/>
      <c r="LZQ1" s="128"/>
      <c r="LZR1" s="128"/>
      <c r="LZS1" s="128"/>
      <c r="LZT1" s="128"/>
      <c r="LZU1" s="128"/>
      <c r="LZV1" s="128"/>
      <c r="LZW1" s="128"/>
      <c r="LZX1" s="128"/>
      <c r="LZY1" s="128"/>
      <c r="LZZ1" s="128"/>
      <c r="MAA1" s="128"/>
      <c r="MAB1" s="128"/>
      <c r="MAC1" s="128"/>
      <c r="MAD1" s="128"/>
      <c r="MAE1" s="128"/>
      <c r="MAF1" s="128"/>
      <c r="MAG1" s="128"/>
      <c r="MAH1" s="128"/>
      <c r="MAI1" s="128"/>
      <c r="MAJ1" s="128"/>
      <c r="MAK1" s="128"/>
      <c r="MAL1" s="128"/>
      <c r="MAM1" s="128"/>
      <c r="MAN1" s="128"/>
      <c r="MAO1" s="128"/>
      <c r="MAP1" s="128"/>
      <c r="MAQ1" s="128"/>
      <c r="MAR1" s="128"/>
      <c r="MAS1" s="128"/>
      <c r="MAT1" s="128"/>
      <c r="MAU1" s="128"/>
      <c r="MAV1" s="128"/>
      <c r="MAW1" s="128"/>
      <c r="MAX1" s="128"/>
      <c r="MAY1" s="128"/>
      <c r="MAZ1" s="128"/>
      <c r="MBA1" s="128"/>
      <c r="MBB1" s="128"/>
      <c r="MBC1" s="128"/>
      <c r="MBD1" s="128"/>
      <c r="MBE1" s="128"/>
      <c r="MBF1" s="128"/>
      <c r="MBG1" s="128"/>
      <c r="MBH1" s="128"/>
      <c r="MBI1" s="128"/>
      <c r="MBJ1" s="128"/>
      <c r="MBK1" s="128"/>
      <c r="MBL1" s="128"/>
      <c r="MBM1" s="128"/>
      <c r="MBN1" s="128"/>
      <c r="MBO1" s="128"/>
      <c r="MBP1" s="128"/>
      <c r="MBQ1" s="128"/>
      <c r="MBR1" s="128"/>
      <c r="MBS1" s="128"/>
      <c r="MBT1" s="128"/>
      <c r="MBU1" s="128"/>
      <c r="MBV1" s="128"/>
      <c r="MBW1" s="128"/>
      <c r="MBX1" s="128"/>
      <c r="MBY1" s="128"/>
      <c r="MBZ1" s="128"/>
      <c r="MCA1" s="128"/>
      <c r="MCB1" s="128"/>
      <c r="MCC1" s="128"/>
      <c r="MCD1" s="128"/>
      <c r="MCE1" s="128"/>
      <c r="MCF1" s="128"/>
      <c r="MCG1" s="128"/>
      <c r="MCH1" s="128"/>
      <c r="MCI1" s="128"/>
      <c r="MCJ1" s="128"/>
      <c r="MCK1" s="128"/>
      <c r="MCL1" s="128"/>
      <c r="MCM1" s="128"/>
      <c r="MCN1" s="128"/>
      <c r="MCO1" s="128"/>
      <c r="MCP1" s="128"/>
      <c r="MCQ1" s="128"/>
      <c r="MCR1" s="128"/>
      <c r="MCS1" s="128"/>
      <c r="MCT1" s="128"/>
      <c r="MCU1" s="128"/>
      <c r="MCV1" s="128"/>
      <c r="MCW1" s="128"/>
      <c r="MCX1" s="128"/>
      <c r="MCY1" s="128"/>
      <c r="MCZ1" s="128"/>
      <c r="MDA1" s="128"/>
      <c r="MDB1" s="128"/>
      <c r="MDC1" s="128"/>
      <c r="MDD1" s="128"/>
      <c r="MDE1" s="128"/>
      <c r="MDF1" s="128"/>
      <c r="MDG1" s="128"/>
      <c r="MDH1" s="128"/>
      <c r="MDI1" s="128"/>
      <c r="MDJ1" s="128"/>
      <c r="MDK1" s="128"/>
      <c r="MDL1" s="128"/>
      <c r="MDM1" s="128"/>
      <c r="MDN1" s="128"/>
      <c r="MDO1" s="128"/>
      <c r="MDP1" s="128"/>
      <c r="MDQ1" s="128"/>
      <c r="MDR1" s="128"/>
      <c r="MDS1" s="128"/>
      <c r="MDT1" s="128"/>
      <c r="MDU1" s="128"/>
      <c r="MDV1" s="128"/>
      <c r="MDW1" s="128"/>
      <c r="MDX1" s="128"/>
      <c r="MDY1" s="128"/>
      <c r="MDZ1" s="128"/>
      <c r="MEA1" s="128"/>
      <c r="MEB1" s="128"/>
      <c r="MEC1" s="128"/>
      <c r="MED1" s="128"/>
      <c r="MEE1" s="128"/>
      <c r="MEF1" s="128"/>
      <c r="MEG1" s="128"/>
      <c r="MEH1" s="128"/>
      <c r="MEI1" s="128"/>
      <c r="MEJ1" s="128"/>
      <c r="MEK1" s="128"/>
      <c r="MEL1" s="128"/>
      <c r="MEM1" s="128"/>
      <c r="MEN1" s="128"/>
      <c r="MEO1" s="128"/>
      <c r="MEP1" s="128"/>
      <c r="MEQ1" s="128"/>
      <c r="MER1" s="128"/>
      <c r="MES1" s="128"/>
      <c r="MET1" s="128"/>
      <c r="MEU1" s="128"/>
      <c r="MEV1" s="128"/>
      <c r="MEW1" s="128"/>
      <c r="MEX1" s="128"/>
      <c r="MEY1" s="128"/>
      <c r="MEZ1" s="128"/>
      <c r="MFA1" s="128"/>
      <c r="MFB1" s="128"/>
      <c r="MFC1" s="128"/>
      <c r="MFD1" s="128"/>
      <c r="MFE1" s="128"/>
      <c r="MFF1" s="128"/>
      <c r="MFG1" s="128"/>
      <c r="MFH1" s="128"/>
      <c r="MFI1" s="128"/>
      <c r="MFJ1" s="128"/>
      <c r="MFK1" s="128"/>
      <c r="MFL1" s="128"/>
      <c r="MFM1" s="128"/>
      <c r="MFN1" s="128"/>
      <c r="MFO1" s="128"/>
      <c r="MFP1" s="128"/>
      <c r="MFQ1" s="128"/>
      <c r="MFR1" s="128"/>
      <c r="MFS1" s="128"/>
      <c r="MFT1" s="128"/>
      <c r="MFU1" s="128"/>
      <c r="MFV1" s="128"/>
      <c r="MFW1" s="128"/>
      <c r="MFX1" s="128"/>
      <c r="MFY1" s="128"/>
      <c r="MFZ1" s="128"/>
      <c r="MGA1" s="128"/>
      <c r="MGB1" s="128"/>
      <c r="MGC1" s="128"/>
      <c r="MGD1" s="128"/>
      <c r="MGE1" s="128"/>
      <c r="MGF1" s="128"/>
      <c r="MGG1" s="128"/>
      <c r="MGH1" s="128"/>
      <c r="MGI1" s="128"/>
      <c r="MGJ1" s="128"/>
      <c r="MGK1" s="128"/>
      <c r="MGL1" s="128"/>
      <c r="MGM1" s="128"/>
      <c r="MGN1" s="128"/>
      <c r="MGO1" s="128"/>
      <c r="MGP1" s="128"/>
      <c r="MGQ1" s="128"/>
      <c r="MGR1" s="128"/>
      <c r="MGS1" s="128"/>
      <c r="MGT1" s="128"/>
      <c r="MGU1" s="128"/>
      <c r="MGV1" s="128"/>
      <c r="MGW1" s="128"/>
      <c r="MGX1" s="128"/>
      <c r="MGY1" s="128"/>
      <c r="MGZ1" s="128"/>
      <c r="MHA1" s="128"/>
      <c r="MHB1" s="128"/>
      <c r="MHC1" s="128"/>
      <c r="MHD1" s="128"/>
      <c r="MHE1" s="128"/>
      <c r="MHF1" s="128"/>
      <c r="MHG1" s="128"/>
      <c r="MHH1" s="128"/>
      <c r="MHI1" s="128"/>
      <c r="MHJ1" s="128"/>
      <c r="MHK1" s="128"/>
      <c r="MHL1" s="128"/>
      <c r="MHM1" s="128"/>
      <c r="MHN1" s="128"/>
      <c r="MHO1" s="128"/>
      <c r="MHP1" s="128"/>
      <c r="MHQ1" s="128"/>
      <c r="MHR1" s="128"/>
      <c r="MHS1" s="128"/>
      <c r="MHT1" s="128"/>
      <c r="MHU1" s="128"/>
      <c r="MHV1" s="128"/>
      <c r="MHW1" s="128"/>
      <c r="MHX1" s="128"/>
      <c r="MHY1" s="128"/>
      <c r="MHZ1" s="128"/>
      <c r="MIA1" s="128"/>
      <c r="MIB1" s="128"/>
      <c r="MIC1" s="128"/>
      <c r="MID1" s="128"/>
      <c r="MIE1" s="128"/>
      <c r="MIF1" s="128"/>
      <c r="MIG1" s="128"/>
      <c r="MIH1" s="128"/>
      <c r="MII1" s="128"/>
      <c r="MIJ1" s="128"/>
      <c r="MIK1" s="128"/>
      <c r="MIL1" s="128"/>
      <c r="MIM1" s="128"/>
      <c r="MIN1" s="128"/>
      <c r="MIO1" s="128"/>
      <c r="MIP1" s="128"/>
      <c r="MIQ1" s="128"/>
      <c r="MIR1" s="128"/>
      <c r="MIS1" s="128"/>
      <c r="MIT1" s="128"/>
      <c r="MIU1" s="128"/>
      <c r="MIV1" s="128"/>
      <c r="MIW1" s="128"/>
      <c r="MIX1" s="128"/>
      <c r="MIY1" s="128"/>
      <c r="MIZ1" s="128"/>
      <c r="MJA1" s="128"/>
      <c r="MJB1" s="128"/>
      <c r="MJC1" s="128"/>
      <c r="MJD1" s="128"/>
      <c r="MJE1" s="128"/>
      <c r="MJF1" s="128"/>
      <c r="MJG1" s="128"/>
      <c r="MJH1" s="128"/>
      <c r="MJI1" s="128"/>
      <c r="MJJ1" s="128"/>
      <c r="MJK1" s="128"/>
      <c r="MJL1" s="128"/>
      <c r="MJM1" s="128"/>
      <c r="MJN1" s="128"/>
      <c r="MJO1" s="128"/>
      <c r="MJP1" s="128"/>
      <c r="MJQ1" s="128"/>
      <c r="MJR1" s="128"/>
      <c r="MJS1" s="128"/>
      <c r="MJT1" s="128"/>
      <c r="MJU1" s="128"/>
      <c r="MJV1" s="128"/>
      <c r="MJW1" s="128"/>
      <c r="MJX1" s="128"/>
      <c r="MJY1" s="128"/>
      <c r="MJZ1" s="128"/>
      <c r="MKA1" s="128"/>
      <c r="MKB1" s="128"/>
      <c r="MKC1" s="128"/>
      <c r="MKD1" s="128"/>
      <c r="MKE1" s="128"/>
      <c r="MKF1" s="128"/>
      <c r="MKG1" s="128"/>
      <c r="MKH1" s="128"/>
      <c r="MKI1" s="128"/>
      <c r="MKJ1" s="128"/>
      <c r="MKK1" s="128"/>
      <c r="MKL1" s="128"/>
      <c r="MKM1" s="128"/>
      <c r="MKN1" s="128"/>
      <c r="MKO1" s="128"/>
      <c r="MKP1" s="128"/>
      <c r="MKQ1" s="128"/>
      <c r="MKR1" s="128"/>
      <c r="MKS1" s="128"/>
      <c r="MKT1" s="128"/>
      <c r="MKU1" s="128"/>
      <c r="MKV1" s="128"/>
      <c r="MKW1" s="128"/>
      <c r="MKX1" s="128"/>
      <c r="MKY1" s="128"/>
      <c r="MKZ1" s="128"/>
      <c r="MLA1" s="128"/>
      <c r="MLB1" s="128"/>
      <c r="MLC1" s="128"/>
      <c r="MLD1" s="128"/>
      <c r="MLE1" s="128"/>
      <c r="MLF1" s="128"/>
      <c r="MLG1" s="128"/>
      <c r="MLH1" s="128"/>
      <c r="MLI1" s="128"/>
      <c r="MLJ1" s="128"/>
      <c r="MLK1" s="128"/>
      <c r="MLL1" s="128"/>
      <c r="MLM1" s="128"/>
      <c r="MLN1" s="128"/>
      <c r="MLO1" s="128"/>
      <c r="MLP1" s="128"/>
      <c r="MLQ1" s="128"/>
      <c r="MLR1" s="128"/>
      <c r="MLS1" s="128"/>
      <c r="MLT1" s="128"/>
      <c r="MLU1" s="128"/>
      <c r="MLV1" s="128"/>
      <c r="MLW1" s="128"/>
      <c r="MLX1" s="128"/>
      <c r="MLY1" s="128"/>
      <c r="MLZ1" s="128"/>
      <c r="MMA1" s="128"/>
      <c r="MMB1" s="128"/>
      <c r="MMC1" s="128"/>
      <c r="MMD1" s="128"/>
      <c r="MME1" s="128"/>
      <c r="MMF1" s="128"/>
      <c r="MMG1" s="128"/>
      <c r="MMH1" s="128"/>
      <c r="MMI1" s="128"/>
      <c r="MMJ1" s="128"/>
      <c r="MMK1" s="128"/>
      <c r="MML1" s="128"/>
      <c r="MMM1" s="128"/>
      <c r="MMN1" s="128"/>
      <c r="MMO1" s="128"/>
      <c r="MMP1" s="128"/>
      <c r="MMQ1" s="128"/>
      <c r="MMR1" s="128"/>
      <c r="MMS1" s="128"/>
      <c r="MMT1" s="128"/>
      <c r="MMU1" s="128"/>
      <c r="MMV1" s="128"/>
      <c r="MMW1" s="128"/>
      <c r="MMX1" s="128"/>
      <c r="MMY1" s="128"/>
      <c r="MMZ1" s="128"/>
      <c r="MNA1" s="128"/>
      <c r="MNB1" s="128"/>
      <c r="MNC1" s="128"/>
      <c r="MND1" s="128"/>
      <c r="MNE1" s="128"/>
      <c r="MNF1" s="128"/>
      <c r="MNG1" s="128"/>
      <c r="MNH1" s="128"/>
      <c r="MNI1" s="128"/>
      <c r="MNJ1" s="128"/>
      <c r="MNK1" s="128"/>
      <c r="MNL1" s="128"/>
      <c r="MNM1" s="128"/>
      <c r="MNN1" s="128"/>
      <c r="MNO1" s="128"/>
      <c r="MNP1" s="128"/>
      <c r="MNQ1" s="128"/>
      <c r="MNR1" s="128"/>
      <c r="MNS1" s="128"/>
      <c r="MNT1" s="128"/>
      <c r="MNU1" s="128"/>
      <c r="MNV1" s="128"/>
      <c r="MNW1" s="128"/>
      <c r="MNX1" s="128"/>
      <c r="MNY1" s="128"/>
      <c r="MNZ1" s="128"/>
      <c r="MOA1" s="128"/>
      <c r="MOB1" s="128"/>
      <c r="MOC1" s="128"/>
      <c r="MOD1" s="128"/>
      <c r="MOE1" s="128"/>
      <c r="MOF1" s="128"/>
      <c r="MOG1" s="128"/>
      <c r="MOH1" s="128"/>
      <c r="MOI1" s="128"/>
      <c r="MOJ1" s="128"/>
      <c r="MOK1" s="128"/>
      <c r="MOL1" s="128"/>
      <c r="MOM1" s="128"/>
      <c r="MON1" s="128"/>
      <c r="MOO1" s="128"/>
      <c r="MOP1" s="128"/>
      <c r="MOQ1" s="128"/>
      <c r="MOR1" s="128"/>
      <c r="MOS1" s="128"/>
      <c r="MOT1" s="128"/>
      <c r="MOU1" s="128"/>
      <c r="MOV1" s="128"/>
      <c r="MOW1" s="128"/>
      <c r="MOX1" s="128"/>
      <c r="MOY1" s="128"/>
      <c r="MOZ1" s="128"/>
      <c r="MPA1" s="128"/>
      <c r="MPB1" s="128"/>
      <c r="MPC1" s="128"/>
      <c r="MPD1" s="128"/>
      <c r="MPE1" s="128"/>
      <c r="MPF1" s="128"/>
      <c r="MPG1" s="128"/>
      <c r="MPH1" s="128"/>
      <c r="MPI1" s="128"/>
      <c r="MPJ1" s="128"/>
      <c r="MPK1" s="128"/>
      <c r="MPL1" s="128"/>
      <c r="MPM1" s="128"/>
      <c r="MPN1" s="128"/>
      <c r="MPO1" s="128"/>
      <c r="MPP1" s="128"/>
      <c r="MPQ1" s="128"/>
      <c r="MPR1" s="128"/>
      <c r="MPS1" s="128"/>
      <c r="MPT1" s="128"/>
      <c r="MPU1" s="128"/>
      <c r="MPV1" s="128"/>
      <c r="MPW1" s="128"/>
      <c r="MPX1" s="128"/>
      <c r="MPY1" s="128"/>
      <c r="MPZ1" s="128"/>
      <c r="MQA1" s="128"/>
      <c r="MQB1" s="128"/>
      <c r="MQC1" s="128"/>
      <c r="MQD1" s="128"/>
      <c r="MQE1" s="128"/>
      <c r="MQF1" s="128"/>
      <c r="MQG1" s="128"/>
      <c r="MQH1" s="128"/>
      <c r="MQI1" s="128"/>
      <c r="MQJ1" s="128"/>
      <c r="MQK1" s="128"/>
      <c r="MQL1" s="128"/>
      <c r="MQM1" s="128"/>
      <c r="MQN1" s="128"/>
      <c r="MQO1" s="128"/>
      <c r="MQP1" s="128"/>
      <c r="MQQ1" s="128"/>
      <c r="MQR1" s="128"/>
      <c r="MQS1" s="128"/>
      <c r="MQT1" s="128"/>
      <c r="MQU1" s="128"/>
      <c r="MQV1" s="128"/>
      <c r="MQW1" s="128"/>
      <c r="MQX1" s="128"/>
      <c r="MQY1" s="128"/>
      <c r="MQZ1" s="128"/>
      <c r="MRA1" s="128"/>
      <c r="MRB1" s="128"/>
      <c r="MRC1" s="128"/>
      <c r="MRD1" s="128"/>
      <c r="MRE1" s="128"/>
      <c r="MRF1" s="128"/>
      <c r="MRG1" s="128"/>
      <c r="MRH1" s="128"/>
      <c r="MRI1" s="128"/>
      <c r="MRJ1" s="128"/>
      <c r="MRK1" s="128"/>
      <c r="MRL1" s="128"/>
      <c r="MRM1" s="128"/>
      <c r="MRN1" s="128"/>
      <c r="MRO1" s="128"/>
      <c r="MRP1" s="128"/>
      <c r="MRQ1" s="128"/>
      <c r="MRR1" s="128"/>
      <c r="MRS1" s="128"/>
      <c r="MRT1" s="128"/>
      <c r="MRU1" s="128"/>
      <c r="MRV1" s="128"/>
      <c r="MRW1" s="128"/>
      <c r="MRX1" s="128"/>
      <c r="MRY1" s="128"/>
      <c r="MRZ1" s="128"/>
      <c r="MSA1" s="128"/>
      <c r="MSB1" s="128"/>
      <c r="MSC1" s="128"/>
      <c r="MSD1" s="128"/>
      <c r="MSE1" s="128"/>
      <c r="MSF1" s="128"/>
      <c r="MSG1" s="128"/>
      <c r="MSH1" s="128"/>
      <c r="MSI1" s="128"/>
      <c r="MSJ1" s="128"/>
      <c r="MSK1" s="128"/>
      <c r="MSL1" s="128"/>
      <c r="MSM1" s="128"/>
      <c r="MSN1" s="128"/>
      <c r="MSO1" s="128"/>
      <c r="MSP1" s="128"/>
      <c r="MSQ1" s="128"/>
      <c r="MSR1" s="128"/>
      <c r="MSS1" s="128"/>
      <c r="MST1" s="128"/>
      <c r="MSU1" s="128"/>
      <c r="MSV1" s="128"/>
      <c r="MSW1" s="128"/>
      <c r="MSX1" s="128"/>
      <c r="MSY1" s="128"/>
      <c r="MSZ1" s="128"/>
      <c r="MTA1" s="128"/>
      <c r="MTB1" s="128"/>
      <c r="MTC1" s="128"/>
      <c r="MTD1" s="128"/>
      <c r="MTE1" s="128"/>
      <c r="MTF1" s="128"/>
      <c r="MTG1" s="128"/>
      <c r="MTH1" s="128"/>
      <c r="MTI1" s="128"/>
      <c r="MTJ1" s="128"/>
      <c r="MTK1" s="128"/>
      <c r="MTL1" s="128"/>
      <c r="MTM1" s="128"/>
      <c r="MTN1" s="128"/>
      <c r="MTO1" s="128"/>
      <c r="MTP1" s="128"/>
      <c r="MTQ1" s="128"/>
      <c r="MTR1" s="128"/>
      <c r="MTS1" s="128"/>
      <c r="MTT1" s="128"/>
      <c r="MTU1" s="128"/>
      <c r="MTV1" s="128"/>
      <c r="MTW1" s="128"/>
      <c r="MTX1" s="128"/>
      <c r="MTY1" s="128"/>
      <c r="MTZ1" s="128"/>
      <c r="MUA1" s="128"/>
      <c r="MUB1" s="128"/>
      <c r="MUC1" s="128"/>
      <c r="MUD1" s="128"/>
      <c r="MUE1" s="128"/>
      <c r="MUF1" s="128"/>
      <c r="MUG1" s="128"/>
      <c r="MUH1" s="128"/>
      <c r="MUI1" s="128"/>
      <c r="MUJ1" s="128"/>
      <c r="MUK1" s="128"/>
      <c r="MUL1" s="128"/>
      <c r="MUM1" s="128"/>
      <c r="MUN1" s="128"/>
      <c r="MUO1" s="128"/>
      <c r="MUP1" s="128"/>
      <c r="MUQ1" s="128"/>
      <c r="MUR1" s="128"/>
      <c r="MUS1" s="128"/>
      <c r="MUT1" s="128"/>
      <c r="MUU1" s="128"/>
      <c r="MUV1" s="128"/>
      <c r="MUW1" s="128"/>
      <c r="MUX1" s="128"/>
      <c r="MUY1" s="128"/>
      <c r="MUZ1" s="128"/>
      <c r="MVA1" s="128"/>
      <c r="MVB1" s="128"/>
      <c r="MVC1" s="128"/>
      <c r="MVD1" s="128"/>
      <c r="MVE1" s="128"/>
      <c r="MVF1" s="128"/>
      <c r="MVG1" s="128"/>
      <c r="MVH1" s="128"/>
      <c r="MVI1" s="128"/>
      <c r="MVJ1" s="128"/>
      <c r="MVK1" s="128"/>
      <c r="MVL1" s="128"/>
      <c r="MVM1" s="128"/>
      <c r="MVN1" s="128"/>
      <c r="MVO1" s="128"/>
      <c r="MVP1" s="128"/>
      <c r="MVQ1" s="128"/>
      <c r="MVR1" s="128"/>
      <c r="MVS1" s="128"/>
      <c r="MVT1" s="128"/>
      <c r="MVU1" s="128"/>
      <c r="MVV1" s="128"/>
      <c r="MVW1" s="128"/>
      <c r="MVX1" s="128"/>
      <c r="MVY1" s="128"/>
      <c r="MVZ1" s="128"/>
      <c r="MWA1" s="128"/>
      <c r="MWB1" s="128"/>
      <c r="MWC1" s="128"/>
      <c r="MWD1" s="128"/>
      <c r="MWE1" s="128"/>
      <c r="MWF1" s="128"/>
      <c r="MWG1" s="128"/>
      <c r="MWH1" s="128"/>
      <c r="MWI1" s="128"/>
      <c r="MWJ1" s="128"/>
      <c r="MWK1" s="128"/>
      <c r="MWL1" s="128"/>
      <c r="MWM1" s="128"/>
      <c r="MWN1" s="128"/>
      <c r="MWO1" s="128"/>
      <c r="MWP1" s="128"/>
      <c r="MWQ1" s="128"/>
      <c r="MWR1" s="128"/>
      <c r="MWS1" s="128"/>
      <c r="MWT1" s="128"/>
      <c r="MWU1" s="128"/>
      <c r="MWV1" s="128"/>
      <c r="MWW1" s="128"/>
      <c r="MWX1" s="128"/>
      <c r="MWY1" s="128"/>
      <c r="MWZ1" s="128"/>
      <c r="MXA1" s="128"/>
      <c r="MXB1" s="128"/>
      <c r="MXC1" s="128"/>
      <c r="MXD1" s="128"/>
      <c r="MXE1" s="128"/>
      <c r="MXF1" s="128"/>
      <c r="MXG1" s="128"/>
      <c r="MXH1" s="128"/>
      <c r="MXI1" s="128"/>
      <c r="MXJ1" s="128"/>
      <c r="MXK1" s="128"/>
      <c r="MXL1" s="128"/>
      <c r="MXM1" s="128"/>
      <c r="MXN1" s="128"/>
      <c r="MXO1" s="128"/>
      <c r="MXP1" s="128"/>
      <c r="MXQ1" s="128"/>
      <c r="MXR1" s="128"/>
      <c r="MXS1" s="128"/>
      <c r="MXT1" s="128"/>
      <c r="MXU1" s="128"/>
      <c r="MXV1" s="128"/>
      <c r="MXW1" s="128"/>
      <c r="MXX1" s="128"/>
      <c r="MXY1" s="128"/>
      <c r="MXZ1" s="128"/>
      <c r="MYA1" s="128"/>
      <c r="MYB1" s="128"/>
      <c r="MYC1" s="128"/>
      <c r="MYD1" s="128"/>
      <c r="MYE1" s="128"/>
      <c r="MYF1" s="128"/>
      <c r="MYG1" s="128"/>
      <c r="MYH1" s="128"/>
      <c r="MYI1" s="128"/>
      <c r="MYJ1" s="128"/>
      <c r="MYK1" s="128"/>
      <c r="MYL1" s="128"/>
      <c r="MYM1" s="128"/>
      <c r="MYN1" s="128"/>
      <c r="MYO1" s="128"/>
      <c r="MYP1" s="128"/>
      <c r="MYQ1" s="128"/>
      <c r="MYR1" s="128"/>
      <c r="MYS1" s="128"/>
      <c r="MYT1" s="128"/>
      <c r="MYU1" s="128"/>
      <c r="MYV1" s="128"/>
      <c r="MYW1" s="128"/>
      <c r="MYX1" s="128"/>
      <c r="MYY1" s="128"/>
      <c r="MYZ1" s="128"/>
      <c r="MZA1" s="128"/>
      <c r="MZB1" s="128"/>
      <c r="MZC1" s="128"/>
      <c r="MZD1" s="128"/>
      <c r="MZE1" s="128"/>
      <c r="MZF1" s="128"/>
      <c r="MZG1" s="128"/>
      <c r="MZH1" s="128"/>
      <c r="MZI1" s="128"/>
      <c r="MZJ1" s="128"/>
      <c r="MZK1" s="128"/>
      <c r="MZL1" s="128"/>
      <c r="MZM1" s="128"/>
      <c r="MZN1" s="128"/>
      <c r="MZO1" s="128"/>
      <c r="MZP1" s="128"/>
      <c r="MZQ1" s="128"/>
      <c r="MZR1" s="128"/>
      <c r="MZS1" s="128"/>
      <c r="MZT1" s="128"/>
      <c r="MZU1" s="128"/>
      <c r="MZV1" s="128"/>
      <c r="MZW1" s="128"/>
      <c r="MZX1" s="128"/>
      <c r="MZY1" s="128"/>
      <c r="MZZ1" s="128"/>
      <c r="NAA1" s="128"/>
      <c r="NAB1" s="128"/>
      <c r="NAC1" s="128"/>
      <c r="NAD1" s="128"/>
      <c r="NAE1" s="128"/>
      <c r="NAF1" s="128"/>
      <c r="NAG1" s="128"/>
      <c r="NAH1" s="128"/>
      <c r="NAI1" s="128"/>
      <c r="NAJ1" s="128"/>
      <c r="NAK1" s="128"/>
      <c r="NAL1" s="128"/>
      <c r="NAM1" s="128"/>
      <c r="NAN1" s="128"/>
      <c r="NAO1" s="128"/>
      <c r="NAP1" s="128"/>
      <c r="NAQ1" s="128"/>
      <c r="NAR1" s="128"/>
      <c r="NAS1" s="128"/>
      <c r="NAT1" s="128"/>
      <c r="NAU1" s="128"/>
      <c r="NAV1" s="128"/>
      <c r="NAW1" s="128"/>
      <c r="NAX1" s="128"/>
      <c r="NAY1" s="128"/>
      <c r="NAZ1" s="128"/>
      <c r="NBA1" s="128"/>
      <c r="NBB1" s="128"/>
      <c r="NBC1" s="128"/>
      <c r="NBD1" s="128"/>
      <c r="NBE1" s="128"/>
      <c r="NBF1" s="128"/>
      <c r="NBG1" s="128"/>
      <c r="NBH1" s="128"/>
      <c r="NBI1" s="128"/>
      <c r="NBJ1" s="128"/>
      <c r="NBK1" s="128"/>
      <c r="NBL1" s="128"/>
      <c r="NBM1" s="128"/>
      <c r="NBN1" s="128"/>
      <c r="NBO1" s="128"/>
      <c r="NBP1" s="128"/>
      <c r="NBQ1" s="128"/>
      <c r="NBR1" s="128"/>
      <c r="NBS1" s="128"/>
      <c r="NBT1" s="128"/>
      <c r="NBU1" s="128"/>
      <c r="NBV1" s="128"/>
      <c r="NBW1" s="128"/>
      <c r="NBX1" s="128"/>
      <c r="NBY1" s="128"/>
      <c r="NBZ1" s="128"/>
      <c r="NCA1" s="128"/>
      <c r="NCB1" s="128"/>
      <c r="NCC1" s="128"/>
      <c r="NCD1" s="128"/>
      <c r="NCE1" s="128"/>
      <c r="NCF1" s="128"/>
      <c r="NCG1" s="128"/>
      <c r="NCH1" s="128"/>
      <c r="NCI1" s="128"/>
      <c r="NCJ1" s="128"/>
      <c r="NCK1" s="128"/>
      <c r="NCL1" s="128"/>
      <c r="NCM1" s="128"/>
      <c r="NCN1" s="128"/>
      <c r="NCO1" s="128"/>
      <c r="NCP1" s="128"/>
      <c r="NCQ1" s="128"/>
      <c r="NCR1" s="128"/>
      <c r="NCS1" s="128"/>
      <c r="NCT1" s="128"/>
      <c r="NCU1" s="128"/>
      <c r="NCV1" s="128"/>
      <c r="NCW1" s="128"/>
      <c r="NCX1" s="128"/>
      <c r="NCY1" s="128"/>
      <c r="NCZ1" s="128"/>
      <c r="NDA1" s="128"/>
      <c r="NDB1" s="128"/>
      <c r="NDC1" s="128"/>
      <c r="NDD1" s="128"/>
      <c r="NDE1" s="128"/>
      <c r="NDF1" s="128"/>
      <c r="NDG1" s="128"/>
      <c r="NDH1" s="128"/>
      <c r="NDI1" s="128"/>
      <c r="NDJ1" s="128"/>
      <c r="NDK1" s="128"/>
      <c r="NDL1" s="128"/>
      <c r="NDM1" s="128"/>
      <c r="NDN1" s="128"/>
      <c r="NDO1" s="128"/>
      <c r="NDP1" s="128"/>
      <c r="NDQ1" s="128"/>
      <c r="NDR1" s="128"/>
      <c r="NDS1" s="128"/>
      <c r="NDT1" s="128"/>
      <c r="NDU1" s="128"/>
      <c r="NDV1" s="128"/>
      <c r="NDW1" s="128"/>
      <c r="NDX1" s="128"/>
      <c r="NDY1" s="128"/>
      <c r="NDZ1" s="128"/>
      <c r="NEA1" s="128"/>
      <c r="NEB1" s="128"/>
      <c r="NEC1" s="128"/>
      <c r="NED1" s="128"/>
      <c r="NEE1" s="128"/>
      <c r="NEF1" s="128"/>
      <c r="NEG1" s="128"/>
      <c r="NEH1" s="128"/>
      <c r="NEI1" s="128"/>
      <c r="NEJ1" s="128"/>
      <c r="NEK1" s="128"/>
      <c r="NEL1" s="128"/>
      <c r="NEM1" s="128"/>
      <c r="NEN1" s="128"/>
      <c r="NEO1" s="128"/>
      <c r="NEP1" s="128"/>
      <c r="NEQ1" s="128"/>
      <c r="NER1" s="128"/>
      <c r="NES1" s="128"/>
      <c r="NET1" s="128"/>
      <c r="NEU1" s="128"/>
      <c r="NEV1" s="128"/>
      <c r="NEW1" s="128"/>
      <c r="NEX1" s="128"/>
      <c r="NEY1" s="128"/>
      <c r="NEZ1" s="128"/>
      <c r="NFA1" s="128"/>
      <c r="NFB1" s="128"/>
      <c r="NFC1" s="128"/>
      <c r="NFD1" s="128"/>
      <c r="NFE1" s="128"/>
      <c r="NFF1" s="128"/>
      <c r="NFG1" s="128"/>
      <c r="NFH1" s="128"/>
      <c r="NFI1" s="128"/>
      <c r="NFJ1" s="128"/>
      <c r="NFK1" s="128"/>
      <c r="NFL1" s="128"/>
      <c r="NFM1" s="128"/>
      <c r="NFN1" s="128"/>
      <c r="NFO1" s="128"/>
      <c r="NFP1" s="128"/>
      <c r="NFQ1" s="128"/>
      <c r="NFR1" s="128"/>
      <c r="NFS1" s="128"/>
      <c r="NFT1" s="128"/>
      <c r="NFU1" s="128"/>
      <c r="NFV1" s="128"/>
      <c r="NFW1" s="128"/>
      <c r="NFX1" s="128"/>
      <c r="NFY1" s="128"/>
      <c r="NFZ1" s="128"/>
      <c r="NGA1" s="128"/>
      <c r="NGB1" s="128"/>
      <c r="NGC1" s="128"/>
      <c r="NGD1" s="128"/>
      <c r="NGE1" s="128"/>
      <c r="NGF1" s="128"/>
      <c r="NGG1" s="128"/>
      <c r="NGH1" s="128"/>
      <c r="NGI1" s="128"/>
      <c r="NGJ1" s="128"/>
      <c r="NGK1" s="128"/>
      <c r="NGL1" s="128"/>
      <c r="NGM1" s="128"/>
      <c r="NGN1" s="128"/>
      <c r="NGO1" s="128"/>
      <c r="NGP1" s="128"/>
      <c r="NGQ1" s="128"/>
      <c r="NGR1" s="128"/>
      <c r="NGS1" s="128"/>
      <c r="NGT1" s="128"/>
      <c r="NGU1" s="128"/>
      <c r="NGV1" s="128"/>
      <c r="NGW1" s="128"/>
      <c r="NGX1" s="128"/>
      <c r="NGY1" s="128"/>
      <c r="NGZ1" s="128"/>
      <c r="NHA1" s="128"/>
      <c r="NHB1" s="128"/>
      <c r="NHC1" s="128"/>
      <c r="NHD1" s="128"/>
      <c r="NHE1" s="128"/>
      <c r="NHF1" s="128"/>
      <c r="NHG1" s="128"/>
      <c r="NHH1" s="128"/>
      <c r="NHI1" s="128"/>
      <c r="NHJ1" s="128"/>
      <c r="NHK1" s="128"/>
      <c r="NHL1" s="128"/>
      <c r="NHM1" s="128"/>
      <c r="NHN1" s="128"/>
      <c r="NHO1" s="128"/>
      <c r="NHP1" s="128"/>
      <c r="NHQ1" s="128"/>
      <c r="NHR1" s="128"/>
      <c r="NHS1" s="128"/>
      <c r="NHT1" s="128"/>
      <c r="NHU1" s="128"/>
      <c r="NHV1" s="128"/>
      <c r="NHW1" s="128"/>
      <c r="NHX1" s="128"/>
      <c r="NHY1" s="128"/>
      <c r="NHZ1" s="128"/>
      <c r="NIA1" s="128"/>
      <c r="NIB1" s="128"/>
      <c r="NIC1" s="128"/>
      <c r="NID1" s="128"/>
      <c r="NIE1" s="128"/>
      <c r="NIF1" s="128"/>
      <c r="NIG1" s="128"/>
      <c r="NIH1" s="128"/>
      <c r="NII1" s="128"/>
      <c r="NIJ1" s="128"/>
      <c r="NIK1" s="128"/>
      <c r="NIL1" s="128"/>
      <c r="NIM1" s="128"/>
      <c r="NIN1" s="128"/>
      <c r="NIO1" s="128"/>
      <c r="NIP1" s="128"/>
      <c r="NIQ1" s="128"/>
      <c r="NIR1" s="128"/>
      <c r="NIS1" s="128"/>
      <c r="NIT1" s="128"/>
      <c r="NIU1" s="128"/>
      <c r="NIV1" s="128"/>
      <c r="NIW1" s="128"/>
      <c r="NIX1" s="128"/>
      <c r="NIY1" s="128"/>
      <c r="NIZ1" s="128"/>
      <c r="NJA1" s="128"/>
      <c r="NJB1" s="128"/>
      <c r="NJC1" s="128"/>
      <c r="NJD1" s="128"/>
      <c r="NJE1" s="128"/>
      <c r="NJF1" s="128"/>
      <c r="NJG1" s="128"/>
      <c r="NJH1" s="128"/>
      <c r="NJI1" s="128"/>
      <c r="NJJ1" s="128"/>
      <c r="NJK1" s="128"/>
      <c r="NJL1" s="128"/>
      <c r="NJM1" s="128"/>
      <c r="NJN1" s="128"/>
      <c r="NJO1" s="128"/>
      <c r="NJP1" s="128"/>
      <c r="NJQ1" s="128"/>
      <c r="NJR1" s="128"/>
      <c r="NJS1" s="128"/>
      <c r="NJT1" s="128"/>
      <c r="NJU1" s="128"/>
      <c r="NJV1" s="128"/>
      <c r="NJW1" s="128"/>
      <c r="NJX1" s="128"/>
      <c r="NJY1" s="128"/>
      <c r="NJZ1" s="128"/>
      <c r="NKA1" s="128"/>
      <c r="NKB1" s="128"/>
      <c r="NKC1" s="128"/>
      <c r="NKD1" s="128"/>
      <c r="NKE1" s="128"/>
      <c r="NKF1" s="128"/>
      <c r="NKG1" s="128"/>
      <c r="NKH1" s="128"/>
      <c r="NKI1" s="128"/>
      <c r="NKJ1" s="128"/>
      <c r="NKK1" s="128"/>
      <c r="NKL1" s="128"/>
      <c r="NKM1" s="128"/>
      <c r="NKN1" s="128"/>
      <c r="NKO1" s="128"/>
      <c r="NKP1" s="128"/>
      <c r="NKQ1" s="128"/>
      <c r="NKR1" s="128"/>
      <c r="NKS1" s="128"/>
      <c r="NKT1" s="128"/>
      <c r="NKU1" s="128"/>
      <c r="NKV1" s="128"/>
      <c r="NKW1" s="128"/>
      <c r="NKX1" s="128"/>
      <c r="NKY1" s="128"/>
      <c r="NKZ1" s="128"/>
      <c r="NLA1" s="128"/>
      <c r="NLB1" s="128"/>
      <c r="NLC1" s="128"/>
      <c r="NLD1" s="128"/>
      <c r="NLE1" s="128"/>
      <c r="NLF1" s="128"/>
      <c r="NLG1" s="128"/>
      <c r="NLH1" s="128"/>
      <c r="NLI1" s="128"/>
      <c r="NLJ1" s="128"/>
      <c r="NLK1" s="128"/>
      <c r="NLL1" s="128"/>
      <c r="NLM1" s="128"/>
      <c r="NLN1" s="128"/>
      <c r="NLO1" s="128"/>
      <c r="NLP1" s="128"/>
      <c r="NLQ1" s="128"/>
      <c r="NLR1" s="128"/>
      <c r="NLS1" s="128"/>
      <c r="NLT1" s="128"/>
      <c r="NLU1" s="128"/>
      <c r="NLV1" s="128"/>
      <c r="NLW1" s="128"/>
      <c r="NLX1" s="128"/>
      <c r="NLY1" s="128"/>
      <c r="NLZ1" s="128"/>
      <c r="NMA1" s="128"/>
      <c r="NMB1" s="128"/>
      <c r="NMC1" s="128"/>
      <c r="NMD1" s="128"/>
      <c r="NME1" s="128"/>
      <c r="NMF1" s="128"/>
      <c r="NMG1" s="128"/>
      <c r="NMH1" s="128"/>
      <c r="NMI1" s="128"/>
      <c r="NMJ1" s="128"/>
      <c r="NMK1" s="128"/>
      <c r="NML1" s="128"/>
      <c r="NMM1" s="128"/>
      <c r="NMN1" s="128"/>
      <c r="NMO1" s="128"/>
      <c r="NMP1" s="128"/>
      <c r="NMQ1" s="128"/>
      <c r="NMR1" s="128"/>
      <c r="NMS1" s="128"/>
      <c r="NMT1" s="128"/>
      <c r="NMU1" s="128"/>
      <c r="NMV1" s="128"/>
      <c r="NMW1" s="128"/>
      <c r="NMX1" s="128"/>
      <c r="NMY1" s="128"/>
      <c r="NMZ1" s="128"/>
      <c r="NNA1" s="128"/>
      <c r="NNB1" s="128"/>
      <c r="NNC1" s="128"/>
      <c r="NND1" s="128"/>
      <c r="NNE1" s="128"/>
      <c r="NNF1" s="128"/>
      <c r="NNG1" s="128"/>
      <c r="NNH1" s="128"/>
      <c r="NNI1" s="128"/>
      <c r="NNJ1" s="128"/>
      <c r="NNK1" s="128"/>
      <c r="NNL1" s="128"/>
      <c r="NNM1" s="128"/>
      <c r="NNN1" s="128"/>
      <c r="NNO1" s="128"/>
      <c r="NNP1" s="128"/>
      <c r="NNQ1" s="128"/>
      <c r="NNR1" s="128"/>
      <c r="NNS1" s="128"/>
      <c r="NNT1" s="128"/>
      <c r="NNU1" s="128"/>
      <c r="NNV1" s="128"/>
      <c r="NNW1" s="128"/>
      <c r="NNX1" s="128"/>
      <c r="NNY1" s="128"/>
      <c r="NNZ1" s="128"/>
      <c r="NOA1" s="128"/>
      <c r="NOB1" s="128"/>
      <c r="NOC1" s="128"/>
      <c r="NOD1" s="128"/>
      <c r="NOE1" s="128"/>
      <c r="NOF1" s="128"/>
      <c r="NOG1" s="128"/>
      <c r="NOH1" s="128"/>
      <c r="NOI1" s="128"/>
      <c r="NOJ1" s="128"/>
      <c r="NOK1" s="128"/>
      <c r="NOL1" s="128"/>
      <c r="NOM1" s="128"/>
      <c r="NON1" s="128"/>
      <c r="NOO1" s="128"/>
      <c r="NOP1" s="128"/>
      <c r="NOQ1" s="128"/>
      <c r="NOR1" s="128"/>
      <c r="NOS1" s="128"/>
      <c r="NOT1" s="128"/>
      <c r="NOU1" s="128"/>
      <c r="NOV1" s="128"/>
      <c r="NOW1" s="128"/>
      <c r="NOX1" s="128"/>
      <c r="NOY1" s="128"/>
      <c r="NOZ1" s="128"/>
      <c r="NPA1" s="128"/>
      <c r="NPB1" s="128"/>
      <c r="NPC1" s="128"/>
      <c r="NPD1" s="128"/>
      <c r="NPE1" s="128"/>
      <c r="NPF1" s="128"/>
      <c r="NPG1" s="128"/>
      <c r="NPH1" s="128"/>
      <c r="NPI1" s="128"/>
      <c r="NPJ1" s="128"/>
      <c r="NPK1" s="128"/>
      <c r="NPL1" s="128"/>
      <c r="NPM1" s="128"/>
      <c r="NPN1" s="128"/>
      <c r="NPO1" s="128"/>
      <c r="NPP1" s="128"/>
      <c r="NPQ1" s="128"/>
      <c r="NPR1" s="128"/>
      <c r="NPS1" s="128"/>
      <c r="NPT1" s="128"/>
      <c r="NPU1" s="128"/>
      <c r="NPV1" s="128"/>
      <c r="NPW1" s="128"/>
      <c r="NPX1" s="128"/>
      <c r="NPY1" s="128"/>
      <c r="NPZ1" s="128"/>
      <c r="NQA1" s="128"/>
      <c r="NQB1" s="128"/>
      <c r="NQC1" s="128"/>
      <c r="NQD1" s="128"/>
      <c r="NQE1" s="128"/>
      <c r="NQF1" s="128"/>
      <c r="NQG1" s="128"/>
      <c r="NQH1" s="128"/>
      <c r="NQI1" s="128"/>
      <c r="NQJ1" s="128"/>
      <c r="NQK1" s="128"/>
      <c r="NQL1" s="128"/>
      <c r="NQM1" s="128"/>
      <c r="NQN1" s="128"/>
      <c r="NQO1" s="128"/>
      <c r="NQP1" s="128"/>
      <c r="NQQ1" s="128"/>
      <c r="NQR1" s="128"/>
      <c r="NQS1" s="128"/>
      <c r="NQT1" s="128"/>
      <c r="NQU1" s="128"/>
      <c r="NQV1" s="128"/>
      <c r="NQW1" s="128"/>
      <c r="NQX1" s="128"/>
      <c r="NQY1" s="128"/>
      <c r="NQZ1" s="128"/>
      <c r="NRA1" s="128"/>
      <c r="NRB1" s="128"/>
      <c r="NRC1" s="128"/>
      <c r="NRD1" s="128"/>
      <c r="NRE1" s="128"/>
      <c r="NRF1" s="128"/>
      <c r="NRG1" s="128"/>
      <c r="NRH1" s="128"/>
      <c r="NRI1" s="128"/>
      <c r="NRJ1" s="128"/>
      <c r="NRK1" s="128"/>
      <c r="NRL1" s="128"/>
      <c r="NRM1" s="128"/>
      <c r="NRN1" s="128"/>
      <c r="NRO1" s="128"/>
      <c r="NRP1" s="128"/>
      <c r="NRQ1" s="128"/>
      <c r="NRR1" s="128"/>
      <c r="NRS1" s="128"/>
      <c r="NRT1" s="128"/>
      <c r="NRU1" s="128"/>
      <c r="NRV1" s="128"/>
      <c r="NRW1" s="128"/>
      <c r="NRX1" s="128"/>
      <c r="NRY1" s="128"/>
      <c r="NRZ1" s="128"/>
      <c r="NSA1" s="128"/>
      <c r="NSB1" s="128"/>
      <c r="NSC1" s="128"/>
      <c r="NSD1" s="128"/>
      <c r="NSE1" s="128"/>
      <c r="NSF1" s="128"/>
      <c r="NSG1" s="128"/>
      <c r="NSH1" s="128"/>
      <c r="NSI1" s="128"/>
      <c r="NSJ1" s="128"/>
      <c r="NSK1" s="128"/>
      <c r="NSL1" s="128"/>
      <c r="NSM1" s="128"/>
      <c r="NSN1" s="128"/>
      <c r="NSO1" s="128"/>
      <c r="NSP1" s="128"/>
      <c r="NSQ1" s="128"/>
      <c r="NSR1" s="128"/>
      <c r="NSS1" s="128"/>
      <c r="NST1" s="128"/>
      <c r="NSU1" s="128"/>
      <c r="NSV1" s="128"/>
      <c r="NSW1" s="128"/>
      <c r="NSX1" s="128"/>
      <c r="NSY1" s="128"/>
      <c r="NSZ1" s="128"/>
      <c r="NTA1" s="128"/>
      <c r="NTB1" s="128"/>
      <c r="NTC1" s="128"/>
      <c r="NTD1" s="128"/>
      <c r="NTE1" s="128"/>
      <c r="NTF1" s="128"/>
      <c r="NTG1" s="128"/>
      <c r="NTH1" s="128"/>
      <c r="NTI1" s="128"/>
      <c r="NTJ1" s="128"/>
      <c r="NTK1" s="128"/>
      <c r="NTL1" s="128"/>
      <c r="NTM1" s="128"/>
      <c r="NTN1" s="128"/>
      <c r="NTO1" s="128"/>
      <c r="NTP1" s="128"/>
      <c r="NTQ1" s="128"/>
      <c r="NTR1" s="128"/>
      <c r="NTS1" s="128"/>
      <c r="NTT1" s="128"/>
      <c r="NTU1" s="128"/>
      <c r="NTV1" s="128"/>
      <c r="NTW1" s="128"/>
      <c r="NTX1" s="128"/>
      <c r="NTY1" s="128"/>
      <c r="NTZ1" s="128"/>
      <c r="NUA1" s="128"/>
      <c r="NUB1" s="128"/>
      <c r="NUC1" s="128"/>
      <c r="NUD1" s="128"/>
      <c r="NUE1" s="128"/>
      <c r="NUF1" s="128"/>
      <c r="NUG1" s="128"/>
      <c r="NUH1" s="128"/>
      <c r="NUI1" s="128"/>
      <c r="NUJ1" s="128"/>
      <c r="NUK1" s="128"/>
      <c r="NUL1" s="128"/>
      <c r="NUM1" s="128"/>
      <c r="NUN1" s="128"/>
      <c r="NUO1" s="128"/>
      <c r="NUP1" s="128"/>
      <c r="NUQ1" s="128"/>
      <c r="NUR1" s="128"/>
      <c r="NUS1" s="128"/>
      <c r="NUT1" s="128"/>
      <c r="NUU1" s="128"/>
      <c r="NUV1" s="128"/>
      <c r="NUW1" s="128"/>
      <c r="NUX1" s="128"/>
      <c r="NUY1" s="128"/>
      <c r="NUZ1" s="128"/>
      <c r="NVA1" s="128"/>
      <c r="NVB1" s="128"/>
      <c r="NVC1" s="128"/>
      <c r="NVD1" s="128"/>
      <c r="NVE1" s="128"/>
      <c r="NVF1" s="128"/>
      <c r="NVG1" s="128"/>
      <c r="NVH1" s="128"/>
      <c r="NVI1" s="128"/>
      <c r="NVJ1" s="128"/>
      <c r="NVK1" s="128"/>
      <c r="NVL1" s="128"/>
      <c r="NVM1" s="128"/>
      <c r="NVN1" s="128"/>
      <c r="NVO1" s="128"/>
      <c r="NVP1" s="128"/>
      <c r="NVQ1" s="128"/>
      <c r="NVR1" s="128"/>
      <c r="NVS1" s="128"/>
      <c r="NVT1" s="128"/>
      <c r="NVU1" s="128"/>
      <c r="NVV1" s="128"/>
      <c r="NVW1" s="128"/>
      <c r="NVX1" s="128"/>
      <c r="NVY1" s="128"/>
      <c r="NVZ1" s="128"/>
      <c r="NWA1" s="128"/>
      <c r="NWB1" s="128"/>
      <c r="NWC1" s="128"/>
      <c r="NWD1" s="128"/>
      <c r="NWE1" s="128"/>
      <c r="NWF1" s="128"/>
      <c r="NWG1" s="128"/>
      <c r="NWH1" s="128"/>
      <c r="NWI1" s="128"/>
      <c r="NWJ1" s="128"/>
      <c r="NWK1" s="128"/>
      <c r="NWL1" s="128"/>
      <c r="NWM1" s="128"/>
      <c r="NWN1" s="128"/>
      <c r="NWO1" s="128"/>
      <c r="NWP1" s="128"/>
      <c r="NWQ1" s="128"/>
      <c r="NWR1" s="128"/>
      <c r="NWS1" s="128"/>
      <c r="NWT1" s="128"/>
      <c r="NWU1" s="128"/>
      <c r="NWV1" s="128"/>
      <c r="NWW1" s="128"/>
      <c r="NWX1" s="128"/>
      <c r="NWY1" s="128"/>
      <c r="NWZ1" s="128"/>
      <c r="NXA1" s="128"/>
      <c r="NXB1" s="128"/>
      <c r="NXC1" s="128"/>
      <c r="NXD1" s="128"/>
      <c r="NXE1" s="128"/>
      <c r="NXF1" s="128"/>
      <c r="NXG1" s="128"/>
      <c r="NXH1" s="128"/>
      <c r="NXI1" s="128"/>
      <c r="NXJ1" s="128"/>
      <c r="NXK1" s="128"/>
      <c r="NXL1" s="128"/>
      <c r="NXM1" s="128"/>
      <c r="NXN1" s="128"/>
      <c r="NXO1" s="128"/>
      <c r="NXP1" s="128"/>
      <c r="NXQ1" s="128"/>
      <c r="NXR1" s="128"/>
      <c r="NXS1" s="128"/>
      <c r="NXT1" s="128"/>
      <c r="NXU1" s="128"/>
      <c r="NXV1" s="128"/>
      <c r="NXW1" s="128"/>
      <c r="NXX1" s="128"/>
      <c r="NXY1" s="128"/>
      <c r="NXZ1" s="128"/>
      <c r="NYA1" s="128"/>
      <c r="NYB1" s="128"/>
      <c r="NYC1" s="128"/>
      <c r="NYD1" s="128"/>
      <c r="NYE1" s="128"/>
      <c r="NYF1" s="128"/>
      <c r="NYG1" s="128"/>
      <c r="NYH1" s="128"/>
      <c r="NYI1" s="128"/>
      <c r="NYJ1" s="128"/>
      <c r="NYK1" s="128"/>
      <c r="NYL1" s="128"/>
      <c r="NYM1" s="128"/>
      <c r="NYN1" s="128"/>
      <c r="NYO1" s="128"/>
      <c r="NYP1" s="128"/>
      <c r="NYQ1" s="128"/>
      <c r="NYR1" s="128"/>
      <c r="NYS1" s="128"/>
      <c r="NYT1" s="128"/>
      <c r="NYU1" s="128"/>
      <c r="NYV1" s="128"/>
      <c r="NYW1" s="128"/>
      <c r="NYX1" s="128"/>
      <c r="NYY1" s="128"/>
      <c r="NYZ1" s="128"/>
      <c r="NZA1" s="128"/>
      <c r="NZB1" s="128"/>
      <c r="NZC1" s="128"/>
      <c r="NZD1" s="128"/>
      <c r="NZE1" s="128"/>
      <c r="NZF1" s="128"/>
      <c r="NZG1" s="128"/>
      <c r="NZH1" s="128"/>
      <c r="NZI1" s="128"/>
      <c r="NZJ1" s="128"/>
      <c r="NZK1" s="128"/>
      <c r="NZL1" s="128"/>
      <c r="NZM1" s="128"/>
      <c r="NZN1" s="128"/>
      <c r="NZO1" s="128"/>
      <c r="NZP1" s="128"/>
      <c r="NZQ1" s="128"/>
      <c r="NZR1" s="128"/>
      <c r="NZS1" s="128"/>
      <c r="NZT1" s="128"/>
      <c r="NZU1" s="128"/>
      <c r="NZV1" s="128"/>
      <c r="NZW1" s="128"/>
      <c r="NZX1" s="128"/>
      <c r="NZY1" s="128"/>
      <c r="NZZ1" s="128"/>
      <c r="OAA1" s="128"/>
      <c r="OAB1" s="128"/>
      <c r="OAC1" s="128"/>
      <c r="OAD1" s="128"/>
      <c r="OAE1" s="128"/>
      <c r="OAF1" s="128"/>
      <c r="OAG1" s="128"/>
      <c r="OAH1" s="128"/>
      <c r="OAI1" s="128"/>
      <c r="OAJ1" s="128"/>
      <c r="OAK1" s="128"/>
      <c r="OAL1" s="128"/>
      <c r="OAM1" s="128"/>
      <c r="OAN1" s="128"/>
      <c r="OAO1" s="128"/>
      <c r="OAP1" s="128"/>
      <c r="OAQ1" s="128"/>
      <c r="OAR1" s="128"/>
      <c r="OAS1" s="128"/>
      <c r="OAT1" s="128"/>
      <c r="OAU1" s="128"/>
      <c r="OAV1" s="128"/>
      <c r="OAW1" s="128"/>
      <c r="OAX1" s="128"/>
      <c r="OAY1" s="128"/>
      <c r="OAZ1" s="128"/>
      <c r="OBA1" s="128"/>
      <c r="OBB1" s="128"/>
      <c r="OBC1" s="128"/>
      <c r="OBD1" s="128"/>
      <c r="OBE1" s="128"/>
      <c r="OBF1" s="128"/>
      <c r="OBG1" s="128"/>
      <c r="OBH1" s="128"/>
      <c r="OBI1" s="128"/>
      <c r="OBJ1" s="128"/>
      <c r="OBK1" s="128"/>
      <c r="OBL1" s="128"/>
      <c r="OBM1" s="128"/>
      <c r="OBN1" s="128"/>
      <c r="OBO1" s="128"/>
      <c r="OBP1" s="128"/>
      <c r="OBQ1" s="128"/>
      <c r="OBR1" s="128"/>
      <c r="OBS1" s="128"/>
      <c r="OBT1" s="128"/>
      <c r="OBU1" s="128"/>
      <c r="OBV1" s="128"/>
      <c r="OBW1" s="128"/>
      <c r="OBX1" s="128"/>
      <c r="OBY1" s="128"/>
      <c r="OBZ1" s="128"/>
      <c r="OCA1" s="128"/>
      <c r="OCB1" s="128"/>
      <c r="OCC1" s="128"/>
      <c r="OCD1" s="128"/>
      <c r="OCE1" s="128"/>
      <c r="OCF1" s="128"/>
      <c r="OCG1" s="128"/>
      <c r="OCH1" s="128"/>
      <c r="OCI1" s="128"/>
      <c r="OCJ1" s="128"/>
      <c r="OCK1" s="128"/>
      <c r="OCL1" s="128"/>
      <c r="OCM1" s="128"/>
      <c r="OCN1" s="128"/>
      <c r="OCO1" s="128"/>
      <c r="OCP1" s="128"/>
      <c r="OCQ1" s="128"/>
      <c r="OCR1" s="128"/>
      <c r="OCS1" s="128"/>
      <c r="OCT1" s="128"/>
      <c r="OCU1" s="128"/>
      <c r="OCV1" s="128"/>
      <c r="OCW1" s="128"/>
      <c r="OCX1" s="128"/>
      <c r="OCY1" s="128"/>
      <c r="OCZ1" s="128"/>
      <c r="ODA1" s="128"/>
      <c r="ODB1" s="128"/>
      <c r="ODC1" s="128"/>
      <c r="ODD1" s="128"/>
      <c r="ODE1" s="128"/>
      <c r="ODF1" s="128"/>
      <c r="ODG1" s="128"/>
      <c r="ODH1" s="128"/>
      <c r="ODI1" s="128"/>
      <c r="ODJ1" s="128"/>
      <c r="ODK1" s="128"/>
      <c r="ODL1" s="128"/>
      <c r="ODM1" s="128"/>
      <c r="ODN1" s="128"/>
      <c r="ODO1" s="128"/>
      <c r="ODP1" s="128"/>
      <c r="ODQ1" s="128"/>
      <c r="ODR1" s="128"/>
      <c r="ODS1" s="128"/>
      <c r="ODT1" s="128"/>
      <c r="ODU1" s="128"/>
      <c r="ODV1" s="128"/>
      <c r="ODW1" s="128"/>
      <c r="ODX1" s="128"/>
      <c r="ODY1" s="128"/>
      <c r="ODZ1" s="128"/>
      <c r="OEA1" s="128"/>
      <c r="OEB1" s="128"/>
      <c r="OEC1" s="128"/>
      <c r="OED1" s="128"/>
      <c r="OEE1" s="128"/>
      <c r="OEF1" s="128"/>
      <c r="OEG1" s="128"/>
      <c r="OEH1" s="128"/>
      <c r="OEI1" s="128"/>
      <c r="OEJ1" s="128"/>
      <c r="OEK1" s="128"/>
      <c r="OEL1" s="128"/>
      <c r="OEM1" s="128"/>
      <c r="OEN1" s="128"/>
      <c r="OEO1" s="128"/>
      <c r="OEP1" s="128"/>
      <c r="OEQ1" s="128"/>
      <c r="OER1" s="128"/>
      <c r="OES1" s="128"/>
      <c r="OET1" s="128"/>
      <c r="OEU1" s="128"/>
      <c r="OEV1" s="128"/>
      <c r="OEW1" s="128"/>
      <c r="OEX1" s="128"/>
      <c r="OEY1" s="128"/>
      <c r="OEZ1" s="128"/>
      <c r="OFA1" s="128"/>
      <c r="OFB1" s="128"/>
      <c r="OFC1" s="128"/>
      <c r="OFD1" s="128"/>
      <c r="OFE1" s="128"/>
      <c r="OFF1" s="128"/>
      <c r="OFG1" s="128"/>
      <c r="OFH1" s="128"/>
      <c r="OFI1" s="128"/>
      <c r="OFJ1" s="128"/>
      <c r="OFK1" s="128"/>
      <c r="OFL1" s="128"/>
      <c r="OFM1" s="128"/>
      <c r="OFN1" s="128"/>
      <c r="OFO1" s="128"/>
      <c r="OFP1" s="128"/>
      <c r="OFQ1" s="128"/>
      <c r="OFR1" s="128"/>
      <c r="OFS1" s="128"/>
      <c r="OFT1" s="128"/>
      <c r="OFU1" s="128"/>
      <c r="OFV1" s="128"/>
      <c r="OFW1" s="128"/>
      <c r="OFX1" s="128"/>
      <c r="OFY1" s="128"/>
      <c r="OFZ1" s="128"/>
      <c r="OGA1" s="128"/>
      <c r="OGB1" s="128"/>
      <c r="OGC1" s="128"/>
      <c r="OGD1" s="128"/>
      <c r="OGE1" s="128"/>
      <c r="OGF1" s="128"/>
      <c r="OGG1" s="128"/>
      <c r="OGH1" s="128"/>
      <c r="OGI1" s="128"/>
      <c r="OGJ1" s="128"/>
      <c r="OGK1" s="128"/>
      <c r="OGL1" s="128"/>
      <c r="OGM1" s="128"/>
      <c r="OGN1" s="128"/>
      <c r="OGO1" s="128"/>
      <c r="OGP1" s="128"/>
      <c r="OGQ1" s="128"/>
      <c r="OGR1" s="128"/>
      <c r="OGS1" s="128"/>
      <c r="OGT1" s="128"/>
      <c r="OGU1" s="128"/>
      <c r="OGV1" s="128"/>
      <c r="OGW1" s="128"/>
      <c r="OGX1" s="128"/>
      <c r="OGY1" s="128"/>
      <c r="OGZ1" s="128"/>
      <c r="OHA1" s="128"/>
      <c r="OHB1" s="128"/>
      <c r="OHC1" s="128"/>
      <c r="OHD1" s="128"/>
      <c r="OHE1" s="128"/>
      <c r="OHF1" s="128"/>
      <c r="OHG1" s="128"/>
      <c r="OHH1" s="128"/>
      <c r="OHI1" s="128"/>
      <c r="OHJ1" s="128"/>
      <c r="OHK1" s="128"/>
      <c r="OHL1" s="128"/>
      <c r="OHM1" s="128"/>
      <c r="OHN1" s="128"/>
      <c r="OHO1" s="128"/>
      <c r="OHP1" s="128"/>
      <c r="OHQ1" s="128"/>
      <c r="OHR1" s="128"/>
      <c r="OHS1" s="128"/>
      <c r="OHT1" s="128"/>
      <c r="OHU1" s="128"/>
      <c r="OHV1" s="128"/>
      <c r="OHW1" s="128"/>
      <c r="OHX1" s="128"/>
      <c r="OHY1" s="128"/>
      <c r="OHZ1" s="128"/>
      <c r="OIA1" s="128"/>
      <c r="OIB1" s="128"/>
      <c r="OIC1" s="128"/>
      <c r="OID1" s="128"/>
      <c r="OIE1" s="128"/>
      <c r="OIF1" s="128"/>
      <c r="OIG1" s="128"/>
      <c r="OIH1" s="128"/>
      <c r="OII1" s="128"/>
      <c r="OIJ1" s="128"/>
      <c r="OIK1" s="128"/>
      <c r="OIL1" s="128"/>
      <c r="OIM1" s="128"/>
      <c r="OIN1" s="128"/>
      <c r="OIO1" s="128"/>
      <c r="OIP1" s="128"/>
      <c r="OIQ1" s="128"/>
      <c r="OIR1" s="128"/>
      <c r="OIS1" s="128"/>
      <c r="OIT1" s="128"/>
      <c r="OIU1" s="128"/>
      <c r="OIV1" s="128"/>
      <c r="OIW1" s="128"/>
      <c r="OIX1" s="128"/>
      <c r="OIY1" s="128"/>
      <c r="OIZ1" s="128"/>
      <c r="OJA1" s="128"/>
      <c r="OJB1" s="128"/>
      <c r="OJC1" s="128"/>
      <c r="OJD1" s="128"/>
      <c r="OJE1" s="128"/>
      <c r="OJF1" s="128"/>
      <c r="OJG1" s="128"/>
      <c r="OJH1" s="128"/>
      <c r="OJI1" s="128"/>
      <c r="OJJ1" s="128"/>
      <c r="OJK1" s="128"/>
      <c r="OJL1" s="128"/>
      <c r="OJM1" s="128"/>
      <c r="OJN1" s="128"/>
      <c r="OJO1" s="128"/>
      <c r="OJP1" s="128"/>
      <c r="OJQ1" s="128"/>
      <c r="OJR1" s="128"/>
      <c r="OJS1" s="128"/>
      <c r="OJT1" s="128"/>
      <c r="OJU1" s="128"/>
      <c r="OJV1" s="128"/>
      <c r="OJW1" s="128"/>
      <c r="OJX1" s="128"/>
      <c r="OJY1" s="128"/>
      <c r="OJZ1" s="128"/>
      <c r="OKA1" s="128"/>
      <c r="OKB1" s="128"/>
      <c r="OKC1" s="128"/>
      <c r="OKD1" s="128"/>
      <c r="OKE1" s="128"/>
      <c r="OKF1" s="128"/>
      <c r="OKG1" s="128"/>
      <c r="OKH1" s="128"/>
      <c r="OKI1" s="128"/>
      <c r="OKJ1" s="128"/>
      <c r="OKK1" s="128"/>
      <c r="OKL1" s="128"/>
      <c r="OKM1" s="128"/>
      <c r="OKN1" s="128"/>
      <c r="OKO1" s="128"/>
      <c r="OKP1" s="128"/>
      <c r="OKQ1" s="128"/>
      <c r="OKR1" s="128"/>
      <c r="OKS1" s="128"/>
      <c r="OKT1" s="128"/>
      <c r="OKU1" s="128"/>
      <c r="OKV1" s="128"/>
      <c r="OKW1" s="128"/>
      <c r="OKX1" s="128"/>
      <c r="OKY1" s="128"/>
      <c r="OKZ1" s="128"/>
      <c r="OLA1" s="128"/>
      <c r="OLB1" s="128"/>
      <c r="OLC1" s="128"/>
      <c r="OLD1" s="128"/>
      <c r="OLE1" s="128"/>
      <c r="OLF1" s="128"/>
      <c r="OLG1" s="128"/>
      <c r="OLH1" s="128"/>
      <c r="OLI1" s="128"/>
      <c r="OLJ1" s="128"/>
      <c r="OLK1" s="128"/>
      <c r="OLL1" s="128"/>
      <c r="OLM1" s="128"/>
      <c r="OLN1" s="128"/>
      <c r="OLO1" s="128"/>
      <c r="OLP1" s="128"/>
      <c r="OLQ1" s="128"/>
      <c r="OLR1" s="128"/>
      <c r="OLS1" s="128"/>
      <c r="OLT1" s="128"/>
      <c r="OLU1" s="128"/>
      <c r="OLV1" s="128"/>
      <c r="OLW1" s="128"/>
      <c r="OLX1" s="128"/>
      <c r="OLY1" s="128"/>
      <c r="OLZ1" s="128"/>
      <c r="OMA1" s="128"/>
      <c r="OMB1" s="128"/>
      <c r="OMC1" s="128"/>
      <c r="OMD1" s="128"/>
      <c r="OME1" s="128"/>
      <c r="OMF1" s="128"/>
      <c r="OMG1" s="128"/>
      <c r="OMH1" s="128"/>
      <c r="OMI1" s="128"/>
      <c r="OMJ1" s="128"/>
      <c r="OMK1" s="128"/>
      <c r="OML1" s="128"/>
      <c r="OMM1" s="128"/>
      <c r="OMN1" s="128"/>
      <c r="OMO1" s="128"/>
      <c r="OMP1" s="128"/>
      <c r="OMQ1" s="128"/>
      <c r="OMR1" s="128"/>
      <c r="OMS1" s="128"/>
      <c r="OMT1" s="128"/>
      <c r="OMU1" s="128"/>
      <c r="OMV1" s="128"/>
      <c r="OMW1" s="128"/>
      <c r="OMX1" s="128"/>
      <c r="OMY1" s="128"/>
      <c r="OMZ1" s="128"/>
      <c r="ONA1" s="128"/>
      <c r="ONB1" s="128"/>
      <c r="ONC1" s="128"/>
      <c r="OND1" s="128"/>
      <c r="ONE1" s="128"/>
      <c r="ONF1" s="128"/>
      <c r="ONG1" s="128"/>
      <c r="ONH1" s="128"/>
      <c r="ONI1" s="128"/>
      <c r="ONJ1" s="128"/>
      <c r="ONK1" s="128"/>
      <c r="ONL1" s="128"/>
      <c r="ONM1" s="128"/>
      <c r="ONN1" s="128"/>
      <c r="ONO1" s="128"/>
      <c r="ONP1" s="128"/>
      <c r="ONQ1" s="128"/>
      <c r="ONR1" s="128"/>
      <c r="ONS1" s="128"/>
      <c r="ONT1" s="128"/>
      <c r="ONU1" s="128"/>
      <c r="ONV1" s="128"/>
      <c r="ONW1" s="128"/>
      <c r="ONX1" s="128"/>
      <c r="ONY1" s="128"/>
      <c r="ONZ1" s="128"/>
      <c r="OOA1" s="128"/>
      <c r="OOB1" s="128"/>
      <c r="OOC1" s="128"/>
      <c r="OOD1" s="128"/>
      <c r="OOE1" s="128"/>
      <c r="OOF1" s="128"/>
      <c r="OOG1" s="128"/>
      <c r="OOH1" s="128"/>
      <c r="OOI1" s="128"/>
      <c r="OOJ1" s="128"/>
      <c r="OOK1" s="128"/>
      <c r="OOL1" s="128"/>
      <c r="OOM1" s="128"/>
      <c r="OON1" s="128"/>
      <c r="OOO1" s="128"/>
      <c r="OOP1" s="128"/>
      <c r="OOQ1" s="128"/>
      <c r="OOR1" s="128"/>
      <c r="OOS1" s="128"/>
      <c r="OOT1" s="128"/>
      <c r="OOU1" s="128"/>
      <c r="OOV1" s="128"/>
      <c r="OOW1" s="128"/>
      <c r="OOX1" s="128"/>
      <c r="OOY1" s="128"/>
      <c r="OOZ1" s="128"/>
      <c r="OPA1" s="128"/>
      <c r="OPB1" s="128"/>
      <c r="OPC1" s="128"/>
      <c r="OPD1" s="128"/>
      <c r="OPE1" s="128"/>
      <c r="OPF1" s="128"/>
      <c r="OPG1" s="128"/>
      <c r="OPH1" s="128"/>
      <c r="OPI1" s="128"/>
      <c r="OPJ1" s="128"/>
      <c r="OPK1" s="128"/>
      <c r="OPL1" s="128"/>
      <c r="OPM1" s="128"/>
      <c r="OPN1" s="128"/>
      <c r="OPO1" s="128"/>
      <c r="OPP1" s="128"/>
      <c r="OPQ1" s="128"/>
      <c r="OPR1" s="128"/>
      <c r="OPS1" s="128"/>
      <c r="OPT1" s="128"/>
      <c r="OPU1" s="128"/>
      <c r="OPV1" s="128"/>
      <c r="OPW1" s="128"/>
      <c r="OPX1" s="128"/>
      <c r="OPY1" s="128"/>
      <c r="OPZ1" s="128"/>
      <c r="OQA1" s="128"/>
      <c r="OQB1" s="128"/>
      <c r="OQC1" s="128"/>
      <c r="OQD1" s="128"/>
      <c r="OQE1" s="128"/>
      <c r="OQF1" s="128"/>
      <c r="OQG1" s="128"/>
      <c r="OQH1" s="128"/>
      <c r="OQI1" s="128"/>
      <c r="OQJ1" s="128"/>
      <c r="OQK1" s="128"/>
      <c r="OQL1" s="128"/>
      <c r="OQM1" s="128"/>
      <c r="OQN1" s="128"/>
      <c r="OQO1" s="128"/>
      <c r="OQP1" s="128"/>
      <c r="OQQ1" s="128"/>
      <c r="OQR1" s="128"/>
      <c r="OQS1" s="128"/>
      <c r="OQT1" s="128"/>
      <c r="OQU1" s="128"/>
      <c r="OQV1" s="128"/>
      <c r="OQW1" s="128"/>
      <c r="OQX1" s="128"/>
      <c r="OQY1" s="128"/>
      <c r="OQZ1" s="128"/>
      <c r="ORA1" s="128"/>
      <c r="ORB1" s="128"/>
      <c r="ORC1" s="128"/>
      <c r="ORD1" s="128"/>
      <c r="ORE1" s="128"/>
      <c r="ORF1" s="128"/>
      <c r="ORG1" s="128"/>
      <c r="ORH1" s="128"/>
      <c r="ORI1" s="128"/>
      <c r="ORJ1" s="128"/>
      <c r="ORK1" s="128"/>
      <c r="ORL1" s="128"/>
      <c r="ORM1" s="128"/>
      <c r="ORN1" s="128"/>
      <c r="ORO1" s="128"/>
      <c r="ORP1" s="128"/>
      <c r="ORQ1" s="128"/>
      <c r="ORR1" s="128"/>
      <c r="ORS1" s="128"/>
      <c r="ORT1" s="128"/>
      <c r="ORU1" s="128"/>
      <c r="ORV1" s="128"/>
      <c r="ORW1" s="128"/>
      <c r="ORX1" s="128"/>
      <c r="ORY1" s="128"/>
      <c r="ORZ1" s="128"/>
      <c r="OSA1" s="128"/>
      <c r="OSB1" s="128"/>
      <c r="OSC1" s="128"/>
      <c r="OSD1" s="128"/>
      <c r="OSE1" s="128"/>
      <c r="OSF1" s="128"/>
      <c r="OSG1" s="128"/>
      <c r="OSH1" s="128"/>
      <c r="OSI1" s="128"/>
      <c r="OSJ1" s="128"/>
      <c r="OSK1" s="128"/>
      <c r="OSL1" s="128"/>
      <c r="OSM1" s="128"/>
      <c r="OSN1" s="128"/>
      <c r="OSO1" s="128"/>
      <c r="OSP1" s="128"/>
      <c r="OSQ1" s="128"/>
      <c r="OSR1" s="128"/>
      <c r="OSS1" s="128"/>
      <c r="OST1" s="128"/>
      <c r="OSU1" s="128"/>
      <c r="OSV1" s="128"/>
      <c r="OSW1" s="128"/>
      <c r="OSX1" s="128"/>
      <c r="OSY1" s="128"/>
      <c r="OSZ1" s="128"/>
      <c r="OTA1" s="128"/>
      <c r="OTB1" s="128"/>
      <c r="OTC1" s="128"/>
      <c r="OTD1" s="128"/>
      <c r="OTE1" s="128"/>
      <c r="OTF1" s="128"/>
      <c r="OTG1" s="128"/>
      <c r="OTH1" s="128"/>
      <c r="OTI1" s="128"/>
      <c r="OTJ1" s="128"/>
      <c r="OTK1" s="128"/>
      <c r="OTL1" s="128"/>
      <c r="OTM1" s="128"/>
      <c r="OTN1" s="128"/>
      <c r="OTO1" s="128"/>
      <c r="OTP1" s="128"/>
      <c r="OTQ1" s="128"/>
      <c r="OTR1" s="128"/>
      <c r="OTS1" s="128"/>
      <c r="OTT1" s="128"/>
      <c r="OTU1" s="128"/>
      <c r="OTV1" s="128"/>
      <c r="OTW1" s="128"/>
      <c r="OTX1" s="128"/>
      <c r="OTY1" s="128"/>
      <c r="OTZ1" s="128"/>
      <c r="OUA1" s="128"/>
      <c r="OUB1" s="128"/>
      <c r="OUC1" s="128"/>
      <c r="OUD1" s="128"/>
      <c r="OUE1" s="128"/>
      <c r="OUF1" s="128"/>
      <c r="OUG1" s="128"/>
      <c r="OUH1" s="128"/>
      <c r="OUI1" s="128"/>
      <c r="OUJ1" s="128"/>
      <c r="OUK1" s="128"/>
      <c r="OUL1" s="128"/>
      <c r="OUM1" s="128"/>
      <c r="OUN1" s="128"/>
      <c r="OUO1" s="128"/>
      <c r="OUP1" s="128"/>
      <c r="OUQ1" s="128"/>
      <c r="OUR1" s="128"/>
      <c r="OUS1" s="128"/>
      <c r="OUT1" s="128"/>
      <c r="OUU1" s="128"/>
      <c r="OUV1" s="128"/>
      <c r="OUW1" s="128"/>
      <c r="OUX1" s="128"/>
      <c r="OUY1" s="128"/>
      <c r="OUZ1" s="128"/>
      <c r="OVA1" s="128"/>
      <c r="OVB1" s="128"/>
      <c r="OVC1" s="128"/>
      <c r="OVD1" s="128"/>
      <c r="OVE1" s="128"/>
      <c r="OVF1" s="128"/>
      <c r="OVG1" s="128"/>
      <c r="OVH1" s="128"/>
      <c r="OVI1" s="128"/>
      <c r="OVJ1" s="128"/>
      <c r="OVK1" s="128"/>
      <c r="OVL1" s="128"/>
      <c r="OVM1" s="128"/>
      <c r="OVN1" s="128"/>
      <c r="OVO1" s="128"/>
      <c r="OVP1" s="128"/>
      <c r="OVQ1" s="128"/>
      <c r="OVR1" s="128"/>
      <c r="OVS1" s="128"/>
      <c r="OVT1" s="128"/>
      <c r="OVU1" s="128"/>
      <c r="OVV1" s="128"/>
      <c r="OVW1" s="128"/>
      <c r="OVX1" s="128"/>
      <c r="OVY1" s="128"/>
      <c r="OVZ1" s="128"/>
      <c r="OWA1" s="128"/>
      <c r="OWB1" s="128"/>
      <c r="OWC1" s="128"/>
      <c r="OWD1" s="128"/>
      <c r="OWE1" s="128"/>
      <c r="OWF1" s="128"/>
      <c r="OWG1" s="128"/>
      <c r="OWH1" s="128"/>
      <c r="OWI1" s="128"/>
      <c r="OWJ1" s="128"/>
      <c r="OWK1" s="128"/>
      <c r="OWL1" s="128"/>
      <c r="OWM1" s="128"/>
      <c r="OWN1" s="128"/>
      <c r="OWO1" s="128"/>
      <c r="OWP1" s="128"/>
      <c r="OWQ1" s="128"/>
      <c r="OWR1" s="128"/>
      <c r="OWS1" s="128"/>
      <c r="OWT1" s="128"/>
      <c r="OWU1" s="128"/>
      <c r="OWV1" s="128"/>
      <c r="OWW1" s="128"/>
      <c r="OWX1" s="128"/>
      <c r="OWY1" s="128"/>
      <c r="OWZ1" s="128"/>
      <c r="OXA1" s="128"/>
      <c r="OXB1" s="128"/>
      <c r="OXC1" s="128"/>
      <c r="OXD1" s="128"/>
      <c r="OXE1" s="128"/>
      <c r="OXF1" s="128"/>
      <c r="OXG1" s="128"/>
      <c r="OXH1" s="128"/>
      <c r="OXI1" s="128"/>
      <c r="OXJ1" s="128"/>
      <c r="OXK1" s="128"/>
      <c r="OXL1" s="128"/>
      <c r="OXM1" s="128"/>
      <c r="OXN1" s="128"/>
      <c r="OXO1" s="128"/>
      <c r="OXP1" s="128"/>
      <c r="OXQ1" s="128"/>
      <c r="OXR1" s="128"/>
      <c r="OXS1" s="128"/>
      <c r="OXT1" s="128"/>
      <c r="OXU1" s="128"/>
      <c r="OXV1" s="128"/>
      <c r="OXW1" s="128"/>
      <c r="OXX1" s="128"/>
      <c r="OXY1" s="128"/>
      <c r="OXZ1" s="128"/>
      <c r="OYA1" s="128"/>
      <c r="OYB1" s="128"/>
      <c r="OYC1" s="128"/>
      <c r="OYD1" s="128"/>
      <c r="OYE1" s="128"/>
      <c r="OYF1" s="128"/>
      <c r="OYG1" s="128"/>
      <c r="OYH1" s="128"/>
      <c r="OYI1" s="128"/>
      <c r="OYJ1" s="128"/>
      <c r="OYK1" s="128"/>
      <c r="OYL1" s="128"/>
      <c r="OYM1" s="128"/>
      <c r="OYN1" s="128"/>
      <c r="OYO1" s="128"/>
      <c r="OYP1" s="128"/>
      <c r="OYQ1" s="128"/>
      <c r="OYR1" s="128"/>
      <c r="OYS1" s="128"/>
      <c r="OYT1" s="128"/>
      <c r="OYU1" s="128"/>
      <c r="OYV1" s="128"/>
      <c r="OYW1" s="128"/>
      <c r="OYX1" s="128"/>
      <c r="OYY1" s="128"/>
      <c r="OYZ1" s="128"/>
      <c r="OZA1" s="128"/>
      <c r="OZB1" s="128"/>
      <c r="OZC1" s="128"/>
      <c r="OZD1" s="128"/>
      <c r="OZE1" s="128"/>
      <c r="OZF1" s="128"/>
      <c r="OZG1" s="128"/>
      <c r="OZH1" s="128"/>
      <c r="OZI1" s="128"/>
      <c r="OZJ1" s="128"/>
      <c r="OZK1" s="128"/>
      <c r="OZL1" s="128"/>
      <c r="OZM1" s="128"/>
      <c r="OZN1" s="128"/>
      <c r="OZO1" s="128"/>
      <c r="OZP1" s="128"/>
      <c r="OZQ1" s="128"/>
      <c r="OZR1" s="128"/>
      <c r="OZS1" s="128"/>
      <c r="OZT1" s="128"/>
      <c r="OZU1" s="128"/>
      <c r="OZV1" s="128"/>
      <c r="OZW1" s="128"/>
      <c r="OZX1" s="128"/>
      <c r="OZY1" s="128"/>
      <c r="OZZ1" s="128"/>
      <c r="PAA1" s="128"/>
      <c r="PAB1" s="128"/>
      <c r="PAC1" s="128"/>
      <c r="PAD1" s="128"/>
      <c r="PAE1" s="128"/>
      <c r="PAF1" s="128"/>
      <c r="PAG1" s="128"/>
      <c r="PAH1" s="128"/>
      <c r="PAI1" s="128"/>
      <c r="PAJ1" s="128"/>
      <c r="PAK1" s="128"/>
      <c r="PAL1" s="128"/>
      <c r="PAM1" s="128"/>
      <c r="PAN1" s="128"/>
      <c r="PAO1" s="128"/>
      <c r="PAP1" s="128"/>
      <c r="PAQ1" s="128"/>
      <c r="PAR1" s="128"/>
      <c r="PAS1" s="128"/>
      <c r="PAT1" s="128"/>
      <c r="PAU1" s="128"/>
      <c r="PAV1" s="128"/>
      <c r="PAW1" s="128"/>
      <c r="PAX1" s="128"/>
      <c r="PAY1" s="128"/>
      <c r="PAZ1" s="128"/>
      <c r="PBA1" s="128"/>
      <c r="PBB1" s="128"/>
      <c r="PBC1" s="128"/>
      <c r="PBD1" s="128"/>
      <c r="PBE1" s="128"/>
      <c r="PBF1" s="128"/>
      <c r="PBG1" s="128"/>
      <c r="PBH1" s="128"/>
      <c r="PBI1" s="128"/>
      <c r="PBJ1" s="128"/>
      <c r="PBK1" s="128"/>
      <c r="PBL1" s="128"/>
      <c r="PBM1" s="128"/>
      <c r="PBN1" s="128"/>
      <c r="PBO1" s="128"/>
      <c r="PBP1" s="128"/>
      <c r="PBQ1" s="128"/>
      <c r="PBR1" s="128"/>
      <c r="PBS1" s="128"/>
      <c r="PBT1" s="128"/>
      <c r="PBU1" s="128"/>
      <c r="PBV1" s="128"/>
      <c r="PBW1" s="128"/>
      <c r="PBX1" s="128"/>
      <c r="PBY1" s="128"/>
      <c r="PBZ1" s="128"/>
      <c r="PCA1" s="128"/>
      <c r="PCB1" s="128"/>
      <c r="PCC1" s="128"/>
      <c r="PCD1" s="128"/>
      <c r="PCE1" s="128"/>
      <c r="PCF1" s="128"/>
      <c r="PCG1" s="128"/>
      <c r="PCH1" s="128"/>
      <c r="PCI1" s="128"/>
      <c r="PCJ1" s="128"/>
      <c r="PCK1" s="128"/>
      <c r="PCL1" s="128"/>
      <c r="PCM1" s="128"/>
      <c r="PCN1" s="128"/>
      <c r="PCO1" s="128"/>
      <c r="PCP1" s="128"/>
      <c r="PCQ1" s="128"/>
      <c r="PCR1" s="128"/>
      <c r="PCS1" s="128"/>
      <c r="PCT1" s="128"/>
      <c r="PCU1" s="128"/>
      <c r="PCV1" s="128"/>
      <c r="PCW1" s="128"/>
      <c r="PCX1" s="128"/>
      <c r="PCY1" s="128"/>
      <c r="PCZ1" s="128"/>
      <c r="PDA1" s="128"/>
      <c r="PDB1" s="128"/>
      <c r="PDC1" s="128"/>
      <c r="PDD1" s="128"/>
      <c r="PDE1" s="128"/>
      <c r="PDF1" s="128"/>
      <c r="PDG1" s="128"/>
      <c r="PDH1" s="128"/>
      <c r="PDI1" s="128"/>
      <c r="PDJ1" s="128"/>
      <c r="PDK1" s="128"/>
      <c r="PDL1" s="128"/>
      <c r="PDM1" s="128"/>
      <c r="PDN1" s="128"/>
      <c r="PDO1" s="128"/>
      <c r="PDP1" s="128"/>
      <c r="PDQ1" s="128"/>
      <c r="PDR1" s="128"/>
      <c r="PDS1" s="128"/>
      <c r="PDT1" s="128"/>
      <c r="PDU1" s="128"/>
      <c r="PDV1" s="128"/>
      <c r="PDW1" s="128"/>
      <c r="PDX1" s="128"/>
      <c r="PDY1" s="128"/>
      <c r="PDZ1" s="128"/>
      <c r="PEA1" s="128"/>
      <c r="PEB1" s="128"/>
      <c r="PEC1" s="128"/>
      <c r="PED1" s="128"/>
      <c r="PEE1" s="128"/>
      <c r="PEF1" s="128"/>
      <c r="PEG1" s="128"/>
      <c r="PEH1" s="128"/>
      <c r="PEI1" s="128"/>
      <c r="PEJ1" s="128"/>
      <c r="PEK1" s="128"/>
      <c r="PEL1" s="128"/>
      <c r="PEM1" s="128"/>
      <c r="PEN1" s="128"/>
      <c r="PEO1" s="128"/>
      <c r="PEP1" s="128"/>
      <c r="PEQ1" s="128"/>
      <c r="PER1" s="128"/>
      <c r="PES1" s="128"/>
      <c r="PET1" s="128"/>
      <c r="PEU1" s="128"/>
      <c r="PEV1" s="128"/>
      <c r="PEW1" s="128"/>
      <c r="PEX1" s="128"/>
      <c r="PEY1" s="128"/>
      <c r="PEZ1" s="128"/>
      <c r="PFA1" s="128"/>
      <c r="PFB1" s="128"/>
      <c r="PFC1" s="128"/>
      <c r="PFD1" s="128"/>
      <c r="PFE1" s="128"/>
      <c r="PFF1" s="128"/>
      <c r="PFG1" s="128"/>
      <c r="PFH1" s="128"/>
      <c r="PFI1" s="128"/>
      <c r="PFJ1" s="128"/>
      <c r="PFK1" s="128"/>
      <c r="PFL1" s="128"/>
      <c r="PFM1" s="128"/>
      <c r="PFN1" s="128"/>
      <c r="PFO1" s="128"/>
      <c r="PFP1" s="128"/>
      <c r="PFQ1" s="128"/>
      <c r="PFR1" s="128"/>
      <c r="PFS1" s="128"/>
      <c r="PFT1" s="128"/>
      <c r="PFU1" s="128"/>
      <c r="PFV1" s="128"/>
      <c r="PFW1" s="128"/>
      <c r="PFX1" s="128"/>
      <c r="PFY1" s="128"/>
      <c r="PFZ1" s="128"/>
      <c r="PGA1" s="128"/>
      <c r="PGB1" s="128"/>
      <c r="PGC1" s="128"/>
      <c r="PGD1" s="128"/>
      <c r="PGE1" s="128"/>
      <c r="PGF1" s="128"/>
      <c r="PGG1" s="128"/>
      <c r="PGH1" s="128"/>
      <c r="PGI1" s="128"/>
      <c r="PGJ1" s="128"/>
      <c r="PGK1" s="128"/>
      <c r="PGL1" s="128"/>
      <c r="PGM1" s="128"/>
      <c r="PGN1" s="128"/>
      <c r="PGO1" s="128"/>
      <c r="PGP1" s="128"/>
      <c r="PGQ1" s="128"/>
      <c r="PGR1" s="128"/>
      <c r="PGS1" s="128"/>
      <c r="PGT1" s="128"/>
      <c r="PGU1" s="128"/>
      <c r="PGV1" s="128"/>
      <c r="PGW1" s="128"/>
      <c r="PGX1" s="128"/>
      <c r="PGY1" s="128"/>
      <c r="PGZ1" s="128"/>
      <c r="PHA1" s="128"/>
      <c r="PHB1" s="128"/>
      <c r="PHC1" s="128"/>
      <c r="PHD1" s="128"/>
      <c r="PHE1" s="128"/>
      <c r="PHF1" s="128"/>
      <c r="PHG1" s="128"/>
      <c r="PHH1" s="128"/>
      <c r="PHI1" s="128"/>
      <c r="PHJ1" s="128"/>
      <c r="PHK1" s="128"/>
      <c r="PHL1" s="128"/>
      <c r="PHM1" s="128"/>
      <c r="PHN1" s="128"/>
      <c r="PHO1" s="128"/>
      <c r="PHP1" s="128"/>
      <c r="PHQ1" s="128"/>
      <c r="PHR1" s="128"/>
      <c r="PHS1" s="128"/>
      <c r="PHT1" s="128"/>
      <c r="PHU1" s="128"/>
      <c r="PHV1" s="128"/>
      <c r="PHW1" s="128"/>
      <c r="PHX1" s="128"/>
      <c r="PHY1" s="128"/>
      <c r="PHZ1" s="128"/>
      <c r="PIA1" s="128"/>
      <c r="PIB1" s="128"/>
      <c r="PIC1" s="128"/>
      <c r="PID1" s="128"/>
      <c r="PIE1" s="128"/>
      <c r="PIF1" s="128"/>
      <c r="PIG1" s="128"/>
      <c r="PIH1" s="128"/>
      <c r="PII1" s="128"/>
      <c r="PIJ1" s="128"/>
      <c r="PIK1" s="128"/>
      <c r="PIL1" s="128"/>
      <c r="PIM1" s="128"/>
      <c r="PIN1" s="128"/>
      <c r="PIO1" s="128"/>
      <c r="PIP1" s="128"/>
      <c r="PIQ1" s="128"/>
      <c r="PIR1" s="128"/>
      <c r="PIS1" s="128"/>
      <c r="PIT1" s="128"/>
      <c r="PIU1" s="128"/>
      <c r="PIV1" s="128"/>
      <c r="PIW1" s="128"/>
      <c r="PIX1" s="128"/>
      <c r="PIY1" s="128"/>
      <c r="PIZ1" s="128"/>
      <c r="PJA1" s="128"/>
      <c r="PJB1" s="128"/>
      <c r="PJC1" s="128"/>
      <c r="PJD1" s="128"/>
      <c r="PJE1" s="128"/>
      <c r="PJF1" s="128"/>
      <c r="PJG1" s="128"/>
      <c r="PJH1" s="128"/>
      <c r="PJI1" s="128"/>
      <c r="PJJ1" s="128"/>
      <c r="PJK1" s="128"/>
      <c r="PJL1" s="128"/>
      <c r="PJM1" s="128"/>
      <c r="PJN1" s="128"/>
      <c r="PJO1" s="128"/>
      <c r="PJP1" s="128"/>
      <c r="PJQ1" s="128"/>
      <c r="PJR1" s="128"/>
      <c r="PJS1" s="128"/>
      <c r="PJT1" s="128"/>
      <c r="PJU1" s="128"/>
      <c r="PJV1" s="128"/>
      <c r="PJW1" s="128"/>
      <c r="PJX1" s="128"/>
      <c r="PJY1" s="128"/>
      <c r="PJZ1" s="128"/>
      <c r="PKA1" s="128"/>
      <c r="PKB1" s="128"/>
      <c r="PKC1" s="128"/>
      <c r="PKD1" s="128"/>
      <c r="PKE1" s="128"/>
      <c r="PKF1" s="128"/>
      <c r="PKG1" s="128"/>
      <c r="PKH1" s="128"/>
      <c r="PKI1" s="128"/>
      <c r="PKJ1" s="128"/>
      <c r="PKK1" s="128"/>
      <c r="PKL1" s="128"/>
      <c r="PKM1" s="128"/>
      <c r="PKN1" s="128"/>
      <c r="PKO1" s="128"/>
      <c r="PKP1" s="128"/>
      <c r="PKQ1" s="128"/>
      <c r="PKR1" s="128"/>
      <c r="PKS1" s="128"/>
      <c r="PKT1" s="128"/>
      <c r="PKU1" s="128"/>
      <c r="PKV1" s="128"/>
      <c r="PKW1" s="128"/>
      <c r="PKX1" s="128"/>
      <c r="PKY1" s="128"/>
      <c r="PKZ1" s="128"/>
      <c r="PLA1" s="128"/>
      <c r="PLB1" s="128"/>
      <c r="PLC1" s="128"/>
      <c r="PLD1" s="128"/>
      <c r="PLE1" s="128"/>
      <c r="PLF1" s="128"/>
      <c r="PLG1" s="128"/>
      <c r="PLH1" s="128"/>
      <c r="PLI1" s="128"/>
      <c r="PLJ1" s="128"/>
      <c r="PLK1" s="128"/>
      <c r="PLL1" s="128"/>
      <c r="PLM1" s="128"/>
      <c r="PLN1" s="128"/>
      <c r="PLO1" s="128"/>
      <c r="PLP1" s="128"/>
      <c r="PLQ1" s="128"/>
      <c r="PLR1" s="128"/>
      <c r="PLS1" s="128"/>
      <c r="PLT1" s="128"/>
      <c r="PLU1" s="128"/>
      <c r="PLV1" s="128"/>
      <c r="PLW1" s="128"/>
      <c r="PLX1" s="128"/>
      <c r="PLY1" s="128"/>
      <c r="PLZ1" s="128"/>
      <c r="PMA1" s="128"/>
      <c r="PMB1" s="128"/>
      <c r="PMC1" s="128"/>
      <c r="PMD1" s="128"/>
      <c r="PME1" s="128"/>
      <c r="PMF1" s="128"/>
      <c r="PMG1" s="128"/>
      <c r="PMH1" s="128"/>
      <c r="PMI1" s="128"/>
      <c r="PMJ1" s="128"/>
      <c r="PMK1" s="128"/>
      <c r="PML1" s="128"/>
      <c r="PMM1" s="128"/>
      <c r="PMN1" s="128"/>
      <c r="PMO1" s="128"/>
      <c r="PMP1" s="128"/>
      <c r="PMQ1" s="128"/>
      <c r="PMR1" s="128"/>
      <c r="PMS1" s="128"/>
      <c r="PMT1" s="128"/>
      <c r="PMU1" s="128"/>
      <c r="PMV1" s="128"/>
      <c r="PMW1" s="128"/>
      <c r="PMX1" s="128"/>
      <c r="PMY1" s="128"/>
      <c r="PMZ1" s="128"/>
      <c r="PNA1" s="128"/>
      <c r="PNB1" s="128"/>
      <c r="PNC1" s="128"/>
      <c r="PND1" s="128"/>
      <c r="PNE1" s="128"/>
      <c r="PNF1" s="128"/>
      <c r="PNG1" s="128"/>
      <c r="PNH1" s="128"/>
      <c r="PNI1" s="128"/>
      <c r="PNJ1" s="128"/>
      <c r="PNK1" s="128"/>
      <c r="PNL1" s="128"/>
      <c r="PNM1" s="128"/>
      <c r="PNN1" s="128"/>
      <c r="PNO1" s="128"/>
      <c r="PNP1" s="128"/>
      <c r="PNQ1" s="128"/>
      <c r="PNR1" s="128"/>
      <c r="PNS1" s="128"/>
      <c r="PNT1" s="128"/>
      <c r="PNU1" s="128"/>
      <c r="PNV1" s="128"/>
      <c r="PNW1" s="128"/>
      <c r="PNX1" s="128"/>
      <c r="PNY1" s="128"/>
      <c r="PNZ1" s="128"/>
      <c r="POA1" s="128"/>
      <c r="POB1" s="128"/>
      <c r="POC1" s="128"/>
      <c r="POD1" s="128"/>
      <c r="POE1" s="128"/>
      <c r="POF1" s="128"/>
      <c r="POG1" s="128"/>
      <c r="POH1" s="128"/>
      <c r="POI1" s="128"/>
      <c r="POJ1" s="128"/>
      <c r="POK1" s="128"/>
      <c r="POL1" s="128"/>
      <c r="POM1" s="128"/>
      <c r="PON1" s="128"/>
      <c r="POO1" s="128"/>
      <c r="POP1" s="128"/>
      <c r="POQ1" s="128"/>
      <c r="POR1" s="128"/>
      <c r="POS1" s="128"/>
      <c r="POT1" s="128"/>
      <c r="POU1" s="128"/>
      <c r="POV1" s="128"/>
      <c r="POW1" s="128"/>
      <c r="POX1" s="128"/>
      <c r="POY1" s="128"/>
      <c r="POZ1" s="128"/>
      <c r="PPA1" s="128"/>
      <c r="PPB1" s="128"/>
      <c r="PPC1" s="128"/>
      <c r="PPD1" s="128"/>
      <c r="PPE1" s="128"/>
      <c r="PPF1" s="128"/>
      <c r="PPG1" s="128"/>
      <c r="PPH1" s="128"/>
      <c r="PPI1" s="128"/>
      <c r="PPJ1" s="128"/>
      <c r="PPK1" s="128"/>
      <c r="PPL1" s="128"/>
      <c r="PPM1" s="128"/>
      <c r="PPN1" s="128"/>
      <c r="PPO1" s="128"/>
      <c r="PPP1" s="128"/>
      <c r="PPQ1" s="128"/>
      <c r="PPR1" s="128"/>
      <c r="PPS1" s="128"/>
      <c r="PPT1" s="128"/>
      <c r="PPU1" s="128"/>
      <c r="PPV1" s="128"/>
      <c r="PPW1" s="128"/>
      <c r="PPX1" s="128"/>
      <c r="PPY1" s="128"/>
      <c r="PPZ1" s="128"/>
      <c r="PQA1" s="128"/>
      <c r="PQB1" s="128"/>
      <c r="PQC1" s="128"/>
      <c r="PQD1" s="128"/>
      <c r="PQE1" s="128"/>
      <c r="PQF1" s="128"/>
      <c r="PQG1" s="128"/>
      <c r="PQH1" s="128"/>
      <c r="PQI1" s="128"/>
      <c r="PQJ1" s="128"/>
      <c r="PQK1" s="128"/>
      <c r="PQL1" s="128"/>
      <c r="PQM1" s="128"/>
      <c r="PQN1" s="128"/>
      <c r="PQO1" s="128"/>
      <c r="PQP1" s="128"/>
      <c r="PQQ1" s="128"/>
      <c r="PQR1" s="128"/>
      <c r="PQS1" s="128"/>
      <c r="PQT1" s="128"/>
      <c r="PQU1" s="128"/>
      <c r="PQV1" s="128"/>
      <c r="PQW1" s="128"/>
      <c r="PQX1" s="128"/>
      <c r="PQY1" s="128"/>
      <c r="PQZ1" s="128"/>
      <c r="PRA1" s="128"/>
      <c r="PRB1" s="128"/>
      <c r="PRC1" s="128"/>
      <c r="PRD1" s="128"/>
      <c r="PRE1" s="128"/>
      <c r="PRF1" s="128"/>
      <c r="PRG1" s="128"/>
      <c r="PRH1" s="128"/>
      <c r="PRI1" s="128"/>
      <c r="PRJ1" s="128"/>
      <c r="PRK1" s="128"/>
      <c r="PRL1" s="128"/>
      <c r="PRM1" s="128"/>
      <c r="PRN1" s="128"/>
      <c r="PRO1" s="128"/>
      <c r="PRP1" s="128"/>
      <c r="PRQ1" s="128"/>
      <c r="PRR1" s="128"/>
      <c r="PRS1" s="128"/>
      <c r="PRT1" s="128"/>
      <c r="PRU1" s="128"/>
      <c r="PRV1" s="128"/>
      <c r="PRW1" s="128"/>
      <c r="PRX1" s="128"/>
      <c r="PRY1" s="128"/>
      <c r="PRZ1" s="128"/>
      <c r="PSA1" s="128"/>
      <c r="PSB1" s="128"/>
      <c r="PSC1" s="128"/>
      <c r="PSD1" s="128"/>
      <c r="PSE1" s="128"/>
      <c r="PSF1" s="128"/>
      <c r="PSG1" s="128"/>
      <c r="PSH1" s="128"/>
      <c r="PSI1" s="128"/>
      <c r="PSJ1" s="128"/>
      <c r="PSK1" s="128"/>
      <c r="PSL1" s="128"/>
      <c r="PSM1" s="128"/>
      <c r="PSN1" s="128"/>
      <c r="PSO1" s="128"/>
      <c r="PSP1" s="128"/>
      <c r="PSQ1" s="128"/>
      <c r="PSR1" s="128"/>
      <c r="PSS1" s="128"/>
      <c r="PST1" s="128"/>
      <c r="PSU1" s="128"/>
      <c r="PSV1" s="128"/>
      <c r="PSW1" s="128"/>
      <c r="PSX1" s="128"/>
      <c r="PSY1" s="128"/>
      <c r="PSZ1" s="128"/>
      <c r="PTA1" s="128"/>
      <c r="PTB1" s="128"/>
      <c r="PTC1" s="128"/>
      <c r="PTD1" s="128"/>
      <c r="PTE1" s="128"/>
      <c r="PTF1" s="128"/>
      <c r="PTG1" s="128"/>
      <c r="PTH1" s="128"/>
      <c r="PTI1" s="128"/>
      <c r="PTJ1" s="128"/>
      <c r="PTK1" s="128"/>
      <c r="PTL1" s="128"/>
      <c r="PTM1" s="128"/>
      <c r="PTN1" s="128"/>
      <c r="PTO1" s="128"/>
      <c r="PTP1" s="128"/>
      <c r="PTQ1" s="128"/>
      <c r="PTR1" s="128"/>
      <c r="PTS1" s="128"/>
      <c r="PTT1" s="128"/>
      <c r="PTU1" s="128"/>
      <c r="PTV1" s="128"/>
      <c r="PTW1" s="128"/>
      <c r="PTX1" s="128"/>
      <c r="PTY1" s="128"/>
      <c r="PTZ1" s="128"/>
      <c r="PUA1" s="128"/>
      <c r="PUB1" s="128"/>
      <c r="PUC1" s="128"/>
      <c r="PUD1" s="128"/>
      <c r="PUE1" s="128"/>
      <c r="PUF1" s="128"/>
      <c r="PUG1" s="128"/>
      <c r="PUH1" s="128"/>
      <c r="PUI1" s="128"/>
      <c r="PUJ1" s="128"/>
      <c r="PUK1" s="128"/>
      <c r="PUL1" s="128"/>
      <c r="PUM1" s="128"/>
      <c r="PUN1" s="128"/>
      <c r="PUO1" s="128"/>
      <c r="PUP1" s="128"/>
      <c r="PUQ1" s="128"/>
      <c r="PUR1" s="128"/>
      <c r="PUS1" s="128"/>
      <c r="PUT1" s="128"/>
      <c r="PUU1" s="128"/>
      <c r="PUV1" s="128"/>
      <c r="PUW1" s="128"/>
      <c r="PUX1" s="128"/>
      <c r="PUY1" s="128"/>
      <c r="PUZ1" s="128"/>
      <c r="PVA1" s="128"/>
      <c r="PVB1" s="128"/>
      <c r="PVC1" s="128"/>
      <c r="PVD1" s="128"/>
      <c r="PVE1" s="128"/>
      <c r="PVF1" s="128"/>
      <c r="PVG1" s="128"/>
      <c r="PVH1" s="128"/>
      <c r="PVI1" s="128"/>
      <c r="PVJ1" s="128"/>
      <c r="PVK1" s="128"/>
      <c r="PVL1" s="128"/>
      <c r="PVM1" s="128"/>
      <c r="PVN1" s="128"/>
      <c r="PVO1" s="128"/>
      <c r="PVP1" s="128"/>
      <c r="PVQ1" s="128"/>
      <c r="PVR1" s="128"/>
      <c r="PVS1" s="128"/>
      <c r="PVT1" s="128"/>
      <c r="PVU1" s="128"/>
      <c r="PVV1" s="128"/>
      <c r="PVW1" s="128"/>
      <c r="PVX1" s="128"/>
      <c r="PVY1" s="128"/>
      <c r="PVZ1" s="128"/>
      <c r="PWA1" s="128"/>
      <c r="PWB1" s="128"/>
      <c r="PWC1" s="128"/>
      <c r="PWD1" s="128"/>
      <c r="PWE1" s="128"/>
      <c r="PWF1" s="128"/>
      <c r="PWG1" s="128"/>
      <c r="PWH1" s="128"/>
      <c r="PWI1" s="128"/>
      <c r="PWJ1" s="128"/>
      <c r="PWK1" s="128"/>
      <c r="PWL1" s="128"/>
      <c r="PWM1" s="128"/>
      <c r="PWN1" s="128"/>
      <c r="PWO1" s="128"/>
      <c r="PWP1" s="128"/>
      <c r="PWQ1" s="128"/>
      <c r="PWR1" s="128"/>
      <c r="PWS1" s="128"/>
      <c r="PWT1" s="128"/>
      <c r="PWU1" s="128"/>
      <c r="PWV1" s="128"/>
      <c r="PWW1" s="128"/>
      <c r="PWX1" s="128"/>
      <c r="PWY1" s="128"/>
      <c r="PWZ1" s="128"/>
      <c r="PXA1" s="128"/>
      <c r="PXB1" s="128"/>
      <c r="PXC1" s="128"/>
      <c r="PXD1" s="128"/>
      <c r="PXE1" s="128"/>
      <c r="PXF1" s="128"/>
      <c r="PXG1" s="128"/>
      <c r="PXH1" s="128"/>
      <c r="PXI1" s="128"/>
      <c r="PXJ1" s="128"/>
      <c r="PXK1" s="128"/>
      <c r="PXL1" s="128"/>
      <c r="PXM1" s="128"/>
      <c r="PXN1" s="128"/>
      <c r="PXO1" s="128"/>
      <c r="PXP1" s="128"/>
      <c r="PXQ1" s="128"/>
      <c r="PXR1" s="128"/>
      <c r="PXS1" s="128"/>
      <c r="PXT1" s="128"/>
      <c r="PXU1" s="128"/>
      <c r="PXV1" s="128"/>
      <c r="PXW1" s="128"/>
      <c r="PXX1" s="128"/>
      <c r="PXY1" s="128"/>
      <c r="PXZ1" s="128"/>
      <c r="PYA1" s="128"/>
      <c r="PYB1" s="128"/>
      <c r="PYC1" s="128"/>
      <c r="PYD1" s="128"/>
      <c r="PYE1" s="128"/>
      <c r="PYF1" s="128"/>
      <c r="PYG1" s="128"/>
      <c r="PYH1" s="128"/>
      <c r="PYI1" s="128"/>
      <c r="PYJ1" s="128"/>
      <c r="PYK1" s="128"/>
      <c r="PYL1" s="128"/>
      <c r="PYM1" s="128"/>
      <c r="PYN1" s="128"/>
      <c r="PYO1" s="128"/>
      <c r="PYP1" s="128"/>
      <c r="PYQ1" s="128"/>
      <c r="PYR1" s="128"/>
      <c r="PYS1" s="128"/>
      <c r="PYT1" s="128"/>
      <c r="PYU1" s="128"/>
      <c r="PYV1" s="128"/>
      <c r="PYW1" s="128"/>
      <c r="PYX1" s="128"/>
      <c r="PYY1" s="128"/>
      <c r="PYZ1" s="128"/>
      <c r="PZA1" s="128"/>
      <c r="PZB1" s="128"/>
      <c r="PZC1" s="128"/>
      <c r="PZD1" s="128"/>
      <c r="PZE1" s="128"/>
      <c r="PZF1" s="128"/>
      <c r="PZG1" s="128"/>
      <c r="PZH1" s="128"/>
      <c r="PZI1" s="128"/>
      <c r="PZJ1" s="128"/>
      <c r="PZK1" s="128"/>
      <c r="PZL1" s="128"/>
      <c r="PZM1" s="128"/>
      <c r="PZN1" s="128"/>
      <c r="PZO1" s="128"/>
      <c r="PZP1" s="128"/>
      <c r="PZQ1" s="128"/>
      <c r="PZR1" s="128"/>
      <c r="PZS1" s="128"/>
      <c r="PZT1" s="128"/>
      <c r="PZU1" s="128"/>
      <c r="PZV1" s="128"/>
      <c r="PZW1" s="128"/>
      <c r="PZX1" s="128"/>
      <c r="PZY1" s="128"/>
      <c r="PZZ1" s="128"/>
      <c r="QAA1" s="128"/>
      <c r="QAB1" s="128"/>
      <c r="QAC1" s="128"/>
      <c r="QAD1" s="128"/>
      <c r="QAE1" s="128"/>
      <c r="QAF1" s="128"/>
      <c r="QAG1" s="128"/>
      <c r="QAH1" s="128"/>
      <c r="QAI1" s="128"/>
      <c r="QAJ1" s="128"/>
      <c r="QAK1" s="128"/>
      <c r="QAL1" s="128"/>
      <c r="QAM1" s="128"/>
      <c r="QAN1" s="128"/>
      <c r="QAO1" s="128"/>
      <c r="QAP1" s="128"/>
      <c r="QAQ1" s="128"/>
      <c r="QAR1" s="128"/>
      <c r="QAS1" s="128"/>
      <c r="QAT1" s="128"/>
      <c r="QAU1" s="128"/>
      <c r="QAV1" s="128"/>
      <c r="QAW1" s="128"/>
      <c r="QAX1" s="128"/>
      <c r="QAY1" s="128"/>
      <c r="QAZ1" s="128"/>
      <c r="QBA1" s="128"/>
      <c r="QBB1" s="128"/>
      <c r="QBC1" s="128"/>
      <c r="QBD1" s="128"/>
      <c r="QBE1" s="128"/>
      <c r="QBF1" s="128"/>
      <c r="QBG1" s="128"/>
      <c r="QBH1" s="128"/>
      <c r="QBI1" s="128"/>
      <c r="QBJ1" s="128"/>
      <c r="QBK1" s="128"/>
      <c r="QBL1" s="128"/>
      <c r="QBM1" s="128"/>
      <c r="QBN1" s="128"/>
      <c r="QBO1" s="128"/>
      <c r="QBP1" s="128"/>
      <c r="QBQ1" s="128"/>
      <c r="QBR1" s="128"/>
      <c r="QBS1" s="128"/>
      <c r="QBT1" s="128"/>
      <c r="QBU1" s="128"/>
      <c r="QBV1" s="128"/>
      <c r="QBW1" s="128"/>
      <c r="QBX1" s="128"/>
      <c r="QBY1" s="128"/>
      <c r="QBZ1" s="128"/>
      <c r="QCA1" s="128"/>
      <c r="QCB1" s="128"/>
      <c r="QCC1" s="128"/>
      <c r="QCD1" s="128"/>
      <c r="QCE1" s="128"/>
      <c r="QCF1" s="128"/>
      <c r="QCG1" s="128"/>
      <c r="QCH1" s="128"/>
      <c r="QCI1" s="128"/>
      <c r="QCJ1" s="128"/>
      <c r="QCK1" s="128"/>
      <c r="QCL1" s="128"/>
      <c r="QCM1" s="128"/>
      <c r="QCN1" s="128"/>
      <c r="QCO1" s="128"/>
      <c r="QCP1" s="128"/>
      <c r="QCQ1" s="128"/>
      <c r="QCR1" s="128"/>
      <c r="QCS1" s="128"/>
      <c r="QCT1" s="128"/>
      <c r="QCU1" s="128"/>
      <c r="QCV1" s="128"/>
      <c r="QCW1" s="128"/>
      <c r="QCX1" s="128"/>
      <c r="QCY1" s="128"/>
      <c r="QCZ1" s="128"/>
      <c r="QDA1" s="128"/>
      <c r="QDB1" s="128"/>
      <c r="QDC1" s="128"/>
      <c r="QDD1" s="128"/>
      <c r="QDE1" s="128"/>
      <c r="QDF1" s="128"/>
      <c r="QDG1" s="128"/>
      <c r="QDH1" s="128"/>
      <c r="QDI1" s="128"/>
      <c r="QDJ1" s="128"/>
      <c r="QDK1" s="128"/>
      <c r="QDL1" s="128"/>
      <c r="QDM1" s="128"/>
      <c r="QDN1" s="128"/>
      <c r="QDO1" s="128"/>
      <c r="QDP1" s="128"/>
      <c r="QDQ1" s="128"/>
      <c r="QDR1" s="128"/>
      <c r="QDS1" s="128"/>
      <c r="QDT1" s="128"/>
      <c r="QDU1" s="128"/>
      <c r="QDV1" s="128"/>
      <c r="QDW1" s="128"/>
      <c r="QDX1" s="128"/>
      <c r="QDY1" s="128"/>
      <c r="QDZ1" s="128"/>
      <c r="QEA1" s="128"/>
      <c r="QEB1" s="128"/>
      <c r="QEC1" s="128"/>
      <c r="QED1" s="128"/>
      <c r="QEE1" s="128"/>
      <c r="QEF1" s="128"/>
      <c r="QEG1" s="128"/>
      <c r="QEH1" s="128"/>
      <c r="QEI1" s="128"/>
      <c r="QEJ1" s="128"/>
      <c r="QEK1" s="128"/>
      <c r="QEL1" s="128"/>
      <c r="QEM1" s="128"/>
      <c r="QEN1" s="128"/>
      <c r="QEO1" s="128"/>
      <c r="QEP1" s="128"/>
      <c r="QEQ1" s="128"/>
      <c r="QER1" s="128"/>
      <c r="QES1" s="128"/>
      <c r="QET1" s="128"/>
      <c r="QEU1" s="128"/>
      <c r="QEV1" s="128"/>
      <c r="QEW1" s="128"/>
      <c r="QEX1" s="128"/>
      <c r="QEY1" s="128"/>
      <c r="QEZ1" s="128"/>
      <c r="QFA1" s="128"/>
      <c r="QFB1" s="128"/>
      <c r="QFC1" s="128"/>
      <c r="QFD1" s="128"/>
      <c r="QFE1" s="128"/>
      <c r="QFF1" s="128"/>
      <c r="QFG1" s="128"/>
      <c r="QFH1" s="128"/>
      <c r="QFI1" s="128"/>
      <c r="QFJ1" s="128"/>
      <c r="QFK1" s="128"/>
      <c r="QFL1" s="128"/>
      <c r="QFM1" s="128"/>
      <c r="QFN1" s="128"/>
      <c r="QFO1" s="128"/>
      <c r="QFP1" s="128"/>
      <c r="QFQ1" s="128"/>
      <c r="QFR1" s="128"/>
      <c r="QFS1" s="128"/>
      <c r="QFT1" s="128"/>
      <c r="QFU1" s="128"/>
      <c r="QFV1" s="128"/>
      <c r="QFW1" s="128"/>
      <c r="QFX1" s="128"/>
      <c r="QFY1" s="128"/>
      <c r="QFZ1" s="128"/>
      <c r="QGA1" s="128"/>
      <c r="QGB1" s="128"/>
      <c r="QGC1" s="128"/>
      <c r="QGD1" s="128"/>
      <c r="QGE1" s="128"/>
      <c r="QGF1" s="128"/>
      <c r="QGG1" s="128"/>
      <c r="QGH1" s="128"/>
      <c r="QGI1" s="128"/>
      <c r="QGJ1" s="128"/>
      <c r="QGK1" s="128"/>
      <c r="QGL1" s="128"/>
      <c r="QGM1" s="128"/>
      <c r="QGN1" s="128"/>
      <c r="QGO1" s="128"/>
      <c r="QGP1" s="128"/>
      <c r="QGQ1" s="128"/>
      <c r="QGR1" s="128"/>
      <c r="QGS1" s="128"/>
      <c r="QGT1" s="128"/>
      <c r="QGU1" s="128"/>
      <c r="QGV1" s="128"/>
      <c r="QGW1" s="128"/>
      <c r="QGX1" s="128"/>
      <c r="QGY1" s="128"/>
      <c r="QGZ1" s="128"/>
      <c r="QHA1" s="128"/>
      <c r="QHB1" s="128"/>
      <c r="QHC1" s="128"/>
      <c r="QHD1" s="128"/>
      <c r="QHE1" s="128"/>
      <c r="QHF1" s="128"/>
      <c r="QHG1" s="128"/>
      <c r="QHH1" s="128"/>
      <c r="QHI1" s="128"/>
      <c r="QHJ1" s="128"/>
      <c r="QHK1" s="128"/>
      <c r="QHL1" s="128"/>
      <c r="QHM1" s="128"/>
      <c r="QHN1" s="128"/>
      <c r="QHO1" s="128"/>
      <c r="QHP1" s="128"/>
      <c r="QHQ1" s="128"/>
      <c r="QHR1" s="128"/>
      <c r="QHS1" s="128"/>
      <c r="QHT1" s="128"/>
      <c r="QHU1" s="128"/>
      <c r="QHV1" s="128"/>
      <c r="QHW1" s="128"/>
      <c r="QHX1" s="128"/>
      <c r="QHY1" s="128"/>
      <c r="QHZ1" s="128"/>
      <c r="QIA1" s="128"/>
      <c r="QIB1" s="128"/>
      <c r="QIC1" s="128"/>
      <c r="QID1" s="128"/>
      <c r="QIE1" s="128"/>
      <c r="QIF1" s="128"/>
      <c r="QIG1" s="128"/>
      <c r="QIH1" s="128"/>
      <c r="QII1" s="128"/>
      <c r="QIJ1" s="128"/>
      <c r="QIK1" s="128"/>
      <c r="QIL1" s="128"/>
      <c r="QIM1" s="128"/>
      <c r="QIN1" s="128"/>
      <c r="QIO1" s="128"/>
      <c r="QIP1" s="128"/>
      <c r="QIQ1" s="128"/>
      <c r="QIR1" s="128"/>
      <c r="QIS1" s="128"/>
      <c r="QIT1" s="128"/>
      <c r="QIU1" s="128"/>
      <c r="QIV1" s="128"/>
      <c r="QIW1" s="128"/>
      <c r="QIX1" s="128"/>
      <c r="QIY1" s="128"/>
      <c r="QIZ1" s="128"/>
      <c r="QJA1" s="128"/>
      <c r="QJB1" s="128"/>
      <c r="QJC1" s="128"/>
      <c r="QJD1" s="128"/>
      <c r="QJE1" s="128"/>
      <c r="QJF1" s="128"/>
      <c r="QJG1" s="128"/>
      <c r="QJH1" s="128"/>
      <c r="QJI1" s="128"/>
      <c r="QJJ1" s="128"/>
      <c r="QJK1" s="128"/>
      <c r="QJL1" s="128"/>
      <c r="QJM1" s="128"/>
      <c r="QJN1" s="128"/>
      <c r="QJO1" s="128"/>
      <c r="QJP1" s="128"/>
      <c r="QJQ1" s="128"/>
      <c r="QJR1" s="128"/>
      <c r="QJS1" s="128"/>
      <c r="QJT1" s="128"/>
      <c r="QJU1" s="128"/>
      <c r="QJV1" s="128"/>
      <c r="QJW1" s="128"/>
      <c r="QJX1" s="128"/>
      <c r="QJY1" s="128"/>
      <c r="QJZ1" s="128"/>
      <c r="QKA1" s="128"/>
      <c r="QKB1" s="128"/>
      <c r="QKC1" s="128"/>
      <c r="QKD1" s="128"/>
      <c r="QKE1" s="128"/>
      <c r="QKF1" s="128"/>
      <c r="QKG1" s="128"/>
      <c r="QKH1" s="128"/>
      <c r="QKI1" s="128"/>
      <c r="QKJ1" s="128"/>
      <c r="QKK1" s="128"/>
      <c r="QKL1" s="128"/>
      <c r="QKM1" s="128"/>
      <c r="QKN1" s="128"/>
      <c r="QKO1" s="128"/>
      <c r="QKP1" s="128"/>
      <c r="QKQ1" s="128"/>
      <c r="QKR1" s="128"/>
      <c r="QKS1" s="128"/>
      <c r="QKT1" s="128"/>
      <c r="QKU1" s="128"/>
      <c r="QKV1" s="128"/>
      <c r="QKW1" s="128"/>
      <c r="QKX1" s="128"/>
      <c r="QKY1" s="128"/>
      <c r="QKZ1" s="128"/>
      <c r="QLA1" s="128"/>
      <c r="QLB1" s="128"/>
      <c r="QLC1" s="128"/>
      <c r="QLD1" s="128"/>
      <c r="QLE1" s="128"/>
      <c r="QLF1" s="128"/>
      <c r="QLG1" s="128"/>
      <c r="QLH1" s="128"/>
      <c r="QLI1" s="128"/>
      <c r="QLJ1" s="128"/>
      <c r="QLK1" s="128"/>
      <c r="QLL1" s="128"/>
      <c r="QLM1" s="128"/>
      <c r="QLN1" s="128"/>
      <c r="QLO1" s="128"/>
      <c r="QLP1" s="128"/>
      <c r="QLQ1" s="128"/>
      <c r="QLR1" s="128"/>
      <c r="QLS1" s="128"/>
      <c r="QLT1" s="128"/>
      <c r="QLU1" s="128"/>
      <c r="QLV1" s="128"/>
      <c r="QLW1" s="128"/>
      <c r="QLX1" s="128"/>
      <c r="QLY1" s="128"/>
      <c r="QLZ1" s="128"/>
      <c r="QMA1" s="128"/>
      <c r="QMB1" s="128"/>
      <c r="QMC1" s="128"/>
      <c r="QMD1" s="128"/>
      <c r="QME1" s="128"/>
      <c r="QMF1" s="128"/>
      <c r="QMG1" s="128"/>
      <c r="QMH1" s="128"/>
      <c r="QMI1" s="128"/>
      <c r="QMJ1" s="128"/>
      <c r="QMK1" s="128"/>
      <c r="QML1" s="128"/>
      <c r="QMM1" s="128"/>
      <c r="QMN1" s="128"/>
      <c r="QMO1" s="128"/>
      <c r="QMP1" s="128"/>
      <c r="QMQ1" s="128"/>
      <c r="QMR1" s="128"/>
      <c r="QMS1" s="128"/>
      <c r="QMT1" s="128"/>
      <c r="QMU1" s="128"/>
      <c r="QMV1" s="128"/>
      <c r="QMW1" s="128"/>
      <c r="QMX1" s="128"/>
      <c r="QMY1" s="128"/>
      <c r="QMZ1" s="128"/>
      <c r="QNA1" s="128"/>
      <c r="QNB1" s="128"/>
      <c r="QNC1" s="128"/>
      <c r="QND1" s="128"/>
      <c r="QNE1" s="128"/>
      <c r="QNF1" s="128"/>
      <c r="QNG1" s="128"/>
      <c r="QNH1" s="128"/>
      <c r="QNI1" s="128"/>
      <c r="QNJ1" s="128"/>
      <c r="QNK1" s="128"/>
      <c r="QNL1" s="128"/>
      <c r="QNM1" s="128"/>
      <c r="QNN1" s="128"/>
      <c r="QNO1" s="128"/>
      <c r="QNP1" s="128"/>
      <c r="QNQ1" s="128"/>
      <c r="QNR1" s="128"/>
      <c r="QNS1" s="128"/>
      <c r="QNT1" s="128"/>
      <c r="QNU1" s="128"/>
      <c r="QNV1" s="128"/>
      <c r="QNW1" s="128"/>
      <c r="QNX1" s="128"/>
      <c r="QNY1" s="128"/>
      <c r="QNZ1" s="128"/>
      <c r="QOA1" s="128"/>
      <c r="QOB1" s="128"/>
      <c r="QOC1" s="128"/>
      <c r="QOD1" s="128"/>
      <c r="QOE1" s="128"/>
      <c r="QOF1" s="128"/>
      <c r="QOG1" s="128"/>
      <c r="QOH1" s="128"/>
      <c r="QOI1" s="128"/>
      <c r="QOJ1" s="128"/>
      <c r="QOK1" s="128"/>
      <c r="QOL1" s="128"/>
      <c r="QOM1" s="128"/>
      <c r="QON1" s="128"/>
      <c r="QOO1" s="128"/>
      <c r="QOP1" s="128"/>
      <c r="QOQ1" s="128"/>
      <c r="QOR1" s="128"/>
      <c r="QOS1" s="128"/>
      <c r="QOT1" s="128"/>
      <c r="QOU1" s="128"/>
      <c r="QOV1" s="128"/>
      <c r="QOW1" s="128"/>
      <c r="QOX1" s="128"/>
      <c r="QOY1" s="128"/>
      <c r="QOZ1" s="128"/>
      <c r="QPA1" s="128"/>
      <c r="QPB1" s="128"/>
      <c r="QPC1" s="128"/>
      <c r="QPD1" s="128"/>
      <c r="QPE1" s="128"/>
      <c r="QPF1" s="128"/>
      <c r="QPG1" s="128"/>
      <c r="QPH1" s="128"/>
      <c r="QPI1" s="128"/>
      <c r="QPJ1" s="128"/>
      <c r="QPK1" s="128"/>
      <c r="QPL1" s="128"/>
      <c r="QPM1" s="128"/>
      <c r="QPN1" s="128"/>
      <c r="QPO1" s="128"/>
      <c r="QPP1" s="128"/>
      <c r="QPQ1" s="128"/>
      <c r="QPR1" s="128"/>
      <c r="QPS1" s="128"/>
      <c r="QPT1" s="128"/>
      <c r="QPU1" s="128"/>
      <c r="QPV1" s="128"/>
      <c r="QPW1" s="128"/>
      <c r="QPX1" s="128"/>
      <c r="QPY1" s="128"/>
      <c r="QPZ1" s="128"/>
      <c r="QQA1" s="128"/>
      <c r="QQB1" s="128"/>
      <c r="QQC1" s="128"/>
      <c r="QQD1" s="128"/>
      <c r="QQE1" s="128"/>
      <c r="QQF1" s="128"/>
      <c r="QQG1" s="128"/>
      <c r="QQH1" s="128"/>
      <c r="QQI1" s="128"/>
      <c r="QQJ1" s="128"/>
      <c r="QQK1" s="128"/>
      <c r="QQL1" s="128"/>
      <c r="QQM1" s="128"/>
      <c r="QQN1" s="128"/>
      <c r="QQO1" s="128"/>
      <c r="QQP1" s="128"/>
      <c r="QQQ1" s="128"/>
      <c r="QQR1" s="128"/>
      <c r="QQS1" s="128"/>
      <c r="QQT1" s="128"/>
      <c r="QQU1" s="128"/>
      <c r="QQV1" s="128"/>
      <c r="QQW1" s="128"/>
      <c r="QQX1" s="128"/>
      <c r="QQY1" s="128"/>
      <c r="QQZ1" s="128"/>
      <c r="QRA1" s="128"/>
      <c r="QRB1" s="128"/>
      <c r="QRC1" s="128"/>
      <c r="QRD1" s="128"/>
      <c r="QRE1" s="128"/>
      <c r="QRF1" s="128"/>
      <c r="QRG1" s="128"/>
      <c r="QRH1" s="128"/>
      <c r="QRI1" s="128"/>
      <c r="QRJ1" s="128"/>
      <c r="QRK1" s="128"/>
      <c r="QRL1" s="128"/>
      <c r="QRM1" s="128"/>
      <c r="QRN1" s="128"/>
      <c r="QRO1" s="128"/>
      <c r="QRP1" s="128"/>
      <c r="QRQ1" s="128"/>
      <c r="QRR1" s="128"/>
      <c r="QRS1" s="128"/>
      <c r="QRT1" s="128"/>
      <c r="QRU1" s="128"/>
      <c r="QRV1" s="128"/>
      <c r="QRW1" s="128"/>
      <c r="QRX1" s="128"/>
      <c r="QRY1" s="128"/>
      <c r="QRZ1" s="128"/>
      <c r="QSA1" s="128"/>
      <c r="QSB1" s="128"/>
      <c r="QSC1" s="128"/>
      <c r="QSD1" s="128"/>
      <c r="QSE1" s="128"/>
      <c r="QSF1" s="128"/>
      <c r="QSG1" s="128"/>
      <c r="QSH1" s="128"/>
      <c r="QSI1" s="128"/>
      <c r="QSJ1" s="128"/>
      <c r="QSK1" s="128"/>
      <c r="QSL1" s="128"/>
      <c r="QSM1" s="128"/>
      <c r="QSN1" s="128"/>
      <c r="QSO1" s="128"/>
      <c r="QSP1" s="128"/>
      <c r="QSQ1" s="128"/>
      <c r="QSR1" s="128"/>
      <c r="QSS1" s="128"/>
      <c r="QST1" s="128"/>
      <c r="QSU1" s="128"/>
      <c r="QSV1" s="128"/>
      <c r="QSW1" s="128"/>
      <c r="QSX1" s="128"/>
      <c r="QSY1" s="128"/>
      <c r="QSZ1" s="128"/>
      <c r="QTA1" s="128"/>
      <c r="QTB1" s="128"/>
      <c r="QTC1" s="128"/>
      <c r="QTD1" s="128"/>
      <c r="QTE1" s="128"/>
      <c r="QTF1" s="128"/>
      <c r="QTG1" s="128"/>
      <c r="QTH1" s="128"/>
      <c r="QTI1" s="128"/>
      <c r="QTJ1" s="128"/>
      <c r="QTK1" s="128"/>
      <c r="QTL1" s="128"/>
      <c r="QTM1" s="128"/>
      <c r="QTN1" s="128"/>
      <c r="QTO1" s="128"/>
      <c r="QTP1" s="128"/>
      <c r="QTQ1" s="128"/>
      <c r="QTR1" s="128"/>
      <c r="QTS1" s="128"/>
      <c r="QTT1" s="128"/>
      <c r="QTU1" s="128"/>
      <c r="QTV1" s="128"/>
      <c r="QTW1" s="128"/>
      <c r="QTX1" s="128"/>
      <c r="QTY1" s="128"/>
      <c r="QTZ1" s="128"/>
      <c r="QUA1" s="128"/>
      <c r="QUB1" s="128"/>
      <c r="QUC1" s="128"/>
      <c r="QUD1" s="128"/>
      <c r="QUE1" s="128"/>
      <c r="QUF1" s="128"/>
      <c r="QUG1" s="128"/>
      <c r="QUH1" s="128"/>
      <c r="QUI1" s="128"/>
      <c r="QUJ1" s="128"/>
      <c r="QUK1" s="128"/>
      <c r="QUL1" s="128"/>
      <c r="QUM1" s="128"/>
      <c r="QUN1" s="128"/>
      <c r="QUO1" s="128"/>
      <c r="QUP1" s="128"/>
      <c r="QUQ1" s="128"/>
      <c r="QUR1" s="128"/>
      <c r="QUS1" s="128"/>
      <c r="QUT1" s="128"/>
      <c r="QUU1" s="128"/>
      <c r="QUV1" s="128"/>
      <c r="QUW1" s="128"/>
      <c r="QUX1" s="128"/>
      <c r="QUY1" s="128"/>
      <c r="QUZ1" s="128"/>
      <c r="QVA1" s="128"/>
      <c r="QVB1" s="128"/>
      <c r="QVC1" s="128"/>
      <c r="QVD1" s="128"/>
      <c r="QVE1" s="128"/>
      <c r="QVF1" s="128"/>
      <c r="QVG1" s="128"/>
      <c r="QVH1" s="128"/>
      <c r="QVI1" s="128"/>
      <c r="QVJ1" s="128"/>
      <c r="QVK1" s="128"/>
      <c r="QVL1" s="128"/>
      <c r="QVM1" s="128"/>
      <c r="QVN1" s="128"/>
      <c r="QVO1" s="128"/>
      <c r="QVP1" s="128"/>
      <c r="QVQ1" s="128"/>
      <c r="QVR1" s="128"/>
      <c r="QVS1" s="128"/>
      <c r="QVT1" s="128"/>
      <c r="QVU1" s="128"/>
      <c r="QVV1" s="128"/>
      <c r="QVW1" s="128"/>
      <c r="QVX1" s="128"/>
      <c r="QVY1" s="128"/>
      <c r="QVZ1" s="128"/>
      <c r="QWA1" s="128"/>
      <c r="QWB1" s="128"/>
      <c r="QWC1" s="128"/>
      <c r="QWD1" s="128"/>
      <c r="QWE1" s="128"/>
      <c r="QWF1" s="128"/>
      <c r="QWG1" s="128"/>
      <c r="QWH1" s="128"/>
      <c r="QWI1" s="128"/>
      <c r="QWJ1" s="128"/>
      <c r="QWK1" s="128"/>
      <c r="QWL1" s="128"/>
      <c r="QWM1" s="128"/>
      <c r="QWN1" s="128"/>
      <c r="QWO1" s="128"/>
      <c r="QWP1" s="128"/>
      <c r="QWQ1" s="128"/>
      <c r="QWR1" s="128"/>
      <c r="QWS1" s="128"/>
      <c r="QWT1" s="128"/>
      <c r="QWU1" s="128"/>
      <c r="QWV1" s="128"/>
      <c r="QWW1" s="128"/>
      <c r="QWX1" s="128"/>
      <c r="QWY1" s="128"/>
      <c r="QWZ1" s="128"/>
      <c r="QXA1" s="128"/>
      <c r="QXB1" s="128"/>
      <c r="QXC1" s="128"/>
      <c r="QXD1" s="128"/>
      <c r="QXE1" s="128"/>
      <c r="QXF1" s="128"/>
      <c r="QXG1" s="128"/>
      <c r="QXH1" s="128"/>
      <c r="QXI1" s="128"/>
      <c r="QXJ1" s="128"/>
      <c r="QXK1" s="128"/>
      <c r="QXL1" s="128"/>
      <c r="QXM1" s="128"/>
      <c r="QXN1" s="128"/>
      <c r="QXO1" s="128"/>
      <c r="QXP1" s="128"/>
      <c r="QXQ1" s="128"/>
      <c r="QXR1" s="128"/>
      <c r="QXS1" s="128"/>
      <c r="QXT1" s="128"/>
      <c r="QXU1" s="128"/>
      <c r="QXV1" s="128"/>
      <c r="QXW1" s="128"/>
      <c r="QXX1" s="128"/>
      <c r="QXY1" s="128"/>
      <c r="QXZ1" s="128"/>
      <c r="QYA1" s="128"/>
      <c r="QYB1" s="128"/>
      <c r="QYC1" s="128"/>
      <c r="QYD1" s="128"/>
      <c r="QYE1" s="128"/>
      <c r="QYF1" s="128"/>
      <c r="QYG1" s="128"/>
      <c r="QYH1" s="128"/>
      <c r="QYI1" s="128"/>
      <c r="QYJ1" s="128"/>
      <c r="QYK1" s="128"/>
      <c r="QYL1" s="128"/>
      <c r="QYM1" s="128"/>
      <c r="QYN1" s="128"/>
      <c r="QYO1" s="128"/>
      <c r="QYP1" s="128"/>
      <c r="QYQ1" s="128"/>
      <c r="QYR1" s="128"/>
      <c r="QYS1" s="128"/>
      <c r="QYT1" s="128"/>
      <c r="QYU1" s="128"/>
      <c r="QYV1" s="128"/>
      <c r="QYW1" s="128"/>
      <c r="QYX1" s="128"/>
      <c r="QYY1" s="128"/>
      <c r="QYZ1" s="128"/>
      <c r="QZA1" s="128"/>
      <c r="QZB1" s="128"/>
      <c r="QZC1" s="128"/>
      <c r="QZD1" s="128"/>
      <c r="QZE1" s="128"/>
      <c r="QZF1" s="128"/>
      <c r="QZG1" s="128"/>
      <c r="QZH1" s="128"/>
      <c r="QZI1" s="128"/>
      <c r="QZJ1" s="128"/>
      <c r="QZK1" s="128"/>
      <c r="QZL1" s="128"/>
      <c r="QZM1" s="128"/>
      <c r="QZN1" s="128"/>
      <c r="QZO1" s="128"/>
      <c r="QZP1" s="128"/>
      <c r="QZQ1" s="128"/>
      <c r="QZR1" s="128"/>
      <c r="QZS1" s="128"/>
      <c r="QZT1" s="128"/>
      <c r="QZU1" s="128"/>
      <c r="QZV1" s="128"/>
      <c r="QZW1" s="128"/>
      <c r="QZX1" s="128"/>
      <c r="QZY1" s="128"/>
      <c r="QZZ1" s="128"/>
      <c r="RAA1" s="128"/>
      <c r="RAB1" s="128"/>
      <c r="RAC1" s="128"/>
      <c r="RAD1" s="128"/>
      <c r="RAE1" s="128"/>
      <c r="RAF1" s="128"/>
      <c r="RAG1" s="128"/>
      <c r="RAH1" s="128"/>
      <c r="RAI1" s="128"/>
      <c r="RAJ1" s="128"/>
      <c r="RAK1" s="128"/>
      <c r="RAL1" s="128"/>
      <c r="RAM1" s="128"/>
      <c r="RAN1" s="128"/>
      <c r="RAO1" s="128"/>
      <c r="RAP1" s="128"/>
      <c r="RAQ1" s="128"/>
      <c r="RAR1" s="128"/>
      <c r="RAS1" s="128"/>
      <c r="RAT1" s="128"/>
      <c r="RAU1" s="128"/>
      <c r="RAV1" s="128"/>
      <c r="RAW1" s="128"/>
      <c r="RAX1" s="128"/>
      <c r="RAY1" s="128"/>
      <c r="RAZ1" s="128"/>
      <c r="RBA1" s="128"/>
      <c r="RBB1" s="128"/>
      <c r="RBC1" s="128"/>
      <c r="RBD1" s="128"/>
      <c r="RBE1" s="128"/>
      <c r="RBF1" s="128"/>
      <c r="RBG1" s="128"/>
      <c r="RBH1" s="128"/>
      <c r="RBI1" s="128"/>
      <c r="RBJ1" s="128"/>
      <c r="RBK1" s="128"/>
      <c r="RBL1" s="128"/>
      <c r="RBM1" s="128"/>
      <c r="RBN1" s="128"/>
      <c r="RBO1" s="128"/>
      <c r="RBP1" s="128"/>
      <c r="RBQ1" s="128"/>
      <c r="RBR1" s="128"/>
      <c r="RBS1" s="128"/>
      <c r="RBT1" s="128"/>
      <c r="RBU1" s="128"/>
      <c r="RBV1" s="128"/>
      <c r="RBW1" s="128"/>
      <c r="RBX1" s="128"/>
      <c r="RBY1" s="128"/>
      <c r="RBZ1" s="128"/>
      <c r="RCA1" s="128"/>
      <c r="RCB1" s="128"/>
      <c r="RCC1" s="128"/>
      <c r="RCD1" s="128"/>
      <c r="RCE1" s="128"/>
      <c r="RCF1" s="128"/>
      <c r="RCG1" s="128"/>
      <c r="RCH1" s="128"/>
      <c r="RCI1" s="128"/>
      <c r="RCJ1" s="128"/>
      <c r="RCK1" s="128"/>
      <c r="RCL1" s="128"/>
      <c r="RCM1" s="128"/>
      <c r="RCN1" s="128"/>
      <c r="RCO1" s="128"/>
      <c r="RCP1" s="128"/>
      <c r="RCQ1" s="128"/>
      <c r="RCR1" s="128"/>
      <c r="RCS1" s="128"/>
      <c r="RCT1" s="128"/>
      <c r="RCU1" s="128"/>
      <c r="RCV1" s="128"/>
      <c r="RCW1" s="128"/>
      <c r="RCX1" s="128"/>
      <c r="RCY1" s="128"/>
      <c r="RCZ1" s="128"/>
      <c r="RDA1" s="128"/>
      <c r="RDB1" s="128"/>
      <c r="RDC1" s="128"/>
      <c r="RDD1" s="128"/>
      <c r="RDE1" s="128"/>
      <c r="RDF1" s="128"/>
      <c r="RDG1" s="128"/>
      <c r="RDH1" s="128"/>
      <c r="RDI1" s="128"/>
      <c r="RDJ1" s="128"/>
      <c r="RDK1" s="128"/>
      <c r="RDL1" s="128"/>
      <c r="RDM1" s="128"/>
      <c r="RDN1" s="128"/>
      <c r="RDO1" s="128"/>
      <c r="RDP1" s="128"/>
      <c r="RDQ1" s="128"/>
      <c r="RDR1" s="128"/>
      <c r="RDS1" s="128"/>
      <c r="RDT1" s="128"/>
      <c r="RDU1" s="128"/>
      <c r="RDV1" s="128"/>
      <c r="RDW1" s="128"/>
      <c r="RDX1" s="128"/>
      <c r="RDY1" s="128"/>
      <c r="RDZ1" s="128"/>
      <c r="REA1" s="128"/>
      <c r="REB1" s="128"/>
      <c r="REC1" s="128"/>
      <c r="RED1" s="128"/>
      <c r="REE1" s="128"/>
      <c r="REF1" s="128"/>
      <c r="REG1" s="128"/>
      <c r="REH1" s="128"/>
      <c r="REI1" s="128"/>
      <c r="REJ1" s="128"/>
      <c r="REK1" s="128"/>
      <c r="REL1" s="128"/>
      <c r="REM1" s="128"/>
      <c r="REN1" s="128"/>
      <c r="REO1" s="128"/>
      <c r="REP1" s="128"/>
      <c r="REQ1" s="128"/>
      <c r="RER1" s="128"/>
      <c r="RES1" s="128"/>
      <c r="RET1" s="128"/>
      <c r="REU1" s="128"/>
      <c r="REV1" s="128"/>
      <c r="REW1" s="128"/>
      <c r="REX1" s="128"/>
      <c r="REY1" s="128"/>
      <c r="REZ1" s="128"/>
      <c r="RFA1" s="128"/>
      <c r="RFB1" s="128"/>
      <c r="RFC1" s="128"/>
      <c r="RFD1" s="128"/>
      <c r="RFE1" s="128"/>
      <c r="RFF1" s="128"/>
      <c r="RFG1" s="128"/>
      <c r="RFH1" s="128"/>
      <c r="RFI1" s="128"/>
      <c r="RFJ1" s="128"/>
      <c r="RFK1" s="128"/>
      <c r="RFL1" s="128"/>
      <c r="RFM1" s="128"/>
      <c r="RFN1" s="128"/>
      <c r="RFO1" s="128"/>
      <c r="RFP1" s="128"/>
      <c r="RFQ1" s="128"/>
      <c r="RFR1" s="128"/>
      <c r="RFS1" s="128"/>
      <c r="RFT1" s="128"/>
      <c r="RFU1" s="128"/>
      <c r="RFV1" s="128"/>
      <c r="RFW1" s="128"/>
      <c r="RFX1" s="128"/>
      <c r="RFY1" s="128"/>
      <c r="RFZ1" s="128"/>
      <c r="RGA1" s="128"/>
      <c r="RGB1" s="128"/>
      <c r="RGC1" s="128"/>
      <c r="RGD1" s="128"/>
      <c r="RGE1" s="128"/>
      <c r="RGF1" s="128"/>
      <c r="RGG1" s="128"/>
      <c r="RGH1" s="128"/>
      <c r="RGI1" s="128"/>
      <c r="RGJ1" s="128"/>
      <c r="RGK1" s="128"/>
      <c r="RGL1" s="128"/>
      <c r="RGM1" s="128"/>
      <c r="RGN1" s="128"/>
      <c r="RGO1" s="128"/>
      <c r="RGP1" s="128"/>
      <c r="RGQ1" s="128"/>
      <c r="RGR1" s="128"/>
      <c r="RGS1" s="128"/>
      <c r="RGT1" s="128"/>
      <c r="RGU1" s="128"/>
      <c r="RGV1" s="128"/>
      <c r="RGW1" s="128"/>
      <c r="RGX1" s="128"/>
      <c r="RGY1" s="128"/>
      <c r="RGZ1" s="128"/>
      <c r="RHA1" s="128"/>
      <c r="RHB1" s="128"/>
      <c r="RHC1" s="128"/>
      <c r="RHD1" s="128"/>
      <c r="RHE1" s="128"/>
      <c r="RHF1" s="128"/>
      <c r="RHG1" s="128"/>
      <c r="RHH1" s="128"/>
      <c r="RHI1" s="128"/>
      <c r="RHJ1" s="128"/>
      <c r="RHK1" s="128"/>
      <c r="RHL1" s="128"/>
      <c r="RHM1" s="128"/>
      <c r="RHN1" s="128"/>
      <c r="RHO1" s="128"/>
      <c r="RHP1" s="128"/>
      <c r="RHQ1" s="128"/>
      <c r="RHR1" s="128"/>
      <c r="RHS1" s="128"/>
      <c r="RHT1" s="128"/>
      <c r="RHU1" s="128"/>
      <c r="RHV1" s="128"/>
      <c r="RHW1" s="128"/>
      <c r="RHX1" s="128"/>
      <c r="RHY1" s="128"/>
      <c r="RHZ1" s="128"/>
      <c r="RIA1" s="128"/>
      <c r="RIB1" s="128"/>
      <c r="RIC1" s="128"/>
      <c r="RID1" s="128"/>
      <c r="RIE1" s="128"/>
      <c r="RIF1" s="128"/>
      <c r="RIG1" s="128"/>
      <c r="RIH1" s="128"/>
      <c r="RII1" s="128"/>
      <c r="RIJ1" s="128"/>
      <c r="RIK1" s="128"/>
      <c r="RIL1" s="128"/>
      <c r="RIM1" s="128"/>
      <c r="RIN1" s="128"/>
      <c r="RIO1" s="128"/>
      <c r="RIP1" s="128"/>
      <c r="RIQ1" s="128"/>
      <c r="RIR1" s="128"/>
      <c r="RIS1" s="128"/>
      <c r="RIT1" s="128"/>
      <c r="RIU1" s="128"/>
      <c r="RIV1" s="128"/>
      <c r="RIW1" s="128"/>
      <c r="RIX1" s="128"/>
      <c r="RIY1" s="128"/>
      <c r="RIZ1" s="128"/>
      <c r="RJA1" s="128"/>
      <c r="RJB1" s="128"/>
      <c r="RJC1" s="128"/>
      <c r="RJD1" s="128"/>
      <c r="RJE1" s="128"/>
      <c r="RJF1" s="128"/>
      <c r="RJG1" s="128"/>
      <c r="RJH1" s="128"/>
      <c r="RJI1" s="128"/>
      <c r="RJJ1" s="128"/>
      <c r="RJK1" s="128"/>
      <c r="RJL1" s="128"/>
      <c r="RJM1" s="128"/>
      <c r="RJN1" s="128"/>
      <c r="RJO1" s="128"/>
      <c r="RJP1" s="128"/>
      <c r="RJQ1" s="128"/>
      <c r="RJR1" s="128"/>
      <c r="RJS1" s="128"/>
      <c r="RJT1" s="128"/>
      <c r="RJU1" s="128"/>
      <c r="RJV1" s="128"/>
      <c r="RJW1" s="128"/>
      <c r="RJX1" s="128"/>
      <c r="RJY1" s="128"/>
      <c r="RJZ1" s="128"/>
      <c r="RKA1" s="128"/>
      <c r="RKB1" s="128"/>
      <c r="RKC1" s="128"/>
      <c r="RKD1" s="128"/>
      <c r="RKE1" s="128"/>
      <c r="RKF1" s="128"/>
      <c r="RKG1" s="128"/>
      <c r="RKH1" s="128"/>
      <c r="RKI1" s="128"/>
      <c r="RKJ1" s="128"/>
      <c r="RKK1" s="128"/>
      <c r="RKL1" s="128"/>
      <c r="RKM1" s="128"/>
      <c r="RKN1" s="128"/>
      <c r="RKO1" s="128"/>
      <c r="RKP1" s="128"/>
      <c r="RKQ1" s="128"/>
      <c r="RKR1" s="128"/>
      <c r="RKS1" s="128"/>
      <c r="RKT1" s="128"/>
      <c r="RKU1" s="128"/>
      <c r="RKV1" s="128"/>
      <c r="RKW1" s="128"/>
      <c r="RKX1" s="128"/>
      <c r="RKY1" s="128"/>
      <c r="RKZ1" s="128"/>
      <c r="RLA1" s="128"/>
      <c r="RLB1" s="128"/>
      <c r="RLC1" s="128"/>
      <c r="RLD1" s="128"/>
      <c r="RLE1" s="128"/>
      <c r="RLF1" s="128"/>
      <c r="RLG1" s="128"/>
      <c r="RLH1" s="128"/>
      <c r="RLI1" s="128"/>
      <c r="RLJ1" s="128"/>
      <c r="RLK1" s="128"/>
      <c r="RLL1" s="128"/>
      <c r="RLM1" s="128"/>
      <c r="RLN1" s="128"/>
      <c r="RLO1" s="128"/>
      <c r="RLP1" s="128"/>
      <c r="RLQ1" s="128"/>
      <c r="RLR1" s="128"/>
      <c r="RLS1" s="128"/>
      <c r="RLT1" s="128"/>
      <c r="RLU1" s="128"/>
      <c r="RLV1" s="128"/>
      <c r="RLW1" s="128"/>
      <c r="RLX1" s="128"/>
      <c r="RLY1" s="128"/>
      <c r="RLZ1" s="128"/>
      <c r="RMA1" s="128"/>
      <c r="RMB1" s="128"/>
      <c r="RMC1" s="128"/>
      <c r="RMD1" s="128"/>
      <c r="RME1" s="128"/>
      <c r="RMF1" s="128"/>
      <c r="RMG1" s="128"/>
      <c r="RMH1" s="128"/>
      <c r="RMI1" s="128"/>
      <c r="RMJ1" s="128"/>
      <c r="RMK1" s="128"/>
      <c r="RML1" s="128"/>
      <c r="RMM1" s="128"/>
      <c r="RMN1" s="128"/>
      <c r="RMO1" s="128"/>
      <c r="RMP1" s="128"/>
      <c r="RMQ1" s="128"/>
      <c r="RMR1" s="128"/>
      <c r="RMS1" s="128"/>
      <c r="RMT1" s="128"/>
      <c r="RMU1" s="128"/>
      <c r="RMV1" s="128"/>
      <c r="RMW1" s="128"/>
      <c r="RMX1" s="128"/>
      <c r="RMY1" s="128"/>
      <c r="RMZ1" s="128"/>
      <c r="RNA1" s="128"/>
      <c r="RNB1" s="128"/>
      <c r="RNC1" s="128"/>
      <c r="RND1" s="128"/>
      <c r="RNE1" s="128"/>
      <c r="RNF1" s="128"/>
      <c r="RNG1" s="128"/>
      <c r="RNH1" s="128"/>
      <c r="RNI1" s="128"/>
      <c r="RNJ1" s="128"/>
      <c r="RNK1" s="128"/>
      <c r="RNL1" s="128"/>
      <c r="RNM1" s="128"/>
      <c r="RNN1" s="128"/>
      <c r="RNO1" s="128"/>
      <c r="RNP1" s="128"/>
      <c r="RNQ1" s="128"/>
      <c r="RNR1" s="128"/>
      <c r="RNS1" s="128"/>
      <c r="RNT1" s="128"/>
      <c r="RNU1" s="128"/>
      <c r="RNV1" s="128"/>
      <c r="RNW1" s="128"/>
      <c r="RNX1" s="128"/>
      <c r="RNY1" s="128"/>
      <c r="RNZ1" s="128"/>
      <c r="ROA1" s="128"/>
      <c r="ROB1" s="128"/>
      <c r="ROC1" s="128"/>
      <c r="ROD1" s="128"/>
      <c r="ROE1" s="128"/>
      <c r="ROF1" s="128"/>
      <c r="ROG1" s="128"/>
      <c r="ROH1" s="128"/>
      <c r="ROI1" s="128"/>
      <c r="ROJ1" s="128"/>
      <c r="ROK1" s="128"/>
      <c r="ROL1" s="128"/>
      <c r="ROM1" s="128"/>
      <c r="RON1" s="128"/>
      <c r="ROO1" s="128"/>
      <c r="ROP1" s="128"/>
      <c r="ROQ1" s="128"/>
      <c r="ROR1" s="128"/>
      <c r="ROS1" s="128"/>
      <c r="ROT1" s="128"/>
      <c r="ROU1" s="128"/>
      <c r="ROV1" s="128"/>
      <c r="ROW1" s="128"/>
      <c r="ROX1" s="128"/>
      <c r="ROY1" s="128"/>
      <c r="ROZ1" s="128"/>
      <c r="RPA1" s="128"/>
      <c r="RPB1" s="128"/>
      <c r="RPC1" s="128"/>
      <c r="RPD1" s="128"/>
      <c r="RPE1" s="128"/>
      <c r="RPF1" s="128"/>
      <c r="RPG1" s="128"/>
      <c r="RPH1" s="128"/>
      <c r="RPI1" s="128"/>
      <c r="RPJ1" s="128"/>
      <c r="RPK1" s="128"/>
      <c r="RPL1" s="128"/>
      <c r="RPM1" s="128"/>
      <c r="RPN1" s="128"/>
      <c r="RPO1" s="128"/>
      <c r="RPP1" s="128"/>
      <c r="RPQ1" s="128"/>
      <c r="RPR1" s="128"/>
      <c r="RPS1" s="128"/>
      <c r="RPT1" s="128"/>
      <c r="RPU1" s="128"/>
      <c r="RPV1" s="128"/>
      <c r="RPW1" s="128"/>
      <c r="RPX1" s="128"/>
      <c r="RPY1" s="128"/>
      <c r="RPZ1" s="128"/>
      <c r="RQA1" s="128"/>
      <c r="RQB1" s="128"/>
      <c r="RQC1" s="128"/>
      <c r="RQD1" s="128"/>
      <c r="RQE1" s="128"/>
      <c r="RQF1" s="128"/>
      <c r="RQG1" s="128"/>
      <c r="RQH1" s="128"/>
      <c r="RQI1" s="128"/>
      <c r="RQJ1" s="128"/>
      <c r="RQK1" s="128"/>
      <c r="RQL1" s="128"/>
      <c r="RQM1" s="128"/>
      <c r="RQN1" s="128"/>
      <c r="RQO1" s="128"/>
      <c r="RQP1" s="128"/>
      <c r="RQQ1" s="128"/>
      <c r="RQR1" s="128"/>
      <c r="RQS1" s="128"/>
      <c r="RQT1" s="128"/>
      <c r="RQU1" s="128"/>
      <c r="RQV1" s="128"/>
      <c r="RQW1" s="128"/>
      <c r="RQX1" s="128"/>
      <c r="RQY1" s="128"/>
      <c r="RQZ1" s="128"/>
      <c r="RRA1" s="128"/>
      <c r="RRB1" s="128"/>
      <c r="RRC1" s="128"/>
      <c r="RRD1" s="128"/>
      <c r="RRE1" s="128"/>
      <c r="RRF1" s="128"/>
      <c r="RRG1" s="128"/>
      <c r="RRH1" s="128"/>
      <c r="RRI1" s="128"/>
      <c r="RRJ1" s="128"/>
      <c r="RRK1" s="128"/>
      <c r="RRL1" s="128"/>
      <c r="RRM1" s="128"/>
      <c r="RRN1" s="128"/>
      <c r="RRO1" s="128"/>
      <c r="RRP1" s="128"/>
      <c r="RRQ1" s="128"/>
      <c r="RRR1" s="128"/>
      <c r="RRS1" s="128"/>
      <c r="RRT1" s="128"/>
      <c r="RRU1" s="128"/>
      <c r="RRV1" s="128"/>
      <c r="RRW1" s="128"/>
      <c r="RRX1" s="128"/>
      <c r="RRY1" s="128"/>
      <c r="RRZ1" s="128"/>
      <c r="RSA1" s="128"/>
      <c r="RSB1" s="128"/>
      <c r="RSC1" s="128"/>
      <c r="RSD1" s="128"/>
      <c r="RSE1" s="128"/>
      <c r="RSF1" s="128"/>
      <c r="RSG1" s="128"/>
      <c r="RSH1" s="128"/>
      <c r="RSI1" s="128"/>
      <c r="RSJ1" s="128"/>
      <c r="RSK1" s="128"/>
      <c r="RSL1" s="128"/>
      <c r="RSM1" s="128"/>
      <c r="RSN1" s="128"/>
      <c r="RSO1" s="128"/>
      <c r="RSP1" s="128"/>
      <c r="RSQ1" s="128"/>
      <c r="RSR1" s="128"/>
      <c r="RSS1" s="128"/>
      <c r="RST1" s="128"/>
      <c r="RSU1" s="128"/>
      <c r="RSV1" s="128"/>
      <c r="RSW1" s="128"/>
      <c r="RSX1" s="128"/>
      <c r="RSY1" s="128"/>
      <c r="RSZ1" s="128"/>
      <c r="RTA1" s="128"/>
      <c r="RTB1" s="128"/>
      <c r="RTC1" s="128"/>
      <c r="RTD1" s="128"/>
      <c r="RTE1" s="128"/>
      <c r="RTF1" s="128"/>
      <c r="RTG1" s="128"/>
      <c r="RTH1" s="128"/>
      <c r="RTI1" s="128"/>
      <c r="RTJ1" s="128"/>
      <c r="RTK1" s="128"/>
      <c r="RTL1" s="128"/>
      <c r="RTM1" s="128"/>
      <c r="RTN1" s="128"/>
      <c r="RTO1" s="128"/>
      <c r="RTP1" s="128"/>
      <c r="RTQ1" s="128"/>
      <c r="RTR1" s="128"/>
      <c r="RTS1" s="128"/>
      <c r="RTT1" s="128"/>
      <c r="RTU1" s="128"/>
      <c r="RTV1" s="128"/>
      <c r="RTW1" s="128"/>
      <c r="RTX1" s="128"/>
      <c r="RTY1" s="128"/>
      <c r="RTZ1" s="128"/>
      <c r="RUA1" s="128"/>
      <c r="RUB1" s="128"/>
      <c r="RUC1" s="128"/>
      <c r="RUD1" s="128"/>
      <c r="RUE1" s="128"/>
      <c r="RUF1" s="128"/>
      <c r="RUG1" s="128"/>
      <c r="RUH1" s="128"/>
      <c r="RUI1" s="128"/>
      <c r="RUJ1" s="128"/>
      <c r="RUK1" s="128"/>
      <c r="RUL1" s="128"/>
      <c r="RUM1" s="128"/>
      <c r="RUN1" s="128"/>
      <c r="RUO1" s="128"/>
      <c r="RUP1" s="128"/>
      <c r="RUQ1" s="128"/>
      <c r="RUR1" s="128"/>
      <c r="RUS1" s="128"/>
      <c r="RUT1" s="128"/>
      <c r="RUU1" s="128"/>
      <c r="RUV1" s="128"/>
      <c r="RUW1" s="128"/>
      <c r="RUX1" s="128"/>
      <c r="RUY1" s="128"/>
      <c r="RUZ1" s="128"/>
      <c r="RVA1" s="128"/>
      <c r="RVB1" s="128"/>
      <c r="RVC1" s="128"/>
      <c r="RVD1" s="128"/>
      <c r="RVE1" s="128"/>
      <c r="RVF1" s="128"/>
      <c r="RVG1" s="128"/>
      <c r="RVH1" s="128"/>
      <c r="RVI1" s="128"/>
      <c r="RVJ1" s="128"/>
      <c r="RVK1" s="128"/>
      <c r="RVL1" s="128"/>
      <c r="RVM1" s="128"/>
      <c r="RVN1" s="128"/>
      <c r="RVO1" s="128"/>
      <c r="RVP1" s="128"/>
      <c r="RVQ1" s="128"/>
      <c r="RVR1" s="128"/>
      <c r="RVS1" s="128"/>
      <c r="RVT1" s="128"/>
      <c r="RVU1" s="128"/>
      <c r="RVV1" s="128"/>
      <c r="RVW1" s="128"/>
      <c r="RVX1" s="128"/>
      <c r="RVY1" s="128"/>
      <c r="RVZ1" s="128"/>
      <c r="RWA1" s="128"/>
      <c r="RWB1" s="128"/>
      <c r="RWC1" s="128"/>
      <c r="RWD1" s="128"/>
      <c r="RWE1" s="128"/>
      <c r="RWF1" s="128"/>
      <c r="RWG1" s="128"/>
      <c r="RWH1" s="128"/>
      <c r="RWI1" s="128"/>
      <c r="RWJ1" s="128"/>
      <c r="RWK1" s="128"/>
      <c r="RWL1" s="128"/>
      <c r="RWM1" s="128"/>
      <c r="RWN1" s="128"/>
      <c r="RWO1" s="128"/>
      <c r="RWP1" s="128"/>
      <c r="RWQ1" s="128"/>
      <c r="RWR1" s="128"/>
      <c r="RWS1" s="128"/>
      <c r="RWT1" s="128"/>
      <c r="RWU1" s="128"/>
      <c r="RWV1" s="128"/>
      <c r="RWW1" s="128"/>
      <c r="RWX1" s="128"/>
      <c r="RWY1" s="128"/>
      <c r="RWZ1" s="128"/>
      <c r="RXA1" s="128"/>
      <c r="RXB1" s="128"/>
      <c r="RXC1" s="128"/>
      <c r="RXD1" s="128"/>
      <c r="RXE1" s="128"/>
      <c r="RXF1" s="128"/>
      <c r="RXG1" s="128"/>
      <c r="RXH1" s="128"/>
      <c r="RXI1" s="128"/>
      <c r="RXJ1" s="128"/>
      <c r="RXK1" s="128"/>
      <c r="RXL1" s="128"/>
      <c r="RXM1" s="128"/>
      <c r="RXN1" s="128"/>
      <c r="RXO1" s="128"/>
      <c r="RXP1" s="128"/>
      <c r="RXQ1" s="128"/>
      <c r="RXR1" s="128"/>
      <c r="RXS1" s="128"/>
      <c r="RXT1" s="128"/>
      <c r="RXU1" s="128"/>
      <c r="RXV1" s="128"/>
      <c r="RXW1" s="128"/>
      <c r="RXX1" s="128"/>
      <c r="RXY1" s="128"/>
      <c r="RXZ1" s="128"/>
      <c r="RYA1" s="128"/>
      <c r="RYB1" s="128"/>
      <c r="RYC1" s="128"/>
      <c r="RYD1" s="128"/>
      <c r="RYE1" s="128"/>
      <c r="RYF1" s="128"/>
      <c r="RYG1" s="128"/>
      <c r="RYH1" s="128"/>
      <c r="RYI1" s="128"/>
      <c r="RYJ1" s="128"/>
      <c r="RYK1" s="128"/>
      <c r="RYL1" s="128"/>
      <c r="RYM1" s="128"/>
      <c r="RYN1" s="128"/>
      <c r="RYO1" s="128"/>
      <c r="RYP1" s="128"/>
      <c r="RYQ1" s="128"/>
      <c r="RYR1" s="128"/>
      <c r="RYS1" s="128"/>
      <c r="RYT1" s="128"/>
      <c r="RYU1" s="128"/>
      <c r="RYV1" s="128"/>
      <c r="RYW1" s="128"/>
      <c r="RYX1" s="128"/>
      <c r="RYY1" s="128"/>
      <c r="RYZ1" s="128"/>
      <c r="RZA1" s="128"/>
      <c r="RZB1" s="128"/>
      <c r="RZC1" s="128"/>
      <c r="RZD1" s="128"/>
      <c r="RZE1" s="128"/>
      <c r="RZF1" s="128"/>
      <c r="RZG1" s="128"/>
      <c r="RZH1" s="128"/>
      <c r="RZI1" s="128"/>
      <c r="RZJ1" s="128"/>
      <c r="RZK1" s="128"/>
      <c r="RZL1" s="128"/>
      <c r="RZM1" s="128"/>
      <c r="RZN1" s="128"/>
      <c r="RZO1" s="128"/>
      <c r="RZP1" s="128"/>
      <c r="RZQ1" s="128"/>
      <c r="RZR1" s="128"/>
      <c r="RZS1" s="128"/>
      <c r="RZT1" s="128"/>
      <c r="RZU1" s="128"/>
      <c r="RZV1" s="128"/>
      <c r="RZW1" s="128"/>
      <c r="RZX1" s="128"/>
      <c r="RZY1" s="128"/>
      <c r="RZZ1" s="128"/>
      <c r="SAA1" s="128"/>
      <c r="SAB1" s="128"/>
      <c r="SAC1" s="128"/>
      <c r="SAD1" s="128"/>
      <c r="SAE1" s="128"/>
      <c r="SAF1" s="128"/>
      <c r="SAG1" s="128"/>
      <c r="SAH1" s="128"/>
      <c r="SAI1" s="128"/>
      <c r="SAJ1" s="128"/>
      <c r="SAK1" s="128"/>
      <c r="SAL1" s="128"/>
      <c r="SAM1" s="128"/>
      <c r="SAN1" s="128"/>
      <c r="SAO1" s="128"/>
      <c r="SAP1" s="128"/>
      <c r="SAQ1" s="128"/>
      <c r="SAR1" s="128"/>
      <c r="SAS1" s="128"/>
      <c r="SAT1" s="128"/>
      <c r="SAU1" s="128"/>
      <c r="SAV1" s="128"/>
      <c r="SAW1" s="128"/>
      <c r="SAX1" s="128"/>
      <c r="SAY1" s="128"/>
      <c r="SAZ1" s="128"/>
      <c r="SBA1" s="128"/>
      <c r="SBB1" s="128"/>
      <c r="SBC1" s="128"/>
      <c r="SBD1" s="128"/>
      <c r="SBE1" s="128"/>
      <c r="SBF1" s="128"/>
      <c r="SBG1" s="128"/>
      <c r="SBH1" s="128"/>
      <c r="SBI1" s="128"/>
      <c r="SBJ1" s="128"/>
      <c r="SBK1" s="128"/>
      <c r="SBL1" s="128"/>
      <c r="SBM1" s="128"/>
      <c r="SBN1" s="128"/>
      <c r="SBO1" s="128"/>
      <c r="SBP1" s="128"/>
      <c r="SBQ1" s="128"/>
      <c r="SBR1" s="128"/>
      <c r="SBS1" s="128"/>
      <c r="SBT1" s="128"/>
      <c r="SBU1" s="128"/>
      <c r="SBV1" s="128"/>
      <c r="SBW1" s="128"/>
      <c r="SBX1" s="128"/>
      <c r="SBY1" s="128"/>
      <c r="SBZ1" s="128"/>
      <c r="SCA1" s="128"/>
      <c r="SCB1" s="128"/>
      <c r="SCC1" s="128"/>
      <c r="SCD1" s="128"/>
      <c r="SCE1" s="128"/>
      <c r="SCF1" s="128"/>
      <c r="SCG1" s="128"/>
      <c r="SCH1" s="128"/>
      <c r="SCI1" s="128"/>
      <c r="SCJ1" s="128"/>
      <c r="SCK1" s="128"/>
      <c r="SCL1" s="128"/>
      <c r="SCM1" s="128"/>
      <c r="SCN1" s="128"/>
      <c r="SCO1" s="128"/>
      <c r="SCP1" s="128"/>
      <c r="SCQ1" s="128"/>
      <c r="SCR1" s="128"/>
      <c r="SCS1" s="128"/>
      <c r="SCT1" s="128"/>
      <c r="SCU1" s="128"/>
      <c r="SCV1" s="128"/>
      <c r="SCW1" s="128"/>
      <c r="SCX1" s="128"/>
      <c r="SCY1" s="128"/>
      <c r="SCZ1" s="128"/>
      <c r="SDA1" s="128"/>
      <c r="SDB1" s="128"/>
      <c r="SDC1" s="128"/>
      <c r="SDD1" s="128"/>
      <c r="SDE1" s="128"/>
      <c r="SDF1" s="128"/>
      <c r="SDG1" s="128"/>
      <c r="SDH1" s="128"/>
      <c r="SDI1" s="128"/>
      <c r="SDJ1" s="128"/>
      <c r="SDK1" s="128"/>
      <c r="SDL1" s="128"/>
      <c r="SDM1" s="128"/>
      <c r="SDN1" s="128"/>
      <c r="SDO1" s="128"/>
      <c r="SDP1" s="128"/>
      <c r="SDQ1" s="128"/>
      <c r="SDR1" s="128"/>
      <c r="SDS1" s="128"/>
      <c r="SDT1" s="128"/>
      <c r="SDU1" s="128"/>
      <c r="SDV1" s="128"/>
      <c r="SDW1" s="128"/>
      <c r="SDX1" s="128"/>
      <c r="SDY1" s="128"/>
      <c r="SDZ1" s="128"/>
      <c r="SEA1" s="128"/>
      <c r="SEB1" s="128"/>
      <c r="SEC1" s="128"/>
      <c r="SED1" s="128"/>
      <c r="SEE1" s="128"/>
      <c r="SEF1" s="128"/>
      <c r="SEG1" s="128"/>
      <c r="SEH1" s="128"/>
      <c r="SEI1" s="128"/>
      <c r="SEJ1" s="128"/>
      <c r="SEK1" s="128"/>
      <c r="SEL1" s="128"/>
      <c r="SEM1" s="128"/>
      <c r="SEN1" s="128"/>
      <c r="SEO1" s="128"/>
      <c r="SEP1" s="128"/>
      <c r="SEQ1" s="128"/>
      <c r="SER1" s="128"/>
      <c r="SES1" s="128"/>
      <c r="SET1" s="128"/>
      <c r="SEU1" s="128"/>
      <c r="SEV1" s="128"/>
      <c r="SEW1" s="128"/>
      <c r="SEX1" s="128"/>
      <c r="SEY1" s="128"/>
      <c r="SEZ1" s="128"/>
      <c r="SFA1" s="128"/>
      <c r="SFB1" s="128"/>
      <c r="SFC1" s="128"/>
      <c r="SFD1" s="128"/>
      <c r="SFE1" s="128"/>
      <c r="SFF1" s="128"/>
      <c r="SFG1" s="128"/>
      <c r="SFH1" s="128"/>
      <c r="SFI1" s="128"/>
      <c r="SFJ1" s="128"/>
      <c r="SFK1" s="128"/>
      <c r="SFL1" s="128"/>
      <c r="SFM1" s="128"/>
      <c r="SFN1" s="128"/>
      <c r="SFO1" s="128"/>
      <c r="SFP1" s="128"/>
      <c r="SFQ1" s="128"/>
      <c r="SFR1" s="128"/>
      <c r="SFS1" s="128"/>
      <c r="SFT1" s="128"/>
      <c r="SFU1" s="128"/>
      <c r="SFV1" s="128"/>
      <c r="SFW1" s="128"/>
      <c r="SFX1" s="128"/>
      <c r="SFY1" s="128"/>
      <c r="SFZ1" s="128"/>
      <c r="SGA1" s="128"/>
      <c r="SGB1" s="128"/>
      <c r="SGC1" s="128"/>
      <c r="SGD1" s="128"/>
      <c r="SGE1" s="128"/>
      <c r="SGF1" s="128"/>
      <c r="SGG1" s="128"/>
      <c r="SGH1" s="128"/>
      <c r="SGI1" s="128"/>
      <c r="SGJ1" s="128"/>
      <c r="SGK1" s="128"/>
      <c r="SGL1" s="128"/>
      <c r="SGM1" s="128"/>
      <c r="SGN1" s="128"/>
      <c r="SGO1" s="128"/>
      <c r="SGP1" s="128"/>
      <c r="SGQ1" s="128"/>
      <c r="SGR1" s="128"/>
      <c r="SGS1" s="128"/>
      <c r="SGT1" s="128"/>
      <c r="SGU1" s="128"/>
      <c r="SGV1" s="128"/>
      <c r="SGW1" s="128"/>
      <c r="SGX1" s="128"/>
      <c r="SGY1" s="128"/>
      <c r="SGZ1" s="128"/>
      <c r="SHA1" s="128"/>
      <c r="SHB1" s="128"/>
      <c r="SHC1" s="128"/>
      <c r="SHD1" s="128"/>
      <c r="SHE1" s="128"/>
      <c r="SHF1" s="128"/>
      <c r="SHG1" s="128"/>
      <c r="SHH1" s="128"/>
      <c r="SHI1" s="128"/>
      <c r="SHJ1" s="128"/>
      <c r="SHK1" s="128"/>
      <c r="SHL1" s="128"/>
      <c r="SHM1" s="128"/>
      <c r="SHN1" s="128"/>
      <c r="SHO1" s="128"/>
      <c r="SHP1" s="128"/>
      <c r="SHQ1" s="128"/>
      <c r="SHR1" s="128"/>
      <c r="SHS1" s="128"/>
      <c r="SHT1" s="128"/>
      <c r="SHU1" s="128"/>
      <c r="SHV1" s="128"/>
      <c r="SHW1" s="128"/>
      <c r="SHX1" s="128"/>
      <c r="SHY1" s="128"/>
      <c r="SHZ1" s="128"/>
      <c r="SIA1" s="128"/>
      <c r="SIB1" s="128"/>
      <c r="SIC1" s="128"/>
      <c r="SID1" s="128"/>
      <c r="SIE1" s="128"/>
      <c r="SIF1" s="128"/>
      <c r="SIG1" s="128"/>
      <c r="SIH1" s="128"/>
      <c r="SII1" s="128"/>
      <c r="SIJ1" s="128"/>
      <c r="SIK1" s="128"/>
      <c r="SIL1" s="128"/>
      <c r="SIM1" s="128"/>
      <c r="SIN1" s="128"/>
      <c r="SIO1" s="128"/>
      <c r="SIP1" s="128"/>
      <c r="SIQ1" s="128"/>
      <c r="SIR1" s="128"/>
      <c r="SIS1" s="128"/>
      <c r="SIT1" s="128"/>
      <c r="SIU1" s="128"/>
      <c r="SIV1" s="128"/>
      <c r="SIW1" s="128"/>
      <c r="SIX1" s="128"/>
      <c r="SIY1" s="128"/>
      <c r="SIZ1" s="128"/>
      <c r="SJA1" s="128"/>
      <c r="SJB1" s="128"/>
      <c r="SJC1" s="128"/>
      <c r="SJD1" s="128"/>
      <c r="SJE1" s="128"/>
      <c r="SJF1" s="128"/>
      <c r="SJG1" s="128"/>
      <c r="SJH1" s="128"/>
      <c r="SJI1" s="128"/>
      <c r="SJJ1" s="128"/>
      <c r="SJK1" s="128"/>
      <c r="SJL1" s="128"/>
      <c r="SJM1" s="128"/>
      <c r="SJN1" s="128"/>
      <c r="SJO1" s="128"/>
      <c r="SJP1" s="128"/>
      <c r="SJQ1" s="128"/>
      <c r="SJR1" s="128"/>
      <c r="SJS1" s="128"/>
      <c r="SJT1" s="128"/>
      <c r="SJU1" s="128"/>
      <c r="SJV1" s="128"/>
      <c r="SJW1" s="128"/>
      <c r="SJX1" s="128"/>
      <c r="SJY1" s="128"/>
      <c r="SJZ1" s="128"/>
      <c r="SKA1" s="128"/>
      <c r="SKB1" s="128"/>
      <c r="SKC1" s="128"/>
      <c r="SKD1" s="128"/>
      <c r="SKE1" s="128"/>
      <c r="SKF1" s="128"/>
      <c r="SKG1" s="128"/>
      <c r="SKH1" s="128"/>
      <c r="SKI1" s="128"/>
      <c r="SKJ1" s="128"/>
      <c r="SKK1" s="128"/>
      <c r="SKL1" s="128"/>
      <c r="SKM1" s="128"/>
      <c r="SKN1" s="128"/>
      <c r="SKO1" s="128"/>
      <c r="SKP1" s="128"/>
      <c r="SKQ1" s="128"/>
      <c r="SKR1" s="128"/>
      <c r="SKS1" s="128"/>
      <c r="SKT1" s="128"/>
      <c r="SKU1" s="128"/>
      <c r="SKV1" s="128"/>
      <c r="SKW1" s="128"/>
      <c r="SKX1" s="128"/>
      <c r="SKY1" s="128"/>
      <c r="SKZ1" s="128"/>
      <c r="SLA1" s="128"/>
      <c r="SLB1" s="128"/>
      <c r="SLC1" s="128"/>
      <c r="SLD1" s="128"/>
      <c r="SLE1" s="128"/>
      <c r="SLF1" s="128"/>
      <c r="SLG1" s="128"/>
      <c r="SLH1" s="128"/>
      <c r="SLI1" s="128"/>
      <c r="SLJ1" s="128"/>
      <c r="SLK1" s="128"/>
      <c r="SLL1" s="128"/>
      <c r="SLM1" s="128"/>
      <c r="SLN1" s="128"/>
      <c r="SLO1" s="128"/>
      <c r="SLP1" s="128"/>
      <c r="SLQ1" s="128"/>
      <c r="SLR1" s="128"/>
      <c r="SLS1" s="128"/>
      <c r="SLT1" s="128"/>
      <c r="SLU1" s="128"/>
      <c r="SLV1" s="128"/>
      <c r="SLW1" s="128"/>
      <c r="SLX1" s="128"/>
      <c r="SLY1" s="128"/>
      <c r="SLZ1" s="128"/>
      <c r="SMA1" s="128"/>
      <c r="SMB1" s="128"/>
      <c r="SMC1" s="128"/>
      <c r="SMD1" s="128"/>
      <c r="SME1" s="128"/>
      <c r="SMF1" s="128"/>
      <c r="SMG1" s="128"/>
      <c r="SMH1" s="128"/>
      <c r="SMI1" s="128"/>
      <c r="SMJ1" s="128"/>
      <c r="SMK1" s="128"/>
      <c r="SML1" s="128"/>
      <c r="SMM1" s="128"/>
      <c r="SMN1" s="128"/>
      <c r="SMO1" s="128"/>
      <c r="SMP1" s="128"/>
      <c r="SMQ1" s="128"/>
      <c r="SMR1" s="128"/>
      <c r="SMS1" s="128"/>
      <c r="SMT1" s="128"/>
      <c r="SMU1" s="128"/>
      <c r="SMV1" s="128"/>
      <c r="SMW1" s="128"/>
      <c r="SMX1" s="128"/>
      <c r="SMY1" s="128"/>
      <c r="SMZ1" s="128"/>
      <c r="SNA1" s="128"/>
      <c r="SNB1" s="128"/>
      <c r="SNC1" s="128"/>
      <c r="SND1" s="128"/>
      <c r="SNE1" s="128"/>
      <c r="SNF1" s="128"/>
      <c r="SNG1" s="128"/>
      <c r="SNH1" s="128"/>
      <c r="SNI1" s="128"/>
      <c r="SNJ1" s="128"/>
      <c r="SNK1" s="128"/>
      <c r="SNL1" s="128"/>
      <c r="SNM1" s="128"/>
      <c r="SNN1" s="128"/>
      <c r="SNO1" s="128"/>
      <c r="SNP1" s="128"/>
      <c r="SNQ1" s="128"/>
      <c r="SNR1" s="128"/>
      <c r="SNS1" s="128"/>
      <c r="SNT1" s="128"/>
      <c r="SNU1" s="128"/>
      <c r="SNV1" s="128"/>
      <c r="SNW1" s="128"/>
      <c r="SNX1" s="128"/>
      <c r="SNY1" s="128"/>
      <c r="SNZ1" s="128"/>
      <c r="SOA1" s="128"/>
      <c r="SOB1" s="128"/>
      <c r="SOC1" s="128"/>
      <c r="SOD1" s="128"/>
      <c r="SOE1" s="128"/>
      <c r="SOF1" s="128"/>
      <c r="SOG1" s="128"/>
      <c r="SOH1" s="128"/>
      <c r="SOI1" s="128"/>
      <c r="SOJ1" s="128"/>
      <c r="SOK1" s="128"/>
      <c r="SOL1" s="128"/>
      <c r="SOM1" s="128"/>
      <c r="SON1" s="128"/>
      <c r="SOO1" s="128"/>
      <c r="SOP1" s="128"/>
      <c r="SOQ1" s="128"/>
      <c r="SOR1" s="128"/>
      <c r="SOS1" s="128"/>
      <c r="SOT1" s="128"/>
      <c r="SOU1" s="128"/>
      <c r="SOV1" s="128"/>
      <c r="SOW1" s="128"/>
      <c r="SOX1" s="128"/>
      <c r="SOY1" s="128"/>
      <c r="SOZ1" s="128"/>
      <c r="SPA1" s="128"/>
      <c r="SPB1" s="128"/>
      <c r="SPC1" s="128"/>
      <c r="SPD1" s="128"/>
      <c r="SPE1" s="128"/>
      <c r="SPF1" s="128"/>
      <c r="SPG1" s="128"/>
      <c r="SPH1" s="128"/>
      <c r="SPI1" s="128"/>
      <c r="SPJ1" s="128"/>
      <c r="SPK1" s="128"/>
      <c r="SPL1" s="128"/>
      <c r="SPM1" s="128"/>
      <c r="SPN1" s="128"/>
      <c r="SPO1" s="128"/>
      <c r="SPP1" s="128"/>
      <c r="SPQ1" s="128"/>
      <c r="SPR1" s="128"/>
      <c r="SPS1" s="128"/>
      <c r="SPT1" s="128"/>
      <c r="SPU1" s="128"/>
      <c r="SPV1" s="128"/>
      <c r="SPW1" s="128"/>
      <c r="SPX1" s="128"/>
      <c r="SPY1" s="128"/>
      <c r="SPZ1" s="128"/>
      <c r="SQA1" s="128"/>
      <c r="SQB1" s="128"/>
      <c r="SQC1" s="128"/>
      <c r="SQD1" s="128"/>
      <c r="SQE1" s="128"/>
      <c r="SQF1" s="128"/>
      <c r="SQG1" s="128"/>
      <c r="SQH1" s="128"/>
      <c r="SQI1" s="128"/>
      <c r="SQJ1" s="128"/>
      <c r="SQK1" s="128"/>
      <c r="SQL1" s="128"/>
      <c r="SQM1" s="128"/>
      <c r="SQN1" s="128"/>
      <c r="SQO1" s="128"/>
      <c r="SQP1" s="128"/>
      <c r="SQQ1" s="128"/>
      <c r="SQR1" s="128"/>
      <c r="SQS1" s="128"/>
      <c r="SQT1" s="128"/>
      <c r="SQU1" s="128"/>
      <c r="SQV1" s="128"/>
      <c r="SQW1" s="128"/>
      <c r="SQX1" s="128"/>
      <c r="SQY1" s="128"/>
      <c r="SQZ1" s="128"/>
      <c r="SRA1" s="128"/>
      <c r="SRB1" s="128"/>
      <c r="SRC1" s="128"/>
      <c r="SRD1" s="128"/>
      <c r="SRE1" s="128"/>
      <c r="SRF1" s="128"/>
      <c r="SRG1" s="128"/>
      <c r="SRH1" s="128"/>
      <c r="SRI1" s="128"/>
      <c r="SRJ1" s="128"/>
      <c r="SRK1" s="128"/>
      <c r="SRL1" s="128"/>
      <c r="SRM1" s="128"/>
      <c r="SRN1" s="128"/>
      <c r="SRO1" s="128"/>
      <c r="SRP1" s="128"/>
      <c r="SRQ1" s="128"/>
      <c r="SRR1" s="128"/>
      <c r="SRS1" s="128"/>
      <c r="SRT1" s="128"/>
      <c r="SRU1" s="128"/>
      <c r="SRV1" s="128"/>
      <c r="SRW1" s="128"/>
      <c r="SRX1" s="128"/>
      <c r="SRY1" s="128"/>
      <c r="SRZ1" s="128"/>
      <c r="SSA1" s="128"/>
      <c r="SSB1" s="128"/>
      <c r="SSC1" s="128"/>
      <c r="SSD1" s="128"/>
      <c r="SSE1" s="128"/>
      <c r="SSF1" s="128"/>
      <c r="SSG1" s="128"/>
      <c r="SSH1" s="128"/>
      <c r="SSI1" s="128"/>
      <c r="SSJ1" s="128"/>
      <c r="SSK1" s="128"/>
      <c r="SSL1" s="128"/>
      <c r="SSM1" s="128"/>
      <c r="SSN1" s="128"/>
      <c r="SSO1" s="128"/>
      <c r="SSP1" s="128"/>
      <c r="SSQ1" s="128"/>
      <c r="SSR1" s="128"/>
      <c r="SSS1" s="128"/>
      <c r="SST1" s="128"/>
      <c r="SSU1" s="128"/>
      <c r="SSV1" s="128"/>
      <c r="SSW1" s="128"/>
      <c r="SSX1" s="128"/>
      <c r="SSY1" s="128"/>
      <c r="SSZ1" s="128"/>
      <c r="STA1" s="128"/>
      <c r="STB1" s="128"/>
      <c r="STC1" s="128"/>
      <c r="STD1" s="128"/>
      <c r="STE1" s="128"/>
      <c r="STF1" s="128"/>
      <c r="STG1" s="128"/>
      <c r="STH1" s="128"/>
      <c r="STI1" s="128"/>
      <c r="STJ1" s="128"/>
      <c r="STK1" s="128"/>
      <c r="STL1" s="128"/>
      <c r="STM1" s="128"/>
      <c r="STN1" s="128"/>
      <c r="STO1" s="128"/>
      <c r="STP1" s="128"/>
      <c r="STQ1" s="128"/>
      <c r="STR1" s="128"/>
      <c r="STS1" s="128"/>
      <c r="STT1" s="128"/>
      <c r="STU1" s="128"/>
      <c r="STV1" s="128"/>
      <c r="STW1" s="128"/>
      <c r="STX1" s="128"/>
      <c r="STY1" s="128"/>
      <c r="STZ1" s="128"/>
      <c r="SUA1" s="128"/>
      <c r="SUB1" s="128"/>
      <c r="SUC1" s="128"/>
      <c r="SUD1" s="128"/>
      <c r="SUE1" s="128"/>
      <c r="SUF1" s="128"/>
      <c r="SUG1" s="128"/>
      <c r="SUH1" s="128"/>
      <c r="SUI1" s="128"/>
      <c r="SUJ1" s="128"/>
      <c r="SUK1" s="128"/>
      <c r="SUL1" s="128"/>
      <c r="SUM1" s="128"/>
      <c r="SUN1" s="128"/>
      <c r="SUO1" s="128"/>
      <c r="SUP1" s="128"/>
      <c r="SUQ1" s="128"/>
      <c r="SUR1" s="128"/>
      <c r="SUS1" s="128"/>
      <c r="SUT1" s="128"/>
      <c r="SUU1" s="128"/>
      <c r="SUV1" s="128"/>
      <c r="SUW1" s="128"/>
      <c r="SUX1" s="128"/>
      <c r="SUY1" s="128"/>
      <c r="SUZ1" s="128"/>
      <c r="SVA1" s="128"/>
      <c r="SVB1" s="128"/>
      <c r="SVC1" s="128"/>
      <c r="SVD1" s="128"/>
      <c r="SVE1" s="128"/>
      <c r="SVF1" s="128"/>
      <c r="SVG1" s="128"/>
      <c r="SVH1" s="128"/>
      <c r="SVI1" s="128"/>
      <c r="SVJ1" s="128"/>
      <c r="SVK1" s="128"/>
      <c r="SVL1" s="128"/>
      <c r="SVM1" s="128"/>
      <c r="SVN1" s="128"/>
      <c r="SVO1" s="128"/>
      <c r="SVP1" s="128"/>
      <c r="SVQ1" s="128"/>
      <c r="SVR1" s="128"/>
      <c r="SVS1" s="128"/>
      <c r="SVT1" s="128"/>
      <c r="SVU1" s="128"/>
      <c r="SVV1" s="128"/>
      <c r="SVW1" s="128"/>
      <c r="SVX1" s="128"/>
      <c r="SVY1" s="128"/>
      <c r="SVZ1" s="128"/>
      <c r="SWA1" s="128"/>
      <c r="SWB1" s="128"/>
      <c r="SWC1" s="128"/>
      <c r="SWD1" s="128"/>
      <c r="SWE1" s="128"/>
      <c r="SWF1" s="128"/>
      <c r="SWG1" s="128"/>
      <c r="SWH1" s="128"/>
      <c r="SWI1" s="128"/>
      <c r="SWJ1" s="128"/>
      <c r="SWK1" s="128"/>
      <c r="SWL1" s="128"/>
      <c r="SWM1" s="128"/>
      <c r="SWN1" s="128"/>
      <c r="SWO1" s="128"/>
      <c r="SWP1" s="128"/>
      <c r="SWQ1" s="128"/>
      <c r="SWR1" s="128"/>
      <c r="SWS1" s="128"/>
      <c r="SWT1" s="128"/>
      <c r="SWU1" s="128"/>
      <c r="SWV1" s="128"/>
      <c r="SWW1" s="128"/>
      <c r="SWX1" s="128"/>
      <c r="SWY1" s="128"/>
      <c r="SWZ1" s="128"/>
      <c r="SXA1" s="128"/>
      <c r="SXB1" s="128"/>
      <c r="SXC1" s="128"/>
      <c r="SXD1" s="128"/>
      <c r="SXE1" s="128"/>
      <c r="SXF1" s="128"/>
      <c r="SXG1" s="128"/>
      <c r="SXH1" s="128"/>
      <c r="SXI1" s="128"/>
      <c r="SXJ1" s="128"/>
      <c r="SXK1" s="128"/>
      <c r="SXL1" s="128"/>
      <c r="SXM1" s="128"/>
      <c r="SXN1" s="128"/>
      <c r="SXO1" s="128"/>
      <c r="SXP1" s="128"/>
      <c r="SXQ1" s="128"/>
      <c r="SXR1" s="128"/>
      <c r="SXS1" s="128"/>
      <c r="SXT1" s="128"/>
      <c r="SXU1" s="128"/>
      <c r="SXV1" s="128"/>
      <c r="SXW1" s="128"/>
      <c r="SXX1" s="128"/>
      <c r="SXY1" s="128"/>
      <c r="SXZ1" s="128"/>
      <c r="SYA1" s="128"/>
      <c r="SYB1" s="128"/>
      <c r="SYC1" s="128"/>
      <c r="SYD1" s="128"/>
      <c r="SYE1" s="128"/>
      <c r="SYF1" s="128"/>
      <c r="SYG1" s="128"/>
      <c r="SYH1" s="128"/>
      <c r="SYI1" s="128"/>
      <c r="SYJ1" s="128"/>
      <c r="SYK1" s="128"/>
      <c r="SYL1" s="128"/>
      <c r="SYM1" s="128"/>
      <c r="SYN1" s="128"/>
      <c r="SYO1" s="128"/>
      <c r="SYP1" s="128"/>
      <c r="SYQ1" s="128"/>
      <c r="SYR1" s="128"/>
      <c r="SYS1" s="128"/>
      <c r="SYT1" s="128"/>
      <c r="SYU1" s="128"/>
      <c r="SYV1" s="128"/>
      <c r="SYW1" s="128"/>
      <c r="SYX1" s="128"/>
      <c r="SYY1" s="128"/>
      <c r="SYZ1" s="128"/>
      <c r="SZA1" s="128"/>
      <c r="SZB1" s="128"/>
      <c r="SZC1" s="128"/>
      <c r="SZD1" s="128"/>
      <c r="SZE1" s="128"/>
      <c r="SZF1" s="128"/>
      <c r="SZG1" s="128"/>
      <c r="SZH1" s="128"/>
      <c r="SZI1" s="128"/>
      <c r="SZJ1" s="128"/>
      <c r="SZK1" s="128"/>
      <c r="SZL1" s="128"/>
      <c r="SZM1" s="128"/>
      <c r="SZN1" s="128"/>
      <c r="SZO1" s="128"/>
      <c r="SZP1" s="128"/>
      <c r="SZQ1" s="128"/>
      <c r="SZR1" s="128"/>
      <c r="SZS1" s="128"/>
      <c r="SZT1" s="128"/>
      <c r="SZU1" s="128"/>
      <c r="SZV1" s="128"/>
      <c r="SZW1" s="128"/>
      <c r="SZX1" s="128"/>
      <c r="SZY1" s="128"/>
      <c r="SZZ1" s="128"/>
      <c r="TAA1" s="128"/>
      <c r="TAB1" s="128"/>
      <c r="TAC1" s="128"/>
      <c r="TAD1" s="128"/>
      <c r="TAE1" s="128"/>
      <c r="TAF1" s="128"/>
      <c r="TAG1" s="128"/>
      <c r="TAH1" s="128"/>
      <c r="TAI1" s="128"/>
      <c r="TAJ1" s="128"/>
      <c r="TAK1" s="128"/>
      <c r="TAL1" s="128"/>
      <c r="TAM1" s="128"/>
      <c r="TAN1" s="128"/>
      <c r="TAO1" s="128"/>
      <c r="TAP1" s="128"/>
      <c r="TAQ1" s="128"/>
      <c r="TAR1" s="128"/>
      <c r="TAS1" s="128"/>
      <c r="TAT1" s="128"/>
      <c r="TAU1" s="128"/>
      <c r="TAV1" s="128"/>
      <c r="TAW1" s="128"/>
      <c r="TAX1" s="128"/>
      <c r="TAY1" s="128"/>
      <c r="TAZ1" s="128"/>
      <c r="TBA1" s="128"/>
      <c r="TBB1" s="128"/>
      <c r="TBC1" s="128"/>
      <c r="TBD1" s="128"/>
      <c r="TBE1" s="128"/>
      <c r="TBF1" s="128"/>
      <c r="TBG1" s="128"/>
      <c r="TBH1" s="128"/>
      <c r="TBI1" s="128"/>
      <c r="TBJ1" s="128"/>
      <c r="TBK1" s="128"/>
      <c r="TBL1" s="128"/>
      <c r="TBM1" s="128"/>
      <c r="TBN1" s="128"/>
      <c r="TBO1" s="128"/>
      <c r="TBP1" s="128"/>
      <c r="TBQ1" s="128"/>
      <c r="TBR1" s="128"/>
      <c r="TBS1" s="128"/>
      <c r="TBT1" s="128"/>
      <c r="TBU1" s="128"/>
      <c r="TBV1" s="128"/>
      <c r="TBW1" s="128"/>
      <c r="TBX1" s="128"/>
      <c r="TBY1" s="128"/>
      <c r="TBZ1" s="128"/>
      <c r="TCA1" s="128"/>
      <c r="TCB1" s="128"/>
      <c r="TCC1" s="128"/>
      <c r="TCD1" s="128"/>
      <c r="TCE1" s="128"/>
      <c r="TCF1" s="128"/>
      <c r="TCG1" s="128"/>
      <c r="TCH1" s="128"/>
      <c r="TCI1" s="128"/>
      <c r="TCJ1" s="128"/>
      <c r="TCK1" s="128"/>
      <c r="TCL1" s="128"/>
      <c r="TCM1" s="128"/>
      <c r="TCN1" s="128"/>
      <c r="TCO1" s="128"/>
      <c r="TCP1" s="128"/>
      <c r="TCQ1" s="128"/>
      <c r="TCR1" s="128"/>
      <c r="TCS1" s="128"/>
      <c r="TCT1" s="128"/>
      <c r="TCU1" s="128"/>
      <c r="TCV1" s="128"/>
      <c r="TCW1" s="128"/>
      <c r="TCX1" s="128"/>
      <c r="TCY1" s="128"/>
      <c r="TCZ1" s="128"/>
      <c r="TDA1" s="128"/>
      <c r="TDB1" s="128"/>
      <c r="TDC1" s="128"/>
      <c r="TDD1" s="128"/>
      <c r="TDE1" s="128"/>
      <c r="TDF1" s="128"/>
      <c r="TDG1" s="128"/>
      <c r="TDH1" s="128"/>
      <c r="TDI1" s="128"/>
      <c r="TDJ1" s="128"/>
      <c r="TDK1" s="128"/>
      <c r="TDL1" s="128"/>
      <c r="TDM1" s="128"/>
      <c r="TDN1" s="128"/>
      <c r="TDO1" s="128"/>
      <c r="TDP1" s="128"/>
      <c r="TDQ1" s="128"/>
      <c r="TDR1" s="128"/>
      <c r="TDS1" s="128"/>
      <c r="TDT1" s="128"/>
      <c r="TDU1" s="128"/>
      <c r="TDV1" s="128"/>
      <c r="TDW1" s="128"/>
      <c r="TDX1" s="128"/>
      <c r="TDY1" s="128"/>
      <c r="TDZ1" s="128"/>
      <c r="TEA1" s="128"/>
      <c r="TEB1" s="128"/>
      <c r="TEC1" s="128"/>
      <c r="TED1" s="128"/>
      <c r="TEE1" s="128"/>
      <c r="TEF1" s="128"/>
      <c r="TEG1" s="128"/>
      <c r="TEH1" s="128"/>
      <c r="TEI1" s="128"/>
      <c r="TEJ1" s="128"/>
      <c r="TEK1" s="128"/>
      <c r="TEL1" s="128"/>
      <c r="TEM1" s="128"/>
      <c r="TEN1" s="128"/>
      <c r="TEO1" s="128"/>
      <c r="TEP1" s="128"/>
      <c r="TEQ1" s="128"/>
      <c r="TER1" s="128"/>
      <c r="TES1" s="128"/>
      <c r="TET1" s="128"/>
      <c r="TEU1" s="128"/>
      <c r="TEV1" s="128"/>
      <c r="TEW1" s="128"/>
      <c r="TEX1" s="128"/>
      <c r="TEY1" s="128"/>
      <c r="TEZ1" s="128"/>
      <c r="TFA1" s="128"/>
      <c r="TFB1" s="128"/>
      <c r="TFC1" s="128"/>
      <c r="TFD1" s="128"/>
      <c r="TFE1" s="128"/>
      <c r="TFF1" s="128"/>
      <c r="TFG1" s="128"/>
      <c r="TFH1" s="128"/>
      <c r="TFI1" s="128"/>
      <c r="TFJ1" s="128"/>
      <c r="TFK1" s="128"/>
      <c r="TFL1" s="128"/>
      <c r="TFM1" s="128"/>
      <c r="TFN1" s="128"/>
      <c r="TFO1" s="128"/>
      <c r="TFP1" s="128"/>
      <c r="TFQ1" s="128"/>
      <c r="TFR1" s="128"/>
      <c r="TFS1" s="128"/>
      <c r="TFT1" s="128"/>
      <c r="TFU1" s="128"/>
      <c r="TFV1" s="128"/>
      <c r="TFW1" s="128"/>
      <c r="TFX1" s="128"/>
      <c r="TFY1" s="128"/>
      <c r="TFZ1" s="128"/>
      <c r="TGA1" s="128"/>
      <c r="TGB1" s="128"/>
      <c r="TGC1" s="128"/>
      <c r="TGD1" s="128"/>
      <c r="TGE1" s="128"/>
      <c r="TGF1" s="128"/>
      <c r="TGG1" s="128"/>
      <c r="TGH1" s="128"/>
      <c r="TGI1" s="128"/>
      <c r="TGJ1" s="128"/>
      <c r="TGK1" s="128"/>
      <c r="TGL1" s="128"/>
      <c r="TGM1" s="128"/>
      <c r="TGN1" s="128"/>
      <c r="TGO1" s="128"/>
      <c r="TGP1" s="128"/>
      <c r="TGQ1" s="128"/>
      <c r="TGR1" s="128"/>
      <c r="TGS1" s="128"/>
      <c r="TGT1" s="128"/>
      <c r="TGU1" s="128"/>
      <c r="TGV1" s="128"/>
      <c r="TGW1" s="128"/>
      <c r="TGX1" s="128"/>
      <c r="TGY1" s="128"/>
      <c r="TGZ1" s="128"/>
      <c r="THA1" s="128"/>
      <c r="THB1" s="128"/>
      <c r="THC1" s="128"/>
      <c r="THD1" s="128"/>
      <c r="THE1" s="128"/>
      <c r="THF1" s="128"/>
      <c r="THG1" s="128"/>
      <c r="THH1" s="128"/>
      <c r="THI1" s="128"/>
      <c r="THJ1" s="128"/>
      <c r="THK1" s="128"/>
      <c r="THL1" s="128"/>
      <c r="THM1" s="128"/>
      <c r="THN1" s="128"/>
      <c r="THO1" s="128"/>
      <c r="THP1" s="128"/>
      <c r="THQ1" s="128"/>
      <c r="THR1" s="128"/>
      <c r="THS1" s="128"/>
      <c r="THT1" s="128"/>
      <c r="THU1" s="128"/>
      <c r="THV1" s="128"/>
      <c r="THW1" s="128"/>
      <c r="THX1" s="128"/>
      <c r="THY1" s="128"/>
      <c r="THZ1" s="128"/>
      <c r="TIA1" s="128"/>
      <c r="TIB1" s="128"/>
      <c r="TIC1" s="128"/>
      <c r="TID1" s="128"/>
      <c r="TIE1" s="128"/>
      <c r="TIF1" s="128"/>
      <c r="TIG1" s="128"/>
      <c r="TIH1" s="128"/>
      <c r="TII1" s="128"/>
      <c r="TIJ1" s="128"/>
      <c r="TIK1" s="128"/>
      <c r="TIL1" s="128"/>
      <c r="TIM1" s="128"/>
      <c r="TIN1" s="128"/>
      <c r="TIO1" s="128"/>
      <c r="TIP1" s="128"/>
      <c r="TIQ1" s="128"/>
      <c r="TIR1" s="128"/>
      <c r="TIS1" s="128"/>
      <c r="TIT1" s="128"/>
      <c r="TIU1" s="128"/>
      <c r="TIV1" s="128"/>
      <c r="TIW1" s="128"/>
      <c r="TIX1" s="128"/>
      <c r="TIY1" s="128"/>
      <c r="TIZ1" s="128"/>
      <c r="TJA1" s="128"/>
      <c r="TJB1" s="128"/>
      <c r="TJC1" s="128"/>
      <c r="TJD1" s="128"/>
      <c r="TJE1" s="128"/>
      <c r="TJF1" s="128"/>
      <c r="TJG1" s="128"/>
      <c r="TJH1" s="128"/>
      <c r="TJI1" s="128"/>
      <c r="TJJ1" s="128"/>
      <c r="TJK1" s="128"/>
      <c r="TJL1" s="128"/>
      <c r="TJM1" s="128"/>
      <c r="TJN1" s="128"/>
      <c r="TJO1" s="128"/>
      <c r="TJP1" s="128"/>
      <c r="TJQ1" s="128"/>
      <c r="TJR1" s="128"/>
      <c r="TJS1" s="128"/>
      <c r="TJT1" s="128"/>
      <c r="TJU1" s="128"/>
      <c r="TJV1" s="128"/>
      <c r="TJW1" s="128"/>
      <c r="TJX1" s="128"/>
      <c r="TJY1" s="128"/>
      <c r="TJZ1" s="128"/>
      <c r="TKA1" s="128"/>
      <c r="TKB1" s="128"/>
      <c r="TKC1" s="128"/>
      <c r="TKD1" s="128"/>
      <c r="TKE1" s="128"/>
      <c r="TKF1" s="128"/>
      <c r="TKG1" s="128"/>
      <c r="TKH1" s="128"/>
      <c r="TKI1" s="128"/>
      <c r="TKJ1" s="128"/>
      <c r="TKK1" s="128"/>
      <c r="TKL1" s="128"/>
      <c r="TKM1" s="128"/>
      <c r="TKN1" s="128"/>
      <c r="TKO1" s="128"/>
      <c r="TKP1" s="128"/>
      <c r="TKQ1" s="128"/>
      <c r="TKR1" s="128"/>
      <c r="TKS1" s="128"/>
      <c r="TKT1" s="128"/>
      <c r="TKU1" s="128"/>
      <c r="TKV1" s="128"/>
      <c r="TKW1" s="128"/>
      <c r="TKX1" s="128"/>
      <c r="TKY1" s="128"/>
      <c r="TKZ1" s="128"/>
      <c r="TLA1" s="128"/>
      <c r="TLB1" s="128"/>
      <c r="TLC1" s="128"/>
      <c r="TLD1" s="128"/>
      <c r="TLE1" s="128"/>
      <c r="TLF1" s="128"/>
      <c r="TLG1" s="128"/>
      <c r="TLH1" s="128"/>
      <c r="TLI1" s="128"/>
      <c r="TLJ1" s="128"/>
      <c r="TLK1" s="128"/>
      <c r="TLL1" s="128"/>
      <c r="TLM1" s="128"/>
      <c r="TLN1" s="128"/>
      <c r="TLO1" s="128"/>
      <c r="TLP1" s="128"/>
      <c r="TLQ1" s="128"/>
      <c r="TLR1" s="128"/>
      <c r="TLS1" s="128"/>
      <c r="TLT1" s="128"/>
      <c r="TLU1" s="128"/>
      <c r="TLV1" s="128"/>
      <c r="TLW1" s="128"/>
      <c r="TLX1" s="128"/>
      <c r="TLY1" s="128"/>
      <c r="TLZ1" s="128"/>
      <c r="TMA1" s="128"/>
      <c r="TMB1" s="128"/>
      <c r="TMC1" s="128"/>
      <c r="TMD1" s="128"/>
      <c r="TME1" s="128"/>
      <c r="TMF1" s="128"/>
      <c r="TMG1" s="128"/>
      <c r="TMH1" s="128"/>
      <c r="TMI1" s="128"/>
      <c r="TMJ1" s="128"/>
      <c r="TMK1" s="128"/>
      <c r="TML1" s="128"/>
      <c r="TMM1" s="128"/>
      <c r="TMN1" s="128"/>
      <c r="TMO1" s="128"/>
      <c r="TMP1" s="128"/>
      <c r="TMQ1" s="128"/>
      <c r="TMR1" s="128"/>
      <c r="TMS1" s="128"/>
      <c r="TMT1" s="128"/>
      <c r="TMU1" s="128"/>
      <c r="TMV1" s="128"/>
      <c r="TMW1" s="128"/>
      <c r="TMX1" s="128"/>
      <c r="TMY1" s="128"/>
      <c r="TMZ1" s="128"/>
      <c r="TNA1" s="128"/>
      <c r="TNB1" s="128"/>
      <c r="TNC1" s="128"/>
      <c r="TND1" s="128"/>
      <c r="TNE1" s="128"/>
      <c r="TNF1" s="128"/>
      <c r="TNG1" s="128"/>
      <c r="TNH1" s="128"/>
      <c r="TNI1" s="128"/>
      <c r="TNJ1" s="128"/>
      <c r="TNK1" s="128"/>
      <c r="TNL1" s="128"/>
      <c r="TNM1" s="128"/>
      <c r="TNN1" s="128"/>
      <c r="TNO1" s="128"/>
      <c r="TNP1" s="128"/>
      <c r="TNQ1" s="128"/>
      <c r="TNR1" s="128"/>
      <c r="TNS1" s="128"/>
      <c r="TNT1" s="128"/>
      <c r="TNU1" s="128"/>
      <c r="TNV1" s="128"/>
      <c r="TNW1" s="128"/>
      <c r="TNX1" s="128"/>
      <c r="TNY1" s="128"/>
      <c r="TNZ1" s="128"/>
      <c r="TOA1" s="128"/>
      <c r="TOB1" s="128"/>
      <c r="TOC1" s="128"/>
      <c r="TOD1" s="128"/>
      <c r="TOE1" s="128"/>
      <c r="TOF1" s="128"/>
      <c r="TOG1" s="128"/>
      <c r="TOH1" s="128"/>
      <c r="TOI1" s="128"/>
      <c r="TOJ1" s="128"/>
      <c r="TOK1" s="128"/>
      <c r="TOL1" s="128"/>
      <c r="TOM1" s="128"/>
      <c r="TON1" s="128"/>
      <c r="TOO1" s="128"/>
      <c r="TOP1" s="128"/>
      <c r="TOQ1" s="128"/>
      <c r="TOR1" s="128"/>
      <c r="TOS1" s="128"/>
      <c r="TOT1" s="128"/>
      <c r="TOU1" s="128"/>
      <c r="TOV1" s="128"/>
      <c r="TOW1" s="128"/>
      <c r="TOX1" s="128"/>
      <c r="TOY1" s="128"/>
      <c r="TOZ1" s="128"/>
      <c r="TPA1" s="128"/>
      <c r="TPB1" s="128"/>
      <c r="TPC1" s="128"/>
      <c r="TPD1" s="128"/>
      <c r="TPE1" s="128"/>
      <c r="TPF1" s="128"/>
      <c r="TPG1" s="128"/>
      <c r="TPH1" s="128"/>
      <c r="TPI1" s="128"/>
      <c r="TPJ1" s="128"/>
      <c r="TPK1" s="128"/>
      <c r="TPL1" s="128"/>
      <c r="TPM1" s="128"/>
      <c r="TPN1" s="128"/>
      <c r="TPO1" s="128"/>
      <c r="TPP1" s="128"/>
      <c r="TPQ1" s="128"/>
      <c r="TPR1" s="128"/>
      <c r="TPS1" s="128"/>
      <c r="TPT1" s="128"/>
      <c r="TPU1" s="128"/>
      <c r="TPV1" s="128"/>
      <c r="TPW1" s="128"/>
      <c r="TPX1" s="128"/>
      <c r="TPY1" s="128"/>
      <c r="TPZ1" s="128"/>
      <c r="TQA1" s="128"/>
      <c r="TQB1" s="128"/>
      <c r="TQC1" s="128"/>
      <c r="TQD1" s="128"/>
      <c r="TQE1" s="128"/>
      <c r="TQF1" s="128"/>
      <c r="TQG1" s="128"/>
      <c r="TQH1" s="128"/>
      <c r="TQI1" s="128"/>
      <c r="TQJ1" s="128"/>
      <c r="TQK1" s="128"/>
      <c r="TQL1" s="128"/>
      <c r="TQM1" s="128"/>
      <c r="TQN1" s="128"/>
      <c r="TQO1" s="128"/>
      <c r="TQP1" s="128"/>
      <c r="TQQ1" s="128"/>
      <c r="TQR1" s="128"/>
      <c r="TQS1" s="128"/>
      <c r="TQT1" s="128"/>
      <c r="TQU1" s="128"/>
      <c r="TQV1" s="128"/>
      <c r="TQW1" s="128"/>
      <c r="TQX1" s="128"/>
      <c r="TQY1" s="128"/>
      <c r="TQZ1" s="128"/>
      <c r="TRA1" s="128"/>
      <c r="TRB1" s="128"/>
      <c r="TRC1" s="128"/>
      <c r="TRD1" s="128"/>
      <c r="TRE1" s="128"/>
      <c r="TRF1" s="128"/>
      <c r="TRG1" s="128"/>
      <c r="TRH1" s="128"/>
      <c r="TRI1" s="128"/>
      <c r="TRJ1" s="128"/>
      <c r="TRK1" s="128"/>
      <c r="TRL1" s="128"/>
      <c r="TRM1" s="128"/>
      <c r="TRN1" s="128"/>
      <c r="TRO1" s="128"/>
      <c r="TRP1" s="128"/>
      <c r="TRQ1" s="128"/>
      <c r="TRR1" s="128"/>
      <c r="TRS1" s="128"/>
      <c r="TRT1" s="128"/>
      <c r="TRU1" s="128"/>
      <c r="TRV1" s="128"/>
      <c r="TRW1" s="128"/>
      <c r="TRX1" s="128"/>
      <c r="TRY1" s="128"/>
      <c r="TRZ1" s="128"/>
      <c r="TSA1" s="128"/>
      <c r="TSB1" s="128"/>
      <c r="TSC1" s="128"/>
      <c r="TSD1" s="128"/>
      <c r="TSE1" s="128"/>
      <c r="TSF1" s="128"/>
      <c r="TSG1" s="128"/>
      <c r="TSH1" s="128"/>
      <c r="TSI1" s="128"/>
      <c r="TSJ1" s="128"/>
      <c r="TSK1" s="128"/>
      <c r="TSL1" s="128"/>
      <c r="TSM1" s="128"/>
      <c r="TSN1" s="128"/>
      <c r="TSO1" s="128"/>
      <c r="TSP1" s="128"/>
      <c r="TSQ1" s="128"/>
      <c r="TSR1" s="128"/>
      <c r="TSS1" s="128"/>
      <c r="TST1" s="128"/>
      <c r="TSU1" s="128"/>
      <c r="TSV1" s="128"/>
      <c r="TSW1" s="128"/>
      <c r="TSX1" s="128"/>
      <c r="TSY1" s="128"/>
      <c r="TSZ1" s="128"/>
      <c r="TTA1" s="128"/>
      <c r="TTB1" s="128"/>
      <c r="TTC1" s="128"/>
      <c r="TTD1" s="128"/>
      <c r="TTE1" s="128"/>
      <c r="TTF1" s="128"/>
      <c r="TTG1" s="128"/>
      <c r="TTH1" s="128"/>
      <c r="TTI1" s="128"/>
      <c r="TTJ1" s="128"/>
      <c r="TTK1" s="128"/>
      <c r="TTL1" s="128"/>
      <c r="TTM1" s="128"/>
      <c r="TTN1" s="128"/>
      <c r="TTO1" s="128"/>
      <c r="TTP1" s="128"/>
      <c r="TTQ1" s="128"/>
      <c r="TTR1" s="128"/>
      <c r="TTS1" s="128"/>
      <c r="TTT1" s="128"/>
      <c r="TTU1" s="128"/>
      <c r="TTV1" s="128"/>
      <c r="TTW1" s="128"/>
      <c r="TTX1" s="128"/>
      <c r="TTY1" s="128"/>
      <c r="TTZ1" s="128"/>
      <c r="TUA1" s="128"/>
      <c r="TUB1" s="128"/>
      <c r="TUC1" s="128"/>
      <c r="TUD1" s="128"/>
      <c r="TUE1" s="128"/>
      <c r="TUF1" s="128"/>
      <c r="TUG1" s="128"/>
      <c r="TUH1" s="128"/>
      <c r="TUI1" s="128"/>
      <c r="TUJ1" s="128"/>
      <c r="TUK1" s="128"/>
      <c r="TUL1" s="128"/>
      <c r="TUM1" s="128"/>
      <c r="TUN1" s="128"/>
      <c r="TUO1" s="128"/>
      <c r="TUP1" s="128"/>
      <c r="TUQ1" s="128"/>
      <c r="TUR1" s="128"/>
      <c r="TUS1" s="128"/>
      <c r="TUT1" s="128"/>
      <c r="TUU1" s="128"/>
      <c r="TUV1" s="128"/>
      <c r="TUW1" s="128"/>
      <c r="TUX1" s="128"/>
      <c r="TUY1" s="128"/>
      <c r="TUZ1" s="128"/>
      <c r="TVA1" s="128"/>
      <c r="TVB1" s="128"/>
      <c r="TVC1" s="128"/>
      <c r="TVD1" s="128"/>
      <c r="TVE1" s="128"/>
      <c r="TVF1" s="128"/>
      <c r="TVG1" s="128"/>
      <c r="TVH1" s="128"/>
      <c r="TVI1" s="128"/>
      <c r="TVJ1" s="128"/>
      <c r="TVK1" s="128"/>
      <c r="TVL1" s="128"/>
      <c r="TVM1" s="128"/>
      <c r="TVN1" s="128"/>
      <c r="TVO1" s="128"/>
      <c r="TVP1" s="128"/>
      <c r="TVQ1" s="128"/>
      <c r="TVR1" s="128"/>
      <c r="TVS1" s="128"/>
      <c r="TVT1" s="128"/>
      <c r="TVU1" s="128"/>
      <c r="TVV1" s="128"/>
      <c r="TVW1" s="128"/>
      <c r="TVX1" s="128"/>
      <c r="TVY1" s="128"/>
      <c r="TVZ1" s="128"/>
      <c r="TWA1" s="128"/>
      <c r="TWB1" s="128"/>
      <c r="TWC1" s="128"/>
      <c r="TWD1" s="128"/>
      <c r="TWE1" s="128"/>
      <c r="TWF1" s="128"/>
      <c r="TWG1" s="128"/>
      <c r="TWH1" s="128"/>
      <c r="TWI1" s="128"/>
      <c r="TWJ1" s="128"/>
      <c r="TWK1" s="128"/>
      <c r="TWL1" s="128"/>
      <c r="TWM1" s="128"/>
      <c r="TWN1" s="128"/>
      <c r="TWO1" s="128"/>
      <c r="TWP1" s="128"/>
      <c r="TWQ1" s="128"/>
      <c r="TWR1" s="128"/>
      <c r="TWS1" s="128"/>
      <c r="TWT1" s="128"/>
      <c r="TWU1" s="128"/>
      <c r="TWV1" s="128"/>
      <c r="TWW1" s="128"/>
      <c r="TWX1" s="128"/>
      <c r="TWY1" s="128"/>
      <c r="TWZ1" s="128"/>
      <c r="TXA1" s="128"/>
      <c r="TXB1" s="128"/>
      <c r="TXC1" s="128"/>
      <c r="TXD1" s="128"/>
      <c r="TXE1" s="128"/>
      <c r="TXF1" s="128"/>
      <c r="TXG1" s="128"/>
      <c r="TXH1" s="128"/>
      <c r="TXI1" s="128"/>
      <c r="TXJ1" s="128"/>
      <c r="TXK1" s="128"/>
      <c r="TXL1" s="128"/>
      <c r="TXM1" s="128"/>
      <c r="TXN1" s="128"/>
      <c r="TXO1" s="128"/>
      <c r="TXP1" s="128"/>
      <c r="TXQ1" s="128"/>
      <c r="TXR1" s="128"/>
      <c r="TXS1" s="128"/>
      <c r="TXT1" s="128"/>
      <c r="TXU1" s="128"/>
      <c r="TXV1" s="128"/>
      <c r="TXW1" s="128"/>
      <c r="TXX1" s="128"/>
      <c r="TXY1" s="128"/>
      <c r="TXZ1" s="128"/>
      <c r="TYA1" s="128"/>
      <c r="TYB1" s="128"/>
      <c r="TYC1" s="128"/>
      <c r="TYD1" s="128"/>
      <c r="TYE1" s="128"/>
      <c r="TYF1" s="128"/>
      <c r="TYG1" s="128"/>
      <c r="TYH1" s="128"/>
      <c r="TYI1" s="128"/>
      <c r="TYJ1" s="128"/>
      <c r="TYK1" s="128"/>
      <c r="TYL1" s="128"/>
      <c r="TYM1" s="128"/>
      <c r="TYN1" s="128"/>
      <c r="TYO1" s="128"/>
      <c r="TYP1" s="128"/>
      <c r="TYQ1" s="128"/>
      <c r="TYR1" s="128"/>
      <c r="TYS1" s="128"/>
      <c r="TYT1" s="128"/>
      <c r="TYU1" s="128"/>
      <c r="TYV1" s="128"/>
      <c r="TYW1" s="128"/>
      <c r="TYX1" s="128"/>
      <c r="TYY1" s="128"/>
      <c r="TYZ1" s="128"/>
      <c r="TZA1" s="128"/>
      <c r="TZB1" s="128"/>
      <c r="TZC1" s="128"/>
      <c r="TZD1" s="128"/>
      <c r="TZE1" s="128"/>
      <c r="TZF1" s="128"/>
      <c r="TZG1" s="128"/>
      <c r="TZH1" s="128"/>
      <c r="TZI1" s="128"/>
      <c r="TZJ1" s="128"/>
      <c r="TZK1" s="128"/>
      <c r="TZL1" s="128"/>
      <c r="TZM1" s="128"/>
      <c r="TZN1" s="128"/>
      <c r="TZO1" s="128"/>
      <c r="TZP1" s="128"/>
      <c r="TZQ1" s="128"/>
      <c r="TZR1" s="128"/>
      <c r="TZS1" s="128"/>
      <c r="TZT1" s="128"/>
      <c r="TZU1" s="128"/>
      <c r="TZV1" s="128"/>
      <c r="TZW1" s="128"/>
      <c r="TZX1" s="128"/>
      <c r="TZY1" s="128"/>
      <c r="TZZ1" s="128"/>
      <c r="UAA1" s="128"/>
      <c r="UAB1" s="128"/>
      <c r="UAC1" s="128"/>
      <c r="UAD1" s="128"/>
      <c r="UAE1" s="128"/>
      <c r="UAF1" s="128"/>
      <c r="UAG1" s="128"/>
      <c r="UAH1" s="128"/>
      <c r="UAI1" s="128"/>
      <c r="UAJ1" s="128"/>
      <c r="UAK1" s="128"/>
      <c r="UAL1" s="128"/>
      <c r="UAM1" s="128"/>
      <c r="UAN1" s="128"/>
      <c r="UAO1" s="128"/>
      <c r="UAP1" s="128"/>
      <c r="UAQ1" s="128"/>
      <c r="UAR1" s="128"/>
      <c r="UAS1" s="128"/>
      <c r="UAT1" s="128"/>
      <c r="UAU1" s="128"/>
      <c r="UAV1" s="128"/>
      <c r="UAW1" s="128"/>
      <c r="UAX1" s="128"/>
      <c r="UAY1" s="128"/>
      <c r="UAZ1" s="128"/>
      <c r="UBA1" s="128"/>
      <c r="UBB1" s="128"/>
      <c r="UBC1" s="128"/>
      <c r="UBD1" s="128"/>
      <c r="UBE1" s="128"/>
      <c r="UBF1" s="128"/>
      <c r="UBG1" s="128"/>
      <c r="UBH1" s="128"/>
      <c r="UBI1" s="128"/>
      <c r="UBJ1" s="128"/>
      <c r="UBK1" s="128"/>
      <c r="UBL1" s="128"/>
      <c r="UBM1" s="128"/>
      <c r="UBN1" s="128"/>
      <c r="UBO1" s="128"/>
      <c r="UBP1" s="128"/>
      <c r="UBQ1" s="128"/>
      <c r="UBR1" s="128"/>
      <c r="UBS1" s="128"/>
      <c r="UBT1" s="128"/>
      <c r="UBU1" s="128"/>
      <c r="UBV1" s="128"/>
      <c r="UBW1" s="128"/>
      <c r="UBX1" s="128"/>
      <c r="UBY1" s="128"/>
      <c r="UBZ1" s="128"/>
      <c r="UCA1" s="128"/>
      <c r="UCB1" s="128"/>
      <c r="UCC1" s="128"/>
      <c r="UCD1" s="128"/>
      <c r="UCE1" s="128"/>
      <c r="UCF1" s="128"/>
      <c r="UCG1" s="128"/>
      <c r="UCH1" s="128"/>
      <c r="UCI1" s="128"/>
      <c r="UCJ1" s="128"/>
      <c r="UCK1" s="128"/>
      <c r="UCL1" s="128"/>
      <c r="UCM1" s="128"/>
      <c r="UCN1" s="128"/>
      <c r="UCO1" s="128"/>
      <c r="UCP1" s="128"/>
      <c r="UCQ1" s="128"/>
      <c r="UCR1" s="128"/>
      <c r="UCS1" s="128"/>
      <c r="UCT1" s="128"/>
      <c r="UCU1" s="128"/>
      <c r="UCV1" s="128"/>
      <c r="UCW1" s="128"/>
      <c r="UCX1" s="128"/>
      <c r="UCY1" s="128"/>
      <c r="UCZ1" s="128"/>
      <c r="UDA1" s="128"/>
      <c r="UDB1" s="128"/>
      <c r="UDC1" s="128"/>
      <c r="UDD1" s="128"/>
      <c r="UDE1" s="128"/>
      <c r="UDF1" s="128"/>
      <c r="UDG1" s="128"/>
      <c r="UDH1" s="128"/>
      <c r="UDI1" s="128"/>
      <c r="UDJ1" s="128"/>
      <c r="UDK1" s="128"/>
      <c r="UDL1" s="128"/>
      <c r="UDM1" s="128"/>
      <c r="UDN1" s="128"/>
      <c r="UDO1" s="128"/>
      <c r="UDP1" s="128"/>
      <c r="UDQ1" s="128"/>
      <c r="UDR1" s="128"/>
      <c r="UDS1" s="128"/>
      <c r="UDT1" s="128"/>
      <c r="UDU1" s="128"/>
      <c r="UDV1" s="128"/>
      <c r="UDW1" s="128"/>
      <c r="UDX1" s="128"/>
      <c r="UDY1" s="128"/>
      <c r="UDZ1" s="128"/>
      <c r="UEA1" s="128"/>
      <c r="UEB1" s="128"/>
      <c r="UEC1" s="128"/>
      <c r="UED1" s="128"/>
      <c r="UEE1" s="128"/>
      <c r="UEF1" s="128"/>
      <c r="UEG1" s="128"/>
      <c r="UEH1" s="128"/>
      <c r="UEI1" s="128"/>
      <c r="UEJ1" s="128"/>
      <c r="UEK1" s="128"/>
      <c r="UEL1" s="128"/>
      <c r="UEM1" s="128"/>
      <c r="UEN1" s="128"/>
      <c r="UEO1" s="128"/>
      <c r="UEP1" s="128"/>
      <c r="UEQ1" s="128"/>
      <c r="UER1" s="128"/>
      <c r="UES1" s="128"/>
      <c r="UET1" s="128"/>
      <c r="UEU1" s="128"/>
      <c r="UEV1" s="128"/>
      <c r="UEW1" s="128"/>
      <c r="UEX1" s="128"/>
      <c r="UEY1" s="128"/>
      <c r="UEZ1" s="128"/>
      <c r="UFA1" s="128"/>
      <c r="UFB1" s="128"/>
      <c r="UFC1" s="128"/>
      <c r="UFD1" s="128"/>
      <c r="UFE1" s="128"/>
      <c r="UFF1" s="128"/>
      <c r="UFG1" s="128"/>
      <c r="UFH1" s="128"/>
      <c r="UFI1" s="128"/>
      <c r="UFJ1" s="128"/>
      <c r="UFK1" s="128"/>
      <c r="UFL1" s="128"/>
      <c r="UFM1" s="128"/>
      <c r="UFN1" s="128"/>
      <c r="UFO1" s="128"/>
      <c r="UFP1" s="128"/>
      <c r="UFQ1" s="128"/>
      <c r="UFR1" s="128"/>
      <c r="UFS1" s="128"/>
      <c r="UFT1" s="128"/>
      <c r="UFU1" s="128"/>
      <c r="UFV1" s="128"/>
      <c r="UFW1" s="128"/>
      <c r="UFX1" s="128"/>
      <c r="UFY1" s="128"/>
      <c r="UFZ1" s="128"/>
      <c r="UGA1" s="128"/>
      <c r="UGB1" s="128"/>
      <c r="UGC1" s="128"/>
      <c r="UGD1" s="128"/>
      <c r="UGE1" s="128"/>
      <c r="UGF1" s="128"/>
      <c r="UGG1" s="128"/>
      <c r="UGH1" s="128"/>
      <c r="UGI1" s="128"/>
      <c r="UGJ1" s="128"/>
      <c r="UGK1" s="128"/>
      <c r="UGL1" s="128"/>
      <c r="UGM1" s="128"/>
      <c r="UGN1" s="128"/>
      <c r="UGO1" s="128"/>
      <c r="UGP1" s="128"/>
      <c r="UGQ1" s="128"/>
      <c r="UGR1" s="128"/>
      <c r="UGS1" s="128"/>
      <c r="UGT1" s="128"/>
      <c r="UGU1" s="128"/>
      <c r="UGV1" s="128"/>
      <c r="UGW1" s="128"/>
      <c r="UGX1" s="128"/>
      <c r="UGY1" s="128"/>
      <c r="UGZ1" s="128"/>
      <c r="UHA1" s="128"/>
      <c r="UHB1" s="128"/>
      <c r="UHC1" s="128"/>
      <c r="UHD1" s="128"/>
      <c r="UHE1" s="128"/>
      <c r="UHF1" s="128"/>
      <c r="UHG1" s="128"/>
      <c r="UHH1" s="128"/>
      <c r="UHI1" s="128"/>
      <c r="UHJ1" s="128"/>
      <c r="UHK1" s="128"/>
      <c r="UHL1" s="128"/>
      <c r="UHM1" s="128"/>
      <c r="UHN1" s="128"/>
      <c r="UHO1" s="128"/>
      <c r="UHP1" s="128"/>
      <c r="UHQ1" s="128"/>
      <c r="UHR1" s="128"/>
      <c r="UHS1" s="128"/>
      <c r="UHT1" s="128"/>
      <c r="UHU1" s="128"/>
      <c r="UHV1" s="128"/>
      <c r="UHW1" s="128"/>
      <c r="UHX1" s="128"/>
      <c r="UHY1" s="128"/>
      <c r="UHZ1" s="128"/>
      <c r="UIA1" s="128"/>
      <c r="UIB1" s="128"/>
      <c r="UIC1" s="128"/>
      <c r="UID1" s="128"/>
      <c r="UIE1" s="128"/>
      <c r="UIF1" s="128"/>
      <c r="UIG1" s="128"/>
      <c r="UIH1" s="128"/>
      <c r="UII1" s="128"/>
      <c r="UIJ1" s="128"/>
      <c r="UIK1" s="128"/>
      <c r="UIL1" s="128"/>
      <c r="UIM1" s="128"/>
      <c r="UIN1" s="128"/>
      <c r="UIO1" s="128"/>
      <c r="UIP1" s="128"/>
      <c r="UIQ1" s="128"/>
      <c r="UIR1" s="128"/>
      <c r="UIS1" s="128"/>
      <c r="UIT1" s="128"/>
      <c r="UIU1" s="128"/>
      <c r="UIV1" s="128"/>
      <c r="UIW1" s="128"/>
      <c r="UIX1" s="128"/>
      <c r="UIY1" s="128"/>
      <c r="UIZ1" s="128"/>
      <c r="UJA1" s="128"/>
      <c r="UJB1" s="128"/>
      <c r="UJC1" s="128"/>
      <c r="UJD1" s="128"/>
      <c r="UJE1" s="128"/>
      <c r="UJF1" s="128"/>
      <c r="UJG1" s="128"/>
      <c r="UJH1" s="128"/>
      <c r="UJI1" s="128"/>
      <c r="UJJ1" s="128"/>
      <c r="UJK1" s="128"/>
      <c r="UJL1" s="128"/>
      <c r="UJM1" s="128"/>
      <c r="UJN1" s="128"/>
      <c r="UJO1" s="128"/>
      <c r="UJP1" s="128"/>
      <c r="UJQ1" s="128"/>
      <c r="UJR1" s="128"/>
      <c r="UJS1" s="128"/>
      <c r="UJT1" s="128"/>
      <c r="UJU1" s="128"/>
      <c r="UJV1" s="128"/>
      <c r="UJW1" s="128"/>
      <c r="UJX1" s="128"/>
      <c r="UJY1" s="128"/>
      <c r="UJZ1" s="128"/>
      <c r="UKA1" s="128"/>
      <c r="UKB1" s="128"/>
      <c r="UKC1" s="128"/>
      <c r="UKD1" s="128"/>
      <c r="UKE1" s="128"/>
      <c r="UKF1" s="128"/>
      <c r="UKG1" s="128"/>
      <c r="UKH1" s="128"/>
      <c r="UKI1" s="128"/>
      <c r="UKJ1" s="128"/>
      <c r="UKK1" s="128"/>
      <c r="UKL1" s="128"/>
      <c r="UKM1" s="128"/>
      <c r="UKN1" s="128"/>
      <c r="UKO1" s="128"/>
      <c r="UKP1" s="128"/>
      <c r="UKQ1" s="128"/>
      <c r="UKR1" s="128"/>
      <c r="UKS1" s="128"/>
      <c r="UKT1" s="128"/>
      <c r="UKU1" s="128"/>
      <c r="UKV1" s="128"/>
      <c r="UKW1" s="128"/>
      <c r="UKX1" s="128"/>
      <c r="UKY1" s="128"/>
      <c r="UKZ1" s="128"/>
      <c r="ULA1" s="128"/>
      <c r="ULB1" s="128"/>
      <c r="ULC1" s="128"/>
      <c r="ULD1" s="128"/>
      <c r="ULE1" s="128"/>
      <c r="ULF1" s="128"/>
      <c r="ULG1" s="128"/>
      <c r="ULH1" s="128"/>
      <c r="ULI1" s="128"/>
      <c r="ULJ1" s="128"/>
      <c r="ULK1" s="128"/>
      <c r="ULL1" s="128"/>
      <c r="ULM1" s="128"/>
      <c r="ULN1" s="128"/>
      <c r="ULO1" s="128"/>
      <c r="ULP1" s="128"/>
      <c r="ULQ1" s="128"/>
      <c r="ULR1" s="128"/>
      <c r="ULS1" s="128"/>
      <c r="ULT1" s="128"/>
      <c r="ULU1" s="128"/>
      <c r="ULV1" s="128"/>
      <c r="ULW1" s="128"/>
      <c r="ULX1" s="128"/>
      <c r="ULY1" s="128"/>
      <c r="ULZ1" s="128"/>
      <c r="UMA1" s="128"/>
      <c r="UMB1" s="128"/>
      <c r="UMC1" s="128"/>
      <c r="UMD1" s="128"/>
      <c r="UME1" s="128"/>
      <c r="UMF1" s="128"/>
      <c r="UMG1" s="128"/>
      <c r="UMH1" s="128"/>
      <c r="UMI1" s="128"/>
      <c r="UMJ1" s="128"/>
      <c r="UMK1" s="128"/>
      <c r="UML1" s="128"/>
      <c r="UMM1" s="128"/>
      <c r="UMN1" s="128"/>
      <c r="UMO1" s="128"/>
      <c r="UMP1" s="128"/>
      <c r="UMQ1" s="128"/>
      <c r="UMR1" s="128"/>
      <c r="UMS1" s="128"/>
      <c r="UMT1" s="128"/>
      <c r="UMU1" s="128"/>
      <c r="UMV1" s="128"/>
      <c r="UMW1" s="128"/>
      <c r="UMX1" s="128"/>
      <c r="UMY1" s="128"/>
      <c r="UMZ1" s="128"/>
      <c r="UNA1" s="128"/>
      <c r="UNB1" s="128"/>
      <c r="UNC1" s="128"/>
      <c r="UND1" s="128"/>
      <c r="UNE1" s="128"/>
      <c r="UNF1" s="128"/>
      <c r="UNG1" s="128"/>
      <c r="UNH1" s="128"/>
      <c r="UNI1" s="128"/>
      <c r="UNJ1" s="128"/>
      <c r="UNK1" s="128"/>
      <c r="UNL1" s="128"/>
      <c r="UNM1" s="128"/>
      <c r="UNN1" s="128"/>
      <c r="UNO1" s="128"/>
      <c r="UNP1" s="128"/>
      <c r="UNQ1" s="128"/>
      <c r="UNR1" s="128"/>
      <c r="UNS1" s="128"/>
      <c r="UNT1" s="128"/>
      <c r="UNU1" s="128"/>
      <c r="UNV1" s="128"/>
      <c r="UNW1" s="128"/>
      <c r="UNX1" s="128"/>
      <c r="UNY1" s="128"/>
      <c r="UNZ1" s="128"/>
      <c r="UOA1" s="128"/>
      <c r="UOB1" s="128"/>
      <c r="UOC1" s="128"/>
      <c r="UOD1" s="128"/>
      <c r="UOE1" s="128"/>
      <c r="UOF1" s="128"/>
      <c r="UOG1" s="128"/>
      <c r="UOH1" s="128"/>
      <c r="UOI1" s="128"/>
      <c r="UOJ1" s="128"/>
      <c r="UOK1" s="128"/>
      <c r="UOL1" s="128"/>
      <c r="UOM1" s="128"/>
      <c r="UON1" s="128"/>
      <c r="UOO1" s="128"/>
      <c r="UOP1" s="128"/>
      <c r="UOQ1" s="128"/>
      <c r="UOR1" s="128"/>
      <c r="UOS1" s="128"/>
      <c r="UOT1" s="128"/>
      <c r="UOU1" s="128"/>
      <c r="UOV1" s="128"/>
      <c r="UOW1" s="128"/>
      <c r="UOX1" s="128"/>
      <c r="UOY1" s="128"/>
      <c r="UOZ1" s="128"/>
      <c r="UPA1" s="128"/>
      <c r="UPB1" s="128"/>
      <c r="UPC1" s="128"/>
      <c r="UPD1" s="128"/>
      <c r="UPE1" s="128"/>
      <c r="UPF1" s="128"/>
      <c r="UPG1" s="128"/>
      <c r="UPH1" s="128"/>
      <c r="UPI1" s="128"/>
      <c r="UPJ1" s="128"/>
      <c r="UPK1" s="128"/>
      <c r="UPL1" s="128"/>
      <c r="UPM1" s="128"/>
      <c r="UPN1" s="128"/>
      <c r="UPO1" s="128"/>
      <c r="UPP1" s="128"/>
      <c r="UPQ1" s="128"/>
      <c r="UPR1" s="128"/>
      <c r="UPS1" s="128"/>
      <c r="UPT1" s="128"/>
      <c r="UPU1" s="128"/>
      <c r="UPV1" s="128"/>
      <c r="UPW1" s="128"/>
      <c r="UPX1" s="128"/>
      <c r="UPY1" s="128"/>
      <c r="UPZ1" s="128"/>
      <c r="UQA1" s="128"/>
      <c r="UQB1" s="128"/>
      <c r="UQC1" s="128"/>
      <c r="UQD1" s="128"/>
      <c r="UQE1" s="128"/>
      <c r="UQF1" s="128"/>
      <c r="UQG1" s="128"/>
      <c r="UQH1" s="128"/>
      <c r="UQI1" s="128"/>
      <c r="UQJ1" s="128"/>
      <c r="UQK1" s="128"/>
      <c r="UQL1" s="128"/>
      <c r="UQM1" s="128"/>
      <c r="UQN1" s="128"/>
      <c r="UQO1" s="128"/>
      <c r="UQP1" s="128"/>
      <c r="UQQ1" s="128"/>
      <c r="UQR1" s="128"/>
      <c r="UQS1" s="128"/>
      <c r="UQT1" s="128"/>
      <c r="UQU1" s="128"/>
      <c r="UQV1" s="128"/>
      <c r="UQW1" s="128"/>
      <c r="UQX1" s="128"/>
      <c r="UQY1" s="128"/>
      <c r="UQZ1" s="128"/>
      <c r="URA1" s="128"/>
      <c r="URB1" s="128"/>
      <c r="URC1" s="128"/>
      <c r="URD1" s="128"/>
      <c r="URE1" s="128"/>
      <c r="URF1" s="128"/>
      <c r="URG1" s="128"/>
      <c r="URH1" s="128"/>
      <c r="URI1" s="128"/>
      <c r="URJ1" s="128"/>
      <c r="URK1" s="128"/>
      <c r="URL1" s="128"/>
      <c r="URM1" s="128"/>
      <c r="URN1" s="128"/>
      <c r="URO1" s="128"/>
      <c r="URP1" s="128"/>
      <c r="URQ1" s="128"/>
      <c r="URR1" s="128"/>
      <c r="URS1" s="128"/>
      <c r="URT1" s="128"/>
      <c r="URU1" s="128"/>
      <c r="URV1" s="128"/>
      <c r="URW1" s="128"/>
      <c r="URX1" s="128"/>
      <c r="URY1" s="128"/>
      <c r="URZ1" s="128"/>
      <c r="USA1" s="128"/>
      <c r="USB1" s="128"/>
      <c r="USC1" s="128"/>
      <c r="USD1" s="128"/>
      <c r="USE1" s="128"/>
      <c r="USF1" s="128"/>
      <c r="USG1" s="128"/>
      <c r="USH1" s="128"/>
      <c r="USI1" s="128"/>
      <c r="USJ1" s="128"/>
      <c r="USK1" s="128"/>
      <c r="USL1" s="128"/>
      <c r="USM1" s="128"/>
      <c r="USN1" s="128"/>
      <c r="USO1" s="128"/>
      <c r="USP1" s="128"/>
      <c r="USQ1" s="128"/>
      <c r="USR1" s="128"/>
      <c r="USS1" s="128"/>
      <c r="UST1" s="128"/>
      <c r="USU1" s="128"/>
      <c r="USV1" s="128"/>
      <c r="USW1" s="128"/>
      <c r="USX1" s="128"/>
      <c r="USY1" s="128"/>
      <c r="USZ1" s="128"/>
      <c r="UTA1" s="128"/>
      <c r="UTB1" s="128"/>
      <c r="UTC1" s="128"/>
      <c r="UTD1" s="128"/>
      <c r="UTE1" s="128"/>
      <c r="UTF1" s="128"/>
      <c r="UTG1" s="128"/>
      <c r="UTH1" s="128"/>
      <c r="UTI1" s="128"/>
      <c r="UTJ1" s="128"/>
      <c r="UTK1" s="128"/>
      <c r="UTL1" s="128"/>
      <c r="UTM1" s="128"/>
      <c r="UTN1" s="128"/>
      <c r="UTO1" s="128"/>
      <c r="UTP1" s="128"/>
      <c r="UTQ1" s="128"/>
      <c r="UTR1" s="128"/>
      <c r="UTS1" s="128"/>
      <c r="UTT1" s="128"/>
      <c r="UTU1" s="128"/>
      <c r="UTV1" s="128"/>
      <c r="UTW1" s="128"/>
      <c r="UTX1" s="128"/>
      <c r="UTY1" s="128"/>
      <c r="UTZ1" s="128"/>
      <c r="UUA1" s="128"/>
      <c r="UUB1" s="128"/>
      <c r="UUC1" s="128"/>
      <c r="UUD1" s="128"/>
      <c r="UUE1" s="128"/>
      <c r="UUF1" s="128"/>
      <c r="UUG1" s="128"/>
      <c r="UUH1" s="128"/>
      <c r="UUI1" s="128"/>
      <c r="UUJ1" s="128"/>
      <c r="UUK1" s="128"/>
      <c r="UUL1" s="128"/>
      <c r="UUM1" s="128"/>
      <c r="UUN1" s="128"/>
      <c r="UUO1" s="128"/>
      <c r="UUP1" s="128"/>
      <c r="UUQ1" s="128"/>
      <c r="UUR1" s="128"/>
      <c r="UUS1" s="128"/>
      <c r="UUT1" s="128"/>
      <c r="UUU1" s="128"/>
      <c r="UUV1" s="128"/>
      <c r="UUW1" s="128"/>
      <c r="UUX1" s="128"/>
      <c r="UUY1" s="128"/>
      <c r="UUZ1" s="128"/>
      <c r="UVA1" s="128"/>
      <c r="UVB1" s="128"/>
      <c r="UVC1" s="128"/>
      <c r="UVD1" s="128"/>
      <c r="UVE1" s="128"/>
      <c r="UVF1" s="128"/>
      <c r="UVG1" s="128"/>
      <c r="UVH1" s="128"/>
      <c r="UVI1" s="128"/>
      <c r="UVJ1" s="128"/>
      <c r="UVK1" s="128"/>
      <c r="UVL1" s="128"/>
      <c r="UVM1" s="128"/>
      <c r="UVN1" s="128"/>
      <c r="UVO1" s="128"/>
      <c r="UVP1" s="128"/>
      <c r="UVQ1" s="128"/>
      <c r="UVR1" s="128"/>
      <c r="UVS1" s="128"/>
      <c r="UVT1" s="128"/>
      <c r="UVU1" s="128"/>
      <c r="UVV1" s="128"/>
      <c r="UVW1" s="128"/>
      <c r="UVX1" s="128"/>
      <c r="UVY1" s="128"/>
      <c r="UVZ1" s="128"/>
      <c r="UWA1" s="128"/>
      <c r="UWB1" s="128"/>
      <c r="UWC1" s="128"/>
      <c r="UWD1" s="128"/>
      <c r="UWE1" s="128"/>
      <c r="UWF1" s="128"/>
      <c r="UWG1" s="128"/>
      <c r="UWH1" s="128"/>
      <c r="UWI1" s="128"/>
      <c r="UWJ1" s="128"/>
      <c r="UWK1" s="128"/>
      <c r="UWL1" s="128"/>
      <c r="UWM1" s="128"/>
      <c r="UWN1" s="128"/>
      <c r="UWO1" s="128"/>
      <c r="UWP1" s="128"/>
      <c r="UWQ1" s="128"/>
      <c r="UWR1" s="128"/>
      <c r="UWS1" s="128"/>
      <c r="UWT1" s="128"/>
      <c r="UWU1" s="128"/>
      <c r="UWV1" s="128"/>
      <c r="UWW1" s="128"/>
      <c r="UWX1" s="128"/>
      <c r="UWY1" s="128"/>
      <c r="UWZ1" s="128"/>
      <c r="UXA1" s="128"/>
      <c r="UXB1" s="128"/>
      <c r="UXC1" s="128"/>
      <c r="UXD1" s="128"/>
      <c r="UXE1" s="128"/>
      <c r="UXF1" s="128"/>
      <c r="UXG1" s="128"/>
      <c r="UXH1" s="128"/>
      <c r="UXI1" s="128"/>
      <c r="UXJ1" s="128"/>
      <c r="UXK1" s="128"/>
      <c r="UXL1" s="128"/>
      <c r="UXM1" s="128"/>
      <c r="UXN1" s="128"/>
      <c r="UXO1" s="128"/>
      <c r="UXP1" s="128"/>
      <c r="UXQ1" s="128"/>
      <c r="UXR1" s="128"/>
      <c r="UXS1" s="128"/>
      <c r="UXT1" s="128"/>
      <c r="UXU1" s="128"/>
      <c r="UXV1" s="128"/>
      <c r="UXW1" s="128"/>
      <c r="UXX1" s="128"/>
      <c r="UXY1" s="128"/>
      <c r="UXZ1" s="128"/>
      <c r="UYA1" s="128"/>
      <c r="UYB1" s="128"/>
      <c r="UYC1" s="128"/>
      <c r="UYD1" s="128"/>
      <c r="UYE1" s="128"/>
      <c r="UYF1" s="128"/>
      <c r="UYG1" s="128"/>
      <c r="UYH1" s="128"/>
      <c r="UYI1" s="128"/>
      <c r="UYJ1" s="128"/>
      <c r="UYK1" s="128"/>
      <c r="UYL1" s="128"/>
      <c r="UYM1" s="128"/>
      <c r="UYN1" s="128"/>
      <c r="UYO1" s="128"/>
      <c r="UYP1" s="128"/>
      <c r="UYQ1" s="128"/>
      <c r="UYR1" s="128"/>
      <c r="UYS1" s="128"/>
      <c r="UYT1" s="128"/>
      <c r="UYU1" s="128"/>
      <c r="UYV1" s="128"/>
      <c r="UYW1" s="128"/>
      <c r="UYX1" s="128"/>
      <c r="UYY1" s="128"/>
      <c r="UYZ1" s="128"/>
      <c r="UZA1" s="128"/>
      <c r="UZB1" s="128"/>
      <c r="UZC1" s="128"/>
      <c r="UZD1" s="128"/>
      <c r="UZE1" s="128"/>
      <c r="UZF1" s="128"/>
      <c r="UZG1" s="128"/>
      <c r="UZH1" s="128"/>
      <c r="UZI1" s="128"/>
      <c r="UZJ1" s="128"/>
      <c r="UZK1" s="128"/>
      <c r="UZL1" s="128"/>
      <c r="UZM1" s="128"/>
      <c r="UZN1" s="128"/>
      <c r="UZO1" s="128"/>
      <c r="UZP1" s="128"/>
      <c r="UZQ1" s="128"/>
      <c r="UZR1" s="128"/>
      <c r="UZS1" s="128"/>
      <c r="UZT1" s="128"/>
      <c r="UZU1" s="128"/>
      <c r="UZV1" s="128"/>
      <c r="UZW1" s="128"/>
      <c r="UZX1" s="128"/>
      <c r="UZY1" s="128"/>
      <c r="UZZ1" s="128"/>
      <c r="VAA1" s="128"/>
      <c r="VAB1" s="128"/>
      <c r="VAC1" s="128"/>
      <c r="VAD1" s="128"/>
      <c r="VAE1" s="128"/>
      <c r="VAF1" s="128"/>
      <c r="VAG1" s="128"/>
      <c r="VAH1" s="128"/>
      <c r="VAI1" s="128"/>
      <c r="VAJ1" s="128"/>
      <c r="VAK1" s="128"/>
      <c r="VAL1" s="128"/>
      <c r="VAM1" s="128"/>
      <c r="VAN1" s="128"/>
      <c r="VAO1" s="128"/>
      <c r="VAP1" s="128"/>
      <c r="VAQ1" s="128"/>
      <c r="VAR1" s="128"/>
      <c r="VAS1" s="128"/>
      <c r="VAT1" s="128"/>
      <c r="VAU1" s="128"/>
      <c r="VAV1" s="128"/>
      <c r="VAW1" s="128"/>
      <c r="VAX1" s="128"/>
      <c r="VAY1" s="128"/>
      <c r="VAZ1" s="128"/>
      <c r="VBA1" s="128"/>
      <c r="VBB1" s="128"/>
      <c r="VBC1" s="128"/>
      <c r="VBD1" s="128"/>
      <c r="VBE1" s="128"/>
      <c r="VBF1" s="128"/>
      <c r="VBG1" s="128"/>
      <c r="VBH1" s="128"/>
      <c r="VBI1" s="128"/>
      <c r="VBJ1" s="128"/>
      <c r="VBK1" s="128"/>
      <c r="VBL1" s="128"/>
      <c r="VBM1" s="128"/>
      <c r="VBN1" s="128"/>
      <c r="VBO1" s="128"/>
      <c r="VBP1" s="128"/>
      <c r="VBQ1" s="128"/>
      <c r="VBR1" s="128"/>
      <c r="VBS1" s="128"/>
      <c r="VBT1" s="128"/>
      <c r="VBU1" s="128"/>
      <c r="VBV1" s="128"/>
      <c r="VBW1" s="128"/>
      <c r="VBX1" s="128"/>
      <c r="VBY1" s="128"/>
      <c r="VBZ1" s="128"/>
      <c r="VCA1" s="128"/>
      <c r="VCB1" s="128"/>
      <c r="VCC1" s="128"/>
      <c r="VCD1" s="128"/>
      <c r="VCE1" s="128"/>
      <c r="VCF1" s="128"/>
      <c r="VCG1" s="128"/>
      <c r="VCH1" s="128"/>
      <c r="VCI1" s="128"/>
      <c r="VCJ1" s="128"/>
      <c r="VCK1" s="128"/>
      <c r="VCL1" s="128"/>
      <c r="VCM1" s="128"/>
      <c r="VCN1" s="128"/>
      <c r="VCO1" s="128"/>
      <c r="VCP1" s="128"/>
      <c r="VCQ1" s="128"/>
      <c r="VCR1" s="128"/>
      <c r="VCS1" s="128"/>
      <c r="VCT1" s="128"/>
      <c r="VCU1" s="128"/>
      <c r="VCV1" s="128"/>
      <c r="VCW1" s="128"/>
      <c r="VCX1" s="128"/>
      <c r="VCY1" s="128"/>
      <c r="VCZ1" s="128"/>
      <c r="VDA1" s="128"/>
      <c r="VDB1" s="128"/>
      <c r="VDC1" s="128"/>
      <c r="VDD1" s="128"/>
      <c r="VDE1" s="128"/>
      <c r="VDF1" s="128"/>
      <c r="VDG1" s="128"/>
      <c r="VDH1" s="128"/>
      <c r="VDI1" s="128"/>
      <c r="VDJ1" s="128"/>
      <c r="VDK1" s="128"/>
      <c r="VDL1" s="128"/>
      <c r="VDM1" s="128"/>
      <c r="VDN1" s="128"/>
      <c r="VDO1" s="128"/>
      <c r="VDP1" s="128"/>
      <c r="VDQ1" s="128"/>
      <c r="VDR1" s="128"/>
      <c r="VDS1" s="128"/>
      <c r="VDT1" s="128"/>
      <c r="VDU1" s="128"/>
      <c r="VDV1" s="128"/>
      <c r="VDW1" s="128"/>
      <c r="VDX1" s="128"/>
      <c r="VDY1" s="128"/>
      <c r="VDZ1" s="128"/>
      <c r="VEA1" s="128"/>
      <c r="VEB1" s="128"/>
      <c r="VEC1" s="128"/>
      <c r="VED1" s="128"/>
      <c r="VEE1" s="128"/>
      <c r="VEF1" s="128"/>
      <c r="VEG1" s="128"/>
      <c r="VEH1" s="128"/>
      <c r="VEI1" s="128"/>
      <c r="VEJ1" s="128"/>
      <c r="VEK1" s="128"/>
      <c r="VEL1" s="128"/>
      <c r="VEM1" s="128"/>
      <c r="VEN1" s="128"/>
      <c r="VEO1" s="128"/>
      <c r="VEP1" s="128"/>
      <c r="VEQ1" s="128"/>
      <c r="VER1" s="128"/>
      <c r="VES1" s="128"/>
      <c r="VET1" s="128"/>
      <c r="VEU1" s="128"/>
      <c r="VEV1" s="128"/>
      <c r="VEW1" s="128"/>
      <c r="VEX1" s="128"/>
      <c r="VEY1" s="128"/>
      <c r="VEZ1" s="128"/>
      <c r="VFA1" s="128"/>
      <c r="VFB1" s="128"/>
      <c r="VFC1" s="128"/>
      <c r="VFD1" s="128"/>
      <c r="VFE1" s="128"/>
      <c r="VFF1" s="128"/>
      <c r="VFG1" s="128"/>
      <c r="VFH1" s="128"/>
      <c r="VFI1" s="128"/>
      <c r="VFJ1" s="128"/>
      <c r="VFK1" s="128"/>
      <c r="VFL1" s="128"/>
      <c r="VFM1" s="128"/>
      <c r="VFN1" s="128"/>
      <c r="VFO1" s="128"/>
      <c r="VFP1" s="128"/>
      <c r="VFQ1" s="128"/>
      <c r="VFR1" s="128"/>
      <c r="VFS1" s="128"/>
      <c r="VFT1" s="128"/>
      <c r="VFU1" s="128"/>
      <c r="VFV1" s="128"/>
      <c r="VFW1" s="128"/>
      <c r="VFX1" s="128"/>
      <c r="VFY1" s="128"/>
      <c r="VFZ1" s="128"/>
      <c r="VGA1" s="128"/>
      <c r="VGB1" s="128"/>
      <c r="VGC1" s="128"/>
      <c r="VGD1" s="128"/>
      <c r="VGE1" s="128"/>
      <c r="VGF1" s="128"/>
      <c r="VGG1" s="128"/>
      <c r="VGH1" s="128"/>
      <c r="VGI1" s="128"/>
      <c r="VGJ1" s="128"/>
      <c r="VGK1" s="128"/>
      <c r="VGL1" s="128"/>
      <c r="VGM1" s="128"/>
      <c r="VGN1" s="128"/>
      <c r="VGO1" s="128"/>
      <c r="VGP1" s="128"/>
      <c r="VGQ1" s="128"/>
      <c r="VGR1" s="128"/>
      <c r="VGS1" s="128"/>
      <c r="VGT1" s="128"/>
      <c r="VGU1" s="128"/>
      <c r="VGV1" s="128"/>
      <c r="VGW1" s="128"/>
      <c r="VGX1" s="128"/>
      <c r="VGY1" s="128"/>
      <c r="VGZ1" s="128"/>
      <c r="VHA1" s="128"/>
      <c r="VHB1" s="128"/>
      <c r="VHC1" s="128"/>
      <c r="VHD1" s="128"/>
      <c r="VHE1" s="128"/>
      <c r="VHF1" s="128"/>
      <c r="VHG1" s="128"/>
      <c r="VHH1" s="128"/>
      <c r="VHI1" s="128"/>
      <c r="VHJ1" s="128"/>
      <c r="VHK1" s="128"/>
      <c r="VHL1" s="128"/>
      <c r="VHM1" s="128"/>
      <c r="VHN1" s="128"/>
      <c r="VHO1" s="128"/>
      <c r="VHP1" s="128"/>
      <c r="VHQ1" s="128"/>
      <c r="VHR1" s="128"/>
      <c r="VHS1" s="128"/>
      <c r="VHT1" s="128"/>
      <c r="VHU1" s="128"/>
      <c r="VHV1" s="128"/>
      <c r="VHW1" s="128"/>
      <c r="VHX1" s="128"/>
      <c r="VHY1" s="128"/>
      <c r="VHZ1" s="128"/>
      <c r="VIA1" s="128"/>
      <c r="VIB1" s="128"/>
      <c r="VIC1" s="128"/>
      <c r="VID1" s="128"/>
      <c r="VIE1" s="128"/>
      <c r="VIF1" s="128"/>
      <c r="VIG1" s="128"/>
      <c r="VIH1" s="128"/>
      <c r="VII1" s="128"/>
      <c r="VIJ1" s="128"/>
      <c r="VIK1" s="128"/>
      <c r="VIL1" s="128"/>
      <c r="VIM1" s="128"/>
      <c r="VIN1" s="128"/>
      <c r="VIO1" s="128"/>
      <c r="VIP1" s="128"/>
      <c r="VIQ1" s="128"/>
      <c r="VIR1" s="128"/>
      <c r="VIS1" s="128"/>
      <c r="VIT1" s="128"/>
      <c r="VIU1" s="128"/>
      <c r="VIV1" s="128"/>
      <c r="VIW1" s="128"/>
      <c r="VIX1" s="128"/>
      <c r="VIY1" s="128"/>
      <c r="VIZ1" s="128"/>
      <c r="VJA1" s="128"/>
      <c r="VJB1" s="128"/>
      <c r="VJC1" s="128"/>
      <c r="VJD1" s="128"/>
      <c r="VJE1" s="128"/>
      <c r="VJF1" s="128"/>
      <c r="VJG1" s="128"/>
      <c r="VJH1" s="128"/>
      <c r="VJI1" s="128"/>
      <c r="VJJ1" s="128"/>
      <c r="VJK1" s="128"/>
      <c r="VJL1" s="128"/>
      <c r="VJM1" s="128"/>
      <c r="VJN1" s="128"/>
      <c r="VJO1" s="128"/>
      <c r="VJP1" s="128"/>
      <c r="VJQ1" s="128"/>
      <c r="VJR1" s="128"/>
      <c r="VJS1" s="128"/>
      <c r="VJT1" s="128"/>
      <c r="VJU1" s="128"/>
      <c r="VJV1" s="128"/>
      <c r="VJW1" s="128"/>
      <c r="VJX1" s="128"/>
      <c r="VJY1" s="128"/>
      <c r="VJZ1" s="128"/>
      <c r="VKA1" s="128"/>
      <c r="VKB1" s="128"/>
      <c r="VKC1" s="128"/>
      <c r="VKD1" s="128"/>
      <c r="VKE1" s="128"/>
      <c r="VKF1" s="128"/>
      <c r="VKG1" s="128"/>
      <c r="VKH1" s="128"/>
      <c r="VKI1" s="128"/>
      <c r="VKJ1" s="128"/>
      <c r="VKK1" s="128"/>
      <c r="VKL1" s="128"/>
      <c r="VKM1" s="128"/>
      <c r="VKN1" s="128"/>
      <c r="VKO1" s="128"/>
      <c r="VKP1" s="128"/>
      <c r="VKQ1" s="128"/>
      <c r="VKR1" s="128"/>
      <c r="VKS1" s="128"/>
      <c r="VKT1" s="128"/>
      <c r="VKU1" s="128"/>
      <c r="VKV1" s="128"/>
      <c r="VKW1" s="128"/>
      <c r="VKX1" s="128"/>
      <c r="VKY1" s="128"/>
      <c r="VKZ1" s="128"/>
      <c r="VLA1" s="128"/>
      <c r="VLB1" s="128"/>
      <c r="VLC1" s="128"/>
      <c r="VLD1" s="128"/>
      <c r="VLE1" s="128"/>
      <c r="VLF1" s="128"/>
      <c r="VLG1" s="128"/>
      <c r="VLH1" s="128"/>
      <c r="VLI1" s="128"/>
      <c r="VLJ1" s="128"/>
      <c r="VLK1" s="128"/>
      <c r="VLL1" s="128"/>
      <c r="VLM1" s="128"/>
      <c r="VLN1" s="128"/>
      <c r="VLO1" s="128"/>
      <c r="VLP1" s="128"/>
      <c r="VLQ1" s="128"/>
      <c r="VLR1" s="128"/>
      <c r="VLS1" s="128"/>
      <c r="VLT1" s="128"/>
      <c r="VLU1" s="128"/>
      <c r="VLV1" s="128"/>
      <c r="VLW1" s="128"/>
      <c r="VLX1" s="128"/>
      <c r="VLY1" s="128"/>
      <c r="VLZ1" s="128"/>
      <c r="VMA1" s="128"/>
      <c r="VMB1" s="128"/>
      <c r="VMC1" s="128"/>
      <c r="VMD1" s="128"/>
      <c r="VME1" s="128"/>
      <c r="VMF1" s="128"/>
      <c r="VMG1" s="128"/>
      <c r="VMH1" s="128"/>
      <c r="VMI1" s="128"/>
      <c r="VMJ1" s="128"/>
      <c r="VMK1" s="128"/>
      <c r="VML1" s="128"/>
      <c r="VMM1" s="128"/>
      <c r="VMN1" s="128"/>
      <c r="VMO1" s="128"/>
      <c r="VMP1" s="128"/>
      <c r="VMQ1" s="128"/>
      <c r="VMR1" s="128"/>
      <c r="VMS1" s="128"/>
      <c r="VMT1" s="128"/>
      <c r="VMU1" s="128"/>
      <c r="VMV1" s="128"/>
      <c r="VMW1" s="128"/>
      <c r="VMX1" s="128"/>
      <c r="VMY1" s="128"/>
      <c r="VMZ1" s="128"/>
      <c r="VNA1" s="128"/>
      <c r="VNB1" s="128"/>
      <c r="VNC1" s="128"/>
      <c r="VND1" s="128"/>
      <c r="VNE1" s="128"/>
      <c r="VNF1" s="128"/>
      <c r="VNG1" s="128"/>
      <c r="VNH1" s="128"/>
      <c r="VNI1" s="128"/>
      <c r="VNJ1" s="128"/>
      <c r="VNK1" s="128"/>
      <c r="VNL1" s="128"/>
      <c r="VNM1" s="128"/>
      <c r="VNN1" s="128"/>
      <c r="VNO1" s="128"/>
      <c r="VNP1" s="128"/>
      <c r="VNQ1" s="128"/>
      <c r="VNR1" s="128"/>
      <c r="VNS1" s="128"/>
      <c r="VNT1" s="128"/>
      <c r="VNU1" s="128"/>
      <c r="VNV1" s="128"/>
      <c r="VNW1" s="128"/>
      <c r="VNX1" s="128"/>
      <c r="VNY1" s="128"/>
      <c r="VNZ1" s="128"/>
      <c r="VOA1" s="128"/>
      <c r="VOB1" s="128"/>
      <c r="VOC1" s="128"/>
      <c r="VOD1" s="128"/>
      <c r="VOE1" s="128"/>
      <c r="VOF1" s="128"/>
      <c r="VOG1" s="128"/>
      <c r="VOH1" s="128"/>
      <c r="VOI1" s="128"/>
      <c r="VOJ1" s="128"/>
      <c r="VOK1" s="128"/>
      <c r="VOL1" s="128"/>
      <c r="VOM1" s="128"/>
      <c r="VON1" s="128"/>
      <c r="VOO1" s="128"/>
      <c r="VOP1" s="128"/>
      <c r="VOQ1" s="128"/>
      <c r="VOR1" s="128"/>
      <c r="VOS1" s="128"/>
      <c r="VOT1" s="128"/>
      <c r="VOU1" s="128"/>
      <c r="VOV1" s="128"/>
      <c r="VOW1" s="128"/>
      <c r="VOX1" s="128"/>
      <c r="VOY1" s="128"/>
      <c r="VOZ1" s="128"/>
      <c r="VPA1" s="128"/>
      <c r="VPB1" s="128"/>
      <c r="VPC1" s="128"/>
      <c r="VPD1" s="128"/>
      <c r="VPE1" s="128"/>
      <c r="VPF1" s="128"/>
      <c r="VPG1" s="128"/>
      <c r="VPH1" s="128"/>
      <c r="VPI1" s="128"/>
      <c r="VPJ1" s="128"/>
      <c r="VPK1" s="128"/>
      <c r="VPL1" s="128"/>
      <c r="VPM1" s="128"/>
      <c r="VPN1" s="128"/>
      <c r="VPO1" s="128"/>
      <c r="VPP1" s="128"/>
      <c r="VPQ1" s="128"/>
      <c r="VPR1" s="128"/>
      <c r="VPS1" s="128"/>
      <c r="VPT1" s="128"/>
      <c r="VPU1" s="128"/>
      <c r="VPV1" s="128"/>
      <c r="VPW1" s="128"/>
      <c r="VPX1" s="128"/>
      <c r="VPY1" s="128"/>
      <c r="VPZ1" s="128"/>
      <c r="VQA1" s="128"/>
      <c r="VQB1" s="128"/>
      <c r="VQC1" s="128"/>
      <c r="VQD1" s="128"/>
      <c r="VQE1" s="128"/>
      <c r="VQF1" s="128"/>
      <c r="VQG1" s="128"/>
      <c r="VQH1" s="128"/>
      <c r="VQI1" s="128"/>
      <c r="VQJ1" s="128"/>
      <c r="VQK1" s="128"/>
      <c r="VQL1" s="128"/>
      <c r="VQM1" s="128"/>
      <c r="VQN1" s="128"/>
      <c r="VQO1" s="128"/>
      <c r="VQP1" s="128"/>
      <c r="VQQ1" s="128"/>
      <c r="VQR1" s="128"/>
      <c r="VQS1" s="128"/>
      <c r="VQT1" s="128"/>
      <c r="VQU1" s="128"/>
      <c r="VQV1" s="128"/>
      <c r="VQW1" s="128"/>
      <c r="VQX1" s="128"/>
      <c r="VQY1" s="128"/>
      <c r="VQZ1" s="128"/>
      <c r="VRA1" s="128"/>
      <c r="VRB1" s="128"/>
      <c r="VRC1" s="128"/>
      <c r="VRD1" s="128"/>
      <c r="VRE1" s="128"/>
      <c r="VRF1" s="128"/>
      <c r="VRG1" s="128"/>
      <c r="VRH1" s="128"/>
      <c r="VRI1" s="128"/>
      <c r="VRJ1" s="128"/>
      <c r="VRK1" s="128"/>
      <c r="VRL1" s="128"/>
      <c r="VRM1" s="128"/>
      <c r="VRN1" s="128"/>
      <c r="VRO1" s="128"/>
      <c r="VRP1" s="128"/>
      <c r="VRQ1" s="128"/>
      <c r="VRR1" s="128"/>
      <c r="VRS1" s="128"/>
      <c r="VRT1" s="128"/>
      <c r="VRU1" s="128"/>
      <c r="VRV1" s="128"/>
      <c r="VRW1" s="128"/>
      <c r="VRX1" s="128"/>
      <c r="VRY1" s="128"/>
      <c r="VRZ1" s="128"/>
      <c r="VSA1" s="128"/>
      <c r="VSB1" s="128"/>
      <c r="VSC1" s="128"/>
      <c r="VSD1" s="128"/>
      <c r="VSE1" s="128"/>
      <c r="VSF1" s="128"/>
      <c r="VSG1" s="128"/>
      <c r="VSH1" s="128"/>
      <c r="VSI1" s="128"/>
      <c r="VSJ1" s="128"/>
      <c r="VSK1" s="128"/>
      <c r="VSL1" s="128"/>
      <c r="VSM1" s="128"/>
      <c r="VSN1" s="128"/>
      <c r="VSO1" s="128"/>
      <c r="VSP1" s="128"/>
      <c r="VSQ1" s="128"/>
      <c r="VSR1" s="128"/>
      <c r="VSS1" s="128"/>
      <c r="VST1" s="128"/>
      <c r="VSU1" s="128"/>
      <c r="VSV1" s="128"/>
      <c r="VSW1" s="128"/>
      <c r="VSX1" s="128"/>
      <c r="VSY1" s="128"/>
      <c r="VSZ1" s="128"/>
      <c r="VTA1" s="128"/>
      <c r="VTB1" s="128"/>
      <c r="VTC1" s="128"/>
      <c r="VTD1" s="128"/>
      <c r="VTE1" s="128"/>
      <c r="VTF1" s="128"/>
      <c r="VTG1" s="128"/>
      <c r="VTH1" s="128"/>
      <c r="VTI1" s="128"/>
      <c r="VTJ1" s="128"/>
      <c r="VTK1" s="128"/>
      <c r="VTL1" s="128"/>
      <c r="VTM1" s="128"/>
      <c r="VTN1" s="128"/>
      <c r="VTO1" s="128"/>
      <c r="VTP1" s="128"/>
      <c r="VTQ1" s="128"/>
      <c r="VTR1" s="128"/>
      <c r="VTS1" s="128"/>
      <c r="VTT1" s="128"/>
      <c r="VTU1" s="128"/>
      <c r="VTV1" s="128"/>
      <c r="VTW1" s="128"/>
      <c r="VTX1" s="128"/>
      <c r="VTY1" s="128"/>
      <c r="VTZ1" s="128"/>
      <c r="VUA1" s="128"/>
      <c r="VUB1" s="128"/>
      <c r="VUC1" s="128"/>
      <c r="VUD1" s="128"/>
      <c r="VUE1" s="128"/>
      <c r="VUF1" s="128"/>
      <c r="VUG1" s="128"/>
      <c r="VUH1" s="128"/>
      <c r="VUI1" s="128"/>
      <c r="VUJ1" s="128"/>
      <c r="VUK1" s="128"/>
      <c r="VUL1" s="128"/>
      <c r="VUM1" s="128"/>
      <c r="VUN1" s="128"/>
      <c r="VUO1" s="128"/>
      <c r="VUP1" s="128"/>
      <c r="VUQ1" s="128"/>
      <c r="VUR1" s="128"/>
      <c r="VUS1" s="128"/>
      <c r="VUT1" s="128"/>
      <c r="VUU1" s="128"/>
      <c r="VUV1" s="128"/>
      <c r="VUW1" s="128"/>
      <c r="VUX1" s="128"/>
      <c r="VUY1" s="128"/>
      <c r="VUZ1" s="128"/>
      <c r="VVA1" s="128"/>
      <c r="VVB1" s="128"/>
      <c r="VVC1" s="128"/>
      <c r="VVD1" s="128"/>
      <c r="VVE1" s="128"/>
      <c r="VVF1" s="128"/>
      <c r="VVG1" s="128"/>
      <c r="VVH1" s="128"/>
      <c r="VVI1" s="128"/>
      <c r="VVJ1" s="128"/>
      <c r="VVK1" s="128"/>
      <c r="VVL1" s="128"/>
      <c r="VVM1" s="128"/>
      <c r="VVN1" s="128"/>
      <c r="VVO1" s="128"/>
      <c r="VVP1" s="128"/>
      <c r="VVQ1" s="128"/>
      <c r="VVR1" s="128"/>
      <c r="VVS1" s="128"/>
      <c r="VVT1" s="128"/>
      <c r="VVU1" s="128"/>
      <c r="VVV1" s="128"/>
      <c r="VVW1" s="128"/>
      <c r="VVX1" s="128"/>
      <c r="VVY1" s="128"/>
      <c r="VVZ1" s="128"/>
      <c r="VWA1" s="128"/>
      <c r="VWB1" s="128"/>
      <c r="VWC1" s="128"/>
      <c r="VWD1" s="128"/>
      <c r="VWE1" s="128"/>
      <c r="VWF1" s="128"/>
      <c r="VWG1" s="128"/>
      <c r="VWH1" s="128"/>
      <c r="VWI1" s="128"/>
      <c r="VWJ1" s="128"/>
      <c r="VWK1" s="128"/>
      <c r="VWL1" s="128"/>
      <c r="VWM1" s="128"/>
      <c r="VWN1" s="128"/>
      <c r="VWO1" s="128"/>
      <c r="VWP1" s="128"/>
      <c r="VWQ1" s="128"/>
      <c r="VWR1" s="128"/>
      <c r="VWS1" s="128"/>
      <c r="VWT1" s="128"/>
      <c r="VWU1" s="128"/>
      <c r="VWV1" s="128"/>
      <c r="VWW1" s="128"/>
      <c r="VWX1" s="128"/>
      <c r="VWY1" s="128"/>
      <c r="VWZ1" s="128"/>
      <c r="VXA1" s="128"/>
      <c r="VXB1" s="128"/>
      <c r="VXC1" s="128"/>
      <c r="VXD1" s="128"/>
      <c r="VXE1" s="128"/>
      <c r="VXF1" s="128"/>
      <c r="VXG1" s="128"/>
      <c r="VXH1" s="128"/>
      <c r="VXI1" s="128"/>
      <c r="VXJ1" s="128"/>
      <c r="VXK1" s="128"/>
      <c r="VXL1" s="128"/>
      <c r="VXM1" s="128"/>
      <c r="VXN1" s="128"/>
      <c r="VXO1" s="128"/>
      <c r="VXP1" s="128"/>
      <c r="VXQ1" s="128"/>
      <c r="VXR1" s="128"/>
      <c r="VXS1" s="128"/>
      <c r="VXT1" s="128"/>
      <c r="VXU1" s="128"/>
      <c r="VXV1" s="128"/>
      <c r="VXW1" s="128"/>
      <c r="VXX1" s="128"/>
      <c r="VXY1" s="128"/>
      <c r="VXZ1" s="128"/>
      <c r="VYA1" s="128"/>
      <c r="VYB1" s="128"/>
      <c r="VYC1" s="128"/>
      <c r="VYD1" s="128"/>
      <c r="VYE1" s="128"/>
      <c r="VYF1" s="128"/>
      <c r="VYG1" s="128"/>
      <c r="VYH1" s="128"/>
      <c r="VYI1" s="128"/>
      <c r="VYJ1" s="128"/>
      <c r="VYK1" s="128"/>
      <c r="VYL1" s="128"/>
      <c r="VYM1" s="128"/>
      <c r="VYN1" s="128"/>
      <c r="VYO1" s="128"/>
      <c r="VYP1" s="128"/>
      <c r="VYQ1" s="128"/>
      <c r="VYR1" s="128"/>
      <c r="VYS1" s="128"/>
      <c r="VYT1" s="128"/>
      <c r="VYU1" s="128"/>
      <c r="VYV1" s="128"/>
      <c r="VYW1" s="128"/>
      <c r="VYX1" s="128"/>
      <c r="VYY1" s="128"/>
      <c r="VYZ1" s="128"/>
      <c r="VZA1" s="128"/>
      <c r="VZB1" s="128"/>
      <c r="VZC1" s="128"/>
      <c r="VZD1" s="128"/>
      <c r="VZE1" s="128"/>
      <c r="VZF1" s="128"/>
      <c r="VZG1" s="128"/>
      <c r="VZH1" s="128"/>
      <c r="VZI1" s="128"/>
      <c r="VZJ1" s="128"/>
      <c r="VZK1" s="128"/>
      <c r="VZL1" s="128"/>
      <c r="VZM1" s="128"/>
      <c r="VZN1" s="128"/>
      <c r="VZO1" s="128"/>
      <c r="VZP1" s="128"/>
      <c r="VZQ1" s="128"/>
      <c r="VZR1" s="128"/>
      <c r="VZS1" s="128"/>
      <c r="VZT1" s="128"/>
      <c r="VZU1" s="128"/>
      <c r="VZV1" s="128"/>
      <c r="VZW1" s="128"/>
      <c r="VZX1" s="128"/>
      <c r="VZY1" s="128"/>
      <c r="VZZ1" s="128"/>
      <c r="WAA1" s="128"/>
      <c r="WAB1" s="128"/>
      <c r="WAC1" s="128"/>
      <c r="WAD1" s="128"/>
      <c r="WAE1" s="128"/>
      <c r="WAF1" s="128"/>
      <c r="WAG1" s="128"/>
      <c r="WAH1" s="128"/>
      <c r="WAI1" s="128"/>
      <c r="WAJ1" s="128"/>
      <c r="WAK1" s="128"/>
      <c r="WAL1" s="128"/>
      <c r="WAM1" s="128"/>
      <c r="WAN1" s="128"/>
      <c r="WAO1" s="128"/>
      <c r="WAP1" s="128"/>
      <c r="WAQ1" s="128"/>
      <c r="WAR1" s="128"/>
      <c r="WAS1" s="128"/>
      <c r="WAT1" s="128"/>
      <c r="WAU1" s="128"/>
      <c r="WAV1" s="128"/>
      <c r="WAW1" s="128"/>
      <c r="WAX1" s="128"/>
      <c r="WAY1" s="128"/>
      <c r="WAZ1" s="128"/>
      <c r="WBA1" s="128"/>
      <c r="WBB1" s="128"/>
      <c r="WBC1" s="128"/>
      <c r="WBD1" s="128"/>
      <c r="WBE1" s="128"/>
      <c r="WBF1" s="128"/>
      <c r="WBG1" s="128"/>
      <c r="WBH1" s="128"/>
      <c r="WBI1" s="128"/>
      <c r="WBJ1" s="128"/>
      <c r="WBK1" s="128"/>
      <c r="WBL1" s="128"/>
      <c r="WBM1" s="128"/>
      <c r="WBN1" s="128"/>
      <c r="WBO1" s="128"/>
      <c r="WBP1" s="128"/>
      <c r="WBQ1" s="128"/>
      <c r="WBR1" s="128"/>
      <c r="WBS1" s="128"/>
      <c r="WBT1" s="128"/>
      <c r="WBU1" s="128"/>
      <c r="WBV1" s="128"/>
      <c r="WBW1" s="128"/>
      <c r="WBX1" s="128"/>
      <c r="WBY1" s="128"/>
      <c r="WBZ1" s="128"/>
      <c r="WCA1" s="128"/>
      <c r="WCB1" s="128"/>
      <c r="WCC1" s="128"/>
      <c r="WCD1" s="128"/>
      <c r="WCE1" s="128"/>
      <c r="WCF1" s="128"/>
      <c r="WCG1" s="128"/>
      <c r="WCH1" s="128"/>
      <c r="WCI1" s="128"/>
      <c r="WCJ1" s="128"/>
      <c r="WCK1" s="128"/>
      <c r="WCL1" s="128"/>
      <c r="WCM1" s="128"/>
      <c r="WCN1" s="128"/>
      <c r="WCO1" s="128"/>
      <c r="WCP1" s="128"/>
      <c r="WCQ1" s="128"/>
      <c r="WCR1" s="128"/>
      <c r="WCS1" s="128"/>
      <c r="WCT1" s="128"/>
      <c r="WCU1" s="128"/>
      <c r="WCV1" s="128"/>
      <c r="WCW1" s="128"/>
      <c r="WCX1" s="128"/>
      <c r="WCY1" s="128"/>
      <c r="WCZ1" s="128"/>
      <c r="WDA1" s="128"/>
      <c r="WDB1" s="128"/>
      <c r="WDC1" s="128"/>
      <c r="WDD1" s="128"/>
      <c r="WDE1" s="128"/>
      <c r="WDF1" s="128"/>
      <c r="WDG1" s="128"/>
      <c r="WDH1" s="128"/>
      <c r="WDI1" s="128"/>
      <c r="WDJ1" s="128"/>
      <c r="WDK1" s="128"/>
      <c r="WDL1" s="128"/>
      <c r="WDM1" s="128"/>
      <c r="WDN1" s="128"/>
      <c r="WDO1" s="128"/>
      <c r="WDP1" s="128"/>
      <c r="WDQ1" s="128"/>
      <c r="WDR1" s="128"/>
      <c r="WDS1" s="128"/>
      <c r="WDT1" s="128"/>
      <c r="WDU1" s="128"/>
      <c r="WDV1" s="128"/>
      <c r="WDW1" s="128"/>
      <c r="WDX1" s="128"/>
      <c r="WDY1" s="128"/>
      <c r="WDZ1" s="128"/>
      <c r="WEA1" s="128"/>
      <c r="WEB1" s="128"/>
      <c r="WEC1" s="128"/>
      <c r="WED1" s="128"/>
      <c r="WEE1" s="128"/>
      <c r="WEF1" s="128"/>
      <c r="WEG1" s="128"/>
      <c r="WEH1" s="128"/>
      <c r="WEI1" s="128"/>
      <c r="WEJ1" s="128"/>
      <c r="WEK1" s="128"/>
      <c r="WEL1" s="128"/>
      <c r="WEM1" s="128"/>
      <c r="WEN1" s="128"/>
      <c r="WEO1" s="128"/>
      <c r="WEP1" s="128"/>
      <c r="WEQ1" s="128"/>
      <c r="WER1" s="128"/>
      <c r="WES1" s="128"/>
      <c r="WET1" s="128"/>
      <c r="WEU1" s="128"/>
      <c r="WEV1" s="128"/>
      <c r="WEW1" s="128"/>
      <c r="WEX1" s="128"/>
      <c r="WEY1" s="128"/>
      <c r="WEZ1" s="128"/>
      <c r="WFA1" s="128"/>
      <c r="WFB1" s="128"/>
      <c r="WFC1" s="128"/>
      <c r="WFD1" s="128"/>
      <c r="WFE1" s="128"/>
      <c r="WFF1" s="128"/>
      <c r="WFG1" s="128"/>
      <c r="WFH1" s="128"/>
      <c r="WFI1" s="128"/>
      <c r="WFJ1" s="128"/>
      <c r="WFK1" s="128"/>
      <c r="WFL1" s="128"/>
      <c r="WFM1" s="128"/>
      <c r="WFN1" s="128"/>
      <c r="WFO1" s="128"/>
      <c r="WFP1" s="128"/>
      <c r="WFQ1" s="128"/>
      <c r="WFR1" s="128"/>
      <c r="WFS1" s="128"/>
      <c r="WFT1" s="128"/>
      <c r="WFU1" s="128"/>
      <c r="WFV1" s="128"/>
      <c r="WFW1" s="128"/>
      <c r="WFX1" s="128"/>
      <c r="WFY1" s="128"/>
      <c r="WFZ1" s="128"/>
      <c r="WGA1" s="128"/>
      <c r="WGB1" s="128"/>
      <c r="WGC1" s="128"/>
      <c r="WGD1" s="128"/>
      <c r="WGE1" s="128"/>
      <c r="WGF1" s="128"/>
      <c r="WGG1" s="128"/>
      <c r="WGH1" s="128"/>
      <c r="WGI1" s="128"/>
      <c r="WGJ1" s="128"/>
      <c r="WGK1" s="128"/>
      <c r="WGL1" s="128"/>
      <c r="WGM1" s="128"/>
      <c r="WGN1" s="128"/>
      <c r="WGO1" s="128"/>
      <c r="WGP1" s="128"/>
      <c r="WGQ1" s="128"/>
      <c r="WGR1" s="128"/>
      <c r="WGS1" s="128"/>
      <c r="WGT1" s="128"/>
      <c r="WGU1" s="128"/>
      <c r="WGV1" s="128"/>
      <c r="WGW1" s="128"/>
      <c r="WGX1" s="128"/>
      <c r="WGY1" s="128"/>
      <c r="WGZ1" s="128"/>
      <c r="WHA1" s="128"/>
      <c r="WHB1" s="128"/>
      <c r="WHC1" s="128"/>
      <c r="WHD1" s="128"/>
      <c r="WHE1" s="128"/>
      <c r="WHF1" s="128"/>
      <c r="WHG1" s="128"/>
      <c r="WHH1" s="128"/>
      <c r="WHI1" s="128"/>
      <c r="WHJ1" s="128"/>
      <c r="WHK1" s="128"/>
      <c r="WHL1" s="128"/>
      <c r="WHM1" s="128"/>
      <c r="WHN1" s="128"/>
      <c r="WHO1" s="128"/>
      <c r="WHP1" s="128"/>
      <c r="WHQ1" s="128"/>
      <c r="WHR1" s="128"/>
      <c r="WHS1" s="128"/>
      <c r="WHT1" s="128"/>
      <c r="WHU1" s="128"/>
      <c r="WHV1" s="128"/>
      <c r="WHW1" s="128"/>
      <c r="WHX1" s="128"/>
      <c r="WHY1" s="128"/>
      <c r="WHZ1" s="128"/>
      <c r="WIA1" s="128"/>
      <c r="WIB1" s="128"/>
      <c r="WIC1" s="128"/>
      <c r="WID1" s="128"/>
      <c r="WIE1" s="128"/>
      <c r="WIF1" s="128"/>
      <c r="WIG1" s="128"/>
      <c r="WIH1" s="128"/>
      <c r="WII1" s="128"/>
      <c r="WIJ1" s="128"/>
      <c r="WIK1" s="128"/>
      <c r="WIL1" s="128"/>
      <c r="WIM1" s="128"/>
      <c r="WIN1" s="128"/>
      <c r="WIO1" s="128"/>
      <c r="WIP1" s="128"/>
      <c r="WIQ1" s="128"/>
      <c r="WIR1" s="128"/>
      <c r="WIS1" s="128"/>
      <c r="WIT1" s="128"/>
      <c r="WIU1" s="128"/>
      <c r="WIV1" s="128"/>
      <c r="WIW1" s="128"/>
      <c r="WIX1" s="128"/>
      <c r="WIY1" s="128"/>
      <c r="WIZ1" s="128"/>
      <c r="WJA1" s="128"/>
      <c r="WJB1" s="128"/>
      <c r="WJC1" s="128"/>
      <c r="WJD1" s="128"/>
      <c r="WJE1" s="128"/>
      <c r="WJF1" s="128"/>
      <c r="WJG1" s="128"/>
      <c r="WJH1" s="128"/>
      <c r="WJI1" s="128"/>
      <c r="WJJ1" s="128"/>
      <c r="WJK1" s="128"/>
      <c r="WJL1" s="128"/>
      <c r="WJM1" s="128"/>
      <c r="WJN1" s="128"/>
      <c r="WJO1" s="128"/>
      <c r="WJP1" s="128"/>
      <c r="WJQ1" s="128"/>
      <c r="WJR1" s="128"/>
      <c r="WJS1" s="128"/>
      <c r="WJT1" s="128"/>
      <c r="WJU1" s="128"/>
      <c r="WJV1" s="128"/>
      <c r="WJW1" s="128"/>
      <c r="WJX1" s="128"/>
      <c r="WJY1" s="128"/>
      <c r="WJZ1" s="128"/>
      <c r="WKA1" s="128"/>
      <c r="WKB1" s="128"/>
      <c r="WKC1" s="128"/>
      <c r="WKD1" s="128"/>
      <c r="WKE1" s="128"/>
      <c r="WKF1" s="128"/>
      <c r="WKG1" s="128"/>
      <c r="WKH1" s="128"/>
      <c r="WKI1" s="128"/>
      <c r="WKJ1" s="128"/>
      <c r="WKK1" s="128"/>
      <c r="WKL1" s="128"/>
      <c r="WKM1" s="128"/>
      <c r="WKN1" s="128"/>
      <c r="WKO1" s="128"/>
      <c r="WKP1" s="128"/>
      <c r="WKQ1" s="128"/>
      <c r="WKR1" s="128"/>
      <c r="WKS1" s="128"/>
      <c r="WKT1" s="128"/>
      <c r="WKU1" s="128"/>
      <c r="WKV1" s="128"/>
      <c r="WKW1" s="128"/>
      <c r="WKX1" s="128"/>
      <c r="WKY1" s="128"/>
      <c r="WKZ1" s="128"/>
      <c r="WLA1" s="128"/>
      <c r="WLB1" s="128"/>
      <c r="WLC1" s="128"/>
      <c r="WLD1" s="128"/>
      <c r="WLE1" s="128"/>
      <c r="WLF1" s="128"/>
      <c r="WLG1" s="128"/>
      <c r="WLH1" s="128"/>
      <c r="WLI1" s="128"/>
      <c r="WLJ1" s="128"/>
      <c r="WLK1" s="128"/>
      <c r="WLL1" s="128"/>
      <c r="WLM1" s="128"/>
      <c r="WLN1" s="128"/>
      <c r="WLO1" s="128"/>
      <c r="WLP1" s="128"/>
      <c r="WLQ1" s="128"/>
      <c r="WLR1" s="128"/>
      <c r="WLS1" s="128"/>
      <c r="WLT1" s="128"/>
      <c r="WLU1" s="128"/>
      <c r="WLV1" s="128"/>
      <c r="WLW1" s="128"/>
      <c r="WLX1" s="128"/>
      <c r="WLY1" s="128"/>
      <c r="WLZ1" s="128"/>
      <c r="WMA1" s="128"/>
      <c r="WMB1" s="128"/>
      <c r="WMC1" s="128"/>
      <c r="WMD1" s="128"/>
      <c r="WME1" s="128"/>
      <c r="WMF1" s="128"/>
      <c r="WMG1" s="128"/>
      <c r="WMH1" s="128"/>
      <c r="WMI1" s="128"/>
      <c r="WMJ1" s="128"/>
      <c r="WMK1" s="128"/>
      <c r="WML1" s="128"/>
      <c r="WMM1" s="128"/>
      <c r="WMN1" s="128"/>
      <c r="WMO1" s="128"/>
      <c r="WMP1" s="128"/>
      <c r="WMQ1" s="128"/>
      <c r="WMR1" s="128"/>
      <c r="WMS1" s="128"/>
      <c r="WMT1" s="128"/>
      <c r="WMU1" s="128"/>
      <c r="WMV1" s="128"/>
      <c r="WMW1" s="128"/>
      <c r="WMX1" s="128"/>
      <c r="WMY1" s="128"/>
      <c r="WMZ1" s="128"/>
      <c r="WNA1" s="128"/>
      <c r="WNB1" s="128"/>
      <c r="WNC1" s="128"/>
      <c r="WND1" s="128"/>
      <c r="WNE1" s="128"/>
      <c r="WNF1" s="128"/>
      <c r="WNG1" s="128"/>
      <c r="WNH1" s="128"/>
      <c r="WNI1" s="128"/>
      <c r="WNJ1" s="128"/>
      <c r="WNK1" s="128"/>
      <c r="WNL1" s="128"/>
      <c r="WNM1" s="128"/>
      <c r="WNN1" s="128"/>
      <c r="WNO1" s="128"/>
      <c r="WNP1" s="128"/>
      <c r="WNQ1" s="128"/>
      <c r="WNR1" s="128"/>
      <c r="WNS1" s="128"/>
      <c r="WNT1" s="128"/>
      <c r="WNU1" s="128"/>
      <c r="WNV1" s="128"/>
      <c r="WNW1" s="128"/>
      <c r="WNX1" s="128"/>
      <c r="WNY1" s="128"/>
      <c r="WNZ1" s="128"/>
      <c r="WOA1" s="128"/>
      <c r="WOB1" s="128"/>
      <c r="WOC1" s="128"/>
      <c r="WOD1" s="128"/>
      <c r="WOE1" s="128"/>
      <c r="WOF1" s="128"/>
      <c r="WOG1" s="128"/>
      <c r="WOH1" s="128"/>
      <c r="WOI1" s="128"/>
      <c r="WOJ1" s="128"/>
      <c r="WOK1" s="128"/>
      <c r="WOL1" s="128"/>
      <c r="WOM1" s="128"/>
      <c r="WON1" s="128"/>
      <c r="WOO1" s="128"/>
      <c r="WOP1" s="128"/>
      <c r="WOQ1" s="128"/>
      <c r="WOR1" s="128"/>
      <c r="WOS1" s="128"/>
      <c r="WOT1" s="128"/>
      <c r="WOU1" s="128"/>
      <c r="WOV1" s="128"/>
      <c r="WOW1" s="128"/>
      <c r="WOX1" s="128"/>
      <c r="WOY1" s="128"/>
      <c r="WOZ1" s="128"/>
      <c r="WPA1" s="128"/>
      <c r="WPB1" s="128"/>
      <c r="WPC1" s="128"/>
      <c r="WPD1" s="128"/>
      <c r="WPE1" s="128"/>
      <c r="WPF1" s="128"/>
      <c r="WPG1" s="128"/>
      <c r="WPH1" s="128"/>
      <c r="WPI1" s="128"/>
      <c r="WPJ1" s="128"/>
      <c r="WPK1" s="128"/>
      <c r="WPL1" s="128"/>
      <c r="WPM1" s="128"/>
      <c r="WPN1" s="128"/>
      <c r="WPO1" s="128"/>
      <c r="WPP1" s="128"/>
      <c r="WPQ1" s="128"/>
      <c r="WPR1" s="128"/>
      <c r="WPS1" s="128"/>
      <c r="WPT1" s="128"/>
      <c r="WPU1" s="128"/>
      <c r="WPV1" s="128"/>
      <c r="WPW1" s="128"/>
      <c r="WPX1" s="128"/>
      <c r="WPY1" s="128"/>
      <c r="WPZ1" s="128"/>
      <c r="WQA1" s="128"/>
      <c r="WQB1" s="128"/>
      <c r="WQC1" s="128"/>
      <c r="WQD1" s="128"/>
      <c r="WQE1" s="128"/>
      <c r="WQF1" s="128"/>
      <c r="WQG1" s="128"/>
      <c r="WQH1" s="128"/>
      <c r="WQI1" s="128"/>
      <c r="WQJ1" s="128"/>
      <c r="WQK1" s="128"/>
      <c r="WQL1" s="128"/>
      <c r="WQM1" s="128"/>
      <c r="WQN1" s="128"/>
      <c r="WQO1" s="128"/>
      <c r="WQP1" s="128"/>
      <c r="WQQ1" s="128"/>
      <c r="WQR1" s="128"/>
      <c r="WQS1" s="128"/>
      <c r="WQT1" s="128"/>
      <c r="WQU1" s="128"/>
      <c r="WQV1" s="128"/>
      <c r="WQW1" s="128"/>
      <c r="WQX1" s="128"/>
      <c r="WQY1" s="128"/>
      <c r="WQZ1" s="128"/>
      <c r="WRA1" s="128"/>
      <c r="WRB1" s="128"/>
      <c r="WRC1" s="128"/>
      <c r="WRD1" s="128"/>
      <c r="WRE1" s="128"/>
      <c r="WRF1" s="128"/>
      <c r="WRG1" s="128"/>
      <c r="WRH1" s="128"/>
      <c r="WRI1" s="128"/>
      <c r="WRJ1" s="128"/>
      <c r="WRK1" s="128"/>
      <c r="WRL1" s="128"/>
      <c r="WRM1" s="128"/>
      <c r="WRN1" s="128"/>
      <c r="WRO1" s="128"/>
      <c r="WRP1" s="128"/>
      <c r="WRQ1" s="128"/>
      <c r="WRR1" s="128"/>
      <c r="WRS1" s="128"/>
      <c r="WRT1" s="128"/>
      <c r="WRU1" s="128"/>
      <c r="WRV1" s="128"/>
      <c r="WRW1" s="128"/>
      <c r="WRX1" s="128"/>
      <c r="WRY1" s="128"/>
      <c r="WRZ1" s="128"/>
      <c r="WSA1" s="128"/>
      <c r="WSB1" s="128"/>
      <c r="WSC1" s="128"/>
      <c r="WSD1" s="128"/>
      <c r="WSE1" s="128"/>
      <c r="WSF1" s="128"/>
      <c r="WSG1" s="128"/>
      <c r="WSH1" s="128"/>
      <c r="WSI1" s="128"/>
      <c r="WSJ1" s="128"/>
      <c r="WSK1" s="128"/>
      <c r="WSL1" s="128"/>
      <c r="WSM1" s="128"/>
      <c r="WSN1" s="128"/>
      <c r="WSO1" s="128"/>
      <c r="WSP1" s="128"/>
      <c r="WSQ1" s="128"/>
      <c r="WSR1" s="128"/>
      <c r="WSS1" s="128"/>
      <c r="WST1" s="128"/>
      <c r="WSU1" s="128"/>
      <c r="WSV1" s="128"/>
      <c r="WSW1" s="128"/>
      <c r="WSX1" s="128"/>
      <c r="WSY1" s="128"/>
      <c r="WSZ1" s="128"/>
      <c r="WTA1" s="128"/>
      <c r="WTB1" s="128"/>
      <c r="WTC1" s="128"/>
      <c r="WTD1" s="128"/>
      <c r="WTE1" s="128"/>
      <c r="WTF1" s="128"/>
      <c r="WTG1" s="128"/>
      <c r="WTH1" s="128"/>
      <c r="WTI1" s="128"/>
      <c r="WTJ1" s="128"/>
      <c r="WTK1" s="128"/>
      <c r="WTL1" s="128"/>
      <c r="WTM1" s="128"/>
      <c r="WTN1" s="128"/>
      <c r="WTO1" s="128"/>
      <c r="WTP1" s="128"/>
      <c r="WTQ1" s="128"/>
      <c r="WTR1" s="128"/>
      <c r="WTS1" s="128"/>
      <c r="WTT1" s="128"/>
      <c r="WTU1" s="128"/>
      <c r="WTV1" s="128"/>
      <c r="WTW1" s="128"/>
      <c r="WTX1" s="128"/>
      <c r="WTY1" s="128"/>
      <c r="WTZ1" s="128"/>
      <c r="WUA1" s="128"/>
      <c r="WUB1" s="128"/>
      <c r="WUC1" s="128"/>
      <c r="WUD1" s="128"/>
      <c r="WUE1" s="128"/>
      <c r="WUF1" s="128"/>
      <c r="WUG1" s="128"/>
      <c r="WUH1" s="128"/>
      <c r="WUI1" s="128"/>
      <c r="WUJ1" s="128"/>
      <c r="WUK1" s="128"/>
      <c r="WUL1" s="128"/>
      <c r="WUM1" s="128"/>
      <c r="WUN1" s="128"/>
      <c r="WUO1" s="128"/>
      <c r="WUP1" s="128"/>
      <c r="WUQ1" s="128"/>
      <c r="WUR1" s="128"/>
      <c r="WUS1" s="128"/>
      <c r="WUT1" s="128"/>
      <c r="WUU1" s="128"/>
      <c r="WUV1" s="128"/>
      <c r="WUW1" s="128"/>
      <c r="WUX1" s="128"/>
      <c r="WUY1" s="128"/>
      <c r="WUZ1" s="128"/>
      <c r="WVA1" s="128"/>
      <c r="WVB1" s="128"/>
      <c r="WVC1" s="128"/>
      <c r="WVD1" s="128"/>
      <c r="WVE1" s="128"/>
      <c r="WVF1" s="128"/>
      <c r="WVG1" s="128"/>
      <c r="WVH1" s="128"/>
      <c r="WVI1" s="128"/>
      <c r="WVJ1" s="128"/>
      <c r="WVK1" s="128"/>
      <c r="WVL1" s="128"/>
      <c r="WVM1" s="128"/>
      <c r="WVN1" s="128"/>
      <c r="WVO1" s="128"/>
      <c r="WVP1" s="128"/>
      <c r="WVQ1" s="128"/>
      <c r="WVR1" s="128"/>
      <c r="WVS1" s="128"/>
      <c r="WVT1" s="128"/>
      <c r="WVU1" s="128"/>
      <c r="WVV1" s="128"/>
      <c r="WVW1" s="128"/>
      <c r="WVX1" s="128"/>
      <c r="WVY1" s="128"/>
      <c r="WVZ1" s="128"/>
      <c r="WWA1" s="128"/>
      <c r="WWB1" s="128"/>
      <c r="WWC1" s="128"/>
      <c r="WWD1" s="128"/>
      <c r="WWE1" s="128"/>
      <c r="WWF1" s="128"/>
      <c r="WWG1" s="128"/>
      <c r="WWH1" s="128"/>
      <c r="WWI1" s="128"/>
      <c r="WWJ1" s="128"/>
      <c r="WWK1" s="128"/>
      <c r="WWL1" s="128"/>
      <c r="WWM1" s="128"/>
      <c r="WWN1" s="128"/>
      <c r="WWO1" s="128"/>
      <c r="WWP1" s="128"/>
      <c r="WWQ1" s="128"/>
      <c r="WWR1" s="128"/>
      <c r="WWS1" s="128"/>
      <c r="WWT1" s="128"/>
      <c r="WWU1" s="128"/>
      <c r="WWV1" s="128"/>
      <c r="WWW1" s="128"/>
      <c r="WWX1" s="128"/>
      <c r="WWY1" s="128"/>
      <c r="WWZ1" s="128"/>
      <c r="WXA1" s="128"/>
      <c r="WXB1" s="128"/>
      <c r="WXC1" s="128"/>
      <c r="WXD1" s="128"/>
      <c r="WXE1" s="128"/>
      <c r="WXF1" s="128"/>
      <c r="WXG1" s="128"/>
      <c r="WXH1" s="128"/>
      <c r="WXI1" s="128"/>
      <c r="WXJ1" s="128"/>
      <c r="WXK1" s="128"/>
      <c r="WXL1" s="128"/>
      <c r="WXM1" s="128"/>
      <c r="WXN1" s="128"/>
      <c r="WXO1" s="128"/>
      <c r="WXP1" s="128"/>
      <c r="WXQ1" s="128"/>
      <c r="WXR1" s="128"/>
      <c r="WXS1" s="128"/>
      <c r="WXT1" s="128"/>
      <c r="WXU1" s="128"/>
      <c r="WXV1" s="128"/>
      <c r="WXW1" s="128"/>
      <c r="WXX1" s="128"/>
      <c r="WXY1" s="128"/>
      <c r="WXZ1" s="128"/>
      <c r="WYA1" s="128"/>
      <c r="WYB1" s="128"/>
      <c r="WYC1" s="128"/>
      <c r="WYD1" s="128"/>
      <c r="WYE1" s="128"/>
      <c r="WYF1" s="128"/>
      <c r="WYG1" s="128"/>
      <c r="WYH1" s="128"/>
      <c r="WYI1" s="128"/>
      <c r="WYJ1" s="128"/>
      <c r="WYK1" s="128"/>
      <c r="WYL1" s="128"/>
      <c r="WYM1" s="128"/>
      <c r="WYN1" s="128"/>
      <c r="WYO1" s="128"/>
      <c r="WYP1" s="128"/>
      <c r="WYQ1" s="128"/>
      <c r="WYR1" s="128"/>
      <c r="WYS1" s="128"/>
      <c r="WYT1" s="128"/>
      <c r="WYU1" s="128"/>
      <c r="WYV1" s="128"/>
      <c r="WYW1" s="128"/>
      <c r="WYX1" s="128"/>
      <c r="WYY1" s="128"/>
      <c r="WYZ1" s="128"/>
      <c r="WZA1" s="128"/>
      <c r="WZB1" s="128"/>
      <c r="WZC1" s="128"/>
      <c r="WZD1" s="128"/>
      <c r="WZE1" s="128"/>
      <c r="WZF1" s="128"/>
      <c r="WZG1" s="128"/>
      <c r="WZH1" s="128"/>
      <c r="WZI1" s="128"/>
      <c r="WZJ1" s="128"/>
      <c r="WZK1" s="128"/>
      <c r="WZL1" s="128"/>
      <c r="WZM1" s="128"/>
      <c r="WZN1" s="128"/>
      <c r="WZO1" s="128"/>
      <c r="WZP1" s="128"/>
      <c r="WZQ1" s="128"/>
      <c r="WZR1" s="128"/>
      <c r="WZS1" s="128"/>
      <c r="WZT1" s="128"/>
      <c r="WZU1" s="128"/>
      <c r="WZV1" s="128"/>
      <c r="WZW1" s="128"/>
      <c r="WZX1" s="128"/>
      <c r="WZY1" s="128"/>
      <c r="WZZ1" s="128"/>
      <c r="XAA1" s="128"/>
      <c r="XAB1" s="128"/>
      <c r="XAC1" s="128"/>
      <c r="XAD1" s="128"/>
      <c r="XAE1" s="128"/>
      <c r="XAF1" s="128"/>
      <c r="XAG1" s="128"/>
      <c r="XAH1" s="128"/>
      <c r="XAI1" s="128"/>
      <c r="XAJ1" s="128"/>
      <c r="XAK1" s="128"/>
      <c r="XAL1" s="128"/>
      <c r="XAM1" s="128"/>
      <c r="XAN1" s="128"/>
      <c r="XAO1" s="128"/>
      <c r="XAP1" s="128"/>
      <c r="XAQ1" s="128"/>
      <c r="XAR1" s="128"/>
      <c r="XAS1" s="128"/>
      <c r="XAT1" s="128"/>
      <c r="XAU1" s="128"/>
      <c r="XAV1" s="128"/>
      <c r="XAW1" s="128"/>
      <c r="XAX1" s="128"/>
      <c r="XAY1" s="128"/>
      <c r="XAZ1" s="128"/>
      <c r="XBA1" s="128"/>
      <c r="XBB1" s="128"/>
      <c r="XBC1" s="128"/>
      <c r="XBD1" s="128"/>
      <c r="XBE1" s="128"/>
      <c r="XBF1" s="128"/>
      <c r="XBG1" s="128"/>
      <c r="XBH1" s="128"/>
      <c r="XBI1" s="128"/>
      <c r="XBJ1" s="128"/>
      <c r="XBK1" s="128"/>
      <c r="XBL1" s="128"/>
      <c r="XBM1" s="128"/>
      <c r="XBN1" s="128"/>
      <c r="XBO1" s="128"/>
      <c r="XBP1" s="128"/>
      <c r="XBQ1" s="128"/>
      <c r="XBR1" s="128"/>
      <c r="XBS1" s="128"/>
      <c r="XBT1" s="128"/>
      <c r="XBU1" s="128"/>
      <c r="XBV1" s="128"/>
      <c r="XBW1" s="128"/>
      <c r="XBX1" s="128"/>
      <c r="XBY1" s="128"/>
      <c r="XBZ1" s="128"/>
      <c r="XCA1" s="128"/>
      <c r="XCB1" s="128"/>
      <c r="XCC1" s="128"/>
      <c r="XCD1" s="128"/>
      <c r="XCE1" s="128"/>
      <c r="XCF1" s="128"/>
      <c r="XCG1" s="128"/>
      <c r="XCH1" s="128"/>
      <c r="XCI1" s="128"/>
      <c r="XCJ1" s="128"/>
      <c r="XCK1" s="128"/>
      <c r="XCL1" s="128"/>
      <c r="XCM1" s="128"/>
      <c r="XCN1" s="128"/>
      <c r="XCO1" s="128"/>
      <c r="XCP1" s="128"/>
      <c r="XCQ1" s="128"/>
      <c r="XCR1" s="128"/>
      <c r="XCS1" s="128"/>
      <c r="XCT1" s="128"/>
      <c r="XCU1" s="128"/>
      <c r="XCV1" s="128"/>
      <c r="XCW1" s="128"/>
      <c r="XCX1" s="128"/>
      <c r="XCY1" s="128"/>
      <c r="XCZ1" s="128"/>
      <c r="XDA1" s="128"/>
      <c r="XDB1" s="128"/>
      <c r="XDC1" s="128"/>
      <c r="XDD1" s="128"/>
      <c r="XDE1" s="128"/>
      <c r="XDF1" s="128"/>
      <c r="XDG1" s="128"/>
      <c r="XDH1" s="128"/>
      <c r="XDI1" s="128"/>
      <c r="XDJ1" s="128"/>
      <c r="XDK1" s="128"/>
      <c r="XDL1" s="128"/>
      <c r="XDM1" s="128"/>
      <c r="XDN1" s="128"/>
      <c r="XDO1" s="128"/>
      <c r="XDP1" s="128"/>
      <c r="XDQ1" s="128"/>
      <c r="XDR1" s="128"/>
      <c r="XDS1" s="128"/>
      <c r="XDT1" s="128"/>
      <c r="XDU1" s="128"/>
      <c r="XDV1" s="128"/>
      <c r="XDW1" s="128"/>
      <c r="XDX1" s="128"/>
      <c r="XDY1" s="128"/>
      <c r="XDZ1" s="128"/>
      <c r="XEA1" s="128"/>
      <c r="XEB1" s="128"/>
      <c r="XEC1" s="128"/>
      <c r="XED1" s="128"/>
      <c r="XEE1" s="128"/>
      <c r="XEF1" s="128"/>
      <c r="XEG1" s="128"/>
      <c r="XEH1" s="128"/>
      <c r="XEI1" s="128"/>
      <c r="XEJ1" s="128"/>
      <c r="XEK1" s="128"/>
      <c r="XEL1" s="128"/>
      <c r="XEM1" s="128"/>
      <c r="XEN1" s="128"/>
      <c r="XEO1" s="128"/>
      <c r="XEP1" s="128"/>
      <c r="XEQ1" s="128"/>
      <c r="XER1" s="128"/>
      <c r="XES1" s="128"/>
      <c r="XET1" s="128"/>
      <c r="XEU1" s="128"/>
      <c r="XEV1" s="128"/>
      <c r="XEW1" s="128"/>
      <c r="XEX1" s="128"/>
      <c r="XEY1" s="128"/>
      <c r="XEZ1" s="128"/>
      <c r="XFA1" s="128"/>
      <c r="XFB1" s="128"/>
      <c r="XFC1" s="128"/>
      <c r="XFD1" s="128"/>
    </row>
    <row r="2" spans="1:16384" ht="24.75">
      <c r="A2" s="2186" t="str">
        <f>+'Universal data'!$A$2</f>
        <v>Master</v>
      </c>
      <c r="B2" s="128"/>
      <c r="C2" s="128"/>
      <c r="D2" s="128"/>
      <c r="E2" s="128"/>
      <c r="F2" s="128"/>
      <c r="G2" s="128"/>
      <c r="H2" s="128"/>
      <c r="I2" s="128"/>
      <c r="J2" s="128"/>
      <c r="K2" s="128"/>
      <c r="L2" s="128"/>
      <c r="M2" s="128"/>
      <c r="N2" s="128"/>
      <c r="O2" s="128"/>
      <c r="P2" s="128"/>
      <c r="Q2" s="128"/>
      <c r="R2" s="128"/>
      <c r="S2" s="128"/>
      <c r="T2" s="128"/>
      <c r="U2" s="128"/>
      <c r="V2" s="128"/>
      <c r="W2" s="128"/>
      <c r="X2" s="128"/>
      <c r="Y2" s="128"/>
      <c r="Z2" s="128"/>
      <c r="AA2" s="128"/>
      <c r="AB2" s="128"/>
      <c r="AC2" s="128"/>
      <c r="AD2" s="128"/>
      <c r="AE2" s="128"/>
      <c r="AF2" s="128"/>
      <c r="AG2" s="128"/>
      <c r="AH2" s="128"/>
      <c r="AI2" s="128"/>
      <c r="AJ2" s="128"/>
      <c r="AK2" s="128"/>
      <c r="AL2" s="128"/>
      <c r="AM2" s="128"/>
      <c r="AN2" s="128"/>
      <c r="AO2" s="128"/>
      <c r="AP2" s="128"/>
      <c r="AQ2" s="128"/>
      <c r="AR2" s="128"/>
      <c r="AS2" s="128"/>
      <c r="AT2" s="128"/>
      <c r="AU2" s="128"/>
      <c r="AV2" s="128"/>
      <c r="AW2" s="128"/>
      <c r="AX2" s="128"/>
      <c r="AY2" s="128"/>
      <c r="AZ2" s="128"/>
      <c r="BA2" s="128"/>
      <c r="BB2" s="128"/>
      <c r="BC2" s="128"/>
      <c r="BD2" s="128"/>
      <c r="BE2" s="128"/>
      <c r="BF2" s="128"/>
      <c r="BG2" s="128"/>
      <c r="BH2" s="128"/>
      <c r="BI2" s="128"/>
      <c r="BJ2" s="128"/>
      <c r="BK2" s="128"/>
      <c r="BL2" s="128"/>
      <c r="BM2" s="128"/>
      <c r="BN2" s="128"/>
      <c r="BO2" s="128"/>
      <c r="BP2" s="128"/>
      <c r="BQ2" s="128"/>
      <c r="BR2" s="128"/>
      <c r="BS2" s="128"/>
      <c r="BT2" s="128"/>
      <c r="BU2" s="128"/>
      <c r="BV2" s="128"/>
      <c r="BW2" s="128"/>
      <c r="BX2" s="128"/>
      <c r="BY2" s="128"/>
      <c r="BZ2" s="128"/>
      <c r="CA2" s="128"/>
      <c r="CB2" s="128"/>
      <c r="CC2" s="128"/>
      <c r="CD2" s="128"/>
      <c r="CE2" s="128"/>
      <c r="CF2" s="128"/>
      <c r="CG2" s="128"/>
      <c r="CH2" s="128"/>
      <c r="CI2" s="128"/>
      <c r="CJ2" s="128"/>
      <c r="CK2" s="128"/>
      <c r="CL2" s="128"/>
      <c r="CM2" s="128"/>
      <c r="CN2" s="128"/>
      <c r="CO2" s="128"/>
      <c r="CP2" s="128"/>
      <c r="CQ2" s="128"/>
      <c r="CR2" s="128"/>
      <c r="CS2" s="128"/>
      <c r="CT2" s="128"/>
      <c r="CU2" s="128"/>
      <c r="CV2" s="128"/>
      <c r="CW2" s="128"/>
      <c r="CX2" s="128"/>
      <c r="CY2" s="128"/>
      <c r="CZ2" s="128"/>
      <c r="DA2" s="128"/>
      <c r="DB2" s="128"/>
      <c r="DC2" s="128"/>
      <c r="DD2" s="128"/>
      <c r="DE2" s="128"/>
      <c r="DF2" s="128"/>
      <c r="DG2" s="128"/>
      <c r="DH2" s="128"/>
      <c r="DI2" s="128"/>
      <c r="DJ2" s="128"/>
      <c r="DK2" s="128"/>
      <c r="DL2" s="128"/>
      <c r="DM2" s="128"/>
      <c r="DN2" s="128"/>
      <c r="DO2" s="128"/>
      <c r="DP2" s="128"/>
      <c r="DQ2" s="128"/>
      <c r="DR2" s="128"/>
      <c r="DS2" s="128"/>
      <c r="DT2" s="128"/>
      <c r="DU2" s="128"/>
      <c r="DV2" s="128"/>
      <c r="DW2" s="128"/>
      <c r="DX2" s="128"/>
      <c r="DY2" s="128"/>
      <c r="DZ2" s="128"/>
      <c r="EA2" s="128"/>
      <c r="EB2" s="128"/>
      <c r="EC2" s="128"/>
      <c r="ED2" s="128"/>
      <c r="EE2" s="128"/>
      <c r="EF2" s="128"/>
      <c r="EG2" s="128"/>
      <c r="EH2" s="128"/>
      <c r="EI2" s="128"/>
      <c r="EJ2" s="128"/>
      <c r="EK2" s="128"/>
      <c r="EL2" s="128"/>
      <c r="EM2" s="128"/>
      <c r="EN2" s="128"/>
      <c r="EO2" s="128"/>
      <c r="EP2" s="128"/>
      <c r="EQ2" s="128"/>
      <c r="ER2" s="128"/>
      <c r="ES2" s="128"/>
      <c r="ET2" s="128"/>
      <c r="EU2" s="128"/>
      <c r="EV2" s="128"/>
      <c r="EW2" s="128"/>
      <c r="EX2" s="128"/>
      <c r="EY2" s="128"/>
      <c r="EZ2" s="128"/>
      <c r="FA2" s="128"/>
      <c r="FB2" s="128"/>
      <c r="FC2" s="128"/>
      <c r="FD2" s="128"/>
      <c r="FE2" s="128"/>
      <c r="FF2" s="128"/>
      <c r="FG2" s="128"/>
      <c r="FH2" s="128"/>
      <c r="FI2" s="128"/>
      <c r="FJ2" s="128"/>
      <c r="FK2" s="128"/>
      <c r="FL2" s="128"/>
      <c r="FM2" s="128"/>
      <c r="FN2" s="128"/>
      <c r="FO2" s="128"/>
      <c r="FP2" s="128"/>
      <c r="FQ2" s="128"/>
      <c r="FR2" s="128"/>
      <c r="FS2" s="128"/>
      <c r="FT2" s="128"/>
      <c r="FU2" s="128"/>
      <c r="FV2" s="128"/>
      <c r="FW2" s="128"/>
      <c r="FX2" s="128"/>
      <c r="FY2" s="128"/>
      <c r="FZ2" s="128"/>
      <c r="GA2" s="128"/>
      <c r="GB2" s="128"/>
      <c r="GC2" s="128"/>
      <c r="GD2" s="128"/>
      <c r="GE2" s="128"/>
      <c r="GF2" s="128"/>
      <c r="GG2" s="128"/>
      <c r="GH2" s="128"/>
      <c r="GI2" s="128"/>
      <c r="GJ2" s="128"/>
      <c r="GK2" s="128"/>
      <c r="GL2" s="128"/>
      <c r="GM2" s="128"/>
      <c r="GN2" s="128"/>
      <c r="GO2" s="128"/>
      <c r="GP2" s="128"/>
      <c r="GQ2" s="128"/>
      <c r="GR2" s="128"/>
      <c r="GS2" s="128"/>
      <c r="GT2" s="128"/>
      <c r="GU2" s="128"/>
      <c r="GV2" s="128"/>
      <c r="GW2" s="128"/>
      <c r="GX2" s="128"/>
      <c r="GY2" s="128"/>
      <c r="GZ2" s="128"/>
      <c r="HA2" s="128"/>
      <c r="HB2" s="128"/>
      <c r="HC2" s="128"/>
      <c r="HD2" s="128"/>
      <c r="HE2" s="128"/>
      <c r="HF2" s="128"/>
      <c r="HG2" s="128"/>
      <c r="HH2" s="128"/>
      <c r="HI2" s="128"/>
      <c r="HJ2" s="128"/>
      <c r="HK2" s="128"/>
      <c r="HL2" s="128"/>
      <c r="HM2" s="128"/>
      <c r="HN2" s="128"/>
      <c r="HO2" s="128"/>
      <c r="HP2" s="128"/>
      <c r="HQ2" s="128"/>
      <c r="HR2" s="128"/>
      <c r="HS2" s="128"/>
      <c r="HT2" s="128"/>
      <c r="HU2" s="128"/>
      <c r="HV2" s="128"/>
      <c r="HW2" s="128"/>
      <c r="HX2" s="128"/>
      <c r="HY2" s="128"/>
      <c r="HZ2" s="128"/>
      <c r="IA2" s="128"/>
      <c r="IB2" s="128"/>
      <c r="IC2" s="128"/>
      <c r="ID2" s="128"/>
      <c r="IE2" s="128"/>
      <c r="IF2" s="128"/>
      <c r="IG2" s="128"/>
      <c r="IH2" s="128"/>
      <c r="II2" s="128"/>
      <c r="IJ2" s="128"/>
      <c r="IK2" s="128"/>
      <c r="IL2" s="128"/>
      <c r="IM2" s="128"/>
      <c r="IN2" s="128"/>
      <c r="IO2" s="128"/>
      <c r="IP2" s="128"/>
      <c r="IQ2" s="128"/>
      <c r="IR2" s="128"/>
      <c r="IS2" s="128"/>
      <c r="IT2" s="128"/>
      <c r="IU2" s="128"/>
      <c r="IV2" s="128"/>
      <c r="IW2" s="128"/>
      <c r="IX2" s="128"/>
      <c r="IY2" s="128"/>
      <c r="IZ2" s="128"/>
      <c r="JA2" s="128"/>
      <c r="JB2" s="128"/>
      <c r="JC2" s="128"/>
      <c r="JD2" s="128"/>
      <c r="JE2" s="128"/>
      <c r="JF2" s="128"/>
      <c r="JG2" s="128"/>
      <c r="JH2" s="128"/>
      <c r="JI2" s="128"/>
      <c r="JJ2" s="128"/>
      <c r="JK2" s="128"/>
      <c r="JL2" s="128"/>
      <c r="JM2" s="128"/>
      <c r="JN2" s="128"/>
      <c r="JO2" s="128"/>
      <c r="JP2" s="128"/>
      <c r="JQ2" s="128"/>
      <c r="JR2" s="128"/>
      <c r="JS2" s="128"/>
      <c r="JT2" s="128"/>
      <c r="JU2" s="128"/>
      <c r="JV2" s="128"/>
      <c r="JW2" s="128"/>
      <c r="JX2" s="128"/>
      <c r="JY2" s="128"/>
      <c r="JZ2" s="128"/>
      <c r="KA2" s="128"/>
      <c r="KB2" s="128"/>
      <c r="KC2" s="128"/>
      <c r="KD2" s="128"/>
      <c r="KE2" s="128"/>
      <c r="KF2" s="128"/>
      <c r="KG2" s="128"/>
      <c r="KH2" s="128"/>
      <c r="KI2" s="128"/>
      <c r="KJ2" s="128"/>
      <c r="KK2" s="128"/>
      <c r="KL2" s="128"/>
      <c r="KM2" s="128"/>
      <c r="KN2" s="128"/>
      <c r="KO2" s="128"/>
      <c r="KP2" s="128"/>
      <c r="KQ2" s="128"/>
      <c r="KR2" s="128"/>
      <c r="KS2" s="128"/>
      <c r="KT2" s="128"/>
      <c r="KU2" s="128"/>
      <c r="KV2" s="128"/>
      <c r="KW2" s="128"/>
      <c r="KX2" s="128"/>
      <c r="KY2" s="128"/>
      <c r="KZ2" s="128"/>
      <c r="LA2" s="128"/>
      <c r="LB2" s="128"/>
      <c r="LC2" s="128"/>
      <c r="LD2" s="128"/>
      <c r="LE2" s="128"/>
      <c r="LF2" s="128"/>
      <c r="LG2" s="128"/>
      <c r="LH2" s="128"/>
      <c r="LI2" s="128"/>
      <c r="LJ2" s="128"/>
      <c r="LK2" s="128"/>
      <c r="LL2" s="128"/>
      <c r="LM2" s="128"/>
      <c r="LN2" s="128"/>
      <c r="LO2" s="128"/>
      <c r="LP2" s="128"/>
      <c r="LQ2" s="128"/>
      <c r="LR2" s="128"/>
      <c r="LS2" s="128"/>
      <c r="LT2" s="128"/>
      <c r="LU2" s="128"/>
      <c r="LV2" s="128"/>
      <c r="LW2" s="128"/>
      <c r="LX2" s="128"/>
      <c r="LY2" s="128"/>
      <c r="LZ2" s="128"/>
      <c r="MA2" s="128"/>
      <c r="MB2" s="128"/>
      <c r="MC2" s="128"/>
      <c r="MD2" s="128"/>
      <c r="ME2" s="128"/>
      <c r="MF2" s="128"/>
      <c r="MG2" s="128"/>
      <c r="MH2" s="128"/>
      <c r="MI2" s="128"/>
      <c r="MJ2" s="128"/>
      <c r="MK2" s="128"/>
      <c r="ML2" s="128"/>
      <c r="MM2" s="128"/>
      <c r="MN2" s="128"/>
      <c r="MO2" s="128"/>
      <c r="MP2" s="128"/>
      <c r="MQ2" s="128"/>
      <c r="MR2" s="128"/>
      <c r="MS2" s="128"/>
      <c r="MT2" s="128"/>
      <c r="MU2" s="128"/>
      <c r="MV2" s="128"/>
      <c r="MW2" s="128"/>
      <c r="MX2" s="128"/>
      <c r="MY2" s="128"/>
      <c r="MZ2" s="128"/>
      <c r="NA2" s="128"/>
      <c r="NB2" s="128"/>
      <c r="NC2" s="128"/>
      <c r="ND2" s="128"/>
      <c r="NE2" s="128"/>
      <c r="NF2" s="128"/>
      <c r="NG2" s="128"/>
      <c r="NH2" s="128"/>
      <c r="NI2" s="128"/>
      <c r="NJ2" s="128"/>
      <c r="NK2" s="128"/>
      <c r="NL2" s="128"/>
      <c r="NM2" s="128"/>
      <c r="NN2" s="128"/>
      <c r="NO2" s="128"/>
      <c r="NP2" s="128"/>
      <c r="NQ2" s="128"/>
      <c r="NR2" s="128"/>
      <c r="NS2" s="128"/>
      <c r="NT2" s="128"/>
      <c r="NU2" s="128"/>
      <c r="NV2" s="128"/>
      <c r="NW2" s="128"/>
      <c r="NX2" s="128"/>
      <c r="NY2" s="128"/>
      <c r="NZ2" s="128"/>
      <c r="OA2" s="128"/>
      <c r="OB2" s="128"/>
      <c r="OC2" s="128"/>
      <c r="OD2" s="128"/>
      <c r="OE2" s="128"/>
      <c r="OF2" s="128"/>
      <c r="OG2" s="128"/>
      <c r="OH2" s="128"/>
      <c r="OI2" s="128"/>
      <c r="OJ2" s="128"/>
      <c r="OK2" s="128"/>
      <c r="OL2" s="128"/>
      <c r="OM2" s="128"/>
      <c r="ON2" s="128"/>
      <c r="OO2" s="128"/>
      <c r="OP2" s="128"/>
      <c r="OQ2" s="128"/>
      <c r="OR2" s="128"/>
      <c r="OS2" s="128"/>
      <c r="OT2" s="128"/>
      <c r="OU2" s="128"/>
      <c r="OV2" s="128"/>
      <c r="OW2" s="128"/>
      <c r="OX2" s="128"/>
      <c r="OY2" s="128"/>
      <c r="OZ2" s="128"/>
      <c r="PA2" s="128"/>
      <c r="PB2" s="128"/>
      <c r="PC2" s="128"/>
      <c r="PD2" s="128"/>
      <c r="PE2" s="128"/>
      <c r="PF2" s="128"/>
      <c r="PG2" s="128"/>
      <c r="PH2" s="128"/>
      <c r="PI2" s="128"/>
      <c r="PJ2" s="128"/>
      <c r="PK2" s="128"/>
      <c r="PL2" s="128"/>
      <c r="PM2" s="128"/>
      <c r="PN2" s="128"/>
      <c r="PO2" s="128"/>
      <c r="PP2" s="128"/>
      <c r="PQ2" s="128"/>
      <c r="PR2" s="128"/>
      <c r="PS2" s="128"/>
      <c r="PT2" s="128"/>
      <c r="PU2" s="128"/>
      <c r="PV2" s="128"/>
      <c r="PW2" s="128"/>
      <c r="PX2" s="128"/>
      <c r="PY2" s="128"/>
      <c r="PZ2" s="128"/>
      <c r="QA2" s="128"/>
      <c r="QB2" s="128"/>
      <c r="QC2" s="128"/>
      <c r="QD2" s="128"/>
      <c r="QE2" s="128"/>
      <c r="QF2" s="128"/>
      <c r="QG2" s="128"/>
      <c r="QH2" s="128"/>
      <c r="QI2" s="128"/>
      <c r="QJ2" s="128"/>
      <c r="QK2" s="128"/>
      <c r="QL2" s="128"/>
      <c r="QM2" s="128"/>
      <c r="QN2" s="128"/>
      <c r="QO2" s="128"/>
      <c r="QP2" s="128"/>
      <c r="QQ2" s="128"/>
      <c r="QR2" s="128"/>
      <c r="QS2" s="128"/>
      <c r="QT2" s="128"/>
      <c r="QU2" s="128"/>
      <c r="QV2" s="128"/>
      <c r="QW2" s="128"/>
      <c r="QX2" s="128"/>
      <c r="QY2" s="128"/>
      <c r="QZ2" s="128"/>
      <c r="RA2" s="128"/>
      <c r="RB2" s="128"/>
      <c r="RC2" s="128"/>
      <c r="RD2" s="128"/>
      <c r="RE2" s="128"/>
      <c r="RF2" s="128"/>
      <c r="RG2" s="128"/>
      <c r="RH2" s="128"/>
      <c r="RI2" s="128"/>
      <c r="RJ2" s="128"/>
      <c r="RK2" s="128"/>
      <c r="RL2" s="128"/>
      <c r="RM2" s="128"/>
      <c r="RN2" s="128"/>
      <c r="RO2" s="128"/>
      <c r="RP2" s="128"/>
      <c r="RQ2" s="128"/>
      <c r="RR2" s="128"/>
      <c r="RS2" s="128"/>
      <c r="RT2" s="128"/>
      <c r="RU2" s="128"/>
      <c r="RV2" s="128"/>
      <c r="RW2" s="128"/>
      <c r="RX2" s="128"/>
      <c r="RY2" s="128"/>
      <c r="RZ2" s="128"/>
      <c r="SA2" s="128"/>
      <c r="SB2" s="128"/>
      <c r="SC2" s="128"/>
      <c r="SD2" s="128"/>
      <c r="SE2" s="128"/>
      <c r="SF2" s="128"/>
      <c r="SG2" s="128"/>
      <c r="SH2" s="128"/>
      <c r="SI2" s="128"/>
      <c r="SJ2" s="128"/>
      <c r="SK2" s="128"/>
      <c r="SL2" s="128"/>
      <c r="SM2" s="128"/>
      <c r="SN2" s="128"/>
      <c r="SO2" s="128"/>
      <c r="SP2" s="128"/>
      <c r="SQ2" s="128"/>
      <c r="SR2" s="128"/>
      <c r="SS2" s="128"/>
      <c r="ST2" s="128"/>
      <c r="SU2" s="128"/>
      <c r="SV2" s="128"/>
      <c r="SW2" s="128"/>
      <c r="SX2" s="128"/>
      <c r="SY2" s="128"/>
      <c r="SZ2" s="128"/>
      <c r="TA2" s="128"/>
      <c r="TB2" s="128"/>
      <c r="TC2" s="128"/>
      <c r="TD2" s="128"/>
      <c r="TE2" s="128"/>
      <c r="TF2" s="128"/>
      <c r="TG2" s="128"/>
      <c r="TH2" s="128"/>
      <c r="TI2" s="128"/>
      <c r="TJ2" s="128"/>
      <c r="TK2" s="128"/>
      <c r="TL2" s="128"/>
      <c r="TM2" s="128"/>
      <c r="TN2" s="128"/>
      <c r="TO2" s="128"/>
      <c r="TP2" s="128"/>
      <c r="TQ2" s="128"/>
      <c r="TR2" s="128"/>
      <c r="TS2" s="128"/>
      <c r="TT2" s="128"/>
      <c r="TU2" s="128"/>
      <c r="TV2" s="128"/>
      <c r="TW2" s="128"/>
      <c r="TX2" s="128"/>
      <c r="TY2" s="128"/>
      <c r="TZ2" s="128"/>
      <c r="UA2" s="128"/>
      <c r="UB2" s="128"/>
      <c r="UC2" s="128"/>
      <c r="UD2" s="128"/>
      <c r="UE2" s="128"/>
      <c r="UF2" s="128"/>
      <c r="UG2" s="128"/>
      <c r="UH2" s="128"/>
      <c r="UI2" s="128"/>
      <c r="UJ2" s="128"/>
      <c r="UK2" s="128"/>
      <c r="UL2" s="128"/>
      <c r="UM2" s="128"/>
      <c r="UN2" s="128"/>
      <c r="UO2" s="128"/>
      <c r="UP2" s="128"/>
      <c r="UQ2" s="128"/>
      <c r="UR2" s="128"/>
      <c r="US2" s="128"/>
      <c r="UT2" s="128"/>
      <c r="UU2" s="128"/>
      <c r="UV2" s="128"/>
      <c r="UW2" s="128"/>
      <c r="UX2" s="128"/>
      <c r="UY2" s="128"/>
      <c r="UZ2" s="128"/>
      <c r="VA2" s="128"/>
      <c r="VB2" s="128"/>
      <c r="VC2" s="128"/>
      <c r="VD2" s="128"/>
      <c r="VE2" s="128"/>
      <c r="VF2" s="128"/>
      <c r="VG2" s="128"/>
      <c r="VH2" s="128"/>
      <c r="VI2" s="128"/>
      <c r="VJ2" s="128"/>
      <c r="VK2" s="128"/>
      <c r="VL2" s="128"/>
      <c r="VM2" s="128"/>
      <c r="VN2" s="128"/>
      <c r="VO2" s="128"/>
      <c r="VP2" s="128"/>
      <c r="VQ2" s="128"/>
      <c r="VR2" s="128"/>
      <c r="VS2" s="128"/>
      <c r="VT2" s="128"/>
      <c r="VU2" s="128"/>
      <c r="VV2" s="128"/>
      <c r="VW2" s="128"/>
      <c r="VX2" s="128"/>
      <c r="VY2" s="128"/>
      <c r="VZ2" s="128"/>
      <c r="WA2" s="128"/>
      <c r="WB2" s="128"/>
      <c r="WC2" s="128"/>
      <c r="WD2" s="128"/>
      <c r="WE2" s="128"/>
      <c r="WF2" s="128"/>
      <c r="WG2" s="128"/>
      <c r="WH2" s="128"/>
      <c r="WI2" s="128"/>
      <c r="WJ2" s="128"/>
      <c r="WK2" s="128"/>
      <c r="WL2" s="128"/>
      <c r="WM2" s="128"/>
      <c r="WN2" s="128"/>
      <c r="WO2" s="128"/>
      <c r="WP2" s="128"/>
      <c r="WQ2" s="128"/>
      <c r="WR2" s="128"/>
      <c r="WS2" s="128"/>
      <c r="WT2" s="128"/>
      <c r="WU2" s="128"/>
      <c r="WV2" s="128"/>
      <c r="WW2" s="128"/>
      <c r="WX2" s="128"/>
      <c r="WY2" s="128"/>
      <c r="WZ2" s="128"/>
      <c r="XA2" s="128"/>
      <c r="XB2" s="128"/>
      <c r="XC2" s="128"/>
      <c r="XD2" s="128"/>
      <c r="XE2" s="128"/>
      <c r="XF2" s="128"/>
      <c r="XG2" s="128"/>
      <c r="XH2" s="128"/>
      <c r="XI2" s="128"/>
      <c r="XJ2" s="128"/>
      <c r="XK2" s="128"/>
      <c r="XL2" s="128"/>
      <c r="XM2" s="128"/>
      <c r="XN2" s="128"/>
      <c r="XO2" s="128"/>
      <c r="XP2" s="128"/>
      <c r="XQ2" s="128"/>
      <c r="XR2" s="128"/>
      <c r="XS2" s="128"/>
      <c r="XT2" s="128"/>
      <c r="XU2" s="128"/>
      <c r="XV2" s="128"/>
      <c r="XW2" s="128"/>
      <c r="XX2" s="128"/>
      <c r="XY2" s="128"/>
      <c r="XZ2" s="128"/>
      <c r="YA2" s="128"/>
      <c r="YB2" s="128"/>
      <c r="YC2" s="128"/>
      <c r="YD2" s="128"/>
      <c r="YE2" s="128"/>
      <c r="YF2" s="128"/>
      <c r="YG2" s="128"/>
      <c r="YH2" s="128"/>
      <c r="YI2" s="128"/>
      <c r="YJ2" s="128"/>
      <c r="YK2" s="128"/>
      <c r="YL2" s="128"/>
      <c r="YM2" s="128"/>
      <c r="YN2" s="128"/>
      <c r="YO2" s="128"/>
      <c r="YP2" s="128"/>
      <c r="YQ2" s="128"/>
      <c r="YR2" s="128"/>
      <c r="YS2" s="128"/>
      <c r="YT2" s="128"/>
      <c r="YU2" s="128"/>
      <c r="YV2" s="128"/>
      <c r="YW2" s="128"/>
      <c r="YX2" s="128"/>
      <c r="YY2" s="128"/>
      <c r="YZ2" s="128"/>
      <c r="ZA2" s="128"/>
      <c r="ZB2" s="128"/>
      <c r="ZC2" s="128"/>
      <c r="ZD2" s="128"/>
      <c r="ZE2" s="128"/>
      <c r="ZF2" s="128"/>
      <c r="ZG2" s="128"/>
      <c r="ZH2" s="128"/>
      <c r="ZI2" s="128"/>
      <c r="ZJ2" s="128"/>
      <c r="ZK2" s="128"/>
      <c r="ZL2" s="128"/>
      <c r="ZM2" s="128"/>
      <c r="ZN2" s="128"/>
      <c r="ZO2" s="128"/>
      <c r="ZP2" s="128"/>
      <c r="ZQ2" s="128"/>
      <c r="ZR2" s="128"/>
      <c r="ZS2" s="128"/>
      <c r="ZT2" s="128"/>
      <c r="ZU2" s="128"/>
      <c r="ZV2" s="128"/>
      <c r="ZW2" s="128"/>
      <c r="ZX2" s="128"/>
      <c r="ZY2" s="128"/>
      <c r="ZZ2" s="128"/>
      <c r="AAA2" s="128"/>
      <c r="AAB2" s="128"/>
      <c r="AAC2" s="128"/>
      <c r="AAD2" s="128"/>
      <c r="AAE2" s="128"/>
      <c r="AAF2" s="128"/>
      <c r="AAG2" s="128"/>
      <c r="AAH2" s="128"/>
      <c r="AAI2" s="128"/>
      <c r="AAJ2" s="128"/>
      <c r="AAK2" s="128"/>
      <c r="AAL2" s="128"/>
      <c r="AAM2" s="128"/>
      <c r="AAN2" s="128"/>
      <c r="AAO2" s="128"/>
      <c r="AAP2" s="128"/>
      <c r="AAQ2" s="128"/>
      <c r="AAR2" s="128"/>
      <c r="AAS2" s="128"/>
      <c r="AAT2" s="128"/>
      <c r="AAU2" s="128"/>
      <c r="AAV2" s="128"/>
      <c r="AAW2" s="128"/>
      <c r="AAX2" s="128"/>
      <c r="AAY2" s="128"/>
      <c r="AAZ2" s="128"/>
      <c r="ABA2" s="128"/>
      <c r="ABB2" s="128"/>
      <c r="ABC2" s="128"/>
      <c r="ABD2" s="128"/>
      <c r="ABE2" s="128"/>
      <c r="ABF2" s="128"/>
      <c r="ABG2" s="128"/>
      <c r="ABH2" s="128"/>
      <c r="ABI2" s="128"/>
      <c r="ABJ2" s="128"/>
      <c r="ABK2" s="128"/>
      <c r="ABL2" s="128"/>
      <c r="ABM2" s="128"/>
      <c r="ABN2" s="128"/>
      <c r="ABO2" s="128"/>
      <c r="ABP2" s="128"/>
      <c r="ABQ2" s="128"/>
      <c r="ABR2" s="128"/>
      <c r="ABS2" s="128"/>
      <c r="ABT2" s="128"/>
      <c r="ABU2" s="128"/>
      <c r="ABV2" s="128"/>
      <c r="ABW2" s="128"/>
      <c r="ABX2" s="128"/>
      <c r="ABY2" s="128"/>
      <c r="ABZ2" s="128"/>
      <c r="ACA2" s="128"/>
      <c r="ACB2" s="128"/>
      <c r="ACC2" s="128"/>
      <c r="ACD2" s="128"/>
      <c r="ACE2" s="128"/>
      <c r="ACF2" s="128"/>
      <c r="ACG2" s="128"/>
      <c r="ACH2" s="128"/>
      <c r="ACI2" s="128"/>
      <c r="ACJ2" s="128"/>
      <c r="ACK2" s="128"/>
      <c r="ACL2" s="128"/>
      <c r="ACM2" s="128"/>
      <c r="ACN2" s="128"/>
      <c r="ACO2" s="128"/>
      <c r="ACP2" s="128"/>
      <c r="ACQ2" s="128"/>
      <c r="ACR2" s="128"/>
      <c r="ACS2" s="128"/>
      <c r="ACT2" s="128"/>
      <c r="ACU2" s="128"/>
      <c r="ACV2" s="128"/>
      <c r="ACW2" s="128"/>
      <c r="ACX2" s="128"/>
      <c r="ACY2" s="128"/>
      <c r="ACZ2" s="128"/>
      <c r="ADA2" s="128"/>
      <c r="ADB2" s="128"/>
      <c r="ADC2" s="128"/>
      <c r="ADD2" s="128"/>
      <c r="ADE2" s="128"/>
      <c r="ADF2" s="128"/>
      <c r="ADG2" s="128"/>
      <c r="ADH2" s="128"/>
      <c r="ADI2" s="128"/>
      <c r="ADJ2" s="128"/>
      <c r="ADK2" s="128"/>
      <c r="ADL2" s="128"/>
      <c r="ADM2" s="128"/>
      <c r="ADN2" s="128"/>
      <c r="ADO2" s="128"/>
      <c r="ADP2" s="128"/>
      <c r="ADQ2" s="128"/>
      <c r="ADR2" s="128"/>
      <c r="ADS2" s="128"/>
      <c r="ADT2" s="128"/>
      <c r="ADU2" s="128"/>
      <c r="ADV2" s="128"/>
      <c r="ADW2" s="128"/>
      <c r="ADX2" s="128"/>
      <c r="ADY2" s="128"/>
      <c r="ADZ2" s="128"/>
      <c r="AEA2" s="128"/>
      <c r="AEB2" s="128"/>
      <c r="AEC2" s="128"/>
      <c r="AED2" s="128"/>
      <c r="AEE2" s="128"/>
      <c r="AEF2" s="128"/>
      <c r="AEG2" s="128"/>
      <c r="AEH2" s="128"/>
      <c r="AEI2" s="128"/>
      <c r="AEJ2" s="128"/>
      <c r="AEK2" s="128"/>
      <c r="AEL2" s="128"/>
      <c r="AEM2" s="128"/>
      <c r="AEN2" s="128"/>
      <c r="AEO2" s="128"/>
      <c r="AEP2" s="128"/>
      <c r="AEQ2" s="128"/>
      <c r="AER2" s="128"/>
      <c r="AES2" s="128"/>
      <c r="AET2" s="128"/>
      <c r="AEU2" s="128"/>
      <c r="AEV2" s="128"/>
      <c r="AEW2" s="128"/>
      <c r="AEX2" s="128"/>
      <c r="AEY2" s="128"/>
      <c r="AEZ2" s="128"/>
      <c r="AFA2" s="128"/>
      <c r="AFB2" s="128"/>
      <c r="AFC2" s="128"/>
      <c r="AFD2" s="128"/>
      <c r="AFE2" s="128"/>
      <c r="AFF2" s="128"/>
      <c r="AFG2" s="128"/>
      <c r="AFH2" s="128"/>
      <c r="AFI2" s="128"/>
      <c r="AFJ2" s="128"/>
      <c r="AFK2" s="128"/>
      <c r="AFL2" s="128"/>
      <c r="AFM2" s="128"/>
      <c r="AFN2" s="128"/>
      <c r="AFO2" s="128"/>
      <c r="AFP2" s="128"/>
      <c r="AFQ2" s="128"/>
      <c r="AFR2" s="128"/>
      <c r="AFS2" s="128"/>
      <c r="AFT2" s="128"/>
      <c r="AFU2" s="128"/>
      <c r="AFV2" s="128"/>
      <c r="AFW2" s="128"/>
      <c r="AFX2" s="128"/>
      <c r="AFY2" s="128"/>
      <c r="AFZ2" s="128"/>
      <c r="AGA2" s="128"/>
      <c r="AGB2" s="128"/>
      <c r="AGC2" s="128"/>
      <c r="AGD2" s="128"/>
      <c r="AGE2" s="128"/>
      <c r="AGF2" s="128"/>
      <c r="AGG2" s="128"/>
      <c r="AGH2" s="128"/>
      <c r="AGI2" s="128"/>
      <c r="AGJ2" s="128"/>
      <c r="AGK2" s="128"/>
      <c r="AGL2" s="128"/>
      <c r="AGM2" s="128"/>
      <c r="AGN2" s="128"/>
      <c r="AGO2" s="128"/>
      <c r="AGP2" s="128"/>
      <c r="AGQ2" s="128"/>
      <c r="AGR2" s="128"/>
      <c r="AGS2" s="128"/>
      <c r="AGT2" s="128"/>
      <c r="AGU2" s="128"/>
      <c r="AGV2" s="128"/>
      <c r="AGW2" s="128"/>
      <c r="AGX2" s="128"/>
      <c r="AGY2" s="128"/>
      <c r="AGZ2" s="128"/>
      <c r="AHA2" s="128"/>
      <c r="AHB2" s="128"/>
      <c r="AHC2" s="128"/>
      <c r="AHD2" s="128"/>
      <c r="AHE2" s="128"/>
      <c r="AHF2" s="128"/>
      <c r="AHG2" s="128"/>
      <c r="AHH2" s="128"/>
      <c r="AHI2" s="128"/>
      <c r="AHJ2" s="128"/>
      <c r="AHK2" s="128"/>
      <c r="AHL2" s="128"/>
      <c r="AHM2" s="128"/>
      <c r="AHN2" s="128"/>
      <c r="AHO2" s="128"/>
      <c r="AHP2" s="128"/>
      <c r="AHQ2" s="128"/>
      <c r="AHR2" s="128"/>
      <c r="AHS2" s="128"/>
      <c r="AHT2" s="128"/>
      <c r="AHU2" s="128"/>
      <c r="AHV2" s="128"/>
      <c r="AHW2" s="128"/>
      <c r="AHX2" s="128"/>
      <c r="AHY2" s="128"/>
      <c r="AHZ2" s="128"/>
      <c r="AIA2" s="128"/>
      <c r="AIB2" s="128"/>
      <c r="AIC2" s="128"/>
      <c r="AID2" s="128"/>
      <c r="AIE2" s="128"/>
      <c r="AIF2" s="128"/>
      <c r="AIG2" s="128"/>
      <c r="AIH2" s="128"/>
      <c r="AII2" s="128"/>
      <c r="AIJ2" s="128"/>
      <c r="AIK2" s="128"/>
      <c r="AIL2" s="128"/>
      <c r="AIM2" s="128"/>
      <c r="AIN2" s="128"/>
      <c r="AIO2" s="128"/>
      <c r="AIP2" s="128"/>
      <c r="AIQ2" s="128"/>
      <c r="AIR2" s="128"/>
      <c r="AIS2" s="128"/>
      <c r="AIT2" s="128"/>
      <c r="AIU2" s="128"/>
      <c r="AIV2" s="128"/>
      <c r="AIW2" s="128"/>
      <c r="AIX2" s="128"/>
      <c r="AIY2" s="128"/>
      <c r="AIZ2" s="128"/>
      <c r="AJA2" s="128"/>
      <c r="AJB2" s="128"/>
      <c r="AJC2" s="128"/>
      <c r="AJD2" s="128"/>
      <c r="AJE2" s="128"/>
      <c r="AJF2" s="128"/>
      <c r="AJG2" s="128"/>
      <c r="AJH2" s="128"/>
      <c r="AJI2" s="128"/>
      <c r="AJJ2" s="128"/>
      <c r="AJK2" s="128"/>
      <c r="AJL2" s="128"/>
      <c r="AJM2" s="128"/>
      <c r="AJN2" s="128"/>
      <c r="AJO2" s="128"/>
      <c r="AJP2" s="128"/>
      <c r="AJQ2" s="128"/>
      <c r="AJR2" s="128"/>
      <c r="AJS2" s="128"/>
      <c r="AJT2" s="128"/>
      <c r="AJU2" s="128"/>
      <c r="AJV2" s="128"/>
      <c r="AJW2" s="128"/>
      <c r="AJX2" s="128"/>
      <c r="AJY2" s="128"/>
      <c r="AJZ2" s="128"/>
      <c r="AKA2" s="128"/>
      <c r="AKB2" s="128"/>
      <c r="AKC2" s="128"/>
      <c r="AKD2" s="128"/>
      <c r="AKE2" s="128"/>
      <c r="AKF2" s="128"/>
      <c r="AKG2" s="128"/>
      <c r="AKH2" s="128"/>
      <c r="AKI2" s="128"/>
      <c r="AKJ2" s="128"/>
      <c r="AKK2" s="128"/>
      <c r="AKL2" s="128"/>
      <c r="AKM2" s="128"/>
      <c r="AKN2" s="128"/>
      <c r="AKO2" s="128"/>
      <c r="AKP2" s="128"/>
      <c r="AKQ2" s="128"/>
      <c r="AKR2" s="128"/>
      <c r="AKS2" s="128"/>
      <c r="AKT2" s="128"/>
      <c r="AKU2" s="128"/>
      <c r="AKV2" s="128"/>
      <c r="AKW2" s="128"/>
      <c r="AKX2" s="128"/>
      <c r="AKY2" s="128"/>
      <c r="AKZ2" s="128"/>
      <c r="ALA2" s="128"/>
      <c r="ALB2" s="128"/>
      <c r="ALC2" s="128"/>
      <c r="ALD2" s="128"/>
      <c r="ALE2" s="128"/>
      <c r="ALF2" s="128"/>
      <c r="ALG2" s="128"/>
      <c r="ALH2" s="128"/>
      <c r="ALI2" s="128"/>
      <c r="ALJ2" s="128"/>
      <c r="ALK2" s="128"/>
      <c r="ALL2" s="128"/>
      <c r="ALM2" s="128"/>
      <c r="ALN2" s="128"/>
      <c r="ALO2" s="128"/>
      <c r="ALP2" s="128"/>
      <c r="ALQ2" s="128"/>
      <c r="ALR2" s="128"/>
      <c r="ALS2" s="128"/>
      <c r="ALT2" s="128"/>
      <c r="ALU2" s="128"/>
      <c r="ALV2" s="128"/>
      <c r="ALW2" s="128"/>
      <c r="ALX2" s="128"/>
      <c r="ALY2" s="128"/>
      <c r="ALZ2" s="128"/>
      <c r="AMA2" s="128"/>
      <c r="AMB2" s="128"/>
      <c r="AMC2" s="128"/>
      <c r="AMD2" s="128"/>
      <c r="AME2" s="128"/>
      <c r="AMF2" s="128"/>
      <c r="AMG2" s="128"/>
      <c r="AMH2" s="128"/>
      <c r="AMI2" s="128"/>
      <c r="AMJ2" s="128"/>
      <c r="AMK2" s="128"/>
      <c r="AML2" s="128"/>
      <c r="AMM2" s="128"/>
      <c r="AMN2" s="128"/>
      <c r="AMO2" s="128"/>
      <c r="AMP2" s="128"/>
      <c r="AMQ2" s="128"/>
      <c r="AMR2" s="128"/>
      <c r="AMS2" s="128"/>
      <c r="AMT2" s="128"/>
      <c r="AMU2" s="128"/>
      <c r="AMV2" s="128"/>
      <c r="AMW2" s="128"/>
      <c r="AMX2" s="128"/>
      <c r="AMY2" s="128"/>
      <c r="AMZ2" s="128"/>
      <c r="ANA2" s="128"/>
      <c r="ANB2" s="128"/>
      <c r="ANC2" s="128"/>
      <c r="AND2" s="128"/>
      <c r="ANE2" s="128"/>
      <c r="ANF2" s="128"/>
      <c r="ANG2" s="128"/>
      <c r="ANH2" s="128"/>
      <c r="ANI2" s="128"/>
      <c r="ANJ2" s="128"/>
      <c r="ANK2" s="128"/>
      <c r="ANL2" s="128"/>
      <c r="ANM2" s="128"/>
      <c r="ANN2" s="128"/>
      <c r="ANO2" s="128"/>
      <c r="ANP2" s="128"/>
      <c r="ANQ2" s="128"/>
      <c r="ANR2" s="128"/>
      <c r="ANS2" s="128"/>
      <c r="ANT2" s="128"/>
      <c r="ANU2" s="128"/>
      <c r="ANV2" s="128"/>
      <c r="ANW2" s="128"/>
      <c r="ANX2" s="128"/>
      <c r="ANY2" s="128"/>
      <c r="ANZ2" s="128"/>
      <c r="AOA2" s="128"/>
      <c r="AOB2" s="128"/>
      <c r="AOC2" s="128"/>
      <c r="AOD2" s="128"/>
      <c r="AOE2" s="128"/>
      <c r="AOF2" s="128"/>
      <c r="AOG2" s="128"/>
      <c r="AOH2" s="128"/>
      <c r="AOI2" s="128"/>
      <c r="AOJ2" s="128"/>
      <c r="AOK2" s="128"/>
      <c r="AOL2" s="128"/>
      <c r="AOM2" s="128"/>
      <c r="AON2" s="128"/>
      <c r="AOO2" s="128"/>
      <c r="AOP2" s="128"/>
      <c r="AOQ2" s="128"/>
      <c r="AOR2" s="128"/>
      <c r="AOS2" s="128"/>
      <c r="AOT2" s="128"/>
      <c r="AOU2" s="128"/>
      <c r="AOV2" s="128"/>
      <c r="AOW2" s="128"/>
      <c r="AOX2" s="128"/>
      <c r="AOY2" s="128"/>
      <c r="AOZ2" s="128"/>
      <c r="APA2" s="128"/>
      <c r="APB2" s="128"/>
      <c r="APC2" s="128"/>
      <c r="APD2" s="128"/>
      <c r="APE2" s="128"/>
      <c r="APF2" s="128"/>
      <c r="APG2" s="128"/>
      <c r="APH2" s="128"/>
      <c r="API2" s="128"/>
      <c r="APJ2" s="128"/>
      <c r="APK2" s="128"/>
      <c r="APL2" s="128"/>
      <c r="APM2" s="128"/>
      <c r="APN2" s="128"/>
      <c r="APO2" s="128"/>
      <c r="APP2" s="128"/>
      <c r="APQ2" s="128"/>
      <c r="APR2" s="128"/>
      <c r="APS2" s="128"/>
      <c r="APT2" s="128"/>
      <c r="APU2" s="128"/>
      <c r="APV2" s="128"/>
      <c r="APW2" s="128"/>
      <c r="APX2" s="128"/>
      <c r="APY2" s="128"/>
      <c r="APZ2" s="128"/>
      <c r="AQA2" s="128"/>
      <c r="AQB2" s="128"/>
      <c r="AQC2" s="128"/>
      <c r="AQD2" s="128"/>
      <c r="AQE2" s="128"/>
      <c r="AQF2" s="128"/>
      <c r="AQG2" s="128"/>
      <c r="AQH2" s="128"/>
      <c r="AQI2" s="128"/>
      <c r="AQJ2" s="128"/>
      <c r="AQK2" s="128"/>
      <c r="AQL2" s="128"/>
      <c r="AQM2" s="128"/>
      <c r="AQN2" s="128"/>
      <c r="AQO2" s="128"/>
      <c r="AQP2" s="128"/>
      <c r="AQQ2" s="128"/>
      <c r="AQR2" s="128"/>
      <c r="AQS2" s="128"/>
      <c r="AQT2" s="128"/>
      <c r="AQU2" s="128"/>
      <c r="AQV2" s="128"/>
      <c r="AQW2" s="128"/>
      <c r="AQX2" s="128"/>
      <c r="AQY2" s="128"/>
      <c r="AQZ2" s="128"/>
      <c r="ARA2" s="128"/>
      <c r="ARB2" s="128"/>
      <c r="ARC2" s="128"/>
      <c r="ARD2" s="128"/>
      <c r="ARE2" s="128"/>
      <c r="ARF2" s="128"/>
      <c r="ARG2" s="128"/>
      <c r="ARH2" s="128"/>
      <c r="ARI2" s="128"/>
      <c r="ARJ2" s="128"/>
      <c r="ARK2" s="128"/>
      <c r="ARL2" s="128"/>
      <c r="ARM2" s="128"/>
      <c r="ARN2" s="128"/>
      <c r="ARO2" s="128"/>
      <c r="ARP2" s="128"/>
      <c r="ARQ2" s="128"/>
      <c r="ARR2" s="128"/>
      <c r="ARS2" s="128"/>
      <c r="ART2" s="128"/>
      <c r="ARU2" s="128"/>
      <c r="ARV2" s="128"/>
      <c r="ARW2" s="128"/>
      <c r="ARX2" s="128"/>
      <c r="ARY2" s="128"/>
      <c r="ARZ2" s="128"/>
      <c r="ASA2" s="128"/>
      <c r="ASB2" s="128"/>
      <c r="ASC2" s="128"/>
      <c r="ASD2" s="128"/>
      <c r="ASE2" s="128"/>
      <c r="ASF2" s="128"/>
      <c r="ASG2" s="128"/>
      <c r="ASH2" s="128"/>
      <c r="ASI2" s="128"/>
      <c r="ASJ2" s="128"/>
      <c r="ASK2" s="128"/>
      <c r="ASL2" s="128"/>
      <c r="ASM2" s="128"/>
      <c r="ASN2" s="128"/>
      <c r="ASO2" s="128"/>
      <c r="ASP2" s="128"/>
      <c r="ASQ2" s="128"/>
      <c r="ASR2" s="128"/>
      <c r="ASS2" s="128"/>
      <c r="AST2" s="128"/>
      <c r="ASU2" s="128"/>
      <c r="ASV2" s="128"/>
      <c r="ASW2" s="128"/>
      <c r="ASX2" s="128"/>
      <c r="ASY2" s="128"/>
      <c r="ASZ2" s="128"/>
      <c r="ATA2" s="128"/>
      <c r="ATB2" s="128"/>
      <c r="ATC2" s="128"/>
      <c r="ATD2" s="128"/>
      <c r="ATE2" s="128"/>
      <c r="ATF2" s="128"/>
      <c r="ATG2" s="128"/>
      <c r="ATH2" s="128"/>
      <c r="ATI2" s="128"/>
      <c r="ATJ2" s="128"/>
      <c r="ATK2" s="128"/>
      <c r="ATL2" s="128"/>
      <c r="ATM2" s="128"/>
      <c r="ATN2" s="128"/>
      <c r="ATO2" s="128"/>
      <c r="ATP2" s="128"/>
      <c r="ATQ2" s="128"/>
      <c r="ATR2" s="128"/>
      <c r="ATS2" s="128"/>
      <c r="ATT2" s="128"/>
      <c r="ATU2" s="128"/>
      <c r="ATV2" s="128"/>
      <c r="ATW2" s="128"/>
      <c r="ATX2" s="128"/>
      <c r="ATY2" s="128"/>
      <c r="ATZ2" s="128"/>
      <c r="AUA2" s="128"/>
      <c r="AUB2" s="128"/>
      <c r="AUC2" s="128"/>
      <c r="AUD2" s="128"/>
      <c r="AUE2" s="128"/>
      <c r="AUF2" s="128"/>
      <c r="AUG2" s="128"/>
      <c r="AUH2" s="128"/>
      <c r="AUI2" s="128"/>
      <c r="AUJ2" s="128"/>
      <c r="AUK2" s="128"/>
      <c r="AUL2" s="128"/>
      <c r="AUM2" s="128"/>
      <c r="AUN2" s="128"/>
      <c r="AUO2" s="128"/>
      <c r="AUP2" s="128"/>
      <c r="AUQ2" s="128"/>
      <c r="AUR2" s="128"/>
      <c r="AUS2" s="128"/>
      <c r="AUT2" s="128"/>
      <c r="AUU2" s="128"/>
      <c r="AUV2" s="128"/>
      <c r="AUW2" s="128"/>
      <c r="AUX2" s="128"/>
      <c r="AUY2" s="128"/>
      <c r="AUZ2" s="128"/>
      <c r="AVA2" s="128"/>
      <c r="AVB2" s="128"/>
      <c r="AVC2" s="128"/>
      <c r="AVD2" s="128"/>
      <c r="AVE2" s="128"/>
      <c r="AVF2" s="128"/>
      <c r="AVG2" s="128"/>
      <c r="AVH2" s="128"/>
      <c r="AVI2" s="128"/>
      <c r="AVJ2" s="128"/>
      <c r="AVK2" s="128"/>
      <c r="AVL2" s="128"/>
      <c r="AVM2" s="128"/>
      <c r="AVN2" s="128"/>
      <c r="AVO2" s="128"/>
      <c r="AVP2" s="128"/>
      <c r="AVQ2" s="128"/>
      <c r="AVR2" s="128"/>
      <c r="AVS2" s="128"/>
      <c r="AVT2" s="128"/>
      <c r="AVU2" s="128"/>
      <c r="AVV2" s="128"/>
      <c r="AVW2" s="128"/>
      <c r="AVX2" s="128"/>
      <c r="AVY2" s="128"/>
      <c r="AVZ2" s="128"/>
      <c r="AWA2" s="128"/>
      <c r="AWB2" s="128"/>
      <c r="AWC2" s="128"/>
      <c r="AWD2" s="128"/>
      <c r="AWE2" s="128"/>
      <c r="AWF2" s="128"/>
      <c r="AWG2" s="128"/>
      <c r="AWH2" s="128"/>
      <c r="AWI2" s="128"/>
      <c r="AWJ2" s="128"/>
      <c r="AWK2" s="128"/>
      <c r="AWL2" s="128"/>
      <c r="AWM2" s="128"/>
      <c r="AWN2" s="128"/>
      <c r="AWO2" s="128"/>
      <c r="AWP2" s="128"/>
      <c r="AWQ2" s="128"/>
      <c r="AWR2" s="128"/>
      <c r="AWS2" s="128"/>
      <c r="AWT2" s="128"/>
      <c r="AWU2" s="128"/>
      <c r="AWV2" s="128"/>
      <c r="AWW2" s="128"/>
      <c r="AWX2" s="128"/>
      <c r="AWY2" s="128"/>
      <c r="AWZ2" s="128"/>
      <c r="AXA2" s="128"/>
      <c r="AXB2" s="128"/>
      <c r="AXC2" s="128"/>
      <c r="AXD2" s="128"/>
      <c r="AXE2" s="128"/>
      <c r="AXF2" s="128"/>
      <c r="AXG2" s="128"/>
      <c r="AXH2" s="128"/>
      <c r="AXI2" s="128"/>
      <c r="AXJ2" s="128"/>
      <c r="AXK2" s="128"/>
      <c r="AXL2" s="128"/>
      <c r="AXM2" s="128"/>
      <c r="AXN2" s="128"/>
      <c r="AXO2" s="128"/>
      <c r="AXP2" s="128"/>
      <c r="AXQ2" s="128"/>
      <c r="AXR2" s="128"/>
      <c r="AXS2" s="128"/>
      <c r="AXT2" s="128"/>
      <c r="AXU2" s="128"/>
      <c r="AXV2" s="128"/>
      <c r="AXW2" s="128"/>
      <c r="AXX2" s="128"/>
      <c r="AXY2" s="128"/>
      <c r="AXZ2" s="128"/>
      <c r="AYA2" s="128"/>
      <c r="AYB2" s="128"/>
      <c r="AYC2" s="128"/>
      <c r="AYD2" s="128"/>
      <c r="AYE2" s="128"/>
      <c r="AYF2" s="128"/>
      <c r="AYG2" s="128"/>
      <c r="AYH2" s="128"/>
      <c r="AYI2" s="128"/>
      <c r="AYJ2" s="128"/>
      <c r="AYK2" s="128"/>
      <c r="AYL2" s="128"/>
      <c r="AYM2" s="128"/>
      <c r="AYN2" s="128"/>
      <c r="AYO2" s="128"/>
      <c r="AYP2" s="128"/>
      <c r="AYQ2" s="128"/>
      <c r="AYR2" s="128"/>
      <c r="AYS2" s="128"/>
      <c r="AYT2" s="128"/>
      <c r="AYU2" s="128"/>
      <c r="AYV2" s="128"/>
      <c r="AYW2" s="128"/>
      <c r="AYX2" s="128"/>
      <c r="AYY2" s="128"/>
      <c r="AYZ2" s="128"/>
      <c r="AZA2" s="128"/>
      <c r="AZB2" s="128"/>
      <c r="AZC2" s="128"/>
      <c r="AZD2" s="128"/>
      <c r="AZE2" s="128"/>
      <c r="AZF2" s="128"/>
      <c r="AZG2" s="128"/>
      <c r="AZH2" s="128"/>
      <c r="AZI2" s="128"/>
      <c r="AZJ2" s="128"/>
      <c r="AZK2" s="128"/>
      <c r="AZL2" s="128"/>
      <c r="AZM2" s="128"/>
      <c r="AZN2" s="128"/>
      <c r="AZO2" s="128"/>
      <c r="AZP2" s="128"/>
      <c r="AZQ2" s="128"/>
      <c r="AZR2" s="128"/>
      <c r="AZS2" s="128"/>
      <c r="AZT2" s="128"/>
      <c r="AZU2" s="128"/>
      <c r="AZV2" s="128"/>
      <c r="AZW2" s="128"/>
      <c r="AZX2" s="128"/>
      <c r="AZY2" s="128"/>
      <c r="AZZ2" s="128"/>
      <c r="BAA2" s="128"/>
      <c r="BAB2" s="128"/>
      <c r="BAC2" s="128"/>
      <c r="BAD2" s="128"/>
      <c r="BAE2" s="128"/>
      <c r="BAF2" s="128"/>
      <c r="BAG2" s="128"/>
      <c r="BAH2" s="128"/>
      <c r="BAI2" s="128"/>
      <c r="BAJ2" s="128"/>
      <c r="BAK2" s="128"/>
      <c r="BAL2" s="128"/>
      <c r="BAM2" s="128"/>
      <c r="BAN2" s="128"/>
      <c r="BAO2" s="128"/>
      <c r="BAP2" s="128"/>
      <c r="BAQ2" s="128"/>
      <c r="BAR2" s="128"/>
      <c r="BAS2" s="128"/>
      <c r="BAT2" s="128"/>
      <c r="BAU2" s="128"/>
      <c r="BAV2" s="128"/>
      <c r="BAW2" s="128"/>
      <c r="BAX2" s="128"/>
      <c r="BAY2" s="128"/>
      <c r="BAZ2" s="128"/>
      <c r="BBA2" s="128"/>
      <c r="BBB2" s="128"/>
      <c r="BBC2" s="128"/>
      <c r="BBD2" s="128"/>
      <c r="BBE2" s="128"/>
      <c r="BBF2" s="128"/>
      <c r="BBG2" s="128"/>
      <c r="BBH2" s="128"/>
      <c r="BBI2" s="128"/>
      <c r="BBJ2" s="128"/>
      <c r="BBK2" s="128"/>
      <c r="BBL2" s="128"/>
      <c r="BBM2" s="128"/>
      <c r="BBN2" s="128"/>
      <c r="BBO2" s="128"/>
      <c r="BBP2" s="128"/>
      <c r="BBQ2" s="128"/>
      <c r="BBR2" s="128"/>
      <c r="BBS2" s="128"/>
      <c r="BBT2" s="128"/>
      <c r="BBU2" s="128"/>
      <c r="BBV2" s="128"/>
      <c r="BBW2" s="128"/>
      <c r="BBX2" s="128"/>
      <c r="BBY2" s="128"/>
      <c r="BBZ2" s="128"/>
      <c r="BCA2" s="128"/>
      <c r="BCB2" s="128"/>
      <c r="BCC2" s="128"/>
      <c r="BCD2" s="128"/>
      <c r="BCE2" s="128"/>
      <c r="BCF2" s="128"/>
      <c r="BCG2" s="128"/>
      <c r="BCH2" s="128"/>
      <c r="BCI2" s="128"/>
      <c r="BCJ2" s="128"/>
      <c r="BCK2" s="128"/>
      <c r="BCL2" s="128"/>
      <c r="BCM2" s="128"/>
      <c r="BCN2" s="128"/>
      <c r="BCO2" s="128"/>
      <c r="BCP2" s="128"/>
      <c r="BCQ2" s="128"/>
      <c r="BCR2" s="128"/>
      <c r="BCS2" s="128"/>
      <c r="BCT2" s="128"/>
      <c r="BCU2" s="128"/>
      <c r="BCV2" s="128"/>
      <c r="BCW2" s="128"/>
      <c r="BCX2" s="128"/>
      <c r="BCY2" s="128"/>
      <c r="BCZ2" s="128"/>
      <c r="BDA2" s="128"/>
      <c r="BDB2" s="128"/>
      <c r="BDC2" s="128"/>
      <c r="BDD2" s="128"/>
      <c r="BDE2" s="128"/>
      <c r="BDF2" s="128"/>
      <c r="BDG2" s="128"/>
      <c r="BDH2" s="128"/>
      <c r="BDI2" s="128"/>
      <c r="BDJ2" s="128"/>
      <c r="BDK2" s="128"/>
      <c r="BDL2" s="128"/>
      <c r="BDM2" s="128"/>
      <c r="BDN2" s="128"/>
      <c r="BDO2" s="128"/>
      <c r="BDP2" s="128"/>
      <c r="BDQ2" s="128"/>
      <c r="BDR2" s="128"/>
      <c r="BDS2" s="128"/>
      <c r="BDT2" s="128"/>
      <c r="BDU2" s="128"/>
      <c r="BDV2" s="128"/>
      <c r="BDW2" s="128"/>
      <c r="BDX2" s="128"/>
      <c r="BDY2" s="128"/>
      <c r="BDZ2" s="128"/>
      <c r="BEA2" s="128"/>
      <c r="BEB2" s="128"/>
      <c r="BEC2" s="128"/>
      <c r="BED2" s="128"/>
      <c r="BEE2" s="128"/>
      <c r="BEF2" s="128"/>
      <c r="BEG2" s="128"/>
      <c r="BEH2" s="128"/>
      <c r="BEI2" s="128"/>
      <c r="BEJ2" s="128"/>
      <c r="BEK2" s="128"/>
      <c r="BEL2" s="128"/>
      <c r="BEM2" s="128"/>
      <c r="BEN2" s="128"/>
      <c r="BEO2" s="128"/>
      <c r="BEP2" s="128"/>
      <c r="BEQ2" s="128"/>
      <c r="BER2" s="128"/>
      <c r="BES2" s="128"/>
      <c r="BET2" s="128"/>
      <c r="BEU2" s="128"/>
      <c r="BEV2" s="128"/>
      <c r="BEW2" s="128"/>
      <c r="BEX2" s="128"/>
      <c r="BEY2" s="128"/>
      <c r="BEZ2" s="128"/>
      <c r="BFA2" s="128"/>
      <c r="BFB2" s="128"/>
      <c r="BFC2" s="128"/>
      <c r="BFD2" s="128"/>
      <c r="BFE2" s="128"/>
      <c r="BFF2" s="128"/>
      <c r="BFG2" s="128"/>
      <c r="BFH2" s="128"/>
      <c r="BFI2" s="128"/>
      <c r="BFJ2" s="128"/>
      <c r="BFK2" s="128"/>
      <c r="BFL2" s="128"/>
      <c r="BFM2" s="128"/>
      <c r="BFN2" s="128"/>
      <c r="BFO2" s="128"/>
      <c r="BFP2" s="128"/>
      <c r="BFQ2" s="128"/>
      <c r="BFR2" s="128"/>
      <c r="BFS2" s="128"/>
      <c r="BFT2" s="128"/>
      <c r="BFU2" s="128"/>
      <c r="BFV2" s="128"/>
      <c r="BFW2" s="128"/>
      <c r="BFX2" s="128"/>
      <c r="BFY2" s="128"/>
      <c r="BFZ2" s="128"/>
      <c r="BGA2" s="128"/>
      <c r="BGB2" s="128"/>
      <c r="BGC2" s="128"/>
      <c r="BGD2" s="128"/>
      <c r="BGE2" s="128"/>
      <c r="BGF2" s="128"/>
      <c r="BGG2" s="128"/>
      <c r="BGH2" s="128"/>
      <c r="BGI2" s="128"/>
      <c r="BGJ2" s="128"/>
      <c r="BGK2" s="128"/>
      <c r="BGL2" s="128"/>
      <c r="BGM2" s="128"/>
      <c r="BGN2" s="128"/>
      <c r="BGO2" s="128"/>
      <c r="BGP2" s="128"/>
      <c r="BGQ2" s="128"/>
      <c r="BGR2" s="128"/>
      <c r="BGS2" s="128"/>
      <c r="BGT2" s="128"/>
      <c r="BGU2" s="128"/>
      <c r="BGV2" s="128"/>
      <c r="BGW2" s="128"/>
      <c r="BGX2" s="128"/>
      <c r="BGY2" s="128"/>
      <c r="BGZ2" s="128"/>
      <c r="BHA2" s="128"/>
      <c r="BHB2" s="128"/>
      <c r="BHC2" s="128"/>
      <c r="BHD2" s="128"/>
      <c r="BHE2" s="128"/>
      <c r="BHF2" s="128"/>
      <c r="BHG2" s="128"/>
      <c r="BHH2" s="128"/>
      <c r="BHI2" s="128"/>
      <c r="BHJ2" s="128"/>
      <c r="BHK2" s="128"/>
      <c r="BHL2" s="128"/>
      <c r="BHM2" s="128"/>
      <c r="BHN2" s="128"/>
      <c r="BHO2" s="128"/>
      <c r="BHP2" s="128"/>
      <c r="BHQ2" s="128"/>
      <c r="BHR2" s="128"/>
      <c r="BHS2" s="128"/>
      <c r="BHT2" s="128"/>
      <c r="BHU2" s="128"/>
      <c r="BHV2" s="128"/>
      <c r="BHW2" s="128"/>
      <c r="BHX2" s="128"/>
      <c r="BHY2" s="128"/>
      <c r="BHZ2" s="128"/>
      <c r="BIA2" s="128"/>
      <c r="BIB2" s="128"/>
      <c r="BIC2" s="128"/>
      <c r="BID2" s="128"/>
      <c r="BIE2" s="128"/>
      <c r="BIF2" s="128"/>
      <c r="BIG2" s="128"/>
      <c r="BIH2" s="128"/>
      <c r="BII2" s="128"/>
      <c r="BIJ2" s="128"/>
      <c r="BIK2" s="128"/>
      <c r="BIL2" s="128"/>
      <c r="BIM2" s="128"/>
      <c r="BIN2" s="128"/>
      <c r="BIO2" s="128"/>
      <c r="BIP2" s="128"/>
      <c r="BIQ2" s="128"/>
      <c r="BIR2" s="128"/>
      <c r="BIS2" s="128"/>
      <c r="BIT2" s="128"/>
      <c r="BIU2" s="128"/>
      <c r="BIV2" s="128"/>
      <c r="BIW2" s="128"/>
      <c r="BIX2" s="128"/>
      <c r="BIY2" s="128"/>
      <c r="BIZ2" s="128"/>
      <c r="BJA2" s="128"/>
      <c r="BJB2" s="128"/>
      <c r="BJC2" s="128"/>
      <c r="BJD2" s="128"/>
      <c r="BJE2" s="128"/>
      <c r="BJF2" s="128"/>
      <c r="BJG2" s="128"/>
      <c r="BJH2" s="128"/>
      <c r="BJI2" s="128"/>
      <c r="BJJ2" s="128"/>
      <c r="BJK2" s="128"/>
      <c r="BJL2" s="128"/>
      <c r="BJM2" s="128"/>
      <c r="BJN2" s="128"/>
      <c r="BJO2" s="128"/>
      <c r="BJP2" s="128"/>
      <c r="BJQ2" s="128"/>
      <c r="BJR2" s="128"/>
      <c r="BJS2" s="128"/>
      <c r="BJT2" s="128"/>
      <c r="BJU2" s="128"/>
      <c r="BJV2" s="128"/>
      <c r="BJW2" s="128"/>
      <c r="BJX2" s="128"/>
      <c r="BJY2" s="128"/>
      <c r="BJZ2" s="128"/>
      <c r="BKA2" s="128"/>
      <c r="BKB2" s="128"/>
      <c r="BKC2" s="128"/>
      <c r="BKD2" s="128"/>
      <c r="BKE2" s="128"/>
      <c r="BKF2" s="128"/>
      <c r="BKG2" s="128"/>
      <c r="BKH2" s="128"/>
      <c r="BKI2" s="128"/>
      <c r="BKJ2" s="128"/>
      <c r="BKK2" s="128"/>
      <c r="BKL2" s="128"/>
      <c r="BKM2" s="128"/>
      <c r="BKN2" s="128"/>
      <c r="BKO2" s="128"/>
      <c r="BKP2" s="128"/>
      <c r="BKQ2" s="128"/>
      <c r="BKR2" s="128"/>
      <c r="BKS2" s="128"/>
      <c r="BKT2" s="128"/>
      <c r="BKU2" s="128"/>
      <c r="BKV2" s="128"/>
      <c r="BKW2" s="128"/>
      <c r="BKX2" s="128"/>
      <c r="BKY2" s="128"/>
      <c r="BKZ2" s="128"/>
      <c r="BLA2" s="128"/>
      <c r="BLB2" s="128"/>
      <c r="BLC2" s="128"/>
      <c r="BLD2" s="128"/>
      <c r="BLE2" s="128"/>
      <c r="BLF2" s="128"/>
      <c r="BLG2" s="128"/>
      <c r="BLH2" s="128"/>
      <c r="BLI2" s="128"/>
      <c r="BLJ2" s="128"/>
      <c r="BLK2" s="128"/>
      <c r="BLL2" s="128"/>
      <c r="BLM2" s="128"/>
      <c r="BLN2" s="128"/>
      <c r="BLO2" s="128"/>
      <c r="BLP2" s="128"/>
      <c r="BLQ2" s="128"/>
      <c r="BLR2" s="128"/>
      <c r="BLS2" s="128"/>
      <c r="BLT2" s="128"/>
      <c r="BLU2" s="128"/>
      <c r="BLV2" s="128"/>
      <c r="BLW2" s="128"/>
      <c r="BLX2" s="128"/>
      <c r="BLY2" s="128"/>
      <c r="BLZ2" s="128"/>
      <c r="BMA2" s="128"/>
      <c r="BMB2" s="128"/>
      <c r="BMC2" s="128"/>
      <c r="BMD2" s="128"/>
      <c r="BME2" s="128"/>
      <c r="BMF2" s="128"/>
      <c r="BMG2" s="128"/>
      <c r="BMH2" s="128"/>
      <c r="BMI2" s="128"/>
      <c r="BMJ2" s="128"/>
      <c r="BMK2" s="128"/>
      <c r="BML2" s="128"/>
      <c r="BMM2" s="128"/>
      <c r="BMN2" s="128"/>
      <c r="BMO2" s="128"/>
      <c r="BMP2" s="128"/>
      <c r="BMQ2" s="128"/>
      <c r="BMR2" s="128"/>
      <c r="BMS2" s="128"/>
      <c r="BMT2" s="128"/>
      <c r="BMU2" s="128"/>
      <c r="BMV2" s="128"/>
      <c r="BMW2" s="128"/>
      <c r="BMX2" s="128"/>
      <c r="BMY2" s="128"/>
      <c r="BMZ2" s="128"/>
      <c r="BNA2" s="128"/>
      <c r="BNB2" s="128"/>
      <c r="BNC2" s="128"/>
      <c r="BND2" s="128"/>
      <c r="BNE2" s="128"/>
      <c r="BNF2" s="128"/>
      <c r="BNG2" s="128"/>
      <c r="BNH2" s="128"/>
      <c r="BNI2" s="128"/>
      <c r="BNJ2" s="128"/>
      <c r="BNK2" s="128"/>
      <c r="BNL2" s="128"/>
      <c r="BNM2" s="128"/>
      <c r="BNN2" s="128"/>
      <c r="BNO2" s="128"/>
      <c r="BNP2" s="128"/>
      <c r="BNQ2" s="128"/>
      <c r="BNR2" s="128"/>
      <c r="BNS2" s="128"/>
      <c r="BNT2" s="128"/>
      <c r="BNU2" s="128"/>
      <c r="BNV2" s="128"/>
      <c r="BNW2" s="128"/>
      <c r="BNX2" s="128"/>
      <c r="BNY2" s="128"/>
      <c r="BNZ2" s="128"/>
      <c r="BOA2" s="128"/>
      <c r="BOB2" s="128"/>
      <c r="BOC2" s="128"/>
      <c r="BOD2" s="128"/>
      <c r="BOE2" s="128"/>
      <c r="BOF2" s="128"/>
      <c r="BOG2" s="128"/>
      <c r="BOH2" s="128"/>
      <c r="BOI2" s="128"/>
      <c r="BOJ2" s="128"/>
      <c r="BOK2" s="128"/>
      <c r="BOL2" s="128"/>
      <c r="BOM2" s="128"/>
      <c r="BON2" s="128"/>
      <c r="BOO2" s="128"/>
      <c r="BOP2" s="128"/>
      <c r="BOQ2" s="128"/>
      <c r="BOR2" s="128"/>
      <c r="BOS2" s="128"/>
      <c r="BOT2" s="128"/>
      <c r="BOU2" s="128"/>
      <c r="BOV2" s="128"/>
      <c r="BOW2" s="128"/>
      <c r="BOX2" s="128"/>
      <c r="BOY2" s="128"/>
      <c r="BOZ2" s="128"/>
      <c r="BPA2" s="128"/>
      <c r="BPB2" s="128"/>
      <c r="BPC2" s="128"/>
      <c r="BPD2" s="128"/>
      <c r="BPE2" s="128"/>
      <c r="BPF2" s="128"/>
      <c r="BPG2" s="128"/>
      <c r="BPH2" s="128"/>
      <c r="BPI2" s="128"/>
      <c r="BPJ2" s="128"/>
      <c r="BPK2" s="128"/>
      <c r="BPL2" s="128"/>
      <c r="BPM2" s="128"/>
      <c r="BPN2" s="128"/>
      <c r="BPO2" s="128"/>
      <c r="BPP2" s="128"/>
      <c r="BPQ2" s="128"/>
      <c r="BPR2" s="128"/>
      <c r="BPS2" s="128"/>
      <c r="BPT2" s="128"/>
      <c r="BPU2" s="128"/>
      <c r="BPV2" s="128"/>
      <c r="BPW2" s="128"/>
      <c r="BPX2" s="128"/>
      <c r="BPY2" s="128"/>
      <c r="BPZ2" s="128"/>
      <c r="BQA2" s="128"/>
      <c r="BQB2" s="128"/>
      <c r="BQC2" s="128"/>
      <c r="BQD2" s="128"/>
      <c r="BQE2" s="128"/>
      <c r="BQF2" s="128"/>
      <c r="BQG2" s="128"/>
      <c r="BQH2" s="128"/>
      <c r="BQI2" s="128"/>
      <c r="BQJ2" s="128"/>
      <c r="BQK2" s="128"/>
      <c r="BQL2" s="128"/>
      <c r="BQM2" s="128"/>
      <c r="BQN2" s="128"/>
      <c r="BQO2" s="128"/>
      <c r="BQP2" s="128"/>
      <c r="BQQ2" s="128"/>
      <c r="BQR2" s="128"/>
      <c r="BQS2" s="128"/>
      <c r="BQT2" s="128"/>
      <c r="BQU2" s="128"/>
      <c r="BQV2" s="128"/>
      <c r="BQW2" s="128"/>
      <c r="BQX2" s="128"/>
      <c r="BQY2" s="128"/>
      <c r="BQZ2" s="128"/>
      <c r="BRA2" s="128"/>
      <c r="BRB2" s="128"/>
      <c r="BRC2" s="128"/>
      <c r="BRD2" s="128"/>
      <c r="BRE2" s="128"/>
      <c r="BRF2" s="128"/>
      <c r="BRG2" s="128"/>
      <c r="BRH2" s="128"/>
      <c r="BRI2" s="128"/>
      <c r="BRJ2" s="128"/>
      <c r="BRK2" s="128"/>
      <c r="BRL2" s="128"/>
      <c r="BRM2" s="128"/>
      <c r="BRN2" s="128"/>
      <c r="BRO2" s="128"/>
      <c r="BRP2" s="128"/>
      <c r="BRQ2" s="128"/>
      <c r="BRR2" s="128"/>
      <c r="BRS2" s="128"/>
      <c r="BRT2" s="128"/>
      <c r="BRU2" s="128"/>
      <c r="BRV2" s="128"/>
      <c r="BRW2" s="128"/>
      <c r="BRX2" s="128"/>
      <c r="BRY2" s="128"/>
      <c r="BRZ2" s="128"/>
      <c r="BSA2" s="128"/>
      <c r="BSB2" s="128"/>
      <c r="BSC2" s="128"/>
      <c r="BSD2" s="128"/>
      <c r="BSE2" s="128"/>
      <c r="BSF2" s="128"/>
      <c r="BSG2" s="128"/>
      <c r="BSH2" s="128"/>
      <c r="BSI2" s="128"/>
      <c r="BSJ2" s="128"/>
      <c r="BSK2" s="128"/>
      <c r="BSL2" s="128"/>
      <c r="BSM2" s="128"/>
      <c r="BSN2" s="128"/>
      <c r="BSO2" s="128"/>
      <c r="BSP2" s="128"/>
      <c r="BSQ2" s="128"/>
      <c r="BSR2" s="128"/>
      <c r="BSS2" s="128"/>
      <c r="BST2" s="128"/>
      <c r="BSU2" s="128"/>
      <c r="BSV2" s="128"/>
      <c r="BSW2" s="128"/>
      <c r="BSX2" s="128"/>
      <c r="BSY2" s="128"/>
      <c r="BSZ2" s="128"/>
      <c r="BTA2" s="128"/>
      <c r="BTB2" s="128"/>
      <c r="BTC2" s="128"/>
      <c r="BTD2" s="128"/>
      <c r="BTE2" s="128"/>
      <c r="BTF2" s="128"/>
      <c r="BTG2" s="128"/>
      <c r="BTH2" s="128"/>
      <c r="BTI2" s="128"/>
      <c r="BTJ2" s="128"/>
      <c r="BTK2" s="128"/>
      <c r="BTL2" s="128"/>
      <c r="BTM2" s="128"/>
      <c r="BTN2" s="128"/>
      <c r="BTO2" s="128"/>
      <c r="BTP2" s="128"/>
      <c r="BTQ2" s="128"/>
      <c r="BTR2" s="128"/>
      <c r="BTS2" s="128"/>
      <c r="BTT2" s="128"/>
      <c r="BTU2" s="128"/>
      <c r="BTV2" s="128"/>
      <c r="BTW2" s="128"/>
      <c r="BTX2" s="128"/>
      <c r="BTY2" s="128"/>
      <c r="BTZ2" s="128"/>
      <c r="BUA2" s="128"/>
      <c r="BUB2" s="128"/>
      <c r="BUC2" s="128"/>
      <c r="BUD2" s="128"/>
      <c r="BUE2" s="128"/>
      <c r="BUF2" s="128"/>
      <c r="BUG2" s="128"/>
      <c r="BUH2" s="128"/>
      <c r="BUI2" s="128"/>
      <c r="BUJ2" s="128"/>
      <c r="BUK2" s="128"/>
      <c r="BUL2" s="128"/>
      <c r="BUM2" s="128"/>
      <c r="BUN2" s="128"/>
      <c r="BUO2" s="128"/>
      <c r="BUP2" s="128"/>
      <c r="BUQ2" s="128"/>
      <c r="BUR2" s="128"/>
      <c r="BUS2" s="128"/>
      <c r="BUT2" s="128"/>
      <c r="BUU2" s="128"/>
      <c r="BUV2" s="128"/>
      <c r="BUW2" s="128"/>
      <c r="BUX2" s="128"/>
      <c r="BUY2" s="128"/>
      <c r="BUZ2" s="128"/>
      <c r="BVA2" s="128"/>
      <c r="BVB2" s="128"/>
      <c r="BVC2" s="128"/>
      <c r="BVD2" s="128"/>
      <c r="BVE2" s="128"/>
      <c r="BVF2" s="128"/>
      <c r="BVG2" s="128"/>
      <c r="BVH2" s="128"/>
      <c r="BVI2" s="128"/>
      <c r="BVJ2" s="128"/>
      <c r="BVK2" s="128"/>
      <c r="BVL2" s="128"/>
      <c r="BVM2" s="128"/>
      <c r="BVN2" s="128"/>
      <c r="BVO2" s="128"/>
      <c r="BVP2" s="128"/>
      <c r="BVQ2" s="128"/>
      <c r="BVR2" s="128"/>
      <c r="BVS2" s="128"/>
      <c r="BVT2" s="128"/>
      <c r="BVU2" s="128"/>
      <c r="BVV2" s="128"/>
      <c r="BVW2" s="128"/>
      <c r="BVX2" s="128"/>
      <c r="BVY2" s="128"/>
      <c r="BVZ2" s="128"/>
      <c r="BWA2" s="128"/>
      <c r="BWB2" s="128"/>
      <c r="BWC2" s="128"/>
      <c r="BWD2" s="128"/>
      <c r="BWE2" s="128"/>
      <c r="BWF2" s="128"/>
      <c r="BWG2" s="128"/>
      <c r="BWH2" s="128"/>
      <c r="BWI2" s="128"/>
      <c r="BWJ2" s="128"/>
      <c r="BWK2" s="128"/>
      <c r="BWL2" s="128"/>
      <c r="BWM2" s="128"/>
      <c r="BWN2" s="128"/>
      <c r="BWO2" s="128"/>
      <c r="BWP2" s="128"/>
      <c r="BWQ2" s="128"/>
      <c r="BWR2" s="128"/>
      <c r="BWS2" s="128"/>
      <c r="BWT2" s="128"/>
      <c r="BWU2" s="128"/>
      <c r="BWV2" s="128"/>
      <c r="BWW2" s="128"/>
      <c r="BWX2" s="128"/>
      <c r="BWY2" s="128"/>
      <c r="BWZ2" s="128"/>
      <c r="BXA2" s="128"/>
      <c r="BXB2" s="128"/>
      <c r="BXC2" s="128"/>
      <c r="BXD2" s="128"/>
      <c r="BXE2" s="128"/>
      <c r="BXF2" s="128"/>
      <c r="BXG2" s="128"/>
      <c r="BXH2" s="128"/>
      <c r="BXI2" s="128"/>
      <c r="BXJ2" s="128"/>
      <c r="BXK2" s="128"/>
      <c r="BXL2" s="128"/>
      <c r="BXM2" s="128"/>
      <c r="BXN2" s="128"/>
      <c r="BXO2" s="128"/>
      <c r="BXP2" s="128"/>
      <c r="BXQ2" s="128"/>
      <c r="BXR2" s="128"/>
      <c r="BXS2" s="128"/>
      <c r="BXT2" s="128"/>
      <c r="BXU2" s="128"/>
      <c r="BXV2" s="128"/>
      <c r="BXW2" s="128"/>
      <c r="BXX2" s="128"/>
      <c r="BXY2" s="128"/>
      <c r="BXZ2" s="128"/>
      <c r="BYA2" s="128"/>
      <c r="BYB2" s="128"/>
      <c r="BYC2" s="128"/>
      <c r="BYD2" s="128"/>
      <c r="BYE2" s="128"/>
      <c r="BYF2" s="128"/>
      <c r="BYG2" s="128"/>
      <c r="BYH2" s="128"/>
      <c r="BYI2" s="128"/>
      <c r="BYJ2" s="128"/>
      <c r="BYK2" s="128"/>
      <c r="BYL2" s="128"/>
      <c r="BYM2" s="128"/>
      <c r="BYN2" s="128"/>
      <c r="BYO2" s="128"/>
      <c r="BYP2" s="128"/>
      <c r="BYQ2" s="128"/>
      <c r="BYR2" s="128"/>
      <c r="BYS2" s="128"/>
      <c r="BYT2" s="128"/>
      <c r="BYU2" s="128"/>
      <c r="BYV2" s="128"/>
      <c r="BYW2" s="128"/>
      <c r="BYX2" s="128"/>
      <c r="BYY2" s="128"/>
      <c r="BYZ2" s="128"/>
      <c r="BZA2" s="128"/>
      <c r="BZB2" s="128"/>
      <c r="BZC2" s="128"/>
      <c r="BZD2" s="128"/>
      <c r="BZE2" s="128"/>
      <c r="BZF2" s="128"/>
      <c r="BZG2" s="128"/>
      <c r="BZH2" s="128"/>
      <c r="BZI2" s="128"/>
      <c r="BZJ2" s="128"/>
      <c r="BZK2" s="128"/>
      <c r="BZL2" s="128"/>
      <c r="BZM2" s="128"/>
      <c r="BZN2" s="128"/>
      <c r="BZO2" s="128"/>
      <c r="BZP2" s="128"/>
      <c r="BZQ2" s="128"/>
      <c r="BZR2" s="128"/>
      <c r="BZS2" s="128"/>
      <c r="BZT2" s="128"/>
      <c r="BZU2" s="128"/>
      <c r="BZV2" s="128"/>
      <c r="BZW2" s="128"/>
      <c r="BZX2" s="128"/>
      <c r="BZY2" s="128"/>
      <c r="BZZ2" s="128"/>
      <c r="CAA2" s="128"/>
      <c r="CAB2" s="128"/>
      <c r="CAC2" s="128"/>
      <c r="CAD2" s="128"/>
      <c r="CAE2" s="128"/>
      <c r="CAF2" s="128"/>
      <c r="CAG2" s="128"/>
      <c r="CAH2" s="128"/>
      <c r="CAI2" s="128"/>
      <c r="CAJ2" s="128"/>
      <c r="CAK2" s="128"/>
      <c r="CAL2" s="128"/>
      <c r="CAM2" s="128"/>
      <c r="CAN2" s="128"/>
      <c r="CAO2" s="128"/>
      <c r="CAP2" s="128"/>
      <c r="CAQ2" s="128"/>
      <c r="CAR2" s="128"/>
      <c r="CAS2" s="128"/>
      <c r="CAT2" s="128"/>
      <c r="CAU2" s="128"/>
      <c r="CAV2" s="128"/>
      <c r="CAW2" s="128"/>
      <c r="CAX2" s="128"/>
      <c r="CAY2" s="128"/>
      <c r="CAZ2" s="128"/>
      <c r="CBA2" s="128"/>
      <c r="CBB2" s="128"/>
      <c r="CBC2" s="128"/>
      <c r="CBD2" s="128"/>
      <c r="CBE2" s="128"/>
      <c r="CBF2" s="128"/>
      <c r="CBG2" s="128"/>
      <c r="CBH2" s="128"/>
      <c r="CBI2" s="128"/>
      <c r="CBJ2" s="128"/>
      <c r="CBK2" s="128"/>
      <c r="CBL2" s="128"/>
      <c r="CBM2" s="128"/>
      <c r="CBN2" s="128"/>
      <c r="CBO2" s="128"/>
      <c r="CBP2" s="128"/>
      <c r="CBQ2" s="128"/>
      <c r="CBR2" s="128"/>
      <c r="CBS2" s="128"/>
      <c r="CBT2" s="128"/>
      <c r="CBU2" s="128"/>
      <c r="CBV2" s="128"/>
      <c r="CBW2" s="128"/>
      <c r="CBX2" s="128"/>
      <c r="CBY2" s="128"/>
      <c r="CBZ2" s="128"/>
      <c r="CCA2" s="128"/>
      <c r="CCB2" s="128"/>
      <c r="CCC2" s="128"/>
      <c r="CCD2" s="128"/>
      <c r="CCE2" s="128"/>
      <c r="CCF2" s="128"/>
      <c r="CCG2" s="128"/>
      <c r="CCH2" s="128"/>
      <c r="CCI2" s="128"/>
      <c r="CCJ2" s="128"/>
      <c r="CCK2" s="128"/>
      <c r="CCL2" s="128"/>
      <c r="CCM2" s="128"/>
      <c r="CCN2" s="128"/>
      <c r="CCO2" s="128"/>
      <c r="CCP2" s="128"/>
      <c r="CCQ2" s="128"/>
      <c r="CCR2" s="128"/>
      <c r="CCS2" s="128"/>
      <c r="CCT2" s="128"/>
      <c r="CCU2" s="128"/>
      <c r="CCV2" s="128"/>
      <c r="CCW2" s="128"/>
      <c r="CCX2" s="128"/>
      <c r="CCY2" s="128"/>
      <c r="CCZ2" s="128"/>
      <c r="CDA2" s="128"/>
      <c r="CDB2" s="128"/>
      <c r="CDC2" s="128"/>
      <c r="CDD2" s="128"/>
      <c r="CDE2" s="128"/>
      <c r="CDF2" s="128"/>
      <c r="CDG2" s="128"/>
      <c r="CDH2" s="128"/>
      <c r="CDI2" s="128"/>
      <c r="CDJ2" s="128"/>
      <c r="CDK2" s="128"/>
      <c r="CDL2" s="128"/>
      <c r="CDM2" s="128"/>
      <c r="CDN2" s="128"/>
      <c r="CDO2" s="128"/>
      <c r="CDP2" s="128"/>
      <c r="CDQ2" s="128"/>
      <c r="CDR2" s="128"/>
      <c r="CDS2" s="128"/>
      <c r="CDT2" s="128"/>
      <c r="CDU2" s="128"/>
      <c r="CDV2" s="128"/>
      <c r="CDW2" s="128"/>
      <c r="CDX2" s="128"/>
      <c r="CDY2" s="128"/>
      <c r="CDZ2" s="128"/>
      <c r="CEA2" s="128"/>
      <c r="CEB2" s="128"/>
      <c r="CEC2" s="128"/>
      <c r="CED2" s="128"/>
      <c r="CEE2" s="128"/>
      <c r="CEF2" s="128"/>
      <c r="CEG2" s="128"/>
      <c r="CEH2" s="128"/>
      <c r="CEI2" s="128"/>
      <c r="CEJ2" s="128"/>
      <c r="CEK2" s="128"/>
      <c r="CEL2" s="128"/>
      <c r="CEM2" s="128"/>
      <c r="CEN2" s="128"/>
      <c r="CEO2" s="128"/>
      <c r="CEP2" s="128"/>
      <c r="CEQ2" s="128"/>
      <c r="CER2" s="128"/>
      <c r="CES2" s="128"/>
      <c r="CET2" s="128"/>
      <c r="CEU2" s="128"/>
      <c r="CEV2" s="128"/>
      <c r="CEW2" s="128"/>
      <c r="CEX2" s="128"/>
      <c r="CEY2" s="128"/>
      <c r="CEZ2" s="128"/>
      <c r="CFA2" s="128"/>
      <c r="CFB2" s="128"/>
      <c r="CFC2" s="128"/>
      <c r="CFD2" s="128"/>
      <c r="CFE2" s="128"/>
      <c r="CFF2" s="128"/>
      <c r="CFG2" s="128"/>
      <c r="CFH2" s="128"/>
      <c r="CFI2" s="128"/>
      <c r="CFJ2" s="128"/>
      <c r="CFK2" s="128"/>
      <c r="CFL2" s="128"/>
      <c r="CFM2" s="128"/>
      <c r="CFN2" s="128"/>
      <c r="CFO2" s="128"/>
      <c r="CFP2" s="128"/>
      <c r="CFQ2" s="128"/>
      <c r="CFR2" s="128"/>
      <c r="CFS2" s="128"/>
      <c r="CFT2" s="128"/>
      <c r="CFU2" s="128"/>
      <c r="CFV2" s="128"/>
      <c r="CFW2" s="128"/>
      <c r="CFX2" s="128"/>
      <c r="CFY2" s="128"/>
      <c r="CFZ2" s="128"/>
      <c r="CGA2" s="128"/>
      <c r="CGB2" s="128"/>
      <c r="CGC2" s="128"/>
      <c r="CGD2" s="128"/>
      <c r="CGE2" s="128"/>
      <c r="CGF2" s="128"/>
      <c r="CGG2" s="128"/>
      <c r="CGH2" s="128"/>
      <c r="CGI2" s="128"/>
      <c r="CGJ2" s="128"/>
      <c r="CGK2" s="128"/>
      <c r="CGL2" s="128"/>
      <c r="CGM2" s="128"/>
      <c r="CGN2" s="128"/>
      <c r="CGO2" s="128"/>
      <c r="CGP2" s="128"/>
      <c r="CGQ2" s="128"/>
      <c r="CGR2" s="128"/>
      <c r="CGS2" s="128"/>
      <c r="CGT2" s="128"/>
      <c r="CGU2" s="128"/>
      <c r="CGV2" s="128"/>
      <c r="CGW2" s="128"/>
      <c r="CGX2" s="128"/>
      <c r="CGY2" s="128"/>
      <c r="CGZ2" s="128"/>
      <c r="CHA2" s="128"/>
      <c r="CHB2" s="128"/>
      <c r="CHC2" s="128"/>
      <c r="CHD2" s="128"/>
      <c r="CHE2" s="128"/>
      <c r="CHF2" s="128"/>
      <c r="CHG2" s="128"/>
      <c r="CHH2" s="128"/>
      <c r="CHI2" s="128"/>
      <c r="CHJ2" s="128"/>
      <c r="CHK2" s="128"/>
      <c r="CHL2" s="128"/>
      <c r="CHM2" s="128"/>
      <c r="CHN2" s="128"/>
      <c r="CHO2" s="128"/>
      <c r="CHP2" s="128"/>
      <c r="CHQ2" s="128"/>
      <c r="CHR2" s="128"/>
      <c r="CHS2" s="128"/>
      <c r="CHT2" s="128"/>
      <c r="CHU2" s="128"/>
      <c r="CHV2" s="128"/>
      <c r="CHW2" s="128"/>
      <c r="CHX2" s="128"/>
      <c r="CHY2" s="128"/>
      <c r="CHZ2" s="128"/>
      <c r="CIA2" s="128"/>
      <c r="CIB2" s="128"/>
      <c r="CIC2" s="128"/>
      <c r="CID2" s="128"/>
      <c r="CIE2" s="128"/>
      <c r="CIF2" s="128"/>
      <c r="CIG2" s="128"/>
      <c r="CIH2" s="128"/>
      <c r="CII2" s="128"/>
      <c r="CIJ2" s="128"/>
      <c r="CIK2" s="128"/>
      <c r="CIL2" s="128"/>
      <c r="CIM2" s="128"/>
      <c r="CIN2" s="128"/>
      <c r="CIO2" s="128"/>
      <c r="CIP2" s="128"/>
      <c r="CIQ2" s="128"/>
      <c r="CIR2" s="128"/>
      <c r="CIS2" s="128"/>
      <c r="CIT2" s="128"/>
      <c r="CIU2" s="128"/>
      <c r="CIV2" s="128"/>
      <c r="CIW2" s="128"/>
      <c r="CIX2" s="128"/>
      <c r="CIY2" s="128"/>
      <c r="CIZ2" s="128"/>
      <c r="CJA2" s="128"/>
      <c r="CJB2" s="128"/>
      <c r="CJC2" s="128"/>
      <c r="CJD2" s="128"/>
      <c r="CJE2" s="128"/>
      <c r="CJF2" s="128"/>
      <c r="CJG2" s="128"/>
      <c r="CJH2" s="128"/>
      <c r="CJI2" s="128"/>
      <c r="CJJ2" s="128"/>
      <c r="CJK2" s="128"/>
      <c r="CJL2" s="128"/>
      <c r="CJM2" s="128"/>
      <c r="CJN2" s="128"/>
      <c r="CJO2" s="128"/>
      <c r="CJP2" s="128"/>
      <c r="CJQ2" s="128"/>
      <c r="CJR2" s="128"/>
      <c r="CJS2" s="128"/>
      <c r="CJT2" s="128"/>
      <c r="CJU2" s="128"/>
      <c r="CJV2" s="128"/>
      <c r="CJW2" s="128"/>
      <c r="CJX2" s="128"/>
      <c r="CJY2" s="128"/>
      <c r="CJZ2" s="128"/>
      <c r="CKA2" s="128"/>
      <c r="CKB2" s="128"/>
      <c r="CKC2" s="128"/>
      <c r="CKD2" s="128"/>
      <c r="CKE2" s="128"/>
      <c r="CKF2" s="128"/>
      <c r="CKG2" s="128"/>
      <c r="CKH2" s="128"/>
      <c r="CKI2" s="128"/>
      <c r="CKJ2" s="128"/>
      <c r="CKK2" s="128"/>
      <c r="CKL2" s="128"/>
      <c r="CKM2" s="128"/>
      <c r="CKN2" s="128"/>
      <c r="CKO2" s="128"/>
      <c r="CKP2" s="128"/>
      <c r="CKQ2" s="128"/>
      <c r="CKR2" s="128"/>
      <c r="CKS2" s="128"/>
      <c r="CKT2" s="128"/>
      <c r="CKU2" s="128"/>
      <c r="CKV2" s="128"/>
      <c r="CKW2" s="128"/>
      <c r="CKX2" s="128"/>
      <c r="CKY2" s="128"/>
      <c r="CKZ2" s="128"/>
      <c r="CLA2" s="128"/>
      <c r="CLB2" s="128"/>
      <c r="CLC2" s="128"/>
      <c r="CLD2" s="128"/>
      <c r="CLE2" s="128"/>
      <c r="CLF2" s="128"/>
      <c r="CLG2" s="128"/>
      <c r="CLH2" s="128"/>
      <c r="CLI2" s="128"/>
      <c r="CLJ2" s="128"/>
      <c r="CLK2" s="128"/>
      <c r="CLL2" s="128"/>
      <c r="CLM2" s="128"/>
      <c r="CLN2" s="128"/>
      <c r="CLO2" s="128"/>
      <c r="CLP2" s="128"/>
      <c r="CLQ2" s="128"/>
      <c r="CLR2" s="128"/>
      <c r="CLS2" s="128"/>
      <c r="CLT2" s="128"/>
      <c r="CLU2" s="128"/>
      <c r="CLV2" s="128"/>
      <c r="CLW2" s="128"/>
      <c r="CLX2" s="128"/>
      <c r="CLY2" s="128"/>
      <c r="CLZ2" s="128"/>
      <c r="CMA2" s="128"/>
      <c r="CMB2" s="128"/>
      <c r="CMC2" s="128"/>
      <c r="CMD2" s="128"/>
      <c r="CME2" s="128"/>
      <c r="CMF2" s="128"/>
      <c r="CMG2" s="128"/>
      <c r="CMH2" s="128"/>
      <c r="CMI2" s="128"/>
      <c r="CMJ2" s="128"/>
      <c r="CMK2" s="128"/>
      <c r="CML2" s="128"/>
      <c r="CMM2" s="128"/>
      <c r="CMN2" s="128"/>
      <c r="CMO2" s="128"/>
      <c r="CMP2" s="128"/>
      <c r="CMQ2" s="128"/>
      <c r="CMR2" s="128"/>
      <c r="CMS2" s="128"/>
      <c r="CMT2" s="128"/>
      <c r="CMU2" s="128"/>
      <c r="CMV2" s="128"/>
      <c r="CMW2" s="128"/>
      <c r="CMX2" s="128"/>
      <c r="CMY2" s="128"/>
      <c r="CMZ2" s="128"/>
      <c r="CNA2" s="128"/>
      <c r="CNB2" s="128"/>
      <c r="CNC2" s="128"/>
      <c r="CND2" s="128"/>
      <c r="CNE2" s="128"/>
      <c r="CNF2" s="128"/>
      <c r="CNG2" s="128"/>
      <c r="CNH2" s="128"/>
      <c r="CNI2" s="128"/>
      <c r="CNJ2" s="128"/>
      <c r="CNK2" s="128"/>
      <c r="CNL2" s="128"/>
      <c r="CNM2" s="128"/>
      <c r="CNN2" s="128"/>
      <c r="CNO2" s="128"/>
      <c r="CNP2" s="128"/>
      <c r="CNQ2" s="128"/>
      <c r="CNR2" s="128"/>
      <c r="CNS2" s="128"/>
      <c r="CNT2" s="128"/>
      <c r="CNU2" s="128"/>
      <c r="CNV2" s="128"/>
      <c r="CNW2" s="128"/>
      <c r="CNX2" s="128"/>
      <c r="CNY2" s="128"/>
      <c r="CNZ2" s="128"/>
      <c r="COA2" s="128"/>
      <c r="COB2" s="128"/>
      <c r="COC2" s="128"/>
      <c r="COD2" s="128"/>
      <c r="COE2" s="128"/>
      <c r="COF2" s="128"/>
      <c r="COG2" s="128"/>
      <c r="COH2" s="128"/>
      <c r="COI2" s="128"/>
      <c r="COJ2" s="128"/>
      <c r="COK2" s="128"/>
      <c r="COL2" s="128"/>
      <c r="COM2" s="128"/>
      <c r="CON2" s="128"/>
      <c r="COO2" s="128"/>
      <c r="COP2" s="128"/>
      <c r="COQ2" s="128"/>
      <c r="COR2" s="128"/>
      <c r="COS2" s="128"/>
      <c r="COT2" s="128"/>
      <c r="COU2" s="128"/>
      <c r="COV2" s="128"/>
      <c r="COW2" s="128"/>
      <c r="COX2" s="128"/>
      <c r="COY2" s="128"/>
      <c r="COZ2" s="128"/>
      <c r="CPA2" s="128"/>
      <c r="CPB2" s="128"/>
      <c r="CPC2" s="128"/>
      <c r="CPD2" s="128"/>
      <c r="CPE2" s="128"/>
      <c r="CPF2" s="128"/>
      <c r="CPG2" s="128"/>
      <c r="CPH2" s="128"/>
      <c r="CPI2" s="128"/>
      <c r="CPJ2" s="128"/>
      <c r="CPK2" s="128"/>
      <c r="CPL2" s="128"/>
      <c r="CPM2" s="128"/>
      <c r="CPN2" s="128"/>
      <c r="CPO2" s="128"/>
      <c r="CPP2" s="128"/>
      <c r="CPQ2" s="128"/>
      <c r="CPR2" s="128"/>
      <c r="CPS2" s="128"/>
      <c r="CPT2" s="128"/>
      <c r="CPU2" s="128"/>
      <c r="CPV2" s="128"/>
      <c r="CPW2" s="128"/>
      <c r="CPX2" s="128"/>
      <c r="CPY2" s="128"/>
      <c r="CPZ2" s="128"/>
      <c r="CQA2" s="128"/>
      <c r="CQB2" s="128"/>
      <c r="CQC2" s="128"/>
      <c r="CQD2" s="128"/>
      <c r="CQE2" s="128"/>
      <c r="CQF2" s="128"/>
      <c r="CQG2" s="128"/>
      <c r="CQH2" s="128"/>
      <c r="CQI2" s="128"/>
      <c r="CQJ2" s="128"/>
      <c r="CQK2" s="128"/>
      <c r="CQL2" s="128"/>
      <c r="CQM2" s="128"/>
      <c r="CQN2" s="128"/>
      <c r="CQO2" s="128"/>
      <c r="CQP2" s="128"/>
      <c r="CQQ2" s="128"/>
      <c r="CQR2" s="128"/>
      <c r="CQS2" s="128"/>
      <c r="CQT2" s="128"/>
      <c r="CQU2" s="128"/>
      <c r="CQV2" s="128"/>
      <c r="CQW2" s="128"/>
      <c r="CQX2" s="128"/>
      <c r="CQY2" s="128"/>
      <c r="CQZ2" s="128"/>
      <c r="CRA2" s="128"/>
      <c r="CRB2" s="128"/>
      <c r="CRC2" s="128"/>
      <c r="CRD2" s="128"/>
      <c r="CRE2" s="128"/>
      <c r="CRF2" s="128"/>
      <c r="CRG2" s="128"/>
      <c r="CRH2" s="128"/>
      <c r="CRI2" s="128"/>
      <c r="CRJ2" s="128"/>
      <c r="CRK2" s="128"/>
      <c r="CRL2" s="128"/>
      <c r="CRM2" s="128"/>
      <c r="CRN2" s="128"/>
      <c r="CRO2" s="128"/>
      <c r="CRP2" s="128"/>
      <c r="CRQ2" s="128"/>
      <c r="CRR2" s="128"/>
      <c r="CRS2" s="128"/>
      <c r="CRT2" s="128"/>
      <c r="CRU2" s="128"/>
      <c r="CRV2" s="128"/>
      <c r="CRW2" s="128"/>
      <c r="CRX2" s="128"/>
      <c r="CRY2" s="128"/>
      <c r="CRZ2" s="128"/>
      <c r="CSA2" s="128"/>
      <c r="CSB2" s="128"/>
      <c r="CSC2" s="128"/>
      <c r="CSD2" s="128"/>
      <c r="CSE2" s="128"/>
      <c r="CSF2" s="128"/>
      <c r="CSG2" s="128"/>
      <c r="CSH2" s="128"/>
      <c r="CSI2" s="128"/>
      <c r="CSJ2" s="128"/>
      <c r="CSK2" s="128"/>
      <c r="CSL2" s="128"/>
      <c r="CSM2" s="128"/>
      <c r="CSN2" s="128"/>
      <c r="CSO2" s="128"/>
      <c r="CSP2" s="128"/>
      <c r="CSQ2" s="128"/>
      <c r="CSR2" s="128"/>
      <c r="CSS2" s="128"/>
      <c r="CST2" s="128"/>
      <c r="CSU2" s="128"/>
      <c r="CSV2" s="128"/>
      <c r="CSW2" s="128"/>
      <c r="CSX2" s="128"/>
      <c r="CSY2" s="128"/>
      <c r="CSZ2" s="128"/>
      <c r="CTA2" s="128"/>
      <c r="CTB2" s="128"/>
      <c r="CTC2" s="128"/>
      <c r="CTD2" s="128"/>
      <c r="CTE2" s="128"/>
      <c r="CTF2" s="128"/>
      <c r="CTG2" s="128"/>
      <c r="CTH2" s="128"/>
      <c r="CTI2" s="128"/>
      <c r="CTJ2" s="128"/>
      <c r="CTK2" s="128"/>
      <c r="CTL2" s="128"/>
      <c r="CTM2" s="128"/>
      <c r="CTN2" s="128"/>
      <c r="CTO2" s="128"/>
      <c r="CTP2" s="128"/>
      <c r="CTQ2" s="128"/>
      <c r="CTR2" s="128"/>
      <c r="CTS2" s="128"/>
      <c r="CTT2" s="128"/>
      <c r="CTU2" s="128"/>
      <c r="CTV2" s="128"/>
      <c r="CTW2" s="128"/>
      <c r="CTX2" s="128"/>
      <c r="CTY2" s="128"/>
      <c r="CTZ2" s="128"/>
      <c r="CUA2" s="128"/>
      <c r="CUB2" s="128"/>
      <c r="CUC2" s="128"/>
      <c r="CUD2" s="128"/>
      <c r="CUE2" s="128"/>
      <c r="CUF2" s="128"/>
      <c r="CUG2" s="128"/>
      <c r="CUH2" s="128"/>
      <c r="CUI2" s="128"/>
      <c r="CUJ2" s="128"/>
      <c r="CUK2" s="128"/>
      <c r="CUL2" s="128"/>
      <c r="CUM2" s="128"/>
      <c r="CUN2" s="128"/>
      <c r="CUO2" s="128"/>
      <c r="CUP2" s="128"/>
      <c r="CUQ2" s="128"/>
      <c r="CUR2" s="128"/>
      <c r="CUS2" s="128"/>
      <c r="CUT2" s="128"/>
      <c r="CUU2" s="128"/>
      <c r="CUV2" s="128"/>
      <c r="CUW2" s="128"/>
      <c r="CUX2" s="128"/>
      <c r="CUY2" s="128"/>
      <c r="CUZ2" s="128"/>
      <c r="CVA2" s="128"/>
      <c r="CVB2" s="128"/>
      <c r="CVC2" s="128"/>
      <c r="CVD2" s="128"/>
      <c r="CVE2" s="128"/>
      <c r="CVF2" s="128"/>
      <c r="CVG2" s="128"/>
      <c r="CVH2" s="128"/>
      <c r="CVI2" s="128"/>
      <c r="CVJ2" s="128"/>
      <c r="CVK2" s="128"/>
      <c r="CVL2" s="128"/>
      <c r="CVM2" s="128"/>
      <c r="CVN2" s="128"/>
      <c r="CVO2" s="128"/>
      <c r="CVP2" s="128"/>
      <c r="CVQ2" s="128"/>
      <c r="CVR2" s="128"/>
      <c r="CVS2" s="128"/>
      <c r="CVT2" s="128"/>
      <c r="CVU2" s="128"/>
      <c r="CVV2" s="128"/>
      <c r="CVW2" s="128"/>
      <c r="CVX2" s="128"/>
      <c r="CVY2" s="128"/>
      <c r="CVZ2" s="128"/>
      <c r="CWA2" s="128"/>
      <c r="CWB2" s="128"/>
      <c r="CWC2" s="128"/>
      <c r="CWD2" s="128"/>
      <c r="CWE2" s="128"/>
      <c r="CWF2" s="128"/>
      <c r="CWG2" s="128"/>
      <c r="CWH2" s="128"/>
      <c r="CWI2" s="128"/>
      <c r="CWJ2" s="128"/>
      <c r="CWK2" s="128"/>
      <c r="CWL2" s="128"/>
      <c r="CWM2" s="128"/>
      <c r="CWN2" s="128"/>
      <c r="CWO2" s="128"/>
      <c r="CWP2" s="128"/>
      <c r="CWQ2" s="128"/>
      <c r="CWR2" s="128"/>
      <c r="CWS2" s="128"/>
      <c r="CWT2" s="128"/>
      <c r="CWU2" s="128"/>
      <c r="CWV2" s="128"/>
      <c r="CWW2" s="128"/>
      <c r="CWX2" s="128"/>
      <c r="CWY2" s="128"/>
      <c r="CWZ2" s="128"/>
      <c r="CXA2" s="128"/>
      <c r="CXB2" s="128"/>
      <c r="CXC2" s="128"/>
      <c r="CXD2" s="128"/>
      <c r="CXE2" s="128"/>
      <c r="CXF2" s="128"/>
      <c r="CXG2" s="128"/>
      <c r="CXH2" s="128"/>
      <c r="CXI2" s="128"/>
      <c r="CXJ2" s="128"/>
      <c r="CXK2" s="128"/>
      <c r="CXL2" s="128"/>
      <c r="CXM2" s="128"/>
      <c r="CXN2" s="128"/>
      <c r="CXO2" s="128"/>
      <c r="CXP2" s="128"/>
      <c r="CXQ2" s="128"/>
      <c r="CXR2" s="128"/>
      <c r="CXS2" s="128"/>
      <c r="CXT2" s="128"/>
      <c r="CXU2" s="128"/>
      <c r="CXV2" s="128"/>
      <c r="CXW2" s="128"/>
      <c r="CXX2" s="128"/>
      <c r="CXY2" s="128"/>
      <c r="CXZ2" s="128"/>
      <c r="CYA2" s="128"/>
      <c r="CYB2" s="128"/>
      <c r="CYC2" s="128"/>
      <c r="CYD2" s="128"/>
      <c r="CYE2" s="128"/>
      <c r="CYF2" s="128"/>
      <c r="CYG2" s="128"/>
      <c r="CYH2" s="128"/>
      <c r="CYI2" s="128"/>
      <c r="CYJ2" s="128"/>
      <c r="CYK2" s="128"/>
      <c r="CYL2" s="128"/>
      <c r="CYM2" s="128"/>
      <c r="CYN2" s="128"/>
      <c r="CYO2" s="128"/>
      <c r="CYP2" s="128"/>
      <c r="CYQ2" s="128"/>
      <c r="CYR2" s="128"/>
      <c r="CYS2" s="128"/>
      <c r="CYT2" s="128"/>
      <c r="CYU2" s="128"/>
      <c r="CYV2" s="128"/>
      <c r="CYW2" s="128"/>
      <c r="CYX2" s="128"/>
      <c r="CYY2" s="128"/>
      <c r="CYZ2" s="128"/>
      <c r="CZA2" s="128"/>
      <c r="CZB2" s="128"/>
      <c r="CZC2" s="128"/>
      <c r="CZD2" s="128"/>
      <c r="CZE2" s="128"/>
      <c r="CZF2" s="128"/>
      <c r="CZG2" s="128"/>
      <c r="CZH2" s="128"/>
      <c r="CZI2" s="128"/>
      <c r="CZJ2" s="128"/>
      <c r="CZK2" s="128"/>
      <c r="CZL2" s="128"/>
      <c r="CZM2" s="128"/>
      <c r="CZN2" s="128"/>
      <c r="CZO2" s="128"/>
      <c r="CZP2" s="128"/>
      <c r="CZQ2" s="128"/>
      <c r="CZR2" s="128"/>
      <c r="CZS2" s="128"/>
      <c r="CZT2" s="128"/>
      <c r="CZU2" s="128"/>
      <c r="CZV2" s="128"/>
      <c r="CZW2" s="128"/>
      <c r="CZX2" s="128"/>
      <c r="CZY2" s="128"/>
      <c r="CZZ2" s="128"/>
      <c r="DAA2" s="128"/>
      <c r="DAB2" s="128"/>
      <c r="DAC2" s="128"/>
      <c r="DAD2" s="128"/>
      <c r="DAE2" s="128"/>
      <c r="DAF2" s="128"/>
      <c r="DAG2" s="128"/>
      <c r="DAH2" s="128"/>
      <c r="DAI2" s="128"/>
      <c r="DAJ2" s="128"/>
      <c r="DAK2" s="128"/>
      <c r="DAL2" s="128"/>
      <c r="DAM2" s="128"/>
      <c r="DAN2" s="128"/>
      <c r="DAO2" s="128"/>
      <c r="DAP2" s="128"/>
      <c r="DAQ2" s="128"/>
      <c r="DAR2" s="128"/>
      <c r="DAS2" s="128"/>
      <c r="DAT2" s="128"/>
      <c r="DAU2" s="128"/>
      <c r="DAV2" s="128"/>
      <c r="DAW2" s="128"/>
      <c r="DAX2" s="128"/>
      <c r="DAY2" s="128"/>
      <c r="DAZ2" s="128"/>
      <c r="DBA2" s="128"/>
      <c r="DBB2" s="128"/>
      <c r="DBC2" s="128"/>
      <c r="DBD2" s="128"/>
      <c r="DBE2" s="128"/>
      <c r="DBF2" s="128"/>
      <c r="DBG2" s="128"/>
      <c r="DBH2" s="128"/>
      <c r="DBI2" s="128"/>
      <c r="DBJ2" s="128"/>
      <c r="DBK2" s="128"/>
      <c r="DBL2" s="128"/>
      <c r="DBM2" s="128"/>
      <c r="DBN2" s="128"/>
      <c r="DBO2" s="128"/>
      <c r="DBP2" s="128"/>
      <c r="DBQ2" s="128"/>
      <c r="DBR2" s="128"/>
      <c r="DBS2" s="128"/>
      <c r="DBT2" s="128"/>
      <c r="DBU2" s="128"/>
      <c r="DBV2" s="128"/>
      <c r="DBW2" s="128"/>
      <c r="DBX2" s="128"/>
      <c r="DBY2" s="128"/>
      <c r="DBZ2" s="128"/>
      <c r="DCA2" s="128"/>
      <c r="DCB2" s="128"/>
      <c r="DCC2" s="128"/>
      <c r="DCD2" s="128"/>
      <c r="DCE2" s="128"/>
      <c r="DCF2" s="128"/>
      <c r="DCG2" s="128"/>
      <c r="DCH2" s="128"/>
      <c r="DCI2" s="128"/>
      <c r="DCJ2" s="128"/>
      <c r="DCK2" s="128"/>
      <c r="DCL2" s="128"/>
      <c r="DCM2" s="128"/>
      <c r="DCN2" s="128"/>
      <c r="DCO2" s="128"/>
      <c r="DCP2" s="128"/>
      <c r="DCQ2" s="128"/>
      <c r="DCR2" s="128"/>
      <c r="DCS2" s="128"/>
      <c r="DCT2" s="128"/>
      <c r="DCU2" s="128"/>
      <c r="DCV2" s="128"/>
      <c r="DCW2" s="128"/>
      <c r="DCX2" s="128"/>
      <c r="DCY2" s="128"/>
      <c r="DCZ2" s="128"/>
      <c r="DDA2" s="128"/>
      <c r="DDB2" s="128"/>
      <c r="DDC2" s="128"/>
      <c r="DDD2" s="128"/>
      <c r="DDE2" s="128"/>
      <c r="DDF2" s="128"/>
      <c r="DDG2" s="128"/>
      <c r="DDH2" s="128"/>
      <c r="DDI2" s="128"/>
      <c r="DDJ2" s="128"/>
      <c r="DDK2" s="128"/>
      <c r="DDL2" s="128"/>
      <c r="DDM2" s="128"/>
      <c r="DDN2" s="128"/>
      <c r="DDO2" s="128"/>
      <c r="DDP2" s="128"/>
      <c r="DDQ2" s="128"/>
      <c r="DDR2" s="128"/>
      <c r="DDS2" s="128"/>
      <c r="DDT2" s="128"/>
      <c r="DDU2" s="128"/>
      <c r="DDV2" s="128"/>
      <c r="DDW2" s="128"/>
      <c r="DDX2" s="128"/>
      <c r="DDY2" s="128"/>
      <c r="DDZ2" s="128"/>
      <c r="DEA2" s="128"/>
      <c r="DEB2" s="128"/>
      <c r="DEC2" s="128"/>
      <c r="DED2" s="128"/>
      <c r="DEE2" s="128"/>
      <c r="DEF2" s="128"/>
      <c r="DEG2" s="128"/>
      <c r="DEH2" s="128"/>
      <c r="DEI2" s="128"/>
      <c r="DEJ2" s="128"/>
      <c r="DEK2" s="128"/>
      <c r="DEL2" s="128"/>
      <c r="DEM2" s="128"/>
      <c r="DEN2" s="128"/>
      <c r="DEO2" s="128"/>
      <c r="DEP2" s="128"/>
      <c r="DEQ2" s="128"/>
      <c r="DER2" s="128"/>
      <c r="DES2" s="128"/>
      <c r="DET2" s="128"/>
      <c r="DEU2" s="128"/>
      <c r="DEV2" s="128"/>
      <c r="DEW2" s="128"/>
      <c r="DEX2" s="128"/>
      <c r="DEY2" s="128"/>
      <c r="DEZ2" s="128"/>
      <c r="DFA2" s="128"/>
      <c r="DFB2" s="128"/>
      <c r="DFC2" s="128"/>
      <c r="DFD2" s="128"/>
      <c r="DFE2" s="128"/>
      <c r="DFF2" s="128"/>
      <c r="DFG2" s="128"/>
      <c r="DFH2" s="128"/>
      <c r="DFI2" s="128"/>
      <c r="DFJ2" s="128"/>
      <c r="DFK2" s="128"/>
      <c r="DFL2" s="128"/>
      <c r="DFM2" s="128"/>
      <c r="DFN2" s="128"/>
      <c r="DFO2" s="128"/>
      <c r="DFP2" s="128"/>
      <c r="DFQ2" s="128"/>
      <c r="DFR2" s="128"/>
      <c r="DFS2" s="128"/>
      <c r="DFT2" s="128"/>
      <c r="DFU2" s="128"/>
      <c r="DFV2" s="128"/>
      <c r="DFW2" s="128"/>
      <c r="DFX2" s="128"/>
      <c r="DFY2" s="128"/>
      <c r="DFZ2" s="128"/>
      <c r="DGA2" s="128"/>
      <c r="DGB2" s="128"/>
      <c r="DGC2" s="128"/>
      <c r="DGD2" s="128"/>
      <c r="DGE2" s="128"/>
      <c r="DGF2" s="128"/>
      <c r="DGG2" s="128"/>
      <c r="DGH2" s="128"/>
      <c r="DGI2" s="128"/>
      <c r="DGJ2" s="128"/>
      <c r="DGK2" s="128"/>
      <c r="DGL2" s="128"/>
      <c r="DGM2" s="128"/>
      <c r="DGN2" s="128"/>
      <c r="DGO2" s="128"/>
      <c r="DGP2" s="128"/>
      <c r="DGQ2" s="128"/>
      <c r="DGR2" s="128"/>
      <c r="DGS2" s="128"/>
      <c r="DGT2" s="128"/>
      <c r="DGU2" s="128"/>
      <c r="DGV2" s="128"/>
      <c r="DGW2" s="128"/>
      <c r="DGX2" s="128"/>
      <c r="DGY2" s="128"/>
      <c r="DGZ2" s="128"/>
      <c r="DHA2" s="128"/>
      <c r="DHB2" s="128"/>
      <c r="DHC2" s="128"/>
      <c r="DHD2" s="128"/>
      <c r="DHE2" s="128"/>
      <c r="DHF2" s="128"/>
      <c r="DHG2" s="128"/>
      <c r="DHH2" s="128"/>
      <c r="DHI2" s="128"/>
      <c r="DHJ2" s="128"/>
      <c r="DHK2" s="128"/>
      <c r="DHL2" s="128"/>
      <c r="DHM2" s="128"/>
      <c r="DHN2" s="128"/>
      <c r="DHO2" s="128"/>
      <c r="DHP2" s="128"/>
      <c r="DHQ2" s="128"/>
      <c r="DHR2" s="128"/>
      <c r="DHS2" s="128"/>
      <c r="DHT2" s="128"/>
      <c r="DHU2" s="128"/>
      <c r="DHV2" s="128"/>
      <c r="DHW2" s="128"/>
      <c r="DHX2" s="128"/>
      <c r="DHY2" s="128"/>
      <c r="DHZ2" s="128"/>
      <c r="DIA2" s="128"/>
      <c r="DIB2" s="128"/>
      <c r="DIC2" s="128"/>
      <c r="DID2" s="128"/>
      <c r="DIE2" s="128"/>
      <c r="DIF2" s="128"/>
      <c r="DIG2" s="128"/>
      <c r="DIH2" s="128"/>
      <c r="DII2" s="128"/>
      <c r="DIJ2" s="128"/>
      <c r="DIK2" s="128"/>
      <c r="DIL2" s="128"/>
      <c r="DIM2" s="128"/>
      <c r="DIN2" s="128"/>
      <c r="DIO2" s="128"/>
      <c r="DIP2" s="128"/>
      <c r="DIQ2" s="128"/>
      <c r="DIR2" s="128"/>
      <c r="DIS2" s="128"/>
      <c r="DIT2" s="128"/>
      <c r="DIU2" s="128"/>
      <c r="DIV2" s="128"/>
      <c r="DIW2" s="128"/>
      <c r="DIX2" s="128"/>
      <c r="DIY2" s="128"/>
      <c r="DIZ2" s="128"/>
      <c r="DJA2" s="128"/>
      <c r="DJB2" s="128"/>
      <c r="DJC2" s="128"/>
      <c r="DJD2" s="128"/>
      <c r="DJE2" s="128"/>
      <c r="DJF2" s="128"/>
      <c r="DJG2" s="128"/>
      <c r="DJH2" s="128"/>
      <c r="DJI2" s="128"/>
      <c r="DJJ2" s="128"/>
      <c r="DJK2" s="128"/>
      <c r="DJL2" s="128"/>
      <c r="DJM2" s="128"/>
      <c r="DJN2" s="128"/>
      <c r="DJO2" s="128"/>
      <c r="DJP2" s="128"/>
      <c r="DJQ2" s="128"/>
      <c r="DJR2" s="128"/>
      <c r="DJS2" s="128"/>
      <c r="DJT2" s="128"/>
      <c r="DJU2" s="128"/>
      <c r="DJV2" s="128"/>
      <c r="DJW2" s="128"/>
      <c r="DJX2" s="128"/>
      <c r="DJY2" s="128"/>
      <c r="DJZ2" s="128"/>
      <c r="DKA2" s="128"/>
      <c r="DKB2" s="128"/>
      <c r="DKC2" s="128"/>
      <c r="DKD2" s="128"/>
      <c r="DKE2" s="128"/>
      <c r="DKF2" s="128"/>
      <c r="DKG2" s="128"/>
      <c r="DKH2" s="128"/>
      <c r="DKI2" s="128"/>
      <c r="DKJ2" s="128"/>
      <c r="DKK2" s="128"/>
      <c r="DKL2" s="128"/>
      <c r="DKM2" s="128"/>
      <c r="DKN2" s="128"/>
      <c r="DKO2" s="128"/>
      <c r="DKP2" s="128"/>
      <c r="DKQ2" s="128"/>
      <c r="DKR2" s="128"/>
      <c r="DKS2" s="128"/>
      <c r="DKT2" s="128"/>
      <c r="DKU2" s="128"/>
      <c r="DKV2" s="128"/>
      <c r="DKW2" s="128"/>
      <c r="DKX2" s="128"/>
      <c r="DKY2" s="128"/>
      <c r="DKZ2" s="128"/>
      <c r="DLA2" s="128"/>
      <c r="DLB2" s="128"/>
      <c r="DLC2" s="128"/>
      <c r="DLD2" s="128"/>
      <c r="DLE2" s="128"/>
      <c r="DLF2" s="128"/>
      <c r="DLG2" s="128"/>
      <c r="DLH2" s="128"/>
      <c r="DLI2" s="128"/>
      <c r="DLJ2" s="128"/>
      <c r="DLK2" s="128"/>
      <c r="DLL2" s="128"/>
      <c r="DLM2" s="128"/>
      <c r="DLN2" s="128"/>
      <c r="DLO2" s="128"/>
      <c r="DLP2" s="128"/>
      <c r="DLQ2" s="128"/>
      <c r="DLR2" s="128"/>
      <c r="DLS2" s="128"/>
      <c r="DLT2" s="128"/>
      <c r="DLU2" s="128"/>
      <c r="DLV2" s="128"/>
      <c r="DLW2" s="128"/>
      <c r="DLX2" s="128"/>
      <c r="DLY2" s="128"/>
      <c r="DLZ2" s="128"/>
      <c r="DMA2" s="128"/>
      <c r="DMB2" s="128"/>
      <c r="DMC2" s="128"/>
      <c r="DMD2" s="128"/>
      <c r="DME2" s="128"/>
      <c r="DMF2" s="128"/>
      <c r="DMG2" s="128"/>
      <c r="DMH2" s="128"/>
      <c r="DMI2" s="128"/>
      <c r="DMJ2" s="128"/>
      <c r="DMK2" s="128"/>
      <c r="DML2" s="128"/>
      <c r="DMM2" s="128"/>
      <c r="DMN2" s="128"/>
      <c r="DMO2" s="128"/>
      <c r="DMP2" s="128"/>
      <c r="DMQ2" s="128"/>
      <c r="DMR2" s="128"/>
      <c r="DMS2" s="128"/>
      <c r="DMT2" s="128"/>
      <c r="DMU2" s="128"/>
      <c r="DMV2" s="128"/>
      <c r="DMW2" s="128"/>
      <c r="DMX2" s="128"/>
      <c r="DMY2" s="128"/>
      <c r="DMZ2" s="128"/>
      <c r="DNA2" s="128"/>
      <c r="DNB2" s="128"/>
      <c r="DNC2" s="128"/>
      <c r="DND2" s="128"/>
      <c r="DNE2" s="128"/>
      <c r="DNF2" s="128"/>
      <c r="DNG2" s="128"/>
      <c r="DNH2" s="128"/>
      <c r="DNI2" s="128"/>
      <c r="DNJ2" s="128"/>
      <c r="DNK2" s="128"/>
      <c r="DNL2" s="128"/>
      <c r="DNM2" s="128"/>
      <c r="DNN2" s="128"/>
      <c r="DNO2" s="128"/>
      <c r="DNP2" s="128"/>
      <c r="DNQ2" s="128"/>
      <c r="DNR2" s="128"/>
      <c r="DNS2" s="128"/>
      <c r="DNT2" s="128"/>
      <c r="DNU2" s="128"/>
      <c r="DNV2" s="128"/>
      <c r="DNW2" s="128"/>
      <c r="DNX2" s="128"/>
      <c r="DNY2" s="128"/>
      <c r="DNZ2" s="128"/>
      <c r="DOA2" s="128"/>
      <c r="DOB2" s="128"/>
      <c r="DOC2" s="128"/>
      <c r="DOD2" s="128"/>
      <c r="DOE2" s="128"/>
      <c r="DOF2" s="128"/>
      <c r="DOG2" s="128"/>
      <c r="DOH2" s="128"/>
      <c r="DOI2" s="128"/>
      <c r="DOJ2" s="128"/>
      <c r="DOK2" s="128"/>
      <c r="DOL2" s="128"/>
      <c r="DOM2" s="128"/>
      <c r="DON2" s="128"/>
      <c r="DOO2" s="128"/>
      <c r="DOP2" s="128"/>
      <c r="DOQ2" s="128"/>
      <c r="DOR2" s="128"/>
      <c r="DOS2" s="128"/>
      <c r="DOT2" s="128"/>
      <c r="DOU2" s="128"/>
      <c r="DOV2" s="128"/>
      <c r="DOW2" s="128"/>
      <c r="DOX2" s="128"/>
      <c r="DOY2" s="128"/>
      <c r="DOZ2" s="128"/>
      <c r="DPA2" s="128"/>
      <c r="DPB2" s="128"/>
      <c r="DPC2" s="128"/>
      <c r="DPD2" s="128"/>
      <c r="DPE2" s="128"/>
      <c r="DPF2" s="128"/>
      <c r="DPG2" s="128"/>
      <c r="DPH2" s="128"/>
      <c r="DPI2" s="128"/>
      <c r="DPJ2" s="128"/>
      <c r="DPK2" s="128"/>
      <c r="DPL2" s="128"/>
      <c r="DPM2" s="128"/>
      <c r="DPN2" s="128"/>
      <c r="DPO2" s="128"/>
      <c r="DPP2" s="128"/>
      <c r="DPQ2" s="128"/>
      <c r="DPR2" s="128"/>
      <c r="DPS2" s="128"/>
      <c r="DPT2" s="128"/>
      <c r="DPU2" s="128"/>
      <c r="DPV2" s="128"/>
      <c r="DPW2" s="128"/>
      <c r="DPX2" s="128"/>
      <c r="DPY2" s="128"/>
      <c r="DPZ2" s="128"/>
      <c r="DQA2" s="128"/>
      <c r="DQB2" s="128"/>
      <c r="DQC2" s="128"/>
      <c r="DQD2" s="128"/>
      <c r="DQE2" s="128"/>
      <c r="DQF2" s="128"/>
      <c r="DQG2" s="128"/>
      <c r="DQH2" s="128"/>
      <c r="DQI2" s="128"/>
      <c r="DQJ2" s="128"/>
      <c r="DQK2" s="128"/>
      <c r="DQL2" s="128"/>
      <c r="DQM2" s="128"/>
      <c r="DQN2" s="128"/>
      <c r="DQO2" s="128"/>
      <c r="DQP2" s="128"/>
      <c r="DQQ2" s="128"/>
      <c r="DQR2" s="128"/>
      <c r="DQS2" s="128"/>
      <c r="DQT2" s="128"/>
      <c r="DQU2" s="128"/>
      <c r="DQV2" s="128"/>
      <c r="DQW2" s="128"/>
      <c r="DQX2" s="128"/>
      <c r="DQY2" s="128"/>
      <c r="DQZ2" s="128"/>
      <c r="DRA2" s="128"/>
      <c r="DRB2" s="128"/>
      <c r="DRC2" s="128"/>
      <c r="DRD2" s="128"/>
      <c r="DRE2" s="128"/>
      <c r="DRF2" s="128"/>
      <c r="DRG2" s="128"/>
      <c r="DRH2" s="128"/>
      <c r="DRI2" s="128"/>
      <c r="DRJ2" s="128"/>
      <c r="DRK2" s="128"/>
      <c r="DRL2" s="128"/>
      <c r="DRM2" s="128"/>
      <c r="DRN2" s="128"/>
      <c r="DRO2" s="128"/>
      <c r="DRP2" s="128"/>
      <c r="DRQ2" s="128"/>
      <c r="DRR2" s="128"/>
      <c r="DRS2" s="128"/>
      <c r="DRT2" s="128"/>
      <c r="DRU2" s="128"/>
      <c r="DRV2" s="128"/>
      <c r="DRW2" s="128"/>
      <c r="DRX2" s="128"/>
      <c r="DRY2" s="128"/>
      <c r="DRZ2" s="128"/>
      <c r="DSA2" s="128"/>
      <c r="DSB2" s="128"/>
      <c r="DSC2" s="128"/>
      <c r="DSD2" s="128"/>
      <c r="DSE2" s="128"/>
      <c r="DSF2" s="128"/>
      <c r="DSG2" s="128"/>
      <c r="DSH2" s="128"/>
      <c r="DSI2" s="128"/>
      <c r="DSJ2" s="128"/>
      <c r="DSK2" s="128"/>
      <c r="DSL2" s="128"/>
      <c r="DSM2" s="128"/>
      <c r="DSN2" s="128"/>
      <c r="DSO2" s="128"/>
      <c r="DSP2" s="128"/>
      <c r="DSQ2" s="128"/>
      <c r="DSR2" s="128"/>
      <c r="DSS2" s="128"/>
      <c r="DST2" s="128"/>
      <c r="DSU2" s="128"/>
      <c r="DSV2" s="128"/>
      <c r="DSW2" s="128"/>
      <c r="DSX2" s="128"/>
      <c r="DSY2" s="128"/>
      <c r="DSZ2" s="128"/>
      <c r="DTA2" s="128"/>
      <c r="DTB2" s="128"/>
      <c r="DTC2" s="128"/>
      <c r="DTD2" s="128"/>
      <c r="DTE2" s="128"/>
      <c r="DTF2" s="128"/>
      <c r="DTG2" s="128"/>
      <c r="DTH2" s="128"/>
      <c r="DTI2" s="128"/>
      <c r="DTJ2" s="128"/>
      <c r="DTK2" s="128"/>
      <c r="DTL2" s="128"/>
      <c r="DTM2" s="128"/>
      <c r="DTN2" s="128"/>
      <c r="DTO2" s="128"/>
      <c r="DTP2" s="128"/>
      <c r="DTQ2" s="128"/>
      <c r="DTR2" s="128"/>
      <c r="DTS2" s="128"/>
      <c r="DTT2" s="128"/>
      <c r="DTU2" s="128"/>
      <c r="DTV2" s="128"/>
      <c r="DTW2" s="128"/>
      <c r="DTX2" s="128"/>
      <c r="DTY2" s="128"/>
      <c r="DTZ2" s="128"/>
      <c r="DUA2" s="128"/>
      <c r="DUB2" s="128"/>
      <c r="DUC2" s="128"/>
      <c r="DUD2" s="128"/>
      <c r="DUE2" s="128"/>
      <c r="DUF2" s="128"/>
      <c r="DUG2" s="128"/>
      <c r="DUH2" s="128"/>
      <c r="DUI2" s="128"/>
      <c r="DUJ2" s="128"/>
      <c r="DUK2" s="128"/>
      <c r="DUL2" s="128"/>
      <c r="DUM2" s="128"/>
      <c r="DUN2" s="128"/>
      <c r="DUO2" s="128"/>
      <c r="DUP2" s="128"/>
      <c r="DUQ2" s="128"/>
      <c r="DUR2" s="128"/>
      <c r="DUS2" s="128"/>
      <c r="DUT2" s="128"/>
      <c r="DUU2" s="128"/>
      <c r="DUV2" s="128"/>
      <c r="DUW2" s="128"/>
      <c r="DUX2" s="128"/>
      <c r="DUY2" s="128"/>
      <c r="DUZ2" s="128"/>
      <c r="DVA2" s="128"/>
      <c r="DVB2" s="128"/>
      <c r="DVC2" s="128"/>
      <c r="DVD2" s="128"/>
      <c r="DVE2" s="128"/>
      <c r="DVF2" s="128"/>
      <c r="DVG2" s="128"/>
      <c r="DVH2" s="128"/>
      <c r="DVI2" s="128"/>
      <c r="DVJ2" s="128"/>
      <c r="DVK2" s="128"/>
      <c r="DVL2" s="128"/>
      <c r="DVM2" s="128"/>
      <c r="DVN2" s="128"/>
      <c r="DVO2" s="128"/>
      <c r="DVP2" s="128"/>
      <c r="DVQ2" s="128"/>
      <c r="DVR2" s="128"/>
      <c r="DVS2" s="128"/>
      <c r="DVT2" s="128"/>
      <c r="DVU2" s="128"/>
      <c r="DVV2" s="128"/>
      <c r="DVW2" s="128"/>
      <c r="DVX2" s="128"/>
      <c r="DVY2" s="128"/>
      <c r="DVZ2" s="128"/>
      <c r="DWA2" s="128"/>
      <c r="DWB2" s="128"/>
      <c r="DWC2" s="128"/>
      <c r="DWD2" s="128"/>
      <c r="DWE2" s="128"/>
      <c r="DWF2" s="128"/>
      <c r="DWG2" s="128"/>
      <c r="DWH2" s="128"/>
      <c r="DWI2" s="128"/>
      <c r="DWJ2" s="128"/>
      <c r="DWK2" s="128"/>
      <c r="DWL2" s="128"/>
      <c r="DWM2" s="128"/>
      <c r="DWN2" s="128"/>
      <c r="DWO2" s="128"/>
      <c r="DWP2" s="128"/>
      <c r="DWQ2" s="128"/>
      <c r="DWR2" s="128"/>
      <c r="DWS2" s="128"/>
      <c r="DWT2" s="128"/>
      <c r="DWU2" s="128"/>
      <c r="DWV2" s="128"/>
      <c r="DWW2" s="128"/>
      <c r="DWX2" s="128"/>
      <c r="DWY2" s="128"/>
      <c r="DWZ2" s="128"/>
      <c r="DXA2" s="128"/>
      <c r="DXB2" s="128"/>
      <c r="DXC2" s="128"/>
      <c r="DXD2" s="128"/>
      <c r="DXE2" s="128"/>
      <c r="DXF2" s="128"/>
      <c r="DXG2" s="128"/>
      <c r="DXH2" s="128"/>
      <c r="DXI2" s="128"/>
      <c r="DXJ2" s="128"/>
      <c r="DXK2" s="128"/>
      <c r="DXL2" s="128"/>
      <c r="DXM2" s="128"/>
      <c r="DXN2" s="128"/>
      <c r="DXO2" s="128"/>
      <c r="DXP2" s="128"/>
      <c r="DXQ2" s="128"/>
      <c r="DXR2" s="128"/>
      <c r="DXS2" s="128"/>
      <c r="DXT2" s="128"/>
      <c r="DXU2" s="128"/>
      <c r="DXV2" s="128"/>
      <c r="DXW2" s="128"/>
      <c r="DXX2" s="128"/>
      <c r="DXY2" s="128"/>
      <c r="DXZ2" s="128"/>
      <c r="DYA2" s="128"/>
      <c r="DYB2" s="128"/>
      <c r="DYC2" s="128"/>
      <c r="DYD2" s="128"/>
      <c r="DYE2" s="128"/>
      <c r="DYF2" s="128"/>
      <c r="DYG2" s="128"/>
      <c r="DYH2" s="128"/>
      <c r="DYI2" s="128"/>
      <c r="DYJ2" s="128"/>
      <c r="DYK2" s="128"/>
      <c r="DYL2" s="128"/>
      <c r="DYM2" s="128"/>
      <c r="DYN2" s="128"/>
      <c r="DYO2" s="128"/>
      <c r="DYP2" s="128"/>
      <c r="DYQ2" s="128"/>
      <c r="DYR2" s="128"/>
      <c r="DYS2" s="128"/>
      <c r="DYT2" s="128"/>
      <c r="DYU2" s="128"/>
      <c r="DYV2" s="128"/>
      <c r="DYW2" s="128"/>
      <c r="DYX2" s="128"/>
      <c r="DYY2" s="128"/>
      <c r="DYZ2" s="128"/>
      <c r="DZA2" s="128"/>
      <c r="DZB2" s="128"/>
      <c r="DZC2" s="128"/>
      <c r="DZD2" s="128"/>
      <c r="DZE2" s="128"/>
      <c r="DZF2" s="128"/>
      <c r="DZG2" s="128"/>
      <c r="DZH2" s="128"/>
      <c r="DZI2" s="128"/>
      <c r="DZJ2" s="128"/>
      <c r="DZK2" s="128"/>
      <c r="DZL2" s="128"/>
      <c r="DZM2" s="128"/>
      <c r="DZN2" s="128"/>
      <c r="DZO2" s="128"/>
      <c r="DZP2" s="128"/>
      <c r="DZQ2" s="128"/>
      <c r="DZR2" s="128"/>
      <c r="DZS2" s="128"/>
      <c r="DZT2" s="128"/>
      <c r="DZU2" s="128"/>
      <c r="DZV2" s="128"/>
      <c r="DZW2" s="128"/>
      <c r="DZX2" s="128"/>
      <c r="DZY2" s="128"/>
      <c r="DZZ2" s="128"/>
      <c r="EAA2" s="128"/>
      <c r="EAB2" s="128"/>
      <c r="EAC2" s="128"/>
      <c r="EAD2" s="128"/>
      <c r="EAE2" s="128"/>
      <c r="EAF2" s="128"/>
      <c r="EAG2" s="128"/>
      <c r="EAH2" s="128"/>
      <c r="EAI2" s="128"/>
      <c r="EAJ2" s="128"/>
      <c r="EAK2" s="128"/>
      <c r="EAL2" s="128"/>
      <c r="EAM2" s="128"/>
      <c r="EAN2" s="128"/>
      <c r="EAO2" s="128"/>
      <c r="EAP2" s="128"/>
      <c r="EAQ2" s="128"/>
      <c r="EAR2" s="128"/>
      <c r="EAS2" s="128"/>
      <c r="EAT2" s="128"/>
      <c r="EAU2" s="128"/>
      <c r="EAV2" s="128"/>
      <c r="EAW2" s="128"/>
      <c r="EAX2" s="128"/>
      <c r="EAY2" s="128"/>
      <c r="EAZ2" s="128"/>
      <c r="EBA2" s="128"/>
      <c r="EBB2" s="128"/>
      <c r="EBC2" s="128"/>
      <c r="EBD2" s="128"/>
      <c r="EBE2" s="128"/>
      <c r="EBF2" s="128"/>
      <c r="EBG2" s="128"/>
      <c r="EBH2" s="128"/>
      <c r="EBI2" s="128"/>
      <c r="EBJ2" s="128"/>
      <c r="EBK2" s="128"/>
      <c r="EBL2" s="128"/>
      <c r="EBM2" s="128"/>
      <c r="EBN2" s="128"/>
      <c r="EBO2" s="128"/>
      <c r="EBP2" s="128"/>
      <c r="EBQ2" s="128"/>
      <c r="EBR2" s="128"/>
      <c r="EBS2" s="128"/>
      <c r="EBT2" s="128"/>
      <c r="EBU2" s="128"/>
      <c r="EBV2" s="128"/>
      <c r="EBW2" s="128"/>
      <c r="EBX2" s="128"/>
      <c r="EBY2" s="128"/>
      <c r="EBZ2" s="128"/>
      <c r="ECA2" s="128"/>
      <c r="ECB2" s="128"/>
      <c r="ECC2" s="128"/>
      <c r="ECD2" s="128"/>
      <c r="ECE2" s="128"/>
      <c r="ECF2" s="128"/>
      <c r="ECG2" s="128"/>
      <c r="ECH2" s="128"/>
      <c r="ECI2" s="128"/>
      <c r="ECJ2" s="128"/>
      <c r="ECK2" s="128"/>
      <c r="ECL2" s="128"/>
      <c r="ECM2" s="128"/>
      <c r="ECN2" s="128"/>
      <c r="ECO2" s="128"/>
      <c r="ECP2" s="128"/>
      <c r="ECQ2" s="128"/>
      <c r="ECR2" s="128"/>
      <c r="ECS2" s="128"/>
      <c r="ECT2" s="128"/>
      <c r="ECU2" s="128"/>
      <c r="ECV2" s="128"/>
      <c r="ECW2" s="128"/>
      <c r="ECX2" s="128"/>
      <c r="ECY2" s="128"/>
      <c r="ECZ2" s="128"/>
      <c r="EDA2" s="128"/>
      <c r="EDB2" s="128"/>
      <c r="EDC2" s="128"/>
      <c r="EDD2" s="128"/>
      <c r="EDE2" s="128"/>
      <c r="EDF2" s="128"/>
      <c r="EDG2" s="128"/>
      <c r="EDH2" s="128"/>
      <c r="EDI2" s="128"/>
      <c r="EDJ2" s="128"/>
      <c r="EDK2" s="128"/>
      <c r="EDL2" s="128"/>
      <c r="EDM2" s="128"/>
      <c r="EDN2" s="128"/>
      <c r="EDO2" s="128"/>
      <c r="EDP2" s="128"/>
      <c r="EDQ2" s="128"/>
      <c r="EDR2" s="128"/>
      <c r="EDS2" s="128"/>
      <c r="EDT2" s="128"/>
      <c r="EDU2" s="128"/>
      <c r="EDV2" s="128"/>
      <c r="EDW2" s="128"/>
      <c r="EDX2" s="128"/>
      <c r="EDY2" s="128"/>
      <c r="EDZ2" s="128"/>
      <c r="EEA2" s="128"/>
      <c r="EEB2" s="128"/>
      <c r="EEC2" s="128"/>
      <c r="EED2" s="128"/>
      <c r="EEE2" s="128"/>
      <c r="EEF2" s="128"/>
      <c r="EEG2" s="128"/>
      <c r="EEH2" s="128"/>
      <c r="EEI2" s="128"/>
      <c r="EEJ2" s="128"/>
      <c r="EEK2" s="128"/>
      <c r="EEL2" s="128"/>
      <c r="EEM2" s="128"/>
      <c r="EEN2" s="128"/>
      <c r="EEO2" s="128"/>
      <c r="EEP2" s="128"/>
      <c r="EEQ2" s="128"/>
      <c r="EER2" s="128"/>
      <c r="EES2" s="128"/>
      <c r="EET2" s="128"/>
      <c r="EEU2" s="128"/>
      <c r="EEV2" s="128"/>
      <c r="EEW2" s="128"/>
      <c r="EEX2" s="128"/>
      <c r="EEY2" s="128"/>
      <c r="EEZ2" s="128"/>
      <c r="EFA2" s="128"/>
      <c r="EFB2" s="128"/>
      <c r="EFC2" s="128"/>
      <c r="EFD2" s="128"/>
      <c r="EFE2" s="128"/>
      <c r="EFF2" s="128"/>
      <c r="EFG2" s="128"/>
      <c r="EFH2" s="128"/>
      <c r="EFI2" s="128"/>
      <c r="EFJ2" s="128"/>
      <c r="EFK2" s="128"/>
      <c r="EFL2" s="128"/>
      <c r="EFM2" s="128"/>
      <c r="EFN2" s="128"/>
      <c r="EFO2" s="128"/>
      <c r="EFP2" s="128"/>
      <c r="EFQ2" s="128"/>
      <c r="EFR2" s="128"/>
      <c r="EFS2" s="128"/>
      <c r="EFT2" s="128"/>
      <c r="EFU2" s="128"/>
      <c r="EFV2" s="128"/>
      <c r="EFW2" s="128"/>
      <c r="EFX2" s="128"/>
      <c r="EFY2" s="128"/>
      <c r="EFZ2" s="128"/>
      <c r="EGA2" s="128"/>
      <c r="EGB2" s="128"/>
      <c r="EGC2" s="128"/>
      <c r="EGD2" s="128"/>
      <c r="EGE2" s="128"/>
      <c r="EGF2" s="128"/>
      <c r="EGG2" s="128"/>
      <c r="EGH2" s="128"/>
      <c r="EGI2" s="128"/>
      <c r="EGJ2" s="128"/>
      <c r="EGK2" s="128"/>
      <c r="EGL2" s="128"/>
      <c r="EGM2" s="128"/>
      <c r="EGN2" s="128"/>
      <c r="EGO2" s="128"/>
      <c r="EGP2" s="128"/>
      <c r="EGQ2" s="128"/>
      <c r="EGR2" s="128"/>
      <c r="EGS2" s="128"/>
      <c r="EGT2" s="128"/>
      <c r="EGU2" s="128"/>
      <c r="EGV2" s="128"/>
      <c r="EGW2" s="128"/>
      <c r="EGX2" s="128"/>
      <c r="EGY2" s="128"/>
      <c r="EGZ2" s="128"/>
      <c r="EHA2" s="128"/>
      <c r="EHB2" s="128"/>
      <c r="EHC2" s="128"/>
      <c r="EHD2" s="128"/>
      <c r="EHE2" s="128"/>
      <c r="EHF2" s="128"/>
      <c r="EHG2" s="128"/>
      <c r="EHH2" s="128"/>
      <c r="EHI2" s="128"/>
      <c r="EHJ2" s="128"/>
      <c r="EHK2" s="128"/>
      <c r="EHL2" s="128"/>
      <c r="EHM2" s="128"/>
      <c r="EHN2" s="128"/>
      <c r="EHO2" s="128"/>
      <c r="EHP2" s="128"/>
      <c r="EHQ2" s="128"/>
      <c r="EHR2" s="128"/>
      <c r="EHS2" s="128"/>
      <c r="EHT2" s="128"/>
      <c r="EHU2" s="128"/>
      <c r="EHV2" s="128"/>
      <c r="EHW2" s="128"/>
      <c r="EHX2" s="128"/>
      <c r="EHY2" s="128"/>
      <c r="EHZ2" s="128"/>
      <c r="EIA2" s="128"/>
      <c r="EIB2" s="128"/>
      <c r="EIC2" s="128"/>
      <c r="EID2" s="128"/>
      <c r="EIE2" s="128"/>
      <c r="EIF2" s="128"/>
      <c r="EIG2" s="128"/>
      <c r="EIH2" s="128"/>
      <c r="EII2" s="128"/>
      <c r="EIJ2" s="128"/>
      <c r="EIK2" s="128"/>
      <c r="EIL2" s="128"/>
      <c r="EIM2" s="128"/>
      <c r="EIN2" s="128"/>
      <c r="EIO2" s="128"/>
      <c r="EIP2" s="128"/>
      <c r="EIQ2" s="128"/>
      <c r="EIR2" s="128"/>
      <c r="EIS2" s="128"/>
      <c r="EIT2" s="128"/>
      <c r="EIU2" s="128"/>
      <c r="EIV2" s="128"/>
      <c r="EIW2" s="128"/>
      <c r="EIX2" s="128"/>
      <c r="EIY2" s="128"/>
      <c r="EIZ2" s="128"/>
      <c r="EJA2" s="128"/>
      <c r="EJB2" s="128"/>
      <c r="EJC2" s="128"/>
      <c r="EJD2" s="128"/>
      <c r="EJE2" s="128"/>
      <c r="EJF2" s="128"/>
      <c r="EJG2" s="128"/>
      <c r="EJH2" s="128"/>
      <c r="EJI2" s="128"/>
      <c r="EJJ2" s="128"/>
      <c r="EJK2" s="128"/>
      <c r="EJL2" s="128"/>
      <c r="EJM2" s="128"/>
      <c r="EJN2" s="128"/>
      <c r="EJO2" s="128"/>
      <c r="EJP2" s="128"/>
      <c r="EJQ2" s="128"/>
      <c r="EJR2" s="128"/>
      <c r="EJS2" s="128"/>
      <c r="EJT2" s="128"/>
      <c r="EJU2" s="128"/>
      <c r="EJV2" s="128"/>
      <c r="EJW2" s="128"/>
      <c r="EJX2" s="128"/>
      <c r="EJY2" s="128"/>
      <c r="EJZ2" s="128"/>
      <c r="EKA2" s="128"/>
      <c r="EKB2" s="128"/>
      <c r="EKC2" s="128"/>
      <c r="EKD2" s="128"/>
      <c r="EKE2" s="128"/>
      <c r="EKF2" s="128"/>
      <c r="EKG2" s="128"/>
      <c r="EKH2" s="128"/>
      <c r="EKI2" s="128"/>
      <c r="EKJ2" s="128"/>
      <c r="EKK2" s="128"/>
      <c r="EKL2" s="128"/>
      <c r="EKM2" s="128"/>
      <c r="EKN2" s="128"/>
      <c r="EKO2" s="128"/>
      <c r="EKP2" s="128"/>
      <c r="EKQ2" s="128"/>
      <c r="EKR2" s="128"/>
      <c r="EKS2" s="128"/>
      <c r="EKT2" s="128"/>
      <c r="EKU2" s="128"/>
      <c r="EKV2" s="128"/>
      <c r="EKW2" s="128"/>
      <c r="EKX2" s="128"/>
      <c r="EKY2" s="128"/>
      <c r="EKZ2" s="128"/>
      <c r="ELA2" s="128"/>
      <c r="ELB2" s="128"/>
      <c r="ELC2" s="128"/>
      <c r="ELD2" s="128"/>
      <c r="ELE2" s="128"/>
      <c r="ELF2" s="128"/>
      <c r="ELG2" s="128"/>
      <c r="ELH2" s="128"/>
      <c r="ELI2" s="128"/>
      <c r="ELJ2" s="128"/>
      <c r="ELK2" s="128"/>
      <c r="ELL2" s="128"/>
      <c r="ELM2" s="128"/>
      <c r="ELN2" s="128"/>
      <c r="ELO2" s="128"/>
      <c r="ELP2" s="128"/>
      <c r="ELQ2" s="128"/>
      <c r="ELR2" s="128"/>
      <c r="ELS2" s="128"/>
      <c r="ELT2" s="128"/>
      <c r="ELU2" s="128"/>
      <c r="ELV2" s="128"/>
      <c r="ELW2" s="128"/>
      <c r="ELX2" s="128"/>
      <c r="ELY2" s="128"/>
      <c r="ELZ2" s="128"/>
      <c r="EMA2" s="128"/>
      <c r="EMB2" s="128"/>
      <c r="EMC2" s="128"/>
      <c r="EMD2" s="128"/>
      <c r="EME2" s="128"/>
      <c r="EMF2" s="128"/>
      <c r="EMG2" s="128"/>
      <c r="EMH2" s="128"/>
      <c r="EMI2" s="128"/>
      <c r="EMJ2" s="128"/>
      <c r="EMK2" s="128"/>
      <c r="EML2" s="128"/>
      <c r="EMM2" s="128"/>
      <c r="EMN2" s="128"/>
      <c r="EMO2" s="128"/>
      <c r="EMP2" s="128"/>
      <c r="EMQ2" s="128"/>
      <c r="EMR2" s="128"/>
      <c r="EMS2" s="128"/>
      <c r="EMT2" s="128"/>
      <c r="EMU2" s="128"/>
      <c r="EMV2" s="128"/>
      <c r="EMW2" s="128"/>
      <c r="EMX2" s="128"/>
      <c r="EMY2" s="128"/>
      <c r="EMZ2" s="128"/>
      <c r="ENA2" s="128"/>
      <c r="ENB2" s="128"/>
      <c r="ENC2" s="128"/>
      <c r="END2" s="128"/>
      <c r="ENE2" s="128"/>
      <c r="ENF2" s="128"/>
      <c r="ENG2" s="128"/>
      <c r="ENH2" s="128"/>
      <c r="ENI2" s="128"/>
      <c r="ENJ2" s="128"/>
      <c r="ENK2" s="128"/>
      <c r="ENL2" s="128"/>
      <c r="ENM2" s="128"/>
      <c r="ENN2" s="128"/>
      <c r="ENO2" s="128"/>
      <c r="ENP2" s="128"/>
      <c r="ENQ2" s="128"/>
      <c r="ENR2" s="128"/>
      <c r="ENS2" s="128"/>
      <c r="ENT2" s="128"/>
      <c r="ENU2" s="128"/>
      <c r="ENV2" s="128"/>
      <c r="ENW2" s="128"/>
      <c r="ENX2" s="128"/>
      <c r="ENY2" s="128"/>
      <c r="ENZ2" s="128"/>
      <c r="EOA2" s="128"/>
      <c r="EOB2" s="128"/>
      <c r="EOC2" s="128"/>
      <c r="EOD2" s="128"/>
      <c r="EOE2" s="128"/>
      <c r="EOF2" s="128"/>
      <c r="EOG2" s="128"/>
      <c r="EOH2" s="128"/>
      <c r="EOI2" s="128"/>
      <c r="EOJ2" s="128"/>
      <c r="EOK2" s="128"/>
      <c r="EOL2" s="128"/>
      <c r="EOM2" s="128"/>
      <c r="EON2" s="128"/>
      <c r="EOO2" s="128"/>
      <c r="EOP2" s="128"/>
      <c r="EOQ2" s="128"/>
      <c r="EOR2" s="128"/>
      <c r="EOS2" s="128"/>
      <c r="EOT2" s="128"/>
      <c r="EOU2" s="128"/>
      <c r="EOV2" s="128"/>
      <c r="EOW2" s="128"/>
      <c r="EOX2" s="128"/>
      <c r="EOY2" s="128"/>
      <c r="EOZ2" s="128"/>
      <c r="EPA2" s="128"/>
      <c r="EPB2" s="128"/>
      <c r="EPC2" s="128"/>
      <c r="EPD2" s="128"/>
      <c r="EPE2" s="128"/>
      <c r="EPF2" s="128"/>
      <c r="EPG2" s="128"/>
      <c r="EPH2" s="128"/>
      <c r="EPI2" s="128"/>
      <c r="EPJ2" s="128"/>
      <c r="EPK2" s="128"/>
      <c r="EPL2" s="128"/>
      <c r="EPM2" s="128"/>
      <c r="EPN2" s="128"/>
      <c r="EPO2" s="128"/>
      <c r="EPP2" s="128"/>
      <c r="EPQ2" s="128"/>
      <c r="EPR2" s="128"/>
      <c r="EPS2" s="128"/>
      <c r="EPT2" s="128"/>
      <c r="EPU2" s="128"/>
      <c r="EPV2" s="128"/>
      <c r="EPW2" s="128"/>
      <c r="EPX2" s="128"/>
      <c r="EPY2" s="128"/>
      <c r="EPZ2" s="128"/>
      <c r="EQA2" s="128"/>
      <c r="EQB2" s="128"/>
      <c r="EQC2" s="128"/>
      <c r="EQD2" s="128"/>
      <c r="EQE2" s="128"/>
      <c r="EQF2" s="128"/>
      <c r="EQG2" s="128"/>
      <c r="EQH2" s="128"/>
      <c r="EQI2" s="128"/>
      <c r="EQJ2" s="128"/>
      <c r="EQK2" s="128"/>
      <c r="EQL2" s="128"/>
      <c r="EQM2" s="128"/>
      <c r="EQN2" s="128"/>
      <c r="EQO2" s="128"/>
      <c r="EQP2" s="128"/>
      <c r="EQQ2" s="128"/>
      <c r="EQR2" s="128"/>
      <c r="EQS2" s="128"/>
      <c r="EQT2" s="128"/>
      <c r="EQU2" s="128"/>
      <c r="EQV2" s="128"/>
      <c r="EQW2" s="128"/>
      <c r="EQX2" s="128"/>
      <c r="EQY2" s="128"/>
      <c r="EQZ2" s="128"/>
      <c r="ERA2" s="128"/>
      <c r="ERB2" s="128"/>
      <c r="ERC2" s="128"/>
      <c r="ERD2" s="128"/>
      <c r="ERE2" s="128"/>
      <c r="ERF2" s="128"/>
      <c r="ERG2" s="128"/>
      <c r="ERH2" s="128"/>
      <c r="ERI2" s="128"/>
      <c r="ERJ2" s="128"/>
      <c r="ERK2" s="128"/>
      <c r="ERL2" s="128"/>
      <c r="ERM2" s="128"/>
      <c r="ERN2" s="128"/>
      <c r="ERO2" s="128"/>
      <c r="ERP2" s="128"/>
      <c r="ERQ2" s="128"/>
      <c r="ERR2" s="128"/>
      <c r="ERS2" s="128"/>
      <c r="ERT2" s="128"/>
      <c r="ERU2" s="128"/>
      <c r="ERV2" s="128"/>
      <c r="ERW2" s="128"/>
      <c r="ERX2" s="128"/>
      <c r="ERY2" s="128"/>
      <c r="ERZ2" s="128"/>
      <c r="ESA2" s="128"/>
      <c r="ESB2" s="128"/>
      <c r="ESC2" s="128"/>
      <c r="ESD2" s="128"/>
      <c r="ESE2" s="128"/>
      <c r="ESF2" s="128"/>
      <c r="ESG2" s="128"/>
      <c r="ESH2" s="128"/>
      <c r="ESI2" s="128"/>
      <c r="ESJ2" s="128"/>
      <c r="ESK2" s="128"/>
      <c r="ESL2" s="128"/>
      <c r="ESM2" s="128"/>
      <c r="ESN2" s="128"/>
      <c r="ESO2" s="128"/>
      <c r="ESP2" s="128"/>
      <c r="ESQ2" s="128"/>
      <c r="ESR2" s="128"/>
      <c r="ESS2" s="128"/>
      <c r="EST2" s="128"/>
      <c r="ESU2" s="128"/>
      <c r="ESV2" s="128"/>
      <c r="ESW2" s="128"/>
      <c r="ESX2" s="128"/>
      <c r="ESY2" s="128"/>
      <c r="ESZ2" s="128"/>
      <c r="ETA2" s="128"/>
      <c r="ETB2" s="128"/>
      <c r="ETC2" s="128"/>
      <c r="ETD2" s="128"/>
      <c r="ETE2" s="128"/>
      <c r="ETF2" s="128"/>
      <c r="ETG2" s="128"/>
      <c r="ETH2" s="128"/>
      <c r="ETI2" s="128"/>
      <c r="ETJ2" s="128"/>
      <c r="ETK2" s="128"/>
      <c r="ETL2" s="128"/>
      <c r="ETM2" s="128"/>
      <c r="ETN2" s="128"/>
      <c r="ETO2" s="128"/>
      <c r="ETP2" s="128"/>
      <c r="ETQ2" s="128"/>
      <c r="ETR2" s="128"/>
      <c r="ETS2" s="128"/>
      <c r="ETT2" s="128"/>
      <c r="ETU2" s="128"/>
      <c r="ETV2" s="128"/>
      <c r="ETW2" s="128"/>
      <c r="ETX2" s="128"/>
      <c r="ETY2" s="128"/>
      <c r="ETZ2" s="128"/>
      <c r="EUA2" s="128"/>
      <c r="EUB2" s="128"/>
      <c r="EUC2" s="128"/>
      <c r="EUD2" s="128"/>
      <c r="EUE2" s="128"/>
      <c r="EUF2" s="128"/>
      <c r="EUG2" s="128"/>
      <c r="EUH2" s="128"/>
      <c r="EUI2" s="128"/>
      <c r="EUJ2" s="128"/>
      <c r="EUK2" s="128"/>
      <c r="EUL2" s="128"/>
      <c r="EUM2" s="128"/>
      <c r="EUN2" s="128"/>
      <c r="EUO2" s="128"/>
      <c r="EUP2" s="128"/>
      <c r="EUQ2" s="128"/>
      <c r="EUR2" s="128"/>
      <c r="EUS2" s="128"/>
      <c r="EUT2" s="128"/>
      <c r="EUU2" s="128"/>
      <c r="EUV2" s="128"/>
      <c r="EUW2" s="128"/>
      <c r="EUX2" s="128"/>
      <c r="EUY2" s="128"/>
      <c r="EUZ2" s="128"/>
      <c r="EVA2" s="128"/>
      <c r="EVB2" s="128"/>
      <c r="EVC2" s="128"/>
      <c r="EVD2" s="128"/>
      <c r="EVE2" s="128"/>
      <c r="EVF2" s="128"/>
      <c r="EVG2" s="128"/>
      <c r="EVH2" s="128"/>
      <c r="EVI2" s="128"/>
      <c r="EVJ2" s="128"/>
      <c r="EVK2" s="128"/>
      <c r="EVL2" s="128"/>
      <c r="EVM2" s="128"/>
      <c r="EVN2" s="128"/>
      <c r="EVO2" s="128"/>
      <c r="EVP2" s="128"/>
      <c r="EVQ2" s="128"/>
      <c r="EVR2" s="128"/>
      <c r="EVS2" s="128"/>
      <c r="EVT2" s="128"/>
      <c r="EVU2" s="128"/>
      <c r="EVV2" s="128"/>
      <c r="EVW2" s="128"/>
      <c r="EVX2" s="128"/>
      <c r="EVY2" s="128"/>
      <c r="EVZ2" s="128"/>
      <c r="EWA2" s="128"/>
      <c r="EWB2" s="128"/>
      <c r="EWC2" s="128"/>
      <c r="EWD2" s="128"/>
      <c r="EWE2" s="128"/>
      <c r="EWF2" s="128"/>
      <c r="EWG2" s="128"/>
      <c r="EWH2" s="128"/>
      <c r="EWI2" s="128"/>
      <c r="EWJ2" s="128"/>
      <c r="EWK2" s="128"/>
      <c r="EWL2" s="128"/>
      <c r="EWM2" s="128"/>
      <c r="EWN2" s="128"/>
      <c r="EWO2" s="128"/>
      <c r="EWP2" s="128"/>
      <c r="EWQ2" s="128"/>
      <c r="EWR2" s="128"/>
      <c r="EWS2" s="128"/>
      <c r="EWT2" s="128"/>
      <c r="EWU2" s="128"/>
      <c r="EWV2" s="128"/>
      <c r="EWW2" s="128"/>
      <c r="EWX2" s="128"/>
      <c r="EWY2" s="128"/>
      <c r="EWZ2" s="128"/>
      <c r="EXA2" s="128"/>
      <c r="EXB2" s="128"/>
      <c r="EXC2" s="128"/>
      <c r="EXD2" s="128"/>
      <c r="EXE2" s="128"/>
      <c r="EXF2" s="128"/>
      <c r="EXG2" s="128"/>
      <c r="EXH2" s="128"/>
      <c r="EXI2" s="128"/>
      <c r="EXJ2" s="128"/>
      <c r="EXK2" s="128"/>
      <c r="EXL2" s="128"/>
      <c r="EXM2" s="128"/>
      <c r="EXN2" s="128"/>
      <c r="EXO2" s="128"/>
      <c r="EXP2" s="128"/>
      <c r="EXQ2" s="128"/>
      <c r="EXR2" s="128"/>
      <c r="EXS2" s="128"/>
      <c r="EXT2" s="128"/>
      <c r="EXU2" s="128"/>
      <c r="EXV2" s="128"/>
      <c r="EXW2" s="128"/>
      <c r="EXX2" s="128"/>
      <c r="EXY2" s="128"/>
      <c r="EXZ2" s="128"/>
      <c r="EYA2" s="128"/>
      <c r="EYB2" s="128"/>
      <c r="EYC2" s="128"/>
      <c r="EYD2" s="128"/>
      <c r="EYE2" s="128"/>
      <c r="EYF2" s="128"/>
      <c r="EYG2" s="128"/>
      <c r="EYH2" s="128"/>
      <c r="EYI2" s="128"/>
      <c r="EYJ2" s="128"/>
      <c r="EYK2" s="128"/>
      <c r="EYL2" s="128"/>
      <c r="EYM2" s="128"/>
      <c r="EYN2" s="128"/>
      <c r="EYO2" s="128"/>
      <c r="EYP2" s="128"/>
      <c r="EYQ2" s="128"/>
      <c r="EYR2" s="128"/>
      <c r="EYS2" s="128"/>
      <c r="EYT2" s="128"/>
      <c r="EYU2" s="128"/>
      <c r="EYV2" s="128"/>
      <c r="EYW2" s="128"/>
      <c r="EYX2" s="128"/>
      <c r="EYY2" s="128"/>
      <c r="EYZ2" s="128"/>
      <c r="EZA2" s="128"/>
      <c r="EZB2" s="128"/>
      <c r="EZC2" s="128"/>
      <c r="EZD2" s="128"/>
      <c r="EZE2" s="128"/>
      <c r="EZF2" s="128"/>
      <c r="EZG2" s="128"/>
      <c r="EZH2" s="128"/>
      <c r="EZI2" s="128"/>
      <c r="EZJ2" s="128"/>
      <c r="EZK2" s="128"/>
      <c r="EZL2" s="128"/>
      <c r="EZM2" s="128"/>
      <c r="EZN2" s="128"/>
      <c r="EZO2" s="128"/>
      <c r="EZP2" s="128"/>
      <c r="EZQ2" s="128"/>
      <c r="EZR2" s="128"/>
      <c r="EZS2" s="128"/>
      <c r="EZT2" s="128"/>
      <c r="EZU2" s="128"/>
      <c r="EZV2" s="128"/>
      <c r="EZW2" s="128"/>
      <c r="EZX2" s="128"/>
      <c r="EZY2" s="128"/>
      <c r="EZZ2" s="128"/>
      <c r="FAA2" s="128"/>
      <c r="FAB2" s="128"/>
      <c r="FAC2" s="128"/>
      <c r="FAD2" s="128"/>
      <c r="FAE2" s="128"/>
      <c r="FAF2" s="128"/>
      <c r="FAG2" s="128"/>
      <c r="FAH2" s="128"/>
      <c r="FAI2" s="128"/>
      <c r="FAJ2" s="128"/>
      <c r="FAK2" s="128"/>
      <c r="FAL2" s="128"/>
      <c r="FAM2" s="128"/>
      <c r="FAN2" s="128"/>
      <c r="FAO2" s="128"/>
      <c r="FAP2" s="128"/>
      <c r="FAQ2" s="128"/>
      <c r="FAR2" s="128"/>
      <c r="FAS2" s="128"/>
      <c r="FAT2" s="128"/>
      <c r="FAU2" s="128"/>
      <c r="FAV2" s="128"/>
      <c r="FAW2" s="128"/>
      <c r="FAX2" s="128"/>
      <c r="FAY2" s="128"/>
      <c r="FAZ2" s="128"/>
      <c r="FBA2" s="128"/>
      <c r="FBB2" s="128"/>
      <c r="FBC2" s="128"/>
      <c r="FBD2" s="128"/>
      <c r="FBE2" s="128"/>
      <c r="FBF2" s="128"/>
      <c r="FBG2" s="128"/>
      <c r="FBH2" s="128"/>
      <c r="FBI2" s="128"/>
      <c r="FBJ2" s="128"/>
      <c r="FBK2" s="128"/>
      <c r="FBL2" s="128"/>
      <c r="FBM2" s="128"/>
      <c r="FBN2" s="128"/>
      <c r="FBO2" s="128"/>
      <c r="FBP2" s="128"/>
      <c r="FBQ2" s="128"/>
      <c r="FBR2" s="128"/>
      <c r="FBS2" s="128"/>
      <c r="FBT2" s="128"/>
      <c r="FBU2" s="128"/>
      <c r="FBV2" s="128"/>
      <c r="FBW2" s="128"/>
      <c r="FBX2" s="128"/>
      <c r="FBY2" s="128"/>
      <c r="FBZ2" s="128"/>
      <c r="FCA2" s="128"/>
      <c r="FCB2" s="128"/>
      <c r="FCC2" s="128"/>
      <c r="FCD2" s="128"/>
      <c r="FCE2" s="128"/>
      <c r="FCF2" s="128"/>
      <c r="FCG2" s="128"/>
      <c r="FCH2" s="128"/>
      <c r="FCI2" s="128"/>
      <c r="FCJ2" s="128"/>
      <c r="FCK2" s="128"/>
      <c r="FCL2" s="128"/>
      <c r="FCM2" s="128"/>
      <c r="FCN2" s="128"/>
      <c r="FCO2" s="128"/>
      <c r="FCP2" s="128"/>
      <c r="FCQ2" s="128"/>
      <c r="FCR2" s="128"/>
      <c r="FCS2" s="128"/>
      <c r="FCT2" s="128"/>
      <c r="FCU2" s="128"/>
      <c r="FCV2" s="128"/>
      <c r="FCW2" s="128"/>
      <c r="FCX2" s="128"/>
      <c r="FCY2" s="128"/>
      <c r="FCZ2" s="128"/>
      <c r="FDA2" s="128"/>
      <c r="FDB2" s="128"/>
      <c r="FDC2" s="128"/>
      <c r="FDD2" s="128"/>
      <c r="FDE2" s="128"/>
      <c r="FDF2" s="128"/>
      <c r="FDG2" s="128"/>
      <c r="FDH2" s="128"/>
      <c r="FDI2" s="128"/>
      <c r="FDJ2" s="128"/>
      <c r="FDK2" s="128"/>
      <c r="FDL2" s="128"/>
      <c r="FDM2" s="128"/>
      <c r="FDN2" s="128"/>
      <c r="FDO2" s="128"/>
      <c r="FDP2" s="128"/>
      <c r="FDQ2" s="128"/>
      <c r="FDR2" s="128"/>
      <c r="FDS2" s="128"/>
      <c r="FDT2" s="128"/>
      <c r="FDU2" s="128"/>
      <c r="FDV2" s="128"/>
      <c r="FDW2" s="128"/>
      <c r="FDX2" s="128"/>
      <c r="FDY2" s="128"/>
      <c r="FDZ2" s="128"/>
      <c r="FEA2" s="128"/>
      <c r="FEB2" s="128"/>
      <c r="FEC2" s="128"/>
      <c r="FED2" s="128"/>
      <c r="FEE2" s="128"/>
      <c r="FEF2" s="128"/>
      <c r="FEG2" s="128"/>
      <c r="FEH2" s="128"/>
      <c r="FEI2" s="128"/>
      <c r="FEJ2" s="128"/>
      <c r="FEK2" s="128"/>
      <c r="FEL2" s="128"/>
      <c r="FEM2" s="128"/>
      <c r="FEN2" s="128"/>
      <c r="FEO2" s="128"/>
      <c r="FEP2" s="128"/>
      <c r="FEQ2" s="128"/>
      <c r="FER2" s="128"/>
      <c r="FES2" s="128"/>
      <c r="FET2" s="128"/>
      <c r="FEU2" s="128"/>
      <c r="FEV2" s="128"/>
      <c r="FEW2" s="128"/>
      <c r="FEX2" s="128"/>
      <c r="FEY2" s="128"/>
      <c r="FEZ2" s="128"/>
      <c r="FFA2" s="128"/>
      <c r="FFB2" s="128"/>
      <c r="FFC2" s="128"/>
      <c r="FFD2" s="128"/>
      <c r="FFE2" s="128"/>
      <c r="FFF2" s="128"/>
      <c r="FFG2" s="128"/>
      <c r="FFH2" s="128"/>
      <c r="FFI2" s="128"/>
      <c r="FFJ2" s="128"/>
      <c r="FFK2" s="128"/>
      <c r="FFL2" s="128"/>
      <c r="FFM2" s="128"/>
      <c r="FFN2" s="128"/>
      <c r="FFO2" s="128"/>
      <c r="FFP2" s="128"/>
      <c r="FFQ2" s="128"/>
      <c r="FFR2" s="128"/>
      <c r="FFS2" s="128"/>
      <c r="FFT2" s="128"/>
      <c r="FFU2" s="128"/>
      <c r="FFV2" s="128"/>
      <c r="FFW2" s="128"/>
      <c r="FFX2" s="128"/>
      <c r="FFY2" s="128"/>
      <c r="FFZ2" s="128"/>
      <c r="FGA2" s="128"/>
      <c r="FGB2" s="128"/>
      <c r="FGC2" s="128"/>
      <c r="FGD2" s="128"/>
      <c r="FGE2" s="128"/>
      <c r="FGF2" s="128"/>
      <c r="FGG2" s="128"/>
      <c r="FGH2" s="128"/>
      <c r="FGI2" s="128"/>
      <c r="FGJ2" s="128"/>
      <c r="FGK2" s="128"/>
      <c r="FGL2" s="128"/>
      <c r="FGM2" s="128"/>
      <c r="FGN2" s="128"/>
      <c r="FGO2" s="128"/>
      <c r="FGP2" s="128"/>
      <c r="FGQ2" s="128"/>
      <c r="FGR2" s="128"/>
      <c r="FGS2" s="128"/>
      <c r="FGT2" s="128"/>
      <c r="FGU2" s="128"/>
      <c r="FGV2" s="128"/>
      <c r="FGW2" s="128"/>
      <c r="FGX2" s="128"/>
      <c r="FGY2" s="128"/>
      <c r="FGZ2" s="128"/>
      <c r="FHA2" s="128"/>
      <c r="FHB2" s="128"/>
      <c r="FHC2" s="128"/>
      <c r="FHD2" s="128"/>
      <c r="FHE2" s="128"/>
      <c r="FHF2" s="128"/>
      <c r="FHG2" s="128"/>
      <c r="FHH2" s="128"/>
      <c r="FHI2" s="128"/>
      <c r="FHJ2" s="128"/>
      <c r="FHK2" s="128"/>
      <c r="FHL2" s="128"/>
      <c r="FHM2" s="128"/>
      <c r="FHN2" s="128"/>
      <c r="FHO2" s="128"/>
      <c r="FHP2" s="128"/>
      <c r="FHQ2" s="128"/>
      <c r="FHR2" s="128"/>
      <c r="FHS2" s="128"/>
      <c r="FHT2" s="128"/>
      <c r="FHU2" s="128"/>
      <c r="FHV2" s="128"/>
      <c r="FHW2" s="128"/>
      <c r="FHX2" s="128"/>
      <c r="FHY2" s="128"/>
      <c r="FHZ2" s="128"/>
      <c r="FIA2" s="128"/>
      <c r="FIB2" s="128"/>
      <c r="FIC2" s="128"/>
      <c r="FID2" s="128"/>
      <c r="FIE2" s="128"/>
      <c r="FIF2" s="128"/>
      <c r="FIG2" s="128"/>
      <c r="FIH2" s="128"/>
      <c r="FII2" s="128"/>
      <c r="FIJ2" s="128"/>
      <c r="FIK2" s="128"/>
      <c r="FIL2" s="128"/>
      <c r="FIM2" s="128"/>
      <c r="FIN2" s="128"/>
      <c r="FIO2" s="128"/>
      <c r="FIP2" s="128"/>
      <c r="FIQ2" s="128"/>
      <c r="FIR2" s="128"/>
      <c r="FIS2" s="128"/>
      <c r="FIT2" s="128"/>
      <c r="FIU2" s="128"/>
      <c r="FIV2" s="128"/>
      <c r="FIW2" s="128"/>
      <c r="FIX2" s="128"/>
      <c r="FIY2" s="128"/>
      <c r="FIZ2" s="128"/>
      <c r="FJA2" s="128"/>
      <c r="FJB2" s="128"/>
      <c r="FJC2" s="128"/>
      <c r="FJD2" s="128"/>
      <c r="FJE2" s="128"/>
      <c r="FJF2" s="128"/>
      <c r="FJG2" s="128"/>
      <c r="FJH2" s="128"/>
      <c r="FJI2" s="128"/>
      <c r="FJJ2" s="128"/>
      <c r="FJK2" s="128"/>
      <c r="FJL2" s="128"/>
      <c r="FJM2" s="128"/>
      <c r="FJN2" s="128"/>
      <c r="FJO2" s="128"/>
      <c r="FJP2" s="128"/>
      <c r="FJQ2" s="128"/>
      <c r="FJR2" s="128"/>
      <c r="FJS2" s="128"/>
      <c r="FJT2" s="128"/>
      <c r="FJU2" s="128"/>
      <c r="FJV2" s="128"/>
      <c r="FJW2" s="128"/>
      <c r="FJX2" s="128"/>
      <c r="FJY2" s="128"/>
      <c r="FJZ2" s="128"/>
      <c r="FKA2" s="128"/>
      <c r="FKB2" s="128"/>
      <c r="FKC2" s="128"/>
      <c r="FKD2" s="128"/>
      <c r="FKE2" s="128"/>
      <c r="FKF2" s="128"/>
      <c r="FKG2" s="128"/>
      <c r="FKH2" s="128"/>
      <c r="FKI2" s="128"/>
      <c r="FKJ2" s="128"/>
      <c r="FKK2" s="128"/>
      <c r="FKL2" s="128"/>
      <c r="FKM2" s="128"/>
      <c r="FKN2" s="128"/>
      <c r="FKO2" s="128"/>
      <c r="FKP2" s="128"/>
      <c r="FKQ2" s="128"/>
      <c r="FKR2" s="128"/>
      <c r="FKS2" s="128"/>
      <c r="FKT2" s="128"/>
      <c r="FKU2" s="128"/>
      <c r="FKV2" s="128"/>
      <c r="FKW2" s="128"/>
      <c r="FKX2" s="128"/>
      <c r="FKY2" s="128"/>
      <c r="FKZ2" s="128"/>
      <c r="FLA2" s="128"/>
      <c r="FLB2" s="128"/>
      <c r="FLC2" s="128"/>
      <c r="FLD2" s="128"/>
      <c r="FLE2" s="128"/>
      <c r="FLF2" s="128"/>
      <c r="FLG2" s="128"/>
      <c r="FLH2" s="128"/>
      <c r="FLI2" s="128"/>
      <c r="FLJ2" s="128"/>
      <c r="FLK2" s="128"/>
      <c r="FLL2" s="128"/>
      <c r="FLM2" s="128"/>
      <c r="FLN2" s="128"/>
      <c r="FLO2" s="128"/>
      <c r="FLP2" s="128"/>
      <c r="FLQ2" s="128"/>
      <c r="FLR2" s="128"/>
      <c r="FLS2" s="128"/>
      <c r="FLT2" s="128"/>
      <c r="FLU2" s="128"/>
      <c r="FLV2" s="128"/>
      <c r="FLW2" s="128"/>
      <c r="FLX2" s="128"/>
      <c r="FLY2" s="128"/>
      <c r="FLZ2" s="128"/>
      <c r="FMA2" s="128"/>
      <c r="FMB2" s="128"/>
      <c r="FMC2" s="128"/>
      <c r="FMD2" s="128"/>
      <c r="FME2" s="128"/>
      <c r="FMF2" s="128"/>
      <c r="FMG2" s="128"/>
      <c r="FMH2" s="128"/>
      <c r="FMI2" s="128"/>
      <c r="FMJ2" s="128"/>
      <c r="FMK2" s="128"/>
      <c r="FML2" s="128"/>
      <c r="FMM2" s="128"/>
      <c r="FMN2" s="128"/>
      <c r="FMO2" s="128"/>
      <c r="FMP2" s="128"/>
      <c r="FMQ2" s="128"/>
      <c r="FMR2" s="128"/>
      <c r="FMS2" s="128"/>
      <c r="FMT2" s="128"/>
      <c r="FMU2" s="128"/>
      <c r="FMV2" s="128"/>
      <c r="FMW2" s="128"/>
      <c r="FMX2" s="128"/>
      <c r="FMY2" s="128"/>
      <c r="FMZ2" s="128"/>
      <c r="FNA2" s="128"/>
      <c r="FNB2" s="128"/>
      <c r="FNC2" s="128"/>
      <c r="FND2" s="128"/>
      <c r="FNE2" s="128"/>
      <c r="FNF2" s="128"/>
      <c r="FNG2" s="128"/>
      <c r="FNH2" s="128"/>
      <c r="FNI2" s="128"/>
      <c r="FNJ2" s="128"/>
      <c r="FNK2" s="128"/>
      <c r="FNL2" s="128"/>
      <c r="FNM2" s="128"/>
      <c r="FNN2" s="128"/>
      <c r="FNO2" s="128"/>
      <c r="FNP2" s="128"/>
      <c r="FNQ2" s="128"/>
      <c r="FNR2" s="128"/>
      <c r="FNS2" s="128"/>
      <c r="FNT2" s="128"/>
      <c r="FNU2" s="128"/>
      <c r="FNV2" s="128"/>
      <c r="FNW2" s="128"/>
      <c r="FNX2" s="128"/>
      <c r="FNY2" s="128"/>
      <c r="FNZ2" s="128"/>
      <c r="FOA2" s="128"/>
      <c r="FOB2" s="128"/>
      <c r="FOC2" s="128"/>
      <c r="FOD2" s="128"/>
      <c r="FOE2" s="128"/>
      <c r="FOF2" s="128"/>
      <c r="FOG2" s="128"/>
      <c r="FOH2" s="128"/>
      <c r="FOI2" s="128"/>
      <c r="FOJ2" s="128"/>
      <c r="FOK2" s="128"/>
      <c r="FOL2" s="128"/>
      <c r="FOM2" s="128"/>
      <c r="FON2" s="128"/>
      <c r="FOO2" s="128"/>
      <c r="FOP2" s="128"/>
      <c r="FOQ2" s="128"/>
      <c r="FOR2" s="128"/>
      <c r="FOS2" s="128"/>
      <c r="FOT2" s="128"/>
      <c r="FOU2" s="128"/>
      <c r="FOV2" s="128"/>
      <c r="FOW2" s="128"/>
      <c r="FOX2" s="128"/>
      <c r="FOY2" s="128"/>
      <c r="FOZ2" s="128"/>
      <c r="FPA2" s="128"/>
      <c r="FPB2" s="128"/>
      <c r="FPC2" s="128"/>
      <c r="FPD2" s="128"/>
      <c r="FPE2" s="128"/>
      <c r="FPF2" s="128"/>
      <c r="FPG2" s="128"/>
      <c r="FPH2" s="128"/>
      <c r="FPI2" s="128"/>
      <c r="FPJ2" s="128"/>
      <c r="FPK2" s="128"/>
      <c r="FPL2" s="128"/>
      <c r="FPM2" s="128"/>
      <c r="FPN2" s="128"/>
      <c r="FPO2" s="128"/>
      <c r="FPP2" s="128"/>
      <c r="FPQ2" s="128"/>
      <c r="FPR2" s="128"/>
      <c r="FPS2" s="128"/>
      <c r="FPT2" s="128"/>
      <c r="FPU2" s="128"/>
      <c r="FPV2" s="128"/>
      <c r="FPW2" s="128"/>
      <c r="FPX2" s="128"/>
      <c r="FPY2" s="128"/>
      <c r="FPZ2" s="128"/>
      <c r="FQA2" s="128"/>
      <c r="FQB2" s="128"/>
      <c r="FQC2" s="128"/>
      <c r="FQD2" s="128"/>
      <c r="FQE2" s="128"/>
      <c r="FQF2" s="128"/>
      <c r="FQG2" s="128"/>
      <c r="FQH2" s="128"/>
      <c r="FQI2" s="128"/>
      <c r="FQJ2" s="128"/>
      <c r="FQK2" s="128"/>
      <c r="FQL2" s="128"/>
      <c r="FQM2" s="128"/>
      <c r="FQN2" s="128"/>
      <c r="FQO2" s="128"/>
      <c r="FQP2" s="128"/>
      <c r="FQQ2" s="128"/>
      <c r="FQR2" s="128"/>
      <c r="FQS2" s="128"/>
      <c r="FQT2" s="128"/>
      <c r="FQU2" s="128"/>
      <c r="FQV2" s="128"/>
      <c r="FQW2" s="128"/>
      <c r="FQX2" s="128"/>
      <c r="FQY2" s="128"/>
      <c r="FQZ2" s="128"/>
      <c r="FRA2" s="128"/>
      <c r="FRB2" s="128"/>
      <c r="FRC2" s="128"/>
      <c r="FRD2" s="128"/>
      <c r="FRE2" s="128"/>
      <c r="FRF2" s="128"/>
      <c r="FRG2" s="128"/>
      <c r="FRH2" s="128"/>
      <c r="FRI2" s="128"/>
      <c r="FRJ2" s="128"/>
      <c r="FRK2" s="128"/>
      <c r="FRL2" s="128"/>
      <c r="FRM2" s="128"/>
      <c r="FRN2" s="128"/>
      <c r="FRO2" s="128"/>
      <c r="FRP2" s="128"/>
      <c r="FRQ2" s="128"/>
      <c r="FRR2" s="128"/>
      <c r="FRS2" s="128"/>
      <c r="FRT2" s="128"/>
      <c r="FRU2" s="128"/>
      <c r="FRV2" s="128"/>
      <c r="FRW2" s="128"/>
      <c r="FRX2" s="128"/>
      <c r="FRY2" s="128"/>
      <c r="FRZ2" s="128"/>
      <c r="FSA2" s="128"/>
      <c r="FSB2" s="128"/>
      <c r="FSC2" s="128"/>
      <c r="FSD2" s="128"/>
      <c r="FSE2" s="128"/>
      <c r="FSF2" s="128"/>
      <c r="FSG2" s="128"/>
      <c r="FSH2" s="128"/>
      <c r="FSI2" s="128"/>
      <c r="FSJ2" s="128"/>
      <c r="FSK2" s="128"/>
      <c r="FSL2" s="128"/>
      <c r="FSM2" s="128"/>
      <c r="FSN2" s="128"/>
      <c r="FSO2" s="128"/>
      <c r="FSP2" s="128"/>
      <c r="FSQ2" s="128"/>
      <c r="FSR2" s="128"/>
      <c r="FSS2" s="128"/>
      <c r="FST2" s="128"/>
      <c r="FSU2" s="128"/>
      <c r="FSV2" s="128"/>
      <c r="FSW2" s="128"/>
      <c r="FSX2" s="128"/>
      <c r="FSY2" s="128"/>
      <c r="FSZ2" s="128"/>
      <c r="FTA2" s="128"/>
      <c r="FTB2" s="128"/>
      <c r="FTC2" s="128"/>
      <c r="FTD2" s="128"/>
      <c r="FTE2" s="128"/>
      <c r="FTF2" s="128"/>
      <c r="FTG2" s="128"/>
      <c r="FTH2" s="128"/>
      <c r="FTI2" s="128"/>
      <c r="FTJ2" s="128"/>
      <c r="FTK2" s="128"/>
      <c r="FTL2" s="128"/>
      <c r="FTM2" s="128"/>
      <c r="FTN2" s="128"/>
      <c r="FTO2" s="128"/>
      <c r="FTP2" s="128"/>
      <c r="FTQ2" s="128"/>
      <c r="FTR2" s="128"/>
      <c r="FTS2" s="128"/>
      <c r="FTT2" s="128"/>
      <c r="FTU2" s="128"/>
      <c r="FTV2" s="128"/>
      <c r="FTW2" s="128"/>
      <c r="FTX2" s="128"/>
      <c r="FTY2" s="128"/>
      <c r="FTZ2" s="128"/>
      <c r="FUA2" s="128"/>
      <c r="FUB2" s="128"/>
      <c r="FUC2" s="128"/>
      <c r="FUD2" s="128"/>
      <c r="FUE2" s="128"/>
      <c r="FUF2" s="128"/>
      <c r="FUG2" s="128"/>
      <c r="FUH2" s="128"/>
      <c r="FUI2" s="128"/>
      <c r="FUJ2" s="128"/>
      <c r="FUK2" s="128"/>
      <c r="FUL2" s="128"/>
      <c r="FUM2" s="128"/>
      <c r="FUN2" s="128"/>
      <c r="FUO2" s="128"/>
      <c r="FUP2" s="128"/>
      <c r="FUQ2" s="128"/>
      <c r="FUR2" s="128"/>
      <c r="FUS2" s="128"/>
      <c r="FUT2" s="128"/>
      <c r="FUU2" s="128"/>
      <c r="FUV2" s="128"/>
      <c r="FUW2" s="128"/>
      <c r="FUX2" s="128"/>
      <c r="FUY2" s="128"/>
      <c r="FUZ2" s="128"/>
      <c r="FVA2" s="128"/>
      <c r="FVB2" s="128"/>
      <c r="FVC2" s="128"/>
      <c r="FVD2" s="128"/>
      <c r="FVE2" s="128"/>
      <c r="FVF2" s="128"/>
      <c r="FVG2" s="128"/>
      <c r="FVH2" s="128"/>
      <c r="FVI2" s="128"/>
      <c r="FVJ2" s="128"/>
      <c r="FVK2" s="128"/>
      <c r="FVL2" s="128"/>
      <c r="FVM2" s="128"/>
      <c r="FVN2" s="128"/>
      <c r="FVO2" s="128"/>
      <c r="FVP2" s="128"/>
      <c r="FVQ2" s="128"/>
      <c r="FVR2" s="128"/>
      <c r="FVS2" s="128"/>
      <c r="FVT2" s="128"/>
      <c r="FVU2" s="128"/>
      <c r="FVV2" s="128"/>
      <c r="FVW2" s="128"/>
      <c r="FVX2" s="128"/>
      <c r="FVY2" s="128"/>
      <c r="FVZ2" s="128"/>
      <c r="FWA2" s="128"/>
      <c r="FWB2" s="128"/>
      <c r="FWC2" s="128"/>
      <c r="FWD2" s="128"/>
      <c r="FWE2" s="128"/>
      <c r="FWF2" s="128"/>
      <c r="FWG2" s="128"/>
      <c r="FWH2" s="128"/>
      <c r="FWI2" s="128"/>
      <c r="FWJ2" s="128"/>
      <c r="FWK2" s="128"/>
      <c r="FWL2" s="128"/>
      <c r="FWM2" s="128"/>
      <c r="FWN2" s="128"/>
      <c r="FWO2" s="128"/>
      <c r="FWP2" s="128"/>
      <c r="FWQ2" s="128"/>
      <c r="FWR2" s="128"/>
      <c r="FWS2" s="128"/>
      <c r="FWT2" s="128"/>
      <c r="FWU2" s="128"/>
      <c r="FWV2" s="128"/>
      <c r="FWW2" s="128"/>
      <c r="FWX2" s="128"/>
      <c r="FWY2" s="128"/>
      <c r="FWZ2" s="128"/>
      <c r="FXA2" s="128"/>
      <c r="FXB2" s="128"/>
      <c r="FXC2" s="128"/>
      <c r="FXD2" s="128"/>
      <c r="FXE2" s="128"/>
      <c r="FXF2" s="128"/>
      <c r="FXG2" s="128"/>
      <c r="FXH2" s="128"/>
      <c r="FXI2" s="128"/>
      <c r="FXJ2" s="128"/>
      <c r="FXK2" s="128"/>
      <c r="FXL2" s="128"/>
      <c r="FXM2" s="128"/>
      <c r="FXN2" s="128"/>
      <c r="FXO2" s="128"/>
      <c r="FXP2" s="128"/>
      <c r="FXQ2" s="128"/>
      <c r="FXR2" s="128"/>
      <c r="FXS2" s="128"/>
      <c r="FXT2" s="128"/>
      <c r="FXU2" s="128"/>
      <c r="FXV2" s="128"/>
      <c r="FXW2" s="128"/>
      <c r="FXX2" s="128"/>
      <c r="FXY2" s="128"/>
      <c r="FXZ2" s="128"/>
      <c r="FYA2" s="128"/>
      <c r="FYB2" s="128"/>
      <c r="FYC2" s="128"/>
      <c r="FYD2" s="128"/>
      <c r="FYE2" s="128"/>
      <c r="FYF2" s="128"/>
      <c r="FYG2" s="128"/>
      <c r="FYH2" s="128"/>
      <c r="FYI2" s="128"/>
      <c r="FYJ2" s="128"/>
      <c r="FYK2" s="128"/>
      <c r="FYL2" s="128"/>
      <c r="FYM2" s="128"/>
      <c r="FYN2" s="128"/>
      <c r="FYO2" s="128"/>
      <c r="FYP2" s="128"/>
      <c r="FYQ2" s="128"/>
      <c r="FYR2" s="128"/>
      <c r="FYS2" s="128"/>
      <c r="FYT2" s="128"/>
      <c r="FYU2" s="128"/>
      <c r="FYV2" s="128"/>
      <c r="FYW2" s="128"/>
      <c r="FYX2" s="128"/>
      <c r="FYY2" s="128"/>
      <c r="FYZ2" s="128"/>
      <c r="FZA2" s="128"/>
      <c r="FZB2" s="128"/>
      <c r="FZC2" s="128"/>
      <c r="FZD2" s="128"/>
      <c r="FZE2" s="128"/>
      <c r="FZF2" s="128"/>
      <c r="FZG2" s="128"/>
      <c r="FZH2" s="128"/>
      <c r="FZI2" s="128"/>
      <c r="FZJ2" s="128"/>
      <c r="FZK2" s="128"/>
      <c r="FZL2" s="128"/>
      <c r="FZM2" s="128"/>
      <c r="FZN2" s="128"/>
      <c r="FZO2" s="128"/>
      <c r="FZP2" s="128"/>
      <c r="FZQ2" s="128"/>
      <c r="FZR2" s="128"/>
      <c r="FZS2" s="128"/>
      <c r="FZT2" s="128"/>
      <c r="FZU2" s="128"/>
      <c r="FZV2" s="128"/>
      <c r="FZW2" s="128"/>
      <c r="FZX2" s="128"/>
      <c r="FZY2" s="128"/>
      <c r="FZZ2" s="128"/>
      <c r="GAA2" s="128"/>
      <c r="GAB2" s="128"/>
      <c r="GAC2" s="128"/>
      <c r="GAD2" s="128"/>
      <c r="GAE2" s="128"/>
      <c r="GAF2" s="128"/>
      <c r="GAG2" s="128"/>
      <c r="GAH2" s="128"/>
      <c r="GAI2" s="128"/>
      <c r="GAJ2" s="128"/>
      <c r="GAK2" s="128"/>
      <c r="GAL2" s="128"/>
      <c r="GAM2" s="128"/>
      <c r="GAN2" s="128"/>
      <c r="GAO2" s="128"/>
      <c r="GAP2" s="128"/>
      <c r="GAQ2" s="128"/>
      <c r="GAR2" s="128"/>
      <c r="GAS2" s="128"/>
      <c r="GAT2" s="128"/>
      <c r="GAU2" s="128"/>
      <c r="GAV2" s="128"/>
      <c r="GAW2" s="128"/>
      <c r="GAX2" s="128"/>
      <c r="GAY2" s="128"/>
      <c r="GAZ2" s="128"/>
      <c r="GBA2" s="128"/>
      <c r="GBB2" s="128"/>
      <c r="GBC2" s="128"/>
      <c r="GBD2" s="128"/>
      <c r="GBE2" s="128"/>
      <c r="GBF2" s="128"/>
      <c r="GBG2" s="128"/>
      <c r="GBH2" s="128"/>
      <c r="GBI2" s="128"/>
      <c r="GBJ2" s="128"/>
      <c r="GBK2" s="128"/>
      <c r="GBL2" s="128"/>
      <c r="GBM2" s="128"/>
      <c r="GBN2" s="128"/>
      <c r="GBO2" s="128"/>
      <c r="GBP2" s="128"/>
      <c r="GBQ2" s="128"/>
      <c r="GBR2" s="128"/>
      <c r="GBS2" s="128"/>
      <c r="GBT2" s="128"/>
      <c r="GBU2" s="128"/>
      <c r="GBV2" s="128"/>
      <c r="GBW2" s="128"/>
      <c r="GBX2" s="128"/>
      <c r="GBY2" s="128"/>
      <c r="GBZ2" s="128"/>
      <c r="GCA2" s="128"/>
      <c r="GCB2" s="128"/>
      <c r="GCC2" s="128"/>
      <c r="GCD2" s="128"/>
      <c r="GCE2" s="128"/>
      <c r="GCF2" s="128"/>
      <c r="GCG2" s="128"/>
      <c r="GCH2" s="128"/>
      <c r="GCI2" s="128"/>
      <c r="GCJ2" s="128"/>
      <c r="GCK2" s="128"/>
      <c r="GCL2" s="128"/>
      <c r="GCM2" s="128"/>
      <c r="GCN2" s="128"/>
      <c r="GCO2" s="128"/>
      <c r="GCP2" s="128"/>
      <c r="GCQ2" s="128"/>
      <c r="GCR2" s="128"/>
      <c r="GCS2" s="128"/>
      <c r="GCT2" s="128"/>
      <c r="GCU2" s="128"/>
      <c r="GCV2" s="128"/>
      <c r="GCW2" s="128"/>
      <c r="GCX2" s="128"/>
      <c r="GCY2" s="128"/>
      <c r="GCZ2" s="128"/>
      <c r="GDA2" s="128"/>
      <c r="GDB2" s="128"/>
      <c r="GDC2" s="128"/>
      <c r="GDD2" s="128"/>
      <c r="GDE2" s="128"/>
      <c r="GDF2" s="128"/>
      <c r="GDG2" s="128"/>
      <c r="GDH2" s="128"/>
      <c r="GDI2" s="128"/>
      <c r="GDJ2" s="128"/>
      <c r="GDK2" s="128"/>
      <c r="GDL2" s="128"/>
      <c r="GDM2" s="128"/>
      <c r="GDN2" s="128"/>
      <c r="GDO2" s="128"/>
      <c r="GDP2" s="128"/>
      <c r="GDQ2" s="128"/>
      <c r="GDR2" s="128"/>
      <c r="GDS2" s="128"/>
      <c r="GDT2" s="128"/>
      <c r="GDU2" s="128"/>
      <c r="GDV2" s="128"/>
      <c r="GDW2" s="128"/>
      <c r="GDX2" s="128"/>
      <c r="GDY2" s="128"/>
      <c r="GDZ2" s="128"/>
      <c r="GEA2" s="128"/>
      <c r="GEB2" s="128"/>
      <c r="GEC2" s="128"/>
      <c r="GED2" s="128"/>
      <c r="GEE2" s="128"/>
      <c r="GEF2" s="128"/>
      <c r="GEG2" s="128"/>
      <c r="GEH2" s="128"/>
      <c r="GEI2" s="128"/>
      <c r="GEJ2" s="128"/>
      <c r="GEK2" s="128"/>
      <c r="GEL2" s="128"/>
      <c r="GEM2" s="128"/>
      <c r="GEN2" s="128"/>
      <c r="GEO2" s="128"/>
      <c r="GEP2" s="128"/>
      <c r="GEQ2" s="128"/>
      <c r="GER2" s="128"/>
      <c r="GES2" s="128"/>
      <c r="GET2" s="128"/>
      <c r="GEU2" s="128"/>
      <c r="GEV2" s="128"/>
      <c r="GEW2" s="128"/>
      <c r="GEX2" s="128"/>
      <c r="GEY2" s="128"/>
      <c r="GEZ2" s="128"/>
      <c r="GFA2" s="128"/>
      <c r="GFB2" s="128"/>
      <c r="GFC2" s="128"/>
      <c r="GFD2" s="128"/>
      <c r="GFE2" s="128"/>
      <c r="GFF2" s="128"/>
      <c r="GFG2" s="128"/>
      <c r="GFH2" s="128"/>
      <c r="GFI2" s="128"/>
      <c r="GFJ2" s="128"/>
      <c r="GFK2" s="128"/>
      <c r="GFL2" s="128"/>
      <c r="GFM2" s="128"/>
      <c r="GFN2" s="128"/>
      <c r="GFO2" s="128"/>
      <c r="GFP2" s="128"/>
      <c r="GFQ2" s="128"/>
      <c r="GFR2" s="128"/>
      <c r="GFS2" s="128"/>
      <c r="GFT2" s="128"/>
      <c r="GFU2" s="128"/>
      <c r="GFV2" s="128"/>
      <c r="GFW2" s="128"/>
      <c r="GFX2" s="128"/>
      <c r="GFY2" s="128"/>
      <c r="GFZ2" s="128"/>
      <c r="GGA2" s="128"/>
      <c r="GGB2" s="128"/>
      <c r="GGC2" s="128"/>
      <c r="GGD2" s="128"/>
      <c r="GGE2" s="128"/>
      <c r="GGF2" s="128"/>
      <c r="GGG2" s="128"/>
      <c r="GGH2" s="128"/>
      <c r="GGI2" s="128"/>
      <c r="GGJ2" s="128"/>
      <c r="GGK2" s="128"/>
      <c r="GGL2" s="128"/>
      <c r="GGM2" s="128"/>
      <c r="GGN2" s="128"/>
      <c r="GGO2" s="128"/>
      <c r="GGP2" s="128"/>
      <c r="GGQ2" s="128"/>
      <c r="GGR2" s="128"/>
      <c r="GGS2" s="128"/>
      <c r="GGT2" s="128"/>
      <c r="GGU2" s="128"/>
      <c r="GGV2" s="128"/>
      <c r="GGW2" s="128"/>
      <c r="GGX2" s="128"/>
      <c r="GGY2" s="128"/>
      <c r="GGZ2" s="128"/>
      <c r="GHA2" s="128"/>
      <c r="GHB2" s="128"/>
      <c r="GHC2" s="128"/>
      <c r="GHD2" s="128"/>
      <c r="GHE2" s="128"/>
      <c r="GHF2" s="128"/>
      <c r="GHG2" s="128"/>
      <c r="GHH2" s="128"/>
      <c r="GHI2" s="128"/>
      <c r="GHJ2" s="128"/>
      <c r="GHK2" s="128"/>
      <c r="GHL2" s="128"/>
      <c r="GHM2" s="128"/>
      <c r="GHN2" s="128"/>
      <c r="GHO2" s="128"/>
      <c r="GHP2" s="128"/>
      <c r="GHQ2" s="128"/>
      <c r="GHR2" s="128"/>
      <c r="GHS2" s="128"/>
      <c r="GHT2" s="128"/>
      <c r="GHU2" s="128"/>
      <c r="GHV2" s="128"/>
      <c r="GHW2" s="128"/>
      <c r="GHX2" s="128"/>
      <c r="GHY2" s="128"/>
      <c r="GHZ2" s="128"/>
      <c r="GIA2" s="128"/>
      <c r="GIB2" s="128"/>
      <c r="GIC2" s="128"/>
      <c r="GID2" s="128"/>
      <c r="GIE2" s="128"/>
      <c r="GIF2" s="128"/>
      <c r="GIG2" s="128"/>
      <c r="GIH2" s="128"/>
      <c r="GII2" s="128"/>
      <c r="GIJ2" s="128"/>
      <c r="GIK2" s="128"/>
      <c r="GIL2" s="128"/>
      <c r="GIM2" s="128"/>
      <c r="GIN2" s="128"/>
      <c r="GIO2" s="128"/>
      <c r="GIP2" s="128"/>
      <c r="GIQ2" s="128"/>
      <c r="GIR2" s="128"/>
      <c r="GIS2" s="128"/>
      <c r="GIT2" s="128"/>
      <c r="GIU2" s="128"/>
      <c r="GIV2" s="128"/>
      <c r="GIW2" s="128"/>
      <c r="GIX2" s="128"/>
      <c r="GIY2" s="128"/>
      <c r="GIZ2" s="128"/>
      <c r="GJA2" s="128"/>
      <c r="GJB2" s="128"/>
      <c r="GJC2" s="128"/>
      <c r="GJD2" s="128"/>
      <c r="GJE2" s="128"/>
      <c r="GJF2" s="128"/>
      <c r="GJG2" s="128"/>
      <c r="GJH2" s="128"/>
      <c r="GJI2" s="128"/>
      <c r="GJJ2" s="128"/>
      <c r="GJK2" s="128"/>
      <c r="GJL2" s="128"/>
      <c r="GJM2" s="128"/>
      <c r="GJN2" s="128"/>
      <c r="GJO2" s="128"/>
      <c r="GJP2" s="128"/>
      <c r="GJQ2" s="128"/>
      <c r="GJR2" s="128"/>
      <c r="GJS2" s="128"/>
      <c r="GJT2" s="128"/>
      <c r="GJU2" s="128"/>
      <c r="GJV2" s="128"/>
      <c r="GJW2" s="128"/>
      <c r="GJX2" s="128"/>
      <c r="GJY2" s="128"/>
      <c r="GJZ2" s="128"/>
      <c r="GKA2" s="128"/>
      <c r="GKB2" s="128"/>
      <c r="GKC2" s="128"/>
      <c r="GKD2" s="128"/>
      <c r="GKE2" s="128"/>
      <c r="GKF2" s="128"/>
      <c r="GKG2" s="128"/>
      <c r="GKH2" s="128"/>
      <c r="GKI2" s="128"/>
      <c r="GKJ2" s="128"/>
      <c r="GKK2" s="128"/>
      <c r="GKL2" s="128"/>
      <c r="GKM2" s="128"/>
      <c r="GKN2" s="128"/>
      <c r="GKO2" s="128"/>
      <c r="GKP2" s="128"/>
      <c r="GKQ2" s="128"/>
      <c r="GKR2" s="128"/>
      <c r="GKS2" s="128"/>
      <c r="GKT2" s="128"/>
      <c r="GKU2" s="128"/>
      <c r="GKV2" s="128"/>
      <c r="GKW2" s="128"/>
      <c r="GKX2" s="128"/>
      <c r="GKY2" s="128"/>
      <c r="GKZ2" s="128"/>
      <c r="GLA2" s="128"/>
      <c r="GLB2" s="128"/>
      <c r="GLC2" s="128"/>
      <c r="GLD2" s="128"/>
      <c r="GLE2" s="128"/>
      <c r="GLF2" s="128"/>
      <c r="GLG2" s="128"/>
      <c r="GLH2" s="128"/>
      <c r="GLI2" s="128"/>
      <c r="GLJ2" s="128"/>
      <c r="GLK2" s="128"/>
      <c r="GLL2" s="128"/>
      <c r="GLM2" s="128"/>
      <c r="GLN2" s="128"/>
      <c r="GLO2" s="128"/>
      <c r="GLP2" s="128"/>
      <c r="GLQ2" s="128"/>
      <c r="GLR2" s="128"/>
      <c r="GLS2" s="128"/>
      <c r="GLT2" s="128"/>
      <c r="GLU2" s="128"/>
      <c r="GLV2" s="128"/>
      <c r="GLW2" s="128"/>
      <c r="GLX2" s="128"/>
      <c r="GLY2" s="128"/>
      <c r="GLZ2" s="128"/>
      <c r="GMA2" s="128"/>
      <c r="GMB2" s="128"/>
      <c r="GMC2" s="128"/>
      <c r="GMD2" s="128"/>
      <c r="GME2" s="128"/>
      <c r="GMF2" s="128"/>
      <c r="GMG2" s="128"/>
      <c r="GMH2" s="128"/>
      <c r="GMI2" s="128"/>
      <c r="GMJ2" s="128"/>
      <c r="GMK2" s="128"/>
      <c r="GML2" s="128"/>
      <c r="GMM2" s="128"/>
      <c r="GMN2" s="128"/>
      <c r="GMO2" s="128"/>
      <c r="GMP2" s="128"/>
      <c r="GMQ2" s="128"/>
      <c r="GMR2" s="128"/>
      <c r="GMS2" s="128"/>
      <c r="GMT2" s="128"/>
      <c r="GMU2" s="128"/>
      <c r="GMV2" s="128"/>
      <c r="GMW2" s="128"/>
      <c r="GMX2" s="128"/>
      <c r="GMY2" s="128"/>
      <c r="GMZ2" s="128"/>
      <c r="GNA2" s="128"/>
      <c r="GNB2" s="128"/>
      <c r="GNC2" s="128"/>
      <c r="GND2" s="128"/>
      <c r="GNE2" s="128"/>
      <c r="GNF2" s="128"/>
      <c r="GNG2" s="128"/>
      <c r="GNH2" s="128"/>
      <c r="GNI2" s="128"/>
      <c r="GNJ2" s="128"/>
      <c r="GNK2" s="128"/>
      <c r="GNL2" s="128"/>
      <c r="GNM2" s="128"/>
      <c r="GNN2" s="128"/>
      <c r="GNO2" s="128"/>
      <c r="GNP2" s="128"/>
      <c r="GNQ2" s="128"/>
      <c r="GNR2" s="128"/>
      <c r="GNS2" s="128"/>
      <c r="GNT2" s="128"/>
      <c r="GNU2" s="128"/>
      <c r="GNV2" s="128"/>
      <c r="GNW2" s="128"/>
      <c r="GNX2" s="128"/>
      <c r="GNY2" s="128"/>
      <c r="GNZ2" s="128"/>
      <c r="GOA2" s="128"/>
      <c r="GOB2" s="128"/>
      <c r="GOC2" s="128"/>
      <c r="GOD2" s="128"/>
      <c r="GOE2" s="128"/>
      <c r="GOF2" s="128"/>
      <c r="GOG2" s="128"/>
      <c r="GOH2" s="128"/>
      <c r="GOI2" s="128"/>
      <c r="GOJ2" s="128"/>
      <c r="GOK2" s="128"/>
      <c r="GOL2" s="128"/>
      <c r="GOM2" s="128"/>
      <c r="GON2" s="128"/>
      <c r="GOO2" s="128"/>
      <c r="GOP2" s="128"/>
      <c r="GOQ2" s="128"/>
      <c r="GOR2" s="128"/>
      <c r="GOS2" s="128"/>
      <c r="GOT2" s="128"/>
      <c r="GOU2" s="128"/>
      <c r="GOV2" s="128"/>
      <c r="GOW2" s="128"/>
      <c r="GOX2" s="128"/>
      <c r="GOY2" s="128"/>
      <c r="GOZ2" s="128"/>
      <c r="GPA2" s="128"/>
      <c r="GPB2" s="128"/>
      <c r="GPC2" s="128"/>
      <c r="GPD2" s="128"/>
      <c r="GPE2" s="128"/>
      <c r="GPF2" s="128"/>
      <c r="GPG2" s="128"/>
      <c r="GPH2" s="128"/>
      <c r="GPI2" s="128"/>
      <c r="GPJ2" s="128"/>
      <c r="GPK2" s="128"/>
      <c r="GPL2" s="128"/>
      <c r="GPM2" s="128"/>
      <c r="GPN2" s="128"/>
      <c r="GPO2" s="128"/>
      <c r="GPP2" s="128"/>
      <c r="GPQ2" s="128"/>
      <c r="GPR2" s="128"/>
      <c r="GPS2" s="128"/>
      <c r="GPT2" s="128"/>
      <c r="GPU2" s="128"/>
      <c r="GPV2" s="128"/>
      <c r="GPW2" s="128"/>
      <c r="GPX2" s="128"/>
      <c r="GPY2" s="128"/>
      <c r="GPZ2" s="128"/>
      <c r="GQA2" s="128"/>
      <c r="GQB2" s="128"/>
      <c r="GQC2" s="128"/>
      <c r="GQD2" s="128"/>
      <c r="GQE2" s="128"/>
      <c r="GQF2" s="128"/>
      <c r="GQG2" s="128"/>
      <c r="GQH2" s="128"/>
      <c r="GQI2" s="128"/>
      <c r="GQJ2" s="128"/>
      <c r="GQK2" s="128"/>
      <c r="GQL2" s="128"/>
      <c r="GQM2" s="128"/>
      <c r="GQN2" s="128"/>
      <c r="GQO2" s="128"/>
      <c r="GQP2" s="128"/>
      <c r="GQQ2" s="128"/>
      <c r="GQR2" s="128"/>
      <c r="GQS2" s="128"/>
      <c r="GQT2" s="128"/>
      <c r="GQU2" s="128"/>
      <c r="GQV2" s="128"/>
      <c r="GQW2" s="128"/>
      <c r="GQX2" s="128"/>
      <c r="GQY2" s="128"/>
      <c r="GQZ2" s="128"/>
      <c r="GRA2" s="128"/>
      <c r="GRB2" s="128"/>
      <c r="GRC2" s="128"/>
      <c r="GRD2" s="128"/>
      <c r="GRE2" s="128"/>
      <c r="GRF2" s="128"/>
      <c r="GRG2" s="128"/>
      <c r="GRH2" s="128"/>
      <c r="GRI2" s="128"/>
      <c r="GRJ2" s="128"/>
      <c r="GRK2" s="128"/>
      <c r="GRL2" s="128"/>
      <c r="GRM2" s="128"/>
      <c r="GRN2" s="128"/>
      <c r="GRO2" s="128"/>
      <c r="GRP2" s="128"/>
      <c r="GRQ2" s="128"/>
      <c r="GRR2" s="128"/>
      <c r="GRS2" s="128"/>
      <c r="GRT2" s="128"/>
      <c r="GRU2" s="128"/>
      <c r="GRV2" s="128"/>
      <c r="GRW2" s="128"/>
      <c r="GRX2" s="128"/>
      <c r="GRY2" s="128"/>
      <c r="GRZ2" s="128"/>
      <c r="GSA2" s="128"/>
      <c r="GSB2" s="128"/>
      <c r="GSC2" s="128"/>
      <c r="GSD2" s="128"/>
      <c r="GSE2" s="128"/>
      <c r="GSF2" s="128"/>
      <c r="GSG2" s="128"/>
      <c r="GSH2" s="128"/>
      <c r="GSI2" s="128"/>
      <c r="GSJ2" s="128"/>
      <c r="GSK2" s="128"/>
      <c r="GSL2" s="128"/>
      <c r="GSM2" s="128"/>
      <c r="GSN2" s="128"/>
      <c r="GSO2" s="128"/>
      <c r="GSP2" s="128"/>
      <c r="GSQ2" s="128"/>
      <c r="GSR2" s="128"/>
      <c r="GSS2" s="128"/>
      <c r="GST2" s="128"/>
      <c r="GSU2" s="128"/>
      <c r="GSV2" s="128"/>
      <c r="GSW2" s="128"/>
      <c r="GSX2" s="128"/>
      <c r="GSY2" s="128"/>
      <c r="GSZ2" s="128"/>
      <c r="GTA2" s="128"/>
      <c r="GTB2" s="128"/>
      <c r="GTC2" s="128"/>
      <c r="GTD2" s="128"/>
      <c r="GTE2" s="128"/>
      <c r="GTF2" s="128"/>
      <c r="GTG2" s="128"/>
      <c r="GTH2" s="128"/>
      <c r="GTI2" s="128"/>
      <c r="GTJ2" s="128"/>
      <c r="GTK2" s="128"/>
      <c r="GTL2" s="128"/>
      <c r="GTM2" s="128"/>
      <c r="GTN2" s="128"/>
      <c r="GTO2" s="128"/>
      <c r="GTP2" s="128"/>
      <c r="GTQ2" s="128"/>
      <c r="GTR2" s="128"/>
      <c r="GTS2" s="128"/>
      <c r="GTT2" s="128"/>
      <c r="GTU2" s="128"/>
      <c r="GTV2" s="128"/>
      <c r="GTW2" s="128"/>
      <c r="GTX2" s="128"/>
      <c r="GTY2" s="128"/>
      <c r="GTZ2" s="128"/>
      <c r="GUA2" s="128"/>
      <c r="GUB2" s="128"/>
      <c r="GUC2" s="128"/>
      <c r="GUD2" s="128"/>
      <c r="GUE2" s="128"/>
      <c r="GUF2" s="128"/>
      <c r="GUG2" s="128"/>
      <c r="GUH2" s="128"/>
      <c r="GUI2" s="128"/>
      <c r="GUJ2" s="128"/>
      <c r="GUK2" s="128"/>
      <c r="GUL2" s="128"/>
      <c r="GUM2" s="128"/>
      <c r="GUN2" s="128"/>
      <c r="GUO2" s="128"/>
      <c r="GUP2" s="128"/>
      <c r="GUQ2" s="128"/>
      <c r="GUR2" s="128"/>
      <c r="GUS2" s="128"/>
      <c r="GUT2" s="128"/>
      <c r="GUU2" s="128"/>
      <c r="GUV2" s="128"/>
      <c r="GUW2" s="128"/>
      <c r="GUX2" s="128"/>
      <c r="GUY2" s="128"/>
      <c r="GUZ2" s="128"/>
      <c r="GVA2" s="128"/>
      <c r="GVB2" s="128"/>
      <c r="GVC2" s="128"/>
      <c r="GVD2" s="128"/>
      <c r="GVE2" s="128"/>
      <c r="GVF2" s="128"/>
      <c r="GVG2" s="128"/>
      <c r="GVH2" s="128"/>
      <c r="GVI2" s="128"/>
      <c r="GVJ2" s="128"/>
      <c r="GVK2" s="128"/>
      <c r="GVL2" s="128"/>
      <c r="GVM2" s="128"/>
      <c r="GVN2" s="128"/>
      <c r="GVO2" s="128"/>
      <c r="GVP2" s="128"/>
      <c r="GVQ2" s="128"/>
      <c r="GVR2" s="128"/>
      <c r="GVS2" s="128"/>
      <c r="GVT2" s="128"/>
      <c r="GVU2" s="128"/>
      <c r="GVV2" s="128"/>
      <c r="GVW2" s="128"/>
      <c r="GVX2" s="128"/>
      <c r="GVY2" s="128"/>
      <c r="GVZ2" s="128"/>
      <c r="GWA2" s="128"/>
      <c r="GWB2" s="128"/>
      <c r="GWC2" s="128"/>
      <c r="GWD2" s="128"/>
      <c r="GWE2" s="128"/>
      <c r="GWF2" s="128"/>
      <c r="GWG2" s="128"/>
      <c r="GWH2" s="128"/>
      <c r="GWI2" s="128"/>
      <c r="GWJ2" s="128"/>
      <c r="GWK2" s="128"/>
      <c r="GWL2" s="128"/>
      <c r="GWM2" s="128"/>
      <c r="GWN2" s="128"/>
      <c r="GWO2" s="128"/>
      <c r="GWP2" s="128"/>
      <c r="GWQ2" s="128"/>
      <c r="GWR2" s="128"/>
      <c r="GWS2" s="128"/>
      <c r="GWT2" s="128"/>
      <c r="GWU2" s="128"/>
      <c r="GWV2" s="128"/>
      <c r="GWW2" s="128"/>
      <c r="GWX2" s="128"/>
      <c r="GWY2" s="128"/>
      <c r="GWZ2" s="128"/>
      <c r="GXA2" s="128"/>
      <c r="GXB2" s="128"/>
      <c r="GXC2" s="128"/>
      <c r="GXD2" s="128"/>
      <c r="GXE2" s="128"/>
      <c r="GXF2" s="128"/>
      <c r="GXG2" s="128"/>
      <c r="GXH2" s="128"/>
      <c r="GXI2" s="128"/>
      <c r="GXJ2" s="128"/>
      <c r="GXK2" s="128"/>
      <c r="GXL2" s="128"/>
      <c r="GXM2" s="128"/>
      <c r="GXN2" s="128"/>
      <c r="GXO2" s="128"/>
      <c r="GXP2" s="128"/>
      <c r="GXQ2" s="128"/>
      <c r="GXR2" s="128"/>
      <c r="GXS2" s="128"/>
      <c r="GXT2" s="128"/>
      <c r="GXU2" s="128"/>
      <c r="GXV2" s="128"/>
      <c r="GXW2" s="128"/>
      <c r="GXX2" s="128"/>
      <c r="GXY2" s="128"/>
      <c r="GXZ2" s="128"/>
      <c r="GYA2" s="128"/>
      <c r="GYB2" s="128"/>
      <c r="GYC2" s="128"/>
      <c r="GYD2" s="128"/>
      <c r="GYE2" s="128"/>
      <c r="GYF2" s="128"/>
      <c r="GYG2" s="128"/>
      <c r="GYH2" s="128"/>
      <c r="GYI2" s="128"/>
      <c r="GYJ2" s="128"/>
      <c r="GYK2" s="128"/>
      <c r="GYL2" s="128"/>
      <c r="GYM2" s="128"/>
      <c r="GYN2" s="128"/>
      <c r="GYO2" s="128"/>
      <c r="GYP2" s="128"/>
      <c r="GYQ2" s="128"/>
      <c r="GYR2" s="128"/>
      <c r="GYS2" s="128"/>
      <c r="GYT2" s="128"/>
      <c r="GYU2" s="128"/>
      <c r="GYV2" s="128"/>
      <c r="GYW2" s="128"/>
      <c r="GYX2" s="128"/>
      <c r="GYY2" s="128"/>
      <c r="GYZ2" s="128"/>
      <c r="GZA2" s="128"/>
      <c r="GZB2" s="128"/>
      <c r="GZC2" s="128"/>
      <c r="GZD2" s="128"/>
      <c r="GZE2" s="128"/>
      <c r="GZF2" s="128"/>
      <c r="GZG2" s="128"/>
      <c r="GZH2" s="128"/>
      <c r="GZI2" s="128"/>
      <c r="GZJ2" s="128"/>
      <c r="GZK2" s="128"/>
      <c r="GZL2" s="128"/>
      <c r="GZM2" s="128"/>
      <c r="GZN2" s="128"/>
      <c r="GZO2" s="128"/>
      <c r="GZP2" s="128"/>
      <c r="GZQ2" s="128"/>
      <c r="GZR2" s="128"/>
      <c r="GZS2" s="128"/>
      <c r="GZT2" s="128"/>
      <c r="GZU2" s="128"/>
      <c r="GZV2" s="128"/>
      <c r="GZW2" s="128"/>
      <c r="GZX2" s="128"/>
      <c r="GZY2" s="128"/>
      <c r="GZZ2" s="128"/>
      <c r="HAA2" s="128"/>
      <c r="HAB2" s="128"/>
      <c r="HAC2" s="128"/>
      <c r="HAD2" s="128"/>
      <c r="HAE2" s="128"/>
      <c r="HAF2" s="128"/>
      <c r="HAG2" s="128"/>
      <c r="HAH2" s="128"/>
      <c r="HAI2" s="128"/>
      <c r="HAJ2" s="128"/>
      <c r="HAK2" s="128"/>
      <c r="HAL2" s="128"/>
      <c r="HAM2" s="128"/>
      <c r="HAN2" s="128"/>
      <c r="HAO2" s="128"/>
      <c r="HAP2" s="128"/>
      <c r="HAQ2" s="128"/>
      <c r="HAR2" s="128"/>
      <c r="HAS2" s="128"/>
      <c r="HAT2" s="128"/>
      <c r="HAU2" s="128"/>
      <c r="HAV2" s="128"/>
      <c r="HAW2" s="128"/>
      <c r="HAX2" s="128"/>
      <c r="HAY2" s="128"/>
      <c r="HAZ2" s="128"/>
      <c r="HBA2" s="128"/>
      <c r="HBB2" s="128"/>
      <c r="HBC2" s="128"/>
      <c r="HBD2" s="128"/>
      <c r="HBE2" s="128"/>
      <c r="HBF2" s="128"/>
      <c r="HBG2" s="128"/>
      <c r="HBH2" s="128"/>
      <c r="HBI2" s="128"/>
      <c r="HBJ2" s="128"/>
      <c r="HBK2" s="128"/>
      <c r="HBL2" s="128"/>
      <c r="HBM2" s="128"/>
      <c r="HBN2" s="128"/>
      <c r="HBO2" s="128"/>
      <c r="HBP2" s="128"/>
      <c r="HBQ2" s="128"/>
      <c r="HBR2" s="128"/>
      <c r="HBS2" s="128"/>
      <c r="HBT2" s="128"/>
      <c r="HBU2" s="128"/>
      <c r="HBV2" s="128"/>
      <c r="HBW2" s="128"/>
      <c r="HBX2" s="128"/>
      <c r="HBY2" s="128"/>
      <c r="HBZ2" s="128"/>
      <c r="HCA2" s="128"/>
      <c r="HCB2" s="128"/>
      <c r="HCC2" s="128"/>
      <c r="HCD2" s="128"/>
      <c r="HCE2" s="128"/>
      <c r="HCF2" s="128"/>
      <c r="HCG2" s="128"/>
      <c r="HCH2" s="128"/>
      <c r="HCI2" s="128"/>
      <c r="HCJ2" s="128"/>
      <c r="HCK2" s="128"/>
      <c r="HCL2" s="128"/>
      <c r="HCM2" s="128"/>
      <c r="HCN2" s="128"/>
      <c r="HCO2" s="128"/>
      <c r="HCP2" s="128"/>
      <c r="HCQ2" s="128"/>
      <c r="HCR2" s="128"/>
      <c r="HCS2" s="128"/>
      <c r="HCT2" s="128"/>
      <c r="HCU2" s="128"/>
      <c r="HCV2" s="128"/>
      <c r="HCW2" s="128"/>
      <c r="HCX2" s="128"/>
      <c r="HCY2" s="128"/>
      <c r="HCZ2" s="128"/>
      <c r="HDA2" s="128"/>
      <c r="HDB2" s="128"/>
      <c r="HDC2" s="128"/>
      <c r="HDD2" s="128"/>
      <c r="HDE2" s="128"/>
      <c r="HDF2" s="128"/>
      <c r="HDG2" s="128"/>
      <c r="HDH2" s="128"/>
      <c r="HDI2" s="128"/>
      <c r="HDJ2" s="128"/>
      <c r="HDK2" s="128"/>
      <c r="HDL2" s="128"/>
      <c r="HDM2" s="128"/>
      <c r="HDN2" s="128"/>
      <c r="HDO2" s="128"/>
      <c r="HDP2" s="128"/>
      <c r="HDQ2" s="128"/>
      <c r="HDR2" s="128"/>
      <c r="HDS2" s="128"/>
      <c r="HDT2" s="128"/>
      <c r="HDU2" s="128"/>
      <c r="HDV2" s="128"/>
      <c r="HDW2" s="128"/>
      <c r="HDX2" s="128"/>
      <c r="HDY2" s="128"/>
      <c r="HDZ2" s="128"/>
      <c r="HEA2" s="128"/>
      <c r="HEB2" s="128"/>
      <c r="HEC2" s="128"/>
      <c r="HED2" s="128"/>
      <c r="HEE2" s="128"/>
      <c r="HEF2" s="128"/>
      <c r="HEG2" s="128"/>
      <c r="HEH2" s="128"/>
      <c r="HEI2" s="128"/>
      <c r="HEJ2" s="128"/>
      <c r="HEK2" s="128"/>
      <c r="HEL2" s="128"/>
      <c r="HEM2" s="128"/>
      <c r="HEN2" s="128"/>
      <c r="HEO2" s="128"/>
      <c r="HEP2" s="128"/>
      <c r="HEQ2" s="128"/>
      <c r="HER2" s="128"/>
      <c r="HES2" s="128"/>
      <c r="HET2" s="128"/>
      <c r="HEU2" s="128"/>
      <c r="HEV2" s="128"/>
      <c r="HEW2" s="128"/>
      <c r="HEX2" s="128"/>
      <c r="HEY2" s="128"/>
      <c r="HEZ2" s="128"/>
      <c r="HFA2" s="128"/>
      <c r="HFB2" s="128"/>
      <c r="HFC2" s="128"/>
      <c r="HFD2" s="128"/>
      <c r="HFE2" s="128"/>
      <c r="HFF2" s="128"/>
      <c r="HFG2" s="128"/>
      <c r="HFH2" s="128"/>
      <c r="HFI2" s="128"/>
      <c r="HFJ2" s="128"/>
      <c r="HFK2" s="128"/>
      <c r="HFL2" s="128"/>
      <c r="HFM2" s="128"/>
      <c r="HFN2" s="128"/>
      <c r="HFO2" s="128"/>
      <c r="HFP2" s="128"/>
      <c r="HFQ2" s="128"/>
      <c r="HFR2" s="128"/>
      <c r="HFS2" s="128"/>
      <c r="HFT2" s="128"/>
      <c r="HFU2" s="128"/>
      <c r="HFV2" s="128"/>
      <c r="HFW2" s="128"/>
      <c r="HFX2" s="128"/>
      <c r="HFY2" s="128"/>
      <c r="HFZ2" s="128"/>
      <c r="HGA2" s="128"/>
      <c r="HGB2" s="128"/>
      <c r="HGC2" s="128"/>
      <c r="HGD2" s="128"/>
      <c r="HGE2" s="128"/>
      <c r="HGF2" s="128"/>
      <c r="HGG2" s="128"/>
      <c r="HGH2" s="128"/>
      <c r="HGI2" s="128"/>
      <c r="HGJ2" s="128"/>
      <c r="HGK2" s="128"/>
      <c r="HGL2" s="128"/>
      <c r="HGM2" s="128"/>
      <c r="HGN2" s="128"/>
      <c r="HGO2" s="128"/>
      <c r="HGP2" s="128"/>
      <c r="HGQ2" s="128"/>
      <c r="HGR2" s="128"/>
      <c r="HGS2" s="128"/>
      <c r="HGT2" s="128"/>
      <c r="HGU2" s="128"/>
      <c r="HGV2" s="128"/>
      <c r="HGW2" s="128"/>
      <c r="HGX2" s="128"/>
      <c r="HGY2" s="128"/>
      <c r="HGZ2" s="128"/>
      <c r="HHA2" s="128"/>
      <c r="HHB2" s="128"/>
      <c r="HHC2" s="128"/>
      <c r="HHD2" s="128"/>
      <c r="HHE2" s="128"/>
      <c r="HHF2" s="128"/>
      <c r="HHG2" s="128"/>
      <c r="HHH2" s="128"/>
      <c r="HHI2" s="128"/>
      <c r="HHJ2" s="128"/>
      <c r="HHK2" s="128"/>
      <c r="HHL2" s="128"/>
      <c r="HHM2" s="128"/>
      <c r="HHN2" s="128"/>
      <c r="HHO2" s="128"/>
      <c r="HHP2" s="128"/>
      <c r="HHQ2" s="128"/>
      <c r="HHR2" s="128"/>
      <c r="HHS2" s="128"/>
      <c r="HHT2" s="128"/>
      <c r="HHU2" s="128"/>
      <c r="HHV2" s="128"/>
      <c r="HHW2" s="128"/>
      <c r="HHX2" s="128"/>
      <c r="HHY2" s="128"/>
      <c r="HHZ2" s="128"/>
      <c r="HIA2" s="128"/>
      <c r="HIB2" s="128"/>
      <c r="HIC2" s="128"/>
      <c r="HID2" s="128"/>
      <c r="HIE2" s="128"/>
      <c r="HIF2" s="128"/>
      <c r="HIG2" s="128"/>
      <c r="HIH2" s="128"/>
      <c r="HII2" s="128"/>
      <c r="HIJ2" s="128"/>
      <c r="HIK2" s="128"/>
      <c r="HIL2" s="128"/>
      <c r="HIM2" s="128"/>
      <c r="HIN2" s="128"/>
      <c r="HIO2" s="128"/>
      <c r="HIP2" s="128"/>
      <c r="HIQ2" s="128"/>
      <c r="HIR2" s="128"/>
      <c r="HIS2" s="128"/>
      <c r="HIT2" s="128"/>
      <c r="HIU2" s="128"/>
      <c r="HIV2" s="128"/>
      <c r="HIW2" s="128"/>
      <c r="HIX2" s="128"/>
      <c r="HIY2" s="128"/>
      <c r="HIZ2" s="128"/>
      <c r="HJA2" s="128"/>
      <c r="HJB2" s="128"/>
      <c r="HJC2" s="128"/>
      <c r="HJD2" s="128"/>
      <c r="HJE2" s="128"/>
      <c r="HJF2" s="128"/>
      <c r="HJG2" s="128"/>
      <c r="HJH2" s="128"/>
      <c r="HJI2" s="128"/>
      <c r="HJJ2" s="128"/>
      <c r="HJK2" s="128"/>
      <c r="HJL2" s="128"/>
      <c r="HJM2" s="128"/>
      <c r="HJN2" s="128"/>
      <c r="HJO2" s="128"/>
      <c r="HJP2" s="128"/>
      <c r="HJQ2" s="128"/>
      <c r="HJR2" s="128"/>
      <c r="HJS2" s="128"/>
      <c r="HJT2" s="128"/>
      <c r="HJU2" s="128"/>
      <c r="HJV2" s="128"/>
      <c r="HJW2" s="128"/>
      <c r="HJX2" s="128"/>
      <c r="HJY2" s="128"/>
      <c r="HJZ2" s="128"/>
      <c r="HKA2" s="128"/>
      <c r="HKB2" s="128"/>
      <c r="HKC2" s="128"/>
      <c r="HKD2" s="128"/>
      <c r="HKE2" s="128"/>
      <c r="HKF2" s="128"/>
      <c r="HKG2" s="128"/>
      <c r="HKH2" s="128"/>
      <c r="HKI2" s="128"/>
      <c r="HKJ2" s="128"/>
      <c r="HKK2" s="128"/>
      <c r="HKL2" s="128"/>
      <c r="HKM2" s="128"/>
      <c r="HKN2" s="128"/>
      <c r="HKO2" s="128"/>
      <c r="HKP2" s="128"/>
      <c r="HKQ2" s="128"/>
      <c r="HKR2" s="128"/>
      <c r="HKS2" s="128"/>
      <c r="HKT2" s="128"/>
      <c r="HKU2" s="128"/>
      <c r="HKV2" s="128"/>
      <c r="HKW2" s="128"/>
      <c r="HKX2" s="128"/>
      <c r="HKY2" s="128"/>
      <c r="HKZ2" s="128"/>
      <c r="HLA2" s="128"/>
      <c r="HLB2" s="128"/>
      <c r="HLC2" s="128"/>
      <c r="HLD2" s="128"/>
      <c r="HLE2" s="128"/>
      <c r="HLF2" s="128"/>
      <c r="HLG2" s="128"/>
      <c r="HLH2" s="128"/>
      <c r="HLI2" s="128"/>
      <c r="HLJ2" s="128"/>
      <c r="HLK2" s="128"/>
      <c r="HLL2" s="128"/>
      <c r="HLM2" s="128"/>
      <c r="HLN2" s="128"/>
      <c r="HLO2" s="128"/>
      <c r="HLP2" s="128"/>
      <c r="HLQ2" s="128"/>
      <c r="HLR2" s="128"/>
      <c r="HLS2" s="128"/>
      <c r="HLT2" s="128"/>
      <c r="HLU2" s="128"/>
      <c r="HLV2" s="128"/>
      <c r="HLW2" s="128"/>
      <c r="HLX2" s="128"/>
      <c r="HLY2" s="128"/>
      <c r="HLZ2" s="128"/>
      <c r="HMA2" s="128"/>
      <c r="HMB2" s="128"/>
      <c r="HMC2" s="128"/>
      <c r="HMD2" s="128"/>
      <c r="HME2" s="128"/>
      <c r="HMF2" s="128"/>
      <c r="HMG2" s="128"/>
      <c r="HMH2" s="128"/>
      <c r="HMI2" s="128"/>
      <c r="HMJ2" s="128"/>
      <c r="HMK2" s="128"/>
      <c r="HML2" s="128"/>
      <c r="HMM2" s="128"/>
      <c r="HMN2" s="128"/>
      <c r="HMO2" s="128"/>
      <c r="HMP2" s="128"/>
      <c r="HMQ2" s="128"/>
      <c r="HMR2" s="128"/>
      <c r="HMS2" s="128"/>
      <c r="HMT2" s="128"/>
      <c r="HMU2" s="128"/>
      <c r="HMV2" s="128"/>
      <c r="HMW2" s="128"/>
      <c r="HMX2" s="128"/>
      <c r="HMY2" s="128"/>
      <c r="HMZ2" s="128"/>
      <c r="HNA2" s="128"/>
      <c r="HNB2" s="128"/>
      <c r="HNC2" s="128"/>
      <c r="HND2" s="128"/>
      <c r="HNE2" s="128"/>
      <c r="HNF2" s="128"/>
      <c r="HNG2" s="128"/>
      <c r="HNH2" s="128"/>
      <c r="HNI2" s="128"/>
      <c r="HNJ2" s="128"/>
      <c r="HNK2" s="128"/>
      <c r="HNL2" s="128"/>
      <c r="HNM2" s="128"/>
      <c r="HNN2" s="128"/>
      <c r="HNO2" s="128"/>
      <c r="HNP2" s="128"/>
      <c r="HNQ2" s="128"/>
      <c r="HNR2" s="128"/>
      <c r="HNS2" s="128"/>
      <c r="HNT2" s="128"/>
      <c r="HNU2" s="128"/>
      <c r="HNV2" s="128"/>
      <c r="HNW2" s="128"/>
      <c r="HNX2" s="128"/>
      <c r="HNY2" s="128"/>
      <c r="HNZ2" s="128"/>
      <c r="HOA2" s="128"/>
      <c r="HOB2" s="128"/>
      <c r="HOC2" s="128"/>
      <c r="HOD2" s="128"/>
      <c r="HOE2" s="128"/>
      <c r="HOF2" s="128"/>
      <c r="HOG2" s="128"/>
      <c r="HOH2" s="128"/>
      <c r="HOI2" s="128"/>
      <c r="HOJ2" s="128"/>
      <c r="HOK2" s="128"/>
      <c r="HOL2" s="128"/>
      <c r="HOM2" s="128"/>
      <c r="HON2" s="128"/>
      <c r="HOO2" s="128"/>
      <c r="HOP2" s="128"/>
      <c r="HOQ2" s="128"/>
      <c r="HOR2" s="128"/>
      <c r="HOS2" s="128"/>
      <c r="HOT2" s="128"/>
      <c r="HOU2" s="128"/>
      <c r="HOV2" s="128"/>
      <c r="HOW2" s="128"/>
      <c r="HOX2" s="128"/>
      <c r="HOY2" s="128"/>
      <c r="HOZ2" s="128"/>
      <c r="HPA2" s="128"/>
      <c r="HPB2" s="128"/>
      <c r="HPC2" s="128"/>
      <c r="HPD2" s="128"/>
      <c r="HPE2" s="128"/>
      <c r="HPF2" s="128"/>
      <c r="HPG2" s="128"/>
      <c r="HPH2" s="128"/>
      <c r="HPI2" s="128"/>
      <c r="HPJ2" s="128"/>
      <c r="HPK2" s="128"/>
      <c r="HPL2" s="128"/>
      <c r="HPM2" s="128"/>
      <c r="HPN2" s="128"/>
      <c r="HPO2" s="128"/>
      <c r="HPP2" s="128"/>
      <c r="HPQ2" s="128"/>
      <c r="HPR2" s="128"/>
      <c r="HPS2" s="128"/>
      <c r="HPT2" s="128"/>
      <c r="HPU2" s="128"/>
      <c r="HPV2" s="128"/>
      <c r="HPW2" s="128"/>
      <c r="HPX2" s="128"/>
      <c r="HPY2" s="128"/>
      <c r="HPZ2" s="128"/>
      <c r="HQA2" s="128"/>
      <c r="HQB2" s="128"/>
      <c r="HQC2" s="128"/>
      <c r="HQD2" s="128"/>
      <c r="HQE2" s="128"/>
      <c r="HQF2" s="128"/>
      <c r="HQG2" s="128"/>
      <c r="HQH2" s="128"/>
      <c r="HQI2" s="128"/>
      <c r="HQJ2" s="128"/>
      <c r="HQK2" s="128"/>
      <c r="HQL2" s="128"/>
      <c r="HQM2" s="128"/>
      <c r="HQN2" s="128"/>
      <c r="HQO2" s="128"/>
      <c r="HQP2" s="128"/>
      <c r="HQQ2" s="128"/>
      <c r="HQR2" s="128"/>
      <c r="HQS2" s="128"/>
      <c r="HQT2" s="128"/>
      <c r="HQU2" s="128"/>
      <c r="HQV2" s="128"/>
      <c r="HQW2" s="128"/>
      <c r="HQX2" s="128"/>
      <c r="HQY2" s="128"/>
      <c r="HQZ2" s="128"/>
      <c r="HRA2" s="128"/>
      <c r="HRB2" s="128"/>
      <c r="HRC2" s="128"/>
      <c r="HRD2" s="128"/>
      <c r="HRE2" s="128"/>
      <c r="HRF2" s="128"/>
      <c r="HRG2" s="128"/>
      <c r="HRH2" s="128"/>
      <c r="HRI2" s="128"/>
      <c r="HRJ2" s="128"/>
      <c r="HRK2" s="128"/>
      <c r="HRL2" s="128"/>
      <c r="HRM2" s="128"/>
      <c r="HRN2" s="128"/>
      <c r="HRO2" s="128"/>
      <c r="HRP2" s="128"/>
      <c r="HRQ2" s="128"/>
      <c r="HRR2" s="128"/>
      <c r="HRS2" s="128"/>
      <c r="HRT2" s="128"/>
      <c r="HRU2" s="128"/>
      <c r="HRV2" s="128"/>
      <c r="HRW2" s="128"/>
      <c r="HRX2" s="128"/>
      <c r="HRY2" s="128"/>
      <c r="HRZ2" s="128"/>
      <c r="HSA2" s="128"/>
      <c r="HSB2" s="128"/>
      <c r="HSC2" s="128"/>
      <c r="HSD2" s="128"/>
      <c r="HSE2" s="128"/>
      <c r="HSF2" s="128"/>
      <c r="HSG2" s="128"/>
      <c r="HSH2" s="128"/>
      <c r="HSI2" s="128"/>
      <c r="HSJ2" s="128"/>
      <c r="HSK2" s="128"/>
      <c r="HSL2" s="128"/>
      <c r="HSM2" s="128"/>
      <c r="HSN2" s="128"/>
      <c r="HSO2" s="128"/>
      <c r="HSP2" s="128"/>
      <c r="HSQ2" s="128"/>
      <c r="HSR2" s="128"/>
      <c r="HSS2" s="128"/>
      <c r="HST2" s="128"/>
      <c r="HSU2" s="128"/>
      <c r="HSV2" s="128"/>
      <c r="HSW2" s="128"/>
      <c r="HSX2" s="128"/>
      <c r="HSY2" s="128"/>
      <c r="HSZ2" s="128"/>
      <c r="HTA2" s="128"/>
      <c r="HTB2" s="128"/>
      <c r="HTC2" s="128"/>
      <c r="HTD2" s="128"/>
      <c r="HTE2" s="128"/>
      <c r="HTF2" s="128"/>
      <c r="HTG2" s="128"/>
      <c r="HTH2" s="128"/>
      <c r="HTI2" s="128"/>
      <c r="HTJ2" s="128"/>
      <c r="HTK2" s="128"/>
      <c r="HTL2" s="128"/>
      <c r="HTM2" s="128"/>
      <c r="HTN2" s="128"/>
      <c r="HTO2" s="128"/>
      <c r="HTP2" s="128"/>
      <c r="HTQ2" s="128"/>
      <c r="HTR2" s="128"/>
      <c r="HTS2" s="128"/>
      <c r="HTT2" s="128"/>
      <c r="HTU2" s="128"/>
      <c r="HTV2" s="128"/>
      <c r="HTW2" s="128"/>
      <c r="HTX2" s="128"/>
      <c r="HTY2" s="128"/>
      <c r="HTZ2" s="128"/>
      <c r="HUA2" s="128"/>
      <c r="HUB2" s="128"/>
      <c r="HUC2" s="128"/>
      <c r="HUD2" s="128"/>
      <c r="HUE2" s="128"/>
      <c r="HUF2" s="128"/>
      <c r="HUG2" s="128"/>
      <c r="HUH2" s="128"/>
      <c r="HUI2" s="128"/>
      <c r="HUJ2" s="128"/>
      <c r="HUK2" s="128"/>
      <c r="HUL2" s="128"/>
      <c r="HUM2" s="128"/>
      <c r="HUN2" s="128"/>
      <c r="HUO2" s="128"/>
      <c r="HUP2" s="128"/>
      <c r="HUQ2" s="128"/>
      <c r="HUR2" s="128"/>
      <c r="HUS2" s="128"/>
      <c r="HUT2" s="128"/>
      <c r="HUU2" s="128"/>
      <c r="HUV2" s="128"/>
      <c r="HUW2" s="128"/>
      <c r="HUX2" s="128"/>
      <c r="HUY2" s="128"/>
      <c r="HUZ2" s="128"/>
      <c r="HVA2" s="128"/>
      <c r="HVB2" s="128"/>
      <c r="HVC2" s="128"/>
      <c r="HVD2" s="128"/>
      <c r="HVE2" s="128"/>
      <c r="HVF2" s="128"/>
      <c r="HVG2" s="128"/>
      <c r="HVH2" s="128"/>
      <c r="HVI2" s="128"/>
      <c r="HVJ2" s="128"/>
      <c r="HVK2" s="128"/>
      <c r="HVL2" s="128"/>
      <c r="HVM2" s="128"/>
      <c r="HVN2" s="128"/>
      <c r="HVO2" s="128"/>
      <c r="HVP2" s="128"/>
      <c r="HVQ2" s="128"/>
      <c r="HVR2" s="128"/>
      <c r="HVS2" s="128"/>
      <c r="HVT2" s="128"/>
      <c r="HVU2" s="128"/>
      <c r="HVV2" s="128"/>
      <c r="HVW2" s="128"/>
      <c r="HVX2" s="128"/>
      <c r="HVY2" s="128"/>
      <c r="HVZ2" s="128"/>
      <c r="HWA2" s="128"/>
      <c r="HWB2" s="128"/>
      <c r="HWC2" s="128"/>
      <c r="HWD2" s="128"/>
      <c r="HWE2" s="128"/>
      <c r="HWF2" s="128"/>
      <c r="HWG2" s="128"/>
      <c r="HWH2" s="128"/>
      <c r="HWI2" s="128"/>
      <c r="HWJ2" s="128"/>
      <c r="HWK2" s="128"/>
      <c r="HWL2" s="128"/>
      <c r="HWM2" s="128"/>
      <c r="HWN2" s="128"/>
      <c r="HWO2" s="128"/>
      <c r="HWP2" s="128"/>
      <c r="HWQ2" s="128"/>
      <c r="HWR2" s="128"/>
      <c r="HWS2" s="128"/>
      <c r="HWT2" s="128"/>
      <c r="HWU2" s="128"/>
      <c r="HWV2" s="128"/>
      <c r="HWW2" s="128"/>
      <c r="HWX2" s="128"/>
      <c r="HWY2" s="128"/>
      <c r="HWZ2" s="128"/>
      <c r="HXA2" s="128"/>
      <c r="HXB2" s="128"/>
      <c r="HXC2" s="128"/>
      <c r="HXD2" s="128"/>
      <c r="HXE2" s="128"/>
      <c r="HXF2" s="128"/>
      <c r="HXG2" s="128"/>
      <c r="HXH2" s="128"/>
      <c r="HXI2" s="128"/>
      <c r="HXJ2" s="128"/>
      <c r="HXK2" s="128"/>
      <c r="HXL2" s="128"/>
      <c r="HXM2" s="128"/>
      <c r="HXN2" s="128"/>
      <c r="HXO2" s="128"/>
      <c r="HXP2" s="128"/>
      <c r="HXQ2" s="128"/>
      <c r="HXR2" s="128"/>
      <c r="HXS2" s="128"/>
      <c r="HXT2" s="128"/>
      <c r="HXU2" s="128"/>
      <c r="HXV2" s="128"/>
      <c r="HXW2" s="128"/>
      <c r="HXX2" s="128"/>
      <c r="HXY2" s="128"/>
      <c r="HXZ2" s="128"/>
      <c r="HYA2" s="128"/>
      <c r="HYB2" s="128"/>
      <c r="HYC2" s="128"/>
      <c r="HYD2" s="128"/>
      <c r="HYE2" s="128"/>
      <c r="HYF2" s="128"/>
      <c r="HYG2" s="128"/>
      <c r="HYH2" s="128"/>
      <c r="HYI2" s="128"/>
      <c r="HYJ2" s="128"/>
      <c r="HYK2" s="128"/>
      <c r="HYL2" s="128"/>
      <c r="HYM2" s="128"/>
      <c r="HYN2" s="128"/>
      <c r="HYO2" s="128"/>
      <c r="HYP2" s="128"/>
      <c r="HYQ2" s="128"/>
      <c r="HYR2" s="128"/>
      <c r="HYS2" s="128"/>
      <c r="HYT2" s="128"/>
      <c r="HYU2" s="128"/>
      <c r="HYV2" s="128"/>
      <c r="HYW2" s="128"/>
      <c r="HYX2" s="128"/>
      <c r="HYY2" s="128"/>
      <c r="HYZ2" s="128"/>
      <c r="HZA2" s="128"/>
      <c r="HZB2" s="128"/>
      <c r="HZC2" s="128"/>
      <c r="HZD2" s="128"/>
      <c r="HZE2" s="128"/>
      <c r="HZF2" s="128"/>
      <c r="HZG2" s="128"/>
      <c r="HZH2" s="128"/>
      <c r="HZI2" s="128"/>
      <c r="HZJ2" s="128"/>
      <c r="HZK2" s="128"/>
      <c r="HZL2" s="128"/>
      <c r="HZM2" s="128"/>
      <c r="HZN2" s="128"/>
      <c r="HZO2" s="128"/>
      <c r="HZP2" s="128"/>
      <c r="HZQ2" s="128"/>
      <c r="HZR2" s="128"/>
      <c r="HZS2" s="128"/>
      <c r="HZT2" s="128"/>
      <c r="HZU2" s="128"/>
      <c r="HZV2" s="128"/>
      <c r="HZW2" s="128"/>
      <c r="HZX2" s="128"/>
      <c r="HZY2" s="128"/>
      <c r="HZZ2" s="128"/>
      <c r="IAA2" s="128"/>
      <c r="IAB2" s="128"/>
      <c r="IAC2" s="128"/>
      <c r="IAD2" s="128"/>
      <c r="IAE2" s="128"/>
      <c r="IAF2" s="128"/>
      <c r="IAG2" s="128"/>
      <c r="IAH2" s="128"/>
      <c r="IAI2" s="128"/>
      <c r="IAJ2" s="128"/>
      <c r="IAK2" s="128"/>
      <c r="IAL2" s="128"/>
      <c r="IAM2" s="128"/>
      <c r="IAN2" s="128"/>
      <c r="IAO2" s="128"/>
      <c r="IAP2" s="128"/>
      <c r="IAQ2" s="128"/>
      <c r="IAR2" s="128"/>
      <c r="IAS2" s="128"/>
      <c r="IAT2" s="128"/>
      <c r="IAU2" s="128"/>
      <c r="IAV2" s="128"/>
      <c r="IAW2" s="128"/>
      <c r="IAX2" s="128"/>
      <c r="IAY2" s="128"/>
      <c r="IAZ2" s="128"/>
      <c r="IBA2" s="128"/>
      <c r="IBB2" s="128"/>
      <c r="IBC2" s="128"/>
      <c r="IBD2" s="128"/>
      <c r="IBE2" s="128"/>
      <c r="IBF2" s="128"/>
      <c r="IBG2" s="128"/>
      <c r="IBH2" s="128"/>
      <c r="IBI2" s="128"/>
      <c r="IBJ2" s="128"/>
      <c r="IBK2" s="128"/>
      <c r="IBL2" s="128"/>
      <c r="IBM2" s="128"/>
      <c r="IBN2" s="128"/>
      <c r="IBO2" s="128"/>
      <c r="IBP2" s="128"/>
      <c r="IBQ2" s="128"/>
      <c r="IBR2" s="128"/>
      <c r="IBS2" s="128"/>
      <c r="IBT2" s="128"/>
      <c r="IBU2" s="128"/>
      <c r="IBV2" s="128"/>
      <c r="IBW2" s="128"/>
      <c r="IBX2" s="128"/>
      <c r="IBY2" s="128"/>
      <c r="IBZ2" s="128"/>
      <c r="ICA2" s="128"/>
      <c r="ICB2" s="128"/>
      <c r="ICC2" s="128"/>
      <c r="ICD2" s="128"/>
      <c r="ICE2" s="128"/>
      <c r="ICF2" s="128"/>
      <c r="ICG2" s="128"/>
      <c r="ICH2" s="128"/>
      <c r="ICI2" s="128"/>
      <c r="ICJ2" s="128"/>
      <c r="ICK2" s="128"/>
      <c r="ICL2" s="128"/>
      <c r="ICM2" s="128"/>
      <c r="ICN2" s="128"/>
      <c r="ICO2" s="128"/>
      <c r="ICP2" s="128"/>
      <c r="ICQ2" s="128"/>
      <c r="ICR2" s="128"/>
      <c r="ICS2" s="128"/>
      <c r="ICT2" s="128"/>
      <c r="ICU2" s="128"/>
      <c r="ICV2" s="128"/>
      <c r="ICW2" s="128"/>
      <c r="ICX2" s="128"/>
      <c r="ICY2" s="128"/>
      <c r="ICZ2" s="128"/>
      <c r="IDA2" s="128"/>
      <c r="IDB2" s="128"/>
      <c r="IDC2" s="128"/>
      <c r="IDD2" s="128"/>
      <c r="IDE2" s="128"/>
      <c r="IDF2" s="128"/>
      <c r="IDG2" s="128"/>
      <c r="IDH2" s="128"/>
      <c r="IDI2" s="128"/>
      <c r="IDJ2" s="128"/>
      <c r="IDK2" s="128"/>
      <c r="IDL2" s="128"/>
      <c r="IDM2" s="128"/>
      <c r="IDN2" s="128"/>
      <c r="IDO2" s="128"/>
      <c r="IDP2" s="128"/>
      <c r="IDQ2" s="128"/>
      <c r="IDR2" s="128"/>
      <c r="IDS2" s="128"/>
      <c r="IDT2" s="128"/>
      <c r="IDU2" s="128"/>
      <c r="IDV2" s="128"/>
      <c r="IDW2" s="128"/>
      <c r="IDX2" s="128"/>
      <c r="IDY2" s="128"/>
      <c r="IDZ2" s="128"/>
      <c r="IEA2" s="128"/>
      <c r="IEB2" s="128"/>
      <c r="IEC2" s="128"/>
      <c r="IED2" s="128"/>
      <c r="IEE2" s="128"/>
      <c r="IEF2" s="128"/>
      <c r="IEG2" s="128"/>
      <c r="IEH2" s="128"/>
      <c r="IEI2" s="128"/>
      <c r="IEJ2" s="128"/>
      <c r="IEK2" s="128"/>
      <c r="IEL2" s="128"/>
      <c r="IEM2" s="128"/>
      <c r="IEN2" s="128"/>
      <c r="IEO2" s="128"/>
      <c r="IEP2" s="128"/>
      <c r="IEQ2" s="128"/>
      <c r="IER2" s="128"/>
      <c r="IES2" s="128"/>
      <c r="IET2" s="128"/>
      <c r="IEU2" s="128"/>
      <c r="IEV2" s="128"/>
      <c r="IEW2" s="128"/>
      <c r="IEX2" s="128"/>
      <c r="IEY2" s="128"/>
      <c r="IEZ2" s="128"/>
      <c r="IFA2" s="128"/>
      <c r="IFB2" s="128"/>
      <c r="IFC2" s="128"/>
      <c r="IFD2" s="128"/>
      <c r="IFE2" s="128"/>
      <c r="IFF2" s="128"/>
      <c r="IFG2" s="128"/>
      <c r="IFH2" s="128"/>
      <c r="IFI2" s="128"/>
      <c r="IFJ2" s="128"/>
      <c r="IFK2" s="128"/>
      <c r="IFL2" s="128"/>
      <c r="IFM2" s="128"/>
      <c r="IFN2" s="128"/>
      <c r="IFO2" s="128"/>
      <c r="IFP2" s="128"/>
      <c r="IFQ2" s="128"/>
      <c r="IFR2" s="128"/>
      <c r="IFS2" s="128"/>
      <c r="IFT2" s="128"/>
      <c r="IFU2" s="128"/>
      <c r="IFV2" s="128"/>
      <c r="IFW2" s="128"/>
      <c r="IFX2" s="128"/>
      <c r="IFY2" s="128"/>
      <c r="IFZ2" s="128"/>
      <c r="IGA2" s="128"/>
      <c r="IGB2" s="128"/>
      <c r="IGC2" s="128"/>
      <c r="IGD2" s="128"/>
      <c r="IGE2" s="128"/>
      <c r="IGF2" s="128"/>
      <c r="IGG2" s="128"/>
      <c r="IGH2" s="128"/>
      <c r="IGI2" s="128"/>
      <c r="IGJ2" s="128"/>
      <c r="IGK2" s="128"/>
      <c r="IGL2" s="128"/>
      <c r="IGM2" s="128"/>
      <c r="IGN2" s="128"/>
      <c r="IGO2" s="128"/>
      <c r="IGP2" s="128"/>
      <c r="IGQ2" s="128"/>
      <c r="IGR2" s="128"/>
      <c r="IGS2" s="128"/>
      <c r="IGT2" s="128"/>
      <c r="IGU2" s="128"/>
      <c r="IGV2" s="128"/>
      <c r="IGW2" s="128"/>
      <c r="IGX2" s="128"/>
      <c r="IGY2" s="128"/>
      <c r="IGZ2" s="128"/>
      <c r="IHA2" s="128"/>
      <c r="IHB2" s="128"/>
      <c r="IHC2" s="128"/>
      <c r="IHD2" s="128"/>
      <c r="IHE2" s="128"/>
      <c r="IHF2" s="128"/>
      <c r="IHG2" s="128"/>
      <c r="IHH2" s="128"/>
      <c r="IHI2" s="128"/>
      <c r="IHJ2" s="128"/>
      <c r="IHK2" s="128"/>
      <c r="IHL2" s="128"/>
      <c r="IHM2" s="128"/>
      <c r="IHN2" s="128"/>
      <c r="IHO2" s="128"/>
      <c r="IHP2" s="128"/>
      <c r="IHQ2" s="128"/>
      <c r="IHR2" s="128"/>
      <c r="IHS2" s="128"/>
      <c r="IHT2" s="128"/>
      <c r="IHU2" s="128"/>
      <c r="IHV2" s="128"/>
      <c r="IHW2" s="128"/>
      <c r="IHX2" s="128"/>
      <c r="IHY2" s="128"/>
      <c r="IHZ2" s="128"/>
      <c r="IIA2" s="128"/>
      <c r="IIB2" s="128"/>
      <c r="IIC2" s="128"/>
      <c r="IID2" s="128"/>
      <c r="IIE2" s="128"/>
      <c r="IIF2" s="128"/>
      <c r="IIG2" s="128"/>
      <c r="IIH2" s="128"/>
      <c r="III2" s="128"/>
      <c r="IIJ2" s="128"/>
      <c r="IIK2" s="128"/>
      <c r="IIL2" s="128"/>
      <c r="IIM2" s="128"/>
      <c r="IIN2" s="128"/>
      <c r="IIO2" s="128"/>
      <c r="IIP2" s="128"/>
      <c r="IIQ2" s="128"/>
      <c r="IIR2" s="128"/>
      <c r="IIS2" s="128"/>
      <c r="IIT2" s="128"/>
      <c r="IIU2" s="128"/>
      <c r="IIV2" s="128"/>
      <c r="IIW2" s="128"/>
      <c r="IIX2" s="128"/>
      <c r="IIY2" s="128"/>
      <c r="IIZ2" s="128"/>
      <c r="IJA2" s="128"/>
      <c r="IJB2" s="128"/>
      <c r="IJC2" s="128"/>
      <c r="IJD2" s="128"/>
      <c r="IJE2" s="128"/>
      <c r="IJF2" s="128"/>
      <c r="IJG2" s="128"/>
      <c r="IJH2" s="128"/>
      <c r="IJI2" s="128"/>
      <c r="IJJ2" s="128"/>
      <c r="IJK2" s="128"/>
      <c r="IJL2" s="128"/>
      <c r="IJM2" s="128"/>
      <c r="IJN2" s="128"/>
      <c r="IJO2" s="128"/>
      <c r="IJP2" s="128"/>
      <c r="IJQ2" s="128"/>
      <c r="IJR2" s="128"/>
      <c r="IJS2" s="128"/>
      <c r="IJT2" s="128"/>
      <c r="IJU2" s="128"/>
      <c r="IJV2" s="128"/>
      <c r="IJW2" s="128"/>
      <c r="IJX2" s="128"/>
      <c r="IJY2" s="128"/>
      <c r="IJZ2" s="128"/>
      <c r="IKA2" s="128"/>
      <c r="IKB2" s="128"/>
      <c r="IKC2" s="128"/>
      <c r="IKD2" s="128"/>
      <c r="IKE2" s="128"/>
      <c r="IKF2" s="128"/>
      <c r="IKG2" s="128"/>
      <c r="IKH2" s="128"/>
      <c r="IKI2" s="128"/>
      <c r="IKJ2" s="128"/>
      <c r="IKK2" s="128"/>
      <c r="IKL2" s="128"/>
      <c r="IKM2" s="128"/>
      <c r="IKN2" s="128"/>
      <c r="IKO2" s="128"/>
      <c r="IKP2" s="128"/>
      <c r="IKQ2" s="128"/>
      <c r="IKR2" s="128"/>
      <c r="IKS2" s="128"/>
      <c r="IKT2" s="128"/>
      <c r="IKU2" s="128"/>
      <c r="IKV2" s="128"/>
      <c r="IKW2" s="128"/>
      <c r="IKX2" s="128"/>
      <c r="IKY2" s="128"/>
      <c r="IKZ2" s="128"/>
      <c r="ILA2" s="128"/>
      <c r="ILB2" s="128"/>
      <c r="ILC2" s="128"/>
      <c r="ILD2" s="128"/>
      <c r="ILE2" s="128"/>
      <c r="ILF2" s="128"/>
      <c r="ILG2" s="128"/>
      <c r="ILH2" s="128"/>
      <c r="ILI2" s="128"/>
      <c r="ILJ2" s="128"/>
      <c r="ILK2" s="128"/>
      <c r="ILL2" s="128"/>
      <c r="ILM2" s="128"/>
      <c r="ILN2" s="128"/>
      <c r="ILO2" s="128"/>
      <c r="ILP2" s="128"/>
      <c r="ILQ2" s="128"/>
      <c r="ILR2" s="128"/>
      <c r="ILS2" s="128"/>
      <c r="ILT2" s="128"/>
      <c r="ILU2" s="128"/>
      <c r="ILV2" s="128"/>
      <c r="ILW2" s="128"/>
      <c r="ILX2" s="128"/>
      <c r="ILY2" s="128"/>
      <c r="ILZ2" s="128"/>
      <c r="IMA2" s="128"/>
      <c r="IMB2" s="128"/>
      <c r="IMC2" s="128"/>
      <c r="IMD2" s="128"/>
      <c r="IME2" s="128"/>
      <c r="IMF2" s="128"/>
      <c r="IMG2" s="128"/>
      <c r="IMH2" s="128"/>
      <c r="IMI2" s="128"/>
      <c r="IMJ2" s="128"/>
      <c r="IMK2" s="128"/>
      <c r="IML2" s="128"/>
      <c r="IMM2" s="128"/>
      <c r="IMN2" s="128"/>
      <c r="IMO2" s="128"/>
      <c r="IMP2" s="128"/>
      <c r="IMQ2" s="128"/>
      <c r="IMR2" s="128"/>
      <c r="IMS2" s="128"/>
      <c r="IMT2" s="128"/>
      <c r="IMU2" s="128"/>
      <c r="IMV2" s="128"/>
      <c r="IMW2" s="128"/>
      <c r="IMX2" s="128"/>
      <c r="IMY2" s="128"/>
      <c r="IMZ2" s="128"/>
      <c r="INA2" s="128"/>
      <c r="INB2" s="128"/>
      <c r="INC2" s="128"/>
      <c r="IND2" s="128"/>
      <c r="INE2" s="128"/>
      <c r="INF2" s="128"/>
      <c r="ING2" s="128"/>
      <c r="INH2" s="128"/>
      <c r="INI2" s="128"/>
      <c r="INJ2" s="128"/>
      <c r="INK2" s="128"/>
      <c r="INL2" s="128"/>
      <c r="INM2" s="128"/>
      <c r="INN2" s="128"/>
      <c r="INO2" s="128"/>
      <c r="INP2" s="128"/>
      <c r="INQ2" s="128"/>
      <c r="INR2" s="128"/>
      <c r="INS2" s="128"/>
      <c r="INT2" s="128"/>
      <c r="INU2" s="128"/>
      <c r="INV2" s="128"/>
      <c r="INW2" s="128"/>
      <c r="INX2" s="128"/>
      <c r="INY2" s="128"/>
      <c r="INZ2" s="128"/>
      <c r="IOA2" s="128"/>
      <c r="IOB2" s="128"/>
      <c r="IOC2" s="128"/>
      <c r="IOD2" s="128"/>
      <c r="IOE2" s="128"/>
      <c r="IOF2" s="128"/>
      <c r="IOG2" s="128"/>
      <c r="IOH2" s="128"/>
      <c r="IOI2" s="128"/>
      <c r="IOJ2" s="128"/>
      <c r="IOK2" s="128"/>
      <c r="IOL2" s="128"/>
      <c r="IOM2" s="128"/>
      <c r="ION2" s="128"/>
      <c r="IOO2" s="128"/>
      <c r="IOP2" s="128"/>
      <c r="IOQ2" s="128"/>
      <c r="IOR2" s="128"/>
      <c r="IOS2" s="128"/>
      <c r="IOT2" s="128"/>
      <c r="IOU2" s="128"/>
      <c r="IOV2" s="128"/>
      <c r="IOW2" s="128"/>
      <c r="IOX2" s="128"/>
      <c r="IOY2" s="128"/>
      <c r="IOZ2" s="128"/>
      <c r="IPA2" s="128"/>
      <c r="IPB2" s="128"/>
      <c r="IPC2" s="128"/>
      <c r="IPD2" s="128"/>
      <c r="IPE2" s="128"/>
      <c r="IPF2" s="128"/>
      <c r="IPG2" s="128"/>
      <c r="IPH2" s="128"/>
      <c r="IPI2" s="128"/>
      <c r="IPJ2" s="128"/>
      <c r="IPK2" s="128"/>
      <c r="IPL2" s="128"/>
      <c r="IPM2" s="128"/>
      <c r="IPN2" s="128"/>
      <c r="IPO2" s="128"/>
      <c r="IPP2" s="128"/>
      <c r="IPQ2" s="128"/>
      <c r="IPR2" s="128"/>
      <c r="IPS2" s="128"/>
      <c r="IPT2" s="128"/>
      <c r="IPU2" s="128"/>
      <c r="IPV2" s="128"/>
      <c r="IPW2" s="128"/>
      <c r="IPX2" s="128"/>
      <c r="IPY2" s="128"/>
      <c r="IPZ2" s="128"/>
      <c r="IQA2" s="128"/>
      <c r="IQB2" s="128"/>
      <c r="IQC2" s="128"/>
      <c r="IQD2" s="128"/>
      <c r="IQE2" s="128"/>
      <c r="IQF2" s="128"/>
      <c r="IQG2" s="128"/>
      <c r="IQH2" s="128"/>
      <c r="IQI2" s="128"/>
      <c r="IQJ2" s="128"/>
      <c r="IQK2" s="128"/>
      <c r="IQL2" s="128"/>
      <c r="IQM2" s="128"/>
      <c r="IQN2" s="128"/>
      <c r="IQO2" s="128"/>
      <c r="IQP2" s="128"/>
      <c r="IQQ2" s="128"/>
      <c r="IQR2" s="128"/>
      <c r="IQS2" s="128"/>
      <c r="IQT2" s="128"/>
      <c r="IQU2" s="128"/>
      <c r="IQV2" s="128"/>
      <c r="IQW2" s="128"/>
      <c r="IQX2" s="128"/>
      <c r="IQY2" s="128"/>
      <c r="IQZ2" s="128"/>
      <c r="IRA2" s="128"/>
      <c r="IRB2" s="128"/>
      <c r="IRC2" s="128"/>
      <c r="IRD2" s="128"/>
      <c r="IRE2" s="128"/>
      <c r="IRF2" s="128"/>
      <c r="IRG2" s="128"/>
      <c r="IRH2" s="128"/>
      <c r="IRI2" s="128"/>
      <c r="IRJ2" s="128"/>
      <c r="IRK2" s="128"/>
      <c r="IRL2" s="128"/>
      <c r="IRM2" s="128"/>
      <c r="IRN2" s="128"/>
      <c r="IRO2" s="128"/>
      <c r="IRP2" s="128"/>
      <c r="IRQ2" s="128"/>
      <c r="IRR2" s="128"/>
      <c r="IRS2" s="128"/>
      <c r="IRT2" s="128"/>
      <c r="IRU2" s="128"/>
      <c r="IRV2" s="128"/>
      <c r="IRW2" s="128"/>
      <c r="IRX2" s="128"/>
      <c r="IRY2" s="128"/>
      <c r="IRZ2" s="128"/>
      <c r="ISA2" s="128"/>
      <c r="ISB2" s="128"/>
      <c r="ISC2" s="128"/>
      <c r="ISD2" s="128"/>
      <c r="ISE2" s="128"/>
      <c r="ISF2" s="128"/>
      <c r="ISG2" s="128"/>
      <c r="ISH2" s="128"/>
      <c r="ISI2" s="128"/>
      <c r="ISJ2" s="128"/>
      <c r="ISK2" s="128"/>
      <c r="ISL2" s="128"/>
      <c r="ISM2" s="128"/>
      <c r="ISN2" s="128"/>
      <c r="ISO2" s="128"/>
      <c r="ISP2" s="128"/>
      <c r="ISQ2" s="128"/>
      <c r="ISR2" s="128"/>
      <c r="ISS2" s="128"/>
      <c r="IST2" s="128"/>
      <c r="ISU2" s="128"/>
      <c r="ISV2" s="128"/>
      <c r="ISW2" s="128"/>
      <c r="ISX2" s="128"/>
      <c r="ISY2" s="128"/>
      <c r="ISZ2" s="128"/>
      <c r="ITA2" s="128"/>
      <c r="ITB2" s="128"/>
      <c r="ITC2" s="128"/>
      <c r="ITD2" s="128"/>
      <c r="ITE2" s="128"/>
      <c r="ITF2" s="128"/>
      <c r="ITG2" s="128"/>
      <c r="ITH2" s="128"/>
      <c r="ITI2" s="128"/>
      <c r="ITJ2" s="128"/>
      <c r="ITK2" s="128"/>
      <c r="ITL2" s="128"/>
      <c r="ITM2" s="128"/>
      <c r="ITN2" s="128"/>
      <c r="ITO2" s="128"/>
      <c r="ITP2" s="128"/>
      <c r="ITQ2" s="128"/>
      <c r="ITR2" s="128"/>
      <c r="ITS2" s="128"/>
      <c r="ITT2" s="128"/>
      <c r="ITU2" s="128"/>
      <c r="ITV2" s="128"/>
      <c r="ITW2" s="128"/>
      <c r="ITX2" s="128"/>
      <c r="ITY2" s="128"/>
      <c r="ITZ2" s="128"/>
      <c r="IUA2" s="128"/>
      <c r="IUB2" s="128"/>
      <c r="IUC2" s="128"/>
      <c r="IUD2" s="128"/>
      <c r="IUE2" s="128"/>
      <c r="IUF2" s="128"/>
      <c r="IUG2" s="128"/>
      <c r="IUH2" s="128"/>
      <c r="IUI2" s="128"/>
      <c r="IUJ2" s="128"/>
      <c r="IUK2" s="128"/>
      <c r="IUL2" s="128"/>
      <c r="IUM2" s="128"/>
      <c r="IUN2" s="128"/>
      <c r="IUO2" s="128"/>
      <c r="IUP2" s="128"/>
      <c r="IUQ2" s="128"/>
      <c r="IUR2" s="128"/>
      <c r="IUS2" s="128"/>
      <c r="IUT2" s="128"/>
      <c r="IUU2" s="128"/>
      <c r="IUV2" s="128"/>
      <c r="IUW2" s="128"/>
      <c r="IUX2" s="128"/>
      <c r="IUY2" s="128"/>
      <c r="IUZ2" s="128"/>
      <c r="IVA2" s="128"/>
      <c r="IVB2" s="128"/>
      <c r="IVC2" s="128"/>
      <c r="IVD2" s="128"/>
      <c r="IVE2" s="128"/>
      <c r="IVF2" s="128"/>
      <c r="IVG2" s="128"/>
      <c r="IVH2" s="128"/>
      <c r="IVI2" s="128"/>
      <c r="IVJ2" s="128"/>
      <c r="IVK2" s="128"/>
      <c r="IVL2" s="128"/>
      <c r="IVM2" s="128"/>
      <c r="IVN2" s="128"/>
      <c r="IVO2" s="128"/>
      <c r="IVP2" s="128"/>
      <c r="IVQ2" s="128"/>
      <c r="IVR2" s="128"/>
      <c r="IVS2" s="128"/>
      <c r="IVT2" s="128"/>
      <c r="IVU2" s="128"/>
      <c r="IVV2" s="128"/>
      <c r="IVW2" s="128"/>
      <c r="IVX2" s="128"/>
      <c r="IVY2" s="128"/>
      <c r="IVZ2" s="128"/>
      <c r="IWA2" s="128"/>
      <c r="IWB2" s="128"/>
      <c r="IWC2" s="128"/>
      <c r="IWD2" s="128"/>
      <c r="IWE2" s="128"/>
      <c r="IWF2" s="128"/>
      <c r="IWG2" s="128"/>
      <c r="IWH2" s="128"/>
      <c r="IWI2" s="128"/>
      <c r="IWJ2" s="128"/>
      <c r="IWK2" s="128"/>
      <c r="IWL2" s="128"/>
      <c r="IWM2" s="128"/>
      <c r="IWN2" s="128"/>
      <c r="IWO2" s="128"/>
      <c r="IWP2" s="128"/>
      <c r="IWQ2" s="128"/>
      <c r="IWR2" s="128"/>
      <c r="IWS2" s="128"/>
      <c r="IWT2" s="128"/>
      <c r="IWU2" s="128"/>
      <c r="IWV2" s="128"/>
      <c r="IWW2" s="128"/>
      <c r="IWX2" s="128"/>
      <c r="IWY2" s="128"/>
      <c r="IWZ2" s="128"/>
      <c r="IXA2" s="128"/>
      <c r="IXB2" s="128"/>
      <c r="IXC2" s="128"/>
      <c r="IXD2" s="128"/>
      <c r="IXE2" s="128"/>
      <c r="IXF2" s="128"/>
      <c r="IXG2" s="128"/>
      <c r="IXH2" s="128"/>
      <c r="IXI2" s="128"/>
      <c r="IXJ2" s="128"/>
      <c r="IXK2" s="128"/>
      <c r="IXL2" s="128"/>
      <c r="IXM2" s="128"/>
      <c r="IXN2" s="128"/>
      <c r="IXO2" s="128"/>
      <c r="IXP2" s="128"/>
      <c r="IXQ2" s="128"/>
      <c r="IXR2" s="128"/>
      <c r="IXS2" s="128"/>
      <c r="IXT2" s="128"/>
      <c r="IXU2" s="128"/>
      <c r="IXV2" s="128"/>
      <c r="IXW2" s="128"/>
      <c r="IXX2" s="128"/>
      <c r="IXY2" s="128"/>
      <c r="IXZ2" s="128"/>
      <c r="IYA2" s="128"/>
      <c r="IYB2" s="128"/>
      <c r="IYC2" s="128"/>
      <c r="IYD2" s="128"/>
      <c r="IYE2" s="128"/>
      <c r="IYF2" s="128"/>
      <c r="IYG2" s="128"/>
      <c r="IYH2" s="128"/>
      <c r="IYI2" s="128"/>
      <c r="IYJ2" s="128"/>
      <c r="IYK2" s="128"/>
      <c r="IYL2" s="128"/>
      <c r="IYM2" s="128"/>
      <c r="IYN2" s="128"/>
      <c r="IYO2" s="128"/>
      <c r="IYP2" s="128"/>
      <c r="IYQ2" s="128"/>
      <c r="IYR2" s="128"/>
      <c r="IYS2" s="128"/>
      <c r="IYT2" s="128"/>
      <c r="IYU2" s="128"/>
      <c r="IYV2" s="128"/>
      <c r="IYW2" s="128"/>
      <c r="IYX2" s="128"/>
      <c r="IYY2" s="128"/>
      <c r="IYZ2" s="128"/>
      <c r="IZA2" s="128"/>
      <c r="IZB2" s="128"/>
      <c r="IZC2" s="128"/>
      <c r="IZD2" s="128"/>
      <c r="IZE2" s="128"/>
      <c r="IZF2" s="128"/>
      <c r="IZG2" s="128"/>
      <c r="IZH2" s="128"/>
      <c r="IZI2" s="128"/>
      <c r="IZJ2" s="128"/>
      <c r="IZK2" s="128"/>
      <c r="IZL2" s="128"/>
      <c r="IZM2" s="128"/>
      <c r="IZN2" s="128"/>
      <c r="IZO2" s="128"/>
      <c r="IZP2" s="128"/>
      <c r="IZQ2" s="128"/>
      <c r="IZR2" s="128"/>
      <c r="IZS2" s="128"/>
      <c r="IZT2" s="128"/>
      <c r="IZU2" s="128"/>
      <c r="IZV2" s="128"/>
      <c r="IZW2" s="128"/>
      <c r="IZX2" s="128"/>
      <c r="IZY2" s="128"/>
      <c r="IZZ2" s="128"/>
      <c r="JAA2" s="128"/>
      <c r="JAB2" s="128"/>
      <c r="JAC2" s="128"/>
      <c r="JAD2" s="128"/>
      <c r="JAE2" s="128"/>
      <c r="JAF2" s="128"/>
      <c r="JAG2" s="128"/>
      <c r="JAH2" s="128"/>
      <c r="JAI2" s="128"/>
      <c r="JAJ2" s="128"/>
      <c r="JAK2" s="128"/>
      <c r="JAL2" s="128"/>
      <c r="JAM2" s="128"/>
      <c r="JAN2" s="128"/>
      <c r="JAO2" s="128"/>
      <c r="JAP2" s="128"/>
      <c r="JAQ2" s="128"/>
      <c r="JAR2" s="128"/>
      <c r="JAS2" s="128"/>
      <c r="JAT2" s="128"/>
      <c r="JAU2" s="128"/>
      <c r="JAV2" s="128"/>
      <c r="JAW2" s="128"/>
      <c r="JAX2" s="128"/>
      <c r="JAY2" s="128"/>
      <c r="JAZ2" s="128"/>
      <c r="JBA2" s="128"/>
      <c r="JBB2" s="128"/>
      <c r="JBC2" s="128"/>
      <c r="JBD2" s="128"/>
      <c r="JBE2" s="128"/>
      <c r="JBF2" s="128"/>
      <c r="JBG2" s="128"/>
      <c r="JBH2" s="128"/>
      <c r="JBI2" s="128"/>
      <c r="JBJ2" s="128"/>
      <c r="JBK2" s="128"/>
      <c r="JBL2" s="128"/>
      <c r="JBM2" s="128"/>
      <c r="JBN2" s="128"/>
      <c r="JBO2" s="128"/>
      <c r="JBP2" s="128"/>
      <c r="JBQ2" s="128"/>
      <c r="JBR2" s="128"/>
      <c r="JBS2" s="128"/>
      <c r="JBT2" s="128"/>
      <c r="JBU2" s="128"/>
      <c r="JBV2" s="128"/>
      <c r="JBW2" s="128"/>
      <c r="JBX2" s="128"/>
      <c r="JBY2" s="128"/>
      <c r="JBZ2" s="128"/>
      <c r="JCA2" s="128"/>
      <c r="JCB2" s="128"/>
      <c r="JCC2" s="128"/>
      <c r="JCD2" s="128"/>
      <c r="JCE2" s="128"/>
      <c r="JCF2" s="128"/>
      <c r="JCG2" s="128"/>
      <c r="JCH2" s="128"/>
      <c r="JCI2" s="128"/>
      <c r="JCJ2" s="128"/>
      <c r="JCK2" s="128"/>
      <c r="JCL2" s="128"/>
      <c r="JCM2" s="128"/>
      <c r="JCN2" s="128"/>
      <c r="JCO2" s="128"/>
      <c r="JCP2" s="128"/>
      <c r="JCQ2" s="128"/>
      <c r="JCR2" s="128"/>
      <c r="JCS2" s="128"/>
      <c r="JCT2" s="128"/>
      <c r="JCU2" s="128"/>
      <c r="JCV2" s="128"/>
      <c r="JCW2" s="128"/>
      <c r="JCX2" s="128"/>
      <c r="JCY2" s="128"/>
      <c r="JCZ2" s="128"/>
      <c r="JDA2" s="128"/>
      <c r="JDB2" s="128"/>
      <c r="JDC2" s="128"/>
      <c r="JDD2" s="128"/>
      <c r="JDE2" s="128"/>
      <c r="JDF2" s="128"/>
      <c r="JDG2" s="128"/>
      <c r="JDH2" s="128"/>
      <c r="JDI2" s="128"/>
      <c r="JDJ2" s="128"/>
      <c r="JDK2" s="128"/>
      <c r="JDL2" s="128"/>
      <c r="JDM2" s="128"/>
      <c r="JDN2" s="128"/>
      <c r="JDO2" s="128"/>
      <c r="JDP2" s="128"/>
      <c r="JDQ2" s="128"/>
      <c r="JDR2" s="128"/>
      <c r="JDS2" s="128"/>
      <c r="JDT2" s="128"/>
      <c r="JDU2" s="128"/>
      <c r="JDV2" s="128"/>
      <c r="JDW2" s="128"/>
      <c r="JDX2" s="128"/>
      <c r="JDY2" s="128"/>
      <c r="JDZ2" s="128"/>
      <c r="JEA2" s="128"/>
      <c r="JEB2" s="128"/>
      <c r="JEC2" s="128"/>
      <c r="JED2" s="128"/>
      <c r="JEE2" s="128"/>
      <c r="JEF2" s="128"/>
      <c r="JEG2" s="128"/>
      <c r="JEH2" s="128"/>
      <c r="JEI2" s="128"/>
      <c r="JEJ2" s="128"/>
      <c r="JEK2" s="128"/>
      <c r="JEL2" s="128"/>
      <c r="JEM2" s="128"/>
      <c r="JEN2" s="128"/>
      <c r="JEO2" s="128"/>
      <c r="JEP2" s="128"/>
      <c r="JEQ2" s="128"/>
      <c r="JER2" s="128"/>
      <c r="JES2" s="128"/>
      <c r="JET2" s="128"/>
      <c r="JEU2" s="128"/>
      <c r="JEV2" s="128"/>
      <c r="JEW2" s="128"/>
      <c r="JEX2" s="128"/>
      <c r="JEY2" s="128"/>
      <c r="JEZ2" s="128"/>
      <c r="JFA2" s="128"/>
      <c r="JFB2" s="128"/>
      <c r="JFC2" s="128"/>
      <c r="JFD2" s="128"/>
      <c r="JFE2" s="128"/>
      <c r="JFF2" s="128"/>
      <c r="JFG2" s="128"/>
      <c r="JFH2" s="128"/>
      <c r="JFI2" s="128"/>
      <c r="JFJ2" s="128"/>
      <c r="JFK2" s="128"/>
      <c r="JFL2" s="128"/>
      <c r="JFM2" s="128"/>
      <c r="JFN2" s="128"/>
      <c r="JFO2" s="128"/>
      <c r="JFP2" s="128"/>
      <c r="JFQ2" s="128"/>
      <c r="JFR2" s="128"/>
      <c r="JFS2" s="128"/>
      <c r="JFT2" s="128"/>
      <c r="JFU2" s="128"/>
      <c r="JFV2" s="128"/>
      <c r="JFW2" s="128"/>
      <c r="JFX2" s="128"/>
      <c r="JFY2" s="128"/>
      <c r="JFZ2" s="128"/>
      <c r="JGA2" s="128"/>
      <c r="JGB2" s="128"/>
      <c r="JGC2" s="128"/>
      <c r="JGD2" s="128"/>
      <c r="JGE2" s="128"/>
      <c r="JGF2" s="128"/>
      <c r="JGG2" s="128"/>
      <c r="JGH2" s="128"/>
      <c r="JGI2" s="128"/>
      <c r="JGJ2" s="128"/>
      <c r="JGK2" s="128"/>
      <c r="JGL2" s="128"/>
      <c r="JGM2" s="128"/>
      <c r="JGN2" s="128"/>
      <c r="JGO2" s="128"/>
      <c r="JGP2" s="128"/>
      <c r="JGQ2" s="128"/>
      <c r="JGR2" s="128"/>
      <c r="JGS2" s="128"/>
      <c r="JGT2" s="128"/>
      <c r="JGU2" s="128"/>
      <c r="JGV2" s="128"/>
      <c r="JGW2" s="128"/>
      <c r="JGX2" s="128"/>
      <c r="JGY2" s="128"/>
      <c r="JGZ2" s="128"/>
      <c r="JHA2" s="128"/>
      <c r="JHB2" s="128"/>
      <c r="JHC2" s="128"/>
      <c r="JHD2" s="128"/>
      <c r="JHE2" s="128"/>
      <c r="JHF2" s="128"/>
      <c r="JHG2" s="128"/>
      <c r="JHH2" s="128"/>
      <c r="JHI2" s="128"/>
      <c r="JHJ2" s="128"/>
      <c r="JHK2" s="128"/>
      <c r="JHL2" s="128"/>
      <c r="JHM2" s="128"/>
      <c r="JHN2" s="128"/>
      <c r="JHO2" s="128"/>
      <c r="JHP2" s="128"/>
      <c r="JHQ2" s="128"/>
      <c r="JHR2" s="128"/>
      <c r="JHS2" s="128"/>
      <c r="JHT2" s="128"/>
      <c r="JHU2" s="128"/>
      <c r="JHV2" s="128"/>
      <c r="JHW2" s="128"/>
      <c r="JHX2" s="128"/>
      <c r="JHY2" s="128"/>
      <c r="JHZ2" s="128"/>
      <c r="JIA2" s="128"/>
      <c r="JIB2" s="128"/>
      <c r="JIC2" s="128"/>
      <c r="JID2" s="128"/>
      <c r="JIE2" s="128"/>
      <c r="JIF2" s="128"/>
      <c r="JIG2" s="128"/>
      <c r="JIH2" s="128"/>
      <c r="JII2" s="128"/>
      <c r="JIJ2" s="128"/>
      <c r="JIK2" s="128"/>
      <c r="JIL2" s="128"/>
      <c r="JIM2" s="128"/>
      <c r="JIN2" s="128"/>
      <c r="JIO2" s="128"/>
      <c r="JIP2" s="128"/>
      <c r="JIQ2" s="128"/>
      <c r="JIR2" s="128"/>
      <c r="JIS2" s="128"/>
      <c r="JIT2" s="128"/>
      <c r="JIU2" s="128"/>
      <c r="JIV2" s="128"/>
      <c r="JIW2" s="128"/>
      <c r="JIX2" s="128"/>
      <c r="JIY2" s="128"/>
      <c r="JIZ2" s="128"/>
      <c r="JJA2" s="128"/>
      <c r="JJB2" s="128"/>
      <c r="JJC2" s="128"/>
      <c r="JJD2" s="128"/>
      <c r="JJE2" s="128"/>
      <c r="JJF2" s="128"/>
      <c r="JJG2" s="128"/>
      <c r="JJH2" s="128"/>
      <c r="JJI2" s="128"/>
      <c r="JJJ2" s="128"/>
      <c r="JJK2" s="128"/>
      <c r="JJL2" s="128"/>
      <c r="JJM2" s="128"/>
      <c r="JJN2" s="128"/>
      <c r="JJO2" s="128"/>
      <c r="JJP2" s="128"/>
      <c r="JJQ2" s="128"/>
      <c r="JJR2" s="128"/>
      <c r="JJS2" s="128"/>
      <c r="JJT2" s="128"/>
      <c r="JJU2" s="128"/>
      <c r="JJV2" s="128"/>
      <c r="JJW2" s="128"/>
      <c r="JJX2" s="128"/>
      <c r="JJY2" s="128"/>
      <c r="JJZ2" s="128"/>
      <c r="JKA2" s="128"/>
      <c r="JKB2" s="128"/>
      <c r="JKC2" s="128"/>
      <c r="JKD2" s="128"/>
      <c r="JKE2" s="128"/>
      <c r="JKF2" s="128"/>
      <c r="JKG2" s="128"/>
      <c r="JKH2" s="128"/>
      <c r="JKI2" s="128"/>
      <c r="JKJ2" s="128"/>
      <c r="JKK2" s="128"/>
      <c r="JKL2" s="128"/>
      <c r="JKM2" s="128"/>
      <c r="JKN2" s="128"/>
      <c r="JKO2" s="128"/>
      <c r="JKP2" s="128"/>
      <c r="JKQ2" s="128"/>
      <c r="JKR2" s="128"/>
      <c r="JKS2" s="128"/>
      <c r="JKT2" s="128"/>
      <c r="JKU2" s="128"/>
      <c r="JKV2" s="128"/>
      <c r="JKW2" s="128"/>
      <c r="JKX2" s="128"/>
      <c r="JKY2" s="128"/>
      <c r="JKZ2" s="128"/>
      <c r="JLA2" s="128"/>
      <c r="JLB2" s="128"/>
      <c r="JLC2" s="128"/>
      <c r="JLD2" s="128"/>
      <c r="JLE2" s="128"/>
      <c r="JLF2" s="128"/>
      <c r="JLG2" s="128"/>
      <c r="JLH2" s="128"/>
      <c r="JLI2" s="128"/>
      <c r="JLJ2" s="128"/>
      <c r="JLK2" s="128"/>
      <c r="JLL2" s="128"/>
      <c r="JLM2" s="128"/>
      <c r="JLN2" s="128"/>
      <c r="JLO2" s="128"/>
      <c r="JLP2" s="128"/>
      <c r="JLQ2" s="128"/>
      <c r="JLR2" s="128"/>
      <c r="JLS2" s="128"/>
      <c r="JLT2" s="128"/>
      <c r="JLU2" s="128"/>
      <c r="JLV2" s="128"/>
      <c r="JLW2" s="128"/>
      <c r="JLX2" s="128"/>
      <c r="JLY2" s="128"/>
      <c r="JLZ2" s="128"/>
      <c r="JMA2" s="128"/>
      <c r="JMB2" s="128"/>
      <c r="JMC2" s="128"/>
      <c r="JMD2" s="128"/>
      <c r="JME2" s="128"/>
      <c r="JMF2" s="128"/>
      <c r="JMG2" s="128"/>
      <c r="JMH2" s="128"/>
      <c r="JMI2" s="128"/>
      <c r="JMJ2" s="128"/>
      <c r="JMK2" s="128"/>
      <c r="JML2" s="128"/>
      <c r="JMM2" s="128"/>
      <c r="JMN2" s="128"/>
      <c r="JMO2" s="128"/>
      <c r="JMP2" s="128"/>
      <c r="JMQ2" s="128"/>
      <c r="JMR2" s="128"/>
      <c r="JMS2" s="128"/>
      <c r="JMT2" s="128"/>
      <c r="JMU2" s="128"/>
      <c r="JMV2" s="128"/>
      <c r="JMW2" s="128"/>
      <c r="JMX2" s="128"/>
      <c r="JMY2" s="128"/>
      <c r="JMZ2" s="128"/>
      <c r="JNA2" s="128"/>
      <c r="JNB2" s="128"/>
      <c r="JNC2" s="128"/>
      <c r="JND2" s="128"/>
      <c r="JNE2" s="128"/>
      <c r="JNF2" s="128"/>
      <c r="JNG2" s="128"/>
      <c r="JNH2" s="128"/>
      <c r="JNI2" s="128"/>
      <c r="JNJ2" s="128"/>
      <c r="JNK2" s="128"/>
      <c r="JNL2" s="128"/>
      <c r="JNM2" s="128"/>
      <c r="JNN2" s="128"/>
      <c r="JNO2" s="128"/>
      <c r="JNP2" s="128"/>
      <c r="JNQ2" s="128"/>
      <c r="JNR2" s="128"/>
      <c r="JNS2" s="128"/>
      <c r="JNT2" s="128"/>
      <c r="JNU2" s="128"/>
      <c r="JNV2" s="128"/>
      <c r="JNW2" s="128"/>
      <c r="JNX2" s="128"/>
      <c r="JNY2" s="128"/>
      <c r="JNZ2" s="128"/>
      <c r="JOA2" s="128"/>
      <c r="JOB2" s="128"/>
      <c r="JOC2" s="128"/>
      <c r="JOD2" s="128"/>
      <c r="JOE2" s="128"/>
      <c r="JOF2" s="128"/>
      <c r="JOG2" s="128"/>
      <c r="JOH2" s="128"/>
      <c r="JOI2" s="128"/>
      <c r="JOJ2" s="128"/>
      <c r="JOK2" s="128"/>
      <c r="JOL2" s="128"/>
      <c r="JOM2" s="128"/>
      <c r="JON2" s="128"/>
      <c r="JOO2" s="128"/>
      <c r="JOP2" s="128"/>
      <c r="JOQ2" s="128"/>
      <c r="JOR2" s="128"/>
      <c r="JOS2" s="128"/>
      <c r="JOT2" s="128"/>
      <c r="JOU2" s="128"/>
      <c r="JOV2" s="128"/>
      <c r="JOW2" s="128"/>
      <c r="JOX2" s="128"/>
      <c r="JOY2" s="128"/>
      <c r="JOZ2" s="128"/>
      <c r="JPA2" s="128"/>
      <c r="JPB2" s="128"/>
      <c r="JPC2" s="128"/>
      <c r="JPD2" s="128"/>
      <c r="JPE2" s="128"/>
      <c r="JPF2" s="128"/>
      <c r="JPG2" s="128"/>
      <c r="JPH2" s="128"/>
      <c r="JPI2" s="128"/>
      <c r="JPJ2" s="128"/>
      <c r="JPK2" s="128"/>
      <c r="JPL2" s="128"/>
      <c r="JPM2" s="128"/>
      <c r="JPN2" s="128"/>
      <c r="JPO2" s="128"/>
      <c r="JPP2" s="128"/>
      <c r="JPQ2" s="128"/>
      <c r="JPR2" s="128"/>
      <c r="JPS2" s="128"/>
      <c r="JPT2" s="128"/>
      <c r="JPU2" s="128"/>
      <c r="JPV2" s="128"/>
      <c r="JPW2" s="128"/>
      <c r="JPX2" s="128"/>
      <c r="JPY2" s="128"/>
      <c r="JPZ2" s="128"/>
      <c r="JQA2" s="128"/>
      <c r="JQB2" s="128"/>
      <c r="JQC2" s="128"/>
      <c r="JQD2" s="128"/>
      <c r="JQE2" s="128"/>
      <c r="JQF2" s="128"/>
      <c r="JQG2" s="128"/>
      <c r="JQH2" s="128"/>
      <c r="JQI2" s="128"/>
      <c r="JQJ2" s="128"/>
      <c r="JQK2" s="128"/>
      <c r="JQL2" s="128"/>
      <c r="JQM2" s="128"/>
      <c r="JQN2" s="128"/>
      <c r="JQO2" s="128"/>
      <c r="JQP2" s="128"/>
      <c r="JQQ2" s="128"/>
      <c r="JQR2" s="128"/>
      <c r="JQS2" s="128"/>
      <c r="JQT2" s="128"/>
      <c r="JQU2" s="128"/>
      <c r="JQV2" s="128"/>
      <c r="JQW2" s="128"/>
      <c r="JQX2" s="128"/>
      <c r="JQY2" s="128"/>
      <c r="JQZ2" s="128"/>
      <c r="JRA2" s="128"/>
      <c r="JRB2" s="128"/>
      <c r="JRC2" s="128"/>
      <c r="JRD2" s="128"/>
      <c r="JRE2" s="128"/>
      <c r="JRF2" s="128"/>
      <c r="JRG2" s="128"/>
      <c r="JRH2" s="128"/>
      <c r="JRI2" s="128"/>
      <c r="JRJ2" s="128"/>
      <c r="JRK2" s="128"/>
      <c r="JRL2" s="128"/>
      <c r="JRM2" s="128"/>
      <c r="JRN2" s="128"/>
      <c r="JRO2" s="128"/>
      <c r="JRP2" s="128"/>
      <c r="JRQ2" s="128"/>
      <c r="JRR2" s="128"/>
      <c r="JRS2" s="128"/>
      <c r="JRT2" s="128"/>
      <c r="JRU2" s="128"/>
      <c r="JRV2" s="128"/>
      <c r="JRW2" s="128"/>
      <c r="JRX2" s="128"/>
      <c r="JRY2" s="128"/>
      <c r="JRZ2" s="128"/>
      <c r="JSA2" s="128"/>
      <c r="JSB2" s="128"/>
      <c r="JSC2" s="128"/>
      <c r="JSD2" s="128"/>
      <c r="JSE2" s="128"/>
      <c r="JSF2" s="128"/>
      <c r="JSG2" s="128"/>
      <c r="JSH2" s="128"/>
      <c r="JSI2" s="128"/>
      <c r="JSJ2" s="128"/>
      <c r="JSK2" s="128"/>
      <c r="JSL2" s="128"/>
      <c r="JSM2" s="128"/>
      <c r="JSN2" s="128"/>
      <c r="JSO2" s="128"/>
      <c r="JSP2" s="128"/>
      <c r="JSQ2" s="128"/>
      <c r="JSR2" s="128"/>
      <c r="JSS2" s="128"/>
      <c r="JST2" s="128"/>
      <c r="JSU2" s="128"/>
      <c r="JSV2" s="128"/>
      <c r="JSW2" s="128"/>
      <c r="JSX2" s="128"/>
      <c r="JSY2" s="128"/>
      <c r="JSZ2" s="128"/>
      <c r="JTA2" s="128"/>
      <c r="JTB2" s="128"/>
      <c r="JTC2" s="128"/>
      <c r="JTD2" s="128"/>
      <c r="JTE2" s="128"/>
      <c r="JTF2" s="128"/>
      <c r="JTG2" s="128"/>
      <c r="JTH2" s="128"/>
      <c r="JTI2" s="128"/>
      <c r="JTJ2" s="128"/>
      <c r="JTK2" s="128"/>
      <c r="JTL2" s="128"/>
      <c r="JTM2" s="128"/>
      <c r="JTN2" s="128"/>
      <c r="JTO2" s="128"/>
      <c r="JTP2" s="128"/>
      <c r="JTQ2" s="128"/>
      <c r="JTR2" s="128"/>
      <c r="JTS2" s="128"/>
      <c r="JTT2" s="128"/>
      <c r="JTU2" s="128"/>
      <c r="JTV2" s="128"/>
      <c r="JTW2" s="128"/>
      <c r="JTX2" s="128"/>
      <c r="JTY2" s="128"/>
      <c r="JTZ2" s="128"/>
      <c r="JUA2" s="128"/>
      <c r="JUB2" s="128"/>
      <c r="JUC2" s="128"/>
      <c r="JUD2" s="128"/>
      <c r="JUE2" s="128"/>
      <c r="JUF2" s="128"/>
      <c r="JUG2" s="128"/>
      <c r="JUH2" s="128"/>
      <c r="JUI2" s="128"/>
      <c r="JUJ2" s="128"/>
      <c r="JUK2" s="128"/>
      <c r="JUL2" s="128"/>
      <c r="JUM2" s="128"/>
      <c r="JUN2" s="128"/>
      <c r="JUO2" s="128"/>
      <c r="JUP2" s="128"/>
      <c r="JUQ2" s="128"/>
      <c r="JUR2" s="128"/>
      <c r="JUS2" s="128"/>
      <c r="JUT2" s="128"/>
      <c r="JUU2" s="128"/>
      <c r="JUV2" s="128"/>
      <c r="JUW2" s="128"/>
      <c r="JUX2" s="128"/>
      <c r="JUY2" s="128"/>
      <c r="JUZ2" s="128"/>
      <c r="JVA2" s="128"/>
      <c r="JVB2" s="128"/>
      <c r="JVC2" s="128"/>
      <c r="JVD2" s="128"/>
      <c r="JVE2" s="128"/>
      <c r="JVF2" s="128"/>
      <c r="JVG2" s="128"/>
      <c r="JVH2" s="128"/>
      <c r="JVI2" s="128"/>
      <c r="JVJ2" s="128"/>
      <c r="JVK2" s="128"/>
      <c r="JVL2" s="128"/>
      <c r="JVM2" s="128"/>
      <c r="JVN2" s="128"/>
      <c r="JVO2" s="128"/>
      <c r="JVP2" s="128"/>
      <c r="JVQ2" s="128"/>
      <c r="JVR2" s="128"/>
      <c r="JVS2" s="128"/>
      <c r="JVT2" s="128"/>
      <c r="JVU2" s="128"/>
      <c r="JVV2" s="128"/>
      <c r="JVW2" s="128"/>
      <c r="JVX2" s="128"/>
      <c r="JVY2" s="128"/>
      <c r="JVZ2" s="128"/>
      <c r="JWA2" s="128"/>
      <c r="JWB2" s="128"/>
      <c r="JWC2" s="128"/>
      <c r="JWD2" s="128"/>
      <c r="JWE2" s="128"/>
      <c r="JWF2" s="128"/>
      <c r="JWG2" s="128"/>
      <c r="JWH2" s="128"/>
      <c r="JWI2" s="128"/>
      <c r="JWJ2" s="128"/>
      <c r="JWK2" s="128"/>
      <c r="JWL2" s="128"/>
      <c r="JWM2" s="128"/>
      <c r="JWN2" s="128"/>
      <c r="JWO2" s="128"/>
      <c r="JWP2" s="128"/>
      <c r="JWQ2" s="128"/>
      <c r="JWR2" s="128"/>
      <c r="JWS2" s="128"/>
      <c r="JWT2" s="128"/>
      <c r="JWU2" s="128"/>
      <c r="JWV2" s="128"/>
      <c r="JWW2" s="128"/>
      <c r="JWX2" s="128"/>
      <c r="JWY2" s="128"/>
      <c r="JWZ2" s="128"/>
      <c r="JXA2" s="128"/>
      <c r="JXB2" s="128"/>
      <c r="JXC2" s="128"/>
      <c r="JXD2" s="128"/>
      <c r="JXE2" s="128"/>
      <c r="JXF2" s="128"/>
      <c r="JXG2" s="128"/>
      <c r="JXH2" s="128"/>
      <c r="JXI2" s="128"/>
      <c r="JXJ2" s="128"/>
      <c r="JXK2" s="128"/>
      <c r="JXL2" s="128"/>
      <c r="JXM2" s="128"/>
      <c r="JXN2" s="128"/>
      <c r="JXO2" s="128"/>
      <c r="JXP2" s="128"/>
      <c r="JXQ2" s="128"/>
      <c r="JXR2" s="128"/>
      <c r="JXS2" s="128"/>
      <c r="JXT2" s="128"/>
      <c r="JXU2" s="128"/>
      <c r="JXV2" s="128"/>
      <c r="JXW2" s="128"/>
      <c r="JXX2" s="128"/>
      <c r="JXY2" s="128"/>
      <c r="JXZ2" s="128"/>
      <c r="JYA2" s="128"/>
      <c r="JYB2" s="128"/>
      <c r="JYC2" s="128"/>
      <c r="JYD2" s="128"/>
      <c r="JYE2" s="128"/>
      <c r="JYF2" s="128"/>
      <c r="JYG2" s="128"/>
      <c r="JYH2" s="128"/>
      <c r="JYI2" s="128"/>
      <c r="JYJ2" s="128"/>
      <c r="JYK2" s="128"/>
      <c r="JYL2" s="128"/>
      <c r="JYM2" s="128"/>
      <c r="JYN2" s="128"/>
      <c r="JYO2" s="128"/>
      <c r="JYP2" s="128"/>
      <c r="JYQ2" s="128"/>
      <c r="JYR2" s="128"/>
      <c r="JYS2" s="128"/>
      <c r="JYT2" s="128"/>
      <c r="JYU2" s="128"/>
      <c r="JYV2" s="128"/>
      <c r="JYW2" s="128"/>
      <c r="JYX2" s="128"/>
      <c r="JYY2" s="128"/>
      <c r="JYZ2" s="128"/>
      <c r="JZA2" s="128"/>
      <c r="JZB2" s="128"/>
      <c r="JZC2" s="128"/>
      <c r="JZD2" s="128"/>
      <c r="JZE2" s="128"/>
      <c r="JZF2" s="128"/>
      <c r="JZG2" s="128"/>
      <c r="JZH2" s="128"/>
      <c r="JZI2" s="128"/>
      <c r="JZJ2" s="128"/>
      <c r="JZK2" s="128"/>
      <c r="JZL2" s="128"/>
      <c r="JZM2" s="128"/>
      <c r="JZN2" s="128"/>
      <c r="JZO2" s="128"/>
      <c r="JZP2" s="128"/>
      <c r="JZQ2" s="128"/>
      <c r="JZR2" s="128"/>
      <c r="JZS2" s="128"/>
      <c r="JZT2" s="128"/>
      <c r="JZU2" s="128"/>
      <c r="JZV2" s="128"/>
      <c r="JZW2" s="128"/>
      <c r="JZX2" s="128"/>
      <c r="JZY2" s="128"/>
      <c r="JZZ2" s="128"/>
      <c r="KAA2" s="128"/>
      <c r="KAB2" s="128"/>
      <c r="KAC2" s="128"/>
      <c r="KAD2" s="128"/>
      <c r="KAE2" s="128"/>
      <c r="KAF2" s="128"/>
      <c r="KAG2" s="128"/>
      <c r="KAH2" s="128"/>
      <c r="KAI2" s="128"/>
      <c r="KAJ2" s="128"/>
      <c r="KAK2" s="128"/>
      <c r="KAL2" s="128"/>
      <c r="KAM2" s="128"/>
      <c r="KAN2" s="128"/>
      <c r="KAO2" s="128"/>
      <c r="KAP2" s="128"/>
      <c r="KAQ2" s="128"/>
      <c r="KAR2" s="128"/>
      <c r="KAS2" s="128"/>
      <c r="KAT2" s="128"/>
      <c r="KAU2" s="128"/>
      <c r="KAV2" s="128"/>
      <c r="KAW2" s="128"/>
      <c r="KAX2" s="128"/>
      <c r="KAY2" s="128"/>
      <c r="KAZ2" s="128"/>
      <c r="KBA2" s="128"/>
      <c r="KBB2" s="128"/>
      <c r="KBC2" s="128"/>
      <c r="KBD2" s="128"/>
      <c r="KBE2" s="128"/>
      <c r="KBF2" s="128"/>
      <c r="KBG2" s="128"/>
      <c r="KBH2" s="128"/>
      <c r="KBI2" s="128"/>
      <c r="KBJ2" s="128"/>
      <c r="KBK2" s="128"/>
      <c r="KBL2" s="128"/>
      <c r="KBM2" s="128"/>
      <c r="KBN2" s="128"/>
      <c r="KBO2" s="128"/>
      <c r="KBP2" s="128"/>
      <c r="KBQ2" s="128"/>
      <c r="KBR2" s="128"/>
      <c r="KBS2" s="128"/>
      <c r="KBT2" s="128"/>
      <c r="KBU2" s="128"/>
      <c r="KBV2" s="128"/>
      <c r="KBW2" s="128"/>
      <c r="KBX2" s="128"/>
      <c r="KBY2" s="128"/>
      <c r="KBZ2" s="128"/>
      <c r="KCA2" s="128"/>
      <c r="KCB2" s="128"/>
      <c r="KCC2" s="128"/>
      <c r="KCD2" s="128"/>
      <c r="KCE2" s="128"/>
      <c r="KCF2" s="128"/>
      <c r="KCG2" s="128"/>
      <c r="KCH2" s="128"/>
      <c r="KCI2" s="128"/>
      <c r="KCJ2" s="128"/>
      <c r="KCK2" s="128"/>
      <c r="KCL2" s="128"/>
      <c r="KCM2" s="128"/>
      <c r="KCN2" s="128"/>
      <c r="KCO2" s="128"/>
      <c r="KCP2" s="128"/>
      <c r="KCQ2" s="128"/>
      <c r="KCR2" s="128"/>
      <c r="KCS2" s="128"/>
      <c r="KCT2" s="128"/>
      <c r="KCU2" s="128"/>
      <c r="KCV2" s="128"/>
      <c r="KCW2" s="128"/>
      <c r="KCX2" s="128"/>
      <c r="KCY2" s="128"/>
      <c r="KCZ2" s="128"/>
      <c r="KDA2" s="128"/>
      <c r="KDB2" s="128"/>
      <c r="KDC2" s="128"/>
      <c r="KDD2" s="128"/>
      <c r="KDE2" s="128"/>
      <c r="KDF2" s="128"/>
      <c r="KDG2" s="128"/>
      <c r="KDH2" s="128"/>
      <c r="KDI2" s="128"/>
      <c r="KDJ2" s="128"/>
      <c r="KDK2" s="128"/>
      <c r="KDL2" s="128"/>
      <c r="KDM2" s="128"/>
      <c r="KDN2" s="128"/>
      <c r="KDO2" s="128"/>
      <c r="KDP2" s="128"/>
      <c r="KDQ2" s="128"/>
      <c r="KDR2" s="128"/>
      <c r="KDS2" s="128"/>
      <c r="KDT2" s="128"/>
      <c r="KDU2" s="128"/>
      <c r="KDV2" s="128"/>
      <c r="KDW2" s="128"/>
      <c r="KDX2" s="128"/>
      <c r="KDY2" s="128"/>
      <c r="KDZ2" s="128"/>
      <c r="KEA2" s="128"/>
      <c r="KEB2" s="128"/>
      <c r="KEC2" s="128"/>
      <c r="KED2" s="128"/>
      <c r="KEE2" s="128"/>
      <c r="KEF2" s="128"/>
      <c r="KEG2" s="128"/>
      <c r="KEH2" s="128"/>
      <c r="KEI2" s="128"/>
      <c r="KEJ2" s="128"/>
      <c r="KEK2" s="128"/>
      <c r="KEL2" s="128"/>
      <c r="KEM2" s="128"/>
      <c r="KEN2" s="128"/>
      <c r="KEO2" s="128"/>
      <c r="KEP2" s="128"/>
      <c r="KEQ2" s="128"/>
      <c r="KER2" s="128"/>
      <c r="KES2" s="128"/>
      <c r="KET2" s="128"/>
      <c r="KEU2" s="128"/>
      <c r="KEV2" s="128"/>
      <c r="KEW2" s="128"/>
      <c r="KEX2" s="128"/>
      <c r="KEY2" s="128"/>
      <c r="KEZ2" s="128"/>
      <c r="KFA2" s="128"/>
      <c r="KFB2" s="128"/>
      <c r="KFC2" s="128"/>
      <c r="KFD2" s="128"/>
      <c r="KFE2" s="128"/>
      <c r="KFF2" s="128"/>
      <c r="KFG2" s="128"/>
      <c r="KFH2" s="128"/>
      <c r="KFI2" s="128"/>
      <c r="KFJ2" s="128"/>
      <c r="KFK2" s="128"/>
      <c r="KFL2" s="128"/>
      <c r="KFM2" s="128"/>
      <c r="KFN2" s="128"/>
      <c r="KFO2" s="128"/>
      <c r="KFP2" s="128"/>
      <c r="KFQ2" s="128"/>
      <c r="KFR2" s="128"/>
      <c r="KFS2" s="128"/>
      <c r="KFT2" s="128"/>
      <c r="KFU2" s="128"/>
      <c r="KFV2" s="128"/>
      <c r="KFW2" s="128"/>
      <c r="KFX2" s="128"/>
      <c r="KFY2" s="128"/>
      <c r="KFZ2" s="128"/>
      <c r="KGA2" s="128"/>
      <c r="KGB2" s="128"/>
      <c r="KGC2" s="128"/>
      <c r="KGD2" s="128"/>
      <c r="KGE2" s="128"/>
      <c r="KGF2" s="128"/>
      <c r="KGG2" s="128"/>
      <c r="KGH2" s="128"/>
      <c r="KGI2" s="128"/>
      <c r="KGJ2" s="128"/>
      <c r="KGK2" s="128"/>
      <c r="KGL2" s="128"/>
      <c r="KGM2" s="128"/>
      <c r="KGN2" s="128"/>
      <c r="KGO2" s="128"/>
      <c r="KGP2" s="128"/>
      <c r="KGQ2" s="128"/>
      <c r="KGR2" s="128"/>
      <c r="KGS2" s="128"/>
      <c r="KGT2" s="128"/>
      <c r="KGU2" s="128"/>
      <c r="KGV2" s="128"/>
      <c r="KGW2" s="128"/>
      <c r="KGX2" s="128"/>
      <c r="KGY2" s="128"/>
      <c r="KGZ2" s="128"/>
      <c r="KHA2" s="128"/>
      <c r="KHB2" s="128"/>
      <c r="KHC2" s="128"/>
      <c r="KHD2" s="128"/>
      <c r="KHE2" s="128"/>
      <c r="KHF2" s="128"/>
      <c r="KHG2" s="128"/>
      <c r="KHH2" s="128"/>
      <c r="KHI2" s="128"/>
      <c r="KHJ2" s="128"/>
      <c r="KHK2" s="128"/>
      <c r="KHL2" s="128"/>
      <c r="KHM2" s="128"/>
      <c r="KHN2" s="128"/>
      <c r="KHO2" s="128"/>
      <c r="KHP2" s="128"/>
      <c r="KHQ2" s="128"/>
      <c r="KHR2" s="128"/>
      <c r="KHS2" s="128"/>
      <c r="KHT2" s="128"/>
      <c r="KHU2" s="128"/>
      <c r="KHV2" s="128"/>
      <c r="KHW2" s="128"/>
      <c r="KHX2" s="128"/>
      <c r="KHY2" s="128"/>
      <c r="KHZ2" s="128"/>
      <c r="KIA2" s="128"/>
      <c r="KIB2" s="128"/>
      <c r="KIC2" s="128"/>
      <c r="KID2" s="128"/>
      <c r="KIE2" s="128"/>
      <c r="KIF2" s="128"/>
      <c r="KIG2" s="128"/>
      <c r="KIH2" s="128"/>
      <c r="KII2" s="128"/>
      <c r="KIJ2" s="128"/>
      <c r="KIK2" s="128"/>
      <c r="KIL2" s="128"/>
      <c r="KIM2" s="128"/>
      <c r="KIN2" s="128"/>
      <c r="KIO2" s="128"/>
      <c r="KIP2" s="128"/>
      <c r="KIQ2" s="128"/>
      <c r="KIR2" s="128"/>
      <c r="KIS2" s="128"/>
      <c r="KIT2" s="128"/>
      <c r="KIU2" s="128"/>
      <c r="KIV2" s="128"/>
      <c r="KIW2" s="128"/>
      <c r="KIX2" s="128"/>
      <c r="KIY2" s="128"/>
      <c r="KIZ2" s="128"/>
      <c r="KJA2" s="128"/>
      <c r="KJB2" s="128"/>
      <c r="KJC2" s="128"/>
      <c r="KJD2" s="128"/>
      <c r="KJE2" s="128"/>
      <c r="KJF2" s="128"/>
      <c r="KJG2" s="128"/>
      <c r="KJH2" s="128"/>
      <c r="KJI2" s="128"/>
      <c r="KJJ2" s="128"/>
      <c r="KJK2" s="128"/>
      <c r="KJL2" s="128"/>
      <c r="KJM2" s="128"/>
      <c r="KJN2" s="128"/>
      <c r="KJO2" s="128"/>
      <c r="KJP2" s="128"/>
      <c r="KJQ2" s="128"/>
      <c r="KJR2" s="128"/>
      <c r="KJS2" s="128"/>
      <c r="KJT2" s="128"/>
      <c r="KJU2" s="128"/>
      <c r="KJV2" s="128"/>
      <c r="KJW2" s="128"/>
      <c r="KJX2" s="128"/>
      <c r="KJY2" s="128"/>
      <c r="KJZ2" s="128"/>
      <c r="KKA2" s="128"/>
      <c r="KKB2" s="128"/>
      <c r="KKC2" s="128"/>
      <c r="KKD2" s="128"/>
      <c r="KKE2" s="128"/>
      <c r="KKF2" s="128"/>
      <c r="KKG2" s="128"/>
      <c r="KKH2" s="128"/>
      <c r="KKI2" s="128"/>
      <c r="KKJ2" s="128"/>
      <c r="KKK2" s="128"/>
      <c r="KKL2" s="128"/>
      <c r="KKM2" s="128"/>
      <c r="KKN2" s="128"/>
      <c r="KKO2" s="128"/>
      <c r="KKP2" s="128"/>
      <c r="KKQ2" s="128"/>
      <c r="KKR2" s="128"/>
      <c r="KKS2" s="128"/>
      <c r="KKT2" s="128"/>
      <c r="KKU2" s="128"/>
      <c r="KKV2" s="128"/>
      <c r="KKW2" s="128"/>
      <c r="KKX2" s="128"/>
      <c r="KKY2" s="128"/>
      <c r="KKZ2" s="128"/>
      <c r="KLA2" s="128"/>
      <c r="KLB2" s="128"/>
      <c r="KLC2" s="128"/>
      <c r="KLD2" s="128"/>
      <c r="KLE2" s="128"/>
      <c r="KLF2" s="128"/>
      <c r="KLG2" s="128"/>
      <c r="KLH2" s="128"/>
      <c r="KLI2" s="128"/>
      <c r="KLJ2" s="128"/>
      <c r="KLK2" s="128"/>
      <c r="KLL2" s="128"/>
      <c r="KLM2" s="128"/>
      <c r="KLN2" s="128"/>
      <c r="KLO2" s="128"/>
      <c r="KLP2" s="128"/>
      <c r="KLQ2" s="128"/>
      <c r="KLR2" s="128"/>
      <c r="KLS2" s="128"/>
      <c r="KLT2" s="128"/>
      <c r="KLU2" s="128"/>
      <c r="KLV2" s="128"/>
      <c r="KLW2" s="128"/>
      <c r="KLX2" s="128"/>
      <c r="KLY2" s="128"/>
      <c r="KLZ2" s="128"/>
      <c r="KMA2" s="128"/>
      <c r="KMB2" s="128"/>
      <c r="KMC2" s="128"/>
      <c r="KMD2" s="128"/>
      <c r="KME2" s="128"/>
      <c r="KMF2" s="128"/>
      <c r="KMG2" s="128"/>
      <c r="KMH2" s="128"/>
      <c r="KMI2" s="128"/>
      <c r="KMJ2" s="128"/>
      <c r="KMK2" s="128"/>
      <c r="KML2" s="128"/>
      <c r="KMM2" s="128"/>
      <c r="KMN2" s="128"/>
      <c r="KMO2" s="128"/>
      <c r="KMP2" s="128"/>
      <c r="KMQ2" s="128"/>
      <c r="KMR2" s="128"/>
      <c r="KMS2" s="128"/>
      <c r="KMT2" s="128"/>
      <c r="KMU2" s="128"/>
      <c r="KMV2" s="128"/>
      <c r="KMW2" s="128"/>
      <c r="KMX2" s="128"/>
      <c r="KMY2" s="128"/>
      <c r="KMZ2" s="128"/>
      <c r="KNA2" s="128"/>
      <c r="KNB2" s="128"/>
      <c r="KNC2" s="128"/>
      <c r="KND2" s="128"/>
      <c r="KNE2" s="128"/>
      <c r="KNF2" s="128"/>
      <c r="KNG2" s="128"/>
      <c r="KNH2" s="128"/>
      <c r="KNI2" s="128"/>
      <c r="KNJ2" s="128"/>
      <c r="KNK2" s="128"/>
      <c r="KNL2" s="128"/>
      <c r="KNM2" s="128"/>
      <c r="KNN2" s="128"/>
      <c r="KNO2" s="128"/>
      <c r="KNP2" s="128"/>
      <c r="KNQ2" s="128"/>
      <c r="KNR2" s="128"/>
      <c r="KNS2" s="128"/>
      <c r="KNT2" s="128"/>
      <c r="KNU2" s="128"/>
      <c r="KNV2" s="128"/>
      <c r="KNW2" s="128"/>
      <c r="KNX2" s="128"/>
      <c r="KNY2" s="128"/>
      <c r="KNZ2" s="128"/>
      <c r="KOA2" s="128"/>
      <c r="KOB2" s="128"/>
      <c r="KOC2" s="128"/>
      <c r="KOD2" s="128"/>
      <c r="KOE2" s="128"/>
      <c r="KOF2" s="128"/>
      <c r="KOG2" s="128"/>
      <c r="KOH2" s="128"/>
      <c r="KOI2" s="128"/>
      <c r="KOJ2" s="128"/>
      <c r="KOK2" s="128"/>
      <c r="KOL2" s="128"/>
      <c r="KOM2" s="128"/>
      <c r="KON2" s="128"/>
      <c r="KOO2" s="128"/>
      <c r="KOP2" s="128"/>
      <c r="KOQ2" s="128"/>
      <c r="KOR2" s="128"/>
      <c r="KOS2" s="128"/>
      <c r="KOT2" s="128"/>
      <c r="KOU2" s="128"/>
      <c r="KOV2" s="128"/>
      <c r="KOW2" s="128"/>
      <c r="KOX2" s="128"/>
      <c r="KOY2" s="128"/>
      <c r="KOZ2" s="128"/>
      <c r="KPA2" s="128"/>
      <c r="KPB2" s="128"/>
      <c r="KPC2" s="128"/>
      <c r="KPD2" s="128"/>
      <c r="KPE2" s="128"/>
      <c r="KPF2" s="128"/>
      <c r="KPG2" s="128"/>
      <c r="KPH2" s="128"/>
      <c r="KPI2" s="128"/>
      <c r="KPJ2" s="128"/>
      <c r="KPK2" s="128"/>
      <c r="KPL2" s="128"/>
      <c r="KPM2" s="128"/>
      <c r="KPN2" s="128"/>
      <c r="KPO2" s="128"/>
      <c r="KPP2" s="128"/>
      <c r="KPQ2" s="128"/>
      <c r="KPR2" s="128"/>
      <c r="KPS2" s="128"/>
      <c r="KPT2" s="128"/>
      <c r="KPU2" s="128"/>
      <c r="KPV2" s="128"/>
      <c r="KPW2" s="128"/>
      <c r="KPX2" s="128"/>
      <c r="KPY2" s="128"/>
      <c r="KPZ2" s="128"/>
      <c r="KQA2" s="128"/>
      <c r="KQB2" s="128"/>
      <c r="KQC2" s="128"/>
      <c r="KQD2" s="128"/>
      <c r="KQE2" s="128"/>
      <c r="KQF2" s="128"/>
      <c r="KQG2" s="128"/>
      <c r="KQH2" s="128"/>
      <c r="KQI2" s="128"/>
      <c r="KQJ2" s="128"/>
      <c r="KQK2" s="128"/>
      <c r="KQL2" s="128"/>
      <c r="KQM2" s="128"/>
      <c r="KQN2" s="128"/>
      <c r="KQO2" s="128"/>
      <c r="KQP2" s="128"/>
      <c r="KQQ2" s="128"/>
      <c r="KQR2" s="128"/>
      <c r="KQS2" s="128"/>
      <c r="KQT2" s="128"/>
      <c r="KQU2" s="128"/>
      <c r="KQV2" s="128"/>
      <c r="KQW2" s="128"/>
      <c r="KQX2" s="128"/>
      <c r="KQY2" s="128"/>
      <c r="KQZ2" s="128"/>
      <c r="KRA2" s="128"/>
      <c r="KRB2" s="128"/>
      <c r="KRC2" s="128"/>
      <c r="KRD2" s="128"/>
      <c r="KRE2" s="128"/>
      <c r="KRF2" s="128"/>
      <c r="KRG2" s="128"/>
      <c r="KRH2" s="128"/>
      <c r="KRI2" s="128"/>
      <c r="KRJ2" s="128"/>
      <c r="KRK2" s="128"/>
      <c r="KRL2" s="128"/>
      <c r="KRM2" s="128"/>
      <c r="KRN2" s="128"/>
      <c r="KRO2" s="128"/>
      <c r="KRP2" s="128"/>
      <c r="KRQ2" s="128"/>
      <c r="KRR2" s="128"/>
      <c r="KRS2" s="128"/>
      <c r="KRT2" s="128"/>
      <c r="KRU2" s="128"/>
      <c r="KRV2" s="128"/>
      <c r="KRW2" s="128"/>
      <c r="KRX2" s="128"/>
      <c r="KRY2" s="128"/>
      <c r="KRZ2" s="128"/>
      <c r="KSA2" s="128"/>
      <c r="KSB2" s="128"/>
      <c r="KSC2" s="128"/>
      <c r="KSD2" s="128"/>
      <c r="KSE2" s="128"/>
      <c r="KSF2" s="128"/>
      <c r="KSG2" s="128"/>
      <c r="KSH2" s="128"/>
      <c r="KSI2" s="128"/>
      <c r="KSJ2" s="128"/>
      <c r="KSK2" s="128"/>
      <c r="KSL2" s="128"/>
      <c r="KSM2" s="128"/>
      <c r="KSN2" s="128"/>
      <c r="KSO2" s="128"/>
      <c r="KSP2" s="128"/>
      <c r="KSQ2" s="128"/>
      <c r="KSR2" s="128"/>
      <c r="KSS2" s="128"/>
      <c r="KST2" s="128"/>
      <c r="KSU2" s="128"/>
      <c r="KSV2" s="128"/>
      <c r="KSW2" s="128"/>
      <c r="KSX2" s="128"/>
      <c r="KSY2" s="128"/>
      <c r="KSZ2" s="128"/>
      <c r="KTA2" s="128"/>
      <c r="KTB2" s="128"/>
      <c r="KTC2" s="128"/>
      <c r="KTD2" s="128"/>
      <c r="KTE2" s="128"/>
      <c r="KTF2" s="128"/>
      <c r="KTG2" s="128"/>
      <c r="KTH2" s="128"/>
      <c r="KTI2" s="128"/>
      <c r="KTJ2" s="128"/>
      <c r="KTK2" s="128"/>
      <c r="KTL2" s="128"/>
      <c r="KTM2" s="128"/>
      <c r="KTN2" s="128"/>
      <c r="KTO2" s="128"/>
      <c r="KTP2" s="128"/>
      <c r="KTQ2" s="128"/>
      <c r="KTR2" s="128"/>
      <c r="KTS2" s="128"/>
      <c r="KTT2" s="128"/>
      <c r="KTU2" s="128"/>
      <c r="KTV2" s="128"/>
      <c r="KTW2" s="128"/>
      <c r="KTX2" s="128"/>
      <c r="KTY2" s="128"/>
      <c r="KTZ2" s="128"/>
      <c r="KUA2" s="128"/>
      <c r="KUB2" s="128"/>
      <c r="KUC2" s="128"/>
      <c r="KUD2" s="128"/>
      <c r="KUE2" s="128"/>
      <c r="KUF2" s="128"/>
      <c r="KUG2" s="128"/>
      <c r="KUH2" s="128"/>
      <c r="KUI2" s="128"/>
      <c r="KUJ2" s="128"/>
      <c r="KUK2" s="128"/>
      <c r="KUL2" s="128"/>
      <c r="KUM2" s="128"/>
      <c r="KUN2" s="128"/>
      <c r="KUO2" s="128"/>
      <c r="KUP2" s="128"/>
      <c r="KUQ2" s="128"/>
      <c r="KUR2" s="128"/>
      <c r="KUS2" s="128"/>
      <c r="KUT2" s="128"/>
      <c r="KUU2" s="128"/>
      <c r="KUV2" s="128"/>
      <c r="KUW2" s="128"/>
      <c r="KUX2" s="128"/>
      <c r="KUY2" s="128"/>
      <c r="KUZ2" s="128"/>
      <c r="KVA2" s="128"/>
      <c r="KVB2" s="128"/>
      <c r="KVC2" s="128"/>
      <c r="KVD2" s="128"/>
      <c r="KVE2" s="128"/>
      <c r="KVF2" s="128"/>
      <c r="KVG2" s="128"/>
      <c r="KVH2" s="128"/>
      <c r="KVI2" s="128"/>
      <c r="KVJ2" s="128"/>
      <c r="KVK2" s="128"/>
      <c r="KVL2" s="128"/>
      <c r="KVM2" s="128"/>
      <c r="KVN2" s="128"/>
      <c r="KVO2" s="128"/>
      <c r="KVP2" s="128"/>
      <c r="KVQ2" s="128"/>
      <c r="KVR2" s="128"/>
      <c r="KVS2" s="128"/>
      <c r="KVT2" s="128"/>
      <c r="KVU2" s="128"/>
      <c r="KVV2" s="128"/>
      <c r="KVW2" s="128"/>
      <c r="KVX2" s="128"/>
      <c r="KVY2" s="128"/>
      <c r="KVZ2" s="128"/>
      <c r="KWA2" s="128"/>
      <c r="KWB2" s="128"/>
      <c r="KWC2" s="128"/>
      <c r="KWD2" s="128"/>
      <c r="KWE2" s="128"/>
      <c r="KWF2" s="128"/>
      <c r="KWG2" s="128"/>
      <c r="KWH2" s="128"/>
      <c r="KWI2" s="128"/>
      <c r="KWJ2" s="128"/>
      <c r="KWK2" s="128"/>
      <c r="KWL2" s="128"/>
      <c r="KWM2" s="128"/>
      <c r="KWN2" s="128"/>
      <c r="KWO2" s="128"/>
      <c r="KWP2" s="128"/>
      <c r="KWQ2" s="128"/>
      <c r="KWR2" s="128"/>
      <c r="KWS2" s="128"/>
      <c r="KWT2" s="128"/>
      <c r="KWU2" s="128"/>
      <c r="KWV2" s="128"/>
      <c r="KWW2" s="128"/>
      <c r="KWX2" s="128"/>
      <c r="KWY2" s="128"/>
      <c r="KWZ2" s="128"/>
      <c r="KXA2" s="128"/>
      <c r="KXB2" s="128"/>
      <c r="KXC2" s="128"/>
      <c r="KXD2" s="128"/>
      <c r="KXE2" s="128"/>
      <c r="KXF2" s="128"/>
      <c r="KXG2" s="128"/>
      <c r="KXH2" s="128"/>
      <c r="KXI2" s="128"/>
      <c r="KXJ2" s="128"/>
      <c r="KXK2" s="128"/>
      <c r="KXL2" s="128"/>
      <c r="KXM2" s="128"/>
      <c r="KXN2" s="128"/>
      <c r="KXO2" s="128"/>
      <c r="KXP2" s="128"/>
      <c r="KXQ2" s="128"/>
      <c r="KXR2" s="128"/>
      <c r="KXS2" s="128"/>
      <c r="KXT2" s="128"/>
      <c r="KXU2" s="128"/>
      <c r="KXV2" s="128"/>
      <c r="KXW2" s="128"/>
      <c r="KXX2" s="128"/>
      <c r="KXY2" s="128"/>
      <c r="KXZ2" s="128"/>
      <c r="KYA2" s="128"/>
      <c r="KYB2" s="128"/>
      <c r="KYC2" s="128"/>
      <c r="KYD2" s="128"/>
      <c r="KYE2" s="128"/>
      <c r="KYF2" s="128"/>
      <c r="KYG2" s="128"/>
      <c r="KYH2" s="128"/>
      <c r="KYI2" s="128"/>
      <c r="KYJ2" s="128"/>
      <c r="KYK2" s="128"/>
      <c r="KYL2" s="128"/>
      <c r="KYM2" s="128"/>
      <c r="KYN2" s="128"/>
      <c r="KYO2" s="128"/>
      <c r="KYP2" s="128"/>
      <c r="KYQ2" s="128"/>
      <c r="KYR2" s="128"/>
      <c r="KYS2" s="128"/>
      <c r="KYT2" s="128"/>
      <c r="KYU2" s="128"/>
      <c r="KYV2" s="128"/>
      <c r="KYW2" s="128"/>
      <c r="KYX2" s="128"/>
      <c r="KYY2" s="128"/>
      <c r="KYZ2" s="128"/>
      <c r="KZA2" s="128"/>
      <c r="KZB2" s="128"/>
      <c r="KZC2" s="128"/>
      <c r="KZD2" s="128"/>
      <c r="KZE2" s="128"/>
      <c r="KZF2" s="128"/>
      <c r="KZG2" s="128"/>
      <c r="KZH2" s="128"/>
      <c r="KZI2" s="128"/>
      <c r="KZJ2" s="128"/>
      <c r="KZK2" s="128"/>
      <c r="KZL2" s="128"/>
      <c r="KZM2" s="128"/>
      <c r="KZN2" s="128"/>
      <c r="KZO2" s="128"/>
      <c r="KZP2" s="128"/>
      <c r="KZQ2" s="128"/>
      <c r="KZR2" s="128"/>
      <c r="KZS2" s="128"/>
      <c r="KZT2" s="128"/>
      <c r="KZU2" s="128"/>
      <c r="KZV2" s="128"/>
      <c r="KZW2" s="128"/>
      <c r="KZX2" s="128"/>
      <c r="KZY2" s="128"/>
      <c r="KZZ2" s="128"/>
      <c r="LAA2" s="128"/>
      <c r="LAB2" s="128"/>
      <c r="LAC2" s="128"/>
      <c r="LAD2" s="128"/>
      <c r="LAE2" s="128"/>
      <c r="LAF2" s="128"/>
      <c r="LAG2" s="128"/>
      <c r="LAH2" s="128"/>
      <c r="LAI2" s="128"/>
      <c r="LAJ2" s="128"/>
      <c r="LAK2" s="128"/>
      <c r="LAL2" s="128"/>
      <c r="LAM2" s="128"/>
      <c r="LAN2" s="128"/>
      <c r="LAO2" s="128"/>
      <c r="LAP2" s="128"/>
      <c r="LAQ2" s="128"/>
      <c r="LAR2" s="128"/>
      <c r="LAS2" s="128"/>
      <c r="LAT2" s="128"/>
      <c r="LAU2" s="128"/>
      <c r="LAV2" s="128"/>
      <c r="LAW2" s="128"/>
      <c r="LAX2" s="128"/>
      <c r="LAY2" s="128"/>
      <c r="LAZ2" s="128"/>
      <c r="LBA2" s="128"/>
      <c r="LBB2" s="128"/>
      <c r="LBC2" s="128"/>
      <c r="LBD2" s="128"/>
      <c r="LBE2" s="128"/>
      <c r="LBF2" s="128"/>
      <c r="LBG2" s="128"/>
      <c r="LBH2" s="128"/>
      <c r="LBI2" s="128"/>
      <c r="LBJ2" s="128"/>
      <c r="LBK2" s="128"/>
      <c r="LBL2" s="128"/>
      <c r="LBM2" s="128"/>
      <c r="LBN2" s="128"/>
      <c r="LBO2" s="128"/>
      <c r="LBP2" s="128"/>
      <c r="LBQ2" s="128"/>
      <c r="LBR2" s="128"/>
      <c r="LBS2" s="128"/>
      <c r="LBT2" s="128"/>
      <c r="LBU2" s="128"/>
      <c r="LBV2" s="128"/>
      <c r="LBW2" s="128"/>
      <c r="LBX2" s="128"/>
      <c r="LBY2" s="128"/>
      <c r="LBZ2" s="128"/>
      <c r="LCA2" s="128"/>
      <c r="LCB2" s="128"/>
      <c r="LCC2" s="128"/>
      <c r="LCD2" s="128"/>
      <c r="LCE2" s="128"/>
      <c r="LCF2" s="128"/>
      <c r="LCG2" s="128"/>
      <c r="LCH2" s="128"/>
      <c r="LCI2" s="128"/>
      <c r="LCJ2" s="128"/>
      <c r="LCK2" s="128"/>
      <c r="LCL2" s="128"/>
      <c r="LCM2" s="128"/>
      <c r="LCN2" s="128"/>
      <c r="LCO2" s="128"/>
      <c r="LCP2" s="128"/>
      <c r="LCQ2" s="128"/>
      <c r="LCR2" s="128"/>
      <c r="LCS2" s="128"/>
      <c r="LCT2" s="128"/>
      <c r="LCU2" s="128"/>
      <c r="LCV2" s="128"/>
      <c r="LCW2" s="128"/>
      <c r="LCX2" s="128"/>
      <c r="LCY2" s="128"/>
      <c r="LCZ2" s="128"/>
      <c r="LDA2" s="128"/>
      <c r="LDB2" s="128"/>
      <c r="LDC2" s="128"/>
      <c r="LDD2" s="128"/>
      <c r="LDE2" s="128"/>
      <c r="LDF2" s="128"/>
      <c r="LDG2" s="128"/>
      <c r="LDH2" s="128"/>
      <c r="LDI2" s="128"/>
      <c r="LDJ2" s="128"/>
      <c r="LDK2" s="128"/>
      <c r="LDL2" s="128"/>
      <c r="LDM2" s="128"/>
      <c r="LDN2" s="128"/>
      <c r="LDO2" s="128"/>
      <c r="LDP2" s="128"/>
      <c r="LDQ2" s="128"/>
      <c r="LDR2" s="128"/>
      <c r="LDS2" s="128"/>
      <c r="LDT2" s="128"/>
      <c r="LDU2" s="128"/>
      <c r="LDV2" s="128"/>
      <c r="LDW2" s="128"/>
      <c r="LDX2" s="128"/>
      <c r="LDY2" s="128"/>
      <c r="LDZ2" s="128"/>
      <c r="LEA2" s="128"/>
      <c r="LEB2" s="128"/>
      <c r="LEC2" s="128"/>
      <c r="LED2" s="128"/>
      <c r="LEE2" s="128"/>
      <c r="LEF2" s="128"/>
      <c r="LEG2" s="128"/>
      <c r="LEH2" s="128"/>
      <c r="LEI2" s="128"/>
      <c r="LEJ2" s="128"/>
      <c r="LEK2" s="128"/>
      <c r="LEL2" s="128"/>
      <c r="LEM2" s="128"/>
      <c r="LEN2" s="128"/>
      <c r="LEO2" s="128"/>
      <c r="LEP2" s="128"/>
      <c r="LEQ2" s="128"/>
      <c r="LER2" s="128"/>
      <c r="LES2" s="128"/>
      <c r="LET2" s="128"/>
      <c r="LEU2" s="128"/>
      <c r="LEV2" s="128"/>
      <c r="LEW2" s="128"/>
      <c r="LEX2" s="128"/>
      <c r="LEY2" s="128"/>
      <c r="LEZ2" s="128"/>
      <c r="LFA2" s="128"/>
      <c r="LFB2" s="128"/>
      <c r="LFC2" s="128"/>
      <c r="LFD2" s="128"/>
      <c r="LFE2" s="128"/>
      <c r="LFF2" s="128"/>
      <c r="LFG2" s="128"/>
      <c r="LFH2" s="128"/>
      <c r="LFI2" s="128"/>
      <c r="LFJ2" s="128"/>
      <c r="LFK2" s="128"/>
      <c r="LFL2" s="128"/>
      <c r="LFM2" s="128"/>
      <c r="LFN2" s="128"/>
      <c r="LFO2" s="128"/>
      <c r="LFP2" s="128"/>
      <c r="LFQ2" s="128"/>
      <c r="LFR2" s="128"/>
      <c r="LFS2" s="128"/>
      <c r="LFT2" s="128"/>
      <c r="LFU2" s="128"/>
      <c r="LFV2" s="128"/>
      <c r="LFW2" s="128"/>
      <c r="LFX2" s="128"/>
      <c r="LFY2" s="128"/>
      <c r="LFZ2" s="128"/>
      <c r="LGA2" s="128"/>
      <c r="LGB2" s="128"/>
      <c r="LGC2" s="128"/>
      <c r="LGD2" s="128"/>
      <c r="LGE2" s="128"/>
      <c r="LGF2" s="128"/>
      <c r="LGG2" s="128"/>
      <c r="LGH2" s="128"/>
      <c r="LGI2" s="128"/>
      <c r="LGJ2" s="128"/>
      <c r="LGK2" s="128"/>
      <c r="LGL2" s="128"/>
      <c r="LGM2" s="128"/>
      <c r="LGN2" s="128"/>
      <c r="LGO2" s="128"/>
      <c r="LGP2" s="128"/>
      <c r="LGQ2" s="128"/>
      <c r="LGR2" s="128"/>
      <c r="LGS2" s="128"/>
      <c r="LGT2" s="128"/>
      <c r="LGU2" s="128"/>
      <c r="LGV2" s="128"/>
      <c r="LGW2" s="128"/>
      <c r="LGX2" s="128"/>
      <c r="LGY2" s="128"/>
      <c r="LGZ2" s="128"/>
      <c r="LHA2" s="128"/>
      <c r="LHB2" s="128"/>
      <c r="LHC2" s="128"/>
      <c r="LHD2" s="128"/>
      <c r="LHE2" s="128"/>
      <c r="LHF2" s="128"/>
      <c r="LHG2" s="128"/>
      <c r="LHH2" s="128"/>
      <c r="LHI2" s="128"/>
      <c r="LHJ2" s="128"/>
      <c r="LHK2" s="128"/>
      <c r="LHL2" s="128"/>
      <c r="LHM2" s="128"/>
      <c r="LHN2" s="128"/>
      <c r="LHO2" s="128"/>
      <c r="LHP2" s="128"/>
      <c r="LHQ2" s="128"/>
      <c r="LHR2" s="128"/>
      <c r="LHS2" s="128"/>
      <c r="LHT2" s="128"/>
      <c r="LHU2" s="128"/>
      <c r="LHV2" s="128"/>
      <c r="LHW2" s="128"/>
      <c r="LHX2" s="128"/>
      <c r="LHY2" s="128"/>
      <c r="LHZ2" s="128"/>
      <c r="LIA2" s="128"/>
      <c r="LIB2" s="128"/>
      <c r="LIC2" s="128"/>
      <c r="LID2" s="128"/>
      <c r="LIE2" s="128"/>
      <c r="LIF2" s="128"/>
      <c r="LIG2" s="128"/>
      <c r="LIH2" s="128"/>
      <c r="LII2" s="128"/>
      <c r="LIJ2" s="128"/>
      <c r="LIK2" s="128"/>
      <c r="LIL2" s="128"/>
      <c r="LIM2" s="128"/>
      <c r="LIN2" s="128"/>
      <c r="LIO2" s="128"/>
      <c r="LIP2" s="128"/>
      <c r="LIQ2" s="128"/>
      <c r="LIR2" s="128"/>
      <c r="LIS2" s="128"/>
      <c r="LIT2" s="128"/>
      <c r="LIU2" s="128"/>
      <c r="LIV2" s="128"/>
      <c r="LIW2" s="128"/>
      <c r="LIX2" s="128"/>
      <c r="LIY2" s="128"/>
      <c r="LIZ2" s="128"/>
      <c r="LJA2" s="128"/>
      <c r="LJB2" s="128"/>
      <c r="LJC2" s="128"/>
      <c r="LJD2" s="128"/>
      <c r="LJE2" s="128"/>
      <c r="LJF2" s="128"/>
      <c r="LJG2" s="128"/>
      <c r="LJH2" s="128"/>
      <c r="LJI2" s="128"/>
      <c r="LJJ2" s="128"/>
      <c r="LJK2" s="128"/>
      <c r="LJL2" s="128"/>
      <c r="LJM2" s="128"/>
      <c r="LJN2" s="128"/>
      <c r="LJO2" s="128"/>
      <c r="LJP2" s="128"/>
      <c r="LJQ2" s="128"/>
      <c r="LJR2" s="128"/>
      <c r="LJS2" s="128"/>
      <c r="LJT2" s="128"/>
      <c r="LJU2" s="128"/>
      <c r="LJV2" s="128"/>
      <c r="LJW2" s="128"/>
      <c r="LJX2" s="128"/>
      <c r="LJY2" s="128"/>
      <c r="LJZ2" s="128"/>
      <c r="LKA2" s="128"/>
      <c r="LKB2" s="128"/>
      <c r="LKC2" s="128"/>
      <c r="LKD2" s="128"/>
      <c r="LKE2" s="128"/>
      <c r="LKF2" s="128"/>
      <c r="LKG2" s="128"/>
      <c r="LKH2" s="128"/>
      <c r="LKI2" s="128"/>
      <c r="LKJ2" s="128"/>
      <c r="LKK2" s="128"/>
      <c r="LKL2" s="128"/>
      <c r="LKM2" s="128"/>
      <c r="LKN2" s="128"/>
      <c r="LKO2" s="128"/>
      <c r="LKP2" s="128"/>
      <c r="LKQ2" s="128"/>
      <c r="LKR2" s="128"/>
      <c r="LKS2" s="128"/>
      <c r="LKT2" s="128"/>
      <c r="LKU2" s="128"/>
      <c r="LKV2" s="128"/>
      <c r="LKW2" s="128"/>
      <c r="LKX2" s="128"/>
      <c r="LKY2" s="128"/>
      <c r="LKZ2" s="128"/>
      <c r="LLA2" s="128"/>
      <c r="LLB2" s="128"/>
      <c r="LLC2" s="128"/>
      <c r="LLD2" s="128"/>
      <c r="LLE2" s="128"/>
      <c r="LLF2" s="128"/>
      <c r="LLG2" s="128"/>
      <c r="LLH2" s="128"/>
      <c r="LLI2" s="128"/>
      <c r="LLJ2" s="128"/>
      <c r="LLK2" s="128"/>
      <c r="LLL2" s="128"/>
      <c r="LLM2" s="128"/>
      <c r="LLN2" s="128"/>
      <c r="LLO2" s="128"/>
      <c r="LLP2" s="128"/>
      <c r="LLQ2" s="128"/>
      <c r="LLR2" s="128"/>
      <c r="LLS2" s="128"/>
      <c r="LLT2" s="128"/>
      <c r="LLU2" s="128"/>
      <c r="LLV2" s="128"/>
      <c r="LLW2" s="128"/>
      <c r="LLX2" s="128"/>
      <c r="LLY2" s="128"/>
      <c r="LLZ2" s="128"/>
      <c r="LMA2" s="128"/>
      <c r="LMB2" s="128"/>
      <c r="LMC2" s="128"/>
      <c r="LMD2" s="128"/>
      <c r="LME2" s="128"/>
      <c r="LMF2" s="128"/>
      <c r="LMG2" s="128"/>
      <c r="LMH2" s="128"/>
      <c r="LMI2" s="128"/>
      <c r="LMJ2" s="128"/>
      <c r="LMK2" s="128"/>
      <c r="LML2" s="128"/>
      <c r="LMM2" s="128"/>
      <c r="LMN2" s="128"/>
      <c r="LMO2" s="128"/>
      <c r="LMP2" s="128"/>
      <c r="LMQ2" s="128"/>
      <c r="LMR2" s="128"/>
      <c r="LMS2" s="128"/>
      <c r="LMT2" s="128"/>
      <c r="LMU2" s="128"/>
      <c r="LMV2" s="128"/>
      <c r="LMW2" s="128"/>
      <c r="LMX2" s="128"/>
      <c r="LMY2" s="128"/>
      <c r="LMZ2" s="128"/>
      <c r="LNA2" s="128"/>
      <c r="LNB2" s="128"/>
      <c r="LNC2" s="128"/>
      <c r="LND2" s="128"/>
      <c r="LNE2" s="128"/>
      <c r="LNF2" s="128"/>
      <c r="LNG2" s="128"/>
      <c r="LNH2" s="128"/>
      <c r="LNI2" s="128"/>
      <c r="LNJ2" s="128"/>
      <c r="LNK2" s="128"/>
      <c r="LNL2" s="128"/>
      <c r="LNM2" s="128"/>
      <c r="LNN2" s="128"/>
      <c r="LNO2" s="128"/>
      <c r="LNP2" s="128"/>
      <c r="LNQ2" s="128"/>
      <c r="LNR2" s="128"/>
      <c r="LNS2" s="128"/>
      <c r="LNT2" s="128"/>
      <c r="LNU2" s="128"/>
      <c r="LNV2" s="128"/>
      <c r="LNW2" s="128"/>
      <c r="LNX2" s="128"/>
      <c r="LNY2" s="128"/>
      <c r="LNZ2" s="128"/>
      <c r="LOA2" s="128"/>
      <c r="LOB2" s="128"/>
      <c r="LOC2" s="128"/>
      <c r="LOD2" s="128"/>
      <c r="LOE2" s="128"/>
      <c r="LOF2" s="128"/>
      <c r="LOG2" s="128"/>
      <c r="LOH2" s="128"/>
      <c r="LOI2" s="128"/>
      <c r="LOJ2" s="128"/>
      <c r="LOK2" s="128"/>
      <c r="LOL2" s="128"/>
      <c r="LOM2" s="128"/>
      <c r="LON2" s="128"/>
      <c r="LOO2" s="128"/>
      <c r="LOP2" s="128"/>
      <c r="LOQ2" s="128"/>
      <c r="LOR2" s="128"/>
      <c r="LOS2" s="128"/>
      <c r="LOT2" s="128"/>
      <c r="LOU2" s="128"/>
      <c r="LOV2" s="128"/>
      <c r="LOW2" s="128"/>
      <c r="LOX2" s="128"/>
      <c r="LOY2" s="128"/>
      <c r="LOZ2" s="128"/>
      <c r="LPA2" s="128"/>
      <c r="LPB2" s="128"/>
      <c r="LPC2" s="128"/>
      <c r="LPD2" s="128"/>
      <c r="LPE2" s="128"/>
      <c r="LPF2" s="128"/>
      <c r="LPG2" s="128"/>
      <c r="LPH2" s="128"/>
      <c r="LPI2" s="128"/>
      <c r="LPJ2" s="128"/>
      <c r="LPK2" s="128"/>
      <c r="LPL2" s="128"/>
      <c r="LPM2" s="128"/>
      <c r="LPN2" s="128"/>
      <c r="LPO2" s="128"/>
      <c r="LPP2" s="128"/>
      <c r="LPQ2" s="128"/>
      <c r="LPR2" s="128"/>
      <c r="LPS2" s="128"/>
      <c r="LPT2" s="128"/>
      <c r="LPU2" s="128"/>
      <c r="LPV2" s="128"/>
      <c r="LPW2" s="128"/>
      <c r="LPX2" s="128"/>
      <c r="LPY2" s="128"/>
      <c r="LPZ2" s="128"/>
      <c r="LQA2" s="128"/>
      <c r="LQB2" s="128"/>
      <c r="LQC2" s="128"/>
      <c r="LQD2" s="128"/>
      <c r="LQE2" s="128"/>
      <c r="LQF2" s="128"/>
      <c r="LQG2" s="128"/>
      <c r="LQH2" s="128"/>
      <c r="LQI2" s="128"/>
      <c r="LQJ2" s="128"/>
      <c r="LQK2" s="128"/>
      <c r="LQL2" s="128"/>
      <c r="LQM2" s="128"/>
      <c r="LQN2" s="128"/>
      <c r="LQO2" s="128"/>
      <c r="LQP2" s="128"/>
      <c r="LQQ2" s="128"/>
      <c r="LQR2" s="128"/>
      <c r="LQS2" s="128"/>
      <c r="LQT2" s="128"/>
      <c r="LQU2" s="128"/>
      <c r="LQV2" s="128"/>
      <c r="LQW2" s="128"/>
      <c r="LQX2" s="128"/>
      <c r="LQY2" s="128"/>
      <c r="LQZ2" s="128"/>
      <c r="LRA2" s="128"/>
      <c r="LRB2" s="128"/>
      <c r="LRC2" s="128"/>
      <c r="LRD2" s="128"/>
      <c r="LRE2" s="128"/>
      <c r="LRF2" s="128"/>
      <c r="LRG2" s="128"/>
      <c r="LRH2" s="128"/>
      <c r="LRI2" s="128"/>
      <c r="LRJ2" s="128"/>
      <c r="LRK2" s="128"/>
      <c r="LRL2" s="128"/>
      <c r="LRM2" s="128"/>
      <c r="LRN2" s="128"/>
      <c r="LRO2" s="128"/>
      <c r="LRP2" s="128"/>
      <c r="LRQ2" s="128"/>
      <c r="LRR2" s="128"/>
      <c r="LRS2" s="128"/>
      <c r="LRT2" s="128"/>
      <c r="LRU2" s="128"/>
      <c r="LRV2" s="128"/>
      <c r="LRW2" s="128"/>
      <c r="LRX2" s="128"/>
      <c r="LRY2" s="128"/>
      <c r="LRZ2" s="128"/>
      <c r="LSA2" s="128"/>
      <c r="LSB2" s="128"/>
      <c r="LSC2" s="128"/>
      <c r="LSD2" s="128"/>
      <c r="LSE2" s="128"/>
      <c r="LSF2" s="128"/>
      <c r="LSG2" s="128"/>
      <c r="LSH2" s="128"/>
      <c r="LSI2" s="128"/>
      <c r="LSJ2" s="128"/>
      <c r="LSK2" s="128"/>
      <c r="LSL2" s="128"/>
      <c r="LSM2" s="128"/>
      <c r="LSN2" s="128"/>
      <c r="LSO2" s="128"/>
      <c r="LSP2" s="128"/>
      <c r="LSQ2" s="128"/>
      <c r="LSR2" s="128"/>
      <c r="LSS2" s="128"/>
      <c r="LST2" s="128"/>
      <c r="LSU2" s="128"/>
      <c r="LSV2" s="128"/>
      <c r="LSW2" s="128"/>
      <c r="LSX2" s="128"/>
      <c r="LSY2" s="128"/>
      <c r="LSZ2" s="128"/>
      <c r="LTA2" s="128"/>
      <c r="LTB2" s="128"/>
      <c r="LTC2" s="128"/>
      <c r="LTD2" s="128"/>
      <c r="LTE2" s="128"/>
      <c r="LTF2" s="128"/>
      <c r="LTG2" s="128"/>
      <c r="LTH2" s="128"/>
      <c r="LTI2" s="128"/>
      <c r="LTJ2" s="128"/>
      <c r="LTK2" s="128"/>
      <c r="LTL2" s="128"/>
      <c r="LTM2" s="128"/>
      <c r="LTN2" s="128"/>
      <c r="LTO2" s="128"/>
      <c r="LTP2" s="128"/>
      <c r="LTQ2" s="128"/>
      <c r="LTR2" s="128"/>
      <c r="LTS2" s="128"/>
      <c r="LTT2" s="128"/>
      <c r="LTU2" s="128"/>
      <c r="LTV2" s="128"/>
      <c r="LTW2" s="128"/>
      <c r="LTX2" s="128"/>
      <c r="LTY2" s="128"/>
      <c r="LTZ2" s="128"/>
      <c r="LUA2" s="128"/>
      <c r="LUB2" s="128"/>
      <c r="LUC2" s="128"/>
      <c r="LUD2" s="128"/>
      <c r="LUE2" s="128"/>
      <c r="LUF2" s="128"/>
      <c r="LUG2" s="128"/>
      <c r="LUH2" s="128"/>
      <c r="LUI2" s="128"/>
      <c r="LUJ2" s="128"/>
      <c r="LUK2" s="128"/>
      <c r="LUL2" s="128"/>
      <c r="LUM2" s="128"/>
      <c r="LUN2" s="128"/>
      <c r="LUO2" s="128"/>
      <c r="LUP2" s="128"/>
      <c r="LUQ2" s="128"/>
      <c r="LUR2" s="128"/>
      <c r="LUS2" s="128"/>
      <c r="LUT2" s="128"/>
      <c r="LUU2" s="128"/>
      <c r="LUV2" s="128"/>
      <c r="LUW2" s="128"/>
      <c r="LUX2" s="128"/>
      <c r="LUY2" s="128"/>
      <c r="LUZ2" s="128"/>
      <c r="LVA2" s="128"/>
      <c r="LVB2" s="128"/>
      <c r="LVC2" s="128"/>
      <c r="LVD2" s="128"/>
      <c r="LVE2" s="128"/>
      <c r="LVF2" s="128"/>
      <c r="LVG2" s="128"/>
      <c r="LVH2" s="128"/>
      <c r="LVI2" s="128"/>
      <c r="LVJ2" s="128"/>
      <c r="LVK2" s="128"/>
      <c r="LVL2" s="128"/>
      <c r="LVM2" s="128"/>
      <c r="LVN2" s="128"/>
      <c r="LVO2" s="128"/>
      <c r="LVP2" s="128"/>
      <c r="LVQ2" s="128"/>
      <c r="LVR2" s="128"/>
      <c r="LVS2" s="128"/>
      <c r="LVT2" s="128"/>
      <c r="LVU2" s="128"/>
      <c r="LVV2" s="128"/>
      <c r="LVW2" s="128"/>
      <c r="LVX2" s="128"/>
      <c r="LVY2" s="128"/>
      <c r="LVZ2" s="128"/>
      <c r="LWA2" s="128"/>
      <c r="LWB2" s="128"/>
      <c r="LWC2" s="128"/>
      <c r="LWD2" s="128"/>
      <c r="LWE2" s="128"/>
      <c r="LWF2" s="128"/>
      <c r="LWG2" s="128"/>
      <c r="LWH2" s="128"/>
      <c r="LWI2" s="128"/>
      <c r="LWJ2" s="128"/>
      <c r="LWK2" s="128"/>
      <c r="LWL2" s="128"/>
      <c r="LWM2" s="128"/>
      <c r="LWN2" s="128"/>
      <c r="LWO2" s="128"/>
      <c r="LWP2" s="128"/>
      <c r="LWQ2" s="128"/>
      <c r="LWR2" s="128"/>
      <c r="LWS2" s="128"/>
      <c r="LWT2" s="128"/>
      <c r="LWU2" s="128"/>
      <c r="LWV2" s="128"/>
      <c r="LWW2" s="128"/>
      <c r="LWX2" s="128"/>
      <c r="LWY2" s="128"/>
      <c r="LWZ2" s="128"/>
      <c r="LXA2" s="128"/>
      <c r="LXB2" s="128"/>
      <c r="LXC2" s="128"/>
      <c r="LXD2" s="128"/>
      <c r="LXE2" s="128"/>
      <c r="LXF2" s="128"/>
      <c r="LXG2" s="128"/>
      <c r="LXH2" s="128"/>
      <c r="LXI2" s="128"/>
      <c r="LXJ2" s="128"/>
      <c r="LXK2" s="128"/>
      <c r="LXL2" s="128"/>
      <c r="LXM2" s="128"/>
      <c r="LXN2" s="128"/>
      <c r="LXO2" s="128"/>
      <c r="LXP2" s="128"/>
      <c r="LXQ2" s="128"/>
      <c r="LXR2" s="128"/>
      <c r="LXS2" s="128"/>
      <c r="LXT2" s="128"/>
      <c r="LXU2" s="128"/>
      <c r="LXV2" s="128"/>
      <c r="LXW2" s="128"/>
      <c r="LXX2" s="128"/>
      <c r="LXY2" s="128"/>
      <c r="LXZ2" s="128"/>
      <c r="LYA2" s="128"/>
      <c r="LYB2" s="128"/>
      <c r="LYC2" s="128"/>
      <c r="LYD2" s="128"/>
      <c r="LYE2" s="128"/>
      <c r="LYF2" s="128"/>
      <c r="LYG2" s="128"/>
      <c r="LYH2" s="128"/>
      <c r="LYI2" s="128"/>
      <c r="LYJ2" s="128"/>
      <c r="LYK2" s="128"/>
      <c r="LYL2" s="128"/>
      <c r="LYM2" s="128"/>
      <c r="LYN2" s="128"/>
      <c r="LYO2" s="128"/>
      <c r="LYP2" s="128"/>
      <c r="LYQ2" s="128"/>
      <c r="LYR2" s="128"/>
      <c r="LYS2" s="128"/>
      <c r="LYT2" s="128"/>
      <c r="LYU2" s="128"/>
      <c r="LYV2" s="128"/>
      <c r="LYW2" s="128"/>
      <c r="LYX2" s="128"/>
      <c r="LYY2" s="128"/>
      <c r="LYZ2" s="128"/>
      <c r="LZA2" s="128"/>
      <c r="LZB2" s="128"/>
      <c r="LZC2" s="128"/>
      <c r="LZD2" s="128"/>
      <c r="LZE2" s="128"/>
      <c r="LZF2" s="128"/>
      <c r="LZG2" s="128"/>
      <c r="LZH2" s="128"/>
      <c r="LZI2" s="128"/>
      <c r="LZJ2" s="128"/>
      <c r="LZK2" s="128"/>
      <c r="LZL2" s="128"/>
      <c r="LZM2" s="128"/>
      <c r="LZN2" s="128"/>
      <c r="LZO2" s="128"/>
      <c r="LZP2" s="128"/>
      <c r="LZQ2" s="128"/>
      <c r="LZR2" s="128"/>
      <c r="LZS2" s="128"/>
      <c r="LZT2" s="128"/>
      <c r="LZU2" s="128"/>
      <c r="LZV2" s="128"/>
      <c r="LZW2" s="128"/>
      <c r="LZX2" s="128"/>
      <c r="LZY2" s="128"/>
      <c r="LZZ2" s="128"/>
      <c r="MAA2" s="128"/>
      <c r="MAB2" s="128"/>
      <c r="MAC2" s="128"/>
      <c r="MAD2" s="128"/>
      <c r="MAE2" s="128"/>
      <c r="MAF2" s="128"/>
      <c r="MAG2" s="128"/>
      <c r="MAH2" s="128"/>
      <c r="MAI2" s="128"/>
      <c r="MAJ2" s="128"/>
      <c r="MAK2" s="128"/>
      <c r="MAL2" s="128"/>
      <c r="MAM2" s="128"/>
      <c r="MAN2" s="128"/>
      <c r="MAO2" s="128"/>
      <c r="MAP2" s="128"/>
      <c r="MAQ2" s="128"/>
      <c r="MAR2" s="128"/>
      <c r="MAS2" s="128"/>
      <c r="MAT2" s="128"/>
      <c r="MAU2" s="128"/>
      <c r="MAV2" s="128"/>
      <c r="MAW2" s="128"/>
      <c r="MAX2" s="128"/>
      <c r="MAY2" s="128"/>
      <c r="MAZ2" s="128"/>
      <c r="MBA2" s="128"/>
      <c r="MBB2" s="128"/>
      <c r="MBC2" s="128"/>
      <c r="MBD2" s="128"/>
      <c r="MBE2" s="128"/>
      <c r="MBF2" s="128"/>
      <c r="MBG2" s="128"/>
      <c r="MBH2" s="128"/>
      <c r="MBI2" s="128"/>
      <c r="MBJ2" s="128"/>
      <c r="MBK2" s="128"/>
      <c r="MBL2" s="128"/>
      <c r="MBM2" s="128"/>
      <c r="MBN2" s="128"/>
      <c r="MBO2" s="128"/>
      <c r="MBP2" s="128"/>
      <c r="MBQ2" s="128"/>
      <c r="MBR2" s="128"/>
      <c r="MBS2" s="128"/>
      <c r="MBT2" s="128"/>
      <c r="MBU2" s="128"/>
      <c r="MBV2" s="128"/>
      <c r="MBW2" s="128"/>
      <c r="MBX2" s="128"/>
      <c r="MBY2" s="128"/>
      <c r="MBZ2" s="128"/>
      <c r="MCA2" s="128"/>
      <c r="MCB2" s="128"/>
      <c r="MCC2" s="128"/>
      <c r="MCD2" s="128"/>
      <c r="MCE2" s="128"/>
      <c r="MCF2" s="128"/>
      <c r="MCG2" s="128"/>
      <c r="MCH2" s="128"/>
      <c r="MCI2" s="128"/>
      <c r="MCJ2" s="128"/>
      <c r="MCK2" s="128"/>
      <c r="MCL2" s="128"/>
      <c r="MCM2" s="128"/>
      <c r="MCN2" s="128"/>
      <c r="MCO2" s="128"/>
      <c r="MCP2" s="128"/>
      <c r="MCQ2" s="128"/>
      <c r="MCR2" s="128"/>
      <c r="MCS2" s="128"/>
      <c r="MCT2" s="128"/>
      <c r="MCU2" s="128"/>
      <c r="MCV2" s="128"/>
      <c r="MCW2" s="128"/>
      <c r="MCX2" s="128"/>
      <c r="MCY2" s="128"/>
      <c r="MCZ2" s="128"/>
      <c r="MDA2" s="128"/>
      <c r="MDB2" s="128"/>
      <c r="MDC2" s="128"/>
      <c r="MDD2" s="128"/>
      <c r="MDE2" s="128"/>
      <c r="MDF2" s="128"/>
      <c r="MDG2" s="128"/>
      <c r="MDH2" s="128"/>
      <c r="MDI2" s="128"/>
      <c r="MDJ2" s="128"/>
      <c r="MDK2" s="128"/>
      <c r="MDL2" s="128"/>
      <c r="MDM2" s="128"/>
      <c r="MDN2" s="128"/>
      <c r="MDO2" s="128"/>
      <c r="MDP2" s="128"/>
      <c r="MDQ2" s="128"/>
      <c r="MDR2" s="128"/>
      <c r="MDS2" s="128"/>
      <c r="MDT2" s="128"/>
      <c r="MDU2" s="128"/>
      <c r="MDV2" s="128"/>
      <c r="MDW2" s="128"/>
      <c r="MDX2" s="128"/>
      <c r="MDY2" s="128"/>
      <c r="MDZ2" s="128"/>
      <c r="MEA2" s="128"/>
      <c r="MEB2" s="128"/>
      <c r="MEC2" s="128"/>
      <c r="MED2" s="128"/>
      <c r="MEE2" s="128"/>
      <c r="MEF2" s="128"/>
      <c r="MEG2" s="128"/>
      <c r="MEH2" s="128"/>
      <c r="MEI2" s="128"/>
      <c r="MEJ2" s="128"/>
      <c r="MEK2" s="128"/>
      <c r="MEL2" s="128"/>
      <c r="MEM2" s="128"/>
      <c r="MEN2" s="128"/>
      <c r="MEO2" s="128"/>
      <c r="MEP2" s="128"/>
      <c r="MEQ2" s="128"/>
      <c r="MER2" s="128"/>
      <c r="MES2" s="128"/>
      <c r="MET2" s="128"/>
      <c r="MEU2" s="128"/>
      <c r="MEV2" s="128"/>
      <c r="MEW2" s="128"/>
      <c r="MEX2" s="128"/>
      <c r="MEY2" s="128"/>
      <c r="MEZ2" s="128"/>
      <c r="MFA2" s="128"/>
      <c r="MFB2" s="128"/>
      <c r="MFC2" s="128"/>
      <c r="MFD2" s="128"/>
      <c r="MFE2" s="128"/>
      <c r="MFF2" s="128"/>
      <c r="MFG2" s="128"/>
      <c r="MFH2" s="128"/>
      <c r="MFI2" s="128"/>
      <c r="MFJ2" s="128"/>
      <c r="MFK2" s="128"/>
      <c r="MFL2" s="128"/>
      <c r="MFM2" s="128"/>
      <c r="MFN2" s="128"/>
      <c r="MFO2" s="128"/>
      <c r="MFP2" s="128"/>
      <c r="MFQ2" s="128"/>
      <c r="MFR2" s="128"/>
      <c r="MFS2" s="128"/>
      <c r="MFT2" s="128"/>
      <c r="MFU2" s="128"/>
      <c r="MFV2" s="128"/>
      <c r="MFW2" s="128"/>
      <c r="MFX2" s="128"/>
      <c r="MFY2" s="128"/>
      <c r="MFZ2" s="128"/>
      <c r="MGA2" s="128"/>
      <c r="MGB2" s="128"/>
      <c r="MGC2" s="128"/>
      <c r="MGD2" s="128"/>
      <c r="MGE2" s="128"/>
      <c r="MGF2" s="128"/>
      <c r="MGG2" s="128"/>
      <c r="MGH2" s="128"/>
      <c r="MGI2" s="128"/>
      <c r="MGJ2" s="128"/>
      <c r="MGK2" s="128"/>
      <c r="MGL2" s="128"/>
      <c r="MGM2" s="128"/>
      <c r="MGN2" s="128"/>
      <c r="MGO2" s="128"/>
      <c r="MGP2" s="128"/>
      <c r="MGQ2" s="128"/>
      <c r="MGR2" s="128"/>
      <c r="MGS2" s="128"/>
      <c r="MGT2" s="128"/>
      <c r="MGU2" s="128"/>
      <c r="MGV2" s="128"/>
      <c r="MGW2" s="128"/>
      <c r="MGX2" s="128"/>
      <c r="MGY2" s="128"/>
      <c r="MGZ2" s="128"/>
      <c r="MHA2" s="128"/>
      <c r="MHB2" s="128"/>
      <c r="MHC2" s="128"/>
      <c r="MHD2" s="128"/>
      <c r="MHE2" s="128"/>
      <c r="MHF2" s="128"/>
      <c r="MHG2" s="128"/>
      <c r="MHH2" s="128"/>
      <c r="MHI2" s="128"/>
      <c r="MHJ2" s="128"/>
      <c r="MHK2" s="128"/>
      <c r="MHL2" s="128"/>
      <c r="MHM2" s="128"/>
      <c r="MHN2" s="128"/>
      <c r="MHO2" s="128"/>
      <c r="MHP2" s="128"/>
      <c r="MHQ2" s="128"/>
      <c r="MHR2" s="128"/>
      <c r="MHS2" s="128"/>
      <c r="MHT2" s="128"/>
      <c r="MHU2" s="128"/>
      <c r="MHV2" s="128"/>
      <c r="MHW2" s="128"/>
      <c r="MHX2" s="128"/>
      <c r="MHY2" s="128"/>
      <c r="MHZ2" s="128"/>
      <c r="MIA2" s="128"/>
      <c r="MIB2" s="128"/>
      <c r="MIC2" s="128"/>
      <c r="MID2" s="128"/>
      <c r="MIE2" s="128"/>
      <c r="MIF2" s="128"/>
      <c r="MIG2" s="128"/>
      <c r="MIH2" s="128"/>
      <c r="MII2" s="128"/>
      <c r="MIJ2" s="128"/>
      <c r="MIK2" s="128"/>
      <c r="MIL2" s="128"/>
      <c r="MIM2" s="128"/>
      <c r="MIN2" s="128"/>
      <c r="MIO2" s="128"/>
      <c r="MIP2" s="128"/>
      <c r="MIQ2" s="128"/>
      <c r="MIR2" s="128"/>
      <c r="MIS2" s="128"/>
      <c r="MIT2" s="128"/>
      <c r="MIU2" s="128"/>
      <c r="MIV2" s="128"/>
      <c r="MIW2" s="128"/>
      <c r="MIX2" s="128"/>
      <c r="MIY2" s="128"/>
      <c r="MIZ2" s="128"/>
      <c r="MJA2" s="128"/>
      <c r="MJB2" s="128"/>
      <c r="MJC2" s="128"/>
      <c r="MJD2" s="128"/>
      <c r="MJE2" s="128"/>
      <c r="MJF2" s="128"/>
      <c r="MJG2" s="128"/>
      <c r="MJH2" s="128"/>
      <c r="MJI2" s="128"/>
      <c r="MJJ2" s="128"/>
      <c r="MJK2" s="128"/>
      <c r="MJL2" s="128"/>
      <c r="MJM2" s="128"/>
      <c r="MJN2" s="128"/>
      <c r="MJO2" s="128"/>
      <c r="MJP2" s="128"/>
      <c r="MJQ2" s="128"/>
      <c r="MJR2" s="128"/>
      <c r="MJS2" s="128"/>
      <c r="MJT2" s="128"/>
      <c r="MJU2" s="128"/>
      <c r="MJV2" s="128"/>
      <c r="MJW2" s="128"/>
      <c r="MJX2" s="128"/>
      <c r="MJY2" s="128"/>
      <c r="MJZ2" s="128"/>
      <c r="MKA2" s="128"/>
      <c r="MKB2" s="128"/>
      <c r="MKC2" s="128"/>
      <c r="MKD2" s="128"/>
      <c r="MKE2" s="128"/>
      <c r="MKF2" s="128"/>
      <c r="MKG2" s="128"/>
      <c r="MKH2" s="128"/>
      <c r="MKI2" s="128"/>
      <c r="MKJ2" s="128"/>
      <c r="MKK2" s="128"/>
      <c r="MKL2" s="128"/>
      <c r="MKM2" s="128"/>
      <c r="MKN2" s="128"/>
      <c r="MKO2" s="128"/>
      <c r="MKP2" s="128"/>
      <c r="MKQ2" s="128"/>
      <c r="MKR2" s="128"/>
      <c r="MKS2" s="128"/>
      <c r="MKT2" s="128"/>
      <c r="MKU2" s="128"/>
      <c r="MKV2" s="128"/>
      <c r="MKW2" s="128"/>
      <c r="MKX2" s="128"/>
      <c r="MKY2" s="128"/>
      <c r="MKZ2" s="128"/>
      <c r="MLA2" s="128"/>
      <c r="MLB2" s="128"/>
      <c r="MLC2" s="128"/>
      <c r="MLD2" s="128"/>
      <c r="MLE2" s="128"/>
      <c r="MLF2" s="128"/>
      <c r="MLG2" s="128"/>
      <c r="MLH2" s="128"/>
      <c r="MLI2" s="128"/>
      <c r="MLJ2" s="128"/>
      <c r="MLK2" s="128"/>
      <c r="MLL2" s="128"/>
      <c r="MLM2" s="128"/>
      <c r="MLN2" s="128"/>
      <c r="MLO2" s="128"/>
      <c r="MLP2" s="128"/>
      <c r="MLQ2" s="128"/>
      <c r="MLR2" s="128"/>
      <c r="MLS2" s="128"/>
      <c r="MLT2" s="128"/>
      <c r="MLU2" s="128"/>
      <c r="MLV2" s="128"/>
      <c r="MLW2" s="128"/>
      <c r="MLX2" s="128"/>
      <c r="MLY2" s="128"/>
      <c r="MLZ2" s="128"/>
      <c r="MMA2" s="128"/>
      <c r="MMB2" s="128"/>
      <c r="MMC2" s="128"/>
      <c r="MMD2" s="128"/>
      <c r="MME2" s="128"/>
      <c r="MMF2" s="128"/>
      <c r="MMG2" s="128"/>
      <c r="MMH2" s="128"/>
      <c r="MMI2" s="128"/>
      <c r="MMJ2" s="128"/>
      <c r="MMK2" s="128"/>
      <c r="MML2" s="128"/>
      <c r="MMM2" s="128"/>
      <c r="MMN2" s="128"/>
      <c r="MMO2" s="128"/>
      <c r="MMP2" s="128"/>
      <c r="MMQ2" s="128"/>
      <c r="MMR2" s="128"/>
      <c r="MMS2" s="128"/>
      <c r="MMT2" s="128"/>
      <c r="MMU2" s="128"/>
      <c r="MMV2" s="128"/>
      <c r="MMW2" s="128"/>
      <c r="MMX2" s="128"/>
      <c r="MMY2" s="128"/>
      <c r="MMZ2" s="128"/>
      <c r="MNA2" s="128"/>
      <c r="MNB2" s="128"/>
      <c r="MNC2" s="128"/>
      <c r="MND2" s="128"/>
      <c r="MNE2" s="128"/>
      <c r="MNF2" s="128"/>
      <c r="MNG2" s="128"/>
      <c r="MNH2" s="128"/>
      <c r="MNI2" s="128"/>
      <c r="MNJ2" s="128"/>
      <c r="MNK2" s="128"/>
      <c r="MNL2" s="128"/>
      <c r="MNM2" s="128"/>
      <c r="MNN2" s="128"/>
      <c r="MNO2" s="128"/>
      <c r="MNP2" s="128"/>
      <c r="MNQ2" s="128"/>
      <c r="MNR2" s="128"/>
      <c r="MNS2" s="128"/>
      <c r="MNT2" s="128"/>
      <c r="MNU2" s="128"/>
      <c r="MNV2" s="128"/>
      <c r="MNW2" s="128"/>
      <c r="MNX2" s="128"/>
      <c r="MNY2" s="128"/>
      <c r="MNZ2" s="128"/>
      <c r="MOA2" s="128"/>
      <c r="MOB2" s="128"/>
      <c r="MOC2" s="128"/>
      <c r="MOD2" s="128"/>
      <c r="MOE2" s="128"/>
      <c r="MOF2" s="128"/>
      <c r="MOG2" s="128"/>
      <c r="MOH2" s="128"/>
      <c r="MOI2" s="128"/>
      <c r="MOJ2" s="128"/>
      <c r="MOK2" s="128"/>
      <c r="MOL2" s="128"/>
      <c r="MOM2" s="128"/>
      <c r="MON2" s="128"/>
      <c r="MOO2" s="128"/>
      <c r="MOP2" s="128"/>
      <c r="MOQ2" s="128"/>
      <c r="MOR2" s="128"/>
      <c r="MOS2" s="128"/>
      <c r="MOT2" s="128"/>
      <c r="MOU2" s="128"/>
      <c r="MOV2" s="128"/>
      <c r="MOW2" s="128"/>
      <c r="MOX2" s="128"/>
      <c r="MOY2" s="128"/>
      <c r="MOZ2" s="128"/>
      <c r="MPA2" s="128"/>
      <c r="MPB2" s="128"/>
      <c r="MPC2" s="128"/>
      <c r="MPD2" s="128"/>
      <c r="MPE2" s="128"/>
      <c r="MPF2" s="128"/>
      <c r="MPG2" s="128"/>
      <c r="MPH2" s="128"/>
      <c r="MPI2" s="128"/>
      <c r="MPJ2" s="128"/>
      <c r="MPK2" s="128"/>
      <c r="MPL2" s="128"/>
      <c r="MPM2" s="128"/>
      <c r="MPN2" s="128"/>
      <c r="MPO2" s="128"/>
      <c r="MPP2" s="128"/>
      <c r="MPQ2" s="128"/>
      <c r="MPR2" s="128"/>
      <c r="MPS2" s="128"/>
      <c r="MPT2" s="128"/>
      <c r="MPU2" s="128"/>
      <c r="MPV2" s="128"/>
      <c r="MPW2" s="128"/>
      <c r="MPX2" s="128"/>
      <c r="MPY2" s="128"/>
      <c r="MPZ2" s="128"/>
      <c r="MQA2" s="128"/>
      <c r="MQB2" s="128"/>
      <c r="MQC2" s="128"/>
      <c r="MQD2" s="128"/>
      <c r="MQE2" s="128"/>
      <c r="MQF2" s="128"/>
      <c r="MQG2" s="128"/>
      <c r="MQH2" s="128"/>
      <c r="MQI2" s="128"/>
      <c r="MQJ2" s="128"/>
      <c r="MQK2" s="128"/>
      <c r="MQL2" s="128"/>
      <c r="MQM2" s="128"/>
      <c r="MQN2" s="128"/>
      <c r="MQO2" s="128"/>
      <c r="MQP2" s="128"/>
      <c r="MQQ2" s="128"/>
      <c r="MQR2" s="128"/>
      <c r="MQS2" s="128"/>
      <c r="MQT2" s="128"/>
      <c r="MQU2" s="128"/>
      <c r="MQV2" s="128"/>
      <c r="MQW2" s="128"/>
      <c r="MQX2" s="128"/>
      <c r="MQY2" s="128"/>
      <c r="MQZ2" s="128"/>
      <c r="MRA2" s="128"/>
      <c r="MRB2" s="128"/>
      <c r="MRC2" s="128"/>
      <c r="MRD2" s="128"/>
      <c r="MRE2" s="128"/>
      <c r="MRF2" s="128"/>
      <c r="MRG2" s="128"/>
      <c r="MRH2" s="128"/>
      <c r="MRI2" s="128"/>
      <c r="MRJ2" s="128"/>
      <c r="MRK2" s="128"/>
      <c r="MRL2" s="128"/>
      <c r="MRM2" s="128"/>
      <c r="MRN2" s="128"/>
      <c r="MRO2" s="128"/>
      <c r="MRP2" s="128"/>
      <c r="MRQ2" s="128"/>
      <c r="MRR2" s="128"/>
      <c r="MRS2" s="128"/>
      <c r="MRT2" s="128"/>
      <c r="MRU2" s="128"/>
      <c r="MRV2" s="128"/>
      <c r="MRW2" s="128"/>
      <c r="MRX2" s="128"/>
      <c r="MRY2" s="128"/>
      <c r="MRZ2" s="128"/>
      <c r="MSA2" s="128"/>
      <c r="MSB2" s="128"/>
      <c r="MSC2" s="128"/>
      <c r="MSD2" s="128"/>
      <c r="MSE2" s="128"/>
      <c r="MSF2" s="128"/>
      <c r="MSG2" s="128"/>
      <c r="MSH2" s="128"/>
      <c r="MSI2" s="128"/>
      <c r="MSJ2" s="128"/>
      <c r="MSK2" s="128"/>
      <c r="MSL2" s="128"/>
      <c r="MSM2" s="128"/>
      <c r="MSN2" s="128"/>
      <c r="MSO2" s="128"/>
      <c r="MSP2" s="128"/>
      <c r="MSQ2" s="128"/>
      <c r="MSR2" s="128"/>
      <c r="MSS2" s="128"/>
      <c r="MST2" s="128"/>
      <c r="MSU2" s="128"/>
      <c r="MSV2" s="128"/>
      <c r="MSW2" s="128"/>
      <c r="MSX2" s="128"/>
      <c r="MSY2" s="128"/>
      <c r="MSZ2" s="128"/>
      <c r="MTA2" s="128"/>
      <c r="MTB2" s="128"/>
      <c r="MTC2" s="128"/>
      <c r="MTD2" s="128"/>
      <c r="MTE2" s="128"/>
      <c r="MTF2" s="128"/>
      <c r="MTG2" s="128"/>
      <c r="MTH2" s="128"/>
      <c r="MTI2" s="128"/>
      <c r="MTJ2" s="128"/>
      <c r="MTK2" s="128"/>
      <c r="MTL2" s="128"/>
      <c r="MTM2" s="128"/>
      <c r="MTN2" s="128"/>
      <c r="MTO2" s="128"/>
      <c r="MTP2" s="128"/>
      <c r="MTQ2" s="128"/>
      <c r="MTR2" s="128"/>
      <c r="MTS2" s="128"/>
      <c r="MTT2" s="128"/>
      <c r="MTU2" s="128"/>
      <c r="MTV2" s="128"/>
      <c r="MTW2" s="128"/>
      <c r="MTX2" s="128"/>
      <c r="MTY2" s="128"/>
      <c r="MTZ2" s="128"/>
      <c r="MUA2" s="128"/>
      <c r="MUB2" s="128"/>
      <c r="MUC2" s="128"/>
      <c r="MUD2" s="128"/>
      <c r="MUE2" s="128"/>
      <c r="MUF2" s="128"/>
      <c r="MUG2" s="128"/>
      <c r="MUH2" s="128"/>
      <c r="MUI2" s="128"/>
      <c r="MUJ2" s="128"/>
      <c r="MUK2" s="128"/>
      <c r="MUL2" s="128"/>
      <c r="MUM2" s="128"/>
      <c r="MUN2" s="128"/>
      <c r="MUO2" s="128"/>
      <c r="MUP2" s="128"/>
      <c r="MUQ2" s="128"/>
      <c r="MUR2" s="128"/>
      <c r="MUS2" s="128"/>
      <c r="MUT2" s="128"/>
      <c r="MUU2" s="128"/>
      <c r="MUV2" s="128"/>
      <c r="MUW2" s="128"/>
      <c r="MUX2" s="128"/>
      <c r="MUY2" s="128"/>
      <c r="MUZ2" s="128"/>
      <c r="MVA2" s="128"/>
      <c r="MVB2" s="128"/>
      <c r="MVC2" s="128"/>
      <c r="MVD2" s="128"/>
      <c r="MVE2" s="128"/>
      <c r="MVF2" s="128"/>
      <c r="MVG2" s="128"/>
      <c r="MVH2" s="128"/>
      <c r="MVI2" s="128"/>
      <c r="MVJ2" s="128"/>
      <c r="MVK2" s="128"/>
      <c r="MVL2" s="128"/>
      <c r="MVM2" s="128"/>
      <c r="MVN2" s="128"/>
      <c r="MVO2" s="128"/>
      <c r="MVP2" s="128"/>
      <c r="MVQ2" s="128"/>
      <c r="MVR2" s="128"/>
      <c r="MVS2" s="128"/>
      <c r="MVT2" s="128"/>
      <c r="MVU2" s="128"/>
      <c r="MVV2" s="128"/>
      <c r="MVW2" s="128"/>
      <c r="MVX2" s="128"/>
      <c r="MVY2" s="128"/>
      <c r="MVZ2" s="128"/>
      <c r="MWA2" s="128"/>
      <c r="MWB2" s="128"/>
      <c r="MWC2" s="128"/>
      <c r="MWD2" s="128"/>
      <c r="MWE2" s="128"/>
      <c r="MWF2" s="128"/>
      <c r="MWG2" s="128"/>
      <c r="MWH2" s="128"/>
      <c r="MWI2" s="128"/>
      <c r="MWJ2" s="128"/>
      <c r="MWK2" s="128"/>
      <c r="MWL2" s="128"/>
      <c r="MWM2" s="128"/>
      <c r="MWN2" s="128"/>
      <c r="MWO2" s="128"/>
      <c r="MWP2" s="128"/>
      <c r="MWQ2" s="128"/>
      <c r="MWR2" s="128"/>
      <c r="MWS2" s="128"/>
      <c r="MWT2" s="128"/>
      <c r="MWU2" s="128"/>
      <c r="MWV2" s="128"/>
      <c r="MWW2" s="128"/>
      <c r="MWX2" s="128"/>
      <c r="MWY2" s="128"/>
      <c r="MWZ2" s="128"/>
      <c r="MXA2" s="128"/>
      <c r="MXB2" s="128"/>
      <c r="MXC2" s="128"/>
      <c r="MXD2" s="128"/>
      <c r="MXE2" s="128"/>
      <c r="MXF2" s="128"/>
      <c r="MXG2" s="128"/>
      <c r="MXH2" s="128"/>
      <c r="MXI2" s="128"/>
      <c r="MXJ2" s="128"/>
      <c r="MXK2" s="128"/>
      <c r="MXL2" s="128"/>
      <c r="MXM2" s="128"/>
      <c r="MXN2" s="128"/>
      <c r="MXO2" s="128"/>
      <c r="MXP2" s="128"/>
      <c r="MXQ2" s="128"/>
      <c r="MXR2" s="128"/>
      <c r="MXS2" s="128"/>
      <c r="MXT2" s="128"/>
      <c r="MXU2" s="128"/>
      <c r="MXV2" s="128"/>
      <c r="MXW2" s="128"/>
      <c r="MXX2" s="128"/>
      <c r="MXY2" s="128"/>
      <c r="MXZ2" s="128"/>
      <c r="MYA2" s="128"/>
      <c r="MYB2" s="128"/>
      <c r="MYC2" s="128"/>
      <c r="MYD2" s="128"/>
      <c r="MYE2" s="128"/>
      <c r="MYF2" s="128"/>
      <c r="MYG2" s="128"/>
      <c r="MYH2" s="128"/>
      <c r="MYI2" s="128"/>
      <c r="MYJ2" s="128"/>
      <c r="MYK2" s="128"/>
      <c r="MYL2" s="128"/>
      <c r="MYM2" s="128"/>
      <c r="MYN2" s="128"/>
      <c r="MYO2" s="128"/>
      <c r="MYP2" s="128"/>
      <c r="MYQ2" s="128"/>
      <c r="MYR2" s="128"/>
      <c r="MYS2" s="128"/>
      <c r="MYT2" s="128"/>
      <c r="MYU2" s="128"/>
      <c r="MYV2" s="128"/>
      <c r="MYW2" s="128"/>
      <c r="MYX2" s="128"/>
      <c r="MYY2" s="128"/>
      <c r="MYZ2" s="128"/>
      <c r="MZA2" s="128"/>
      <c r="MZB2" s="128"/>
      <c r="MZC2" s="128"/>
      <c r="MZD2" s="128"/>
      <c r="MZE2" s="128"/>
      <c r="MZF2" s="128"/>
      <c r="MZG2" s="128"/>
      <c r="MZH2" s="128"/>
      <c r="MZI2" s="128"/>
      <c r="MZJ2" s="128"/>
      <c r="MZK2" s="128"/>
      <c r="MZL2" s="128"/>
      <c r="MZM2" s="128"/>
      <c r="MZN2" s="128"/>
      <c r="MZO2" s="128"/>
      <c r="MZP2" s="128"/>
      <c r="MZQ2" s="128"/>
      <c r="MZR2" s="128"/>
      <c r="MZS2" s="128"/>
      <c r="MZT2" s="128"/>
      <c r="MZU2" s="128"/>
      <c r="MZV2" s="128"/>
      <c r="MZW2" s="128"/>
      <c r="MZX2" s="128"/>
      <c r="MZY2" s="128"/>
      <c r="MZZ2" s="128"/>
      <c r="NAA2" s="128"/>
      <c r="NAB2" s="128"/>
      <c r="NAC2" s="128"/>
      <c r="NAD2" s="128"/>
      <c r="NAE2" s="128"/>
      <c r="NAF2" s="128"/>
      <c r="NAG2" s="128"/>
      <c r="NAH2" s="128"/>
      <c r="NAI2" s="128"/>
      <c r="NAJ2" s="128"/>
      <c r="NAK2" s="128"/>
      <c r="NAL2" s="128"/>
      <c r="NAM2" s="128"/>
      <c r="NAN2" s="128"/>
      <c r="NAO2" s="128"/>
      <c r="NAP2" s="128"/>
      <c r="NAQ2" s="128"/>
      <c r="NAR2" s="128"/>
      <c r="NAS2" s="128"/>
      <c r="NAT2" s="128"/>
      <c r="NAU2" s="128"/>
      <c r="NAV2" s="128"/>
      <c r="NAW2" s="128"/>
      <c r="NAX2" s="128"/>
      <c r="NAY2" s="128"/>
      <c r="NAZ2" s="128"/>
      <c r="NBA2" s="128"/>
      <c r="NBB2" s="128"/>
      <c r="NBC2" s="128"/>
      <c r="NBD2" s="128"/>
      <c r="NBE2" s="128"/>
      <c r="NBF2" s="128"/>
      <c r="NBG2" s="128"/>
      <c r="NBH2" s="128"/>
      <c r="NBI2" s="128"/>
      <c r="NBJ2" s="128"/>
      <c r="NBK2" s="128"/>
      <c r="NBL2" s="128"/>
      <c r="NBM2" s="128"/>
      <c r="NBN2" s="128"/>
      <c r="NBO2" s="128"/>
      <c r="NBP2" s="128"/>
      <c r="NBQ2" s="128"/>
      <c r="NBR2" s="128"/>
      <c r="NBS2" s="128"/>
      <c r="NBT2" s="128"/>
      <c r="NBU2" s="128"/>
      <c r="NBV2" s="128"/>
      <c r="NBW2" s="128"/>
      <c r="NBX2" s="128"/>
      <c r="NBY2" s="128"/>
      <c r="NBZ2" s="128"/>
      <c r="NCA2" s="128"/>
      <c r="NCB2" s="128"/>
      <c r="NCC2" s="128"/>
      <c r="NCD2" s="128"/>
      <c r="NCE2" s="128"/>
      <c r="NCF2" s="128"/>
      <c r="NCG2" s="128"/>
      <c r="NCH2" s="128"/>
      <c r="NCI2" s="128"/>
      <c r="NCJ2" s="128"/>
      <c r="NCK2" s="128"/>
      <c r="NCL2" s="128"/>
      <c r="NCM2" s="128"/>
      <c r="NCN2" s="128"/>
      <c r="NCO2" s="128"/>
      <c r="NCP2" s="128"/>
      <c r="NCQ2" s="128"/>
      <c r="NCR2" s="128"/>
      <c r="NCS2" s="128"/>
      <c r="NCT2" s="128"/>
      <c r="NCU2" s="128"/>
      <c r="NCV2" s="128"/>
      <c r="NCW2" s="128"/>
      <c r="NCX2" s="128"/>
      <c r="NCY2" s="128"/>
      <c r="NCZ2" s="128"/>
      <c r="NDA2" s="128"/>
      <c r="NDB2" s="128"/>
      <c r="NDC2" s="128"/>
      <c r="NDD2" s="128"/>
      <c r="NDE2" s="128"/>
      <c r="NDF2" s="128"/>
      <c r="NDG2" s="128"/>
      <c r="NDH2" s="128"/>
      <c r="NDI2" s="128"/>
      <c r="NDJ2" s="128"/>
      <c r="NDK2" s="128"/>
      <c r="NDL2" s="128"/>
      <c r="NDM2" s="128"/>
      <c r="NDN2" s="128"/>
      <c r="NDO2" s="128"/>
      <c r="NDP2" s="128"/>
      <c r="NDQ2" s="128"/>
      <c r="NDR2" s="128"/>
      <c r="NDS2" s="128"/>
      <c r="NDT2" s="128"/>
      <c r="NDU2" s="128"/>
      <c r="NDV2" s="128"/>
      <c r="NDW2" s="128"/>
      <c r="NDX2" s="128"/>
      <c r="NDY2" s="128"/>
      <c r="NDZ2" s="128"/>
      <c r="NEA2" s="128"/>
      <c r="NEB2" s="128"/>
      <c r="NEC2" s="128"/>
      <c r="NED2" s="128"/>
      <c r="NEE2" s="128"/>
      <c r="NEF2" s="128"/>
      <c r="NEG2" s="128"/>
      <c r="NEH2" s="128"/>
      <c r="NEI2" s="128"/>
      <c r="NEJ2" s="128"/>
      <c r="NEK2" s="128"/>
      <c r="NEL2" s="128"/>
      <c r="NEM2" s="128"/>
      <c r="NEN2" s="128"/>
      <c r="NEO2" s="128"/>
      <c r="NEP2" s="128"/>
      <c r="NEQ2" s="128"/>
      <c r="NER2" s="128"/>
      <c r="NES2" s="128"/>
      <c r="NET2" s="128"/>
      <c r="NEU2" s="128"/>
      <c r="NEV2" s="128"/>
      <c r="NEW2" s="128"/>
      <c r="NEX2" s="128"/>
      <c r="NEY2" s="128"/>
      <c r="NEZ2" s="128"/>
      <c r="NFA2" s="128"/>
      <c r="NFB2" s="128"/>
      <c r="NFC2" s="128"/>
      <c r="NFD2" s="128"/>
      <c r="NFE2" s="128"/>
      <c r="NFF2" s="128"/>
      <c r="NFG2" s="128"/>
      <c r="NFH2" s="128"/>
      <c r="NFI2" s="128"/>
      <c r="NFJ2" s="128"/>
      <c r="NFK2" s="128"/>
      <c r="NFL2" s="128"/>
      <c r="NFM2" s="128"/>
      <c r="NFN2" s="128"/>
      <c r="NFO2" s="128"/>
      <c r="NFP2" s="128"/>
      <c r="NFQ2" s="128"/>
      <c r="NFR2" s="128"/>
      <c r="NFS2" s="128"/>
      <c r="NFT2" s="128"/>
      <c r="NFU2" s="128"/>
      <c r="NFV2" s="128"/>
      <c r="NFW2" s="128"/>
      <c r="NFX2" s="128"/>
      <c r="NFY2" s="128"/>
      <c r="NFZ2" s="128"/>
      <c r="NGA2" s="128"/>
      <c r="NGB2" s="128"/>
      <c r="NGC2" s="128"/>
      <c r="NGD2" s="128"/>
      <c r="NGE2" s="128"/>
      <c r="NGF2" s="128"/>
      <c r="NGG2" s="128"/>
      <c r="NGH2" s="128"/>
      <c r="NGI2" s="128"/>
      <c r="NGJ2" s="128"/>
      <c r="NGK2" s="128"/>
      <c r="NGL2" s="128"/>
      <c r="NGM2" s="128"/>
      <c r="NGN2" s="128"/>
      <c r="NGO2" s="128"/>
      <c r="NGP2" s="128"/>
      <c r="NGQ2" s="128"/>
      <c r="NGR2" s="128"/>
      <c r="NGS2" s="128"/>
      <c r="NGT2" s="128"/>
      <c r="NGU2" s="128"/>
      <c r="NGV2" s="128"/>
      <c r="NGW2" s="128"/>
      <c r="NGX2" s="128"/>
      <c r="NGY2" s="128"/>
      <c r="NGZ2" s="128"/>
      <c r="NHA2" s="128"/>
      <c r="NHB2" s="128"/>
      <c r="NHC2" s="128"/>
      <c r="NHD2" s="128"/>
      <c r="NHE2" s="128"/>
      <c r="NHF2" s="128"/>
      <c r="NHG2" s="128"/>
      <c r="NHH2" s="128"/>
      <c r="NHI2" s="128"/>
      <c r="NHJ2" s="128"/>
      <c r="NHK2" s="128"/>
      <c r="NHL2" s="128"/>
      <c r="NHM2" s="128"/>
      <c r="NHN2" s="128"/>
      <c r="NHO2" s="128"/>
      <c r="NHP2" s="128"/>
      <c r="NHQ2" s="128"/>
      <c r="NHR2" s="128"/>
      <c r="NHS2" s="128"/>
      <c r="NHT2" s="128"/>
      <c r="NHU2" s="128"/>
      <c r="NHV2" s="128"/>
      <c r="NHW2" s="128"/>
      <c r="NHX2" s="128"/>
      <c r="NHY2" s="128"/>
      <c r="NHZ2" s="128"/>
      <c r="NIA2" s="128"/>
      <c r="NIB2" s="128"/>
      <c r="NIC2" s="128"/>
      <c r="NID2" s="128"/>
      <c r="NIE2" s="128"/>
      <c r="NIF2" s="128"/>
      <c r="NIG2" s="128"/>
      <c r="NIH2" s="128"/>
      <c r="NII2" s="128"/>
      <c r="NIJ2" s="128"/>
      <c r="NIK2" s="128"/>
      <c r="NIL2" s="128"/>
      <c r="NIM2" s="128"/>
      <c r="NIN2" s="128"/>
      <c r="NIO2" s="128"/>
      <c r="NIP2" s="128"/>
      <c r="NIQ2" s="128"/>
      <c r="NIR2" s="128"/>
      <c r="NIS2" s="128"/>
      <c r="NIT2" s="128"/>
      <c r="NIU2" s="128"/>
      <c r="NIV2" s="128"/>
      <c r="NIW2" s="128"/>
      <c r="NIX2" s="128"/>
      <c r="NIY2" s="128"/>
      <c r="NIZ2" s="128"/>
      <c r="NJA2" s="128"/>
      <c r="NJB2" s="128"/>
      <c r="NJC2" s="128"/>
      <c r="NJD2" s="128"/>
      <c r="NJE2" s="128"/>
      <c r="NJF2" s="128"/>
      <c r="NJG2" s="128"/>
      <c r="NJH2" s="128"/>
      <c r="NJI2" s="128"/>
      <c r="NJJ2" s="128"/>
      <c r="NJK2" s="128"/>
      <c r="NJL2" s="128"/>
      <c r="NJM2" s="128"/>
      <c r="NJN2" s="128"/>
      <c r="NJO2" s="128"/>
      <c r="NJP2" s="128"/>
      <c r="NJQ2" s="128"/>
      <c r="NJR2" s="128"/>
      <c r="NJS2" s="128"/>
      <c r="NJT2" s="128"/>
      <c r="NJU2" s="128"/>
      <c r="NJV2" s="128"/>
      <c r="NJW2" s="128"/>
      <c r="NJX2" s="128"/>
      <c r="NJY2" s="128"/>
      <c r="NJZ2" s="128"/>
      <c r="NKA2" s="128"/>
      <c r="NKB2" s="128"/>
      <c r="NKC2" s="128"/>
      <c r="NKD2" s="128"/>
      <c r="NKE2" s="128"/>
      <c r="NKF2" s="128"/>
      <c r="NKG2" s="128"/>
      <c r="NKH2" s="128"/>
      <c r="NKI2" s="128"/>
      <c r="NKJ2" s="128"/>
      <c r="NKK2" s="128"/>
      <c r="NKL2" s="128"/>
      <c r="NKM2" s="128"/>
      <c r="NKN2" s="128"/>
      <c r="NKO2" s="128"/>
      <c r="NKP2" s="128"/>
      <c r="NKQ2" s="128"/>
      <c r="NKR2" s="128"/>
      <c r="NKS2" s="128"/>
      <c r="NKT2" s="128"/>
      <c r="NKU2" s="128"/>
      <c r="NKV2" s="128"/>
      <c r="NKW2" s="128"/>
      <c r="NKX2" s="128"/>
      <c r="NKY2" s="128"/>
      <c r="NKZ2" s="128"/>
      <c r="NLA2" s="128"/>
      <c r="NLB2" s="128"/>
      <c r="NLC2" s="128"/>
      <c r="NLD2" s="128"/>
      <c r="NLE2" s="128"/>
      <c r="NLF2" s="128"/>
      <c r="NLG2" s="128"/>
      <c r="NLH2" s="128"/>
      <c r="NLI2" s="128"/>
      <c r="NLJ2" s="128"/>
      <c r="NLK2" s="128"/>
      <c r="NLL2" s="128"/>
      <c r="NLM2" s="128"/>
      <c r="NLN2" s="128"/>
      <c r="NLO2" s="128"/>
      <c r="NLP2" s="128"/>
      <c r="NLQ2" s="128"/>
      <c r="NLR2" s="128"/>
      <c r="NLS2" s="128"/>
      <c r="NLT2" s="128"/>
      <c r="NLU2" s="128"/>
      <c r="NLV2" s="128"/>
      <c r="NLW2" s="128"/>
      <c r="NLX2" s="128"/>
      <c r="NLY2" s="128"/>
      <c r="NLZ2" s="128"/>
      <c r="NMA2" s="128"/>
      <c r="NMB2" s="128"/>
      <c r="NMC2" s="128"/>
      <c r="NMD2" s="128"/>
      <c r="NME2" s="128"/>
      <c r="NMF2" s="128"/>
      <c r="NMG2" s="128"/>
      <c r="NMH2" s="128"/>
      <c r="NMI2" s="128"/>
      <c r="NMJ2" s="128"/>
      <c r="NMK2" s="128"/>
      <c r="NML2" s="128"/>
      <c r="NMM2" s="128"/>
      <c r="NMN2" s="128"/>
      <c r="NMO2" s="128"/>
      <c r="NMP2" s="128"/>
      <c r="NMQ2" s="128"/>
      <c r="NMR2" s="128"/>
      <c r="NMS2" s="128"/>
      <c r="NMT2" s="128"/>
      <c r="NMU2" s="128"/>
      <c r="NMV2" s="128"/>
      <c r="NMW2" s="128"/>
      <c r="NMX2" s="128"/>
      <c r="NMY2" s="128"/>
      <c r="NMZ2" s="128"/>
      <c r="NNA2" s="128"/>
      <c r="NNB2" s="128"/>
      <c r="NNC2" s="128"/>
      <c r="NND2" s="128"/>
      <c r="NNE2" s="128"/>
      <c r="NNF2" s="128"/>
      <c r="NNG2" s="128"/>
      <c r="NNH2" s="128"/>
      <c r="NNI2" s="128"/>
      <c r="NNJ2" s="128"/>
      <c r="NNK2" s="128"/>
      <c r="NNL2" s="128"/>
      <c r="NNM2" s="128"/>
      <c r="NNN2" s="128"/>
      <c r="NNO2" s="128"/>
      <c r="NNP2" s="128"/>
      <c r="NNQ2" s="128"/>
      <c r="NNR2" s="128"/>
      <c r="NNS2" s="128"/>
      <c r="NNT2" s="128"/>
      <c r="NNU2" s="128"/>
      <c r="NNV2" s="128"/>
      <c r="NNW2" s="128"/>
      <c r="NNX2" s="128"/>
      <c r="NNY2" s="128"/>
      <c r="NNZ2" s="128"/>
      <c r="NOA2" s="128"/>
      <c r="NOB2" s="128"/>
      <c r="NOC2" s="128"/>
      <c r="NOD2" s="128"/>
      <c r="NOE2" s="128"/>
      <c r="NOF2" s="128"/>
      <c r="NOG2" s="128"/>
      <c r="NOH2" s="128"/>
      <c r="NOI2" s="128"/>
      <c r="NOJ2" s="128"/>
      <c r="NOK2" s="128"/>
      <c r="NOL2" s="128"/>
      <c r="NOM2" s="128"/>
      <c r="NON2" s="128"/>
      <c r="NOO2" s="128"/>
      <c r="NOP2" s="128"/>
      <c r="NOQ2" s="128"/>
      <c r="NOR2" s="128"/>
      <c r="NOS2" s="128"/>
      <c r="NOT2" s="128"/>
      <c r="NOU2" s="128"/>
      <c r="NOV2" s="128"/>
      <c r="NOW2" s="128"/>
      <c r="NOX2" s="128"/>
      <c r="NOY2" s="128"/>
      <c r="NOZ2" s="128"/>
      <c r="NPA2" s="128"/>
      <c r="NPB2" s="128"/>
      <c r="NPC2" s="128"/>
      <c r="NPD2" s="128"/>
      <c r="NPE2" s="128"/>
      <c r="NPF2" s="128"/>
      <c r="NPG2" s="128"/>
      <c r="NPH2" s="128"/>
      <c r="NPI2" s="128"/>
      <c r="NPJ2" s="128"/>
      <c r="NPK2" s="128"/>
      <c r="NPL2" s="128"/>
      <c r="NPM2" s="128"/>
      <c r="NPN2" s="128"/>
      <c r="NPO2" s="128"/>
      <c r="NPP2" s="128"/>
      <c r="NPQ2" s="128"/>
      <c r="NPR2" s="128"/>
      <c r="NPS2" s="128"/>
      <c r="NPT2" s="128"/>
      <c r="NPU2" s="128"/>
      <c r="NPV2" s="128"/>
      <c r="NPW2" s="128"/>
      <c r="NPX2" s="128"/>
      <c r="NPY2" s="128"/>
      <c r="NPZ2" s="128"/>
      <c r="NQA2" s="128"/>
      <c r="NQB2" s="128"/>
      <c r="NQC2" s="128"/>
      <c r="NQD2" s="128"/>
      <c r="NQE2" s="128"/>
      <c r="NQF2" s="128"/>
      <c r="NQG2" s="128"/>
      <c r="NQH2" s="128"/>
      <c r="NQI2" s="128"/>
      <c r="NQJ2" s="128"/>
      <c r="NQK2" s="128"/>
      <c r="NQL2" s="128"/>
      <c r="NQM2" s="128"/>
      <c r="NQN2" s="128"/>
      <c r="NQO2" s="128"/>
      <c r="NQP2" s="128"/>
      <c r="NQQ2" s="128"/>
      <c r="NQR2" s="128"/>
      <c r="NQS2" s="128"/>
      <c r="NQT2" s="128"/>
      <c r="NQU2" s="128"/>
      <c r="NQV2" s="128"/>
      <c r="NQW2" s="128"/>
      <c r="NQX2" s="128"/>
      <c r="NQY2" s="128"/>
      <c r="NQZ2" s="128"/>
      <c r="NRA2" s="128"/>
      <c r="NRB2" s="128"/>
      <c r="NRC2" s="128"/>
      <c r="NRD2" s="128"/>
      <c r="NRE2" s="128"/>
      <c r="NRF2" s="128"/>
      <c r="NRG2" s="128"/>
      <c r="NRH2" s="128"/>
      <c r="NRI2" s="128"/>
      <c r="NRJ2" s="128"/>
      <c r="NRK2" s="128"/>
      <c r="NRL2" s="128"/>
      <c r="NRM2" s="128"/>
      <c r="NRN2" s="128"/>
      <c r="NRO2" s="128"/>
      <c r="NRP2" s="128"/>
      <c r="NRQ2" s="128"/>
      <c r="NRR2" s="128"/>
      <c r="NRS2" s="128"/>
      <c r="NRT2" s="128"/>
      <c r="NRU2" s="128"/>
      <c r="NRV2" s="128"/>
      <c r="NRW2" s="128"/>
      <c r="NRX2" s="128"/>
      <c r="NRY2" s="128"/>
      <c r="NRZ2" s="128"/>
      <c r="NSA2" s="128"/>
      <c r="NSB2" s="128"/>
      <c r="NSC2" s="128"/>
      <c r="NSD2" s="128"/>
      <c r="NSE2" s="128"/>
      <c r="NSF2" s="128"/>
      <c r="NSG2" s="128"/>
      <c r="NSH2" s="128"/>
      <c r="NSI2" s="128"/>
      <c r="NSJ2" s="128"/>
      <c r="NSK2" s="128"/>
      <c r="NSL2" s="128"/>
      <c r="NSM2" s="128"/>
      <c r="NSN2" s="128"/>
      <c r="NSO2" s="128"/>
      <c r="NSP2" s="128"/>
      <c r="NSQ2" s="128"/>
      <c r="NSR2" s="128"/>
      <c r="NSS2" s="128"/>
      <c r="NST2" s="128"/>
      <c r="NSU2" s="128"/>
      <c r="NSV2" s="128"/>
      <c r="NSW2" s="128"/>
      <c r="NSX2" s="128"/>
      <c r="NSY2" s="128"/>
      <c r="NSZ2" s="128"/>
      <c r="NTA2" s="128"/>
      <c r="NTB2" s="128"/>
      <c r="NTC2" s="128"/>
      <c r="NTD2" s="128"/>
      <c r="NTE2" s="128"/>
      <c r="NTF2" s="128"/>
      <c r="NTG2" s="128"/>
      <c r="NTH2" s="128"/>
      <c r="NTI2" s="128"/>
      <c r="NTJ2" s="128"/>
      <c r="NTK2" s="128"/>
      <c r="NTL2" s="128"/>
      <c r="NTM2" s="128"/>
      <c r="NTN2" s="128"/>
      <c r="NTO2" s="128"/>
      <c r="NTP2" s="128"/>
      <c r="NTQ2" s="128"/>
      <c r="NTR2" s="128"/>
      <c r="NTS2" s="128"/>
      <c r="NTT2" s="128"/>
      <c r="NTU2" s="128"/>
      <c r="NTV2" s="128"/>
      <c r="NTW2" s="128"/>
      <c r="NTX2" s="128"/>
      <c r="NTY2" s="128"/>
      <c r="NTZ2" s="128"/>
      <c r="NUA2" s="128"/>
      <c r="NUB2" s="128"/>
      <c r="NUC2" s="128"/>
      <c r="NUD2" s="128"/>
      <c r="NUE2" s="128"/>
      <c r="NUF2" s="128"/>
      <c r="NUG2" s="128"/>
      <c r="NUH2" s="128"/>
      <c r="NUI2" s="128"/>
      <c r="NUJ2" s="128"/>
      <c r="NUK2" s="128"/>
      <c r="NUL2" s="128"/>
      <c r="NUM2" s="128"/>
      <c r="NUN2" s="128"/>
      <c r="NUO2" s="128"/>
      <c r="NUP2" s="128"/>
      <c r="NUQ2" s="128"/>
      <c r="NUR2" s="128"/>
      <c r="NUS2" s="128"/>
      <c r="NUT2" s="128"/>
      <c r="NUU2" s="128"/>
      <c r="NUV2" s="128"/>
      <c r="NUW2" s="128"/>
      <c r="NUX2" s="128"/>
      <c r="NUY2" s="128"/>
      <c r="NUZ2" s="128"/>
      <c r="NVA2" s="128"/>
      <c r="NVB2" s="128"/>
      <c r="NVC2" s="128"/>
      <c r="NVD2" s="128"/>
      <c r="NVE2" s="128"/>
      <c r="NVF2" s="128"/>
      <c r="NVG2" s="128"/>
      <c r="NVH2" s="128"/>
      <c r="NVI2" s="128"/>
      <c r="NVJ2" s="128"/>
      <c r="NVK2" s="128"/>
      <c r="NVL2" s="128"/>
      <c r="NVM2" s="128"/>
      <c r="NVN2" s="128"/>
      <c r="NVO2" s="128"/>
      <c r="NVP2" s="128"/>
      <c r="NVQ2" s="128"/>
      <c r="NVR2" s="128"/>
      <c r="NVS2" s="128"/>
      <c r="NVT2" s="128"/>
      <c r="NVU2" s="128"/>
      <c r="NVV2" s="128"/>
      <c r="NVW2" s="128"/>
      <c r="NVX2" s="128"/>
      <c r="NVY2" s="128"/>
      <c r="NVZ2" s="128"/>
      <c r="NWA2" s="128"/>
      <c r="NWB2" s="128"/>
      <c r="NWC2" s="128"/>
      <c r="NWD2" s="128"/>
      <c r="NWE2" s="128"/>
      <c r="NWF2" s="128"/>
      <c r="NWG2" s="128"/>
      <c r="NWH2" s="128"/>
      <c r="NWI2" s="128"/>
      <c r="NWJ2" s="128"/>
      <c r="NWK2" s="128"/>
      <c r="NWL2" s="128"/>
      <c r="NWM2" s="128"/>
      <c r="NWN2" s="128"/>
      <c r="NWO2" s="128"/>
      <c r="NWP2" s="128"/>
      <c r="NWQ2" s="128"/>
      <c r="NWR2" s="128"/>
      <c r="NWS2" s="128"/>
      <c r="NWT2" s="128"/>
      <c r="NWU2" s="128"/>
      <c r="NWV2" s="128"/>
      <c r="NWW2" s="128"/>
      <c r="NWX2" s="128"/>
      <c r="NWY2" s="128"/>
      <c r="NWZ2" s="128"/>
      <c r="NXA2" s="128"/>
      <c r="NXB2" s="128"/>
      <c r="NXC2" s="128"/>
      <c r="NXD2" s="128"/>
      <c r="NXE2" s="128"/>
      <c r="NXF2" s="128"/>
      <c r="NXG2" s="128"/>
      <c r="NXH2" s="128"/>
      <c r="NXI2" s="128"/>
      <c r="NXJ2" s="128"/>
      <c r="NXK2" s="128"/>
      <c r="NXL2" s="128"/>
      <c r="NXM2" s="128"/>
      <c r="NXN2" s="128"/>
      <c r="NXO2" s="128"/>
      <c r="NXP2" s="128"/>
      <c r="NXQ2" s="128"/>
      <c r="NXR2" s="128"/>
      <c r="NXS2" s="128"/>
      <c r="NXT2" s="128"/>
      <c r="NXU2" s="128"/>
      <c r="NXV2" s="128"/>
      <c r="NXW2" s="128"/>
      <c r="NXX2" s="128"/>
      <c r="NXY2" s="128"/>
      <c r="NXZ2" s="128"/>
      <c r="NYA2" s="128"/>
      <c r="NYB2" s="128"/>
      <c r="NYC2" s="128"/>
      <c r="NYD2" s="128"/>
      <c r="NYE2" s="128"/>
      <c r="NYF2" s="128"/>
      <c r="NYG2" s="128"/>
      <c r="NYH2" s="128"/>
      <c r="NYI2" s="128"/>
      <c r="NYJ2" s="128"/>
      <c r="NYK2" s="128"/>
      <c r="NYL2" s="128"/>
      <c r="NYM2" s="128"/>
      <c r="NYN2" s="128"/>
      <c r="NYO2" s="128"/>
      <c r="NYP2" s="128"/>
      <c r="NYQ2" s="128"/>
      <c r="NYR2" s="128"/>
      <c r="NYS2" s="128"/>
      <c r="NYT2" s="128"/>
      <c r="NYU2" s="128"/>
      <c r="NYV2" s="128"/>
      <c r="NYW2" s="128"/>
      <c r="NYX2" s="128"/>
      <c r="NYY2" s="128"/>
      <c r="NYZ2" s="128"/>
      <c r="NZA2" s="128"/>
      <c r="NZB2" s="128"/>
      <c r="NZC2" s="128"/>
      <c r="NZD2" s="128"/>
      <c r="NZE2" s="128"/>
      <c r="NZF2" s="128"/>
      <c r="NZG2" s="128"/>
      <c r="NZH2" s="128"/>
      <c r="NZI2" s="128"/>
      <c r="NZJ2" s="128"/>
      <c r="NZK2" s="128"/>
      <c r="NZL2" s="128"/>
      <c r="NZM2" s="128"/>
      <c r="NZN2" s="128"/>
      <c r="NZO2" s="128"/>
      <c r="NZP2" s="128"/>
      <c r="NZQ2" s="128"/>
      <c r="NZR2" s="128"/>
      <c r="NZS2" s="128"/>
      <c r="NZT2" s="128"/>
      <c r="NZU2" s="128"/>
      <c r="NZV2" s="128"/>
      <c r="NZW2" s="128"/>
      <c r="NZX2" s="128"/>
      <c r="NZY2" s="128"/>
      <c r="NZZ2" s="128"/>
      <c r="OAA2" s="128"/>
      <c r="OAB2" s="128"/>
      <c r="OAC2" s="128"/>
      <c r="OAD2" s="128"/>
      <c r="OAE2" s="128"/>
      <c r="OAF2" s="128"/>
      <c r="OAG2" s="128"/>
      <c r="OAH2" s="128"/>
      <c r="OAI2" s="128"/>
      <c r="OAJ2" s="128"/>
      <c r="OAK2" s="128"/>
      <c r="OAL2" s="128"/>
      <c r="OAM2" s="128"/>
      <c r="OAN2" s="128"/>
      <c r="OAO2" s="128"/>
      <c r="OAP2" s="128"/>
      <c r="OAQ2" s="128"/>
      <c r="OAR2" s="128"/>
      <c r="OAS2" s="128"/>
      <c r="OAT2" s="128"/>
      <c r="OAU2" s="128"/>
      <c r="OAV2" s="128"/>
      <c r="OAW2" s="128"/>
      <c r="OAX2" s="128"/>
      <c r="OAY2" s="128"/>
      <c r="OAZ2" s="128"/>
      <c r="OBA2" s="128"/>
      <c r="OBB2" s="128"/>
      <c r="OBC2" s="128"/>
      <c r="OBD2" s="128"/>
      <c r="OBE2" s="128"/>
      <c r="OBF2" s="128"/>
      <c r="OBG2" s="128"/>
      <c r="OBH2" s="128"/>
      <c r="OBI2" s="128"/>
      <c r="OBJ2" s="128"/>
      <c r="OBK2" s="128"/>
      <c r="OBL2" s="128"/>
      <c r="OBM2" s="128"/>
      <c r="OBN2" s="128"/>
      <c r="OBO2" s="128"/>
      <c r="OBP2" s="128"/>
      <c r="OBQ2" s="128"/>
      <c r="OBR2" s="128"/>
      <c r="OBS2" s="128"/>
      <c r="OBT2" s="128"/>
      <c r="OBU2" s="128"/>
      <c r="OBV2" s="128"/>
      <c r="OBW2" s="128"/>
      <c r="OBX2" s="128"/>
      <c r="OBY2" s="128"/>
      <c r="OBZ2" s="128"/>
      <c r="OCA2" s="128"/>
      <c r="OCB2" s="128"/>
      <c r="OCC2" s="128"/>
      <c r="OCD2" s="128"/>
      <c r="OCE2" s="128"/>
      <c r="OCF2" s="128"/>
      <c r="OCG2" s="128"/>
      <c r="OCH2" s="128"/>
      <c r="OCI2" s="128"/>
      <c r="OCJ2" s="128"/>
      <c r="OCK2" s="128"/>
      <c r="OCL2" s="128"/>
      <c r="OCM2" s="128"/>
      <c r="OCN2" s="128"/>
      <c r="OCO2" s="128"/>
      <c r="OCP2" s="128"/>
      <c r="OCQ2" s="128"/>
      <c r="OCR2" s="128"/>
      <c r="OCS2" s="128"/>
      <c r="OCT2" s="128"/>
      <c r="OCU2" s="128"/>
      <c r="OCV2" s="128"/>
      <c r="OCW2" s="128"/>
      <c r="OCX2" s="128"/>
      <c r="OCY2" s="128"/>
      <c r="OCZ2" s="128"/>
      <c r="ODA2" s="128"/>
      <c r="ODB2" s="128"/>
      <c r="ODC2" s="128"/>
      <c r="ODD2" s="128"/>
      <c r="ODE2" s="128"/>
      <c r="ODF2" s="128"/>
      <c r="ODG2" s="128"/>
      <c r="ODH2" s="128"/>
      <c r="ODI2" s="128"/>
      <c r="ODJ2" s="128"/>
      <c r="ODK2" s="128"/>
      <c r="ODL2" s="128"/>
      <c r="ODM2" s="128"/>
      <c r="ODN2" s="128"/>
      <c r="ODO2" s="128"/>
      <c r="ODP2" s="128"/>
      <c r="ODQ2" s="128"/>
      <c r="ODR2" s="128"/>
      <c r="ODS2" s="128"/>
      <c r="ODT2" s="128"/>
      <c r="ODU2" s="128"/>
      <c r="ODV2" s="128"/>
      <c r="ODW2" s="128"/>
      <c r="ODX2" s="128"/>
      <c r="ODY2" s="128"/>
      <c r="ODZ2" s="128"/>
      <c r="OEA2" s="128"/>
      <c r="OEB2" s="128"/>
      <c r="OEC2" s="128"/>
      <c r="OED2" s="128"/>
      <c r="OEE2" s="128"/>
      <c r="OEF2" s="128"/>
      <c r="OEG2" s="128"/>
      <c r="OEH2" s="128"/>
      <c r="OEI2" s="128"/>
      <c r="OEJ2" s="128"/>
      <c r="OEK2" s="128"/>
      <c r="OEL2" s="128"/>
      <c r="OEM2" s="128"/>
      <c r="OEN2" s="128"/>
      <c r="OEO2" s="128"/>
      <c r="OEP2" s="128"/>
      <c r="OEQ2" s="128"/>
      <c r="OER2" s="128"/>
      <c r="OES2" s="128"/>
      <c r="OET2" s="128"/>
      <c r="OEU2" s="128"/>
      <c r="OEV2" s="128"/>
      <c r="OEW2" s="128"/>
      <c r="OEX2" s="128"/>
      <c r="OEY2" s="128"/>
      <c r="OEZ2" s="128"/>
      <c r="OFA2" s="128"/>
      <c r="OFB2" s="128"/>
      <c r="OFC2" s="128"/>
      <c r="OFD2" s="128"/>
      <c r="OFE2" s="128"/>
      <c r="OFF2" s="128"/>
      <c r="OFG2" s="128"/>
      <c r="OFH2" s="128"/>
      <c r="OFI2" s="128"/>
      <c r="OFJ2" s="128"/>
      <c r="OFK2" s="128"/>
      <c r="OFL2" s="128"/>
      <c r="OFM2" s="128"/>
      <c r="OFN2" s="128"/>
      <c r="OFO2" s="128"/>
      <c r="OFP2" s="128"/>
      <c r="OFQ2" s="128"/>
      <c r="OFR2" s="128"/>
      <c r="OFS2" s="128"/>
      <c r="OFT2" s="128"/>
      <c r="OFU2" s="128"/>
      <c r="OFV2" s="128"/>
      <c r="OFW2" s="128"/>
      <c r="OFX2" s="128"/>
      <c r="OFY2" s="128"/>
      <c r="OFZ2" s="128"/>
      <c r="OGA2" s="128"/>
      <c r="OGB2" s="128"/>
      <c r="OGC2" s="128"/>
      <c r="OGD2" s="128"/>
      <c r="OGE2" s="128"/>
      <c r="OGF2" s="128"/>
      <c r="OGG2" s="128"/>
      <c r="OGH2" s="128"/>
      <c r="OGI2" s="128"/>
      <c r="OGJ2" s="128"/>
      <c r="OGK2" s="128"/>
      <c r="OGL2" s="128"/>
      <c r="OGM2" s="128"/>
      <c r="OGN2" s="128"/>
      <c r="OGO2" s="128"/>
      <c r="OGP2" s="128"/>
      <c r="OGQ2" s="128"/>
      <c r="OGR2" s="128"/>
      <c r="OGS2" s="128"/>
      <c r="OGT2" s="128"/>
      <c r="OGU2" s="128"/>
      <c r="OGV2" s="128"/>
      <c r="OGW2" s="128"/>
      <c r="OGX2" s="128"/>
      <c r="OGY2" s="128"/>
      <c r="OGZ2" s="128"/>
      <c r="OHA2" s="128"/>
      <c r="OHB2" s="128"/>
      <c r="OHC2" s="128"/>
      <c r="OHD2" s="128"/>
      <c r="OHE2" s="128"/>
      <c r="OHF2" s="128"/>
      <c r="OHG2" s="128"/>
      <c r="OHH2" s="128"/>
      <c r="OHI2" s="128"/>
      <c r="OHJ2" s="128"/>
      <c r="OHK2" s="128"/>
      <c r="OHL2" s="128"/>
      <c r="OHM2" s="128"/>
      <c r="OHN2" s="128"/>
      <c r="OHO2" s="128"/>
      <c r="OHP2" s="128"/>
      <c r="OHQ2" s="128"/>
      <c r="OHR2" s="128"/>
      <c r="OHS2" s="128"/>
      <c r="OHT2" s="128"/>
      <c r="OHU2" s="128"/>
      <c r="OHV2" s="128"/>
      <c r="OHW2" s="128"/>
      <c r="OHX2" s="128"/>
      <c r="OHY2" s="128"/>
      <c r="OHZ2" s="128"/>
      <c r="OIA2" s="128"/>
      <c r="OIB2" s="128"/>
      <c r="OIC2" s="128"/>
      <c r="OID2" s="128"/>
      <c r="OIE2" s="128"/>
      <c r="OIF2" s="128"/>
      <c r="OIG2" s="128"/>
      <c r="OIH2" s="128"/>
      <c r="OII2" s="128"/>
      <c r="OIJ2" s="128"/>
      <c r="OIK2" s="128"/>
      <c r="OIL2" s="128"/>
      <c r="OIM2" s="128"/>
      <c r="OIN2" s="128"/>
      <c r="OIO2" s="128"/>
      <c r="OIP2" s="128"/>
      <c r="OIQ2" s="128"/>
      <c r="OIR2" s="128"/>
      <c r="OIS2" s="128"/>
      <c r="OIT2" s="128"/>
      <c r="OIU2" s="128"/>
      <c r="OIV2" s="128"/>
      <c r="OIW2" s="128"/>
      <c r="OIX2" s="128"/>
      <c r="OIY2" s="128"/>
      <c r="OIZ2" s="128"/>
      <c r="OJA2" s="128"/>
      <c r="OJB2" s="128"/>
      <c r="OJC2" s="128"/>
      <c r="OJD2" s="128"/>
      <c r="OJE2" s="128"/>
      <c r="OJF2" s="128"/>
      <c r="OJG2" s="128"/>
      <c r="OJH2" s="128"/>
      <c r="OJI2" s="128"/>
      <c r="OJJ2" s="128"/>
      <c r="OJK2" s="128"/>
      <c r="OJL2" s="128"/>
      <c r="OJM2" s="128"/>
      <c r="OJN2" s="128"/>
      <c r="OJO2" s="128"/>
      <c r="OJP2" s="128"/>
      <c r="OJQ2" s="128"/>
      <c r="OJR2" s="128"/>
      <c r="OJS2" s="128"/>
      <c r="OJT2" s="128"/>
      <c r="OJU2" s="128"/>
      <c r="OJV2" s="128"/>
      <c r="OJW2" s="128"/>
      <c r="OJX2" s="128"/>
      <c r="OJY2" s="128"/>
      <c r="OJZ2" s="128"/>
      <c r="OKA2" s="128"/>
      <c r="OKB2" s="128"/>
      <c r="OKC2" s="128"/>
      <c r="OKD2" s="128"/>
      <c r="OKE2" s="128"/>
      <c r="OKF2" s="128"/>
      <c r="OKG2" s="128"/>
      <c r="OKH2" s="128"/>
      <c r="OKI2" s="128"/>
      <c r="OKJ2" s="128"/>
      <c r="OKK2" s="128"/>
      <c r="OKL2" s="128"/>
      <c r="OKM2" s="128"/>
      <c r="OKN2" s="128"/>
      <c r="OKO2" s="128"/>
      <c r="OKP2" s="128"/>
      <c r="OKQ2" s="128"/>
      <c r="OKR2" s="128"/>
      <c r="OKS2" s="128"/>
      <c r="OKT2" s="128"/>
      <c r="OKU2" s="128"/>
      <c r="OKV2" s="128"/>
      <c r="OKW2" s="128"/>
      <c r="OKX2" s="128"/>
      <c r="OKY2" s="128"/>
      <c r="OKZ2" s="128"/>
      <c r="OLA2" s="128"/>
      <c r="OLB2" s="128"/>
      <c r="OLC2" s="128"/>
      <c r="OLD2" s="128"/>
      <c r="OLE2" s="128"/>
      <c r="OLF2" s="128"/>
      <c r="OLG2" s="128"/>
      <c r="OLH2" s="128"/>
      <c r="OLI2" s="128"/>
      <c r="OLJ2" s="128"/>
      <c r="OLK2" s="128"/>
      <c r="OLL2" s="128"/>
      <c r="OLM2" s="128"/>
      <c r="OLN2" s="128"/>
      <c r="OLO2" s="128"/>
      <c r="OLP2" s="128"/>
      <c r="OLQ2" s="128"/>
      <c r="OLR2" s="128"/>
      <c r="OLS2" s="128"/>
      <c r="OLT2" s="128"/>
      <c r="OLU2" s="128"/>
      <c r="OLV2" s="128"/>
      <c r="OLW2" s="128"/>
      <c r="OLX2" s="128"/>
      <c r="OLY2" s="128"/>
      <c r="OLZ2" s="128"/>
      <c r="OMA2" s="128"/>
      <c r="OMB2" s="128"/>
      <c r="OMC2" s="128"/>
      <c r="OMD2" s="128"/>
      <c r="OME2" s="128"/>
      <c r="OMF2" s="128"/>
      <c r="OMG2" s="128"/>
      <c r="OMH2" s="128"/>
      <c r="OMI2" s="128"/>
      <c r="OMJ2" s="128"/>
      <c r="OMK2" s="128"/>
      <c r="OML2" s="128"/>
      <c r="OMM2" s="128"/>
      <c r="OMN2" s="128"/>
      <c r="OMO2" s="128"/>
      <c r="OMP2" s="128"/>
      <c r="OMQ2" s="128"/>
      <c r="OMR2" s="128"/>
      <c r="OMS2" s="128"/>
      <c r="OMT2" s="128"/>
      <c r="OMU2" s="128"/>
      <c r="OMV2" s="128"/>
      <c r="OMW2" s="128"/>
      <c r="OMX2" s="128"/>
      <c r="OMY2" s="128"/>
      <c r="OMZ2" s="128"/>
      <c r="ONA2" s="128"/>
      <c r="ONB2" s="128"/>
      <c r="ONC2" s="128"/>
      <c r="OND2" s="128"/>
      <c r="ONE2" s="128"/>
      <c r="ONF2" s="128"/>
      <c r="ONG2" s="128"/>
      <c r="ONH2" s="128"/>
      <c r="ONI2" s="128"/>
      <c r="ONJ2" s="128"/>
      <c r="ONK2" s="128"/>
      <c r="ONL2" s="128"/>
      <c r="ONM2" s="128"/>
      <c r="ONN2" s="128"/>
      <c r="ONO2" s="128"/>
      <c r="ONP2" s="128"/>
      <c r="ONQ2" s="128"/>
      <c r="ONR2" s="128"/>
      <c r="ONS2" s="128"/>
      <c r="ONT2" s="128"/>
      <c r="ONU2" s="128"/>
      <c r="ONV2" s="128"/>
      <c r="ONW2" s="128"/>
      <c r="ONX2" s="128"/>
      <c r="ONY2" s="128"/>
      <c r="ONZ2" s="128"/>
      <c r="OOA2" s="128"/>
      <c r="OOB2" s="128"/>
      <c r="OOC2" s="128"/>
      <c r="OOD2" s="128"/>
      <c r="OOE2" s="128"/>
      <c r="OOF2" s="128"/>
      <c r="OOG2" s="128"/>
      <c r="OOH2" s="128"/>
      <c r="OOI2" s="128"/>
      <c r="OOJ2" s="128"/>
      <c r="OOK2" s="128"/>
      <c r="OOL2" s="128"/>
      <c r="OOM2" s="128"/>
      <c r="OON2" s="128"/>
      <c r="OOO2" s="128"/>
      <c r="OOP2" s="128"/>
      <c r="OOQ2" s="128"/>
      <c r="OOR2" s="128"/>
      <c r="OOS2" s="128"/>
      <c r="OOT2" s="128"/>
      <c r="OOU2" s="128"/>
      <c r="OOV2" s="128"/>
      <c r="OOW2" s="128"/>
      <c r="OOX2" s="128"/>
      <c r="OOY2" s="128"/>
      <c r="OOZ2" s="128"/>
      <c r="OPA2" s="128"/>
      <c r="OPB2" s="128"/>
      <c r="OPC2" s="128"/>
      <c r="OPD2" s="128"/>
      <c r="OPE2" s="128"/>
      <c r="OPF2" s="128"/>
      <c r="OPG2" s="128"/>
      <c r="OPH2" s="128"/>
      <c r="OPI2" s="128"/>
      <c r="OPJ2" s="128"/>
      <c r="OPK2" s="128"/>
      <c r="OPL2" s="128"/>
      <c r="OPM2" s="128"/>
      <c r="OPN2" s="128"/>
      <c r="OPO2" s="128"/>
      <c r="OPP2" s="128"/>
      <c r="OPQ2" s="128"/>
      <c r="OPR2" s="128"/>
      <c r="OPS2" s="128"/>
      <c r="OPT2" s="128"/>
      <c r="OPU2" s="128"/>
      <c r="OPV2" s="128"/>
      <c r="OPW2" s="128"/>
      <c r="OPX2" s="128"/>
      <c r="OPY2" s="128"/>
      <c r="OPZ2" s="128"/>
      <c r="OQA2" s="128"/>
      <c r="OQB2" s="128"/>
      <c r="OQC2" s="128"/>
      <c r="OQD2" s="128"/>
      <c r="OQE2" s="128"/>
      <c r="OQF2" s="128"/>
      <c r="OQG2" s="128"/>
      <c r="OQH2" s="128"/>
      <c r="OQI2" s="128"/>
      <c r="OQJ2" s="128"/>
      <c r="OQK2" s="128"/>
      <c r="OQL2" s="128"/>
      <c r="OQM2" s="128"/>
      <c r="OQN2" s="128"/>
      <c r="OQO2" s="128"/>
      <c r="OQP2" s="128"/>
      <c r="OQQ2" s="128"/>
      <c r="OQR2" s="128"/>
      <c r="OQS2" s="128"/>
      <c r="OQT2" s="128"/>
      <c r="OQU2" s="128"/>
      <c r="OQV2" s="128"/>
      <c r="OQW2" s="128"/>
      <c r="OQX2" s="128"/>
      <c r="OQY2" s="128"/>
      <c r="OQZ2" s="128"/>
      <c r="ORA2" s="128"/>
      <c r="ORB2" s="128"/>
      <c r="ORC2" s="128"/>
      <c r="ORD2" s="128"/>
      <c r="ORE2" s="128"/>
      <c r="ORF2" s="128"/>
      <c r="ORG2" s="128"/>
      <c r="ORH2" s="128"/>
      <c r="ORI2" s="128"/>
      <c r="ORJ2" s="128"/>
      <c r="ORK2" s="128"/>
      <c r="ORL2" s="128"/>
      <c r="ORM2" s="128"/>
      <c r="ORN2" s="128"/>
      <c r="ORO2" s="128"/>
      <c r="ORP2" s="128"/>
      <c r="ORQ2" s="128"/>
      <c r="ORR2" s="128"/>
      <c r="ORS2" s="128"/>
      <c r="ORT2" s="128"/>
      <c r="ORU2" s="128"/>
      <c r="ORV2" s="128"/>
      <c r="ORW2" s="128"/>
      <c r="ORX2" s="128"/>
      <c r="ORY2" s="128"/>
      <c r="ORZ2" s="128"/>
      <c r="OSA2" s="128"/>
      <c r="OSB2" s="128"/>
      <c r="OSC2" s="128"/>
      <c r="OSD2" s="128"/>
      <c r="OSE2" s="128"/>
      <c r="OSF2" s="128"/>
      <c r="OSG2" s="128"/>
      <c r="OSH2" s="128"/>
      <c r="OSI2" s="128"/>
      <c r="OSJ2" s="128"/>
      <c r="OSK2" s="128"/>
      <c r="OSL2" s="128"/>
      <c r="OSM2" s="128"/>
      <c r="OSN2" s="128"/>
      <c r="OSO2" s="128"/>
      <c r="OSP2" s="128"/>
      <c r="OSQ2" s="128"/>
      <c r="OSR2" s="128"/>
      <c r="OSS2" s="128"/>
      <c r="OST2" s="128"/>
      <c r="OSU2" s="128"/>
      <c r="OSV2" s="128"/>
      <c r="OSW2" s="128"/>
      <c r="OSX2" s="128"/>
      <c r="OSY2" s="128"/>
      <c r="OSZ2" s="128"/>
      <c r="OTA2" s="128"/>
      <c r="OTB2" s="128"/>
      <c r="OTC2" s="128"/>
      <c r="OTD2" s="128"/>
      <c r="OTE2" s="128"/>
      <c r="OTF2" s="128"/>
      <c r="OTG2" s="128"/>
      <c r="OTH2" s="128"/>
      <c r="OTI2" s="128"/>
      <c r="OTJ2" s="128"/>
      <c r="OTK2" s="128"/>
      <c r="OTL2" s="128"/>
      <c r="OTM2" s="128"/>
      <c r="OTN2" s="128"/>
      <c r="OTO2" s="128"/>
      <c r="OTP2" s="128"/>
      <c r="OTQ2" s="128"/>
      <c r="OTR2" s="128"/>
      <c r="OTS2" s="128"/>
      <c r="OTT2" s="128"/>
      <c r="OTU2" s="128"/>
      <c r="OTV2" s="128"/>
      <c r="OTW2" s="128"/>
      <c r="OTX2" s="128"/>
      <c r="OTY2" s="128"/>
      <c r="OTZ2" s="128"/>
      <c r="OUA2" s="128"/>
      <c r="OUB2" s="128"/>
      <c r="OUC2" s="128"/>
      <c r="OUD2" s="128"/>
      <c r="OUE2" s="128"/>
      <c r="OUF2" s="128"/>
      <c r="OUG2" s="128"/>
      <c r="OUH2" s="128"/>
      <c r="OUI2" s="128"/>
      <c r="OUJ2" s="128"/>
      <c r="OUK2" s="128"/>
      <c r="OUL2" s="128"/>
      <c r="OUM2" s="128"/>
      <c r="OUN2" s="128"/>
      <c r="OUO2" s="128"/>
      <c r="OUP2" s="128"/>
      <c r="OUQ2" s="128"/>
      <c r="OUR2" s="128"/>
      <c r="OUS2" s="128"/>
      <c r="OUT2" s="128"/>
      <c r="OUU2" s="128"/>
      <c r="OUV2" s="128"/>
      <c r="OUW2" s="128"/>
      <c r="OUX2" s="128"/>
      <c r="OUY2" s="128"/>
      <c r="OUZ2" s="128"/>
      <c r="OVA2" s="128"/>
      <c r="OVB2" s="128"/>
      <c r="OVC2" s="128"/>
      <c r="OVD2" s="128"/>
      <c r="OVE2" s="128"/>
      <c r="OVF2" s="128"/>
      <c r="OVG2" s="128"/>
      <c r="OVH2" s="128"/>
      <c r="OVI2" s="128"/>
      <c r="OVJ2" s="128"/>
      <c r="OVK2" s="128"/>
      <c r="OVL2" s="128"/>
      <c r="OVM2" s="128"/>
      <c r="OVN2" s="128"/>
      <c r="OVO2" s="128"/>
      <c r="OVP2" s="128"/>
      <c r="OVQ2" s="128"/>
      <c r="OVR2" s="128"/>
      <c r="OVS2" s="128"/>
      <c r="OVT2" s="128"/>
      <c r="OVU2" s="128"/>
      <c r="OVV2" s="128"/>
      <c r="OVW2" s="128"/>
      <c r="OVX2" s="128"/>
      <c r="OVY2" s="128"/>
      <c r="OVZ2" s="128"/>
      <c r="OWA2" s="128"/>
      <c r="OWB2" s="128"/>
      <c r="OWC2" s="128"/>
      <c r="OWD2" s="128"/>
      <c r="OWE2" s="128"/>
      <c r="OWF2" s="128"/>
      <c r="OWG2" s="128"/>
      <c r="OWH2" s="128"/>
      <c r="OWI2" s="128"/>
      <c r="OWJ2" s="128"/>
      <c r="OWK2" s="128"/>
      <c r="OWL2" s="128"/>
      <c r="OWM2" s="128"/>
      <c r="OWN2" s="128"/>
      <c r="OWO2" s="128"/>
      <c r="OWP2" s="128"/>
      <c r="OWQ2" s="128"/>
      <c r="OWR2" s="128"/>
      <c r="OWS2" s="128"/>
      <c r="OWT2" s="128"/>
      <c r="OWU2" s="128"/>
      <c r="OWV2" s="128"/>
      <c r="OWW2" s="128"/>
      <c r="OWX2" s="128"/>
      <c r="OWY2" s="128"/>
      <c r="OWZ2" s="128"/>
      <c r="OXA2" s="128"/>
      <c r="OXB2" s="128"/>
      <c r="OXC2" s="128"/>
      <c r="OXD2" s="128"/>
      <c r="OXE2" s="128"/>
      <c r="OXF2" s="128"/>
      <c r="OXG2" s="128"/>
      <c r="OXH2" s="128"/>
      <c r="OXI2" s="128"/>
      <c r="OXJ2" s="128"/>
      <c r="OXK2" s="128"/>
      <c r="OXL2" s="128"/>
      <c r="OXM2" s="128"/>
      <c r="OXN2" s="128"/>
      <c r="OXO2" s="128"/>
      <c r="OXP2" s="128"/>
      <c r="OXQ2" s="128"/>
      <c r="OXR2" s="128"/>
      <c r="OXS2" s="128"/>
      <c r="OXT2" s="128"/>
      <c r="OXU2" s="128"/>
      <c r="OXV2" s="128"/>
      <c r="OXW2" s="128"/>
      <c r="OXX2" s="128"/>
      <c r="OXY2" s="128"/>
      <c r="OXZ2" s="128"/>
      <c r="OYA2" s="128"/>
      <c r="OYB2" s="128"/>
      <c r="OYC2" s="128"/>
      <c r="OYD2" s="128"/>
      <c r="OYE2" s="128"/>
      <c r="OYF2" s="128"/>
      <c r="OYG2" s="128"/>
      <c r="OYH2" s="128"/>
      <c r="OYI2" s="128"/>
      <c r="OYJ2" s="128"/>
      <c r="OYK2" s="128"/>
      <c r="OYL2" s="128"/>
      <c r="OYM2" s="128"/>
      <c r="OYN2" s="128"/>
      <c r="OYO2" s="128"/>
      <c r="OYP2" s="128"/>
      <c r="OYQ2" s="128"/>
      <c r="OYR2" s="128"/>
      <c r="OYS2" s="128"/>
      <c r="OYT2" s="128"/>
      <c r="OYU2" s="128"/>
      <c r="OYV2" s="128"/>
      <c r="OYW2" s="128"/>
      <c r="OYX2" s="128"/>
      <c r="OYY2" s="128"/>
      <c r="OYZ2" s="128"/>
      <c r="OZA2" s="128"/>
      <c r="OZB2" s="128"/>
      <c r="OZC2" s="128"/>
      <c r="OZD2" s="128"/>
      <c r="OZE2" s="128"/>
      <c r="OZF2" s="128"/>
      <c r="OZG2" s="128"/>
      <c r="OZH2" s="128"/>
      <c r="OZI2" s="128"/>
      <c r="OZJ2" s="128"/>
      <c r="OZK2" s="128"/>
      <c r="OZL2" s="128"/>
      <c r="OZM2" s="128"/>
      <c r="OZN2" s="128"/>
      <c r="OZO2" s="128"/>
      <c r="OZP2" s="128"/>
      <c r="OZQ2" s="128"/>
      <c r="OZR2" s="128"/>
      <c r="OZS2" s="128"/>
      <c r="OZT2" s="128"/>
      <c r="OZU2" s="128"/>
      <c r="OZV2" s="128"/>
      <c r="OZW2" s="128"/>
      <c r="OZX2" s="128"/>
      <c r="OZY2" s="128"/>
      <c r="OZZ2" s="128"/>
      <c r="PAA2" s="128"/>
      <c r="PAB2" s="128"/>
      <c r="PAC2" s="128"/>
      <c r="PAD2" s="128"/>
      <c r="PAE2" s="128"/>
      <c r="PAF2" s="128"/>
      <c r="PAG2" s="128"/>
      <c r="PAH2" s="128"/>
      <c r="PAI2" s="128"/>
      <c r="PAJ2" s="128"/>
      <c r="PAK2" s="128"/>
      <c r="PAL2" s="128"/>
      <c r="PAM2" s="128"/>
      <c r="PAN2" s="128"/>
      <c r="PAO2" s="128"/>
      <c r="PAP2" s="128"/>
      <c r="PAQ2" s="128"/>
      <c r="PAR2" s="128"/>
      <c r="PAS2" s="128"/>
      <c r="PAT2" s="128"/>
      <c r="PAU2" s="128"/>
      <c r="PAV2" s="128"/>
      <c r="PAW2" s="128"/>
      <c r="PAX2" s="128"/>
      <c r="PAY2" s="128"/>
      <c r="PAZ2" s="128"/>
      <c r="PBA2" s="128"/>
      <c r="PBB2" s="128"/>
      <c r="PBC2" s="128"/>
      <c r="PBD2" s="128"/>
      <c r="PBE2" s="128"/>
      <c r="PBF2" s="128"/>
      <c r="PBG2" s="128"/>
      <c r="PBH2" s="128"/>
      <c r="PBI2" s="128"/>
      <c r="PBJ2" s="128"/>
      <c r="PBK2" s="128"/>
      <c r="PBL2" s="128"/>
      <c r="PBM2" s="128"/>
      <c r="PBN2" s="128"/>
      <c r="PBO2" s="128"/>
      <c r="PBP2" s="128"/>
      <c r="PBQ2" s="128"/>
      <c r="PBR2" s="128"/>
      <c r="PBS2" s="128"/>
      <c r="PBT2" s="128"/>
      <c r="PBU2" s="128"/>
      <c r="PBV2" s="128"/>
      <c r="PBW2" s="128"/>
      <c r="PBX2" s="128"/>
      <c r="PBY2" s="128"/>
      <c r="PBZ2" s="128"/>
      <c r="PCA2" s="128"/>
      <c r="PCB2" s="128"/>
      <c r="PCC2" s="128"/>
      <c r="PCD2" s="128"/>
      <c r="PCE2" s="128"/>
      <c r="PCF2" s="128"/>
      <c r="PCG2" s="128"/>
      <c r="PCH2" s="128"/>
      <c r="PCI2" s="128"/>
      <c r="PCJ2" s="128"/>
      <c r="PCK2" s="128"/>
      <c r="PCL2" s="128"/>
      <c r="PCM2" s="128"/>
      <c r="PCN2" s="128"/>
      <c r="PCO2" s="128"/>
      <c r="PCP2" s="128"/>
      <c r="PCQ2" s="128"/>
      <c r="PCR2" s="128"/>
      <c r="PCS2" s="128"/>
      <c r="PCT2" s="128"/>
      <c r="PCU2" s="128"/>
      <c r="PCV2" s="128"/>
      <c r="PCW2" s="128"/>
      <c r="PCX2" s="128"/>
      <c r="PCY2" s="128"/>
      <c r="PCZ2" s="128"/>
      <c r="PDA2" s="128"/>
      <c r="PDB2" s="128"/>
      <c r="PDC2" s="128"/>
      <c r="PDD2" s="128"/>
      <c r="PDE2" s="128"/>
      <c r="PDF2" s="128"/>
      <c r="PDG2" s="128"/>
      <c r="PDH2" s="128"/>
      <c r="PDI2" s="128"/>
      <c r="PDJ2" s="128"/>
      <c r="PDK2" s="128"/>
      <c r="PDL2" s="128"/>
      <c r="PDM2" s="128"/>
      <c r="PDN2" s="128"/>
      <c r="PDO2" s="128"/>
      <c r="PDP2" s="128"/>
      <c r="PDQ2" s="128"/>
      <c r="PDR2" s="128"/>
      <c r="PDS2" s="128"/>
      <c r="PDT2" s="128"/>
      <c r="PDU2" s="128"/>
      <c r="PDV2" s="128"/>
      <c r="PDW2" s="128"/>
      <c r="PDX2" s="128"/>
      <c r="PDY2" s="128"/>
      <c r="PDZ2" s="128"/>
      <c r="PEA2" s="128"/>
      <c r="PEB2" s="128"/>
      <c r="PEC2" s="128"/>
      <c r="PED2" s="128"/>
      <c r="PEE2" s="128"/>
      <c r="PEF2" s="128"/>
      <c r="PEG2" s="128"/>
      <c r="PEH2" s="128"/>
      <c r="PEI2" s="128"/>
      <c r="PEJ2" s="128"/>
      <c r="PEK2" s="128"/>
      <c r="PEL2" s="128"/>
      <c r="PEM2" s="128"/>
      <c r="PEN2" s="128"/>
      <c r="PEO2" s="128"/>
      <c r="PEP2" s="128"/>
      <c r="PEQ2" s="128"/>
      <c r="PER2" s="128"/>
      <c r="PES2" s="128"/>
      <c r="PET2" s="128"/>
      <c r="PEU2" s="128"/>
      <c r="PEV2" s="128"/>
      <c r="PEW2" s="128"/>
      <c r="PEX2" s="128"/>
      <c r="PEY2" s="128"/>
      <c r="PEZ2" s="128"/>
      <c r="PFA2" s="128"/>
      <c r="PFB2" s="128"/>
      <c r="PFC2" s="128"/>
      <c r="PFD2" s="128"/>
      <c r="PFE2" s="128"/>
      <c r="PFF2" s="128"/>
      <c r="PFG2" s="128"/>
      <c r="PFH2" s="128"/>
      <c r="PFI2" s="128"/>
      <c r="PFJ2" s="128"/>
      <c r="PFK2" s="128"/>
      <c r="PFL2" s="128"/>
      <c r="PFM2" s="128"/>
      <c r="PFN2" s="128"/>
      <c r="PFO2" s="128"/>
      <c r="PFP2" s="128"/>
      <c r="PFQ2" s="128"/>
      <c r="PFR2" s="128"/>
      <c r="PFS2" s="128"/>
      <c r="PFT2" s="128"/>
      <c r="PFU2" s="128"/>
      <c r="PFV2" s="128"/>
      <c r="PFW2" s="128"/>
      <c r="PFX2" s="128"/>
      <c r="PFY2" s="128"/>
      <c r="PFZ2" s="128"/>
      <c r="PGA2" s="128"/>
      <c r="PGB2" s="128"/>
      <c r="PGC2" s="128"/>
      <c r="PGD2" s="128"/>
      <c r="PGE2" s="128"/>
      <c r="PGF2" s="128"/>
      <c r="PGG2" s="128"/>
      <c r="PGH2" s="128"/>
      <c r="PGI2" s="128"/>
      <c r="PGJ2" s="128"/>
      <c r="PGK2" s="128"/>
      <c r="PGL2" s="128"/>
      <c r="PGM2" s="128"/>
      <c r="PGN2" s="128"/>
      <c r="PGO2" s="128"/>
      <c r="PGP2" s="128"/>
      <c r="PGQ2" s="128"/>
      <c r="PGR2" s="128"/>
      <c r="PGS2" s="128"/>
      <c r="PGT2" s="128"/>
      <c r="PGU2" s="128"/>
      <c r="PGV2" s="128"/>
      <c r="PGW2" s="128"/>
      <c r="PGX2" s="128"/>
      <c r="PGY2" s="128"/>
      <c r="PGZ2" s="128"/>
      <c r="PHA2" s="128"/>
      <c r="PHB2" s="128"/>
      <c r="PHC2" s="128"/>
      <c r="PHD2" s="128"/>
      <c r="PHE2" s="128"/>
      <c r="PHF2" s="128"/>
      <c r="PHG2" s="128"/>
      <c r="PHH2" s="128"/>
      <c r="PHI2" s="128"/>
      <c r="PHJ2" s="128"/>
      <c r="PHK2" s="128"/>
      <c r="PHL2" s="128"/>
      <c r="PHM2" s="128"/>
      <c r="PHN2" s="128"/>
      <c r="PHO2" s="128"/>
      <c r="PHP2" s="128"/>
      <c r="PHQ2" s="128"/>
      <c r="PHR2" s="128"/>
      <c r="PHS2" s="128"/>
      <c r="PHT2" s="128"/>
      <c r="PHU2" s="128"/>
      <c r="PHV2" s="128"/>
      <c r="PHW2" s="128"/>
      <c r="PHX2" s="128"/>
      <c r="PHY2" s="128"/>
      <c r="PHZ2" s="128"/>
      <c r="PIA2" s="128"/>
      <c r="PIB2" s="128"/>
      <c r="PIC2" s="128"/>
      <c r="PID2" s="128"/>
      <c r="PIE2" s="128"/>
      <c r="PIF2" s="128"/>
      <c r="PIG2" s="128"/>
      <c r="PIH2" s="128"/>
      <c r="PII2" s="128"/>
      <c r="PIJ2" s="128"/>
      <c r="PIK2" s="128"/>
      <c r="PIL2" s="128"/>
      <c r="PIM2" s="128"/>
      <c r="PIN2" s="128"/>
      <c r="PIO2" s="128"/>
      <c r="PIP2" s="128"/>
      <c r="PIQ2" s="128"/>
      <c r="PIR2" s="128"/>
      <c r="PIS2" s="128"/>
      <c r="PIT2" s="128"/>
      <c r="PIU2" s="128"/>
      <c r="PIV2" s="128"/>
      <c r="PIW2" s="128"/>
      <c r="PIX2" s="128"/>
      <c r="PIY2" s="128"/>
      <c r="PIZ2" s="128"/>
      <c r="PJA2" s="128"/>
      <c r="PJB2" s="128"/>
      <c r="PJC2" s="128"/>
      <c r="PJD2" s="128"/>
      <c r="PJE2" s="128"/>
      <c r="PJF2" s="128"/>
      <c r="PJG2" s="128"/>
      <c r="PJH2" s="128"/>
      <c r="PJI2" s="128"/>
      <c r="PJJ2" s="128"/>
      <c r="PJK2" s="128"/>
      <c r="PJL2" s="128"/>
      <c r="PJM2" s="128"/>
      <c r="PJN2" s="128"/>
      <c r="PJO2" s="128"/>
      <c r="PJP2" s="128"/>
      <c r="PJQ2" s="128"/>
      <c r="PJR2" s="128"/>
      <c r="PJS2" s="128"/>
      <c r="PJT2" s="128"/>
      <c r="PJU2" s="128"/>
      <c r="PJV2" s="128"/>
      <c r="PJW2" s="128"/>
      <c r="PJX2" s="128"/>
      <c r="PJY2" s="128"/>
      <c r="PJZ2" s="128"/>
      <c r="PKA2" s="128"/>
      <c r="PKB2" s="128"/>
      <c r="PKC2" s="128"/>
      <c r="PKD2" s="128"/>
      <c r="PKE2" s="128"/>
      <c r="PKF2" s="128"/>
      <c r="PKG2" s="128"/>
      <c r="PKH2" s="128"/>
      <c r="PKI2" s="128"/>
      <c r="PKJ2" s="128"/>
      <c r="PKK2" s="128"/>
      <c r="PKL2" s="128"/>
      <c r="PKM2" s="128"/>
      <c r="PKN2" s="128"/>
      <c r="PKO2" s="128"/>
      <c r="PKP2" s="128"/>
      <c r="PKQ2" s="128"/>
      <c r="PKR2" s="128"/>
      <c r="PKS2" s="128"/>
      <c r="PKT2" s="128"/>
      <c r="PKU2" s="128"/>
      <c r="PKV2" s="128"/>
      <c r="PKW2" s="128"/>
      <c r="PKX2" s="128"/>
      <c r="PKY2" s="128"/>
      <c r="PKZ2" s="128"/>
      <c r="PLA2" s="128"/>
      <c r="PLB2" s="128"/>
      <c r="PLC2" s="128"/>
      <c r="PLD2" s="128"/>
      <c r="PLE2" s="128"/>
      <c r="PLF2" s="128"/>
      <c r="PLG2" s="128"/>
      <c r="PLH2" s="128"/>
      <c r="PLI2" s="128"/>
      <c r="PLJ2" s="128"/>
      <c r="PLK2" s="128"/>
      <c r="PLL2" s="128"/>
      <c r="PLM2" s="128"/>
      <c r="PLN2" s="128"/>
      <c r="PLO2" s="128"/>
      <c r="PLP2" s="128"/>
      <c r="PLQ2" s="128"/>
      <c r="PLR2" s="128"/>
      <c r="PLS2" s="128"/>
      <c r="PLT2" s="128"/>
      <c r="PLU2" s="128"/>
      <c r="PLV2" s="128"/>
      <c r="PLW2" s="128"/>
      <c r="PLX2" s="128"/>
      <c r="PLY2" s="128"/>
      <c r="PLZ2" s="128"/>
      <c r="PMA2" s="128"/>
      <c r="PMB2" s="128"/>
      <c r="PMC2" s="128"/>
      <c r="PMD2" s="128"/>
      <c r="PME2" s="128"/>
      <c r="PMF2" s="128"/>
      <c r="PMG2" s="128"/>
      <c r="PMH2" s="128"/>
      <c r="PMI2" s="128"/>
      <c r="PMJ2" s="128"/>
      <c r="PMK2" s="128"/>
      <c r="PML2" s="128"/>
      <c r="PMM2" s="128"/>
      <c r="PMN2" s="128"/>
      <c r="PMO2" s="128"/>
      <c r="PMP2" s="128"/>
      <c r="PMQ2" s="128"/>
      <c r="PMR2" s="128"/>
      <c r="PMS2" s="128"/>
      <c r="PMT2" s="128"/>
      <c r="PMU2" s="128"/>
      <c r="PMV2" s="128"/>
      <c r="PMW2" s="128"/>
      <c r="PMX2" s="128"/>
      <c r="PMY2" s="128"/>
      <c r="PMZ2" s="128"/>
      <c r="PNA2" s="128"/>
      <c r="PNB2" s="128"/>
      <c r="PNC2" s="128"/>
      <c r="PND2" s="128"/>
      <c r="PNE2" s="128"/>
      <c r="PNF2" s="128"/>
      <c r="PNG2" s="128"/>
      <c r="PNH2" s="128"/>
      <c r="PNI2" s="128"/>
      <c r="PNJ2" s="128"/>
      <c r="PNK2" s="128"/>
      <c r="PNL2" s="128"/>
      <c r="PNM2" s="128"/>
      <c r="PNN2" s="128"/>
      <c r="PNO2" s="128"/>
      <c r="PNP2" s="128"/>
      <c r="PNQ2" s="128"/>
      <c r="PNR2" s="128"/>
      <c r="PNS2" s="128"/>
      <c r="PNT2" s="128"/>
      <c r="PNU2" s="128"/>
      <c r="PNV2" s="128"/>
      <c r="PNW2" s="128"/>
      <c r="PNX2" s="128"/>
      <c r="PNY2" s="128"/>
      <c r="PNZ2" s="128"/>
      <c r="POA2" s="128"/>
      <c r="POB2" s="128"/>
      <c r="POC2" s="128"/>
      <c r="POD2" s="128"/>
      <c r="POE2" s="128"/>
      <c r="POF2" s="128"/>
      <c r="POG2" s="128"/>
      <c r="POH2" s="128"/>
      <c r="POI2" s="128"/>
      <c r="POJ2" s="128"/>
      <c r="POK2" s="128"/>
      <c r="POL2" s="128"/>
      <c r="POM2" s="128"/>
      <c r="PON2" s="128"/>
      <c r="POO2" s="128"/>
      <c r="POP2" s="128"/>
      <c r="POQ2" s="128"/>
      <c r="POR2" s="128"/>
      <c r="POS2" s="128"/>
      <c r="POT2" s="128"/>
      <c r="POU2" s="128"/>
      <c r="POV2" s="128"/>
      <c r="POW2" s="128"/>
      <c r="POX2" s="128"/>
      <c r="POY2" s="128"/>
      <c r="POZ2" s="128"/>
      <c r="PPA2" s="128"/>
      <c r="PPB2" s="128"/>
      <c r="PPC2" s="128"/>
      <c r="PPD2" s="128"/>
      <c r="PPE2" s="128"/>
      <c r="PPF2" s="128"/>
      <c r="PPG2" s="128"/>
      <c r="PPH2" s="128"/>
      <c r="PPI2" s="128"/>
      <c r="PPJ2" s="128"/>
      <c r="PPK2" s="128"/>
      <c r="PPL2" s="128"/>
      <c r="PPM2" s="128"/>
      <c r="PPN2" s="128"/>
      <c r="PPO2" s="128"/>
      <c r="PPP2" s="128"/>
      <c r="PPQ2" s="128"/>
      <c r="PPR2" s="128"/>
      <c r="PPS2" s="128"/>
      <c r="PPT2" s="128"/>
      <c r="PPU2" s="128"/>
      <c r="PPV2" s="128"/>
      <c r="PPW2" s="128"/>
      <c r="PPX2" s="128"/>
      <c r="PPY2" s="128"/>
      <c r="PPZ2" s="128"/>
      <c r="PQA2" s="128"/>
      <c r="PQB2" s="128"/>
      <c r="PQC2" s="128"/>
      <c r="PQD2" s="128"/>
      <c r="PQE2" s="128"/>
      <c r="PQF2" s="128"/>
      <c r="PQG2" s="128"/>
      <c r="PQH2" s="128"/>
      <c r="PQI2" s="128"/>
      <c r="PQJ2" s="128"/>
      <c r="PQK2" s="128"/>
      <c r="PQL2" s="128"/>
      <c r="PQM2" s="128"/>
      <c r="PQN2" s="128"/>
      <c r="PQO2" s="128"/>
      <c r="PQP2" s="128"/>
      <c r="PQQ2" s="128"/>
      <c r="PQR2" s="128"/>
      <c r="PQS2" s="128"/>
      <c r="PQT2" s="128"/>
      <c r="PQU2" s="128"/>
      <c r="PQV2" s="128"/>
      <c r="PQW2" s="128"/>
      <c r="PQX2" s="128"/>
      <c r="PQY2" s="128"/>
      <c r="PQZ2" s="128"/>
      <c r="PRA2" s="128"/>
      <c r="PRB2" s="128"/>
      <c r="PRC2" s="128"/>
      <c r="PRD2" s="128"/>
      <c r="PRE2" s="128"/>
      <c r="PRF2" s="128"/>
      <c r="PRG2" s="128"/>
      <c r="PRH2" s="128"/>
      <c r="PRI2" s="128"/>
      <c r="PRJ2" s="128"/>
      <c r="PRK2" s="128"/>
      <c r="PRL2" s="128"/>
      <c r="PRM2" s="128"/>
      <c r="PRN2" s="128"/>
      <c r="PRO2" s="128"/>
      <c r="PRP2" s="128"/>
      <c r="PRQ2" s="128"/>
      <c r="PRR2" s="128"/>
      <c r="PRS2" s="128"/>
      <c r="PRT2" s="128"/>
      <c r="PRU2" s="128"/>
      <c r="PRV2" s="128"/>
      <c r="PRW2" s="128"/>
      <c r="PRX2" s="128"/>
      <c r="PRY2" s="128"/>
      <c r="PRZ2" s="128"/>
      <c r="PSA2" s="128"/>
      <c r="PSB2" s="128"/>
      <c r="PSC2" s="128"/>
      <c r="PSD2" s="128"/>
      <c r="PSE2" s="128"/>
      <c r="PSF2" s="128"/>
      <c r="PSG2" s="128"/>
      <c r="PSH2" s="128"/>
      <c r="PSI2" s="128"/>
      <c r="PSJ2" s="128"/>
      <c r="PSK2" s="128"/>
      <c r="PSL2" s="128"/>
      <c r="PSM2" s="128"/>
      <c r="PSN2" s="128"/>
      <c r="PSO2" s="128"/>
      <c r="PSP2" s="128"/>
      <c r="PSQ2" s="128"/>
      <c r="PSR2" s="128"/>
      <c r="PSS2" s="128"/>
      <c r="PST2" s="128"/>
      <c r="PSU2" s="128"/>
      <c r="PSV2" s="128"/>
      <c r="PSW2" s="128"/>
      <c r="PSX2" s="128"/>
      <c r="PSY2" s="128"/>
      <c r="PSZ2" s="128"/>
      <c r="PTA2" s="128"/>
      <c r="PTB2" s="128"/>
      <c r="PTC2" s="128"/>
      <c r="PTD2" s="128"/>
      <c r="PTE2" s="128"/>
      <c r="PTF2" s="128"/>
      <c r="PTG2" s="128"/>
      <c r="PTH2" s="128"/>
      <c r="PTI2" s="128"/>
      <c r="PTJ2" s="128"/>
      <c r="PTK2" s="128"/>
      <c r="PTL2" s="128"/>
      <c r="PTM2" s="128"/>
      <c r="PTN2" s="128"/>
      <c r="PTO2" s="128"/>
      <c r="PTP2" s="128"/>
      <c r="PTQ2" s="128"/>
      <c r="PTR2" s="128"/>
      <c r="PTS2" s="128"/>
      <c r="PTT2" s="128"/>
      <c r="PTU2" s="128"/>
      <c r="PTV2" s="128"/>
      <c r="PTW2" s="128"/>
      <c r="PTX2" s="128"/>
      <c r="PTY2" s="128"/>
      <c r="PTZ2" s="128"/>
      <c r="PUA2" s="128"/>
      <c r="PUB2" s="128"/>
      <c r="PUC2" s="128"/>
      <c r="PUD2" s="128"/>
      <c r="PUE2" s="128"/>
      <c r="PUF2" s="128"/>
      <c r="PUG2" s="128"/>
      <c r="PUH2" s="128"/>
      <c r="PUI2" s="128"/>
      <c r="PUJ2" s="128"/>
      <c r="PUK2" s="128"/>
      <c r="PUL2" s="128"/>
      <c r="PUM2" s="128"/>
      <c r="PUN2" s="128"/>
      <c r="PUO2" s="128"/>
      <c r="PUP2" s="128"/>
      <c r="PUQ2" s="128"/>
      <c r="PUR2" s="128"/>
      <c r="PUS2" s="128"/>
      <c r="PUT2" s="128"/>
      <c r="PUU2" s="128"/>
      <c r="PUV2" s="128"/>
      <c r="PUW2" s="128"/>
      <c r="PUX2" s="128"/>
      <c r="PUY2" s="128"/>
      <c r="PUZ2" s="128"/>
      <c r="PVA2" s="128"/>
      <c r="PVB2" s="128"/>
      <c r="PVC2" s="128"/>
      <c r="PVD2" s="128"/>
      <c r="PVE2" s="128"/>
      <c r="PVF2" s="128"/>
      <c r="PVG2" s="128"/>
      <c r="PVH2" s="128"/>
      <c r="PVI2" s="128"/>
      <c r="PVJ2" s="128"/>
      <c r="PVK2" s="128"/>
      <c r="PVL2" s="128"/>
      <c r="PVM2" s="128"/>
      <c r="PVN2" s="128"/>
      <c r="PVO2" s="128"/>
      <c r="PVP2" s="128"/>
      <c r="PVQ2" s="128"/>
      <c r="PVR2" s="128"/>
      <c r="PVS2" s="128"/>
      <c r="PVT2" s="128"/>
      <c r="PVU2" s="128"/>
      <c r="PVV2" s="128"/>
      <c r="PVW2" s="128"/>
      <c r="PVX2" s="128"/>
      <c r="PVY2" s="128"/>
      <c r="PVZ2" s="128"/>
      <c r="PWA2" s="128"/>
      <c r="PWB2" s="128"/>
      <c r="PWC2" s="128"/>
      <c r="PWD2" s="128"/>
      <c r="PWE2" s="128"/>
      <c r="PWF2" s="128"/>
      <c r="PWG2" s="128"/>
      <c r="PWH2" s="128"/>
      <c r="PWI2" s="128"/>
      <c r="PWJ2" s="128"/>
      <c r="PWK2" s="128"/>
      <c r="PWL2" s="128"/>
      <c r="PWM2" s="128"/>
      <c r="PWN2" s="128"/>
      <c r="PWO2" s="128"/>
      <c r="PWP2" s="128"/>
      <c r="PWQ2" s="128"/>
      <c r="PWR2" s="128"/>
      <c r="PWS2" s="128"/>
      <c r="PWT2" s="128"/>
      <c r="PWU2" s="128"/>
      <c r="PWV2" s="128"/>
      <c r="PWW2" s="128"/>
      <c r="PWX2" s="128"/>
      <c r="PWY2" s="128"/>
      <c r="PWZ2" s="128"/>
      <c r="PXA2" s="128"/>
      <c r="PXB2" s="128"/>
      <c r="PXC2" s="128"/>
      <c r="PXD2" s="128"/>
      <c r="PXE2" s="128"/>
      <c r="PXF2" s="128"/>
      <c r="PXG2" s="128"/>
      <c r="PXH2" s="128"/>
      <c r="PXI2" s="128"/>
      <c r="PXJ2" s="128"/>
      <c r="PXK2" s="128"/>
      <c r="PXL2" s="128"/>
      <c r="PXM2" s="128"/>
      <c r="PXN2" s="128"/>
      <c r="PXO2" s="128"/>
      <c r="PXP2" s="128"/>
      <c r="PXQ2" s="128"/>
      <c r="PXR2" s="128"/>
      <c r="PXS2" s="128"/>
      <c r="PXT2" s="128"/>
      <c r="PXU2" s="128"/>
      <c r="PXV2" s="128"/>
      <c r="PXW2" s="128"/>
      <c r="PXX2" s="128"/>
      <c r="PXY2" s="128"/>
      <c r="PXZ2" s="128"/>
      <c r="PYA2" s="128"/>
      <c r="PYB2" s="128"/>
      <c r="PYC2" s="128"/>
      <c r="PYD2" s="128"/>
      <c r="PYE2" s="128"/>
      <c r="PYF2" s="128"/>
      <c r="PYG2" s="128"/>
      <c r="PYH2" s="128"/>
      <c r="PYI2" s="128"/>
      <c r="PYJ2" s="128"/>
      <c r="PYK2" s="128"/>
      <c r="PYL2" s="128"/>
      <c r="PYM2" s="128"/>
      <c r="PYN2" s="128"/>
      <c r="PYO2" s="128"/>
      <c r="PYP2" s="128"/>
      <c r="PYQ2" s="128"/>
      <c r="PYR2" s="128"/>
      <c r="PYS2" s="128"/>
      <c r="PYT2" s="128"/>
      <c r="PYU2" s="128"/>
      <c r="PYV2" s="128"/>
      <c r="PYW2" s="128"/>
      <c r="PYX2" s="128"/>
      <c r="PYY2" s="128"/>
      <c r="PYZ2" s="128"/>
      <c r="PZA2" s="128"/>
      <c r="PZB2" s="128"/>
      <c r="PZC2" s="128"/>
      <c r="PZD2" s="128"/>
      <c r="PZE2" s="128"/>
      <c r="PZF2" s="128"/>
      <c r="PZG2" s="128"/>
      <c r="PZH2" s="128"/>
      <c r="PZI2" s="128"/>
      <c r="PZJ2" s="128"/>
      <c r="PZK2" s="128"/>
      <c r="PZL2" s="128"/>
      <c r="PZM2" s="128"/>
      <c r="PZN2" s="128"/>
      <c r="PZO2" s="128"/>
      <c r="PZP2" s="128"/>
      <c r="PZQ2" s="128"/>
      <c r="PZR2" s="128"/>
      <c r="PZS2" s="128"/>
      <c r="PZT2" s="128"/>
      <c r="PZU2" s="128"/>
      <c r="PZV2" s="128"/>
      <c r="PZW2" s="128"/>
      <c r="PZX2" s="128"/>
      <c r="PZY2" s="128"/>
      <c r="PZZ2" s="128"/>
      <c r="QAA2" s="128"/>
      <c r="QAB2" s="128"/>
      <c r="QAC2" s="128"/>
      <c r="QAD2" s="128"/>
      <c r="QAE2" s="128"/>
      <c r="QAF2" s="128"/>
      <c r="QAG2" s="128"/>
      <c r="QAH2" s="128"/>
      <c r="QAI2" s="128"/>
      <c r="QAJ2" s="128"/>
      <c r="QAK2" s="128"/>
      <c r="QAL2" s="128"/>
      <c r="QAM2" s="128"/>
      <c r="QAN2" s="128"/>
      <c r="QAO2" s="128"/>
      <c r="QAP2" s="128"/>
      <c r="QAQ2" s="128"/>
      <c r="QAR2" s="128"/>
      <c r="QAS2" s="128"/>
      <c r="QAT2" s="128"/>
      <c r="QAU2" s="128"/>
      <c r="QAV2" s="128"/>
      <c r="QAW2" s="128"/>
      <c r="QAX2" s="128"/>
      <c r="QAY2" s="128"/>
      <c r="QAZ2" s="128"/>
      <c r="QBA2" s="128"/>
      <c r="QBB2" s="128"/>
      <c r="QBC2" s="128"/>
      <c r="QBD2" s="128"/>
      <c r="QBE2" s="128"/>
      <c r="QBF2" s="128"/>
      <c r="QBG2" s="128"/>
      <c r="QBH2" s="128"/>
      <c r="QBI2" s="128"/>
      <c r="QBJ2" s="128"/>
      <c r="QBK2" s="128"/>
      <c r="QBL2" s="128"/>
      <c r="QBM2" s="128"/>
      <c r="QBN2" s="128"/>
      <c r="QBO2" s="128"/>
      <c r="QBP2" s="128"/>
      <c r="QBQ2" s="128"/>
      <c r="QBR2" s="128"/>
      <c r="QBS2" s="128"/>
      <c r="QBT2" s="128"/>
      <c r="QBU2" s="128"/>
      <c r="QBV2" s="128"/>
      <c r="QBW2" s="128"/>
      <c r="QBX2" s="128"/>
      <c r="QBY2" s="128"/>
      <c r="QBZ2" s="128"/>
      <c r="QCA2" s="128"/>
      <c r="QCB2" s="128"/>
      <c r="QCC2" s="128"/>
      <c r="QCD2" s="128"/>
      <c r="QCE2" s="128"/>
      <c r="QCF2" s="128"/>
      <c r="QCG2" s="128"/>
      <c r="QCH2" s="128"/>
      <c r="QCI2" s="128"/>
      <c r="QCJ2" s="128"/>
      <c r="QCK2" s="128"/>
      <c r="QCL2" s="128"/>
      <c r="QCM2" s="128"/>
      <c r="QCN2" s="128"/>
      <c r="QCO2" s="128"/>
      <c r="QCP2" s="128"/>
      <c r="QCQ2" s="128"/>
      <c r="QCR2" s="128"/>
      <c r="QCS2" s="128"/>
      <c r="QCT2" s="128"/>
      <c r="QCU2" s="128"/>
      <c r="QCV2" s="128"/>
      <c r="QCW2" s="128"/>
      <c r="QCX2" s="128"/>
      <c r="QCY2" s="128"/>
      <c r="QCZ2" s="128"/>
      <c r="QDA2" s="128"/>
      <c r="QDB2" s="128"/>
      <c r="QDC2" s="128"/>
      <c r="QDD2" s="128"/>
      <c r="QDE2" s="128"/>
      <c r="QDF2" s="128"/>
      <c r="QDG2" s="128"/>
      <c r="QDH2" s="128"/>
      <c r="QDI2" s="128"/>
      <c r="QDJ2" s="128"/>
      <c r="QDK2" s="128"/>
      <c r="QDL2" s="128"/>
      <c r="QDM2" s="128"/>
      <c r="QDN2" s="128"/>
      <c r="QDO2" s="128"/>
      <c r="QDP2" s="128"/>
      <c r="QDQ2" s="128"/>
      <c r="QDR2" s="128"/>
      <c r="QDS2" s="128"/>
      <c r="QDT2" s="128"/>
      <c r="QDU2" s="128"/>
      <c r="QDV2" s="128"/>
      <c r="QDW2" s="128"/>
      <c r="QDX2" s="128"/>
      <c r="QDY2" s="128"/>
      <c r="QDZ2" s="128"/>
      <c r="QEA2" s="128"/>
      <c r="QEB2" s="128"/>
      <c r="QEC2" s="128"/>
      <c r="QED2" s="128"/>
      <c r="QEE2" s="128"/>
      <c r="QEF2" s="128"/>
      <c r="QEG2" s="128"/>
      <c r="QEH2" s="128"/>
      <c r="QEI2" s="128"/>
      <c r="QEJ2" s="128"/>
      <c r="QEK2" s="128"/>
      <c r="QEL2" s="128"/>
      <c r="QEM2" s="128"/>
      <c r="QEN2" s="128"/>
      <c r="QEO2" s="128"/>
      <c r="QEP2" s="128"/>
      <c r="QEQ2" s="128"/>
      <c r="QER2" s="128"/>
      <c r="QES2" s="128"/>
      <c r="QET2" s="128"/>
      <c r="QEU2" s="128"/>
      <c r="QEV2" s="128"/>
      <c r="QEW2" s="128"/>
      <c r="QEX2" s="128"/>
      <c r="QEY2" s="128"/>
      <c r="QEZ2" s="128"/>
      <c r="QFA2" s="128"/>
      <c r="QFB2" s="128"/>
      <c r="QFC2" s="128"/>
      <c r="QFD2" s="128"/>
      <c r="QFE2" s="128"/>
      <c r="QFF2" s="128"/>
      <c r="QFG2" s="128"/>
      <c r="QFH2" s="128"/>
      <c r="QFI2" s="128"/>
      <c r="QFJ2" s="128"/>
      <c r="QFK2" s="128"/>
      <c r="QFL2" s="128"/>
      <c r="QFM2" s="128"/>
      <c r="QFN2" s="128"/>
      <c r="QFO2" s="128"/>
      <c r="QFP2" s="128"/>
      <c r="QFQ2" s="128"/>
      <c r="QFR2" s="128"/>
      <c r="QFS2" s="128"/>
      <c r="QFT2" s="128"/>
      <c r="QFU2" s="128"/>
      <c r="QFV2" s="128"/>
      <c r="QFW2" s="128"/>
      <c r="QFX2" s="128"/>
      <c r="QFY2" s="128"/>
      <c r="QFZ2" s="128"/>
      <c r="QGA2" s="128"/>
      <c r="QGB2" s="128"/>
      <c r="QGC2" s="128"/>
      <c r="QGD2" s="128"/>
      <c r="QGE2" s="128"/>
      <c r="QGF2" s="128"/>
      <c r="QGG2" s="128"/>
      <c r="QGH2" s="128"/>
      <c r="QGI2" s="128"/>
      <c r="QGJ2" s="128"/>
      <c r="QGK2" s="128"/>
      <c r="QGL2" s="128"/>
      <c r="QGM2" s="128"/>
      <c r="QGN2" s="128"/>
      <c r="QGO2" s="128"/>
      <c r="QGP2" s="128"/>
      <c r="QGQ2" s="128"/>
      <c r="QGR2" s="128"/>
      <c r="QGS2" s="128"/>
      <c r="QGT2" s="128"/>
      <c r="QGU2" s="128"/>
      <c r="QGV2" s="128"/>
      <c r="QGW2" s="128"/>
      <c r="QGX2" s="128"/>
      <c r="QGY2" s="128"/>
      <c r="QGZ2" s="128"/>
      <c r="QHA2" s="128"/>
      <c r="QHB2" s="128"/>
      <c r="QHC2" s="128"/>
      <c r="QHD2" s="128"/>
      <c r="QHE2" s="128"/>
      <c r="QHF2" s="128"/>
      <c r="QHG2" s="128"/>
      <c r="QHH2" s="128"/>
      <c r="QHI2" s="128"/>
      <c r="QHJ2" s="128"/>
      <c r="QHK2" s="128"/>
      <c r="QHL2" s="128"/>
      <c r="QHM2" s="128"/>
      <c r="QHN2" s="128"/>
      <c r="QHO2" s="128"/>
      <c r="QHP2" s="128"/>
      <c r="QHQ2" s="128"/>
      <c r="QHR2" s="128"/>
      <c r="QHS2" s="128"/>
      <c r="QHT2" s="128"/>
      <c r="QHU2" s="128"/>
      <c r="QHV2" s="128"/>
      <c r="QHW2" s="128"/>
      <c r="QHX2" s="128"/>
      <c r="QHY2" s="128"/>
      <c r="QHZ2" s="128"/>
      <c r="QIA2" s="128"/>
      <c r="QIB2" s="128"/>
      <c r="QIC2" s="128"/>
      <c r="QID2" s="128"/>
      <c r="QIE2" s="128"/>
      <c r="QIF2" s="128"/>
      <c r="QIG2" s="128"/>
      <c r="QIH2" s="128"/>
      <c r="QII2" s="128"/>
      <c r="QIJ2" s="128"/>
      <c r="QIK2" s="128"/>
      <c r="QIL2" s="128"/>
      <c r="QIM2" s="128"/>
      <c r="QIN2" s="128"/>
      <c r="QIO2" s="128"/>
      <c r="QIP2" s="128"/>
      <c r="QIQ2" s="128"/>
      <c r="QIR2" s="128"/>
      <c r="QIS2" s="128"/>
      <c r="QIT2" s="128"/>
      <c r="QIU2" s="128"/>
      <c r="QIV2" s="128"/>
      <c r="QIW2" s="128"/>
      <c r="QIX2" s="128"/>
      <c r="QIY2" s="128"/>
      <c r="QIZ2" s="128"/>
      <c r="QJA2" s="128"/>
      <c r="QJB2" s="128"/>
      <c r="QJC2" s="128"/>
      <c r="QJD2" s="128"/>
      <c r="QJE2" s="128"/>
      <c r="QJF2" s="128"/>
      <c r="QJG2" s="128"/>
      <c r="QJH2" s="128"/>
      <c r="QJI2" s="128"/>
      <c r="QJJ2" s="128"/>
      <c r="QJK2" s="128"/>
      <c r="QJL2" s="128"/>
      <c r="QJM2" s="128"/>
      <c r="QJN2" s="128"/>
      <c r="QJO2" s="128"/>
      <c r="QJP2" s="128"/>
      <c r="QJQ2" s="128"/>
      <c r="QJR2" s="128"/>
      <c r="QJS2" s="128"/>
      <c r="QJT2" s="128"/>
      <c r="QJU2" s="128"/>
      <c r="QJV2" s="128"/>
      <c r="QJW2" s="128"/>
      <c r="QJX2" s="128"/>
      <c r="QJY2" s="128"/>
      <c r="QJZ2" s="128"/>
      <c r="QKA2" s="128"/>
      <c r="QKB2" s="128"/>
      <c r="QKC2" s="128"/>
      <c r="QKD2" s="128"/>
      <c r="QKE2" s="128"/>
      <c r="QKF2" s="128"/>
      <c r="QKG2" s="128"/>
      <c r="QKH2" s="128"/>
      <c r="QKI2" s="128"/>
      <c r="QKJ2" s="128"/>
      <c r="QKK2" s="128"/>
      <c r="QKL2" s="128"/>
      <c r="QKM2" s="128"/>
      <c r="QKN2" s="128"/>
      <c r="QKO2" s="128"/>
      <c r="QKP2" s="128"/>
      <c r="QKQ2" s="128"/>
      <c r="QKR2" s="128"/>
      <c r="QKS2" s="128"/>
      <c r="QKT2" s="128"/>
      <c r="QKU2" s="128"/>
      <c r="QKV2" s="128"/>
      <c r="QKW2" s="128"/>
      <c r="QKX2" s="128"/>
      <c r="QKY2" s="128"/>
      <c r="QKZ2" s="128"/>
      <c r="QLA2" s="128"/>
      <c r="QLB2" s="128"/>
      <c r="QLC2" s="128"/>
      <c r="QLD2" s="128"/>
      <c r="QLE2" s="128"/>
      <c r="QLF2" s="128"/>
      <c r="QLG2" s="128"/>
      <c r="QLH2" s="128"/>
      <c r="QLI2" s="128"/>
      <c r="QLJ2" s="128"/>
      <c r="QLK2" s="128"/>
      <c r="QLL2" s="128"/>
      <c r="QLM2" s="128"/>
      <c r="QLN2" s="128"/>
      <c r="QLO2" s="128"/>
      <c r="QLP2" s="128"/>
      <c r="QLQ2" s="128"/>
      <c r="QLR2" s="128"/>
      <c r="QLS2" s="128"/>
      <c r="QLT2" s="128"/>
      <c r="QLU2" s="128"/>
      <c r="QLV2" s="128"/>
      <c r="QLW2" s="128"/>
      <c r="QLX2" s="128"/>
      <c r="QLY2" s="128"/>
      <c r="QLZ2" s="128"/>
      <c r="QMA2" s="128"/>
      <c r="QMB2" s="128"/>
      <c r="QMC2" s="128"/>
      <c r="QMD2" s="128"/>
      <c r="QME2" s="128"/>
      <c r="QMF2" s="128"/>
      <c r="QMG2" s="128"/>
      <c r="QMH2" s="128"/>
      <c r="QMI2" s="128"/>
      <c r="QMJ2" s="128"/>
      <c r="QMK2" s="128"/>
      <c r="QML2" s="128"/>
      <c r="QMM2" s="128"/>
      <c r="QMN2" s="128"/>
      <c r="QMO2" s="128"/>
      <c r="QMP2" s="128"/>
      <c r="QMQ2" s="128"/>
      <c r="QMR2" s="128"/>
      <c r="QMS2" s="128"/>
      <c r="QMT2" s="128"/>
      <c r="QMU2" s="128"/>
      <c r="QMV2" s="128"/>
      <c r="QMW2" s="128"/>
      <c r="QMX2" s="128"/>
      <c r="QMY2" s="128"/>
      <c r="QMZ2" s="128"/>
      <c r="QNA2" s="128"/>
      <c r="QNB2" s="128"/>
      <c r="QNC2" s="128"/>
      <c r="QND2" s="128"/>
      <c r="QNE2" s="128"/>
      <c r="QNF2" s="128"/>
      <c r="QNG2" s="128"/>
      <c r="QNH2" s="128"/>
      <c r="QNI2" s="128"/>
      <c r="QNJ2" s="128"/>
      <c r="QNK2" s="128"/>
      <c r="QNL2" s="128"/>
      <c r="QNM2" s="128"/>
      <c r="QNN2" s="128"/>
      <c r="QNO2" s="128"/>
      <c r="QNP2" s="128"/>
      <c r="QNQ2" s="128"/>
      <c r="QNR2" s="128"/>
      <c r="QNS2" s="128"/>
      <c r="QNT2" s="128"/>
      <c r="QNU2" s="128"/>
      <c r="QNV2" s="128"/>
      <c r="QNW2" s="128"/>
      <c r="QNX2" s="128"/>
      <c r="QNY2" s="128"/>
      <c r="QNZ2" s="128"/>
      <c r="QOA2" s="128"/>
      <c r="QOB2" s="128"/>
      <c r="QOC2" s="128"/>
      <c r="QOD2" s="128"/>
      <c r="QOE2" s="128"/>
      <c r="QOF2" s="128"/>
      <c r="QOG2" s="128"/>
      <c r="QOH2" s="128"/>
      <c r="QOI2" s="128"/>
      <c r="QOJ2" s="128"/>
      <c r="QOK2" s="128"/>
      <c r="QOL2" s="128"/>
      <c r="QOM2" s="128"/>
      <c r="QON2" s="128"/>
      <c r="QOO2" s="128"/>
      <c r="QOP2" s="128"/>
      <c r="QOQ2" s="128"/>
      <c r="QOR2" s="128"/>
      <c r="QOS2" s="128"/>
      <c r="QOT2" s="128"/>
      <c r="QOU2" s="128"/>
      <c r="QOV2" s="128"/>
      <c r="QOW2" s="128"/>
      <c r="QOX2" s="128"/>
      <c r="QOY2" s="128"/>
      <c r="QOZ2" s="128"/>
      <c r="QPA2" s="128"/>
      <c r="QPB2" s="128"/>
      <c r="QPC2" s="128"/>
      <c r="QPD2" s="128"/>
      <c r="QPE2" s="128"/>
      <c r="QPF2" s="128"/>
      <c r="QPG2" s="128"/>
      <c r="QPH2" s="128"/>
      <c r="QPI2" s="128"/>
      <c r="QPJ2" s="128"/>
      <c r="QPK2" s="128"/>
      <c r="QPL2" s="128"/>
      <c r="QPM2" s="128"/>
      <c r="QPN2" s="128"/>
      <c r="QPO2" s="128"/>
      <c r="QPP2" s="128"/>
      <c r="QPQ2" s="128"/>
      <c r="QPR2" s="128"/>
      <c r="QPS2" s="128"/>
      <c r="QPT2" s="128"/>
      <c r="QPU2" s="128"/>
      <c r="QPV2" s="128"/>
      <c r="QPW2" s="128"/>
      <c r="QPX2" s="128"/>
      <c r="QPY2" s="128"/>
      <c r="QPZ2" s="128"/>
      <c r="QQA2" s="128"/>
      <c r="QQB2" s="128"/>
      <c r="QQC2" s="128"/>
      <c r="QQD2" s="128"/>
      <c r="QQE2" s="128"/>
      <c r="QQF2" s="128"/>
      <c r="QQG2" s="128"/>
      <c r="QQH2" s="128"/>
      <c r="QQI2" s="128"/>
      <c r="QQJ2" s="128"/>
      <c r="QQK2" s="128"/>
      <c r="QQL2" s="128"/>
      <c r="QQM2" s="128"/>
      <c r="QQN2" s="128"/>
      <c r="QQO2" s="128"/>
      <c r="QQP2" s="128"/>
      <c r="QQQ2" s="128"/>
      <c r="QQR2" s="128"/>
      <c r="QQS2" s="128"/>
      <c r="QQT2" s="128"/>
      <c r="QQU2" s="128"/>
      <c r="QQV2" s="128"/>
      <c r="QQW2" s="128"/>
      <c r="QQX2" s="128"/>
      <c r="QQY2" s="128"/>
      <c r="QQZ2" s="128"/>
      <c r="QRA2" s="128"/>
      <c r="QRB2" s="128"/>
      <c r="QRC2" s="128"/>
      <c r="QRD2" s="128"/>
      <c r="QRE2" s="128"/>
      <c r="QRF2" s="128"/>
      <c r="QRG2" s="128"/>
      <c r="QRH2" s="128"/>
      <c r="QRI2" s="128"/>
      <c r="QRJ2" s="128"/>
      <c r="QRK2" s="128"/>
      <c r="QRL2" s="128"/>
      <c r="QRM2" s="128"/>
      <c r="QRN2" s="128"/>
      <c r="QRO2" s="128"/>
      <c r="QRP2" s="128"/>
      <c r="QRQ2" s="128"/>
      <c r="QRR2" s="128"/>
      <c r="QRS2" s="128"/>
      <c r="QRT2" s="128"/>
      <c r="QRU2" s="128"/>
      <c r="QRV2" s="128"/>
      <c r="QRW2" s="128"/>
      <c r="QRX2" s="128"/>
      <c r="QRY2" s="128"/>
      <c r="QRZ2" s="128"/>
      <c r="QSA2" s="128"/>
      <c r="QSB2" s="128"/>
      <c r="QSC2" s="128"/>
      <c r="QSD2" s="128"/>
      <c r="QSE2" s="128"/>
      <c r="QSF2" s="128"/>
      <c r="QSG2" s="128"/>
      <c r="QSH2" s="128"/>
      <c r="QSI2" s="128"/>
      <c r="QSJ2" s="128"/>
      <c r="QSK2" s="128"/>
      <c r="QSL2" s="128"/>
      <c r="QSM2" s="128"/>
      <c r="QSN2" s="128"/>
      <c r="QSO2" s="128"/>
      <c r="QSP2" s="128"/>
      <c r="QSQ2" s="128"/>
      <c r="QSR2" s="128"/>
      <c r="QSS2" s="128"/>
      <c r="QST2" s="128"/>
      <c r="QSU2" s="128"/>
      <c r="QSV2" s="128"/>
      <c r="QSW2" s="128"/>
      <c r="QSX2" s="128"/>
      <c r="QSY2" s="128"/>
      <c r="QSZ2" s="128"/>
      <c r="QTA2" s="128"/>
      <c r="QTB2" s="128"/>
      <c r="QTC2" s="128"/>
      <c r="QTD2" s="128"/>
      <c r="QTE2" s="128"/>
      <c r="QTF2" s="128"/>
      <c r="QTG2" s="128"/>
      <c r="QTH2" s="128"/>
      <c r="QTI2" s="128"/>
      <c r="QTJ2" s="128"/>
      <c r="QTK2" s="128"/>
      <c r="QTL2" s="128"/>
      <c r="QTM2" s="128"/>
      <c r="QTN2" s="128"/>
      <c r="QTO2" s="128"/>
      <c r="QTP2" s="128"/>
      <c r="QTQ2" s="128"/>
      <c r="QTR2" s="128"/>
      <c r="QTS2" s="128"/>
      <c r="QTT2" s="128"/>
      <c r="QTU2" s="128"/>
      <c r="QTV2" s="128"/>
      <c r="QTW2" s="128"/>
      <c r="QTX2" s="128"/>
      <c r="QTY2" s="128"/>
      <c r="QTZ2" s="128"/>
      <c r="QUA2" s="128"/>
      <c r="QUB2" s="128"/>
      <c r="QUC2" s="128"/>
      <c r="QUD2" s="128"/>
      <c r="QUE2" s="128"/>
      <c r="QUF2" s="128"/>
      <c r="QUG2" s="128"/>
      <c r="QUH2" s="128"/>
      <c r="QUI2" s="128"/>
      <c r="QUJ2" s="128"/>
      <c r="QUK2" s="128"/>
      <c r="QUL2" s="128"/>
      <c r="QUM2" s="128"/>
      <c r="QUN2" s="128"/>
      <c r="QUO2" s="128"/>
      <c r="QUP2" s="128"/>
      <c r="QUQ2" s="128"/>
      <c r="QUR2" s="128"/>
      <c r="QUS2" s="128"/>
      <c r="QUT2" s="128"/>
      <c r="QUU2" s="128"/>
      <c r="QUV2" s="128"/>
      <c r="QUW2" s="128"/>
      <c r="QUX2" s="128"/>
      <c r="QUY2" s="128"/>
      <c r="QUZ2" s="128"/>
      <c r="QVA2" s="128"/>
      <c r="QVB2" s="128"/>
      <c r="QVC2" s="128"/>
      <c r="QVD2" s="128"/>
      <c r="QVE2" s="128"/>
      <c r="QVF2" s="128"/>
      <c r="QVG2" s="128"/>
      <c r="QVH2" s="128"/>
      <c r="QVI2" s="128"/>
      <c r="QVJ2" s="128"/>
      <c r="QVK2" s="128"/>
      <c r="QVL2" s="128"/>
      <c r="QVM2" s="128"/>
      <c r="QVN2" s="128"/>
      <c r="QVO2" s="128"/>
      <c r="QVP2" s="128"/>
      <c r="QVQ2" s="128"/>
      <c r="QVR2" s="128"/>
      <c r="QVS2" s="128"/>
      <c r="QVT2" s="128"/>
      <c r="QVU2" s="128"/>
      <c r="QVV2" s="128"/>
      <c r="QVW2" s="128"/>
      <c r="QVX2" s="128"/>
      <c r="QVY2" s="128"/>
      <c r="QVZ2" s="128"/>
      <c r="QWA2" s="128"/>
      <c r="QWB2" s="128"/>
      <c r="QWC2" s="128"/>
      <c r="QWD2" s="128"/>
      <c r="QWE2" s="128"/>
      <c r="QWF2" s="128"/>
      <c r="QWG2" s="128"/>
      <c r="QWH2" s="128"/>
      <c r="QWI2" s="128"/>
      <c r="QWJ2" s="128"/>
      <c r="QWK2" s="128"/>
      <c r="QWL2" s="128"/>
      <c r="QWM2" s="128"/>
      <c r="QWN2" s="128"/>
      <c r="QWO2" s="128"/>
      <c r="QWP2" s="128"/>
      <c r="QWQ2" s="128"/>
      <c r="QWR2" s="128"/>
      <c r="QWS2" s="128"/>
      <c r="QWT2" s="128"/>
      <c r="QWU2" s="128"/>
      <c r="QWV2" s="128"/>
      <c r="QWW2" s="128"/>
      <c r="QWX2" s="128"/>
      <c r="QWY2" s="128"/>
      <c r="QWZ2" s="128"/>
      <c r="QXA2" s="128"/>
      <c r="QXB2" s="128"/>
      <c r="QXC2" s="128"/>
      <c r="QXD2" s="128"/>
      <c r="QXE2" s="128"/>
      <c r="QXF2" s="128"/>
      <c r="QXG2" s="128"/>
      <c r="QXH2" s="128"/>
      <c r="QXI2" s="128"/>
      <c r="QXJ2" s="128"/>
      <c r="QXK2" s="128"/>
      <c r="QXL2" s="128"/>
      <c r="QXM2" s="128"/>
      <c r="QXN2" s="128"/>
      <c r="QXO2" s="128"/>
      <c r="QXP2" s="128"/>
      <c r="QXQ2" s="128"/>
      <c r="QXR2" s="128"/>
      <c r="QXS2" s="128"/>
      <c r="QXT2" s="128"/>
      <c r="QXU2" s="128"/>
      <c r="QXV2" s="128"/>
      <c r="QXW2" s="128"/>
      <c r="QXX2" s="128"/>
      <c r="QXY2" s="128"/>
      <c r="QXZ2" s="128"/>
      <c r="QYA2" s="128"/>
      <c r="QYB2" s="128"/>
      <c r="QYC2" s="128"/>
      <c r="QYD2" s="128"/>
      <c r="QYE2" s="128"/>
      <c r="QYF2" s="128"/>
      <c r="QYG2" s="128"/>
      <c r="QYH2" s="128"/>
      <c r="QYI2" s="128"/>
      <c r="QYJ2" s="128"/>
      <c r="QYK2" s="128"/>
      <c r="QYL2" s="128"/>
      <c r="QYM2" s="128"/>
      <c r="QYN2" s="128"/>
      <c r="QYO2" s="128"/>
      <c r="QYP2" s="128"/>
      <c r="QYQ2" s="128"/>
      <c r="QYR2" s="128"/>
      <c r="QYS2" s="128"/>
      <c r="QYT2" s="128"/>
      <c r="QYU2" s="128"/>
      <c r="QYV2" s="128"/>
      <c r="QYW2" s="128"/>
      <c r="QYX2" s="128"/>
      <c r="QYY2" s="128"/>
      <c r="QYZ2" s="128"/>
      <c r="QZA2" s="128"/>
      <c r="QZB2" s="128"/>
      <c r="QZC2" s="128"/>
      <c r="QZD2" s="128"/>
      <c r="QZE2" s="128"/>
      <c r="QZF2" s="128"/>
      <c r="QZG2" s="128"/>
      <c r="QZH2" s="128"/>
      <c r="QZI2" s="128"/>
      <c r="QZJ2" s="128"/>
      <c r="QZK2" s="128"/>
      <c r="QZL2" s="128"/>
      <c r="QZM2" s="128"/>
      <c r="QZN2" s="128"/>
      <c r="QZO2" s="128"/>
      <c r="QZP2" s="128"/>
      <c r="QZQ2" s="128"/>
      <c r="QZR2" s="128"/>
      <c r="QZS2" s="128"/>
      <c r="QZT2" s="128"/>
      <c r="QZU2" s="128"/>
      <c r="QZV2" s="128"/>
      <c r="QZW2" s="128"/>
      <c r="QZX2" s="128"/>
      <c r="QZY2" s="128"/>
      <c r="QZZ2" s="128"/>
      <c r="RAA2" s="128"/>
      <c r="RAB2" s="128"/>
      <c r="RAC2" s="128"/>
      <c r="RAD2" s="128"/>
      <c r="RAE2" s="128"/>
      <c r="RAF2" s="128"/>
      <c r="RAG2" s="128"/>
      <c r="RAH2" s="128"/>
      <c r="RAI2" s="128"/>
      <c r="RAJ2" s="128"/>
      <c r="RAK2" s="128"/>
      <c r="RAL2" s="128"/>
      <c r="RAM2" s="128"/>
      <c r="RAN2" s="128"/>
      <c r="RAO2" s="128"/>
      <c r="RAP2" s="128"/>
      <c r="RAQ2" s="128"/>
      <c r="RAR2" s="128"/>
      <c r="RAS2" s="128"/>
      <c r="RAT2" s="128"/>
      <c r="RAU2" s="128"/>
      <c r="RAV2" s="128"/>
      <c r="RAW2" s="128"/>
      <c r="RAX2" s="128"/>
      <c r="RAY2" s="128"/>
      <c r="RAZ2" s="128"/>
      <c r="RBA2" s="128"/>
      <c r="RBB2" s="128"/>
      <c r="RBC2" s="128"/>
      <c r="RBD2" s="128"/>
      <c r="RBE2" s="128"/>
      <c r="RBF2" s="128"/>
      <c r="RBG2" s="128"/>
      <c r="RBH2" s="128"/>
      <c r="RBI2" s="128"/>
      <c r="RBJ2" s="128"/>
      <c r="RBK2" s="128"/>
      <c r="RBL2" s="128"/>
      <c r="RBM2" s="128"/>
      <c r="RBN2" s="128"/>
      <c r="RBO2" s="128"/>
      <c r="RBP2" s="128"/>
      <c r="RBQ2" s="128"/>
      <c r="RBR2" s="128"/>
      <c r="RBS2" s="128"/>
      <c r="RBT2" s="128"/>
      <c r="RBU2" s="128"/>
      <c r="RBV2" s="128"/>
      <c r="RBW2" s="128"/>
      <c r="RBX2" s="128"/>
      <c r="RBY2" s="128"/>
      <c r="RBZ2" s="128"/>
      <c r="RCA2" s="128"/>
      <c r="RCB2" s="128"/>
      <c r="RCC2" s="128"/>
      <c r="RCD2" s="128"/>
      <c r="RCE2" s="128"/>
      <c r="RCF2" s="128"/>
      <c r="RCG2" s="128"/>
      <c r="RCH2" s="128"/>
      <c r="RCI2" s="128"/>
      <c r="RCJ2" s="128"/>
      <c r="RCK2" s="128"/>
      <c r="RCL2" s="128"/>
      <c r="RCM2" s="128"/>
      <c r="RCN2" s="128"/>
      <c r="RCO2" s="128"/>
      <c r="RCP2" s="128"/>
      <c r="RCQ2" s="128"/>
      <c r="RCR2" s="128"/>
      <c r="RCS2" s="128"/>
      <c r="RCT2" s="128"/>
      <c r="RCU2" s="128"/>
      <c r="RCV2" s="128"/>
      <c r="RCW2" s="128"/>
      <c r="RCX2" s="128"/>
      <c r="RCY2" s="128"/>
      <c r="RCZ2" s="128"/>
      <c r="RDA2" s="128"/>
      <c r="RDB2" s="128"/>
      <c r="RDC2" s="128"/>
      <c r="RDD2" s="128"/>
      <c r="RDE2" s="128"/>
      <c r="RDF2" s="128"/>
      <c r="RDG2" s="128"/>
      <c r="RDH2" s="128"/>
      <c r="RDI2" s="128"/>
      <c r="RDJ2" s="128"/>
      <c r="RDK2" s="128"/>
      <c r="RDL2" s="128"/>
      <c r="RDM2" s="128"/>
      <c r="RDN2" s="128"/>
      <c r="RDO2" s="128"/>
      <c r="RDP2" s="128"/>
      <c r="RDQ2" s="128"/>
      <c r="RDR2" s="128"/>
      <c r="RDS2" s="128"/>
      <c r="RDT2" s="128"/>
      <c r="RDU2" s="128"/>
      <c r="RDV2" s="128"/>
      <c r="RDW2" s="128"/>
      <c r="RDX2" s="128"/>
      <c r="RDY2" s="128"/>
      <c r="RDZ2" s="128"/>
      <c r="REA2" s="128"/>
      <c r="REB2" s="128"/>
      <c r="REC2" s="128"/>
      <c r="RED2" s="128"/>
      <c r="REE2" s="128"/>
      <c r="REF2" s="128"/>
      <c r="REG2" s="128"/>
      <c r="REH2" s="128"/>
      <c r="REI2" s="128"/>
      <c r="REJ2" s="128"/>
      <c r="REK2" s="128"/>
      <c r="REL2" s="128"/>
      <c r="REM2" s="128"/>
      <c r="REN2" s="128"/>
      <c r="REO2" s="128"/>
      <c r="REP2" s="128"/>
      <c r="REQ2" s="128"/>
      <c r="RER2" s="128"/>
      <c r="RES2" s="128"/>
      <c r="RET2" s="128"/>
      <c r="REU2" s="128"/>
      <c r="REV2" s="128"/>
      <c r="REW2" s="128"/>
      <c r="REX2" s="128"/>
      <c r="REY2" s="128"/>
      <c r="REZ2" s="128"/>
      <c r="RFA2" s="128"/>
      <c r="RFB2" s="128"/>
      <c r="RFC2" s="128"/>
      <c r="RFD2" s="128"/>
      <c r="RFE2" s="128"/>
      <c r="RFF2" s="128"/>
      <c r="RFG2" s="128"/>
      <c r="RFH2" s="128"/>
      <c r="RFI2" s="128"/>
      <c r="RFJ2" s="128"/>
      <c r="RFK2" s="128"/>
      <c r="RFL2" s="128"/>
      <c r="RFM2" s="128"/>
      <c r="RFN2" s="128"/>
      <c r="RFO2" s="128"/>
      <c r="RFP2" s="128"/>
      <c r="RFQ2" s="128"/>
      <c r="RFR2" s="128"/>
      <c r="RFS2" s="128"/>
      <c r="RFT2" s="128"/>
      <c r="RFU2" s="128"/>
      <c r="RFV2" s="128"/>
      <c r="RFW2" s="128"/>
      <c r="RFX2" s="128"/>
      <c r="RFY2" s="128"/>
      <c r="RFZ2" s="128"/>
      <c r="RGA2" s="128"/>
      <c r="RGB2" s="128"/>
      <c r="RGC2" s="128"/>
      <c r="RGD2" s="128"/>
      <c r="RGE2" s="128"/>
      <c r="RGF2" s="128"/>
      <c r="RGG2" s="128"/>
      <c r="RGH2" s="128"/>
      <c r="RGI2" s="128"/>
      <c r="RGJ2" s="128"/>
      <c r="RGK2" s="128"/>
      <c r="RGL2" s="128"/>
      <c r="RGM2" s="128"/>
      <c r="RGN2" s="128"/>
      <c r="RGO2" s="128"/>
      <c r="RGP2" s="128"/>
      <c r="RGQ2" s="128"/>
      <c r="RGR2" s="128"/>
      <c r="RGS2" s="128"/>
      <c r="RGT2" s="128"/>
      <c r="RGU2" s="128"/>
      <c r="RGV2" s="128"/>
      <c r="RGW2" s="128"/>
      <c r="RGX2" s="128"/>
      <c r="RGY2" s="128"/>
      <c r="RGZ2" s="128"/>
      <c r="RHA2" s="128"/>
      <c r="RHB2" s="128"/>
      <c r="RHC2" s="128"/>
      <c r="RHD2" s="128"/>
      <c r="RHE2" s="128"/>
      <c r="RHF2" s="128"/>
      <c r="RHG2" s="128"/>
      <c r="RHH2" s="128"/>
      <c r="RHI2" s="128"/>
      <c r="RHJ2" s="128"/>
      <c r="RHK2" s="128"/>
      <c r="RHL2" s="128"/>
      <c r="RHM2" s="128"/>
      <c r="RHN2" s="128"/>
      <c r="RHO2" s="128"/>
      <c r="RHP2" s="128"/>
      <c r="RHQ2" s="128"/>
      <c r="RHR2" s="128"/>
      <c r="RHS2" s="128"/>
      <c r="RHT2" s="128"/>
      <c r="RHU2" s="128"/>
      <c r="RHV2" s="128"/>
      <c r="RHW2" s="128"/>
      <c r="RHX2" s="128"/>
      <c r="RHY2" s="128"/>
      <c r="RHZ2" s="128"/>
      <c r="RIA2" s="128"/>
      <c r="RIB2" s="128"/>
      <c r="RIC2" s="128"/>
      <c r="RID2" s="128"/>
      <c r="RIE2" s="128"/>
      <c r="RIF2" s="128"/>
      <c r="RIG2" s="128"/>
      <c r="RIH2" s="128"/>
      <c r="RII2" s="128"/>
      <c r="RIJ2" s="128"/>
      <c r="RIK2" s="128"/>
      <c r="RIL2" s="128"/>
      <c r="RIM2" s="128"/>
      <c r="RIN2" s="128"/>
      <c r="RIO2" s="128"/>
      <c r="RIP2" s="128"/>
      <c r="RIQ2" s="128"/>
      <c r="RIR2" s="128"/>
      <c r="RIS2" s="128"/>
      <c r="RIT2" s="128"/>
      <c r="RIU2" s="128"/>
      <c r="RIV2" s="128"/>
      <c r="RIW2" s="128"/>
      <c r="RIX2" s="128"/>
      <c r="RIY2" s="128"/>
      <c r="RIZ2" s="128"/>
      <c r="RJA2" s="128"/>
      <c r="RJB2" s="128"/>
      <c r="RJC2" s="128"/>
      <c r="RJD2" s="128"/>
      <c r="RJE2" s="128"/>
      <c r="RJF2" s="128"/>
      <c r="RJG2" s="128"/>
      <c r="RJH2" s="128"/>
      <c r="RJI2" s="128"/>
      <c r="RJJ2" s="128"/>
      <c r="RJK2" s="128"/>
      <c r="RJL2" s="128"/>
      <c r="RJM2" s="128"/>
      <c r="RJN2" s="128"/>
      <c r="RJO2" s="128"/>
      <c r="RJP2" s="128"/>
      <c r="RJQ2" s="128"/>
      <c r="RJR2" s="128"/>
      <c r="RJS2" s="128"/>
      <c r="RJT2" s="128"/>
      <c r="RJU2" s="128"/>
      <c r="RJV2" s="128"/>
      <c r="RJW2" s="128"/>
      <c r="RJX2" s="128"/>
      <c r="RJY2" s="128"/>
      <c r="RJZ2" s="128"/>
      <c r="RKA2" s="128"/>
      <c r="RKB2" s="128"/>
      <c r="RKC2" s="128"/>
      <c r="RKD2" s="128"/>
      <c r="RKE2" s="128"/>
      <c r="RKF2" s="128"/>
      <c r="RKG2" s="128"/>
      <c r="RKH2" s="128"/>
      <c r="RKI2" s="128"/>
      <c r="RKJ2" s="128"/>
      <c r="RKK2" s="128"/>
      <c r="RKL2" s="128"/>
      <c r="RKM2" s="128"/>
      <c r="RKN2" s="128"/>
      <c r="RKO2" s="128"/>
      <c r="RKP2" s="128"/>
      <c r="RKQ2" s="128"/>
      <c r="RKR2" s="128"/>
      <c r="RKS2" s="128"/>
      <c r="RKT2" s="128"/>
      <c r="RKU2" s="128"/>
      <c r="RKV2" s="128"/>
      <c r="RKW2" s="128"/>
      <c r="RKX2" s="128"/>
      <c r="RKY2" s="128"/>
      <c r="RKZ2" s="128"/>
      <c r="RLA2" s="128"/>
      <c r="RLB2" s="128"/>
      <c r="RLC2" s="128"/>
      <c r="RLD2" s="128"/>
      <c r="RLE2" s="128"/>
      <c r="RLF2" s="128"/>
      <c r="RLG2" s="128"/>
      <c r="RLH2" s="128"/>
      <c r="RLI2" s="128"/>
      <c r="RLJ2" s="128"/>
      <c r="RLK2" s="128"/>
      <c r="RLL2" s="128"/>
      <c r="RLM2" s="128"/>
      <c r="RLN2" s="128"/>
      <c r="RLO2" s="128"/>
      <c r="RLP2" s="128"/>
      <c r="RLQ2" s="128"/>
      <c r="RLR2" s="128"/>
      <c r="RLS2" s="128"/>
      <c r="RLT2" s="128"/>
      <c r="RLU2" s="128"/>
      <c r="RLV2" s="128"/>
      <c r="RLW2" s="128"/>
      <c r="RLX2" s="128"/>
      <c r="RLY2" s="128"/>
      <c r="RLZ2" s="128"/>
      <c r="RMA2" s="128"/>
      <c r="RMB2" s="128"/>
      <c r="RMC2" s="128"/>
      <c r="RMD2" s="128"/>
      <c r="RME2" s="128"/>
      <c r="RMF2" s="128"/>
      <c r="RMG2" s="128"/>
      <c r="RMH2" s="128"/>
      <c r="RMI2" s="128"/>
      <c r="RMJ2" s="128"/>
      <c r="RMK2" s="128"/>
      <c r="RML2" s="128"/>
      <c r="RMM2" s="128"/>
      <c r="RMN2" s="128"/>
      <c r="RMO2" s="128"/>
      <c r="RMP2" s="128"/>
      <c r="RMQ2" s="128"/>
      <c r="RMR2" s="128"/>
      <c r="RMS2" s="128"/>
      <c r="RMT2" s="128"/>
      <c r="RMU2" s="128"/>
      <c r="RMV2" s="128"/>
      <c r="RMW2" s="128"/>
      <c r="RMX2" s="128"/>
      <c r="RMY2" s="128"/>
      <c r="RMZ2" s="128"/>
      <c r="RNA2" s="128"/>
      <c r="RNB2" s="128"/>
      <c r="RNC2" s="128"/>
      <c r="RND2" s="128"/>
      <c r="RNE2" s="128"/>
      <c r="RNF2" s="128"/>
      <c r="RNG2" s="128"/>
      <c r="RNH2" s="128"/>
      <c r="RNI2" s="128"/>
      <c r="RNJ2" s="128"/>
      <c r="RNK2" s="128"/>
      <c r="RNL2" s="128"/>
      <c r="RNM2" s="128"/>
      <c r="RNN2" s="128"/>
      <c r="RNO2" s="128"/>
      <c r="RNP2" s="128"/>
      <c r="RNQ2" s="128"/>
      <c r="RNR2" s="128"/>
      <c r="RNS2" s="128"/>
      <c r="RNT2" s="128"/>
      <c r="RNU2" s="128"/>
      <c r="RNV2" s="128"/>
      <c r="RNW2" s="128"/>
      <c r="RNX2" s="128"/>
      <c r="RNY2" s="128"/>
      <c r="RNZ2" s="128"/>
      <c r="ROA2" s="128"/>
      <c r="ROB2" s="128"/>
      <c r="ROC2" s="128"/>
      <c r="ROD2" s="128"/>
      <c r="ROE2" s="128"/>
      <c r="ROF2" s="128"/>
      <c r="ROG2" s="128"/>
      <c r="ROH2" s="128"/>
      <c r="ROI2" s="128"/>
      <c r="ROJ2" s="128"/>
      <c r="ROK2" s="128"/>
      <c r="ROL2" s="128"/>
      <c r="ROM2" s="128"/>
      <c r="RON2" s="128"/>
      <c r="ROO2" s="128"/>
      <c r="ROP2" s="128"/>
      <c r="ROQ2" s="128"/>
      <c r="ROR2" s="128"/>
      <c r="ROS2" s="128"/>
      <c r="ROT2" s="128"/>
      <c r="ROU2" s="128"/>
      <c r="ROV2" s="128"/>
      <c r="ROW2" s="128"/>
      <c r="ROX2" s="128"/>
      <c r="ROY2" s="128"/>
      <c r="ROZ2" s="128"/>
      <c r="RPA2" s="128"/>
      <c r="RPB2" s="128"/>
      <c r="RPC2" s="128"/>
      <c r="RPD2" s="128"/>
      <c r="RPE2" s="128"/>
      <c r="RPF2" s="128"/>
      <c r="RPG2" s="128"/>
      <c r="RPH2" s="128"/>
      <c r="RPI2" s="128"/>
      <c r="RPJ2" s="128"/>
      <c r="RPK2" s="128"/>
      <c r="RPL2" s="128"/>
      <c r="RPM2" s="128"/>
      <c r="RPN2" s="128"/>
      <c r="RPO2" s="128"/>
      <c r="RPP2" s="128"/>
      <c r="RPQ2" s="128"/>
      <c r="RPR2" s="128"/>
      <c r="RPS2" s="128"/>
      <c r="RPT2" s="128"/>
      <c r="RPU2" s="128"/>
      <c r="RPV2" s="128"/>
      <c r="RPW2" s="128"/>
      <c r="RPX2" s="128"/>
      <c r="RPY2" s="128"/>
      <c r="RPZ2" s="128"/>
      <c r="RQA2" s="128"/>
      <c r="RQB2" s="128"/>
      <c r="RQC2" s="128"/>
      <c r="RQD2" s="128"/>
      <c r="RQE2" s="128"/>
      <c r="RQF2" s="128"/>
      <c r="RQG2" s="128"/>
      <c r="RQH2" s="128"/>
      <c r="RQI2" s="128"/>
      <c r="RQJ2" s="128"/>
      <c r="RQK2" s="128"/>
      <c r="RQL2" s="128"/>
      <c r="RQM2" s="128"/>
      <c r="RQN2" s="128"/>
      <c r="RQO2" s="128"/>
      <c r="RQP2" s="128"/>
      <c r="RQQ2" s="128"/>
      <c r="RQR2" s="128"/>
      <c r="RQS2" s="128"/>
      <c r="RQT2" s="128"/>
      <c r="RQU2" s="128"/>
      <c r="RQV2" s="128"/>
      <c r="RQW2" s="128"/>
      <c r="RQX2" s="128"/>
      <c r="RQY2" s="128"/>
      <c r="RQZ2" s="128"/>
      <c r="RRA2" s="128"/>
      <c r="RRB2" s="128"/>
      <c r="RRC2" s="128"/>
      <c r="RRD2" s="128"/>
      <c r="RRE2" s="128"/>
      <c r="RRF2" s="128"/>
      <c r="RRG2" s="128"/>
      <c r="RRH2" s="128"/>
      <c r="RRI2" s="128"/>
      <c r="RRJ2" s="128"/>
      <c r="RRK2" s="128"/>
      <c r="RRL2" s="128"/>
      <c r="RRM2" s="128"/>
      <c r="RRN2" s="128"/>
      <c r="RRO2" s="128"/>
      <c r="RRP2" s="128"/>
      <c r="RRQ2" s="128"/>
      <c r="RRR2" s="128"/>
      <c r="RRS2" s="128"/>
      <c r="RRT2" s="128"/>
      <c r="RRU2" s="128"/>
      <c r="RRV2" s="128"/>
      <c r="RRW2" s="128"/>
      <c r="RRX2" s="128"/>
      <c r="RRY2" s="128"/>
      <c r="RRZ2" s="128"/>
      <c r="RSA2" s="128"/>
      <c r="RSB2" s="128"/>
      <c r="RSC2" s="128"/>
      <c r="RSD2" s="128"/>
      <c r="RSE2" s="128"/>
      <c r="RSF2" s="128"/>
      <c r="RSG2" s="128"/>
      <c r="RSH2" s="128"/>
      <c r="RSI2" s="128"/>
      <c r="RSJ2" s="128"/>
      <c r="RSK2" s="128"/>
      <c r="RSL2" s="128"/>
      <c r="RSM2" s="128"/>
      <c r="RSN2" s="128"/>
      <c r="RSO2" s="128"/>
      <c r="RSP2" s="128"/>
      <c r="RSQ2" s="128"/>
      <c r="RSR2" s="128"/>
      <c r="RSS2" s="128"/>
      <c r="RST2" s="128"/>
      <c r="RSU2" s="128"/>
      <c r="RSV2" s="128"/>
      <c r="RSW2" s="128"/>
      <c r="RSX2" s="128"/>
      <c r="RSY2" s="128"/>
      <c r="RSZ2" s="128"/>
      <c r="RTA2" s="128"/>
      <c r="RTB2" s="128"/>
      <c r="RTC2" s="128"/>
      <c r="RTD2" s="128"/>
      <c r="RTE2" s="128"/>
      <c r="RTF2" s="128"/>
      <c r="RTG2" s="128"/>
      <c r="RTH2" s="128"/>
      <c r="RTI2" s="128"/>
      <c r="RTJ2" s="128"/>
      <c r="RTK2" s="128"/>
      <c r="RTL2" s="128"/>
      <c r="RTM2" s="128"/>
      <c r="RTN2" s="128"/>
      <c r="RTO2" s="128"/>
      <c r="RTP2" s="128"/>
      <c r="RTQ2" s="128"/>
      <c r="RTR2" s="128"/>
      <c r="RTS2" s="128"/>
      <c r="RTT2" s="128"/>
      <c r="RTU2" s="128"/>
      <c r="RTV2" s="128"/>
      <c r="RTW2" s="128"/>
      <c r="RTX2" s="128"/>
      <c r="RTY2" s="128"/>
      <c r="RTZ2" s="128"/>
      <c r="RUA2" s="128"/>
      <c r="RUB2" s="128"/>
      <c r="RUC2" s="128"/>
      <c r="RUD2" s="128"/>
      <c r="RUE2" s="128"/>
      <c r="RUF2" s="128"/>
      <c r="RUG2" s="128"/>
      <c r="RUH2" s="128"/>
      <c r="RUI2" s="128"/>
      <c r="RUJ2" s="128"/>
      <c r="RUK2" s="128"/>
      <c r="RUL2" s="128"/>
      <c r="RUM2" s="128"/>
      <c r="RUN2" s="128"/>
      <c r="RUO2" s="128"/>
      <c r="RUP2" s="128"/>
      <c r="RUQ2" s="128"/>
      <c r="RUR2" s="128"/>
      <c r="RUS2" s="128"/>
      <c r="RUT2" s="128"/>
      <c r="RUU2" s="128"/>
      <c r="RUV2" s="128"/>
      <c r="RUW2" s="128"/>
      <c r="RUX2" s="128"/>
      <c r="RUY2" s="128"/>
      <c r="RUZ2" s="128"/>
      <c r="RVA2" s="128"/>
      <c r="RVB2" s="128"/>
      <c r="RVC2" s="128"/>
      <c r="RVD2" s="128"/>
      <c r="RVE2" s="128"/>
      <c r="RVF2" s="128"/>
      <c r="RVG2" s="128"/>
      <c r="RVH2" s="128"/>
      <c r="RVI2" s="128"/>
      <c r="RVJ2" s="128"/>
      <c r="RVK2" s="128"/>
      <c r="RVL2" s="128"/>
      <c r="RVM2" s="128"/>
      <c r="RVN2" s="128"/>
      <c r="RVO2" s="128"/>
      <c r="RVP2" s="128"/>
      <c r="RVQ2" s="128"/>
      <c r="RVR2" s="128"/>
      <c r="RVS2" s="128"/>
      <c r="RVT2" s="128"/>
      <c r="RVU2" s="128"/>
      <c r="RVV2" s="128"/>
      <c r="RVW2" s="128"/>
      <c r="RVX2" s="128"/>
      <c r="RVY2" s="128"/>
      <c r="RVZ2" s="128"/>
      <c r="RWA2" s="128"/>
      <c r="RWB2" s="128"/>
      <c r="RWC2" s="128"/>
      <c r="RWD2" s="128"/>
      <c r="RWE2" s="128"/>
      <c r="RWF2" s="128"/>
      <c r="RWG2" s="128"/>
      <c r="RWH2" s="128"/>
      <c r="RWI2" s="128"/>
      <c r="RWJ2" s="128"/>
      <c r="RWK2" s="128"/>
      <c r="RWL2" s="128"/>
      <c r="RWM2" s="128"/>
      <c r="RWN2" s="128"/>
      <c r="RWO2" s="128"/>
      <c r="RWP2" s="128"/>
      <c r="RWQ2" s="128"/>
      <c r="RWR2" s="128"/>
      <c r="RWS2" s="128"/>
      <c r="RWT2" s="128"/>
      <c r="RWU2" s="128"/>
      <c r="RWV2" s="128"/>
      <c r="RWW2" s="128"/>
      <c r="RWX2" s="128"/>
      <c r="RWY2" s="128"/>
      <c r="RWZ2" s="128"/>
      <c r="RXA2" s="128"/>
      <c r="RXB2" s="128"/>
      <c r="RXC2" s="128"/>
      <c r="RXD2" s="128"/>
      <c r="RXE2" s="128"/>
      <c r="RXF2" s="128"/>
      <c r="RXG2" s="128"/>
      <c r="RXH2" s="128"/>
      <c r="RXI2" s="128"/>
      <c r="RXJ2" s="128"/>
      <c r="RXK2" s="128"/>
      <c r="RXL2" s="128"/>
      <c r="RXM2" s="128"/>
      <c r="RXN2" s="128"/>
      <c r="RXO2" s="128"/>
      <c r="RXP2" s="128"/>
      <c r="RXQ2" s="128"/>
      <c r="RXR2" s="128"/>
      <c r="RXS2" s="128"/>
      <c r="RXT2" s="128"/>
      <c r="RXU2" s="128"/>
      <c r="RXV2" s="128"/>
      <c r="RXW2" s="128"/>
      <c r="RXX2" s="128"/>
      <c r="RXY2" s="128"/>
      <c r="RXZ2" s="128"/>
      <c r="RYA2" s="128"/>
      <c r="RYB2" s="128"/>
      <c r="RYC2" s="128"/>
      <c r="RYD2" s="128"/>
      <c r="RYE2" s="128"/>
      <c r="RYF2" s="128"/>
      <c r="RYG2" s="128"/>
      <c r="RYH2" s="128"/>
      <c r="RYI2" s="128"/>
      <c r="RYJ2" s="128"/>
      <c r="RYK2" s="128"/>
      <c r="RYL2" s="128"/>
      <c r="RYM2" s="128"/>
      <c r="RYN2" s="128"/>
      <c r="RYO2" s="128"/>
      <c r="RYP2" s="128"/>
      <c r="RYQ2" s="128"/>
      <c r="RYR2" s="128"/>
      <c r="RYS2" s="128"/>
      <c r="RYT2" s="128"/>
      <c r="RYU2" s="128"/>
      <c r="RYV2" s="128"/>
      <c r="RYW2" s="128"/>
      <c r="RYX2" s="128"/>
      <c r="RYY2" s="128"/>
      <c r="RYZ2" s="128"/>
      <c r="RZA2" s="128"/>
      <c r="RZB2" s="128"/>
      <c r="RZC2" s="128"/>
      <c r="RZD2" s="128"/>
      <c r="RZE2" s="128"/>
      <c r="RZF2" s="128"/>
      <c r="RZG2" s="128"/>
      <c r="RZH2" s="128"/>
      <c r="RZI2" s="128"/>
      <c r="RZJ2" s="128"/>
      <c r="RZK2" s="128"/>
      <c r="RZL2" s="128"/>
      <c r="RZM2" s="128"/>
      <c r="RZN2" s="128"/>
      <c r="RZO2" s="128"/>
      <c r="RZP2" s="128"/>
      <c r="RZQ2" s="128"/>
      <c r="RZR2" s="128"/>
      <c r="RZS2" s="128"/>
      <c r="RZT2" s="128"/>
      <c r="RZU2" s="128"/>
      <c r="RZV2" s="128"/>
      <c r="RZW2" s="128"/>
      <c r="RZX2" s="128"/>
      <c r="RZY2" s="128"/>
      <c r="RZZ2" s="128"/>
      <c r="SAA2" s="128"/>
      <c r="SAB2" s="128"/>
      <c r="SAC2" s="128"/>
      <c r="SAD2" s="128"/>
      <c r="SAE2" s="128"/>
      <c r="SAF2" s="128"/>
      <c r="SAG2" s="128"/>
      <c r="SAH2" s="128"/>
      <c r="SAI2" s="128"/>
      <c r="SAJ2" s="128"/>
      <c r="SAK2" s="128"/>
      <c r="SAL2" s="128"/>
      <c r="SAM2" s="128"/>
      <c r="SAN2" s="128"/>
      <c r="SAO2" s="128"/>
      <c r="SAP2" s="128"/>
      <c r="SAQ2" s="128"/>
      <c r="SAR2" s="128"/>
      <c r="SAS2" s="128"/>
      <c r="SAT2" s="128"/>
      <c r="SAU2" s="128"/>
      <c r="SAV2" s="128"/>
      <c r="SAW2" s="128"/>
      <c r="SAX2" s="128"/>
      <c r="SAY2" s="128"/>
      <c r="SAZ2" s="128"/>
      <c r="SBA2" s="128"/>
      <c r="SBB2" s="128"/>
      <c r="SBC2" s="128"/>
      <c r="SBD2" s="128"/>
      <c r="SBE2" s="128"/>
      <c r="SBF2" s="128"/>
      <c r="SBG2" s="128"/>
      <c r="SBH2" s="128"/>
      <c r="SBI2" s="128"/>
      <c r="SBJ2" s="128"/>
      <c r="SBK2" s="128"/>
      <c r="SBL2" s="128"/>
      <c r="SBM2" s="128"/>
      <c r="SBN2" s="128"/>
      <c r="SBO2" s="128"/>
      <c r="SBP2" s="128"/>
      <c r="SBQ2" s="128"/>
      <c r="SBR2" s="128"/>
      <c r="SBS2" s="128"/>
      <c r="SBT2" s="128"/>
      <c r="SBU2" s="128"/>
      <c r="SBV2" s="128"/>
      <c r="SBW2" s="128"/>
      <c r="SBX2" s="128"/>
      <c r="SBY2" s="128"/>
      <c r="SBZ2" s="128"/>
      <c r="SCA2" s="128"/>
      <c r="SCB2" s="128"/>
      <c r="SCC2" s="128"/>
      <c r="SCD2" s="128"/>
      <c r="SCE2" s="128"/>
      <c r="SCF2" s="128"/>
      <c r="SCG2" s="128"/>
      <c r="SCH2" s="128"/>
      <c r="SCI2" s="128"/>
      <c r="SCJ2" s="128"/>
      <c r="SCK2" s="128"/>
      <c r="SCL2" s="128"/>
      <c r="SCM2" s="128"/>
      <c r="SCN2" s="128"/>
      <c r="SCO2" s="128"/>
      <c r="SCP2" s="128"/>
      <c r="SCQ2" s="128"/>
      <c r="SCR2" s="128"/>
      <c r="SCS2" s="128"/>
      <c r="SCT2" s="128"/>
      <c r="SCU2" s="128"/>
      <c r="SCV2" s="128"/>
      <c r="SCW2" s="128"/>
      <c r="SCX2" s="128"/>
      <c r="SCY2" s="128"/>
      <c r="SCZ2" s="128"/>
      <c r="SDA2" s="128"/>
      <c r="SDB2" s="128"/>
      <c r="SDC2" s="128"/>
      <c r="SDD2" s="128"/>
      <c r="SDE2" s="128"/>
      <c r="SDF2" s="128"/>
      <c r="SDG2" s="128"/>
      <c r="SDH2" s="128"/>
      <c r="SDI2" s="128"/>
      <c r="SDJ2" s="128"/>
      <c r="SDK2" s="128"/>
      <c r="SDL2" s="128"/>
      <c r="SDM2" s="128"/>
      <c r="SDN2" s="128"/>
      <c r="SDO2" s="128"/>
      <c r="SDP2" s="128"/>
      <c r="SDQ2" s="128"/>
      <c r="SDR2" s="128"/>
      <c r="SDS2" s="128"/>
      <c r="SDT2" s="128"/>
      <c r="SDU2" s="128"/>
      <c r="SDV2" s="128"/>
      <c r="SDW2" s="128"/>
      <c r="SDX2" s="128"/>
      <c r="SDY2" s="128"/>
      <c r="SDZ2" s="128"/>
      <c r="SEA2" s="128"/>
      <c r="SEB2" s="128"/>
      <c r="SEC2" s="128"/>
      <c r="SED2" s="128"/>
      <c r="SEE2" s="128"/>
      <c r="SEF2" s="128"/>
      <c r="SEG2" s="128"/>
      <c r="SEH2" s="128"/>
      <c r="SEI2" s="128"/>
      <c r="SEJ2" s="128"/>
      <c r="SEK2" s="128"/>
      <c r="SEL2" s="128"/>
      <c r="SEM2" s="128"/>
      <c r="SEN2" s="128"/>
      <c r="SEO2" s="128"/>
      <c r="SEP2" s="128"/>
      <c r="SEQ2" s="128"/>
      <c r="SER2" s="128"/>
      <c r="SES2" s="128"/>
      <c r="SET2" s="128"/>
      <c r="SEU2" s="128"/>
      <c r="SEV2" s="128"/>
      <c r="SEW2" s="128"/>
      <c r="SEX2" s="128"/>
      <c r="SEY2" s="128"/>
      <c r="SEZ2" s="128"/>
      <c r="SFA2" s="128"/>
      <c r="SFB2" s="128"/>
      <c r="SFC2" s="128"/>
      <c r="SFD2" s="128"/>
      <c r="SFE2" s="128"/>
      <c r="SFF2" s="128"/>
      <c r="SFG2" s="128"/>
      <c r="SFH2" s="128"/>
      <c r="SFI2" s="128"/>
      <c r="SFJ2" s="128"/>
      <c r="SFK2" s="128"/>
      <c r="SFL2" s="128"/>
      <c r="SFM2" s="128"/>
      <c r="SFN2" s="128"/>
      <c r="SFO2" s="128"/>
      <c r="SFP2" s="128"/>
      <c r="SFQ2" s="128"/>
      <c r="SFR2" s="128"/>
      <c r="SFS2" s="128"/>
      <c r="SFT2" s="128"/>
      <c r="SFU2" s="128"/>
      <c r="SFV2" s="128"/>
      <c r="SFW2" s="128"/>
      <c r="SFX2" s="128"/>
      <c r="SFY2" s="128"/>
      <c r="SFZ2" s="128"/>
      <c r="SGA2" s="128"/>
      <c r="SGB2" s="128"/>
      <c r="SGC2" s="128"/>
      <c r="SGD2" s="128"/>
      <c r="SGE2" s="128"/>
      <c r="SGF2" s="128"/>
      <c r="SGG2" s="128"/>
      <c r="SGH2" s="128"/>
      <c r="SGI2" s="128"/>
      <c r="SGJ2" s="128"/>
      <c r="SGK2" s="128"/>
      <c r="SGL2" s="128"/>
      <c r="SGM2" s="128"/>
      <c r="SGN2" s="128"/>
      <c r="SGO2" s="128"/>
      <c r="SGP2" s="128"/>
      <c r="SGQ2" s="128"/>
      <c r="SGR2" s="128"/>
      <c r="SGS2" s="128"/>
      <c r="SGT2" s="128"/>
      <c r="SGU2" s="128"/>
      <c r="SGV2" s="128"/>
      <c r="SGW2" s="128"/>
      <c r="SGX2" s="128"/>
      <c r="SGY2" s="128"/>
      <c r="SGZ2" s="128"/>
      <c r="SHA2" s="128"/>
      <c r="SHB2" s="128"/>
      <c r="SHC2" s="128"/>
      <c r="SHD2" s="128"/>
      <c r="SHE2" s="128"/>
      <c r="SHF2" s="128"/>
      <c r="SHG2" s="128"/>
      <c r="SHH2" s="128"/>
      <c r="SHI2" s="128"/>
      <c r="SHJ2" s="128"/>
      <c r="SHK2" s="128"/>
      <c r="SHL2" s="128"/>
      <c r="SHM2" s="128"/>
      <c r="SHN2" s="128"/>
      <c r="SHO2" s="128"/>
      <c r="SHP2" s="128"/>
      <c r="SHQ2" s="128"/>
      <c r="SHR2" s="128"/>
      <c r="SHS2" s="128"/>
      <c r="SHT2" s="128"/>
      <c r="SHU2" s="128"/>
      <c r="SHV2" s="128"/>
      <c r="SHW2" s="128"/>
      <c r="SHX2" s="128"/>
      <c r="SHY2" s="128"/>
      <c r="SHZ2" s="128"/>
      <c r="SIA2" s="128"/>
      <c r="SIB2" s="128"/>
      <c r="SIC2" s="128"/>
      <c r="SID2" s="128"/>
      <c r="SIE2" s="128"/>
      <c r="SIF2" s="128"/>
      <c r="SIG2" s="128"/>
      <c r="SIH2" s="128"/>
      <c r="SII2" s="128"/>
      <c r="SIJ2" s="128"/>
      <c r="SIK2" s="128"/>
      <c r="SIL2" s="128"/>
      <c r="SIM2" s="128"/>
      <c r="SIN2" s="128"/>
      <c r="SIO2" s="128"/>
      <c r="SIP2" s="128"/>
      <c r="SIQ2" s="128"/>
      <c r="SIR2" s="128"/>
      <c r="SIS2" s="128"/>
      <c r="SIT2" s="128"/>
      <c r="SIU2" s="128"/>
      <c r="SIV2" s="128"/>
      <c r="SIW2" s="128"/>
      <c r="SIX2" s="128"/>
      <c r="SIY2" s="128"/>
      <c r="SIZ2" s="128"/>
      <c r="SJA2" s="128"/>
      <c r="SJB2" s="128"/>
      <c r="SJC2" s="128"/>
      <c r="SJD2" s="128"/>
      <c r="SJE2" s="128"/>
      <c r="SJF2" s="128"/>
      <c r="SJG2" s="128"/>
      <c r="SJH2" s="128"/>
      <c r="SJI2" s="128"/>
      <c r="SJJ2" s="128"/>
      <c r="SJK2" s="128"/>
      <c r="SJL2" s="128"/>
      <c r="SJM2" s="128"/>
      <c r="SJN2" s="128"/>
      <c r="SJO2" s="128"/>
      <c r="SJP2" s="128"/>
      <c r="SJQ2" s="128"/>
      <c r="SJR2" s="128"/>
      <c r="SJS2" s="128"/>
      <c r="SJT2" s="128"/>
      <c r="SJU2" s="128"/>
      <c r="SJV2" s="128"/>
      <c r="SJW2" s="128"/>
      <c r="SJX2" s="128"/>
      <c r="SJY2" s="128"/>
      <c r="SJZ2" s="128"/>
      <c r="SKA2" s="128"/>
      <c r="SKB2" s="128"/>
      <c r="SKC2" s="128"/>
      <c r="SKD2" s="128"/>
      <c r="SKE2" s="128"/>
      <c r="SKF2" s="128"/>
      <c r="SKG2" s="128"/>
      <c r="SKH2" s="128"/>
      <c r="SKI2" s="128"/>
      <c r="SKJ2" s="128"/>
      <c r="SKK2" s="128"/>
      <c r="SKL2" s="128"/>
      <c r="SKM2" s="128"/>
      <c r="SKN2" s="128"/>
      <c r="SKO2" s="128"/>
      <c r="SKP2" s="128"/>
      <c r="SKQ2" s="128"/>
      <c r="SKR2" s="128"/>
      <c r="SKS2" s="128"/>
      <c r="SKT2" s="128"/>
      <c r="SKU2" s="128"/>
      <c r="SKV2" s="128"/>
      <c r="SKW2" s="128"/>
      <c r="SKX2" s="128"/>
      <c r="SKY2" s="128"/>
      <c r="SKZ2" s="128"/>
      <c r="SLA2" s="128"/>
      <c r="SLB2" s="128"/>
      <c r="SLC2" s="128"/>
      <c r="SLD2" s="128"/>
      <c r="SLE2" s="128"/>
      <c r="SLF2" s="128"/>
      <c r="SLG2" s="128"/>
      <c r="SLH2" s="128"/>
      <c r="SLI2" s="128"/>
      <c r="SLJ2" s="128"/>
      <c r="SLK2" s="128"/>
      <c r="SLL2" s="128"/>
      <c r="SLM2" s="128"/>
      <c r="SLN2" s="128"/>
      <c r="SLO2" s="128"/>
      <c r="SLP2" s="128"/>
      <c r="SLQ2" s="128"/>
      <c r="SLR2" s="128"/>
      <c r="SLS2" s="128"/>
      <c r="SLT2" s="128"/>
      <c r="SLU2" s="128"/>
      <c r="SLV2" s="128"/>
      <c r="SLW2" s="128"/>
      <c r="SLX2" s="128"/>
      <c r="SLY2" s="128"/>
      <c r="SLZ2" s="128"/>
      <c r="SMA2" s="128"/>
      <c r="SMB2" s="128"/>
      <c r="SMC2" s="128"/>
      <c r="SMD2" s="128"/>
      <c r="SME2" s="128"/>
      <c r="SMF2" s="128"/>
      <c r="SMG2" s="128"/>
      <c r="SMH2" s="128"/>
      <c r="SMI2" s="128"/>
      <c r="SMJ2" s="128"/>
      <c r="SMK2" s="128"/>
      <c r="SML2" s="128"/>
      <c r="SMM2" s="128"/>
      <c r="SMN2" s="128"/>
      <c r="SMO2" s="128"/>
      <c r="SMP2" s="128"/>
      <c r="SMQ2" s="128"/>
      <c r="SMR2" s="128"/>
      <c r="SMS2" s="128"/>
      <c r="SMT2" s="128"/>
      <c r="SMU2" s="128"/>
      <c r="SMV2" s="128"/>
      <c r="SMW2" s="128"/>
      <c r="SMX2" s="128"/>
      <c r="SMY2" s="128"/>
      <c r="SMZ2" s="128"/>
      <c r="SNA2" s="128"/>
      <c r="SNB2" s="128"/>
      <c r="SNC2" s="128"/>
      <c r="SND2" s="128"/>
      <c r="SNE2" s="128"/>
      <c r="SNF2" s="128"/>
      <c r="SNG2" s="128"/>
      <c r="SNH2" s="128"/>
      <c r="SNI2" s="128"/>
      <c r="SNJ2" s="128"/>
      <c r="SNK2" s="128"/>
      <c r="SNL2" s="128"/>
      <c r="SNM2" s="128"/>
      <c r="SNN2" s="128"/>
      <c r="SNO2" s="128"/>
      <c r="SNP2" s="128"/>
      <c r="SNQ2" s="128"/>
      <c r="SNR2" s="128"/>
      <c r="SNS2" s="128"/>
      <c r="SNT2" s="128"/>
      <c r="SNU2" s="128"/>
      <c r="SNV2" s="128"/>
      <c r="SNW2" s="128"/>
      <c r="SNX2" s="128"/>
      <c r="SNY2" s="128"/>
      <c r="SNZ2" s="128"/>
      <c r="SOA2" s="128"/>
      <c r="SOB2" s="128"/>
      <c r="SOC2" s="128"/>
      <c r="SOD2" s="128"/>
      <c r="SOE2" s="128"/>
      <c r="SOF2" s="128"/>
      <c r="SOG2" s="128"/>
      <c r="SOH2" s="128"/>
      <c r="SOI2" s="128"/>
      <c r="SOJ2" s="128"/>
      <c r="SOK2" s="128"/>
      <c r="SOL2" s="128"/>
      <c r="SOM2" s="128"/>
      <c r="SON2" s="128"/>
      <c r="SOO2" s="128"/>
      <c r="SOP2" s="128"/>
      <c r="SOQ2" s="128"/>
      <c r="SOR2" s="128"/>
      <c r="SOS2" s="128"/>
      <c r="SOT2" s="128"/>
      <c r="SOU2" s="128"/>
      <c r="SOV2" s="128"/>
      <c r="SOW2" s="128"/>
      <c r="SOX2" s="128"/>
      <c r="SOY2" s="128"/>
      <c r="SOZ2" s="128"/>
      <c r="SPA2" s="128"/>
      <c r="SPB2" s="128"/>
      <c r="SPC2" s="128"/>
      <c r="SPD2" s="128"/>
      <c r="SPE2" s="128"/>
      <c r="SPF2" s="128"/>
      <c r="SPG2" s="128"/>
      <c r="SPH2" s="128"/>
      <c r="SPI2" s="128"/>
      <c r="SPJ2" s="128"/>
      <c r="SPK2" s="128"/>
      <c r="SPL2" s="128"/>
      <c r="SPM2" s="128"/>
      <c r="SPN2" s="128"/>
      <c r="SPO2" s="128"/>
      <c r="SPP2" s="128"/>
      <c r="SPQ2" s="128"/>
      <c r="SPR2" s="128"/>
      <c r="SPS2" s="128"/>
      <c r="SPT2" s="128"/>
      <c r="SPU2" s="128"/>
      <c r="SPV2" s="128"/>
      <c r="SPW2" s="128"/>
      <c r="SPX2" s="128"/>
      <c r="SPY2" s="128"/>
      <c r="SPZ2" s="128"/>
      <c r="SQA2" s="128"/>
      <c r="SQB2" s="128"/>
      <c r="SQC2" s="128"/>
      <c r="SQD2" s="128"/>
      <c r="SQE2" s="128"/>
      <c r="SQF2" s="128"/>
      <c r="SQG2" s="128"/>
      <c r="SQH2" s="128"/>
      <c r="SQI2" s="128"/>
      <c r="SQJ2" s="128"/>
      <c r="SQK2" s="128"/>
      <c r="SQL2" s="128"/>
      <c r="SQM2" s="128"/>
      <c r="SQN2" s="128"/>
      <c r="SQO2" s="128"/>
      <c r="SQP2" s="128"/>
      <c r="SQQ2" s="128"/>
      <c r="SQR2" s="128"/>
      <c r="SQS2" s="128"/>
      <c r="SQT2" s="128"/>
      <c r="SQU2" s="128"/>
      <c r="SQV2" s="128"/>
      <c r="SQW2" s="128"/>
      <c r="SQX2" s="128"/>
      <c r="SQY2" s="128"/>
      <c r="SQZ2" s="128"/>
      <c r="SRA2" s="128"/>
      <c r="SRB2" s="128"/>
      <c r="SRC2" s="128"/>
      <c r="SRD2" s="128"/>
      <c r="SRE2" s="128"/>
      <c r="SRF2" s="128"/>
      <c r="SRG2" s="128"/>
      <c r="SRH2" s="128"/>
      <c r="SRI2" s="128"/>
      <c r="SRJ2" s="128"/>
      <c r="SRK2" s="128"/>
      <c r="SRL2" s="128"/>
      <c r="SRM2" s="128"/>
      <c r="SRN2" s="128"/>
      <c r="SRO2" s="128"/>
      <c r="SRP2" s="128"/>
      <c r="SRQ2" s="128"/>
      <c r="SRR2" s="128"/>
      <c r="SRS2" s="128"/>
      <c r="SRT2" s="128"/>
      <c r="SRU2" s="128"/>
      <c r="SRV2" s="128"/>
      <c r="SRW2" s="128"/>
      <c r="SRX2" s="128"/>
      <c r="SRY2" s="128"/>
      <c r="SRZ2" s="128"/>
      <c r="SSA2" s="128"/>
      <c r="SSB2" s="128"/>
      <c r="SSC2" s="128"/>
      <c r="SSD2" s="128"/>
      <c r="SSE2" s="128"/>
      <c r="SSF2" s="128"/>
      <c r="SSG2" s="128"/>
      <c r="SSH2" s="128"/>
      <c r="SSI2" s="128"/>
      <c r="SSJ2" s="128"/>
      <c r="SSK2" s="128"/>
      <c r="SSL2" s="128"/>
      <c r="SSM2" s="128"/>
      <c r="SSN2" s="128"/>
      <c r="SSO2" s="128"/>
      <c r="SSP2" s="128"/>
      <c r="SSQ2" s="128"/>
      <c r="SSR2" s="128"/>
      <c r="SSS2" s="128"/>
      <c r="SST2" s="128"/>
      <c r="SSU2" s="128"/>
      <c r="SSV2" s="128"/>
      <c r="SSW2" s="128"/>
      <c r="SSX2" s="128"/>
      <c r="SSY2" s="128"/>
      <c r="SSZ2" s="128"/>
      <c r="STA2" s="128"/>
      <c r="STB2" s="128"/>
      <c r="STC2" s="128"/>
      <c r="STD2" s="128"/>
      <c r="STE2" s="128"/>
      <c r="STF2" s="128"/>
      <c r="STG2" s="128"/>
      <c r="STH2" s="128"/>
      <c r="STI2" s="128"/>
      <c r="STJ2" s="128"/>
      <c r="STK2" s="128"/>
      <c r="STL2" s="128"/>
      <c r="STM2" s="128"/>
      <c r="STN2" s="128"/>
      <c r="STO2" s="128"/>
      <c r="STP2" s="128"/>
      <c r="STQ2" s="128"/>
      <c r="STR2" s="128"/>
      <c r="STS2" s="128"/>
      <c r="STT2" s="128"/>
      <c r="STU2" s="128"/>
      <c r="STV2" s="128"/>
      <c r="STW2" s="128"/>
      <c r="STX2" s="128"/>
      <c r="STY2" s="128"/>
      <c r="STZ2" s="128"/>
      <c r="SUA2" s="128"/>
      <c r="SUB2" s="128"/>
      <c r="SUC2" s="128"/>
      <c r="SUD2" s="128"/>
      <c r="SUE2" s="128"/>
      <c r="SUF2" s="128"/>
      <c r="SUG2" s="128"/>
      <c r="SUH2" s="128"/>
      <c r="SUI2" s="128"/>
      <c r="SUJ2" s="128"/>
      <c r="SUK2" s="128"/>
      <c r="SUL2" s="128"/>
      <c r="SUM2" s="128"/>
      <c r="SUN2" s="128"/>
      <c r="SUO2" s="128"/>
      <c r="SUP2" s="128"/>
      <c r="SUQ2" s="128"/>
      <c r="SUR2" s="128"/>
      <c r="SUS2" s="128"/>
      <c r="SUT2" s="128"/>
      <c r="SUU2" s="128"/>
      <c r="SUV2" s="128"/>
      <c r="SUW2" s="128"/>
      <c r="SUX2" s="128"/>
      <c r="SUY2" s="128"/>
      <c r="SUZ2" s="128"/>
      <c r="SVA2" s="128"/>
      <c r="SVB2" s="128"/>
      <c r="SVC2" s="128"/>
      <c r="SVD2" s="128"/>
      <c r="SVE2" s="128"/>
      <c r="SVF2" s="128"/>
      <c r="SVG2" s="128"/>
      <c r="SVH2" s="128"/>
      <c r="SVI2" s="128"/>
      <c r="SVJ2" s="128"/>
      <c r="SVK2" s="128"/>
      <c r="SVL2" s="128"/>
      <c r="SVM2" s="128"/>
      <c r="SVN2" s="128"/>
      <c r="SVO2" s="128"/>
      <c r="SVP2" s="128"/>
      <c r="SVQ2" s="128"/>
      <c r="SVR2" s="128"/>
      <c r="SVS2" s="128"/>
      <c r="SVT2" s="128"/>
      <c r="SVU2" s="128"/>
      <c r="SVV2" s="128"/>
      <c r="SVW2" s="128"/>
      <c r="SVX2" s="128"/>
      <c r="SVY2" s="128"/>
      <c r="SVZ2" s="128"/>
      <c r="SWA2" s="128"/>
      <c r="SWB2" s="128"/>
      <c r="SWC2" s="128"/>
      <c r="SWD2" s="128"/>
      <c r="SWE2" s="128"/>
      <c r="SWF2" s="128"/>
      <c r="SWG2" s="128"/>
      <c r="SWH2" s="128"/>
      <c r="SWI2" s="128"/>
      <c r="SWJ2" s="128"/>
      <c r="SWK2" s="128"/>
      <c r="SWL2" s="128"/>
      <c r="SWM2" s="128"/>
      <c r="SWN2" s="128"/>
      <c r="SWO2" s="128"/>
      <c r="SWP2" s="128"/>
      <c r="SWQ2" s="128"/>
      <c r="SWR2" s="128"/>
      <c r="SWS2" s="128"/>
      <c r="SWT2" s="128"/>
      <c r="SWU2" s="128"/>
      <c r="SWV2" s="128"/>
      <c r="SWW2" s="128"/>
      <c r="SWX2" s="128"/>
      <c r="SWY2" s="128"/>
      <c r="SWZ2" s="128"/>
      <c r="SXA2" s="128"/>
      <c r="SXB2" s="128"/>
      <c r="SXC2" s="128"/>
      <c r="SXD2" s="128"/>
      <c r="SXE2" s="128"/>
      <c r="SXF2" s="128"/>
      <c r="SXG2" s="128"/>
      <c r="SXH2" s="128"/>
      <c r="SXI2" s="128"/>
      <c r="SXJ2" s="128"/>
      <c r="SXK2" s="128"/>
      <c r="SXL2" s="128"/>
      <c r="SXM2" s="128"/>
      <c r="SXN2" s="128"/>
      <c r="SXO2" s="128"/>
      <c r="SXP2" s="128"/>
      <c r="SXQ2" s="128"/>
      <c r="SXR2" s="128"/>
      <c r="SXS2" s="128"/>
      <c r="SXT2" s="128"/>
      <c r="SXU2" s="128"/>
      <c r="SXV2" s="128"/>
      <c r="SXW2" s="128"/>
      <c r="SXX2" s="128"/>
      <c r="SXY2" s="128"/>
      <c r="SXZ2" s="128"/>
      <c r="SYA2" s="128"/>
      <c r="SYB2" s="128"/>
      <c r="SYC2" s="128"/>
      <c r="SYD2" s="128"/>
      <c r="SYE2" s="128"/>
      <c r="SYF2" s="128"/>
      <c r="SYG2" s="128"/>
      <c r="SYH2" s="128"/>
      <c r="SYI2" s="128"/>
      <c r="SYJ2" s="128"/>
      <c r="SYK2" s="128"/>
      <c r="SYL2" s="128"/>
      <c r="SYM2" s="128"/>
      <c r="SYN2" s="128"/>
      <c r="SYO2" s="128"/>
      <c r="SYP2" s="128"/>
      <c r="SYQ2" s="128"/>
      <c r="SYR2" s="128"/>
      <c r="SYS2" s="128"/>
      <c r="SYT2" s="128"/>
      <c r="SYU2" s="128"/>
      <c r="SYV2" s="128"/>
      <c r="SYW2" s="128"/>
      <c r="SYX2" s="128"/>
      <c r="SYY2" s="128"/>
      <c r="SYZ2" s="128"/>
      <c r="SZA2" s="128"/>
      <c r="SZB2" s="128"/>
      <c r="SZC2" s="128"/>
      <c r="SZD2" s="128"/>
      <c r="SZE2" s="128"/>
      <c r="SZF2" s="128"/>
      <c r="SZG2" s="128"/>
      <c r="SZH2" s="128"/>
      <c r="SZI2" s="128"/>
      <c r="SZJ2" s="128"/>
      <c r="SZK2" s="128"/>
      <c r="SZL2" s="128"/>
      <c r="SZM2" s="128"/>
      <c r="SZN2" s="128"/>
      <c r="SZO2" s="128"/>
      <c r="SZP2" s="128"/>
      <c r="SZQ2" s="128"/>
      <c r="SZR2" s="128"/>
      <c r="SZS2" s="128"/>
      <c r="SZT2" s="128"/>
      <c r="SZU2" s="128"/>
      <c r="SZV2" s="128"/>
      <c r="SZW2" s="128"/>
      <c r="SZX2" s="128"/>
      <c r="SZY2" s="128"/>
      <c r="SZZ2" s="128"/>
      <c r="TAA2" s="128"/>
      <c r="TAB2" s="128"/>
      <c r="TAC2" s="128"/>
      <c r="TAD2" s="128"/>
      <c r="TAE2" s="128"/>
      <c r="TAF2" s="128"/>
      <c r="TAG2" s="128"/>
      <c r="TAH2" s="128"/>
      <c r="TAI2" s="128"/>
      <c r="TAJ2" s="128"/>
      <c r="TAK2" s="128"/>
      <c r="TAL2" s="128"/>
      <c r="TAM2" s="128"/>
      <c r="TAN2" s="128"/>
      <c r="TAO2" s="128"/>
      <c r="TAP2" s="128"/>
      <c r="TAQ2" s="128"/>
      <c r="TAR2" s="128"/>
      <c r="TAS2" s="128"/>
      <c r="TAT2" s="128"/>
      <c r="TAU2" s="128"/>
      <c r="TAV2" s="128"/>
      <c r="TAW2" s="128"/>
      <c r="TAX2" s="128"/>
      <c r="TAY2" s="128"/>
      <c r="TAZ2" s="128"/>
      <c r="TBA2" s="128"/>
      <c r="TBB2" s="128"/>
      <c r="TBC2" s="128"/>
      <c r="TBD2" s="128"/>
      <c r="TBE2" s="128"/>
      <c r="TBF2" s="128"/>
      <c r="TBG2" s="128"/>
      <c r="TBH2" s="128"/>
      <c r="TBI2" s="128"/>
      <c r="TBJ2" s="128"/>
      <c r="TBK2" s="128"/>
      <c r="TBL2" s="128"/>
      <c r="TBM2" s="128"/>
      <c r="TBN2" s="128"/>
      <c r="TBO2" s="128"/>
      <c r="TBP2" s="128"/>
      <c r="TBQ2" s="128"/>
      <c r="TBR2" s="128"/>
      <c r="TBS2" s="128"/>
      <c r="TBT2" s="128"/>
      <c r="TBU2" s="128"/>
      <c r="TBV2" s="128"/>
      <c r="TBW2" s="128"/>
      <c r="TBX2" s="128"/>
      <c r="TBY2" s="128"/>
      <c r="TBZ2" s="128"/>
      <c r="TCA2" s="128"/>
      <c r="TCB2" s="128"/>
      <c r="TCC2" s="128"/>
      <c r="TCD2" s="128"/>
      <c r="TCE2" s="128"/>
      <c r="TCF2" s="128"/>
      <c r="TCG2" s="128"/>
      <c r="TCH2" s="128"/>
      <c r="TCI2" s="128"/>
      <c r="TCJ2" s="128"/>
      <c r="TCK2" s="128"/>
      <c r="TCL2" s="128"/>
      <c r="TCM2" s="128"/>
      <c r="TCN2" s="128"/>
      <c r="TCO2" s="128"/>
      <c r="TCP2" s="128"/>
      <c r="TCQ2" s="128"/>
      <c r="TCR2" s="128"/>
      <c r="TCS2" s="128"/>
      <c r="TCT2" s="128"/>
      <c r="TCU2" s="128"/>
      <c r="TCV2" s="128"/>
      <c r="TCW2" s="128"/>
      <c r="TCX2" s="128"/>
      <c r="TCY2" s="128"/>
      <c r="TCZ2" s="128"/>
      <c r="TDA2" s="128"/>
      <c r="TDB2" s="128"/>
      <c r="TDC2" s="128"/>
      <c r="TDD2" s="128"/>
      <c r="TDE2" s="128"/>
      <c r="TDF2" s="128"/>
      <c r="TDG2" s="128"/>
      <c r="TDH2" s="128"/>
      <c r="TDI2" s="128"/>
      <c r="TDJ2" s="128"/>
      <c r="TDK2" s="128"/>
      <c r="TDL2" s="128"/>
      <c r="TDM2" s="128"/>
      <c r="TDN2" s="128"/>
      <c r="TDO2" s="128"/>
      <c r="TDP2" s="128"/>
      <c r="TDQ2" s="128"/>
      <c r="TDR2" s="128"/>
      <c r="TDS2" s="128"/>
      <c r="TDT2" s="128"/>
      <c r="TDU2" s="128"/>
      <c r="TDV2" s="128"/>
      <c r="TDW2" s="128"/>
      <c r="TDX2" s="128"/>
      <c r="TDY2" s="128"/>
      <c r="TDZ2" s="128"/>
      <c r="TEA2" s="128"/>
      <c r="TEB2" s="128"/>
      <c r="TEC2" s="128"/>
      <c r="TED2" s="128"/>
      <c r="TEE2" s="128"/>
      <c r="TEF2" s="128"/>
      <c r="TEG2" s="128"/>
      <c r="TEH2" s="128"/>
      <c r="TEI2" s="128"/>
      <c r="TEJ2" s="128"/>
      <c r="TEK2" s="128"/>
      <c r="TEL2" s="128"/>
      <c r="TEM2" s="128"/>
      <c r="TEN2" s="128"/>
      <c r="TEO2" s="128"/>
      <c r="TEP2" s="128"/>
      <c r="TEQ2" s="128"/>
      <c r="TER2" s="128"/>
      <c r="TES2" s="128"/>
      <c r="TET2" s="128"/>
      <c r="TEU2" s="128"/>
      <c r="TEV2" s="128"/>
      <c r="TEW2" s="128"/>
      <c r="TEX2" s="128"/>
      <c r="TEY2" s="128"/>
      <c r="TEZ2" s="128"/>
      <c r="TFA2" s="128"/>
      <c r="TFB2" s="128"/>
      <c r="TFC2" s="128"/>
      <c r="TFD2" s="128"/>
      <c r="TFE2" s="128"/>
      <c r="TFF2" s="128"/>
      <c r="TFG2" s="128"/>
      <c r="TFH2" s="128"/>
      <c r="TFI2" s="128"/>
      <c r="TFJ2" s="128"/>
      <c r="TFK2" s="128"/>
      <c r="TFL2" s="128"/>
      <c r="TFM2" s="128"/>
      <c r="TFN2" s="128"/>
      <c r="TFO2" s="128"/>
      <c r="TFP2" s="128"/>
      <c r="TFQ2" s="128"/>
      <c r="TFR2" s="128"/>
      <c r="TFS2" s="128"/>
      <c r="TFT2" s="128"/>
      <c r="TFU2" s="128"/>
      <c r="TFV2" s="128"/>
      <c r="TFW2" s="128"/>
      <c r="TFX2" s="128"/>
      <c r="TFY2" s="128"/>
      <c r="TFZ2" s="128"/>
      <c r="TGA2" s="128"/>
      <c r="TGB2" s="128"/>
      <c r="TGC2" s="128"/>
      <c r="TGD2" s="128"/>
      <c r="TGE2" s="128"/>
      <c r="TGF2" s="128"/>
      <c r="TGG2" s="128"/>
      <c r="TGH2" s="128"/>
      <c r="TGI2" s="128"/>
      <c r="TGJ2" s="128"/>
      <c r="TGK2" s="128"/>
      <c r="TGL2" s="128"/>
      <c r="TGM2" s="128"/>
      <c r="TGN2" s="128"/>
      <c r="TGO2" s="128"/>
      <c r="TGP2" s="128"/>
      <c r="TGQ2" s="128"/>
      <c r="TGR2" s="128"/>
      <c r="TGS2" s="128"/>
      <c r="TGT2" s="128"/>
      <c r="TGU2" s="128"/>
      <c r="TGV2" s="128"/>
      <c r="TGW2" s="128"/>
      <c r="TGX2" s="128"/>
      <c r="TGY2" s="128"/>
      <c r="TGZ2" s="128"/>
      <c r="THA2" s="128"/>
      <c r="THB2" s="128"/>
      <c r="THC2" s="128"/>
      <c r="THD2" s="128"/>
      <c r="THE2" s="128"/>
      <c r="THF2" s="128"/>
      <c r="THG2" s="128"/>
      <c r="THH2" s="128"/>
      <c r="THI2" s="128"/>
      <c r="THJ2" s="128"/>
      <c r="THK2" s="128"/>
      <c r="THL2" s="128"/>
      <c r="THM2" s="128"/>
      <c r="THN2" s="128"/>
      <c r="THO2" s="128"/>
      <c r="THP2" s="128"/>
      <c r="THQ2" s="128"/>
      <c r="THR2" s="128"/>
      <c r="THS2" s="128"/>
      <c r="THT2" s="128"/>
      <c r="THU2" s="128"/>
      <c r="THV2" s="128"/>
      <c r="THW2" s="128"/>
      <c r="THX2" s="128"/>
      <c r="THY2" s="128"/>
      <c r="THZ2" s="128"/>
      <c r="TIA2" s="128"/>
      <c r="TIB2" s="128"/>
      <c r="TIC2" s="128"/>
      <c r="TID2" s="128"/>
      <c r="TIE2" s="128"/>
      <c r="TIF2" s="128"/>
      <c r="TIG2" s="128"/>
      <c r="TIH2" s="128"/>
      <c r="TII2" s="128"/>
      <c r="TIJ2" s="128"/>
      <c r="TIK2" s="128"/>
      <c r="TIL2" s="128"/>
      <c r="TIM2" s="128"/>
      <c r="TIN2" s="128"/>
      <c r="TIO2" s="128"/>
      <c r="TIP2" s="128"/>
      <c r="TIQ2" s="128"/>
      <c r="TIR2" s="128"/>
      <c r="TIS2" s="128"/>
      <c r="TIT2" s="128"/>
      <c r="TIU2" s="128"/>
      <c r="TIV2" s="128"/>
      <c r="TIW2" s="128"/>
      <c r="TIX2" s="128"/>
      <c r="TIY2" s="128"/>
      <c r="TIZ2" s="128"/>
      <c r="TJA2" s="128"/>
      <c r="TJB2" s="128"/>
      <c r="TJC2" s="128"/>
      <c r="TJD2" s="128"/>
      <c r="TJE2" s="128"/>
      <c r="TJF2" s="128"/>
      <c r="TJG2" s="128"/>
      <c r="TJH2" s="128"/>
      <c r="TJI2" s="128"/>
      <c r="TJJ2" s="128"/>
      <c r="TJK2" s="128"/>
      <c r="TJL2" s="128"/>
      <c r="TJM2" s="128"/>
      <c r="TJN2" s="128"/>
      <c r="TJO2" s="128"/>
      <c r="TJP2" s="128"/>
      <c r="TJQ2" s="128"/>
      <c r="TJR2" s="128"/>
      <c r="TJS2" s="128"/>
      <c r="TJT2" s="128"/>
      <c r="TJU2" s="128"/>
      <c r="TJV2" s="128"/>
      <c r="TJW2" s="128"/>
      <c r="TJX2" s="128"/>
      <c r="TJY2" s="128"/>
      <c r="TJZ2" s="128"/>
      <c r="TKA2" s="128"/>
      <c r="TKB2" s="128"/>
      <c r="TKC2" s="128"/>
      <c r="TKD2" s="128"/>
      <c r="TKE2" s="128"/>
      <c r="TKF2" s="128"/>
      <c r="TKG2" s="128"/>
      <c r="TKH2" s="128"/>
      <c r="TKI2" s="128"/>
      <c r="TKJ2" s="128"/>
      <c r="TKK2" s="128"/>
      <c r="TKL2" s="128"/>
      <c r="TKM2" s="128"/>
      <c r="TKN2" s="128"/>
      <c r="TKO2" s="128"/>
      <c r="TKP2" s="128"/>
      <c r="TKQ2" s="128"/>
      <c r="TKR2" s="128"/>
      <c r="TKS2" s="128"/>
      <c r="TKT2" s="128"/>
      <c r="TKU2" s="128"/>
      <c r="TKV2" s="128"/>
      <c r="TKW2" s="128"/>
      <c r="TKX2" s="128"/>
      <c r="TKY2" s="128"/>
      <c r="TKZ2" s="128"/>
      <c r="TLA2" s="128"/>
      <c r="TLB2" s="128"/>
      <c r="TLC2" s="128"/>
      <c r="TLD2" s="128"/>
      <c r="TLE2" s="128"/>
      <c r="TLF2" s="128"/>
      <c r="TLG2" s="128"/>
      <c r="TLH2" s="128"/>
      <c r="TLI2" s="128"/>
      <c r="TLJ2" s="128"/>
      <c r="TLK2" s="128"/>
      <c r="TLL2" s="128"/>
      <c r="TLM2" s="128"/>
      <c r="TLN2" s="128"/>
      <c r="TLO2" s="128"/>
      <c r="TLP2" s="128"/>
      <c r="TLQ2" s="128"/>
      <c r="TLR2" s="128"/>
      <c r="TLS2" s="128"/>
      <c r="TLT2" s="128"/>
      <c r="TLU2" s="128"/>
      <c r="TLV2" s="128"/>
      <c r="TLW2" s="128"/>
      <c r="TLX2" s="128"/>
      <c r="TLY2" s="128"/>
      <c r="TLZ2" s="128"/>
      <c r="TMA2" s="128"/>
      <c r="TMB2" s="128"/>
      <c r="TMC2" s="128"/>
      <c r="TMD2" s="128"/>
      <c r="TME2" s="128"/>
      <c r="TMF2" s="128"/>
      <c r="TMG2" s="128"/>
      <c r="TMH2" s="128"/>
      <c r="TMI2" s="128"/>
      <c r="TMJ2" s="128"/>
      <c r="TMK2" s="128"/>
      <c r="TML2" s="128"/>
      <c r="TMM2" s="128"/>
      <c r="TMN2" s="128"/>
      <c r="TMO2" s="128"/>
      <c r="TMP2" s="128"/>
      <c r="TMQ2" s="128"/>
      <c r="TMR2" s="128"/>
      <c r="TMS2" s="128"/>
      <c r="TMT2" s="128"/>
      <c r="TMU2" s="128"/>
      <c r="TMV2" s="128"/>
      <c r="TMW2" s="128"/>
      <c r="TMX2" s="128"/>
      <c r="TMY2" s="128"/>
      <c r="TMZ2" s="128"/>
      <c r="TNA2" s="128"/>
      <c r="TNB2" s="128"/>
      <c r="TNC2" s="128"/>
      <c r="TND2" s="128"/>
      <c r="TNE2" s="128"/>
      <c r="TNF2" s="128"/>
      <c r="TNG2" s="128"/>
      <c r="TNH2" s="128"/>
      <c r="TNI2" s="128"/>
      <c r="TNJ2" s="128"/>
      <c r="TNK2" s="128"/>
      <c r="TNL2" s="128"/>
      <c r="TNM2" s="128"/>
      <c r="TNN2" s="128"/>
      <c r="TNO2" s="128"/>
      <c r="TNP2" s="128"/>
      <c r="TNQ2" s="128"/>
      <c r="TNR2" s="128"/>
      <c r="TNS2" s="128"/>
      <c r="TNT2" s="128"/>
      <c r="TNU2" s="128"/>
      <c r="TNV2" s="128"/>
      <c r="TNW2" s="128"/>
      <c r="TNX2" s="128"/>
      <c r="TNY2" s="128"/>
      <c r="TNZ2" s="128"/>
      <c r="TOA2" s="128"/>
      <c r="TOB2" s="128"/>
      <c r="TOC2" s="128"/>
      <c r="TOD2" s="128"/>
      <c r="TOE2" s="128"/>
      <c r="TOF2" s="128"/>
      <c r="TOG2" s="128"/>
      <c r="TOH2" s="128"/>
      <c r="TOI2" s="128"/>
      <c r="TOJ2" s="128"/>
      <c r="TOK2" s="128"/>
      <c r="TOL2" s="128"/>
      <c r="TOM2" s="128"/>
      <c r="TON2" s="128"/>
      <c r="TOO2" s="128"/>
      <c r="TOP2" s="128"/>
      <c r="TOQ2" s="128"/>
      <c r="TOR2" s="128"/>
      <c r="TOS2" s="128"/>
      <c r="TOT2" s="128"/>
      <c r="TOU2" s="128"/>
      <c r="TOV2" s="128"/>
      <c r="TOW2" s="128"/>
      <c r="TOX2" s="128"/>
      <c r="TOY2" s="128"/>
      <c r="TOZ2" s="128"/>
      <c r="TPA2" s="128"/>
      <c r="TPB2" s="128"/>
      <c r="TPC2" s="128"/>
      <c r="TPD2" s="128"/>
      <c r="TPE2" s="128"/>
      <c r="TPF2" s="128"/>
      <c r="TPG2" s="128"/>
      <c r="TPH2" s="128"/>
      <c r="TPI2" s="128"/>
      <c r="TPJ2" s="128"/>
      <c r="TPK2" s="128"/>
      <c r="TPL2" s="128"/>
      <c r="TPM2" s="128"/>
      <c r="TPN2" s="128"/>
      <c r="TPO2" s="128"/>
      <c r="TPP2" s="128"/>
      <c r="TPQ2" s="128"/>
      <c r="TPR2" s="128"/>
      <c r="TPS2" s="128"/>
      <c r="TPT2" s="128"/>
      <c r="TPU2" s="128"/>
      <c r="TPV2" s="128"/>
      <c r="TPW2" s="128"/>
      <c r="TPX2" s="128"/>
      <c r="TPY2" s="128"/>
      <c r="TPZ2" s="128"/>
      <c r="TQA2" s="128"/>
      <c r="TQB2" s="128"/>
      <c r="TQC2" s="128"/>
      <c r="TQD2" s="128"/>
      <c r="TQE2" s="128"/>
      <c r="TQF2" s="128"/>
      <c r="TQG2" s="128"/>
      <c r="TQH2" s="128"/>
      <c r="TQI2" s="128"/>
      <c r="TQJ2" s="128"/>
      <c r="TQK2" s="128"/>
      <c r="TQL2" s="128"/>
      <c r="TQM2" s="128"/>
      <c r="TQN2" s="128"/>
      <c r="TQO2" s="128"/>
      <c r="TQP2" s="128"/>
      <c r="TQQ2" s="128"/>
      <c r="TQR2" s="128"/>
      <c r="TQS2" s="128"/>
      <c r="TQT2" s="128"/>
      <c r="TQU2" s="128"/>
      <c r="TQV2" s="128"/>
      <c r="TQW2" s="128"/>
      <c r="TQX2" s="128"/>
      <c r="TQY2" s="128"/>
      <c r="TQZ2" s="128"/>
      <c r="TRA2" s="128"/>
      <c r="TRB2" s="128"/>
      <c r="TRC2" s="128"/>
      <c r="TRD2" s="128"/>
      <c r="TRE2" s="128"/>
      <c r="TRF2" s="128"/>
      <c r="TRG2" s="128"/>
      <c r="TRH2" s="128"/>
      <c r="TRI2" s="128"/>
      <c r="TRJ2" s="128"/>
      <c r="TRK2" s="128"/>
      <c r="TRL2" s="128"/>
      <c r="TRM2" s="128"/>
      <c r="TRN2" s="128"/>
      <c r="TRO2" s="128"/>
      <c r="TRP2" s="128"/>
      <c r="TRQ2" s="128"/>
      <c r="TRR2" s="128"/>
      <c r="TRS2" s="128"/>
      <c r="TRT2" s="128"/>
      <c r="TRU2" s="128"/>
      <c r="TRV2" s="128"/>
      <c r="TRW2" s="128"/>
      <c r="TRX2" s="128"/>
      <c r="TRY2" s="128"/>
      <c r="TRZ2" s="128"/>
      <c r="TSA2" s="128"/>
      <c r="TSB2" s="128"/>
      <c r="TSC2" s="128"/>
      <c r="TSD2" s="128"/>
      <c r="TSE2" s="128"/>
      <c r="TSF2" s="128"/>
      <c r="TSG2" s="128"/>
      <c r="TSH2" s="128"/>
      <c r="TSI2" s="128"/>
      <c r="TSJ2" s="128"/>
      <c r="TSK2" s="128"/>
      <c r="TSL2" s="128"/>
      <c r="TSM2" s="128"/>
      <c r="TSN2" s="128"/>
      <c r="TSO2" s="128"/>
      <c r="TSP2" s="128"/>
      <c r="TSQ2" s="128"/>
      <c r="TSR2" s="128"/>
      <c r="TSS2" s="128"/>
      <c r="TST2" s="128"/>
      <c r="TSU2" s="128"/>
      <c r="TSV2" s="128"/>
      <c r="TSW2" s="128"/>
      <c r="TSX2" s="128"/>
      <c r="TSY2" s="128"/>
      <c r="TSZ2" s="128"/>
      <c r="TTA2" s="128"/>
      <c r="TTB2" s="128"/>
      <c r="TTC2" s="128"/>
      <c r="TTD2" s="128"/>
      <c r="TTE2" s="128"/>
      <c r="TTF2" s="128"/>
      <c r="TTG2" s="128"/>
      <c r="TTH2" s="128"/>
      <c r="TTI2" s="128"/>
      <c r="TTJ2" s="128"/>
      <c r="TTK2" s="128"/>
      <c r="TTL2" s="128"/>
      <c r="TTM2" s="128"/>
      <c r="TTN2" s="128"/>
      <c r="TTO2" s="128"/>
      <c r="TTP2" s="128"/>
      <c r="TTQ2" s="128"/>
      <c r="TTR2" s="128"/>
      <c r="TTS2" s="128"/>
      <c r="TTT2" s="128"/>
      <c r="TTU2" s="128"/>
      <c r="TTV2" s="128"/>
      <c r="TTW2" s="128"/>
      <c r="TTX2" s="128"/>
      <c r="TTY2" s="128"/>
      <c r="TTZ2" s="128"/>
      <c r="TUA2" s="128"/>
      <c r="TUB2" s="128"/>
      <c r="TUC2" s="128"/>
      <c r="TUD2" s="128"/>
      <c r="TUE2" s="128"/>
      <c r="TUF2" s="128"/>
      <c r="TUG2" s="128"/>
      <c r="TUH2" s="128"/>
      <c r="TUI2" s="128"/>
      <c r="TUJ2" s="128"/>
      <c r="TUK2" s="128"/>
      <c r="TUL2" s="128"/>
      <c r="TUM2" s="128"/>
      <c r="TUN2" s="128"/>
      <c r="TUO2" s="128"/>
      <c r="TUP2" s="128"/>
      <c r="TUQ2" s="128"/>
      <c r="TUR2" s="128"/>
      <c r="TUS2" s="128"/>
      <c r="TUT2" s="128"/>
      <c r="TUU2" s="128"/>
      <c r="TUV2" s="128"/>
      <c r="TUW2" s="128"/>
      <c r="TUX2" s="128"/>
      <c r="TUY2" s="128"/>
      <c r="TUZ2" s="128"/>
      <c r="TVA2" s="128"/>
      <c r="TVB2" s="128"/>
      <c r="TVC2" s="128"/>
      <c r="TVD2" s="128"/>
      <c r="TVE2" s="128"/>
      <c r="TVF2" s="128"/>
      <c r="TVG2" s="128"/>
      <c r="TVH2" s="128"/>
      <c r="TVI2" s="128"/>
      <c r="TVJ2" s="128"/>
      <c r="TVK2" s="128"/>
      <c r="TVL2" s="128"/>
      <c r="TVM2" s="128"/>
      <c r="TVN2" s="128"/>
      <c r="TVO2" s="128"/>
      <c r="TVP2" s="128"/>
      <c r="TVQ2" s="128"/>
      <c r="TVR2" s="128"/>
      <c r="TVS2" s="128"/>
      <c r="TVT2" s="128"/>
      <c r="TVU2" s="128"/>
      <c r="TVV2" s="128"/>
      <c r="TVW2" s="128"/>
      <c r="TVX2" s="128"/>
      <c r="TVY2" s="128"/>
      <c r="TVZ2" s="128"/>
      <c r="TWA2" s="128"/>
      <c r="TWB2" s="128"/>
      <c r="TWC2" s="128"/>
      <c r="TWD2" s="128"/>
      <c r="TWE2" s="128"/>
      <c r="TWF2" s="128"/>
      <c r="TWG2" s="128"/>
      <c r="TWH2" s="128"/>
      <c r="TWI2" s="128"/>
      <c r="TWJ2" s="128"/>
      <c r="TWK2" s="128"/>
      <c r="TWL2" s="128"/>
      <c r="TWM2" s="128"/>
      <c r="TWN2" s="128"/>
      <c r="TWO2" s="128"/>
      <c r="TWP2" s="128"/>
      <c r="TWQ2" s="128"/>
      <c r="TWR2" s="128"/>
      <c r="TWS2" s="128"/>
      <c r="TWT2" s="128"/>
      <c r="TWU2" s="128"/>
      <c r="TWV2" s="128"/>
      <c r="TWW2" s="128"/>
      <c r="TWX2" s="128"/>
      <c r="TWY2" s="128"/>
      <c r="TWZ2" s="128"/>
      <c r="TXA2" s="128"/>
      <c r="TXB2" s="128"/>
      <c r="TXC2" s="128"/>
      <c r="TXD2" s="128"/>
      <c r="TXE2" s="128"/>
      <c r="TXF2" s="128"/>
      <c r="TXG2" s="128"/>
      <c r="TXH2" s="128"/>
      <c r="TXI2" s="128"/>
      <c r="TXJ2" s="128"/>
      <c r="TXK2" s="128"/>
      <c r="TXL2" s="128"/>
      <c r="TXM2" s="128"/>
      <c r="TXN2" s="128"/>
      <c r="TXO2" s="128"/>
      <c r="TXP2" s="128"/>
      <c r="TXQ2" s="128"/>
      <c r="TXR2" s="128"/>
      <c r="TXS2" s="128"/>
      <c r="TXT2" s="128"/>
      <c r="TXU2" s="128"/>
      <c r="TXV2" s="128"/>
      <c r="TXW2" s="128"/>
      <c r="TXX2" s="128"/>
      <c r="TXY2" s="128"/>
      <c r="TXZ2" s="128"/>
      <c r="TYA2" s="128"/>
      <c r="TYB2" s="128"/>
      <c r="TYC2" s="128"/>
      <c r="TYD2" s="128"/>
      <c r="TYE2" s="128"/>
      <c r="TYF2" s="128"/>
      <c r="TYG2" s="128"/>
      <c r="TYH2" s="128"/>
      <c r="TYI2" s="128"/>
      <c r="TYJ2" s="128"/>
      <c r="TYK2" s="128"/>
      <c r="TYL2" s="128"/>
      <c r="TYM2" s="128"/>
      <c r="TYN2" s="128"/>
      <c r="TYO2" s="128"/>
      <c r="TYP2" s="128"/>
      <c r="TYQ2" s="128"/>
      <c r="TYR2" s="128"/>
      <c r="TYS2" s="128"/>
      <c r="TYT2" s="128"/>
      <c r="TYU2" s="128"/>
      <c r="TYV2" s="128"/>
      <c r="TYW2" s="128"/>
      <c r="TYX2" s="128"/>
      <c r="TYY2" s="128"/>
      <c r="TYZ2" s="128"/>
      <c r="TZA2" s="128"/>
      <c r="TZB2" s="128"/>
      <c r="TZC2" s="128"/>
      <c r="TZD2" s="128"/>
      <c r="TZE2" s="128"/>
      <c r="TZF2" s="128"/>
      <c r="TZG2" s="128"/>
      <c r="TZH2" s="128"/>
      <c r="TZI2" s="128"/>
      <c r="TZJ2" s="128"/>
      <c r="TZK2" s="128"/>
      <c r="TZL2" s="128"/>
      <c r="TZM2" s="128"/>
      <c r="TZN2" s="128"/>
      <c r="TZO2" s="128"/>
      <c r="TZP2" s="128"/>
      <c r="TZQ2" s="128"/>
      <c r="TZR2" s="128"/>
      <c r="TZS2" s="128"/>
      <c r="TZT2" s="128"/>
      <c r="TZU2" s="128"/>
      <c r="TZV2" s="128"/>
      <c r="TZW2" s="128"/>
      <c r="TZX2" s="128"/>
      <c r="TZY2" s="128"/>
      <c r="TZZ2" s="128"/>
      <c r="UAA2" s="128"/>
      <c r="UAB2" s="128"/>
      <c r="UAC2" s="128"/>
      <c r="UAD2" s="128"/>
      <c r="UAE2" s="128"/>
      <c r="UAF2" s="128"/>
      <c r="UAG2" s="128"/>
      <c r="UAH2" s="128"/>
      <c r="UAI2" s="128"/>
      <c r="UAJ2" s="128"/>
      <c r="UAK2" s="128"/>
      <c r="UAL2" s="128"/>
      <c r="UAM2" s="128"/>
      <c r="UAN2" s="128"/>
      <c r="UAO2" s="128"/>
      <c r="UAP2" s="128"/>
      <c r="UAQ2" s="128"/>
      <c r="UAR2" s="128"/>
      <c r="UAS2" s="128"/>
      <c r="UAT2" s="128"/>
      <c r="UAU2" s="128"/>
      <c r="UAV2" s="128"/>
      <c r="UAW2" s="128"/>
      <c r="UAX2" s="128"/>
      <c r="UAY2" s="128"/>
      <c r="UAZ2" s="128"/>
      <c r="UBA2" s="128"/>
      <c r="UBB2" s="128"/>
      <c r="UBC2" s="128"/>
      <c r="UBD2" s="128"/>
      <c r="UBE2" s="128"/>
      <c r="UBF2" s="128"/>
      <c r="UBG2" s="128"/>
      <c r="UBH2" s="128"/>
      <c r="UBI2" s="128"/>
      <c r="UBJ2" s="128"/>
      <c r="UBK2" s="128"/>
      <c r="UBL2" s="128"/>
      <c r="UBM2" s="128"/>
      <c r="UBN2" s="128"/>
      <c r="UBO2" s="128"/>
      <c r="UBP2" s="128"/>
      <c r="UBQ2" s="128"/>
      <c r="UBR2" s="128"/>
      <c r="UBS2" s="128"/>
      <c r="UBT2" s="128"/>
      <c r="UBU2" s="128"/>
      <c r="UBV2" s="128"/>
      <c r="UBW2" s="128"/>
      <c r="UBX2" s="128"/>
      <c r="UBY2" s="128"/>
      <c r="UBZ2" s="128"/>
      <c r="UCA2" s="128"/>
      <c r="UCB2" s="128"/>
      <c r="UCC2" s="128"/>
      <c r="UCD2" s="128"/>
      <c r="UCE2" s="128"/>
      <c r="UCF2" s="128"/>
      <c r="UCG2" s="128"/>
      <c r="UCH2" s="128"/>
      <c r="UCI2" s="128"/>
      <c r="UCJ2" s="128"/>
      <c r="UCK2" s="128"/>
      <c r="UCL2" s="128"/>
      <c r="UCM2" s="128"/>
      <c r="UCN2" s="128"/>
      <c r="UCO2" s="128"/>
      <c r="UCP2" s="128"/>
      <c r="UCQ2" s="128"/>
      <c r="UCR2" s="128"/>
      <c r="UCS2" s="128"/>
      <c r="UCT2" s="128"/>
      <c r="UCU2" s="128"/>
      <c r="UCV2" s="128"/>
      <c r="UCW2" s="128"/>
      <c r="UCX2" s="128"/>
      <c r="UCY2" s="128"/>
      <c r="UCZ2" s="128"/>
      <c r="UDA2" s="128"/>
      <c r="UDB2" s="128"/>
      <c r="UDC2" s="128"/>
      <c r="UDD2" s="128"/>
      <c r="UDE2" s="128"/>
      <c r="UDF2" s="128"/>
      <c r="UDG2" s="128"/>
      <c r="UDH2" s="128"/>
      <c r="UDI2" s="128"/>
      <c r="UDJ2" s="128"/>
      <c r="UDK2" s="128"/>
      <c r="UDL2" s="128"/>
      <c r="UDM2" s="128"/>
      <c r="UDN2" s="128"/>
      <c r="UDO2" s="128"/>
      <c r="UDP2" s="128"/>
      <c r="UDQ2" s="128"/>
      <c r="UDR2" s="128"/>
      <c r="UDS2" s="128"/>
      <c r="UDT2" s="128"/>
      <c r="UDU2" s="128"/>
      <c r="UDV2" s="128"/>
      <c r="UDW2" s="128"/>
      <c r="UDX2" s="128"/>
      <c r="UDY2" s="128"/>
      <c r="UDZ2" s="128"/>
      <c r="UEA2" s="128"/>
      <c r="UEB2" s="128"/>
      <c r="UEC2" s="128"/>
      <c r="UED2" s="128"/>
      <c r="UEE2" s="128"/>
      <c r="UEF2" s="128"/>
      <c r="UEG2" s="128"/>
      <c r="UEH2" s="128"/>
      <c r="UEI2" s="128"/>
      <c r="UEJ2" s="128"/>
      <c r="UEK2" s="128"/>
      <c r="UEL2" s="128"/>
      <c r="UEM2" s="128"/>
      <c r="UEN2" s="128"/>
      <c r="UEO2" s="128"/>
      <c r="UEP2" s="128"/>
      <c r="UEQ2" s="128"/>
      <c r="UER2" s="128"/>
      <c r="UES2" s="128"/>
      <c r="UET2" s="128"/>
      <c r="UEU2" s="128"/>
      <c r="UEV2" s="128"/>
      <c r="UEW2" s="128"/>
      <c r="UEX2" s="128"/>
      <c r="UEY2" s="128"/>
      <c r="UEZ2" s="128"/>
      <c r="UFA2" s="128"/>
      <c r="UFB2" s="128"/>
      <c r="UFC2" s="128"/>
      <c r="UFD2" s="128"/>
      <c r="UFE2" s="128"/>
      <c r="UFF2" s="128"/>
      <c r="UFG2" s="128"/>
      <c r="UFH2" s="128"/>
      <c r="UFI2" s="128"/>
      <c r="UFJ2" s="128"/>
      <c r="UFK2" s="128"/>
      <c r="UFL2" s="128"/>
      <c r="UFM2" s="128"/>
      <c r="UFN2" s="128"/>
      <c r="UFO2" s="128"/>
      <c r="UFP2" s="128"/>
      <c r="UFQ2" s="128"/>
      <c r="UFR2" s="128"/>
      <c r="UFS2" s="128"/>
      <c r="UFT2" s="128"/>
      <c r="UFU2" s="128"/>
      <c r="UFV2" s="128"/>
      <c r="UFW2" s="128"/>
      <c r="UFX2" s="128"/>
      <c r="UFY2" s="128"/>
      <c r="UFZ2" s="128"/>
      <c r="UGA2" s="128"/>
      <c r="UGB2" s="128"/>
      <c r="UGC2" s="128"/>
      <c r="UGD2" s="128"/>
      <c r="UGE2" s="128"/>
      <c r="UGF2" s="128"/>
      <c r="UGG2" s="128"/>
      <c r="UGH2" s="128"/>
      <c r="UGI2" s="128"/>
      <c r="UGJ2" s="128"/>
      <c r="UGK2" s="128"/>
      <c r="UGL2" s="128"/>
      <c r="UGM2" s="128"/>
      <c r="UGN2" s="128"/>
      <c r="UGO2" s="128"/>
      <c r="UGP2" s="128"/>
      <c r="UGQ2" s="128"/>
      <c r="UGR2" s="128"/>
      <c r="UGS2" s="128"/>
      <c r="UGT2" s="128"/>
      <c r="UGU2" s="128"/>
      <c r="UGV2" s="128"/>
      <c r="UGW2" s="128"/>
      <c r="UGX2" s="128"/>
      <c r="UGY2" s="128"/>
      <c r="UGZ2" s="128"/>
      <c r="UHA2" s="128"/>
      <c r="UHB2" s="128"/>
      <c r="UHC2" s="128"/>
      <c r="UHD2" s="128"/>
      <c r="UHE2" s="128"/>
      <c r="UHF2" s="128"/>
      <c r="UHG2" s="128"/>
      <c r="UHH2" s="128"/>
      <c r="UHI2" s="128"/>
      <c r="UHJ2" s="128"/>
      <c r="UHK2" s="128"/>
      <c r="UHL2" s="128"/>
      <c r="UHM2" s="128"/>
      <c r="UHN2" s="128"/>
      <c r="UHO2" s="128"/>
      <c r="UHP2" s="128"/>
      <c r="UHQ2" s="128"/>
      <c r="UHR2" s="128"/>
      <c r="UHS2" s="128"/>
      <c r="UHT2" s="128"/>
      <c r="UHU2" s="128"/>
      <c r="UHV2" s="128"/>
      <c r="UHW2" s="128"/>
      <c r="UHX2" s="128"/>
      <c r="UHY2" s="128"/>
      <c r="UHZ2" s="128"/>
      <c r="UIA2" s="128"/>
      <c r="UIB2" s="128"/>
      <c r="UIC2" s="128"/>
      <c r="UID2" s="128"/>
      <c r="UIE2" s="128"/>
      <c r="UIF2" s="128"/>
      <c r="UIG2" s="128"/>
      <c r="UIH2" s="128"/>
      <c r="UII2" s="128"/>
      <c r="UIJ2" s="128"/>
      <c r="UIK2" s="128"/>
      <c r="UIL2" s="128"/>
      <c r="UIM2" s="128"/>
      <c r="UIN2" s="128"/>
      <c r="UIO2" s="128"/>
      <c r="UIP2" s="128"/>
      <c r="UIQ2" s="128"/>
      <c r="UIR2" s="128"/>
      <c r="UIS2" s="128"/>
      <c r="UIT2" s="128"/>
      <c r="UIU2" s="128"/>
      <c r="UIV2" s="128"/>
      <c r="UIW2" s="128"/>
      <c r="UIX2" s="128"/>
      <c r="UIY2" s="128"/>
      <c r="UIZ2" s="128"/>
      <c r="UJA2" s="128"/>
      <c r="UJB2" s="128"/>
      <c r="UJC2" s="128"/>
      <c r="UJD2" s="128"/>
      <c r="UJE2" s="128"/>
      <c r="UJF2" s="128"/>
      <c r="UJG2" s="128"/>
      <c r="UJH2" s="128"/>
      <c r="UJI2" s="128"/>
      <c r="UJJ2" s="128"/>
      <c r="UJK2" s="128"/>
      <c r="UJL2" s="128"/>
      <c r="UJM2" s="128"/>
      <c r="UJN2" s="128"/>
      <c r="UJO2" s="128"/>
      <c r="UJP2" s="128"/>
      <c r="UJQ2" s="128"/>
      <c r="UJR2" s="128"/>
      <c r="UJS2" s="128"/>
      <c r="UJT2" s="128"/>
      <c r="UJU2" s="128"/>
      <c r="UJV2" s="128"/>
      <c r="UJW2" s="128"/>
      <c r="UJX2" s="128"/>
      <c r="UJY2" s="128"/>
      <c r="UJZ2" s="128"/>
      <c r="UKA2" s="128"/>
      <c r="UKB2" s="128"/>
      <c r="UKC2" s="128"/>
      <c r="UKD2" s="128"/>
      <c r="UKE2" s="128"/>
      <c r="UKF2" s="128"/>
      <c r="UKG2" s="128"/>
      <c r="UKH2" s="128"/>
      <c r="UKI2" s="128"/>
      <c r="UKJ2" s="128"/>
      <c r="UKK2" s="128"/>
      <c r="UKL2" s="128"/>
      <c r="UKM2" s="128"/>
      <c r="UKN2" s="128"/>
      <c r="UKO2" s="128"/>
      <c r="UKP2" s="128"/>
      <c r="UKQ2" s="128"/>
      <c r="UKR2" s="128"/>
      <c r="UKS2" s="128"/>
      <c r="UKT2" s="128"/>
      <c r="UKU2" s="128"/>
      <c r="UKV2" s="128"/>
      <c r="UKW2" s="128"/>
      <c r="UKX2" s="128"/>
      <c r="UKY2" s="128"/>
      <c r="UKZ2" s="128"/>
      <c r="ULA2" s="128"/>
      <c r="ULB2" s="128"/>
      <c r="ULC2" s="128"/>
      <c r="ULD2" s="128"/>
      <c r="ULE2" s="128"/>
      <c r="ULF2" s="128"/>
      <c r="ULG2" s="128"/>
      <c r="ULH2" s="128"/>
      <c r="ULI2" s="128"/>
      <c r="ULJ2" s="128"/>
      <c r="ULK2" s="128"/>
      <c r="ULL2" s="128"/>
      <c r="ULM2" s="128"/>
      <c r="ULN2" s="128"/>
      <c r="ULO2" s="128"/>
      <c r="ULP2" s="128"/>
      <c r="ULQ2" s="128"/>
      <c r="ULR2" s="128"/>
      <c r="ULS2" s="128"/>
      <c r="ULT2" s="128"/>
      <c r="ULU2" s="128"/>
      <c r="ULV2" s="128"/>
      <c r="ULW2" s="128"/>
      <c r="ULX2" s="128"/>
      <c r="ULY2" s="128"/>
      <c r="ULZ2" s="128"/>
      <c r="UMA2" s="128"/>
      <c r="UMB2" s="128"/>
      <c r="UMC2" s="128"/>
      <c r="UMD2" s="128"/>
      <c r="UME2" s="128"/>
      <c r="UMF2" s="128"/>
      <c r="UMG2" s="128"/>
      <c r="UMH2" s="128"/>
      <c r="UMI2" s="128"/>
      <c r="UMJ2" s="128"/>
      <c r="UMK2" s="128"/>
      <c r="UML2" s="128"/>
      <c r="UMM2" s="128"/>
      <c r="UMN2" s="128"/>
      <c r="UMO2" s="128"/>
      <c r="UMP2" s="128"/>
      <c r="UMQ2" s="128"/>
      <c r="UMR2" s="128"/>
      <c r="UMS2" s="128"/>
      <c r="UMT2" s="128"/>
      <c r="UMU2" s="128"/>
      <c r="UMV2" s="128"/>
      <c r="UMW2" s="128"/>
      <c r="UMX2" s="128"/>
      <c r="UMY2" s="128"/>
      <c r="UMZ2" s="128"/>
      <c r="UNA2" s="128"/>
      <c r="UNB2" s="128"/>
      <c r="UNC2" s="128"/>
      <c r="UND2" s="128"/>
      <c r="UNE2" s="128"/>
      <c r="UNF2" s="128"/>
      <c r="UNG2" s="128"/>
      <c r="UNH2" s="128"/>
      <c r="UNI2" s="128"/>
      <c r="UNJ2" s="128"/>
      <c r="UNK2" s="128"/>
      <c r="UNL2" s="128"/>
      <c r="UNM2" s="128"/>
      <c r="UNN2" s="128"/>
      <c r="UNO2" s="128"/>
      <c r="UNP2" s="128"/>
      <c r="UNQ2" s="128"/>
      <c r="UNR2" s="128"/>
      <c r="UNS2" s="128"/>
      <c r="UNT2" s="128"/>
      <c r="UNU2" s="128"/>
      <c r="UNV2" s="128"/>
      <c r="UNW2" s="128"/>
      <c r="UNX2" s="128"/>
      <c r="UNY2" s="128"/>
      <c r="UNZ2" s="128"/>
      <c r="UOA2" s="128"/>
      <c r="UOB2" s="128"/>
      <c r="UOC2" s="128"/>
      <c r="UOD2" s="128"/>
      <c r="UOE2" s="128"/>
      <c r="UOF2" s="128"/>
      <c r="UOG2" s="128"/>
      <c r="UOH2" s="128"/>
      <c r="UOI2" s="128"/>
      <c r="UOJ2" s="128"/>
      <c r="UOK2" s="128"/>
      <c r="UOL2" s="128"/>
      <c r="UOM2" s="128"/>
      <c r="UON2" s="128"/>
      <c r="UOO2" s="128"/>
      <c r="UOP2" s="128"/>
      <c r="UOQ2" s="128"/>
      <c r="UOR2" s="128"/>
      <c r="UOS2" s="128"/>
      <c r="UOT2" s="128"/>
      <c r="UOU2" s="128"/>
      <c r="UOV2" s="128"/>
      <c r="UOW2" s="128"/>
      <c r="UOX2" s="128"/>
      <c r="UOY2" s="128"/>
      <c r="UOZ2" s="128"/>
      <c r="UPA2" s="128"/>
      <c r="UPB2" s="128"/>
      <c r="UPC2" s="128"/>
      <c r="UPD2" s="128"/>
      <c r="UPE2" s="128"/>
      <c r="UPF2" s="128"/>
      <c r="UPG2" s="128"/>
      <c r="UPH2" s="128"/>
      <c r="UPI2" s="128"/>
      <c r="UPJ2" s="128"/>
      <c r="UPK2" s="128"/>
      <c r="UPL2" s="128"/>
      <c r="UPM2" s="128"/>
      <c r="UPN2" s="128"/>
      <c r="UPO2" s="128"/>
      <c r="UPP2" s="128"/>
      <c r="UPQ2" s="128"/>
      <c r="UPR2" s="128"/>
      <c r="UPS2" s="128"/>
      <c r="UPT2" s="128"/>
      <c r="UPU2" s="128"/>
      <c r="UPV2" s="128"/>
      <c r="UPW2" s="128"/>
      <c r="UPX2" s="128"/>
      <c r="UPY2" s="128"/>
      <c r="UPZ2" s="128"/>
      <c r="UQA2" s="128"/>
      <c r="UQB2" s="128"/>
      <c r="UQC2" s="128"/>
      <c r="UQD2" s="128"/>
      <c r="UQE2" s="128"/>
      <c r="UQF2" s="128"/>
      <c r="UQG2" s="128"/>
      <c r="UQH2" s="128"/>
      <c r="UQI2" s="128"/>
      <c r="UQJ2" s="128"/>
      <c r="UQK2" s="128"/>
      <c r="UQL2" s="128"/>
      <c r="UQM2" s="128"/>
      <c r="UQN2" s="128"/>
      <c r="UQO2" s="128"/>
      <c r="UQP2" s="128"/>
      <c r="UQQ2" s="128"/>
      <c r="UQR2" s="128"/>
      <c r="UQS2" s="128"/>
      <c r="UQT2" s="128"/>
      <c r="UQU2" s="128"/>
      <c r="UQV2" s="128"/>
      <c r="UQW2" s="128"/>
      <c r="UQX2" s="128"/>
      <c r="UQY2" s="128"/>
      <c r="UQZ2" s="128"/>
      <c r="URA2" s="128"/>
      <c r="URB2" s="128"/>
      <c r="URC2" s="128"/>
      <c r="URD2" s="128"/>
      <c r="URE2" s="128"/>
      <c r="URF2" s="128"/>
      <c r="URG2" s="128"/>
      <c r="URH2" s="128"/>
      <c r="URI2" s="128"/>
      <c r="URJ2" s="128"/>
      <c r="URK2" s="128"/>
      <c r="URL2" s="128"/>
      <c r="URM2" s="128"/>
      <c r="URN2" s="128"/>
      <c r="URO2" s="128"/>
      <c r="URP2" s="128"/>
      <c r="URQ2" s="128"/>
      <c r="URR2" s="128"/>
      <c r="URS2" s="128"/>
      <c r="URT2" s="128"/>
      <c r="URU2" s="128"/>
      <c r="URV2" s="128"/>
      <c r="URW2" s="128"/>
      <c r="URX2" s="128"/>
      <c r="URY2" s="128"/>
      <c r="URZ2" s="128"/>
      <c r="USA2" s="128"/>
      <c r="USB2" s="128"/>
      <c r="USC2" s="128"/>
      <c r="USD2" s="128"/>
      <c r="USE2" s="128"/>
      <c r="USF2" s="128"/>
      <c r="USG2" s="128"/>
      <c r="USH2" s="128"/>
      <c r="USI2" s="128"/>
      <c r="USJ2" s="128"/>
      <c r="USK2" s="128"/>
      <c r="USL2" s="128"/>
      <c r="USM2" s="128"/>
      <c r="USN2" s="128"/>
      <c r="USO2" s="128"/>
      <c r="USP2" s="128"/>
      <c r="USQ2" s="128"/>
      <c r="USR2" s="128"/>
      <c r="USS2" s="128"/>
      <c r="UST2" s="128"/>
      <c r="USU2" s="128"/>
      <c r="USV2" s="128"/>
      <c r="USW2" s="128"/>
      <c r="USX2" s="128"/>
      <c r="USY2" s="128"/>
      <c r="USZ2" s="128"/>
      <c r="UTA2" s="128"/>
      <c r="UTB2" s="128"/>
      <c r="UTC2" s="128"/>
      <c r="UTD2" s="128"/>
      <c r="UTE2" s="128"/>
      <c r="UTF2" s="128"/>
      <c r="UTG2" s="128"/>
      <c r="UTH2" s="128"/>
      <c r="UTI2" s="128"/>
      <c r="UTJ2" s="128"/>
      <c r="UTK2" s="128"/>
      <c r="UTL2" s="128"/>
      <c r="UTM2" s="128"/>
      <c r="UTN2" s="128"/>
      <c r="UTO2" s="128"/>
      <c r="UTP2" s="128"/>
      <c r="UTQ2" s="128"/>
      <c r="UTR2" s="128"/>
      <c r="UTS2" s="128"/>
      <c r="UTT2" s="128"/>
      <c r="UTU2" s="128"/>
      <c r="UTV2" s="128"/>
      <c r="UTW2" s="128"/>
      <c r="UTX2" s="128"/>
      <c r="UTY2" s="128"/>
      <c r="UTZ2" s="128"/>
      <c r="UUA2" s="128"/>
      <c r="UUB2" s="128"/>
      <c r="UUC2" s="128"/>
      <c r="UUD2" s="128"/>
      <c r="UUE2" s="128"/>
      <c r="UUF2" s="128"/>
      <c r="UUG2" s="128"/>
      <c r="UUH2" s="128"/>
      <c r="UUI2" s="128"/>
      <c r="UUJ2" s="128"/>
      <c r="UUK2" s="128"/>
      <c r="UUL2" s="128"/>
      <c r="UUM2" s="128"/>
      <c r="UUN2" s="128"/>
      <c r="UUO2" s="128"/>
      <c r="UUP2" s="128"/>
      <c r="UUQ2" s="128"/>
      <c r="UUR2" s="128"/>
      <c r="UUS2" s="128"/>
      <c r="UUT2" s="128"/>
      <c r="UUU2" s="128"/>
      <c r="UUV2" s="128"/>
      <c r="UUW2" s="128"/>
      <c r="UUX2" s="128"/>
      <c r="UUY2" s="128"/>
      <c r="UUZ2" s="128"/>
      <c r="UVA2" s="128"/>
      <c r="UVB2" s="128"/>
      <c r="UVC2" s="128"/>
      <c r="UVD2" s="128"/>
      <c r="UVE2" s="128"/>
      <c r="UVF2" s="128"/>
      <c r="UVG2" s="128"/>
      <c r="UVH2" s="128"/>
      <c r="UVI2" s="128"/>
      <c r="UVJ2" s="128"/>
      <c r="UVK2" s="128"/>
      <c r="UVL2" s="128"/>
      <c r="UVM2" s="128"/>
      <c r="UVN2" s="128"/>
      <c r="UVO2" s="128"/>
      <c r="UVP2" s="128"/>
      <c r="UVQ2" s="128"/>
      <c r="UVR2" s="128"/>
      <c r="UVS2" s="128"/>
      <c r="UVT2" s="128"/>
      <c r="UVU2" s="128"/>
      <c r="UVV2" s="128"/>
      <c r="UVW2" s="128"/>
      <c r="UVX2" s="128"/>
      <c r="UVY2" s="128"/>
      <c r="UVZ2" s="128"/>
      <c r="UWA2" s="128"/>
      <c r="UWB2" s="128"/>
      <c r="UWC2" s="128"/>
      <c r="UWD2" s="128"/>
      <c r="UWE2" s="128"/>
      <c r="UWF2" s="128"/>
      <c r="UWG2" s="128"/>
      <c r="UWH2" s="128"/>
      <c r="UWI2" s="128"/>
      <c r="UWJ2" s="128"/>
      <c r="UWK2" s="128"/>
      <c r="UWL2" s="128"/>
      <c r="UWM2" s="128"/>
      <c r="UWN2" s="128"/>
      <c r="UWO2" s="128"/>
      <c r="UWP2" s="128"/>
      <c r="UWQ2" s="128"/>
      <c r="UWR2" s="128"/>
      <c r="UWS2" s="128"/>
      <c r="UWT2" s="128"/>
      <c r="UWU2" s="128"/>
      <c r="UWV2" s="128"/>
      <c r="UWW2" s="128"/>
      <c r="UWX2" s="128"/>
      <c r="UWY2" s="128"/>
      <c r="UWZ2" s="128"/>
      <c r="UXA2" s="128"/>
      <c r="UXB2" s="128"/>
      <c r="UXC2" s="128"/>
      <c r="UXD2" s="128"/>
      <c r="UXE2" s="128"/>
      <c r="UXF2" s="128"/>
      <c r="UXG2" s="128"/>
      <c r="UXH2" s="128"/>
      <c r="UXI2" s="128"/>
      <c r="UXJ2" s="128"/>
      <c r="UXK2" s="128"/>
      <c r="UXL2" s="128"/>
      <c r="UXM2" s="128"/>
      <c r="UXN2" s="128"/>
      <c r="UXO2" s="128"/>
      <c r="UXP2" s="128"/>
      <c r="UXQ2" s="128"/>
      <c r="UXR2" s="128"/>
      <c r="UXS2" s="128"/>
      <c r="UXT2" s="128"/>
      <c r="UXU2" s="128"/>
      <c r="UXV2" s="128"/>
      <c r="UXW2" s="128"/>
      <c r="UXX2" s="128"/>
      <c r="UXY2" s="128"/>
      <c r="UXZ2" s="128"/>
      <c r="UYA2" s="128"/>
      <c r="UYB2" s="128"/>
      <c r="UYC2" s="128"/>
      <c r="UYD2" s="128"/>
      <c r="UYE2" s="128"/>
      <c r="UYF2" s="128"/>
      <c r="UYG2" s="128"/>
      <c r="UYH2" s="128"/>
      <c r="UYI2" s="128"/>
      <c r="UYJ2" s="128"/>
      <c r="UYK2" s="128"/>
      <c r="UYL2" s="128"/>
      <c r="UYM2" s="128"/>
      <c r="UYN2" s="128"/>
      <c r="UYO2" s="128"/>
      <c r="UYP2" s="128"/>
      <c r="UYQ2" s="128"/>
      <c r="UYR2" s="128"/>
      <c r="UYS2" s="128"/>
      <c r="UYT2" s="128"/>
      <c r="UYU2" s="128"/>
      <c r="UYV2" s="128"/>
      <c r="UYW2" s="128"/>
      <c r="UYX2" s="128"/>
      <c r="UYY2" s="128"/>
      <c r="UYZ2" s="128"/>
      <c r="UZA2" s="128"/>
      <c r="UZB2" s="128"/>
      <c r="UZC2" s="128"/>
      <c r="UZD2" s="128"/>
      <c r="UZE2" s="128"/>
      <c r="UZF2" s="128"/>
      <c r="UZG2" s="128"/>
      <c r="UZH2" s="128"/>
      <c r="UZI2" s="128"/>
      <c r="UZJ2" s="128"/>
      <c r="UZK2" s="128"/>
      <c r="UZL2" s="128"/>
      <c r="UZM2" s="128"/>
      <c r="UZN2" s="128"/>
      <c r="UZO2" s="128"/>
      <c r="UZP2" s="128"/>
      <c r="UZQ2" s="128"/>
      <c r="UZR2" s="128"/>
      <c r="UZS2" s="128"/>
      <c r="UZT2" s="128"/>
      <c r="UZU2" s="128"/>
      <c r="UZV2" s="128"/>
      <c r="UZW2" s="128"/>
      <c r="UZX2" s="128"/>
      <c r="UZY2" s="128"/>
      <c r="UZZ2" s="128"/>
      <c r="VAA2" s="128"/>
      <c r="VAB2" s="128"/>
      <c r="VAC2" s="128"/>
      <c r="VAD2" s="128"/>
      <c r="VAE2" s="128"/>
      <c r="VAF2" s="128"/>
      <c r="VAG2" s="128"/>
      <c r="VAH2" s="128"/>
      <c r="VAI2" s="128"/>
      <c r="VAJ2" s="128"/>
      <c r="VAK2" s="128"/>
      <c r="VAL2" s="128"/>
      <c r="VAM2" s="128"/>
      <c r="VAN2" s="128"/>
      <c r="VAO2" s="128"/>
      <c r="VAP2" s="128"/>
      <c r="VAQ2" s="128"/>
      <c r="VAR2" s="128"/>
      <c r="VAS2" s="128"/>
      <c r="VAT2" s="128"/>
      <c r="VAU2" s="128"/>
      <c r="VAV2" s="128"/>
      <c r="VAW2" s="128"/>
      <c r="VAX2" s="128"/>
      <c r="VAY2" s="128"/>
      <c r="VAZ2" s="128"/>
      <c r="VBA2" s="128"/>
      <c r="VBB2" s="128"/>
      <c r="VBC2" s="128"/>
      <c r="VBD2" s="128"/>
      <c r="VBE2" s="128"/>
      <c r="VBF2" s="128"/>
      <c r="VBG2" s="128"/>
      <c r="VBH2" s="128"/>
      <c r="VBI2" s="128"/>
      <c r="VBJ2" s="128"/>
      <c r="VBK2" s="128"/>
      <c r="VBL2" s="128"/>
      <c r="VBM2" s="128"/>
      <c r="VBN2" s="128"/>
      <c r="VBO2" s="128"/>
      <c r="VBP2" s="128"/>
      <c r="VBQ2" s="128"/>
      <c r="VBR2" s="128"/>
      <c r="VBS2" s="128"/>
      <c r="VBT2" s="128"/>
      <c r="VBU2" s="128"/>
      <c r="VBV2" s="128"/>
      <c r="VBW2" s="128"/>
      <c r="VBX2" s="128"/>
      <c r="VBY2" s="128"/>
      <c r="VBZ2" s="128"/>
      <c r="VCA2" s="128"/>
      <c r="VCB2" s="128"/>
      <c r="VCC2" s="128"/>
      <c r="VCD2" s="128"/>
      <c r="VCE2" s="128"/>
      <c r="VCF2" s="128"/>
      <c r="VCG2" s="128"/>
      <c r="VCH2" s="128"/>
      <c r="VCI2" s="128"/>
      <c r="VCJ2" s="128"/>
      <c r="VCK2" s="128"/>
      <c r="VCL2" s="128"/>
      <c r="VCM2" s="128"/>
      <c r="VCN2" s="128"/>
      <c r="VCO2" s="128"/>
      <c r="VCP2" s="128"/>
      <c r="VCQ2" s="128"/>
      <c r="VCR2" s="128"/>
      <c r="VCS2" s="128"/>
      <c r="VCT2" s="128"/>
      <c r="VCU2" s="128"/>
      <c r="VCV2" s="128"/>
      <c r="VCW2" s="128"/>
      <c r="VCX2" s="128"/>
      <c r="VCY2" s="128"/>
      <c r="VCZ2" s="128"/>
      <c r="VDA2" s="128"/>
      <c r="VDB2" s="128"/>
      <c r="VDC2" s="128"/>
      <c r="VDD2" s="128"/>
      <c r="VDE2" s="128"/>
      <c r="VDF2" s="128"/>
      <c r="VDG2" s="128"/>
      <c r="VDH2" s="128"/>
      <c r="VDI2" s="128"/>
      <c r="VDJ2" s="128"/>
      <c r="VDK2" s="128"/>
      <c r="VDL2" s="128"/>
      <c r="VDM2" s="128"/>
      <c r="VDN2" s="128"/>
      <c r="VDO2" s="128"/>
      <c r="VDP2" s="128"/>
      <c r="VDQ2" s="128"/>
      <c r="VDR2" s="128"/>
      <c r="VDS2" s="128"/>
      <c r="VDT2" s="128"/>
      <c r="VDU2" s="128"/>
      <c r="VDV2" s="128"/>
      <c r="VDW2" s="128"/>
      <c r="VDX2" s="128"/>
      <c r="VDY2" s="128"/>
      <c r="VDZ2" s="128"/>
      <c r="VEA2" s="128"/>
      <c r="VEB2" s="128"/>
      <c r="VEC2" s="128"/>
      <c r="VED2" s="128"/>
      <c r="VEE2" s="128"/>
      <c r="VEF2" s="128"/>
      <c r="VEG2" s="128"/>
      <c r="VEH2" s="128"/>
      <c r="VEI2" s="128"/>
      <c r="VEJ2" s="128"/>
      <c r="VEK2" s="128"/>
      <c r="VEL2" s="128"/>
      <c r="VEM2" s="128"/>
      <c r="VEN2" s="128"/>
      <c r="VEO2" s="128"/>
      <c r="VEP2" s="128"/>
      <c r="VEQ2" s="128"/>
      <c r="VER2" s="128"/>
      <c r="VES2" s="128"/>
      <c r="VET2" s="128"/>
      <c r="VEU2" s="128"/>
      <c r="VEV2" s="128"/>
      <c r="VEW2" s="128"/>
      <c r="VEX2" s="128"/>
      <c r="VEY2" s="128"/>
      <c r="VEZ2" s="128"/>
      <c r="VFA2" s="128"/>
      <c r="VFB2" s="128"/>
      <c r="VFC2" s="128"/>
      <c r="VFD2" s="128"/>
      <c r="VFE2" s="128"/>
      <c r="VFF2" s="128"/>
      <c r="VFG2" s="128"/>
      <c r="VFH2" s="128"/>
      <c r="VFI2" s="128"/>
      <c r="VFJ2" s="128"/>
      <c r="VFK2" s="128"/>
      <c r="VFL2" s="128"/>
      <c r="VFM2" s="128"/>
      <c r="VFN2" s="128"/>
      <c r="VFO2" s="128"/>
      <c r="VFP2" s="128"/>
      <c r="VFQ2" s="128"/>
      <c r="VFR2" s="128"/>
      <c r="VFS2" s="128"/>
      <c r="VFT2" s="128"/>
      <c r="VFU2" s="128"/>
      <c r="VFV2" s="128"/>
      <c r="VFW2" s="128"/>
      <c r="VFX2" s="128"/>
      <c r="VFY2" s="128"/>
      <c r="VFZ2" s="128"/>
      <c r="VGA2" s="128"/>
      <c r="VGB2" s="128"/>
      <c r="VGC2" s="128"/>
      <c r="VGD2" s="128"/>
      <c r="VGE2" s="128"/>
      <c r="VGF2" s="128"/>
      <c r="VGG2" s="128"/>
      <c r="VGH2" s="128"/>
      <c r="VGI2" s="128"/>
      <c r="VGJ2" s="128"/>
      <c r="VGK2" s="128"/>
      <c r="VGL2" s="128"/>
      <c r="VGM2" s="128"/>
      <c r="VGN2" s="128"/>
      <c r="VGO2" s="128"/>
      <c r="VGP2" s="128"/>
      <c r="VGQ2" s="128"/>
      <c r="VGR2" s="128"/>
      <c r="VGS2" s="128"/>
      <c r="VGT2" s="128"/>
      <c r="VGU2" s="128"/>
      <c r="VGV2" s="128"/>
      <c r="VGW2" s="128"/>
      <c r="VGX2" s="128"/>
      <c r="VGY2" s="128"/>
      <c r="VGZ2" s="128"/>
      <c r="VHA2" s="128"/>
      <c r="VHB2" s="128"/>
      <c r="VHC2" s="128"/>
      <c r="VHD2" s="128"/>
      <c r="VHE2" s="128"/>
      <c r="VHF2" s="128"/>
      <c r="VHG2" s="128"/>
      <c r="VHH2" s="128"/>
      <c r="VHI2" s="128"/>
      <c r="VHJ2" s="128"/>
      <c r="VHK2" s="128"/>
      <c r="VHL2" s="128"/>
      <c r="VHM2" s="128"/>
      <c r="VHN2" s="128"/>
      <c r="VHO2" s="128"/>
      <c r="VHP2" s="128"/>
      <c r="VHQ2" s="128"/>
      <c r="VHR2" s="128"/>
      <c r="VHS2" s="128"/>
      <c r="VHT2" s="128"/>
      <c r="VHU2" s="128"/>
      <c r="VHV2" s="128"/>
      <c r="VHW2" s="128"/>
      <c r="VHX2" s="128"/>
      <c r="VHY2" s="128"/>
      <c r="VHZ2" s="128"/>
      <c r="VIA2" s="128"/>
      <c r="VIB2" s="128"/>
      <c r="VIC2" s="128"/>
      <c r="VID2" s="128"/>
      <c r="VIE2" s="128"/>
      <c r="VIF2" s="128"/>
      <c r="VIG2" s="128"/>
      <c r="VIH2" s="128"/>
      <c r="VII2" s="128"/>
      <c r="VIJ2" s="128"/>
      <c r="VIK2" s="128"/>
      <c r="VIL2" s="128"/>
      <c r="VIM2" s="128"/>
      <c r="VIN2" s="128"/>
      <c r="VIO2" s="128"/>
      <c r="VIP2" s="128"/>
      <c r="VIQ2" s="128"/>
      <c r="VIR2" s="128"/>
      <c r="VIS2" s="128"/>
      <c r="VIT2" s="128"/>
      <c r="VIU2" s="128"/>
      <c r="VIV2" s="128"/>
      <c r="VIW2" s="128"/>
      <c r="VIX2" s="128"/>
      <c r="VIY2" s="128"/>
      <c r="VIZ2" s="128"/>
      <c r="VJA2" s="128"/>
      <c r="VJB2" s="128"/>
      <c r="VJC2" s="128"/>
      <c r="VJD2" s="128"/>
      <c r="VJE2" s="128"/>
      <c r="VJF2" s="128"/>
      <c r="VJG2" s="128"/>
      <c r="VJH2" s="128"/>
      <c r="VJI2" s="128"/>
      <c r="VJJ2" s="128"/>
      <c r="VJK2" s="128"/>
      <c r="VJL2" s="128"/>
      <c r="VJM2" s="128"/>
      <c r="VJN2" s="128"/>
      <c r="VJO2" s="128"/>
      <c r="VJP2" s="128"/>
      <c r="VJQ2" s="128"/>
      <c r="VJR2" s="128"/>
      <c r="VJS2" s="128"/>
      <c r="VJT2" s="128"/>
      <c r="VJU2" s="128"/>
      <c r="VJV2" s="128"/>
      <c r="VJW2" s="128"/>
      <c r="VJX2" s="128"/>
      <c r="VJY2" s="128"/>
      <c r="VJZ2" s="128"/>
      <c r="VKA2" s="128"/>
      <c r="VKB2" s="128"/>
      <c r="VKC2" s="128"/>
      <c r="VKD2" s="128"/>
      <c r="VKE2" s="128"/>
      <c r="VKF2" s="128"/>
      <c r="VKG2" s="128"/>
      <c r="VKH2" s="128"/>
      <c r="VKI2" s="128"/>
      <c r="VKJ2" s="128"/>
      <c r="VKK2" s="128"/>
      <c r="VKL2" s="128"/>
      <c r="VKM2" s="128"/>
      <c r="VKN2" s="128"/>
      <c r="VKO2" s="128"/>
      <c r="VKP2" s="128"/>
      <c r="VKQ2" s="128"/>
      <c r="VKR2" s="128"/>
      <c r="VKS2" s="128"/>
      <c r="VKT2" s="128"/>
      <c r="VKU2" s="128"/>
      <c r="VKV2" s="128"/>
      <c r="VKW2" s="128"/>
      <c r="VKX2" s="128"/>
      <c r="VKY2" s="128"/>
      <c r="VKZ2" s="128"/>
      <c r="VLA2" s="128"/>
      <c r="VLB2" s="128"/>
      <c r="VLC2" s="128"/>
      <c r="VLD2" s="128"/>
      <c r="VLE2" s="128"/>
      <c r="VLF2" s="128"/>
      <c r="VLG2" s="128"/>
      <c r="VLH2" s="128"/>
      <c r="VLI2" s="128"/>
      <c r="VLJ2" s="128"/>
      <c r="VLK2" s="128"/>
      <c r="VLL2" s="128"/>
      <c r="VLM2" s="128"/>
      <c r="VLN2" s="128"/>
      <c r="VLO2" s="128"/>
      <c r="VLP2" s="128"/>
      <c r="VLQ2" s="128"/>
      <c r="VLR2" s="128"/>
      <c r="VLS2" s="128"/>
      <c r="VLT2" s="128"/>
      <c r="VLU2" s="128"/>
      <c r="VLV2" s="128"/>
      <c r="VLW2" s="128"/>
      <c r="VLX2" s="128"/>
      <c r="VLY2" s="128"/>
      <c r="VLZ2" s="128"/>
      <c r="VMA2" s="128"/>
      <c r="VMB2" s="128"/>
      <c r="VMC2" s="128"/>
      <c r="VMD2" s="128"/>
      <c r="VME2" s="128"/>
      <c r="VMF2" s="128"/>
      <c r="VMG2" s="128"/>
      <c r="VMH2" s="128"/>
      <c r="VMI2" s="128"/>
      <c r="VMJ2" s="128"/>
      <c r="VMK2" s="128"/>
      <c r="VML2" s="128"/>
      <c r="VMM2" s="128"/>
      <c r="VMN2" s="128"/>
      <c r="VMO2" s="128"/>
      <c r="VMP2" s="128"/>
      <c r="VMQ2" s="128"/>
      <c r="VMR2" s="128"/>
      <c r="VMS2" s="128"/>
      <c r="VMT2" s="128"/>
      <c r="VMU2" s="128"/>
      <c r="VMV2" s="128"/>
      <c r="VMW2" s="128"/>
      <c r="VMX2" s="128"/>
      <c r="VMY2" s="128"/>
      <c r="VMZ2" s="128"/>
      <c r="VNA2" s="128"/>
      <c r="VNB2" s="128"/>
      <c r="VNC2" s="128"/>
      <c r="VND2" s="128"/>
      <c r="VNE2" s="128"/>
      <c r="VNF2" s="128"/>
      <c r="VNG2" s="128"/>
      <c r="VNH2" s="128"/>
      <c r="VNI2" s="128"/>
      <c r="VNJ2" s="128"/>
      <c r="VNK2" s="128"/>
      <c r="VNL2" s="128"/>
      <c r="VNM2" s="128"/>
      <c r="VNN2" s="128"/>
      <c r="VNO2" s="128"/>
      <c r="VNP2" s="128"/>
      <c r="VNQ2" s="128"/>
      <c r="VNR2" s="128"/>
      <c r="VNS2" s="128"/>
      <c r="VNT2" s="128"/>
      <c r="VNU2" s="128"/>
      <c r="VNV2" s="128"/>
      <c r="VNW2" s="128"/>
      <c r="VNX2" s="128"/>
      <c r="VNY2" s="128"/>
      <c r="VNZ2" s="128"/>
      <c r="VOA2" s="128"/>
      <c r="VOB2" s="128"/>
      <c r="VOC2" s="128"/>
      <c r="VOD2" s="128"/>
      <c r="VOE2" s="128"/>
      <c r="VOF2" s="128"/>
      <c r="VOG2" s="128"/>
      <c r="VOH2" s="128"/>
      <c r="VOI2" s="128"/>
      <c r="VOJ2" s="128"/>
      <c r="VOK2" s="128"/>
      <c r="VOL2" s="128"/>
      <c r="VOM2" s="128"/>
      <c r="VON2" s="128"/>
      <c r="VOO2" s="128"/>
      <c r="VOP2" s="128"/>
      <c r="VOQ2" s="128"/>
      <c r="VOR2" s="128"/>
      <c r="VOS2" s="128"/>
      <c r="VOT2" s="128"/>
      <c r="VOU2" s="128"/>
      <c r="VOV2" s="128"/>
      <c r="VOW2" s="128"/>
      <c r="VOX2" s="128"/>
      <c r="VOY2" s="128"/>
      <c r="VOZ2" s="128"/>
      <c r="VPA2" s="128"/>
      <c r="VPB2" s="128"/>
      <c r="VPC2" s="128"/>
      <c r="VPD2" s="128"/>
      <c r="VPE2" s="128"/>
      <c r="VPF2" s="128"/>
      <c r="VPG2" s="128"/>
      <c r="VPH2" s="128"/>
      <c r="VPI2" s="128"/>
      <c r="VPJ2" s="128"/>
      <c r="VPK2" s="128"/>
      <c r="VPL2" s="128"/>
      <c r="VPM2" s="128"/>
      <c r="VPN2" s="128"/>
      <c r="VPO2" s="128"/>
      <c r="VPP2" s="128"/>
      <c r="VPQ2" s="128"/>
      <c r="VPR2" s="128"/>
      <c r="VPS2" s="128"/>
      <c r="VPT2" s="128"/>
      <c r="VPU2" s="128"/>
      <c r="VPV2" s="128"/>
      <c r="VPW2" s="128"/>
      <c r="VPX2" s="128"/>
      <c r="VPY2" s="128"/>
      <c r="VPZ2" s="128"/>
      <c r="VQA2" s="128"/>
      <c r="VQB2" s="128"/>
      <c r="VQC2" s="128"/>
      <c r="VQD2" s="128"/>
      <c r="VQE2" s="128"/>
      <c r="VQF2" s="128"/>
      <c r="VQG2" s="128"/>
      <c r="VQH2" s="128"/>
      <c r="VQI2" s="128"/>
      <c r="VQJ2" s="128"/>
      <c r="VQK2" s="128"/>
      <c r="VQL2" s="128"/>
      <c r="VQM2" s="128"/>
      <c r="VQN2" s="128"/>
      <c r="VQO2" s="128"/>
      <c r="VQP2" s="128"/>
      <c r="VQQ2" s="128"/>
      <c r="VQR2" s="128"/>
      <c r="VQS2" s="128"/>
      <c r="VQT2" s="128"/>
      <c r="VQU2" s="128"/>
      <c r="VQV2" s="128"/>
      <c r="VQW2" s="128"/>
      <c r="VQX2" s="128"/>
      <c r="VQY2" s="128"/>
      <c r="VQZ2" s="128"/>
      <c r="VRA2" s="128"/>
      <c r="VRB2" s="128"/>
      <c r="VRC2" s="128"/>
      <c r="VRD2" s="128"/>
      <c r="VRE2" s="128"/>
      <c r="VRF2" s="128"/>
      <c r="VRG2" s="128"/>
      <c r="VRH2" s="128"/>
      <c r="VRI2" s="128"/>
      <c r="VRJ2" s="128"/>
      <c r="VRK2" s="128"/>
      <c r="VRL2" s="128"/>
      <c r="VRM2" s="128"/>
      <c r="VRN2" s="128"/>
      <c r="VRO2" s="128"/>
      <c r="VRP2" s="128"/>
      <c r="VRQ2" s="128"/>
      <c r="VRR2" s="128"/>
      <c r="VRS2" s="128"/>
      <c r="VRT2" s="128"/>
      <c r="VRU2" s="128"/>
      <c r="VRV2" s="128"/>
      <c r="VRW2" s="128"/>
      <c r="VRX2" s="128"/>
      <c r="VRY2" s="128"/>
      <c r="VRZ2" s="128"/>
      <c r="VSA2" s="128"/>
      <c r="VSB2" s="128"/>
      <c r="VSC2" s="128"/>
      <c r="VSD2" s="128"/>
      <c r="VSE2" s="128"/>
      <c r="VSF2" s="128"/>
      <c r="VSG2" s="128"/>
      <c r="VSH2" s="128"/>
      <c r="VSI2" s="128"/>
      <c r="VSJ2" s="128"/>
      <c r="VSK2" s="128"/>
      <c r="VSL2" s="128"/>
      <c r="VSM2" s="128"/>
      <c r="VSN2" s="128"/>
      <c r="VSO2" s="128"/>
      <c r="VSP2" s="128"/>
      <c r="VSQ2" s="128"/>
      <c r="VSR2" s="128"/>
      <c r="VSS2" s="128"/>
      <c r="VST2" s="128"/>
      <c r="VSU2" s="128"/>
      <c r="VSV2" s="128"/>
      <c r="VSW2" s="128"/>
      <c r="VSX2" s="128"/>
      <c r="VSY2" s="128"/>
      <c r="VSZ2" s="128"/>
      <c r="VTA2" s="128"/>
      <c r="VTB2" s="128"/>
      <c r="VTC2" s="128"/>
      <c r="VTD2" s="128"/>
      <c r="VTE2" s="128"/>
      <c r="VTF2" s="128"/>
      <c r="VTG2" s="128"/>
      <c r="VTH2" s="128"/>
      <c r="VTI2" s="128"/>
      <c r="VTJ2" s="128"/>
      <c r="VTK2" s="128"/>
      <c r="VTL2" s="128"/>
      <c r="VTM2" s="128"/>
      <c r="VTN2" s="128"/>
      <c r="VTO2" s="128"/>
      <c r="VTP2" s="128"/>
      <c r="VTQ2" s="128"/>
      <c r="VTR2" s="128"/>
      <c r="VTS2" s="128"/>
      <c r="VTT2" s="128"/>
      <c r="VTU2" s="128"/>
      <c r="VTV2" s="128"/>
      <c r="VTW2" s="128"/>
      <c r="VTX2" s="128"/>
      <c r="VTY2" s="128"/>
      <c r="VTZ2" s="128"/>
      <c r="VUA2" s="128"/>
      <c r="VUB2" s="128"/>
      <c r="VUC2" s="128"/>
      <c r="VUD2" s="128"/>
      <c r="VUE2" s="128"/>
      <c r="VUF2" s="128"/>
      <c r="VUG2" s="128"/>
      <c r="VUH2" s="128"/>
      <c r="VUI2" s="128"/>
      <c r="VUJ2" s="128"/>
      <c r="VUK2" s="128"/>
      <c r="VUL2" s="128"/>
      <c r="VUM2" s="128"/>
      <c r="VUN2" s="128"/>
      <c r="VUO2" s="128"/>
      <c r="VUP2" s="128"/>
      <c r="VUQ2" s="128"/>
      <c r="VUR2" s="128"/>
      <c r="VUS2" s="128"/>
      <c r="VUT2" s="128"/>
      <c r="VUU2" s="128"/>
      <c r="VUV2" s="128"/>
      <c r="VUW2" s="128"/>
      <c r="VUX2" s="128"/>
      <c r="VUY2" s="128"/>
      <c r="VUZ2" s="128"/>
      <c r="VVA2" s="128"/>
      <c r="VVB2" s="128"/>
      <c r="VVC2" s="128"/>
      <c r="VVD2" s="128"/>
      <c r="VVE2" s="128"/>
      <c r="VVF2" s="128"/>
      <c r="VVG2" s="128"/>
      <c r="VVH2" s="128"/>
      <c r="VVI2" s="128"/>
      <c r="VVJ2" s="128"/>
      <c r="VVK2" s="128"/>
      <c r="VVL2" s="128"/>
      <c r="VVM2" s="128"/>
      <c r="VVN2" s="128"/>
      <c r="VVO2" s="128"/>
      <c r="VVP2" s="128"/>
      <c r="VVQ2" s="128"/>
      <c r="VVR2" s="128"/>
      <c r="VVS2" s="128"/>
      <c r="VVT2" s="128"/>
      <c r="VVU2" s="128"/>
      <c r="VVV2" s="128"/>
      <c r="VVW2" s="128"/>
      <c r="VVX2" s="128"/>
      <c r="VVY2" s="128"/>
      <c r="VVZ2" s="128"/>
      <c r="VWA2" s="128"/>
      <c r="VWB2" s="128"/>
      <c r="VWC2" s="128"/>
      <c r="VWD2" s="128"/>
      <c r="VWE2" s="128"/>
      <c r="VWF2" s="128"/>
      <c r="VWG2" s="128"/>
      <c r="VWH2" s="128"/>
      <c r="VWI2" s="128"/>
      <c r="VWJ2" s="128"/>
      <c r="VWK2" s="128"/>
      <c r="VWL2" s="128"/>
      <c r="VWM2" s="128"/>
      <c r="VWN2" s="128"/>
      <c r="VWO2" s="128"/>
      <c r="VWP2" s="128"/>
      <c r="VWQ2" s="128"/>
      <c r="VWR2" s="128"/>
      <c r="VWS2" s="128"/>
      <c r="VWT2" s="128"/>
      <c r="VWU2" s="128"/>
      <c r="VWV2" s="128"/>
      <c r="VWW2" s="128"/>
      <c r="VWX2" s="128"/>
      <c r="VWY2" s="128"/>
      <c r="VWZ2" s="128"/>
      <c r="VXA2" s="128"/>
      <c r="VXB2" s="128"/>
      <c r="VXC2" s="128"/>
      <c r="VXD2" s="128"/>
      <c r="VXE2" s="128"/>
      <c r="VXF2" s="128"/>
      <c r="VXG2" s="128"/>
      <c r="VXH2" s="128"/>
      <c r="VXI2" s="128"/>
      <c r="VXJ2" s="128"/>
      <c r="VXK2" s="128"/>
      <c r="VXL2" s="128"/>
      <c r="VXM2" s="128"/>
      <c r="VXN2" s="128"/>
      <c r="VXO2" s="128"/>
      <c r="VXP2" s="128"/>
      <c r="VXQ2" s="128"/>
      <c r="VXR2" s="128"/>
      <c r="VXS2" s="128"/>
      <c r="VXT2" s="128"/>
      <c r="VXU2" s="128"/>
      <c r="VXV2" s="128"/>
      <c r="VXW2" s="128"/>
      <c r="VXX2" s="128"/>
      <c r="VXY2" s="128"/>
      <c r="VXZ2" s="128"/>
      <c r="VYA2" s="128"/>
      <c r="VYB2" s="128"/>
      <c r="VYC2" s="128"/>
      <c r="VYD2" s="128"/>
      <c r="VYE2" s="128"/>
      <c r="VYF2" s="128"/>
      <c r="VYG2" s="128"/>
      <c r="VYH2" s="128"/>
      <c r="VYI2" s="128"/>
      <c r="VYJ2" s="128"/>
      <c r="VYK2" s="128"/>
      <c r="VYL2" s="128"/>
      <c r="VYM2" s="128"/>
      <c r="VYN2" s="128"/>
      <c r="VYO2" s="128"/>
      <c r="VYP2" s="128"/>
      <c r="VYQ2" s="128"/>
      <c r="VYR2" s="128"/>
      <c r="VYS2" s="128"/>
      <c r="VYT2" s="128"/>
      <c r="VYU2" s="128"/>
      <c r="VYV2" s="128"/>
      <c r="VYW2" s="128"/>
      <c r="VYX2" s="128"/>
      <c r="VYY2" s="128"/>
      <c r="VYZ2" s="128"/>
      <c r="VZA2" s="128"/>
      <c r="VZB2" s="128"/>
      <c r="VZC2" s="128"/>
      <c r="VZD2" s="128"/>
      <c r="VZE2" s="128"/>
      <c r="VZF2" s="128"/>
      <c r="VZG2" s="128"/>
      <c r="VZH2" s="128"/>
      <c r="VZI2" s="128"/>
      <c r="VZJ2" s="128"/>
      <c r="VZK2" s="128"/>
      <c r="VZL2" s="128"/>
      <c r="VZM2" s="128"/>
      <c r="VZN2" s="128"/>
      <c r="VZO2" s="128"/>
      <c r="VZP2" s="128"/>
      <c r="VZQ2" s="128"/>
      <c r="VZR2" s="128"/>
      <c r="VZS2" s="128"/>
      <c r="VZT2" s="128"/>
      <c r="VZU2" s="128"/>
      <c r="VZV2" s="128"/>
      <c r="VZW2" s="128"/>
      <c r="VZX2" s="128"/>
      <c r="VZY2" s="128"/>
      <c r="VZZ2" s="128"/>
      <c r="WAA2" s="128"/>
      <c r="WAB2" s="128"/>
      <c r="WAC2" s="128"/>
      <c r="WAD2" s="128"/>
      <c r="WAE2" s="128"/>
      <c r="WAF2" s="128"/>
      <c r="WAG2" s="128"/>
      <c r="WAH2" s="128"/>
      <c r="WAI2" s="128"/>
      <c r="WAJ2" s="128"/>
      <c r="WAK2" s="128"/>
      <c r="WAL2" s="128"/>
      <c r="WAM2" s="128"/>
      <c r="WAN2" s="128"/>
      <c r="WAO2" s="128"/>
      <c r="WAP2" s="128"/>
      <c r="WAQ2" s="128"/>
      <c r="WAR2" s="128"/>
      <c r="WAS2" s="128"/>
      <c r="WAT2" s="128"/>
      <c r="WAU2" s="128"/>
      <c r="WAV2" s="128"/>
      <c r="WAW2" s="128"/>
      <c r="WAX2" s="128"/>
      <c r="WAY2" s="128"/>
      <c r="WAZ2" s="128"/>
      <c r="WBA2" s="128"/>
      <c r="WBB2" s="128"/>
      <c r="WBC2" s="128"/>
      <c r="WBD2" s="128"/>
      <c r="WBE2" s="128"/>
      <c r="WBF2" s="128"/>
      <c r="WBG2" s="128"/>
      <c r="WBH2" s="128"/>
      <c r="WBI2" s="128"/>
      <c r="WBJ2" s="128"/>
      <c r="WBK2" s="128"/>
      <c r="WBL2" s="128"/>
      <c r="WBM2" s="128"/>
      <c r="WBN2" s="128"/>
      <c r="WBO2" s="128"/>
      <c r="WBP2" s="128"/>
      <c r="WBQ2" s="128"/>
      <c r="WBR2" s="128"/>
      <c r="WBS2" s="128"/>
      <c r="WBT2" s="128"/>
      <c r="WBU2" s="128"/>
      <c r="WBV2" s="128"/>
      <c r="WBW2" s="128"/>
      <c r="WBX2" s="128"/>
      <c r="WBY2" s="128"/>
      <c r="WBZ2" s="128"/>
      <c r="WCA2" s="128"/>
      <c r="WCB2" s="128"/>
      <c r="WCC2" s="128"/>
      <c r="WCD2" s="128"/>
      <c r="WCE2" s="128"/>
      <c r="WCF2" s="128"/>
      <c r="WCG2" s="128"/>
      <c r="WCH2" s="128"/>
      <c r="WCI2" s="128"/>
      <c r="WCJ2" s="128"/>
      <c r="WCK2" s="128"/>
      <c r="WCL2" s="128"/>
      <c r="WCM2" s="128"/>
      <c r="WCN2" s="128"/>
      <c r="WCO2" s="128"/>
      <c r="WCP2" s="128"/>
      <c r="WCQ2" s="128"/>
      <c r="WCR2" s="128"/>
      <c r="WCS2" s="128"/>
      <c r="WCT2" s="128"/>
      <c r="WCU2" s="128"/>
      <c r="WCV2" s="128"/>
      <c r="WCW2" s="128"/>
      <c r="WCX2" s="128"/>
      <c r="WCY2" s="128"/>
      <c r="WCZ2" s="128"/>
      <c r="WDA2" s="128"/>
      <c r="WDB2" s="128"/>
      <c r="WDC2" s="128"/>
      <c r="WDD2" s="128"/>
      <c r="WDE2" s="128"/>
      <c r="WDF2" s="128"/>
      <c r="WDG2" s="128"/>
      <c r="WDH2" s="128"/>
      <c r="WDI2" s="128"/>
      <c r="WDJ2" s="128"/>
      <c r="WDK2" s="128"/>
      <c r="WDL2" s="128"/>
      <c r="WDM2" s="128"/>
      <c r="WDN2" s="128"/>
      <c r="WDO2" s="128"/>
      <c r="WDP2" s="128"/>
      <c r="WDQ2" s="128"/>
      <c r="WDR2" s="128"/>
      <c r="WDS2" s="128"/>
      <c r="WDT2" s="128"/>
      <c r="WDU2" s="128"/>
      <c r="WDV2" s="128"/>
      <c r="WDW2" s="128"/>
      <c r="WDX2" s="128"/>
      <c r="WDY2" s="128"/>
      <c r="WDZ2" s="128"/>
      <c r="WEA2" s="128"/>
      <c r="WEB2" s="128"/>
      <c r="WEC2" s="128"/>
      <c r="WED2" s="128"/>
      <c r="WEE2" s="128"/>
      <c r="WEF2" s="128"/>
      <c r="WEG2" s="128"/>
      <c r="WEH2" s="128"/>
      <c r="WEI2" s="128"/>
      <c r="WEJ2" s="128"/>
      <c r="WEK2" s="128"/>
      <c r="WEL2" s="128"/>
      <c r="WEM2" s="128"/>
      <c r="WEN2" s="128"/>
      <c r="WEO2" s="128"/>
      <c r="WEP2" s="128"/>
      <c r="WEQ2" s="128"/>
      <c r="WER2" s="128"/>
      <c r="WES2" s="128"/>
      <c r="WET2" s="128"/>
      <c r="WEU2" s="128"/>
      <c r="WEV2" s="128"/>
      <c r="WEW2" s="128"/>
      <c r="WEX2" s="128"/>
      <c r="WEY2" s="128"/>
      <c r="WEZ2" s="128"/>
      <c r="WFA2" s="128"/>
      <c r="WFB2" s="128"/>
      <c r="WFC2" s="128"/>
      <c r="WFD2" s="128"/>
      <c r="WFE2" s="128"/>
      <c r="WFF2" s="128"/>
      <c r="WFG2" s="128"/>
      <c r="WFH2" s="128"/>
      <c r="WFI2" s="128"/>
      <c r="WFJ2" s="128"/>
      <c r="WFK2" s="128"/>
      <c r="WFL2" s="128"/>
      <c r="WFM2" s="128"/>
      <c r="WFN2" s="128"/>
      <c r="WFO2" s="128"/>
      <c r="WFP2" s="128"/>
      <c r="WFQ2" s="128"/>
      <c r="WFR2" s="128"/>
      <c r="WFS2" s="128"/>
      <c r="WFT2" s="128"/>
      <c r="WFU2" s="128"/>
      <c r="WFV2" s="128"/>
      <c r="WFW2" s="128"/>
      <c r="WFX2" s="128"/>
      <c r="WFY2" s="128"/>
      <c r="WFZ2" s="128"/>
      <c r="WGA2" s="128"/>
      <c r="WGB2" s="128"/>
      <c r="WGC2" s="128"/>
      <c r="WGD2" s="128"/>
      <c r="WGE2" s="128"/>
      <c r="WGF2" s="128"/>
      <c r="WGG2" s="128"/>
      <c r="WGH2" s="128"/>
      <c r="WGI2" s="128"/>
      <c r="WGJ2" s="128"/>
      <c r="WGK2" s="128"/>
      <c r="WGL2" s="128"/>
      <c r="WGM2" s="128"/>
      <c r="WGN2" s="128"/>
      <c r="WGO2" s="128"/>
      <c r="WGP2" s="128"/>
      <c r="WGQ2" s="128"/>
      <c r="WGR2" s="128"/>
      <c r="WGS2" s="128"/>
      <c r="WGT2" s="128"/>
      <c r="WGU2" s="128"/>
      <c r="WGV2" s="128"/>
      <c r="WGW2" s="128"/>
      <c r="WGX2" s="128"/>
      <c r="WGY2" s="128"/>
      <c r="WGZ2" s="128"/>
      <c r="WHA2" s="128"/>
      <c r="WHB2" s="128"/>
      <c r="WHC2" s="128"/>
      <c r="WHD2" s="128"/>
      <c r="WHE2" s="128"/>
      <c r="WHF2" s="128"/>
      <c r="WHG2" s="128"/>
      <c r="WHH2" s="128"/>
      <c r="WHI2" s="128"/>
      <c r="WHJ2" s="128"/>
      <c r="WHK2" s="128"/>
      <c r="WHL2" s="128"/>
      <c r="WHM2" s="128"/>
      <c r="WHN2" s="128"/>
      <c r="WHO2" s="128"/>
      <c r="WHP2" s="128"/>
      <c r="WHQ2" s="128"/>
      <c r="WHR2" s="128"/>
      <c r="WHS2" s="128"/>
      <c r="WHT2" s="128"/>
      <c r="WHU2" s="128"/>
      <c r="WHV2" s="128"/>
      <c r="WHW2" s="128"/>
      <c r="WHX2" s="128"/>
      <c r="WHY2" s="128"/>
      <c r="WHZ2" s="128"/>
      <c r="WIA2" s="128"/>
      <c r="WIB2" s="128"/>
      <c r="WIC2" s="128"/>
      <c r="WID2" s="128"/>
      <c r="WIE2" s="128"/>
      <c r="WIF2" s="128"/>
      <c r="WIG2" s="128"/>
      <c r="WIH2" s="128"/>
      <c r="WII2" s="128"/>
      <c r="WIJ2" s="128"/>
      <c r="WIK2" s="128"/>
      <c r="WIL2" s="128"/>
      <c r="WIM2" s="128"/>
      <c r="WIN2" s="128"/>
      <c r="WIO2" s="128"/>
      <c r="WIP2" s="128"/>
      <c r="WIQ2" s="128"/>
      <c r="WIR2" s="128"/>
      <c r="WIS2" s="128"/>
      <c r="WIT2" s="128"/>
      <c r="WIU2" s="128"/>
      <c r="WIV2" s="128"/>
      <c r="WIW2" s="128"/>
      <c r="WIX2" s="128"/>
      <c r="WIY2" s="128"/>
      <c r="WIZ2" s="128"/>
      <c r="WJA2" s="128"/>
      <c r="WJB2" s="128"/>
      <c r="WJC2" s="128"/>
      <c r="WJD2" s="128"/>
      <c r="WJE2" s="128"/>
      <c r="WJF2" s="128"/>
      <c r="WJG2" s="128"/>
      <c r="WJH2" s="128"/>
      <c r="WJI2" s="128"/>
      <c r="WJJ2" s="128"/>
      <c r="WJK2" s="128"/>
      <c r="WJL2" s="128"/>
      <c r="WJM2" s="128"/>
      <c r="WJN2" s="128"/>
      <c r="WJO2" s="128"/>
      <c r="WJP2" s="128"/>
      <c r="WJQ2" s="128"/>
      <c r="WJR2" s="128"/>
      <c r="WJS2" s="128"/>
      <c r="WJT2" s="128"/>
      <c r="WJU2" s="128"/>
      <c r="WJV2" s="128"/>
      <c r="WJW2" s="128"/>
      <c r="WJX2" s="128"/>
      <c r="WJY2" s="128"/>
      <c r="WJZ2" s="128"/>
      <c r="WKA2" s="128"/>
      <c r="WKB2" s="128"/>
      <c r="WKC2" s="128"/>
      <c r="WKD2" s="128"/>
      <c r="WKE2" s="128"/>
      <c r="WKF2" s="128"/>
      <c r="WKG2" s="128"/>
      <c r="WKH2" s="128"/>
      <c r="WKI2" s="128"/>
      <c r="WKJ2" s="128"/>
      <c r="WKK2" s="128"/>
      <c r="WKL2" s="128"/>
      <c r="WKM2" s="128"/>
      <c r="WKN2" s="128"/>
      <c r="WKO2" s="128"/>
      <c r="WKP2" s="128"/>
      <c r="WKQ2" s="128"/>
      <c r="WKR2" s="128"/>
      <c r="WKS2" s="128"/>
      <c r="WKT2" s="128"/>
      <c r="WKU2" s="128"/>
      <c r="WKV2" s="128"/>
      <c r="WKW2" s="128"/>
      <c r="WKX2" s="128"/>
      <c r="WKY2" s="128"/>
      <c r="WKZ2" s="128"/>
      <c r="WLA2" s="128"/>
      <c r="WLB2" s="128"/>
      <c r="WLC2" s="128"/>
      <c r="WLD2" s="128"/>
      <c r="WLE2" s="128"/>
      <c r="WLF2" s="128"/>
      <c r="WLG2" s="128"/>
      <c r="WLH2" s="128"/>
      <c r="WLI2" s="128"/>
      <c r="WLJ2" s="128"/>
      <c r="WLK2" s="128"/>
      <c r="WLL2" s="128"/>
      <c r="WLM2" s="128"/>
      <c r="WLN2" s="128"/>
      <c r="WLO2" s="128"/>
      <c r="WLP2" s="128"/>
      <c r="WLQ2" s="128"/>
      <c r="WLR2" s="128"/>
      <c r="WLS2" s="128"/>
      <c r="WLT2" s="128"/>
      <c r="WLU2" s="128"/>
      <c r="WLV2" s="128"/>
      <c r="WLW2" s="128"/>
      <c r="WLX2" s="128"/>
      <c r="WLY2" s="128"/>
      <c r="WLZ2" s="128"/>
      <c r="WMA2" s="128"/>
      <c r="WMB2" s="128"/>
      <c r="WMC2" s="128"/>
      <c r="WMD2" s="128"/>
      <c r="WME2" s="128"/>
      <c r="WMF2" s="128"/>
      <c r="WMG2" s="128"/>
      <c r="WMH2" s="128"/>
      <c r="WMI2" s="128"/>
      <c r="WMJ2" s="128"/>
      <c r="WMK2" s="128"/>
      <c r="WML2" s="128"/>
      <c r="WMM2" s="128"/>
      <c r="WMN2" s="128"/>
      <c r="WMO2" s="128"/>
      <c r="WMP2" s="128"/>
      <c r="WMQ2" s="128"/>
      <c r="WMR2" s="128"/>
      <c r="WMS2" s="128"/>
      <c r="WMT2" s="128"/>
      <c r="WMU2" s="128"/>
      <c r="WMV2" s="128"/>
      <c r="WMW2" s="128"/>
      <c r="WMX2" s="128"/>
      <c r="WMY2" s="128"/>
      <c r="WMZ2" s="128"/>
      <c r="WNA2" s="128"/>
      <c r="WNB2" s="128"/>
      <c r="WNC2" s="128"/>
      <c r="WND2" s="128"/>
      <c r="WNE2" s="128"/>
      <c r="WNF2" s="128"/>
      <c r="WNG2" s="128"/>
      <c r="WNH2" s="128"/>
      <c r="WNI2" s="128"/>
      <c r="WNJ2" s="128"/>
      <c r="WNK2" s="128"/>
      <c r="WNL2" s="128"/>
      <c r="WNM2" s="128"/>
      <c r="WNN2" s="128"/>
      <c r="WNO2" s="128"/>
      <c r="WNP2" s="128"/>
      <c r="WNQ2" s="128"/>
      <c r="WNR2" s="128"/>
      <c r="WNS2" s="128"/>
      <c r="WNT2" s="128"/>
      <c r="WNU2" s="128"/>
      <c r="WNV2" s="128"/>
      <c r="WNW2" s="128"/>
      <c r="WNX2" s="128"/>
      <c r="WNY2" s="128"/>
      <c r="WNZ2" s="128"/>
      <c r="WOA2" s="128"/>
      <c r="WOB2" s="128"/>
      <c r="WOC2" s="128"/>
      <c r="WOD2" s="128"/>
      <c r="WOE2" s="128"/>
      <c r="WOF2" s="128"/>
      <c r="WOG2" s="128"/>
      <c r="WOH2" s="128"/>
      <c r="WOI2" s="128"/>
      <c r="WOJ2" s="128"/>
      <c r="WOK2" s="128"/>
      <c r="WOL2" s="128"/>
      <c r="WOM2" s="128"/>
      <c r="WON2" s="128"/>
      <c r="WOO2" s="128"/>
      <c r="WOP2" s="128"/>
      <c r="WOQ2" s="128"/>
      <c r="WOR2" s="128"/>
      <c r="WOS2" s="128"/>
      <c r="WOT2" s="128"/>
      <c r="WOU2" s="128"/>
      <c r="WOV2" s="128"/>
      <c r="WOW2" s="128"/>
      <c r="WOX2" s="128"/>
      <c r="WOY2" s="128"/>
      <c r="WOZ2" s="128"/>
      <c r="WPA2" s="128"/>
      <c r="WPB2" s="128"/>
      <c r="WPC2" s="128"/>
      <c r="WPD2" s="128"/>
      <c r="WPE2" s="128"/>
      <c r="WPF2" s="128"/>
      <c r="WPG2" s="128"/>
      <c r="WPH2" s="128"/>
      <c r="WPI2" s="128"/>
      <c r="WPJ2" s="128"/>
      <c r="WPK2" s="128"/>
      <c r="WPL2" s="128"/>
      <c r="WPM2" s="128"/>
      <c r="WPN2" s="128"/>
      <c r="WPO2" s="128"/>
      <c r="WPP2" s="128"/>
      <c r="WPQ2" s="128"/>
      <c r="WPR2" s="128"/>
      <c r="WPS2" s="128"/>
      <c r="WPT2" s="128"/>
      <c r="WPU2" s="128"/>
      <c r="WPV2" s="128"/>
      <c r="WPW2" s="128"/>
      <c r="WPX2" s="128"/>
      <c r="WPY2" s="128"/>
      <c r="WPZ2" s="128"/>
      <c r="WQA2" s="128"/>
      <c r="WQB2" s="128"/>
      <c r="WQC2" s="128"/>
      <c r="WQD2" s="128"/>
      <c r="WQE2" s="128"/>
      <c r="WQF2" s="128"/>
      <c r="WQG2" s="128"/>
      <c r="WQH2" s="128"/>
      <c r="WQI2" s="128"/>
      <c r="WQJ2" s="128"/>
      <c r="WQK2" s="128"/>
      <c r="WQL2" s="128"/>
      <c r="WQM2" s="128"/>
      <c r="WQN2" s="128"/>
      <c r="WQO2" s="128"/>
      <c r="WQP2" s="128"/>
      <c r="WQQ2" s="128"/>
      <c r="WQR2" s="128"/>
      <c r="WQS2" s="128"/>
      <c r="WQT2" s="128"/>
      <c r="WQU2" s="128"/>
      <c r="WQV2" s="128"/>
      <c r="WQW2" s="128"/>
      <c r="WQX2" s="128"/>
      <c r="WQY2" s="128"/>
      <c r="WQZ2" s="128"/>
      <c r="WRA2" s="128"/>
      <c r="WRB2" s="128"/>
      <c r="WRC2" s="128"/>
      <c r="WRD2" s="128"/>
      <c r="WRE2" s="128"/>
      <c r="WRF2" s="128"/>
      <c r="WRG2" s="128"/>
      <c r="WRH2" s="128"/>
      <c r="WRI2" s="128"/>
      <c r="WRJ2" s="128"/>
      <c r="WRK2" s="128"/>
      <c r="WRL2" s="128"/>
      <c r="WRM2" s="128"/>
      <c r="WRN2" s="128"/>
      <c r="WRO2" s="128"/>
      <c r="WRP2" s="128"/>
      <c r="WRQ2" s="128"/>
      <c r="WRR2" s="128"/>
      <c r="WRS2" s="128"/>
      <c r="WRT2" s="128"/>
      <c r="WRU2" s="128"/>
      <c r="WRV2" s="128"/>
      <c r="WRW2" s="128"/>
      <c r="WRX2" s="128"/>
      <c r="WRY2" s="128"/>
      <c r="WRZ2" s="128"/>
      <c r="WSA2" s="128"/>
      <c r="WSB2" s="128"/>
      <c r="WSC2" s="128"/>
      <c r="WSD2" s="128"/>
      <c r="WSE2" s="128"/>
      <c r="WSF2" s="128"/>
      <c r="WSG2" s="128"/>
      <c r="WSH2" s="128"/>
      <c r="WSI2" s="128"/>
      <c r="WSJ2" s="128"/>
      <c r="WSK2" s="128"/>
      <c r="WSL2" s="128"/>
      <c r="WSM2" s="128"/>
      <c r="WSN2" s="128"/>
      <c r="WSO2" s="128"/>
      <c r="WSP2" s="128"/>
      <c r="WSQ2" s="128"/>
      <c r="WSR2" s="128"/>
      <c r="WSS2" s="128"/>
      <c r="WST2" s="128"/>
      <c r="WSU2" s="128"/>
      <c r="WSV2" s="128"/>
      <c r="WSW2" s="128"/>
      <c r="WSX2" s="128"/>
      <c r="WSY2" s="128"/>
      <c r="WSZ2" s="128"/>
      <c r="WTA2" s="128"/>
      <c r="WTB2" s="128"/>
      <c r="WTC2" s="128"/>
      <c r="WTD2" s="128"/>
      <c r="WTE2" s="128"/>
      <c r="WTF2" s="128"/>
      <c r="WTG2" s="128"/>
      <c r="WTH2" s="128"/>
      <c r="WTI2" s="128"/>
      <c r="WTJ2" s="128"/>
      <c r="WTK2" s="128"/>
      <c r="WTL2" s="128"/>
      <c r="WTM2" s="128"/>
      <c r="WTN2" s="128"/>
      <c r="WTO2" s="128"/>
      <c r="WTP2" s="128"/>
      <c r="WTQ2" s="128"/>
      <c r="WTR2" s="128"/>
      <c r="WTS2" s="128"/>
      <c r="WTT2" s="128"/>
      <c r="WTU2" s="128"/>
      <c r="WTV2" s="128"/>
      <c r="WTW2" s="128"/>
      <c r="WTX2" s="128"/>
      <c r="WTY2" s="128"/>
      <c r="WTZ2" s="128"/>
      <c r="WUA2" s="128"/>
      <c r="WUB2" s="128"/>
      <c r="WUC2" s="128"/>
      <c r="WUD2" s="128"/>
      <c r="WUE2" s="128"/>
      <c r="WUF2" s="128"/>
      <c r="WUG2" s="128"/>
      <c r="WUH2" s="128"/>
      <c r="WUI2" s="128"/>
      <c r="WUJ2" s="128"/>
      <c r="WUK2" s="128"/>
      <c r="WUL2" s="128"/>
      <c r="WUM2" s="128"/>
      <c r="WUN2" s="128"/>
      <c r="WUO2" s="128"/>
      <c r="WUP2" s="128"/>
      <c r="WUQ2" s="128"/>
      <c r="WUR2" s="128"/>
      <c r="WUS2" s="128"/>
      <c r="WUT2" s="128"/>
      <c r="WUU2" s="128"/>
      <c r="WUV2" s="128"/>
      <c r="WUW2" s="128"/>
      <c r="WUX2" s="128"/>
      <c r="WUY2" s="128"/>
      <c r="WUZ2" s="128"/>
      <c r="WVA2" s="128"/>
      <c r="WVB2" s="128"/>
      <c r="WVC2" s="128"/>
      <c r="WVD2" s="128"/>
      <c r="WVE2" s="128"/>
      <c r="WVF2" s="128"/>
      <c r="WVG2" s="128"/>
      <c r="WVH2" s="128"/>
      <c r="WVI2" s="128"/>
      <c r="WVJ2" s="128"/>
      <c r="WVK2" s="128"/>
      <c r="WVL2" s="128"/>
      <c r="WVM2" s="128"/>
      <c r="WVN2" s="128"/>
      <c r="WVO2" s="128"/>
      <c r="WVP2" s="128"/>
      <c r="WVQ2" s="128"/>
      <c r="WVR2" s="128"/>
      <c r="WVS2" s="128"/>
      <c r="WVT2" s="128"/>
      <c r="WVU2" s="128"/>
      <c r="WVV2" s="128"/>
      <c r="WVW2" s="128"/>
      <c r="WVX2" s="128"/>
      <c r="WVY2" s="128"/>
      <c r="WVZ2" s="128"/>
      <c r="WWA2" s="128"/>
      <c r="WWB2" s="128"/>
      <c r="WWC2" s="128"/>
      <c r="WWD2" s="128"/>
      <c r="WWE2" s="128"/>
      <c r="WWF2" s="128"/>
      <c r="WWG2" s="128"/>
      <c r="WWH2" s="128"/>
      <c r="WWI2" s="128"/>
      <c r="WWJ2" s="128"/>
      <c r="WWK2" s="128"/>
      <c r="WWL2" s="128"/>
      <c r="WWM2" s="128"/>
      <c r="WWN2" s="128"/>
      <c r="WWO2" s="128"/>
      <c r="WWP2" s="128"/>
      <c r="WWQ2" s="128"/>
      <c r="WWR2" s="128"/>
      <c r="WWS2" s="128"/>
      <c r="WWT2" s="128"/>
      <c r="WWU2" s="128"/>
      <c r="WWV2" s="128"/>
      <c r="WWW2" s="128"/>
      <c r="WWX2" s="128"/>
      <c r="WWY2" s="128"/>
      <c r="WWZ2" s="128"/>
      <c r="WXA2" s="128"/>
      <c r="WXB2" s="128"/>
      <c r="WXC2" s="128"/>
      <c r="WXD2" s="128"/>
      <c r="WXE2" s="128"/>
      <c r="WXF2" s="128"/>
      <c r="WXG2" s="128"/>
      <c r="WXH2" s="128"/>
      <c r="WXI2" s="128"/>
      <c r="WXJ2" s="128"/>
      <c r="WXK2" s="128"/>
      <c r="WXL2" s="128"/>
      <c r="WXM2" s="128"/>
      <c r="WXN2" s="128"/>
      <c r="WXO2" s="128"/>
      <c r="WXP2" s="128"/>
      <c r="WXQ2" s="128"/>
      <c r="WXR2" s="128"/>
      <c r="WXS2" s="128"/>
      <c r="WXT2" s="128"/>
      <c r="WXU2" s="128"/>
      <c r="WXV2" s="128"/>
      <c r="WXW2" s="128"/>
      <c r="WXX2" s="128"/>
      <c r="WXY2" s="128"/>
      <c r="WXZ2" s="128"/>
      <c r="WYA2" s="128"/>
      <c r="WYB2" s="128"/>
      <c r="WYC2" s="128"/>
      <c r="WYD2" s="128"/>
      <c r="WYE2" s="128"/>
      <c r="WYF2" s="128"/>
      <c r="WYG2" s="128"/>
      <c r="WYH2" s="128"/>
      <c r="WYI2" s="128"/>
      <c r="WYJ2" s="128"/>
      <c r="WYK2" s="128"/>
      <c r="WYL2" s="128"/>
      <c r="WYM2" s="128"/>
      <c r="WYN2" s="128"/>
      <c r="WYO2" s="128"/>
      <c r="WYP2" s="128"/>
      <c r="WYQ2" s="128"/>
      <c r="WYR2" s="128"/>
      <c r="WYS2" s="128"/>
      <c r="WYT2" s="128"/>
      <c r="WYU2" s="128"/>
      <c r="WYV2" s="128"/>
      <c r="WYW2" s="128"/>
      <c r="WYX2" s="128"/>
      <c r="WYY2" s="128"/>
      <c r="WYZ2" s="128"/>
      <c r="WZA2" s="128"/>
      <c r="WZB2" s="128"/>
      <c r="WZC2" s="128"/>
      <c r="WZD2" s="128"/>
      <c r="WZE2" s="128"/>
      <c r="WZF2" s="128"/>
      <c r="WZG2" s="128"/>
      <c r="WZH2" s="128"/>
      <c r="WZI2" s="128"/>
      <c r="WZJ2" s="128"/>
      <c r="WZK2" s="128"/>
      <c r="WZL2" s="128"/>
      <c r="WZM2" s="128"/>
      <c r="WZN2" s="128"/>
      <c r="WZO2" s="128"/>
      <c r="WZP2" s="128"/>
      <c r="WZQ2" s="128"/>
      <c r="WZR2" s="128"/>
      <c r="WZS2" s="128"/>
      <c r="WZT2" s="128"/>
      <c r="WZU2" s="128"/>
      <c r="WZV2" s="128"/>
      <c r="WZW2" s="128"/>
      <c r="WZX2" s="128"/>
      <c r="WZY2" s="128"/>
      <c r="WZZ2" s="128"/>
      <c r="XAA2" s="128"/>
      <c r="XAB2" s="128"/>
      <c r="XAC2" s="128"/>
      <c r="XAD2" s="128"/>
      <c r="XAE2" s="128"/>
      <c r="XAF2" s="128"/>
      <c r="XAG2" s="128"/>
      <c r="XAH2" s="128"/>
      <c r="XAI2" s="128"/>
      <c r="XAJ2" s="128"/>
      <c r="XAK2" s="128"/>
      <c r="XAL2" s="128"/>
      <c r="XAM2" s="128"/>
      <c r="XAN2" s="128"/>
      <c r="XAO2" s="128"/>
      <c r="XAP2" s="128"/>
      <c r="XAQ2" s="128"/>
      <c r="XAR2" s="128"/>
      <c r="XAS2" s="128"/>
      <c r="XAT2" s="128"/>
      <c r="XAU2" s="128"/>
      <c r="XAV2" s="128"/>
      <c r="XAW2" s="128"/>
      <c r="XAX2" s="128"/>
      <c r="XAY2" s="128"/>
      <c r="XAZ2" s="128"/>
      <c r="XBA2" s="128"/>
      <c r="XBB2" s="128"/>
      <c r="XBC2" s="128"/>
      <c r="XBD2" s="128"/>
      <c r="XBE2" s="128"/>
      <c r="XBF2" s="128"/>
      <c r="XBG2" s="128"/>
      <c r="XBH2" s="128"/>
      <c r="XBI2" s="128"/>
      <c r="XBJ2" s="128"/>
      <c r="XBK2" s="128"/>
      <c r="XBL2" s="128"/>
      <c r="XBM2" s="128"/>
      <c r="XBN2" s="128"/>
      <c r="XBO2" s="128"/>
      <c r="XBP2" s="128"/>
      <c r="XBQ2" s="128"/>
      <c r="XBR2" s="128"/>
      <c r="XBS2" s="128"/>
      <c r="XBT2" s="128"/>
      <c r="XBU2" s="128"/>
      <c r="XBV2" s="128"/>
      <c r="XBW2" s="128"/>
      <c r="XBX2" s="128"/>
      <c r="XBY2" s="128"/>
      <c r="XBZ2" s="128"/>
      <c r="XCA2" s="128"/>
      <c r="XCB2" s="128"/>
      <c r="XCC2" s="128"/>
      <c r="XCD2" s="128"/>
      <c r="XCE2" s="128"/>
      <c r="XCF2" s="128"/>
      <c r="XCG2" s="128"/>
      <c r="XCH2" s="128"/>
      <c r="XCI2" s="128"/>
      <c r="XCJ2" s="128"/>
      <c r="XCK2" s="128"/>
      <c r="XCL2" s="128"/>
      <c r="XCM2" s="128"/>
      <c r="XCN2" s="128"/>
      <c r="XCO2" s="128"/>
      <c r="XCP2" s="128"/>
      <c r="XCQ2" s="128"/>
      <c r="XCR2" s="128"/>
      <c r="XCS2" s="128"/>
      <c r="XCT2" s="128"/>
      <c r="XCU2" s="128"/>
      <c r="XCV2" s="128"/>
      <c r="XCW2" s="128"/>
      <c r="XCX2" s="128"/>
      <c r="XCY2" s="128"/>
      <c r="XCZ2" s="128"/>
      <c r="XDA2" s="128"/>
      <c r="XDB2" s="128"/>
      <c r="XDC2" s="128"/>
      <c r="XDD2" s="128"/>
      <c r="XDE2" s="128"/>
      <c r="XDF2" s="128"/>
      <c r="XDG2" s="128"/>
      <c r="XDH2" s="128"/>
      <c r="XDI2" s="128"/>
      <c r="XDJ2" s="128"/>
      <c r="XDK2" s="128"/>
      <c r="XDL2" s="128"/>
      <c r="XDM2" s="128"/>
      <c r="XDN2" s="128"/>
      <c r="XDO2" s="128"/>
      <c r="XDP2" s="128"/>
      <c r="XDQ2" s="128"/>
      <c r="XDR2" s="128"/>
      <c r="XDS2" s="128"/>
      <c r="XDT2" s="128"/>
      <c r="XDU2" s="128"/>
      <c r="XDV2" s="128"/>
      <c r="XDW2" s="128"/>
      <c r="XDX2" s="128"/>
      <c r="XDY2" s="128"/>
      <c r="XDZ2" s="128"/>
      <c r="XEA2" s="128"/>
      <c r="XEB2" s="128"/>
      <c r="XEC2" s="128"/>
      <c r="XED2" s="128"/>
      <c r="XEE2" s="128"/>
      <c r="XEF2" s="128"/>
      <c r="XEG2" s="128"/>
      <c r="XEH2" s="128"/>
      <c r="XEI2" s="128"/>
      <c r="XEJ2" s="128"/>
      <c r="XEK2" s="128"/>
      <c r="XEL2" s="128"/>
      <c r="XEM2" s="128"/>
      <c r="XEN2" s="128"/>
      <c r="XEO2" s="128"/>
      <c r="XEP2" s="128"/>
      <c r="XEQ2" s="128"/>
      <c r="XER2" s="128"/>
      <c r="XES2" s="128"/>
      <c r="XET2" s="128"/>
      <c r="XEU2" s="128"/>
      <c r="XEV2" s="128"/>
      <c r="XEW2" s="128"/>
      <c r="XEX2" s="128"/>
      <c r="XEY2" s="128"/>
      <c r="XEZ2" s="128"/>
      <c r="XFA2" s="128"/>
      <c r="XFB2" s="128"/>
      <c r="XFC2" s="128"/>
      <c r="XFD2" s="128"/>
    </row>
    <row r="3" spans="1:16384" ht="24.75">
      <c r="A3" s="2304" t="str">
        <f>+'Universal data'!A3</f>
        <v>2015/16</v>
      </c>
      <c r="B3" s="128"/>
      <c r="C3" s="128"/>
      <c r="D3" s="128"/>
      <c r="E3" s="128"/>
      <c r="F3" s="128"/>
      <c r="G3" s="128"/>
      <c r="H3" s="128"/>
      <c r="I3" s="128"/>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28"/>
      <c r="AI3" s="128"/>
      <c r="AJ3" s="128"/>
      <c r="AK3" s="128"/>
      <c r="AL3" s="128"/>
      <c r="AM3" s="128"/>
      <c r="AN3" s="128"/>
      <c r="AO3" s="128"/>
      <c r="AP3" s="128"/>
      <c r="AQ3" s="128"/>
      <c r="AR3" s="128"/>
      <c r="AS3" s="128"/>
      <c r="AT3" s="128"/>
      <c r="AU3" s="128"/>
      <c r="AV3" s="128"/>
      <c r="AW3" s="128"/>
      <c r="AX3" s="128"/>
      <c r="AY3" s="128"/>
      <c r="AZ3" s="128"/>
      <c r="BA3" s="128"/>
      <c r="BB3" s="128"/>
      <c r="BC3" s="128"/>
      <c r="BD3" s="128"/>
      <c r="BE3" s="128"/>
      <c r="BF3" s="128"/>
      <c r="BG3" s="128"/>
      <c r="BH3" s="128"/>
      <c r="BI3" s="128"/>
      <c r="BJ3" s="128"/>
      <c r="BK3" s="128"/>
      <c r="BL3" s="128"/>
      <c r="BM3" s="128"/>
      <c r="BN3" s="128"/>
      <c r="BO3" s="128"/>
      <c r="BP3" s="128"/>
      <c r="BQ3" s="128"/>
      <c r="BR3" s="128"/>
      <c r="BS3" s="128"/>
      <c r="BT3" s="128"/>
      <c r="BU3" s="128"/>
      <c r="BV3" s="128"/>
      <c r="BW3" s="128"/>
      <c r="BX3" s="128"/>
      <c r="BY3" s="128"/>
      <c r="BZ3" s="128"/>
      <c r="CA3" s="128"/>
      <c r="CB3" s="128"/>
      <c r="CC3" s="128"/>
      <c r="CD3" s="128"/>
      <c r="CE3" s="128"/>
      <c r="CF3" s="128"/>
      <c r="CG3" s="128"/>
      <c r="CH3" s="128"/>
      <c r="CI3" s="128"/>
      <c r="CJ3" s="128"/>
      <c r="CK3" s="128"/>
      <c r="CL3" s="128"/>
      <c r="CM3" s="128"/>
      <c r="CN3" s="128"/>
      <c r="CO3" s="128"/>
      <c r="CP3" s="128"/>
      <c r="CQ3" s="128"/>
      <c r="CR3" s="128"/>
      <c r="CS3" s="128"/>
      <c r="CT3" s="128"/>
      <c r="CU3" s="128"/>
      <c r="CV3" s="128"/>
      <c r="CW3" s="128"/>
      <c r="CX3" s="128"/>
      <c r="CY3" s="128"/>
      <c r="CZ3" s="128"/>
      <c r="DA3" s="128"/>
      <c r="DB3" s="128"/>
      <c r="DC3" s="128"/>
      <c r="DD3" s="128"/>
      <c r="DE3" s="128"/>
      <c r="DF3" s="128"/>
      <c r="DG3" s="128"/>
      <c r="DH3" s="128"/>
      <c r="DI3" s="128"/>
      <c r="DJ3" s="128"/>
      <c r="DK3" s="128"/>
      <c r="DL3" s="128"/>
      <c r="DM3" s="128"/>
      <c r="DN3" s="128"/>
      <c r="DO3" s="128"/>
      <c r="DP3" s="128"/>
      <c r="DQ3" s="128"/>
      <c r="DR3" s="128"/>
      <c r="DS3" s="128"/>
      <c r="DT3" s="128"/>
      <c r="DU3" s="128"/>
      <c r="DV3" s="128"/>
      <c r="DW3" s="128"/>
      <c r="DX3" s="128"/>
      <c r="DY3" s="128"/>
      <c r="DZ3" s="128"/>
      <c r="EA3" s="128"/>
      <c r="EB3" s="128"/>
      <c r="EC3" s="128"/>
      <c r="ED3" s="128"/>
      <c r="EE3" s="128"/>
      <c r="EF3" s="128"/>
      <c r="EG3" s="128"/>
      <c r="EH3" s="128"/>
      <c r="EI3" s="128"/>
      <c r="EJ3" s="128"/>
      <c r="EK3" s="128"/>
      <c r="EL3" s="128"/>
      <c r="EM3" s="128"/>
      <c r="EN3" s="128"/>
      <c r="EO3" s="128"/>
      <c r="EP3" s="128"/>
      <c r="EQ3" s="128"/>
      <c r="ER3" s="128"/>
      <c r="ES3" s="128"/>
      <c r="ET3" s="128"/>
      <c r="EU3" s="128"/>
      <c r="EV3" s="128"/>
      <c r="EW3" s="128"/>
      <c r="EX3" s="128"/>
      <c r="EY3" s="128"/>
      <c r="EZ3" s="128"/>
      <c r="FA3" s="128"/>
      <c r="FB3" s="128"/>
      <c r="FC3" s="128"/>
      <c r="FD3" s="128"/>
      <c r="FE3" s="128"/>
      <c r="FF3" s="128"/>
      <c r="FG3" s="128"/>
      <c r="FH3" s="128"/>
      <c r="FI3" s="128"/>
      <c r="FJ3" s="128"/>
      <c r="FK3" s="128"/>
      <c r="FL3" s="128"/>
      <c r="FM3" s="128"/>
      <c r="FN3" s="128"/>
      <c r="FO3" s="128"/>
      <c r="FP3" s="128"/>
      <c r="FQ3" s="128"/>
      <c r="FR3" s="128"/>
      <c r="FS3" s="128"/>
      <c r="FT3" s="128"/>
      <c r="FU3" s="128"/>
      <c r="FV3" s="128"/>
      <c r="FW3" s="128"/>
      <c r="FX3" s="128"/>
      <c r="FY3" s="128"/>
      <c r="FZ3" s="128"/>
      <c r="GA3" s="128"/>
      <c r="GB3" s="128"/>
      <c r="GC3" s="128"/>
      <c r="GD3" s="128"/>
      <c r="GE3" s="128"/>
      <c r="GF3" s="128"/>
      <c r="GG3" s="128"/>
      <c r="GH3" s="128"/>
      <c r="GI3" s="128"/>
      <c r="GJ3" s="128"/>
      <c r="GK3" s="128"/>
      <c r="GL3" s="128"/>
      <c r="GM3" s="128"/>
      <c r="GN3" s="128"/>
      <c r="GO3" s="128"/>
      <c r="GP3" s="128"/>
      <c r="GQ3" s="128"/>
      <c r="GR3" s="128"/>
      <c r="GS3" s="128"/>
      <c r="GT3" s="128"/>
      <c r="GU3" s="128"/>
      <c r="GV3" s="128"/>
      <c r="GW3" s="128"/>
      <c r="GX3" s="128"/>
      <c r="GY3" s="128"/>
      <c r="GZ3" s="128"/>
      <c r="HA3" s="128"/>
      <c r="HB3" s="128"/>
      <c r="HC3" s="128"/>
      <c r="HD3" s="128"/>
      <c r="HE3" s="128"/>
      <c r="HF3" s="128"/>
      <c r="HG3" s="128"/>
      <c r="HH3" s="128"/>
      <c r="HI3" s="128"/>
      <c r="HJ3" s="128"/>
      <c r="HK3" s="128"/>
      <c r="HL3" s="128"/>
      <c r="HM3" s="128"/>
      <c r="HN3" s="128"/>
      <c r="HO3" s="128"/>
      <c r="HP3" s="128"/>
      <c r="HQ3" s="128"/>
      <c r="HR3" s="128"/>
      <c r="HS3" s="128"/>
      <c r="HT3" s="128"/>
      <c r="HU3" s="128"/>
      <c r="HV3" s="128"/>
      <c r="HW3" s="128"/>
      <c r="HX3" s="128"/>
      <c r="HY3" s="128"/>
      <c r="HZ3" s="128"/>
      <c r="IA3" s="128"/>
      <c r="IB3" s="128"/>
      <c r="IC3" s="128"/>
      <c r="ID3" s="128"/>
      <c r="IE3" s="128"/>
      <c r="IF3" s="128"/>
      <c r="IG3" s="128"/>
      <c r="IH3" s="128"/>
      <c r="II3" s="128"/>
      <c r="IJ3" s="128"/>
      <c r="IK3" s="128"/>
      <c r="IL3" s="128"/>
      <c r="IM3" s="128"/>
      <c r="IN3" s="128"/>
      <c r="IO3" s="128"/>
      <c r="IP3" s="128"/>
      <c r="IQ3" s="128"/>
      <c r="IR3" s="128"/>
      <c r="IS3" s="128"/>
      <c r="IT3" s="128"/>
      <c r="IU3" s="128"/>
      <c r="IV3" s="128"/>
      <c r="IW3" s="128"/>
      <c r="IX3" s="128"/>
      <c r="IY3" s="128"/>
      <c r="IZ3" s="128"/>
      <c r="JA3" s="128"/>
      <c r="JB3" s="128"/>
      <c r="JC3" s="128"/>
      <c r="JD3" s="128"/>
      <c r="JE3" s="128"/>
      <c r="JF3" s="128"/>
      <c r="JG3" s="128"/>
      <c r="JH3" s="128"/>
      <c r="JI3" s="128"/>
      <c r="JJ3" s="128"/>
      <c r="JK3" s="128"/>
      <c r="JL3" s="128"/>
      <c r="JM3" s="128"/>
      <c r="JN3" s="128"/>
      <c r="JO3" s="128"/>
      <c r="JP3" s="128"/>
      <c r="JQ3" s="128"/>
      <c r="JR3" s="128"/>
      <c r="JS3" s="128"/>
      <c r="JT3" s="128"/>
      <c r="JU3" s="128"/>
      <c r="JV3" s="128"/>
      <c r="JW3" s="128"/>
      <c r="JX3" s="128"/>
      <c r="JY3" s="128"/>
      <c r="JZ3" s="128"/>
      <c r="KA3" s="128"/>
      <c r="KB3" s="128"/>
      <c r="KC3" s="128"/>
      <c r="KD3" s="128"/>
      <c r="KE3" s="128"/>
      <c r="KF3" s="128"/>
      <c r="KG3" s="128"/>
      <c r="KH3" s="128"/>
      <c r="KI3" s="128"/>
      <c r="KJ3" s="128"/>
      <c r="KK3" s="128"/>
      <c r="KL3" s="128"/>
      <c r="KM3" s="128"/>
      <c r="KN3" s="128"/>
      <c r="KO3" s="128"/>
      <c r="KP3" s="128"/>
      <c r="KQ3" s="128"/>
      <c r="KR3" s="128"/>
      <c r="KS3" s="128"/>
      <c r="KT3" s="128"/>
      <c r="KU3" s="128"/>
      <c r="KV3" s="128"/>
      <c r="KW3" s="128"/>
      <c r="KX3" s="128"/>
      <c r="KY3" s="128"/>
      <c r="KZ3" s="128"/>
      <c r="LA3" s="128"/>
      <c r="LB3" s="128"/>
      <c r="LC3" s="128"/>
      <c r="LD3" s="128"/>
      <c r="LE3" s="128"/>
      <c r="LF3" s="128"/>
      <c r="LG3" s="128"/>
      <c r="LH3" s="128"/>
      <c r="LI3" s="128"/>
      <c r="LJ3" s="128"/>
      <c r="LK3" s="128"/>
      <c r="LL3" s="128"/>
      <c r="LM3" s="128"/>
      <c r="LN3" s="128"/>
      <c r="LO3" s="128"/>
      <c r="LP3" s="128"/>
      <c r="LQ3" s="128"/>
      <c r="LR3" s="128"/>
      <c r="LS3" s="128"/>
      <c r="LT3" s="128"/>
      <c r="LU3" s="128"/>
      <c r="LV3" s="128"/>
      <c r="LW3" s="128"/>
      <c r="LX3" s="128"/>
      <c r="LY3" s="128"/>
      <c r="LZ3" s="128"/>
      <c r="MA3" s="128"/>
      <c r="MB3" s="128"/>
      <c r="MC3" s="128"/>
      <c r="MD3" s="128"/>
      <c r="ME3" s="128"/>
      <c r="MF3" s="128"/>
      <c r="MG3" s="128"/>
      <c r="MH3" s="128"/>
      <c r="MI3" s="128"/>
      <c r="MJ3" s="128"/>
      <c r="MK3" s="128"/>
      <c r="ML3" s="128"/>
      <c r="MM3" s="128"/>
      <c r="MN3" s="128"/>
      <c r="MO3" s="128"/>
      <c r="MP3" s="128"/>
      <c r="MQ3" s="128"/>
      <c r="MR3" s="128"/>
      <c r="MS3" s="128"/>
      <c r="MT3" s="128"/>
      <c r="MU3" s="128"/>
      <c r="MV3" s="128"/>
      <c r="MW3" s="128"/>
      <c r="MX3" s="128"/>
      <c r="MY3" s="128"/>
      <c r="MZ3" s="128"/>
      <c r="NA3" s="128"/>
      <c r="NB3" s="128"/>
      <c r="NC3" s="128"/>
      <c r="ND3" s="128"/>
      <c r="NE3" s="128"/>
      <c r="NF3" s="128"/>
      <c r="NG3" s="128"/>
      <c r="NH3" s="128"/>
      <c r="NI3" s="128"/>
      <c r="NJ3" s="128"/>
      <c r="NK3" s="128"/>
      <c r="NL3" s="128"/>
      <c r="NM3" s="128"/>
      <c r="NN3" s="128"/>
      <c r="NO3" s="128"/>
      <c r="NP3" s="128"/>
      <c r="NQ3" s="128"/>
      <c r="NR3" s="128"/>
      <c r="NS3" s="128"/>
      <c r="NT3" s="128"/>
      <c r="NU3" s="128"/>
      <c r="NV3" s="128"/>
      <c r="NW3" s="128"/>
      <c r="NX3" s="128"/>
      <c r="NY3" s="128"/>
      <c r="NZ3" s="128"/>
      <c r="OA3" s="128"/>
      <c r="OB3" s="128"/>
      <c r="OC3" s="128"/>
      <c r="OD3" s="128"/>
      <c r="OE3" s="128"/>
      <c r="OF3" s="128"/>
      <c r="OG3" s="128"/>
      <c r="OH3" s="128"/>
      <c r="OI3" s="128"/>
      <c r="OJ3" s="128"/>
      <c r="OK3" s="128"/>
      <c r="OL3" s="128"/>
      <c r="OM3" s="128"/>
      <c r="ON3" s="128"/>
      <c r="OO3" s="128"/>
      <c r="OP3" s="128"/>
      <c r="OQ3" s="128"/>
      <c r="OR3" s="128"/>
      <c r="OS3" s="128"/>
      <c r="OT3" s="128"/>
      <c r="OU3" s="128"/>
      <c r="OV3" s="128"/>
      <c r="OW3" s="128"/>
      <c r="OX3" s="128"/>
      <c r="OY3" s="128"/>
      <c r="OZ3" s="128"/>
      <c r="PA3" s="128"/>
      <c r="PB3" s="128"/>
      <c r="PC3" s="128"/>
      <c r="PD3" s="128"/>
      <c r="PE3" s="128"/>
      <c r="PF3" s="128"/>
      <c r="PG3" s="128"/>
      <c r="PH3" s="128"/>
      <c r="PI3" s="128"/>
      <c r="PJ3" s="128"/>
      <c r="PK3" s="128"/>
      <c r="PL3" s="128"/>
      <c r="PM3" s="128"/>
      <c r="PN3" s="128"/>
      <c r="PO3" s="128"/>
      <c r="PP3" s="128"/>
      <c r="PQ3" s="128"/>
      <c r="PR3" s="128"/>
      <c r="PS3" s="128"/>
      <c r="PT3" s="128"/>
      <c r="PU3" s="128"/>
      <c r="PV3" s="128"/>
      <c r="PW3" s="128"/>
      <c r="PX3" s="128"/>
      <c r="PY3" s="128"/>
      <c r="PZ3" s="128"/>
      <c r="QA3" s="128"/>
      <c r="QB3" s="128"/>
      <c r="QC3" s="128"/>
      <c r="QD3" s="128"/>
      <c r="QE3" s="128"/>
      <c r="QF3" s="128"/>
      <c r="QG3" s="128"/>
      <c r="QH3" s="128"/>
      <c r="QI3" s="128"/>
      <c r="QJ3" s="128"/>
      <c r="QK3" s="128"/>
      <c r="QL3" s="128"/>
      <c r="QM3" s="128"/>
      <c r="QN3" s="128"/>
      <c r="QO3" s="128"/>
      <c r="QP3" s="128"/>
      <c r="QQ3" s="128"/>
      <c r="QR3" s="128"/>
      <c r="QS3" s="128"/>
      <c r="QT3" s="128"/>
      <c r="QU3" s="128"/>
      <c r="QV3" s="128"/>
      <c r="QW3" s="128"/>
      <c r="QX3" s="128"/>
      <c r="QY3" s="128"/>
      <c r="QZ3" s="128"/>
      <c r="RA3" s="128"/>
      <c r="RB3" s="128"/>
      <c r="RC3" s="128"/>
      <c r="RD3" s="128"/>
      <c r="RE3" s="128"/>
      <c r="RF3" s="128"/>
      <c r="RG3" s="128"/>
      <c r="RH3" s="128"/>
      <c r="RI3" s="128"/>
      <c r="RJ3" s="128"/>
      <c r="RK3" s="128"/>
      <c r="RL3" s="128"/>
      <c r="RM3" s="128"/>
      <c r="RN3" s="128"/>
      <c r="RO3" s="128"/>
      <c r="RP3" s="128"/>
      <c r="RQ3" s="128"/>
      <c r="RR3" s="128"/>
      <c r="RS3" s="128"/>
      <c r="RT3" s="128"/>
      <c r="RU3" s="128"/>
      <c r="RV3" s="128"/>
      <c r="RW3" s="128"/>
      <c r="RX3" s="128"/>
      <c r="RY3" s="128"/>
      <c r="RZ3" s="128"/>
      <c r="SA3" s="128"/>
      <c r="SB3" s="128"/>
      <c r="SC3" s="128"/>
      <c r="SD3" s="128"/>
      <c r="SE3" s="128"/>
      <c r="SF3" s="128"/>
      <c r="SG3" s="128"/>
      <c r="SH3" s="128"/>
      <c r="SI3" s="128"/>
      <c r="SJ3" s="128"/>
      <c r="SK3" s="128"/>
      <c r="SL3" s="128"/>
      <c r="SM3" s="128"/>
      <c r="SN3" s="128"/>
      <c r="SO3" s="128"/>
      <c r="SP3" s="128"/>
      <c r="SQ3" s="128"/>
      <c r="SR3" s="128"/>
      <c r="SS3" s="128"/>
      <c r="ST3" s="128"/>
      <c r="SU3" s="128"/>
      <c r="SV3" s="128"/>
      <c r="SW3" s="128"/>
      <c r="SX3" s="128"/>
      <c r="SY3" s="128"/>
      <c r="SZ3" s="128"/>
      <c r="TA3" s="128"/>
      <c r="TB3" s="128"/>
      <c r="TC3" s="128"/>
      <c r="TD3" s="128"/>
      <c r="TE3" s="128"/>
      <c r="TF3" s="128"/>
      <c r="TG3" s="128"/>
      <c r="TH3" s="128"/>
      <c r="TI3" s="128"/>
      <c r="TJ3" s="128"/>
      <c r="TK3" s="128"/>
      <c r="TL3" s="128"/>
      <c r="TM3" s="128"/>
      <c r="TN3" s="128"/>
      <c r="TO3" s="128"/>
      <c r="TP3" s="128"/>
      <c r="TQ3" s="128"/>
      <c r="TR3" s="128"/>
      <c r="TS3" s="128"/>
      <c r="TT3" s="128"/>
      <c r="TU3" s="128"/>
      <c r="TV3" s="128"/>
      <c r="TW3" s="128"/>
      <c r="TX3" s="128"/>
      <c r="TY3" s="128"/>
      <c r="TZ3" s="128"/>
      <c r="UA3" s="128"/>
      <c r="UB3" s="128"/>
      <c r="UC3" s="128"/>
      <c r="UD3" s="128"/>
      <c r="UE3" s="128"/>
      <c r="UF3" s="128"/>
      <c r="UG3" s="128"/>
      <c r="UH3" s="128"/>
      <c r="UI3" s="128"/>
      <c r="UJ3" s="128"/>
      <c r="UK3" s="128"/>
      <c r="UL3" s="128"/>
      <c r="UM3" s="128"/>
      <c r="UN3" s="128"/>
      <c r="UO3" s="128"/>
      <c r="UP3" s="128"/>
      <c r="UQ3" s="128"/>
      <c r="UR3" s="128"/>
      <c r="US3" s="128"/>
      <c r="UT3" s="128"/>
      <c r="UU3" s="128"/>
      <c r="UV3" s="128"/>
      <c r="UW3" s="128"/>
      <c r="UX3" s="128"/>
      <c r="UY3" s="128"/>
      <c r="UZ3" s="128"/>
      <c r="VA3" s="128"/>
      <c r="VB3" s="128"/>
      <c r="VC3" s="128"/>
      <c r="VD3" s="128"/>
      <c r="VE3" s="128"/>
      <c r="VF3" s="128"/>
      <c r="VG3" s="128"/>
      <c r="VH3" s="128"/>
      <c r="VI3" s="128"/>
      <c r="VJ3" s="128"/>
      <c r="VK3" s="128"/>
      <c r="VL3" s="128"/>
      <c r="VM3" s="128"/>
      <c r="VN3" s="128"/>
      <c r="VO3" s="128"/>
      <c r="VP3" s="128"/>
      <c r="VQ3" s="128"/>
      <c r="VR3" s="128"/>
      <c r="VS3" s="128"/>
      <c r="VT3" s="128"/>
      <c r="VU3" s="128"/>
      <c r="VV3" s="128"/>
      <c r="VW3" s="128"/>
      <c r="VX3" s="128"/>
      <c r="VY3" s="128"/>
      <c r="VZ3" s="128"/>
      <c r="WA3" s="128"/>
      <c r="WB3" s="128"/>
      <c r="WC3" s="128"/>
      <c r="WD3" s="128"/>
      <c r="WE3" s="128"/>
      <c r="WF3" s="128"/>
      <c r="WG3" s="128"/>
      <c r="WH3" s="128"/>
      <c r="WI3" s="128"/>
      <c r="WJ3" s="128"/>
      <c r="WK3" s="128"/>
      <c r="WL3" s="128"/>
      <c r="WM3" s="128"/>
      <c r="WN3" s="128"/>
      <c r="WO3" s="128"/>
      <c r="WP3" s="128"/>
      <c r="WQ3" s="128"/>
      <c r="WR3" s="128"/>
      <c r="WS3" s="128"/>
      <c r="WT3" s="128"/>
      <c r="WU3" s="128"/>
      <c r="WV3" s="128"/>
      <c r="WW3" s="128"/>
      <c r="WX3" s="128"/>
      <c r="WY3" s="128"/>
      <c r="WZ3" s="128"/>
      <c r="XA3" s="128"/>
      <c r="XB3" s="128"/>
      <c r="XC3" s="128"/>
      <c r="XD3" s="128"/>
      <c r="XE3" s="128"/>
      <c r="XF3" s="128"/>
      <c r="XG3" s="128"/>
      <c r="XH3" s="128"/>
      <c r="XI3" s="128"/>
      <c r="XJ3" s="128"/>
      <c r="XK3" s="128"/>
      <c r="XL3" s="128"/>
      <c r="XM3" s="128"/>
      <c r="XN3" s="128"/>
      <c r="XO3" s="128"/>
      <c r="XP3" s="128"/>
      <c r="XQ3" s="128"/>
      <c r="XR3" s="128"/>
      <c r="XS3" s="128"/>
      <c r="XT3" s="128"/>
      <c r="XU3" s="128"/>
      <c r="XV3" s="128"/>
      <c r="XW3" s="128"/>
      <c r="XX3" s="128"/>
      <c r="XY3" s="128"/>
      <c r="XZ3" s="128"/>
      <c r="YA3" s="128"/>
      <c r="YB3" s="128"/>
      <c r="YC3" s="128"/>
      <c r="YD3" s="128"/>
      <c r="YE3" s="128"/>
      <c r="YF3" s="128"/>
      <c r="YG3" s="128"/>
      <c r="YH3" s="128"/>
      <c r="YI3" s="128"/>
      <c r="YJ3" s="128"/>
      <c r="YK3" s="128"/>
      <c r="YL3" s="128"/>
      <c r="YM3" s="128"/>
      <c r="YN3" s="128"/>
      <c r="YO3" s="128"/>
      <c r="YP3" s="128"/>
      <c r="YQ3" s="128"/>
      <c r="YR3" s="128"/>
      <c r="YS3" s="128"/>
      <c r="YT3" s="128"/>
      <c r="YU3" s="128"/>
      <c r="YV3" s="128"/>
      <c r="YW3" s="128"/>
      <c r="YX3" s="128"/>
      <c r="YY3" s="128"/>
      <c r="YZ3" s="128"/>
      <c r="ZA3" s="128"/>
      <c r="ZB3" s="128"/>
      <c r="ZC3" s="128"/>
      <c r="ZD3" s="128"/>
      <c r="ZE3" s="128"/>
      <c r="ZF3" s="128"/>
      <c r="ZG3" s="128"/>
      <c r="ZH3" s="128"/>
      <c r="ZI3" s="128"/>
      <c r="ZJ3" s="128"/>
      <c r="ZK3" s="128"/>
      <c r="ZL3" s="128"/>
      <c r="ZM3" s="128"/>
      <c r="ZN3" s="128"/>
      <c r="ZO3" s="128"/>
      <c r="ZP3" s="128"/>
      <c r="ZQ3" s="128"/>
      <c r="ZR3" s="128"/>
      <c r="ZS3" s="128"/>
      <c r="ZT3" s="128"/>
      <c r="ZU3" s="128"/>
      <c r="ZV3" s="128"/>
      <c r="ZW3" s="128"/>
      <c r="ZX3" s="128"/>
      <c r="ZY3" s="128"/>
      <c r="ZZ3" s="128"/>
      <c r="AAA3" s="128"/>
      <c r="AAB3" s="128"/>
      <c r="AAC3" s="128"/>
      <c r="AAD3" s="128"/>
      <c r="AAE3" s="128"/>
      <c r="AAF3" s="128"/>
      <c r="AAG3" s="128"/>
      <c r="AAH3" s="128"/>
      <c r="AAI3" s="128"/>
      <c r="AAJ3" s="128"/>
      <c r="AAK3" s="128"/>
      <c r="AAL3" s="128"/>
      <c r="AAM3" s="128"/>
      <c r="AAN3" s="128"/>
      <c r="AAO3" s="128"/>
      <c r="AAP3" s="128"/>
      <c r="AAQ3" s="128"/>
      <c r="AAR3" s="128"/>
      <c r="AAS3" s="128"/>
      <c r="AAT3" s="128"/>
      <c r="AAU3" s="128"/>
      <c r="AAV3" s="128"/>
      <c r="AAW3" s="128"/>
      <c r="AAX3" s="128"/>
      <c r="AAY3" s="128"/>
      <c r="AAZ3" s="128"/>
      <c r="ABA3" s="128"/>
      <c r="ABB3" s="128"/>
      <c r="ABC3" s="128"/>
      <c r="ABD3" s="128"/>
      <c r="ABE3" s="128"/>
      <c r="ABF3" s="128"/>
      <c r="ABG3" s="128"/>
      <c r="ABH3" s="128"/>
      <c r="ABI3" s="128"/>
      <c r="ABJ3" s="128"/>
      <c r="ABK3" s="128"/>
      <c r="ABL3" s="128"/>
      <c r="ABM3" s="128"/>
      <c r="ABN3" s="128"/>
      <c r="ABO3" s="128"/>
      <c r="ABP3" s="128"/>
      <c r="ABQ3" s="128"/>
      <c r="ABR3" s="128"/>
      <c r="ABS3" s="128"/>
      <c r="ABT3" s="128"/>
      <c r="ABU3" s="128"/>
      <c r="ABV3" s="128"/>
      <c r="ABW3" s="128"/>
      <c r="ABX3" s="128"/>
      <c r="ABY3" s="128"/>
      <c r="ABZ3" s="128"/>
      <c r="ACA3" s="128"/>
      <c r="ACB3" s="128"/>
      <c r="ACC3" s="128"/>
      <c r="ACD3" s="128"/>
      <c r="ACE3" s="128"/>
      <c r="ACF3" s="128"/>
      <c r="ACG3" s="128"/>
      <c r="ACH3" s="128"/>
      <c r="ACI3" s="128"/>
      <c r="ACJ3" s="128"/>
      <c r="ACK3" s="128"/>
      <c r="ACL3" s="128"/>
      <c r="ACM3" s="128"/>
      <c r="ACN3" s="128"/>
      <c r="ACO3" s="128"/>
      <c r="ACP3" s="128"/>
      <c r="ACQ3" s="128"/>
      <c r="ACR3" s="128"/>
      <c r="ACS3" s="128"/>
      <c r="ACT3" s="128"/>
      <c r="ACU3" s="128"/>
      <c r="ACV3" s="128"/>
      <c r="ACW3" s="128"/>
      <c r="ACX3" s="128"/>
      <c r="ACY3" s="128"/>
      <c r="ACZ3" s="128"/>
      <c r="ADA3" s="128"/>
      <c r="ADB3" s="128"/>
      <c r="ADC3" s="128"/>
      <c r="ADD3" s="128"/>
      <c r="ADE3" s="128"/>
      <c r="ADF3" s="128"/>
      <c r="ADG3" s="128"/>
      <c r="ADH3" s="128"/>
      <c r="ADI3" s="128"/>
      <c r="ADJ3" s="128"/>
      <c r="ADK3" s="128"/>
      <c r="ADL3" s="128"/>
      <c r="ADM3" s="128"/>
      <c r="ADN3" s="128"/>
      <c r="ADO3" s="128"/>
      <c r="ADP3" s="128"/>
      <c r="ADQ3" s="128"/>
      <c r="ADR3" s="128"/>
      <c r="ADS3" s="128"/>
      <c r="ADT3" s="128"/>
      <c r="ADU3" s="128"/>
      <c r="ADV3" s="128"/>
      <c r="ADW3" s="128"/>
      <c r="ADX3" s="128"/>
      <c r="ADY3" s="128"/>
      <c r="ADZ3" s="128"/>
      <c r="AEA3" s="128"/>
      <c r="AEB3" s="128"/>
      <c r="AEC3" s="128"/>
      <c r="AED3" s="128"/>
      <c r="AEE3" s="128"/>
      <c r="AEF3" s="128"/>
      <c r="AEG3" s="128"/>
      <c r="AEH3" s="128"/>
      <c r="AEI3" s="128"/>
      <c r="AEJ3" s="128"/>
      <c r="AEK3" s="128"/>
      <c r="AEL3" s="128"/>
      <c r="AEM3" s="128"/>
      <c r="AEN3" s="128"/>
      <c r="AEO3" s="128"/>
      <c r="AEP3" s="128"/>
      <c r="AEQ3" s="128"/>
      <c r="AER3" s="128"/>
      <c r="AES3" s="128"/>
      <c r="AET3" s="128"/>
      <c r="AEU3" s="128"/>
      <c r="AEV3" s="128"/>
      <c r="AEW3" s="128"/>
      <c r="AEX3" s="128"/>
      <c r="AEY3" s="128"/>
      <c r="AEZ3" s="128"/>
      <c r="AFA3" s="128"/>
      <c r="AFB3" s="128"/>
      <c r="AFC3" s="128"/>
      <c r="AFD3" s="128"/>
      <c r="AFE3" s="128"/>
      <c r="AFF3" s="128"/>
      <c r="AFG3" s="128"/>
      <c r="AFH3" s="128"/>
      <c r="AFI3" s="128"/>
      <c r="AFJ3" s="128"/>
      <c r="AFK3" s="128"/>
      <c r="AFL3" s="128"/>
      <c r="AFM3" s="128"/>
      <c r="AFN3" s="128"/>
      <c r="AFO3" s="128"/>
      <c r="AFP3" s="128"/>
      <c r="AFQ3" s="128"/>
      <c r="AFR3" s="128"/>
      <c r="AFS3" s="128"/>
      <c r="AFT3" s="128"/>
      <c r="AFU3" s="128"/>
      <c r="AFV3" s="128"/>
      <c r="AFW3" s="128"/>
      <c r="AFX3" s="128"/>
      <c r="AFY3" s="128"/>
      <c r="AFZ3" s="128"/>
      <c r="AGA3" s="128"/>
      <c r="AGB3" s="128"/>
      <c r="AGC3" s="128"/>
      <c r="AGD3" s="128"/>
      <c r="AGE3" s="128"/>
      <c r="AGF3" s="128"/>
      <c r="AGG3" s="128"/>
      <c r="AGH3" s="128"/>
      <c r="AGI3" s="128"/>
      <c r="AGJ3" s="128"/>
      <c r="AGK3" s="128"/>
      <c r="AGL3" s="128"/>
      <c r="AGM3" s="128"/>
      <c r="AGN3" s="128"/>
      <c r="AGO3" s="128"/>
      <c r="AGP3" s="128"/>
      <c r="AGQ3" s="128"/>
      <c r="AGR3" s="128"/>
      <c r="AGS3" s="128"/>
      <c r="AGT3" s="128"/>
      <c r="AGU3" s="128"/>
      <c r="AGV3" s="128"/>
      <c r="AGW3" s="128"/>
      <c r="AGX3" s="128"/>
      <c r="AGY3" s="128"/>
      <c r="AGZ3" s="128"/>
      <c r="AHA3" s="128"/>
      <c r="AHB3" s="128"/>
      <c r="AHC3" s="128"/>
      <c r="AHD3" s="128"/>
      <c r="AHE3" s="128"/>
      <c r="AHF3" s="128"/>
      <c r="AHG3" s="128"/>
      <c r="AHH3" s="128"/>
      <c r="AHI3" s="128"/>
      <c r="AHJ3" s="128"/>
      <c r="AHK3" s="128"/>
      <c r="AHL3" s="128"/>
      <c r="AHM3" s="128"/>
      <c r="AHN3" s="128"/>
      <c r="AHO3" s="128"/>
      <c r="AHP3" s="128"/>
      <c r="AHQ3" s="128"/>
      <c r="AHR3" s="128"/>
      <c r="AHS3" s="128"/>
      <c r="AHT3" s="128"/>
      <c r="AHU3" s="128"/>
      <c r="AHV3" s="128"/>
      <c r="AHW3" s="128"/>
      <c r="AHX3" s="128"/>
      <c r="AHY3" s="128"/>
      <c r="AHZ3" s="128"/>
      <c r="AIA3" s="128"/>
      <c r="AIB3" s="128"/>
      <c r="AIC3" s="128"/>
      <c r="AID3" s="128"/>
      <c r="AIE3" s="128"/>
      <c r="AIF3" s="128"/>
      <c r="AIG3" s="128"/>
      <c r="AIH3" s="128"/>
      <c r="AII3" s="128"/>
      <c r="AIJ3" s="128"/>
      <c r="AIK3" s="128"/>
      <c r="AIL3" s="128"/>
      <c r="AIM3" s="128"/>
      <c r="AIN3" s="128"/>
      <c r="AIO3" s="128"/>
      <c r="AIP3" s="128"/>
      <c r="AIQ3" s="128"/>
      <c r="AIR3" s="128"/>
      <c r="AIS3" s="128"/>
      <c r="AIT3" s="128"/>
      <c r="AIU3" s="128"/>
      <c r="AIV3" s="128"/>
      <c r="AIW3" s="128"/>
      <c r="AIX3" s="128"/>
      <c r="AIY3" s="128"/>
      <c r="AIZ3" s="128"/>
      <c r="AJA3" s="128"/>
      <c r="AJB3" s="128"/>
      <c r="AJC3" s="128"/>
      <c r="AJD3" s="128"/>
      <c r="AJE3" s="128"/>
      <c r="AJF3" s="128"/>
      <c r="AJG3" s="128"/>
      <c r="AJH3" s="128"/>
      <c r="AJI3" s="128"/>
      <c r="AJJ3" s="128"/>
      <c r="AJK3" s="128"/>
      <c r="AJL3" s="128"/>
      <c r="AJM3" s="128"/>
      <c r="AJN3" s="128"/>
      <c r="AJO3" s="128"/>
      <c r="AJP3" s="128"/>
      <c r="AJQ3" s="128"/>
      <c r="AJR3" s="128"/>
      <c r="AJS3" s="128"/>
      <c r="AJT3" s="128"/>
      <c r="AJU3" s="128"/>
      <c r="AJV3" s="128"/>
      <c r="AJW3" s="128"/>
      <c r="AJX3" s="128"/>
      <c r="AJY3" s="128"/>
      <c r="AJZ3" s="128"/>
      <c r="AKA3" s="128"/>
      <c r="AKB3" s="128"/>
      <c r="AKC3" s="128"/>
      <c r="AKD3" s="128"/>
      <c r="AKE3" s="128"/>
      <c r="AKF3" s="128"/>
      <c r="AKG3" s="128"/>
      <c r="AKH3" s="128"/>
      <c r="AKI3" s="128"/>
      <c r="AKJ3" s="128"/>
      <c r="AKK3" s="128"/>
      <c r="AKL3" s="128"/>
      <c r="AKM3" s="128"/>
      <c r="AKN3" s="128"/>
      <c r="AKO3" s="128"/>
      <c r="AKP3" s="128"/>
      <c r="AKQ3" s="128"/>
      <c r="AKR3" s="128"/>
      <c r="AKS3" s="128"/>
      <c r="AKT3" s="128"/>
      <c r="AKU3" s="128"/>
      <c r="AKV3" s="128"/>
      <c r="AKW3" s="128"/>
      <c r="AKX3" s="128"/>
      <c r="AKY3" s="128"/>
      <c r="AKZ3" s="128"/>
      <c r="ALA3" s="128"/>
      <c r="ALB3" s="128"/>
      <c r="ALC3" s="128"/>
      <c r="ALD3" s="128"/>
      <c r="ALE3" s="128"/>
      <c r="ALF3" s="128"/>
      <c r="ALG3" s="128"/>
      <c r="ALH3" s="128"/>
      <c r="ALI3" s="128"/>
      <c r="ALJ3" s="128"/>
      <c r="ALK3" s="128"/>
      <c r="ALL3" s="128"/>
      <c r="ALM3" s="128"/>
      <c r="ALN3" s="128"/>
      <c r="ALO3" s="128"/>
      <c r="ALP3" s="128"/>
      <c r="ALQ3" s="128"/>
      <c r="ALR3" s="128"/>
      <c r="ALS3" s="128"/>
      <c r="ALT3" s="128"/>
      <c r="ALU3" s="128"/>
      <c r="ALV3" s="128"/>
      <c r="ALW3" s="128"/>
      <c r="ALX3" s="128"/>
      <c r="ALY3" s="128"/>
      <c r="ALZ3" s="128"/>
      <c r="AMA3" s="128"/>
      <c r="AMB3" s="128"/>
      <c r="AMC3" s="128"/>
      <c r="AMD3" s="128"/>
      <c r="AME3" s="128"/>
      <c r="AMF3" s="128"/>
      <c r="AMG3" s="128"/>
      <c r="AMH3" s="128"/>
      <c r="AMI3" s="128"/>
      <c r="AMJ3" s="128"/>
      <c r="AMK3" s="128"/>
      <c r="AML3" s="128"/>
      <c r="AMM3" s="128"/>
      <c r="AMN3" s="128"/>
      <c r="AMO3" s="128"/>
      <c r="AMP3" s="128"/>
      <c r="AMQ3" s="128"/>
      <c r="AMR3" s="128"/>
      <c r="AMS3" s="128"/>
      <c r="AMT3" s="128"/>
      <c r="AMU3" s="128"/>
      <c r="AMV3" s="128"/>
      <c r="AMW3" s="128"/>
      <c r="AMX3" s="128"/>
      <c r="AMY3" s="128"/>
      <c r="AMZ3" s="128"/>
      <c r="ANA3" s="128"/>
      <c r="ANB3" s="128"/>
      <c r="ANC3" s="128"/>
      <c r="AND3" s="128"/>
      <c r="ANE3" s="128"/>
      <c r="ANF3" s="128"/>
      <c r="ANG3" s="128"/>
      <c r="ANH3" s="128"/>
      <c r="ANI3" s="128"/>
      <c r="ANJ3" s="128"/>
      <c r="ANK3" s="128"/>
      <c r="ANL3" s="128"/>
      <c r="ANM3" s="128"/>
      <c r="ANN3" s="128"/>
      <c r="ANO3" s="128"/>
      <c r="ANP3" s="128"/>
      <c r="ANQ3" s="128"/>
      <c r="ANR3" s="128"/>
      <c r="ANS3" s="128"/>
      <c r="ANT3" s="128"/>
      <c r="ANU3" s="128"/>
      <c r="ANV3" s="128"/>
      <c r="ANW3" s="128"/>
      <c r="ANX3" s="128"/>
      <c r="ANY3" s="128"/>
      <c r="ANZ3" s="128"/>
      <c r="AOA3" s="128"/>
      <c r="AOB3" s="128"/>
      <c r="AOC3" s="128"/>
      <c r="AOD3" s="128"/>
      <c r="AOE3" s="128"/>
      <c r="AOF3" s="128"/>
      <c r="AOG3" s="128"/>
      <c r="AOH3" s="128"/>
      <c r="AOI3" s="128"/>
      <c r="AOJ3" s="128"/>
      <c r="AOK3" s="128"/>
      <c r="AOL3" s="128"/>
      <c r="AOM3" s="128"/>
      <c r="AON3" s="128"/>
      <c r="AOO3" s="128"/>
      <c r="AOP3" s="128"/>
      <c r="AOQ3" s="128"/>
      <c r="AOR3" s="128"/>
      <c r="AOS3" s="128"/>
      <c r="AOT3" s="128"/>
      <c r="AOU3" s="128"/>
      <c r="AOV3" s="128"/>
      <c r="AOW3" s="128"/>
      <c r="AOX3" s="128"/>
      <c r="AOY3" s="128"/>
      <c r="AOZ3" s="128"/>
      <c r="APA3" s="128"/>
      <c r="APB3" s="128"/>
      <c r="APC3" s="128"/>
      <c r="APD3" s="128"/>
      <c r="APE3" s="128"/>
      <c r="APF3" s="128"/>
      <c r="APG3" s="128"/>
      <c r="APH3" s="128"/>
      <c r="API3" s="128"/>
      <c r="APJ3" s="128"/>
      <c r="APK3" s="128"/>
      <c r="APL3" s="128"/>
      <c r="APM3" s="128"/>
      <c r="APN3" s="128"/>
      <c r="APO3" s="128"/>
      <c r="APP3" s="128"/>
      <c r="APQ3" s="128"/>
      <c r="APR3" s="128"/>
      <c r="APS3" s="128"/>
      <c r="APT3" s="128"/>
      <c r="APU3" s="128"/>
      <c r="APV3" s="128"/>
      <c r="APW3" s="128"/>
      <c r="APX3" s="128"/>
      <c r="APY3" s="128"/>
      <c r="APZ3" s="128"/>
      <c r="AQA3" s="128"/>
      <c r="AQB3" s="128"/>
      <c r="AQC3" s="128"/>
      <c r="AQD3" s="128"/>
      <c r="AQE3" s="128"/>
      <c r="AQF3" s="128"/>
      <c r="AQG3" s="128"/>
      <c r="AQH3" s="128"/>
      <c r="AQI3" s="128"/>
      <c r="AQJ3" s="128"/>
      <c r="AQK3" s="128"/>
      <c r="AQL3" s="128"/>
      <c r="AQM3" s="128"/>
      <c r="AQN3" s="128"/>
      <c r="AQO3" s="128"/>
      <c r="AQP3" s="128"/>
      <c r="AQQ3" s="128"/>
      <c r="AQR3" s="128"/>
      <c r="AQS3" s="128"/>
      <c r="AQT3" s="128"/>
      <c r="AQU3" s="128"/>
      <c r="AQV3" s="128"/>
      <c r="AQW3" s="128"/>
      <c r="AQX3" s="128"/>
      <c r="AQY3" s="128"/>
      <c r="AQZ3" s="128"/>
      <c r="ARA3" s="128"/>
      <c r="ARB3" s="128"/>
      <c r="ARC3" s="128"/>
      <c r="ARD3" s="128"/>
      <c r="ARE3" s="128"/>
      <c r="ARF3" s="128"/>
      <c r="ARG3" s="128"/>
      <c r="ARH3" s="128"/>
      <c r="ARI3" s="128"/>
      <c r="ARJ3" s="128"/>
      <c r="ARK3" s="128"/>
      <c r="ARL3" s="128"/>
      <c r="ARM3" s="128"/>
      <c r="ARN3" s="128"/>
      <c r="ARO3" s="128"/>
      <c r="ARP3" s="128"/>
      <c r="ARQ3" s="128"/>
      <c r="ARR3" s="128"/>
      <c r="ARS3" s="128"/>
      <c r="ART3" s="128"/>
      <c r="ARU3" s="128"/>
      <c r="ARV3" s="128"/>
      <c r="ARW3" s="128"/>
      <c r="ARX3" s="128"/>
      <c r="ARY3" s="128"/>
      <c r="ARZ3" s="128"/>
      <c r="ASA3" s="128"/>
      <c r="ASB3" s="128"/>
      <c r="ASC3" s="128"/>
      <c r="ASD3" s="128"/>
      <c r="ASE3" s="128"/>
      <c r="ASF3" s="128"/>
      <c r="ASG3" s="128"/>
      <c r="ASH3" s="128"/>
      <c r="ASI3" s="128"/>
      <c r="ASJ3" s="128"/>
      <c r="ASK3" s="128"/>
      <c r="ASL3" s="128"/>
      <c r="ASM3" s="128"/>
      <c r="ASN3" s="128"/>
      <c r="ASO3" s="128"/>
      <c r="ASP3" s="128"/>
      <c r="ASQ3" s="128"/>
      <c r="ASR3" s="128"/>
      <c r="ASS3" s="128"/>
      <c r="AST3" s="128"/>
      <c r="ASU3" s="128"/>
      <c r="ASV3" s="128"/>
      <c r="ASW3" s="128"/>
      <c r="ASX3" s="128"/>
      <c r="ASY3" s="128"/>
      <c r="ASZ3" s="128"/>
      <c r="ATA3" s="128"/>
      <c r="ATB3" s="128"/>
      <c r="ATC3" s="128"/>
      <c r="ATD3" s="128"/>
      <c r="ATE3" s="128"/>
      <c r="ATF3" s="128"/>
      <c r="ATG3" s="128"/>
      <c r="ATH3" s="128"/>
      <c r="ATI3" s="128"/>
      <c r="ATJ3" s="128"/>
      <c r="ATK3" s="128"/>
      <c r="ATL3" s="128"/>
      <c r="ATM3" s="128"/>
      <c r="ATN3" s="128"/>
      <c r="ATO3" s="128"/>
      <c r="ATP3" s="128"/>
      <c r="ATQ3" s="128"/>
      <c r="ATR3" s="128"/>
      <c r="ATS3" s="128"/>
      <c r="ATT3" s="128"/>
      <c r="ATU3" s="128"/>
      <c r="ATV3" s="128"/>
      <c r="ATW3" s="128"/>
      <c r="ATX3" s="128"/>
      <c r="ATY3" s="128"/>
      <c r="ATZ3" s="128"/>
      <c r="AUA3" s="128"/>
      <c r="AUB3" s="128"/>
      <c r="AUC3" s="128"/>
      <c r="AUD3" s="128"/>
      <c r="AUE3" s="128"/>
      <c r="AUF3" s="128"/>
      <c r="AUG3" s="128"/>
      <c r="AUH3" s="128"/>
      <c r="AUI3" s="128"/>
      <c r="AUJ3" s="128"/>
      <c r="AUK3" s="128"/>
      <c r="AUL3" s="128"/>
      <c r="AUM3" s="128"/>
      <c r="AUN3" s="128"/>
      <c r="AUO3" s="128"/>
      <c r="AUP3" s="128"/>
      <c r="AUQ3" s="128"/>
      <c r="AUR3" s="128"/>
      <c r="AUS3" s="128"/>
      <c r="AUT3" s="128"/>
      <c r="AUU3" s="128"/>
      <c r="AUV3" s="128"/>
      <c r="AUW3" s="128"/>
      <c r="AUX3" s="128"/>
      <c r="AUY3" s="128"/>
      <c r="AUZ3" s="128"/>
      <c r="AVA3" s="128"/>
      <c r="AVB3" s="128"/>
      <c r="AVC3" s="128"/>
      <c r="AVD3" s="128"/>
      <c r="AVE3" s="128"/>
      <c r="AVF3" s="128"/>
      <c r="AVG3" s="128"/>
      <c r="AVH3" s="128"/>
      <c r="AVI3" s="128"/>
      <c r="AVJ3" s="128"/>
      <c r="AVK3" s="128"/>
      <c r="AVL3" s="128"/>
      <c r="AVM3" s="128"/>
      <c r="AVN3" s="128"/>
      <c r="AVO3" s="128"/>
      <c r="AVP3" s="128"/>
      <c r="AVQ3" s="128"/>
      <c r="AVR3" s="128"/>
      <c r="AVS3" s="128"/>
      <c r="AVT3" s="128"/>
      <c r="AVU3" s="128"/>
      <c r="AVV3" s="128"/>
      <c r="AVW3" s="128"/>
      <c r="AVX3" s="128"/>
      <c r="AVY3" s="128"/>
      <c r="AVZ3" s="128"/>
      <c r="AWA3" s="128"/>
      <c r="AWB3" s="128"/>
      <c r="AWC3" s="128"/>
      <c r="AWD3" s="128"/>
      <c r="AWE3" s="128"/>
      <c r="AWF3" s="128"/>
      <c r="AWG3" s="128"/>
      <c r="AWH3" s="128"/>
      <c r="AWI3" s="128"/>
      <c r="AWJ3" s="128"/>
      <c r="AWK3" s="128"/>
      <c r="AWL3" s="128"/>
      <c r="AWM3" s="128"/>
      <c r="AWN3" s="128"/>
      <c r="AWO3" s="128"/>
      <c r="AWP3" s="128"/>
      <c r="AWQ3" s="128"/>
      <c r="AWR3" s="128"/>
      <c r="AWS3" s="128"/>
      <c r="AWT3" s="128"/>
      <c r="AWU3" s="128"/>
      <c r="AWV3" s="128"/>
      <c r="AWW3" s="128"/>
      <c r="AWX3" s="128"/>
      <c r="AWY3" s="128"/>
      <c r="AWZ3" s="128"/>
      <c r="AXA3" s="128"/>
      <c r="AXB3" s="128"/>
      <c r="AXC3" s="128"/>
      <c r="AXD3" s="128"/>
      <c r="AXE3" s="128"/>
      <c r="AXF3" s="128"/>
      <c r="AXG3" s="128"/>
      <c r="AXH3" s="128"/>
      <c r="AXI3" s="128"/>
      <c r="AXJ3" s="128"/>
      <c r="AXK3" s="128"/>
      <c r="AXL3" s="128"/>
      <c r="AXM3" s="128"/>
      <c r="AXN3" s="128"/>
      <c r="AXO3" s="128"/>
      <c r="AXP3" s="128"/>
      <c r="AXQ3" s="128"/>
      <c r="AXR3" s="128"/>
      <c r="AXS3" s="128"/>
      <c r="AXT3" s="128"/>
      <c r="AXU3" s="128"/>
      <c r="AXV3" s="128"/>
      <c r="AXW3" s="128"/>
      <c r="AXX3" s="128"/>
      <c r="AXY3" s="128"/>
      <c r="AXZ3" s="128"/>
      <c r="AYA3" s="128"/>
      <c r="AYB3" s="128"/>
      <c r="AYC3" s="128"/>
      <c r="AYD3" s="128"/>
      <c r="AYE3" s="128"/>
      <c r="AYF3" s="128"/>
      <c r="AYG3" s="128"/>
      <c r="AYH3" s="128"/>
      <c r="AYI3" s="128"/>
      <c r="AYJ3" s="128"/>
      <c r="AYK3" s="128"/>
      <c r="AYL3" s="128"/>
      <c r="AYM3" s="128"/>
      <c r="AYN3" s="128"/>
      <c r="AYO3" s="128"/>
      <c r="AYP3" s="128"/>
      <c r="AYQ3" s="128"/>
      <c r="AYR3" s="128"/>
      <c r="AYS3" s="128"/>
      <c r="AYT3" s="128"/>
      <c r="AYU3" s="128"/>
      <c r="AYV3" s="128"/>
      <c r="AYW3" s="128"/>
      <c r="AYX3" s="128"/>
      <c r="AYY3" s="128"/>
      <c r="AYZ3" s="128"/>
      <c r="AZA3" s="128"/>
      <c r="AZB3" s="128"/>
      <c r="AZC3" s="128"/>
      <c r="AZD3" s="128"/>
      <c r="AZE3" s="128"/>
      <c r="AZF3" s="128"/>
      <c r="AZG3" s="128"/>
      <c r="AZH3" s="128"/>
      <c r="AZI3" s="128"/>
      <c r="AZJ3" s="128"/>
      <c r="AZK3" s="128"/>
      <c r="AZL3" s="128"/>
      <c r="AZM3" s="128"/>
      <c r="AZN3" s="128"/>
      <c r="AZO3" s="128"/>
      <c r="AZP3" s="128"/>
      <c r="AZQ3" s="128"/>
      <c r="AZR3" s="128"/>
      <c r="AZS3" s="128"/>
      <c r="AZT3" s="128"/>
      <c r="AZU3" s="128"/>
      <c r="AZV3" s="128"/>
      <c r="AZW3" s="128"/>
      <c r="AZX3" s="128"/>
      <c r="AZY3" s="128"/>
      <c r="AZZ3" s="128"/>
      <c r="BAA3" s="128"/>
      <c r="BAB3" s="128"/>
      <c r="BAC3" s="128"/>
      <c r="BAD3" s="128"/>
      <c r="BAE3" s="128"/>
      <c r="BAF3" s="128"/>
      <c r="BAG3" s="128"/>
      <c r="BAH3" s="128"/>
      <c r="BAI3" s="128"/>
      <c r="BAJ3" s="128"/>
      <c r="BAK3" s="128"/>
      <c r="BAL3" s="128"/>
      <c r="BAM3" s="128"/>
      <c r="BAN3" s="128"/>
      <c r="BAO3" s="128"/>
      <c r="BAP3" s="128"/>
      <c r="BAQ3" s="128"/>
      <c r="BAR3" s="128"/>
      <c r="BAS3" s="128"/>
      <c r="BAT3" s="128"/>
      <c r="BAU3" s="128"/>
      <c r="BAV3" s="128"/>
      <c r="BAW3" s="128"/>
      <c r="BAX3" s="128"/>
      <c r="BAY3" s="128"/>
      <c r="BAZ3" s="128"/>
      <c r="BBA3" s="128"/>
      <c r="BBB3" s="128"/>
      <c r="BBC3" s="128"/>
      <c r="BBD3" s="128"/>
      <c r="BBE3" s="128"/>
      <c r="BBF3" s="128"/>
      <c r="BBG3" s="128"/>
      <c r="BBH3" s="128"/>
      <c r="BBI3" s="128"/>
      <c r="BBJ3" s="128"/>
      <c r="BBK3" s="128"/>
      <c r="BBL3" s="128"/>
      <c r="BBM3" s="128"/>
      <c r="BBN3" s="128"/>
      <c r="BBO3" s="128"/>
      <c r="BBP3" s="128"/>
      <c r="BBQ3" s="128"/>
      <c r="BBR3" s="128"/>
      <c r="BBS3" s="128"/>
      <c r="BBT3" s="128"/>
      <c r="BBU3" s="128"/>
      <c r="BBV3" s="128"/>
      <c r="BBW3" s="128"/>
      <c r="BBX3" s="128"/>
      <c r="BBY3" s="128"/>
      <c r="BBZ3" s="128"/>
      <c r="BCA3" s="128"/>
      <c r="BCB3" s="128"/>
      <c r="BCC3" s="128"/>
      <c r="BCD3" s="128"/>
      <c r="BCE3" s="128"/>
      <c r="BCF3" s="128"/>
      <c r="BCG3" s="128"/>
      <c r="BCH3" s="128"/>
      <c r="BCI3" s="128"/>
      <c r="BCJ3" s="128"/>
      <c r="BCK3" s="128"/>
      <c r="BCL3" s="128"/>
      <c r="BCM3" s="128"/>
      <c r="BCN3" s="128"/>
      <c r="BCO3" s="128"/>
      <c r="BCP3" s="128"/>
      <c r="BCQ3" s="128"/>
      <c r="BCR3" s="128"/>
      <c r="BCS3" s="128"/>
      <c r="BCT3" s="128"/>
      <c r="BCU3" s="128"/>
      <c r="BCV3" s="128"/>
      <c r="BCW3" s="128"/>
      <c r="BCX3" s="128"/>
      <c r="BCY3" s="128"/>
      <c r="BCZ3" s="128"/>
      <c r="BDA3" s="128"/>
      <c r="BDB3" s="128"/>
      <c r="BDC3" s="128"/>
      <c r="BDD3" s="128"/>
      <c r="BDE3" s="128"/>
      <c r="BDF3" s="128"/>
      <c r="BDG3" s="128"/>
      <c r="BDH3" s="128"/>
      <c r="BDI3" s="128"/>
      <c r="BDJ3" s="128"/>
      <c r="BDK3" s="128"/>
      <c r="BDL3" s="128"/>
      <c r="BDM3" s="128"/>
      <c r="BDN3" s="128"/>
      <c r="BDO3" s="128"/>
      <c r="BDP3" s="128"/>
      <c r="BDQ3" s="128"/>
      <c r="BDR3" s="128"/>
      <c r="BDS3" s="128"/>
      <c r="BDT3" s="128"/>
      <c r="BDU3" s="128"/>
      <c r="BDV3" s="128"/>
      <c r="BDW3" s="128"/>
      <c r="BDX3" s="128"/>
      <c r="BDY3" s="128"/>
      <c r="BDZ3" s="128"/>
      <c r="BEA3" s="128"/>
      <c r="BEB3" s="128"/>
      <c r="BEC3" s="128"/>
      <c r="BED3" s="128"/>
      <c r="BEE3" s="128"/>
      <c r="BEF3" s="128"/>
      <c r="BEG3" s="128"/>
      <c r="BEH3" s="128"/>
      <c r="BEI3" s="128"/>
      <c r="BEJ3" s="128"/>
      <c r="BEK3" s="128"/>
      <c r="BEL3" s="128"/>
      <c r="BEM3" s="128"/>
      <c r="BEN3" s="128"/>
      <c r="BEO3" s="128"/>
      <c r="BEP3" s="128"/>
      <c r="BEQ3" s="128"/>
      <c r="BER3" s="128"/>
      <c r="BES3" s="128"/>
      <c r="BET3" s="128"/>
      <c r="BEU3" s="128"/>
      <c r="BEV3" s="128"/>
      <c r="BEW3" s="128"/>
      <c r="BEX3" s="128"/>
      <c r="BEY3" s="128"/>
      <c r="BEZ3" s="128"/>
      <c r="BFA3" s="128"/>
      <c r="BFB3" s="128"/>
      <c r="BFC3" s="128"/>
      <c r="BFD3" s="128"/>
      <c r="BFE3" s="128"/>
      <c r="BFF3" s="128"/>
      <c r="BFG3" s="128"/>
      <c r="BFH3" s="128"/>
      <c r="BFI3" s="128"/>
      <c r="BFJ3" s="128"/>
      <c r="BFK3" s="128"/>
      <c r="BFL3" s="128"/>
      <c r="BFM3" s="128"/>
      <c r="BFN3" s="128"/>
      <c r="BFO3" s="128"/>
      <c r="BFP3" s="128"/>
      <c r="BFQ3" s="128"/>
      <c r="BFR3" s="128"/>
      <c r="BFS3" s="128"/>
      <c r="BFT3" s="128"/>
      <c r="BFU3" s="128"/>
      <c r="BFV3" s="128"/>
      <c r="BFW3" s="128"/>
      <c r="BFX3" s="128"/>
      <c r="BFY3" s="128"/>
      <c r="BFZ3" s="128"/>
      <c r="BGA3" s="128"/>
      <c r="BGB3" s="128"/>
      <c r="BGC3" s="128"/>
      <c r="BGD3" s="128"/>
      <c r="BGE3" s="128"/>
      <c r="BGF3" s="128"/>
      <c r="BGG3" s="128"/>
      <c r="BGH3" s="128"/>
      <c r="BGI3" s="128"/>
      <c r="BGJ3" s="128"/>
      <c r="BGK3" s="128"/>
      <c r="BGL3" s="128"/>
      <c r="BGM3" s="128"/>
      <c r="BGN3" s="128"/>
      <c r="BGO3" s="128"/>
      <c r="BGP3" s="128"/>
      <c r="BGQ3" s="128"/>
      <c r="BGR3" s="128"/>
      <c r="BGS3" s="128"/>
      <c r="BGT3" s="128"/>
      <c r="BGU3" s="128"/>
      <c r="BGV3" s="128"/>
      <c r="BGW3" s="128"/>
      <c r="BGX3" s="128"/>
      <c r="BGY3" s="128"/>
      <c r="BGZ3" s="128"/>
      <c r="BHA3" s="128"/>
      <c r="BHB3" s="128"/>
      <c r="BHC3" s="128"/>
      <c r="BHD3" s="128"/>
      <c r="BHE3" s="128"/>
      <c r="BHF3" s="128"/>
      <c r="BHG3" s="128"/>
      <c r="BHH3" s="128"/>
      <c r="BHI3" s="128"/>
      <c r="BHJ3" s="128"/>
      <c r="BHK3" s="128"/>
      <c r="BHL3" s="128"/>
      <c r="BHM3" s="128"/>
      <c r="BHN3" s="128"/>
      <c r="BHO3" s="128"/>
      <c r="BHP3" s="128"/>
      <c r="BHQ3" s="128"/>
      <c r="BHR3" s="128"/>
      <c r="BHS3" s="128"/>
      <c r="BHT3" s="128"/>
      <c r="BHU3" s="128"/>
      <c r="BHV3" s="128"/>
      <c r="BHW3" s="128"/>
      <c r="BHX3" s="128"/>
      <c r="BHY3" s="128"/>
      <c r="BHZ3" s="128"/>
      <c r="BIA3" s="128"/>
      <c r="BIB3" s="128"/>
      <c r="BIC3" s="128"/>
      <c r="BID3" s="128"/>
      <c r="BIE3" s="128"/>
      <c r="BIF3" s="128"/>
      <c r="BIG3" s="128"/>
      <c r="BIH3" s="128"/>
      <c r="BII3" s="128"/>
      <c r="BIJ3" s="128"/>
      <c r="BIK3" s="128"/>
      <c r="BIL3" s="128"/>
      <c r="BIM3" s="128"/>
      <c r="BIN3" s="128"/>
      <c r="BIO3" s="128"/>
      <c r="BIP3" s="128"/>
      <c r="BIQ3" s="128"/>
      <c r="BIR3" s="128"/>
      <c r="BIS3" s="128"/>
      <c r="BIT3" s="128"/>
      <c r="BIU3" s="128"/>
      <c r="BIV3" s="128"/>
      <c r="BIW3" s="128"/>
      <c r="BIX3" s="128"/>
      <c r="BIY3" s="128"/>
      <c r="BIZ3" s="128"/>
      <c r="BJA3" s="128"/>
      <c r="BJB3" s="128"/>
      <c r="BJC3" s="128"/>
      <c r="BJD3" s="128"/>
      <c r="BJE3" s="128"/>
      <c r="BJF3" s="128"/>
      <c r="BJG3" s="128"/>
      <c r="BJH3" s="128"/>
      <c r="BJI3" s="128"/>
      <c r="BJJ3" s="128"/>
      <c r="BJK3" s="128"/>
      <c r="BJL3" s="128"/>
      <c r="BJM3" s="128"/>
      <c r="BJN3" s="128"/>
      <c r="BJO3" s="128"/>
      <c r="BJP3" s="128"/>
      <c r="BJQ3" s="128"/>
      <c r="BJR3" s="128"/>
      <c r="BJS3" s="128"/>
      <c r="BJT3" s="128"/>
      <c r="BJU3" s="128"/>
      <c r="BJV3" s="128"/>
      <c r="BJW3" s="128"/>
      <c r="BJX3" s="128"/>
      <c r="BJY3" s="128"/>
      <c r="BJZ3" s="128"/>
      <c r="BKA3" s="128"/>
      <c r="BKB3" s="128"/>
      <c r="BKC3" s="128"/>
      <c r="BKD3" s="128"/>
      <c r="BKE3" s="128"/>
      <c r="BKF3" s="128"/>
      <c r="BKG3" s="128"/>
      <c r="BKH3" s="128"/>
      <c r="BKI3" s="128"/>
      <c r="BKJ3" s="128"/>
      <c r="BKK3" s="128"/>
      <c r="BKL3" s="128"/>
      <c r="BKM3" s="128"/>
      <c r="BKN3" s="128"/>
      <c r="BKO3" s="128"/>
      <c r="BKP3" s="128"/>
      <c r="BKQ3" s="128"/>
      <c r="BKR3" s="128"/>
      <c r="BKS3" s="128"/>
      <c r="BKT3" s="128"/>
      <c r="BKU3" s="128"/>
      <c r="BKV3" s="128"/>
      <c r="BKW3" s="128"/>
      <c r="BKX3" s="128"/>
      <c r="BKY3" s="128"/>
      <c r="BKZ3" s="128"/>
      <c r="BLA3" s="128"/>
      <c r="BLB3" s="128"/>
      <c r="BLC3" s="128"/>
      <c r="BLD3" s="128"/>
      <c r="BLE3" s="128"/>
      <c r="BLF3" s="128"/>
      <c r="BLG3" s="128"/>
      <c r="BLH3" s="128"/>
      <c r="BLI3" s="128"/>
      <c r="BLJ3" s="128"/>
      <c r="BLK3" s="128"/>
      <c r="BLL3" s="128"/>
      <c r="BLM3" s="128"/>
      <c r="BLN3" s="128"/>
      <c r="BLO3" s="128"/>
      <c r="BLP3" s="128"/>
      <c r="BLQ3" s="128"/>
      <c r="BLR3" s="128"/>
      <c r="BLS3" s="128"/>
      <c r="BLT3" s="128"/>
      <c r="BLU3" s="128"/>
      <c r="BLV3" s="128"/>
      <c r="BLW3" s="128"/>
      <c r="BLX3" s="128"/>
      <c r="BLY3" s="128"/>
      <c r="BLZ3" s="128"/>
      <c r="BMA3" s="128"/>
      <c r="BMB3" s="128"/>
      <c r="BMC3" s="128"/>
      <c r="BMD3" s="128"/>
      <c r="BME3" s="128"/>
      <c r="BMF3" s="128"/>
      <c r="BMG3" s="128"/>
      <c r="BMH3" s="128"/>
      <c r="BMI3" s="128"/>
      <c r="BMJ3" s="128"/>
      <c r="BMK3" s="128"/>
      <c r="BML3" s="128"/>
      <c r="BMM3" s="128"/>
      <c r="BMN3" s="128"/>
      <c r="BMO3" s="128"/>
      <c r="BMP3" s="128"/>
      <c r="BMQ3" s="128"/>
      <c r="BMR3" s="128"/>
      <c r="BMS3" s="128"/>
      <c r="BMT3" s="128"/>
      <c r="BMU3" s="128"/>
      <c r="BMV3" s="128"/>
      <c r="BMW3" s="128"/>
      <c r="BMX3" s="128"/>
      <c r="BMY3" s="128"/>
      <c r="BMZ3" s="128"/>
      <c r="BNA3" s="128"/>
      <c r="BNB3" s="128"/>
      <c r="BNC3" s="128"/>
      <c r="BND3" s="128"/>
      <c r="BNE3" s="128"/>
      <c r="BNF3" s="128"/>
      <c r="BNG3" s="128"/>
      <c r="BNH3" s="128"/>
      <c r="BNI3" s="128"/>
      <c r="BNJ3" s="128"/>
      <c r="BNK3" s="128"/>
      <c r="BNL3" s="128"/>
      <c r="BNM3" s="128"/>
      <c r="BNN3" s="128"/>
      <c r="BNO3" s="128"/>
      <c r="BNP3" s="128"/>
      <c r="BNQ3" s="128"/>
      <c r="BNR3" s="128"/>
      <c r="BNS3" s="128"/>
      <c r="BNT3" s="128"/>
      <c r="BNU3" s="128"/>
      <c r="BNV3" s="128"/>
      <c r="BNW3" s="128"/>
      <c r="BNX3" s="128"/>
      <c r="BNY3" s="128"/>
      <c r="BNZ3" s="128"/>
      <c r="BOA3" s="128"/>
      <c r="BOB3" s="128"/>
      <c r="BOC3" s="128"/>
      <c r="BOD3" s="128"/>
      <c r="BOE3" s="128"/>
      <c r="BOF3" s="128"/>
      <c r="BOG3" s="128"/>
      <c r="BOH3" s="128"/>
      <c r="BOI3" s="128"/>
      <c r="BOJ3" s="128"/>
      <c r="BOK3" s="128"/>
      <c r="BOL3" s="128"/>
      <c r="BOM3" s="128"/>
      <c r="BON3" s="128"/>
      <c r="BOO3" s="128"/>
      <c r="BOP3" s="128"/>
      <c r="BOQ3" s="128"/>
      <c r="BOR3" s="128"/>
      <c r="BOS3" s="128"/>
      <c r="BOT3" s="128"/>
      <c r="BOU3" s="128"/>
      <c r="BOV3" s="128"/>
      <c r="BOW3" s="128"/>
      <c r="BOX3" s="128"/>
      <c r="BOY3" s="128"/>
      <c r="BOZ3" s="128"/>
      <c r="BPA3" s="128"/>
      <c r="BPB3" s="128"/>
      <c r="BPC3" s="128"/>
      <c r="BPD3" s="128"/>
      <c r="BPE3" s="128"/>
      <c r="BPF3" s="128"/>
      <c r="BPG3" s="128"/>
      <c r="BPH3" s="128"/>
      <c r="BPI3" s="128"/>
      <c r="BPJ3" s="128"/>
      <c r="BPK3" s="128"/>
      <c r="BPL3" s="128"/>
      <c r="BPM3" s="128"/>
      <c r="BPN3" s="128"/>
      <c r="BPO3" s="128"/>
      <c r="BPP3" s="128"/>
      <c r="BPQ3" s="128"/>
      <c r="BPR3" s="128"/>
      <c r="BPS3" s="128"/>
      <c r="BPT3" s="128"/>
      <c r="BPU3" s="128"/>
      <c r="BPV3" s="128"/>
      <c r="BPW3" s="128"/>
      <c r="BPX3" s="128"/>
      <c r="BPY3" s="128"/>
      <c r="BPZ3" s="128"/>
      <c r="BQA3" s="128"/>
      <c r="BQB3" s="128"/>
      <c r="BQC3" s="128"/>
      <c r="BQD3" s="128"/>
      <c r="BQE3" s="128"/>
      <c r="BQF3" s="128"/>
      <c r="BQG3" s="128"/>
      <c r="BQH3" s="128"/>
      <c r="BQI3" s="128"/>
      <c r="BQJ3" s="128"/>
      <c r="BQK3" s="128"/>
      <c r="BQL3" s="128"/>
      <c r="BQM3" s="128"/>
      <c r="BQN3" s="128"/>
      <c r="BQO3" s="128"/>
      <c r="BQP3" s="128"/>
      <c r="BQQ3" s="128"/>
      <c r="BQR3" s="128"/>
      <c r="BQS3" s="128"/>
      <c r="BQT3" s="128"/>
      <c r="BQU3" s="128"/>
      <c r="BQV3" s="128"/>
      <c r="BQW3" s="128"/>
      <c r="BQX3" s="128"/>
      <c r="BQY3" s="128"/>
      <c r="BQZ3" s="128"/>
      <c r="BRA3" s="128"/>
      <c r="BRB3" s="128"/>
      <c r="BRC3" s="128"/>
      <c r="BRD3" s="128"/>
      <c r="BRE3" s="128"/>
      <c r="BRF3" s="128"/>
      <c r="BRG3" s="128"/>
      <c r="BRH3" s="128"/>
      <c r="BRI3" s="128"/>
      <c r="BRJ3" s="128"/>
      <c r="BRK3" s="128"/>
      <c r="BRL3" s="128"/>
      <c r="BRM3" s="128"/>
      <c r="BRN3" s="128"/>
      <c r="BRO3" s="128"/>
      <c r="BRP3" s="128"/>
      <c r="BRQ3" s="128"/>
      <c r="BRR3" s="128"/>
      <c r="BRS3" s="128"/>
      <c r="BRT3" s="128"/>
      <c r="BRU3" s="128"/>
      <c r="BRV3" s="128"/>
      <c r="BRW3" s="128"/>
      <c r="BRX3" s="128"/>
      <c r="BRY3" s="128"/>
      <c r="BRZ3" s="128"/>
      <c r="BSA3" s="128"/>
      <c r="BSB3" s="128"/>
      <c r="BSC3" s="128"/>
      <c r="BSD3" s="128"/>
      <c r="BSE3" s="128"/>
      <c r="BSF3" s="128"/>
      <c r="BSG3" s="128"/>
      <c r="BSH3" s="128"/>
      <c r="BSI3" s="128"/>
      <c r="BSJ3" s="128"/>
      <c r="BSK3" s="128"/>
      <c r="BSL3" s="128"/>
      <c r="BSM3" s="128"/>
      <c r="BSN3" s="128"/>
      <c r="BSO3" s="128"/>
      <c r="BSP3" s="128"/>
      <c r="BSQ3" s="128"/>
      <c r="BSR3" s="128"/>
      <c r="BSS3" s="128"/>
      <c r="BST3" s="128"/>
      <c r="BSU3" s="128"/>
      <c r="BSV3" s="128"/>
      <c r="BSW3" s="128"/>
      <c r="BSX3" s="128"/>
      <c r="BSY3" s="128"/>
      <c r="BSZ3" s="128"/>
      <c r="BTA3" s="128"/>
      <c r="BTB3" s="128"/>
      <c r="BTC3" s="128"/>
      <c r="BTD3" s="128"/>
      <c r="BTE3" s="128"/>
      <c r="BTF3" s="128"/>
      <c r="BTG3" s="128"/>
      <c r="BTH3" s="128"/>
      <c r="BTI3" s="128"/>
      <c r="BTJ3" s="128"/>
      <c r="BTK3" s="128"/>
      <c r="BTL3" s="128"/>
      <c r="BTM3" s="128"/>
      <c r="BTN3" s="128"/>
      <c r="BTO3" s="128"/>
      <c r="BTP3" s="128"/>
      <c r="BTQ3" s="128"/>
      <c r="BTR3" s="128"/>
      <c r="BTS3" s="128"/>
      <c r="BTT3" s="128"/>
      <c r="BTU3" s="128"/>
      <c r="BTV3" s="128"/>
      <c r="BTW3" s="128"/>
      <c r="BTX3" s="128"/>
      <c r="BTY3" s="128"/>
      <c r="BTZ3" s="128"/>
      <c r="BUA3" s="128"/>
      <c r="BUB3" s="128"/>
      <c r="BUC3" s="128"/>
      <c r="BUD3" s="128"/>
      <c r="BUE3" s="128"/>
      <c r="BUF3" s="128"/>
      <c r="BUG3" s="128"/>
      <c r="BUH3" s="128"/>
      <c r="BUI3" s="128"/>
      <c r="BUJ3" s="128"/>
      <c r="BUK3" s="128"/>
      <c r="BUL3" s="128"/>
      <c r="BUM3" s="128"/>
      <c r="BUN3" s="128"/>
      <c r="BUO3" s="128"/>
      <c r="BUP3" s="128"/>
      <c r="BUQ3" s="128"/>
      <c r="BUR3" s="128"/>
      <c r="BUS3" s="128"/>
      <c r="BUT3" s="128"/>
      <c r="BUU3" s="128"/>
      <c r="BUV3" s="128"/>
      <c r="BUW3" s="128"/>
      <c r="BUX3" s="128"/>
      <c r="BUY3" s="128"/>
      <c r="BUZ3" s="128"/>
      <c r="BVA3" s="128"/>
      <c r="BVB3" s="128"/>
      <c r="BVC3" s="128"/>
      <c r="BVD3" s="128"/>
      <c r="BVE3" s="128"/>
      <c r="BVF3" s="128"/>
      <c r="BVG3" s="128"/>
      <c r="BVH3" s="128"/>
      <c r="BVI3" s="128"/>
      <c r="BVJ3" s="128"/>
      <c r="BVK3" s="128"/>
      <c r="BVL3" s="128"/>
      <c r="BVM3" s="128"/>
      <c r="BVN3" s="128"/>
      <c r="BVO3" s="128"/>
      <c r="BVP3" s="128"/>
      <c r="BVQ3" s="128"/>
      <c r="BVR3" s="128"/>
      <c r="BVS3" s="128"/>
      <c r="BVT3" s="128"/>
      <c r="BVU3" s="128"/>
      <c r="BVV3" s="128"/>
      <c r="BVW3" s="128"/>
      <c r="BVX3" s="128"/>
      <c r="BVY3" s="128"/>
      <c r="BVZ3" s="128"/>
      <c r="BWA3" s="128"/>
      <c r="BWB3" s="128"/>
      <c r="BWC3" s="128"/>
      <c r="BWD3" s="128"/>
      <c r="BWE3" s="128"/>
      <c r="BWF3" s="128"/>
      <c r="BWG3" s="128"/>
      <c r="BWH3" s="128"/>
      <c r="BWI3" s="128"/>
      <c r="BWJ3" s="128"/>
      <c r="BWK3" s="128"/>
      <c r="BWL3" s="128"/>
      <c r="BWM3" s="128"/>
      <c r="BWN3" s="128"/>
      <c r="BWO3" s="128"/>
      <c r="BWP3" s="128"/>
      <c r="BWQ3" s="128"/>
      <c r="BWR3" s="128"/>
      <c r="BWS3" s="128"/>
      <c r="BWT3" s="128"/>
      <c r="BWU3" s="128"/>
      <c r="BWV3" s="128"/>
      <c r="BWW3" s="128"/>
      <c r="BWX3" s="128"/>
      <c r="BWY3" s="128"/>
      <c r="BWZ3" s="128"/>
      <c r="BXA3" s="128"/>
      <c r="BXB3" s="128"/>
      <c r="BXC3" s="128"/>
      <c r="BXD3" s="128"/>
      <c r="BXE3" s="128"/>
      <c r="BXF3" s="128"/>
      <c r="BXG3" s="128"/>
      <c r="BXH3" s="128"/>
      <c r="BXI3" s="128"/>
      <c r="BXJ3" s="128"/>
      <c r="BXK3" s="128"/>
      <c r="BXL3" s="128"/>
      <c r="BXM3" s="128"/>
      <c r="BXN3" s="128"/>
      <c r="BXO3" s="128"/>
      <c r="BXP3" s="128"/>
      <c r="BXQ3" s="128"/>
      <c r="BXR3" s="128"/>
      <c r="BXS3" s="128"/>
      <c r="BXT3" s="128"/>
      <c r="BXU3" s="128"/>
      <c r="BXV3" s="128"/>
      <c r="BXW3" s="128"/>
      <c r="BXX3" s="128"/>
      <c r="BXY3" s="128"/>
      <c r="BXZ3" s="128"/>
      <c r="BYA3" s="128"/>
      <c r="BYB3" s="128"/>
      <c r="BYC3" s="128"/>
      <c r="BYD3" s="128"/>
      <c r="BYE3" s="128"/>
      <c r="BYF3" s="128"/>
      <c r="BYG3" s="128"/>
      <c r="BYH3" s="128"/>
      <c r="BYI3" s="128"/>
      <c r="BYJ3" s="128"/>
      <c r="BYK3" s="128"/>
      <c r="BYL3" s="128"/>
      <c r="BYM3" s="128"/>
      <c r="BYN3" s="128"/>
      <c r="BYO3" s="128"/>
      <c r="BYP3" s="128"/>
      <c r="BYQ3" s="128"/>
      <c r="BYR3" s="128"/>
      <c r="BYS3" s="128"/>
      <c r="BYT3" s="128"/>
      <c r="BYU3" s="128"/>
      <c r="BYV3" s="128"/>
      <c r="BYW3" s="128"/>
      <c r="BYX3" s="128"/>
      <c r="BYY3" s="128"/>
      <c r="BYZ3" s="128"/>
      <c r="BZA3" s="128"/>
      <c r="BZB3" s="128"/>
      <c r="BZC3" s="128"/>
      <c r="BZD3" s="128"/>
      <c r="BZE3" s="128"/>
      <c r="BZF3" s="128"/>
      <c r="BZG3" s="128"/>
      <c r="BZH3" s="128"/>
      <c r="BZI3" s="128"/>
      <c r="BZJ3" s="128"/>
      <c r="BZK3" s="128"/>
      <c r="BZL3" s="128"/>
      <c r="BZM3" s="128"/>
      <c r="BZN3" s="128"/>
      <c r="BZO3" s="128"/>
      <c r="BZP3" s="128"/>
      <c r="BZQ3" s="128"/>
      <c r="BZR3" s="128"/>
      <c r="BZS3" s="128"/>
      <c r="BZT3" s="128"/>
      <c r="BZU3" s="128"/>
      <c r="BZV3" s="128"/>
      <c r="BZW3" s="128"/>
      <c r="BZX3" s="128"/>
      <c r="BZY3" s="128"/>
      <c r="BZZ3" s="128"/>
      <c r="CAA3" s="128"/>
      <c r="CAB3" s="128"/>
      <c r="CAC3" s="128"/>
      <c r="CAD3" s="128"/>
      <c r="CAE3" s="128"/>
      <c r="CAF3" s="128"/>
      <c r="CAG3" s="128"/>
      <c r="CAH3" s="128"/>
      <c r="CAI3" s="128"/>
      <c r="CAJ3" s="128"/>
      <c r="CAK3" s="128"/>
      <c r="CAL3" s="128"/>
      <c r="CAM3" s="128"/>
      <c r="CAN3" s="128"/>
      <c r="CAO3" s="128"/>
      <c r="CAP3" s="128"/>
      <c r="CAQ3" s="128"/>
      <c r="CAR3" s="128"/>
      <c r="CAS3" s="128"/>
      <c r="CAT3" s="128"/>
      <c r="CAU3" s="128"/>
      <c r="CAV3" s="128"/>
      <c r="CAW3" s="128"/>
      <c r="CAX3" s="128"/>
      <c r="CAY3" s="128"/>
      <c r="CAZ3" s="128"/>
      <c r="CBA3" s="128"/>
      <c r="CBB3" s="128"/>
      <c r="CBC3" s="128"/>
      <c r="CBD3" s="128"/>
      <c r="CBE3" s="128"/>
      <c r="CBF3" s="128"/>
      <c r="CBG3" s="128"/>
      <c r="CBH3" s="128"/>
      <c r="CBI3" s="128"/>
      <c r="CBJ3" s="128"/>
      <c r="CBK3" s="128"/>
      <c r="CBL3" s="128"/>
      <c r="CBM3" s="128"/>
      <c r="CBN3" s="128"/>
      <c r="CBO3" s="128"/>
      <c r="CBP3" s="128"/>
      <c r="CBQ3" s="128"/>
      <c r="CBR3" s="128"/>
      <c r="CBS3" s="128"/>
      <c r="CBT3" s="128"/>
      <c r="CBU3" s="128"/>
      <c r="CBV3" s="128"/>
      <c r="CBW3" s="128"/>
      <c r="CBX3" s="128"/>
      <c r="CBY3" s="128"/>
      <c r="CBZ3" s="128"/>
      <c r="CCA3" s="128"/>
      <c r="CCB3" s="128"/>
      <c r="CCC3" s="128"/>
      <c r="CCD3" s="128"/>
      <c r="CCE3" s="128"/>
      <c r="CCF3" s="128"/>
      <c r="CCG3" s="128"/>
      <c r="CCH3" s="128"/>
      <c r="CCI3" s="128"/>
      <c r="CCJ3" s="128"/>
      <c r="CCK3" s="128"/>
      <c r="CCL3" s="128"/>
      <c r="CCM3" s="128"/>
      <c r="CCN3" s="128"/>
      <c r="CCO3" s="128"/>
      <c r="CCP3" s="128"/>
      <c r="CCQ3" s="128"/>
      <c r="CCR3" s="128"/>
      <c r="CCS3" s="128"/>
      <c r="CCT3" s="128"/>
      <c r="CCU3" s="128"/>
      <c r="CCV3" s="128"/>
      <c r="CCW3" s="128"/>
      <c r="CCX3" s="128"/>
      <c r="CCY3" s="128"/>
      <c r="CCZ3" s="128"/>
      <c r="CDA3" s="128"/>
      <c r="CDB3" s="128"/>
      <c r="CDC3" s="128"/>
      <c r="CDD3" s="128"/>
      <c r="CDE3" s="128"/>
      <c r="CDF3" s="128"/>
      <c r="CDG3" s="128"/>
      <c r="CDH3" s="128"/>
      <c r="CDI3" s="128"/>
      <c r="CDJ3" s="128"/>
      <c r="CDK3" s="128"/>
      <c r="CDL3" s="128"/>
      <c r="CDM3" s="128"/>
      <c r="CDN3" s="128"/>
      <c r="CDO3" s="128"/>
      <c r="CDP3" s="128"/>
      <c r="CDQ3" s="128"/>
      <c r="CDR3" s="128"/>
      <c r="CDS3" s="128"/>
      <c r="CDT3" s="128"/>
      <c r="CDU3" s="128"/>
      <c r="CDV3" s="128"/>
      <c r="CDW3" s="128"/>
      <c r="CDX3" s="128"/>
      <c r="CDY3" s="128"/>
      <c r="CDZ3" s="128"/>
      <c r="CEA3" s="128"/>
      <c r="CEB3" s="128"/>
      <c r="CEC3" s="128"/>
      <c r="CED3" s="128"/>
      <c r="CEE3" s="128"/>
      <c r="CEF3" s="128"/>
      <c r="CEG3" s="128"/>
      <c r="CEH3" s="128"/>
      <c r="CEI3" s="128"/>
      <c r="CEJ3" s="128"/>
      <c r="CEK3" s="128"/>
      <c r="CEL3" s="128"/>
      <c r="CEM3" s="128"/>
      <c r="CEN3" s="128"/>
      <c r="CEO3" s="128"/>
      <c r="CEP3" s="128"/>
      <c r="CEQ3" s="128"/>
      <c r="CER3" s="128"/>
      <c r="CES3" s="128"/>
      <c r="CET3" s="128"/>
      <c r="CEU3" s="128"/>
      <c r="CEV3" s="128"/>
      <c r="CEW3" s="128"/>
      <c r="CEX3" s="128"/>
      <c r="CEY3" s="128"/>
      <c r="CEZ3" s="128"/>
      <c r="CFA3" s="128"/>
      <c r="CFB3" s="128"/>
      <c r="CFC3" s="128"/>
      <c r="CFD3" s="128"/>
      <c r="CFE3" s="128"/>
      <c r="CFF3" s="128"/>
      <c r="CFG3" s="128"/>
      <c r="CFH3" s="128"/>
      <c r="CFI3" s="128"/>
      <c r="CFJ3" s="128"/>
      <c r="CFK3" s="128"/>
      <c r="CFL3" s="128"/>
      <c r="CFM3" s="128"/>
      <c r="CFN3" s="128"/>
      <c r="CFO3" s="128"/>
      <c r="CFP3" s="128"/>
      <c r="CFQ3" s="128"/>
      <c r="CFR3" s="128"/>
      <c r="CFS3" s="128"/>
      <c r="CFT3" s="128"/>
      <c r="CFU3" s="128"/>
      <c r="CFV3" s="128"/>
      <c r="CFW3" s="128"/>
      <c r="CFX3" s="128"/>
      <c r="CFY3" s="128"/>
      <c r="CFZ3" s="128"/>
      <c r="CGA3" s="128"/>
      <c r="CGB3" s="128"/>
      <c r="CGC3" s="128"/>
      <c r="CGD3" s="128"/>
      <c r="CGE3" s="128"/>
      <c r="CGF3" s="128"/>
      <c r="CGG3" s="128"/>
      <c r="CGH3" s="128"/>
      <c r="CGI3" s="128"/>
      <c r="CGJ3" s="128"/>
      <c r="CGK3" s="128"/>
      <c r="CGL3" s="128"/>
      <c r="CGM3" s="128"/>
      <c r="CGN3" s="128"/>
      <c r="CGO3" s="128"/>
      <c r="CGP3" s="128"/>
      <c r="CGQ3" s="128"/>
      <c r="CGR3" s="128"/>
      <c r="CGS3" s="128"/>
      <c r="CGT3" s="128"/>
      <c r="CGU3" s="128"/>
      <c r="CGV3" s="128"/>
      <c r="CGW3" s="128"/>
      <c r="CGX3" s="128"/>
      <c r="CGY3" s="128"/>
      <c r="CGZ3" s="128"/>
      <c r="CHA3" s="128"/>
      <c r="CHB3" s="128"/>
      <c r="CHC3" s="128"/>
      <c r="CHD3" s="128"/>
      <c r="CHE3" s="128"/>
      <c r="CHF3" s="128"/>
      <c r="CHG3" s="128"/>
      <c r="CHH3" s="128"/>
      <c r="CHI3" s="128"/>
      <c r="CHJ3" s="128"/>
      <c r="CHK3" s="128"/>
      <c r="CHL3" s="128"/>
      <c r="CHM3" s="128"/>
      <c r="CHN3" s="128"/>
      <c r="CHO3" s="128"/>
      <c r="CHP3" s="128"/>
      <c r="CHQ3" s="128"/>
      <c r="CHR3" s="128"/>
      <c r="CHS3" s="128"/>
      <c r="CHT3" s="128"/>
      <c r="CHU3" s="128"/>
      <c r="CHV3" s="128"/>
      <c r="CHW3" s="128"/>
      <c r="CHX3" s="128"/>
      <c r="CHY3" s="128"/>
      <c r="CHZ3" s="128"/>
      <c r="CIA3" s="128"/>
      <c r="CIB3" s="128"/>
      <c r="CIC3" s="128"/>
      <c r="CID3" s="128"/>
      <c r="CIE3" s="128"/>
      <c r="CIF3" s="128"/>
      <c r="CIG3" s="128"/>
      <c r="CIH3" s="128"/>
      <c r="CII3" s="128"/>
      <c r="CIJ3" s="128"/>
      <c r="CIK3" s="128"/>
      <c r="CIL3" s="128"/>
      <c r="CIM3" s="128"/>
      <c r="CIN3" s="128"/>
      <c r="CIO3" s="128"/>
      <c r="CIP3" s="128"/>
      <c r="CIQ3" s="128"/>
      <c r="CIR3" s="128"/>
      <c r="CIS3" s="128"/>
      <c r="CIT3" s="128"/>
      <c r="CIU3" s="128"/>
      <c r="CIV3" s="128"/>
      <c r="CIW3" s="128"/>
      <c r="CIX3" s="128"/>
      <c r="CIY3" s="128"/>
      <c r="CIZ3" s="128"/>
      <c r="CJA3" s="128"/>
      <c r="CJB3" s="128"/>
      <c r="CJC3" s="128"/>
      <c r="CJD3" s="128"/>
      <c r="CJE3" s="128"/>
      <c r="CJF3" s="128"/>
      <c r="CJG3" s="128"/>
      <c r="CJH3" s="128"/>
      <c r="CJI3" s="128"/>
      <c r="CJJ3" s="128"/>
      <c r="CJK3" s="128"/>
      <c r="CJL3" s="128"/>
      <c r="CJM3" s="128"/>
      <c r="CJN3" s="128"/>
      <c r="CJO3" s="128"/>
      <c r="CJP3" s="128"/>
      <c r="CJQ3" s="128"/>
      <c r="CJR3" s="128"/>
      <c r="CJS3" s="128"/>
      <c r="CJT3" s="128"/>
      <c r="CJU3" s="128"/>
      <c r="CJV3" s="128"/>
      <c r="CJW3" s="128"/>
      <c r="CJX3" s="128"/>
      <c r="CJY3" s="128"/>
      <c r="CJZ3" s="128"/>
      <c r="CKA3" s="128"/>
      <c r="CKB3" s="128"/>
      <c r="CKC3" s="128"/>
      <c r="CKD3" s="128"/>
      <c r="CKE3" s="128"/>
      <c r="CKF3" s="128"/>
      <c r="CKG3" s="128"/>
      <c r="CKH3" s="128"/>
      <c r="CKI3" s="128"/>
      <c r="CKJ3" s="128"/>
      <c r="CKK3" s="128"/>
      <c r="CKL3" s="128"/>
      <c r="CKM3" s="128"/>
      <c r="CKN3" s="128"/>
      <c r="CKO3" s="128"/>
      <c r="CKP3" s="128"/>
      <c r="CKQ3" s="128"/>
      <c r="CKR3" s="128"/>
      <c r="CKS3" s="128"/>
      <c r="CKT3" s="128"/>
      <c r="CKU3" s="128"/>
      <c r="CKV3" s="128"/>
      <c r="CKW3" s="128"/>
      <c r="CKX3" s="128"/>
      <c r="CKY3" s="128"/>
      <c r="CKZ3" s="128"/>
      <c r="CLA3" s="128"/>
      <c r="CLB3" s="128"/>
      <c r="CLC3" s="128"/>
      <c r="CLD3" s="128"/>
      <c r="CLE3" s="128"/>
      <c r="CLF3" s="128"/>
      <c r="CLG3" s="128"/>
      <c r="CLH3" s="128"/>
      <c r="CLI3" s="128"/>
      <c r="CLJ3" s="128"/>
      <c r="CLK3" s="128"/>
      <c r="CLL3" s="128"/>
      <c r="CLM3" s="128"/>
      <c r="CLN3" s="128"/>
      <c r="CLO3" s="128"/>
      <c r="CLP3" s="128"/>
      <c r="CLQ3" s="128"/>
      <c r="CLR3" s="128"/>
      <c r="CLS3" s="128"/>
      <c r="CLT3" s="128"/>
      <c r="CLU3" s="128"/>
      <c r="CLV3" s="128"/>
      <c r="CLW3" s="128"/>
      <c r="CLX3" s="128"/>
      <c r="CLY3" s="128"/>
      <c r="CLZ3" s="128"/>
      <c r="CMA3" s="128"/>
      <c r="CMB3" s="128"/>
      <c r="CMC3" s="128"/>
      <c r="CMD3" s="128"/>
      <c r="CME3" s="128"/>
      <c r="CMF3" s="128"/>
      <c r="CMG3" s="128"/>
      <c r="CMH3" s="128"/>
      <c r="CMI3" s="128"/>
      <c r="CMJ3" s="128"/>
      <c r="CMK3" s="128"/>
      <c r="CML3" s="128"/>
      <c r="CMM3" s="128"/>
      <c r="CMN3" s="128"/>
      <c r="CMO3" s="128"/>
      <c r="CMP3" s="128"/>
      <c r="CMQ3" s="128"/>
      <c r="CMR3" s="128"/>
      <c r="CMS3" s="128"/>
      <c r="CMT3" s="128"/>
      <c r="CMU3" s="128"/>
      <c r="CMV3" s="128"/>
      <c r="CMW3" s="128"/>
      <c r="CMX3" s="128"/>
      <c r="CMY3" s="128"/>
      <c r="CMZ3" s="128"/>
      <c r="CNA3" s="128"/>
      <c r="CNB3" s="128"/>
      <c r="CNC3" s="128"/>
      <c r="CND3" s="128"/>
      <c r="CNE3" s="128"/>
      <c r="CNF3" s="128"/>
      <c r="CNG3" s="128"/>
      <c r="CNH3" s="128"/>
      <c r="CNI3" s="128"/>
      <c r="CNJ3" s="128"/>
      <c r="CNK3" s="128"/>
      <c r="CNL3" s="128"/>
      <c r="CNM3" s="128"/>
      <c r="CNN3" s="128"/>
      <c r="CNO3" s="128"/>
      <c r="CNP3" s="128"/>
      <c r="CNQ3" s="128"/>
      <c r="CNR3" s="128"/>
      <c r="CNS3" s="128"/>
      <c r="CNT3" s="128"/>
      <c r="CNU3" s="128"/>
      <c r="CNV3" s="128"/>
      <c r="CNW3" s="128"/>
      <c r="CNX3" s="128"/>
      <c r="CNY3" s="128"/>
      <c r="CNZ3" s="128"/>
      <c r="COA3" s="128"/>
      <c r="COB3" s="128"/>
      <c r="COC3" s="128"/>
      <c r="COD3" s="128"/>
      <c r="COE3" s="128"/>
      <c r="COF3" s="128"/>
      <c r="COG3" s="128"/>
      <c r="COH3" s="128"/>
      <c r="COI3" s="128"/>
      <c r="COJ3" s="128"/>
      <c r="COK3" s="128"/>
      <c r="COL3" s="128"/>
      <c r="COM3" s="128"/>
      <c r="CON3" s="128"/>
      <c r="COO3" s="128"/>
      <c r="COP3" s="128"/>
      <c r="COQ3" s="128"/>
      <c r="COR3" s="128"/>
      <c r="COS3" s="128"/>
      <c r="COT3" s="128"/>
      <c r="COU3" s="128"/>
      <c r="COV3" s="128"/>
      <c r="COW3" s="128"/>
      <c r="COX3" s="128"/>
      <c r="COY3" s="128"/>
      <c r="COZ3" s="128"/>
      <c r="CPA3" s="128"/>
      <c r="CPB3" s="128"/>
      <c r="CPC3" s="128"/>
      <c r="CPD3" s="128"/>
      <c r="CPE3" s="128"/>
      <c r="CPF3" s="128"/>
      <c r="CPG3" s="128"/>
      <c r="CPH3" s="128"/>
      <c r="CPI3" s="128"/>
      <c r="CPJ3" s="128"/>
      <c r="CPK3" s="128"/>
      <c r="CPL3" s="128"/>
      <c r="CPM3" s="128"/>
      <c r="CPN3" s="128"/>
      <c r="CPO3" s="128"/>
      <c r="CPP3" s="128"/>
      <c r="CPQ3" s="128"/>
      <c r="CPR3" s="128"/>
      <c r="CPS3" s="128"/>
      <c r="CPT3" s="128"/>
      <c r="CPU3" s="128"/>
      <c r="CPV3" s="128"/>
      <c r="CPW3" s="128"/>
      <c r="CPX3" s="128"/>
      <c r="CPY3" s="128"/>
      <c r="CPZ3" s="128"/>
      <c r="CQA3" s="128"/>
      <c r="CQB3" s="128"/>
      <c r="CQC3" s="128"/>
      <c r="CQD3" s="128"/>
      <c r="CQE3" s="128"/>
      <c r="CQF3" s="128"/>
      <c r="CQG3" s="128"/>
      <c r="CQH3" s="128"/>
      <c r="CQI3" s="128"/>
      <c r="CQJ3" s="128"/>
      <c r="CQK3" s="128"/>
      <c r="CQL3" s="128"/>
      <c r="CQM3" s="128"/>
      <c r="CQN3" s="128"/>
      <c r="CQO3" s="128"/>
      <c r="CQP3" s="128"/>
      <c r="CQQ3" s="128"/>
      <c r="CQR3" s="128"/>
      <c r="CQS3" s="128"/>
      <c r="CQT3" s="128"/>
      <c r="CQU3" s="128"/>
      <c r="CQV3" s="128"/>
      <c r="CQW3" s="128"/>
      <c r="CQX3" s="128"/>
      <c r="CQY3" s="128"/>
      <c r="CQZ3" s="128"/>
      <c r="CRA3" s="128"/>
      <c r="CRB3" s="128"/>
      <c r="CRC3" s="128"/>
      <c r="CRD3" s="128"/>
      <c r="CRE3" s="128"/>
      <c r="CRF3" s="128"/>
      <c r="CRG3" s="128"/>
      <c r="CRH3" s="128"/>
      <c r="CRI3" s="128"/>
      <c r="CRJ3" s="128"/>
      <c r="CRK3" s="128"/>
      <c r="CRL3" s="128"/>
      <c r="CRM3" s="128"/>
      <c r="CRN3" s="128"/>
      <c r="CRO3" s="128"/>
      <c r="CRP3" s="128"/>
      <c r="CRQ3" s="128"/>
      <c r="CRR3" s="128"/>
      <c r="CRS3" s="128"/>
      <c r="CRT3" s="128"/>
      <c r="CRU3" s="128"/>
      <c r="CRV3" s="128"/>
      <c r="CRW3" s="128"/>
      <c r="CRX3" s="128"/>
      <c r="CRY3" s="128"/>
      <c r="CRZ3" s="128"/>
      <c r="CSA3" s="128"/>
      <c r="CSB3" s="128"/>
      <c r="CSC3" s="128"/>
      <c r="CSD3" s="128"/>
      <c r="CSE3" s="128"/>
      <c r="CSF3" s="128"/>
      <c r="CSG3" s="128"/>
      <c r="CSH3" s="128"/>
      <c r="CSI3" s="128"/>
      <c r="CSJ3" s="128"/>
      <c r="CSK3" s="128"/>
      <c r="CSL3" s="128"/>
      <c r="CSM3" s="128"/>
      <c r="CSN3" s="128"/>
      <c r="CSO3" s="128"/>
      <c r="CSP3" s="128"/>
      <c r="CSQ3" s="128"/>
      <c r="CSR3" s="128"/>
      <c r="CSS3" s="128"/>
      <c r="CST3" s="128"/>
      <c r="CSU3" s="128"/>
      <c r="CSV3" s="128"/>
      <c r="CSW3" s="128"/>
      <c r="CSX3" s="128"/>
      <c r="CSY3" s="128"/>
      <c r="CSZ3" s="128"/>
      <c r="CTA3" s="128"/>
      <c r="CTB3" s="128"/>
      <c r="CTC3" s="128"/>
      <c r="CTD3" s="128"/>
      <c r="CTE3" s="128"/>
      <c r="CTF3" s="128"/>
      <c r="CTG3" s="128"/>
      <c r="CTH3" s="128"/>
      <c r="CTI3" s="128"/>
      <c r="CTJ3" s="128"/>
      <c r="CTK3" s="128"/>
      <c r="CTL3" s="128"/>
      <c r="CTM3" s="128"/>
      <c r="CTN3" s="128"/>
      <c r="CTO3" s="128"/>
      <c r="CTP3" s="128"/>
      <c r="CTQ3" s="128"/>
      <c r="CTR3" s="128"/>
      <c r="CTS3" s="128"/>
      <c r="CTT3" s="128"/>
      <c r="CTU3" s="128"/>
      <c r="CTV3" s="128"/>
      <c r="CTW3" s="128"/>
      <c r="CTX3" s="128"/>
      <c r="CTY3" s="128"/>
      <c r="CTZ3" s="128"/>
      <c r="CUA3" s="128"/>
      <c r="CUB3" s="128"/>
      <c r="CUC3" s="128"/>
      <c r="CUD3" s="128"/>
      <c r="CUE3" s="128"/>
      <c r="CUF3" s="128"/>
      <c r="CUG3" s="128"/>
      <c r="CUH3" s="128"/>
      <c r="CUI3" s="128"/>
      <c r="CUJ3" s="128"/>
      <c r="CUK3" s="128"/>
      <c r="CUL3" s="128"/>
      <c r="CUM3" s="128"/>
      <c r="CUN3" s="128"/>
      <c r="CUO3" s="128"/>
      <c r="CUP3" s="128"/>
      <c r="CUQ3" s="128"/>
      <c r="CUR3" s="128"/>
      <c r="CUS3" s="128"/>
      <c r="CUT3" s="128"/>
      <c r="CUU3" s="128"/>
      <c r="CUV3" s="128"/>
      <c r="CUW3" s="128"/>
      <c r="CUX3" s="128"/>
      <c r="CUY3" s="128"/>
      <c r="CUZ3" s="128"/>
      <c r="CVA3" s="128"/>
      <c r="CVB3" s="128"/>
      <c r="CVC3" s="128"/>
      <c r="CVD3" s="128"/>
      <c r="CVE3" s="128"/>
      <c r="CVF3" s="128"/>
      <c r="CVG3" s="128"/>
      <c r="CVH3" s="128"/>
      <c r="CVI3" s="128"/>
      <c r="CVJ3" s="128"/>
      <c r="CVK3" s="128"/>
      <c r="CVL3" s="128"/>
      <c r="CVM3" s="128"/>
      <c r="CVN3" s="128"/>
      <c r="CVO3" s="128"/>
      <c r="CVP3" s="128"/>
      <c r="CVQ3" s="128"/>
      <c r="CVR3" s="128"/>
      <c r="CVS3" s="128"/>
      <c r="CVT3" s="128"/>
      <c r="CVU3" s="128"/>
      <c r="CVV3" s="128"/>
      <c r="CVW3" s="128"/>
      <c r="CVX3" s="128"/>
      <c r="CVY3" s="128"/>
      <c r="CVZ3" s="128"/>
      <c r="CWA3" s="128"/>
      <c r="CWB3" s="128"/>
      <c r="CWC3" s="128"/>
      <c r="CWD3" s="128"/>
      <c r="CWE3" s="128"/>
      <c r="CWF3" s="128"/>
      <c r="CWG3" s="128"/>
      <c r="CWH3" s="128"/>
      <c r="CWI3" s="128"/>
      <c r="CWJ3" s="128"/>
      <c r="CWK3" s="128"/>
      <c r="CWL3" s="128"/>
      <c r="CWM3" s="128"/>
      <c r="CWN3" s="128"/>
      <c r="CWO3" s="128"/>
      <c r="CWP3" s="128"/>
      <c r="CWQ3" s="128"/>
      <c r="CWR3" s="128"/>
      <c r="CWS3" s="128"/>
      <c r="CWT3" s="128"/>
      <c r="CWU3" s="128"/>
      <c r="CWV3" s="128"/>
      <c r="CWW3" s="128"/>
      <c r="CWX3" s="128"/>
      <c r="CWY3" s="128"/>
      <c r="CWZ3" s="128"/>
      <c r="CXA3" s="128"/>
      <c r="CXB3" s="128"/>
      <c r="CXC3" s="128"/>
      <c r="CXD3" s="128"/>
      <c r="CXE3" s="128"/>
      <c r="CXF3" s="128"/>
      <c r="CXG3" s="128"/>
      <c r="CXH3" s="128"/>
      <c r="CXI3" s="128"/>
      <c r="CXJ3" s="128"/>
      <c r="CXK3" s="128"/>
      <c r="CXL3" s="128"/>
      <c r="CXM3" s="128"/>
      <c r="CXN3" s="128"/>
      <c r="CXO3" s="128"/>
      <c r="CXP3" s="128"/>
      <c r="CXQ3" s="128"/>
      <c r="CXR3" s="128"/>
      <c r="CXS3" s="128"/>
      <c r="CXT3" s="128"/>
      <c r="CXU3" s="128"/>
      <c r="CXV3" s="128"/>
      <c r="CXW3" s="128"/>
      <c r="CXX3" s="128"/>
      <c r="CXY3" s="128"/>
      <c r="CXZ3" s="128"/>
      <c r="CYA3" s="128"/>
      <c r="CYB3" s="128"/>
      <c r="CYC3" s="128"/>
      <c r="CYD3" s="128"/>
      <c r="CYE3" s="128"/>
      <c r="CYF3" s="128"/>
      <c r="CYG3" s="128"/>
      <c r="CYH3" s="128"/>
      <c r="CYI3" s="128"/>
      <c r="CYJ3" s="128"/>
      <c r="CYK3" s="128"/>
      <c r="CYL3" s="128"/>
      <c r="CYM3" s="128"/>
      <c r="CYN3" s="128"/>
      <c r="CYO3" s="128"/>
      <c r="CYP3" s="128"/>
      <c r="CYQ3" s="128"/>
      <c r="CYR3" s="128"/>
      <c r="CYS3" s="128"/>
      <c r="CYT3" s="128"/>
      <c r="CYU3" s="128"/>
      <c r="CYV3" s="128"/>
      <c r="CYW3" s="128"/>
      <c r="CYX3" s="128"/>
      <c r="CYY3" s="128"/>
      <c r="CYZ3" s="128"/>
      <c r="CZA3" s="128"/>
      <c r="CZB3" s="128"/>
      <c r="CZC3" s="128"/>
      <c r="CZD3" s="128"/>
      <c r="CZE3" s="128"/>
      <c r="CZF3" s="128"/>
      <c r="CZG3" s="128"/>
      <c r="CZH3" s="128"/>
      <c r="CZI3" s="128"/>
      <c r="CZJ3" s="128"/>
      <c r="CZK3" s="128"/>
      <c r="CZL3" s="128"/>
      <c r="CZM3" s="128"/>
      <c r="CZN3" s="128"/>
      <c r="CZO3" s="128"/>
      <c r="CZP3" s="128"/>
      <c r="CZQ3" s="128"/>
      <c r="CZR3" s="128"/>
      <c r="CZS3" s="128"/>
      <c r="CZT3" s="128"/>
      <c r="CZU3" s="128"/>
      <c r="CZV3" s="128"/>
      <c r="CZW3" s="128"/>
      <c r="CZX3" s="128"/>
      <c r="CZY3" s="128"/>
      <c r="CZZ3" s="128"/>
      <c r="DAA3" s="128"/>
      <c r="DAB3" s="128"/>
      <c r="DAC3" s="128"/>
      <c r="DAD3" s="128"/>
      <c r="DAE3" s="128"/>
      <c r="DAF3" s="128"/>
      <c r="DAG3" s="128"/>
      <c r="DAH3" s="128"/>
      <c r="DAI3" s="128"/>
      <c r="DAJ3" s="128"/>
      <c r="DAK3" s="128"/>
      <c r="DAL3" s="128"/>
      <c r="DAM3" s="128"/>
      <c r="DAN3" s="128"/>
      <c r="DAO3" s="128"/>
      <c r="DAP3" s="128"/>
      <c r="DAQ3" s="128"/>
      <c r="DAR3" s="128"/>
      <c r="DAS3" s="128"/>
      <c r="DAT3" s="128"/>
      <c r="DAU3" s="128"/>
      <c r="DAV3" s="128"/>
      <c r="DAW3" s="128"/>
      <c r="DAX3" s="128"/>
      <c r="DAY3" s="128"/>
      <c r="DAZ3" s="128"/>
      <c r="DBA3" s="128"/>
      <c r="DBB3" s="128"/>
      <c r="DBC3" s="128"/>
      <c r="DBD3" s="128"/>
      <c r="DBE3" s="128"/>
      <c r="DBF3" s="128"/>
      <c r="DBG3" s="128"/>
      <c r="DBH3" s="128"/>
      <c r="DBI3" s="128"/>
      <c r="DBJ3" s="128"/>
      <c r="DBK3" s="128"/>
      <c r="DBL3" s="128"/>
      <c r="DBM3" s="128"/>
      <c r="DBN3" s="128"/>
      <c r="DBO3" s="128"/>
      <c r="DBP3" s="128"/>
      <c r="DBQ3" s="128"/>
      <c r="DBR3" s="128"/>
      <c r="DBS3" s="128"/>
      <c r="DBT3" s="128"/>
      <c r="DBU3" s="128"/>
      <c r="DBV3" s="128"/>
      <c r="DBW3" s="128"/>
      <c r="DBX3" s="128"/>
      <c r="DBY3" s="128"/>
      <c r="DBZ3" s="128"/>
      <c r="DCA3" s="128"/>
      <c r="DCB3" s="128"/>
      <c r="DCC3" s="128"/>
      <c r="DCD3" s="128"/>
      <c r="DCE3" s="128"/>
      <c r="DCF3" s="128"/>
      <c r="DCG3" s="128"/>
      <c r="DCH3" s="128"/>
      <c r="DCI3" s="128"/>
      <c r="DCJ3" s="128"/>
      <c r="DCK3" s="128"/>
      <c r="DCL3" s="128"/>
      <c r="DCM3" s="128"/>
      <c r="DCN3" s="128"/>
      <c r="DCO3" s="128"/>
      <c r="DCP3" s="128"/>
      <c r="DCQ3" s="128"/>
      <c r="DCR3" s="128"/>
      <c r="DCS3" s="128"/>
      <c r="DCT3" s="128"/>
      <c r="DCU3" s="128"/>
      <c r="DCV3" s="128"/>
      <c r="DCW3" s="128"/>
      <c r="DCX3" s="128"/>
      <c r="DCY3" s="128"/>
      <c r="DCZ3" s="128"/>
      <c r="DDA3" s="128"/>
      <c r="DDB3" s="128"/>
      <c r="DDC3" s="128"/>
      <c r="DDD3" s="128"/>
      <c r="DDE3" s="128"/>
      <c r="DDF3" s="128"/>
      <c r="DDG3" s="128"/>
      <c r="DDH3" s="128"/>
      <c r="DDI3" s="128"/>
      <c r="DDJ3" s="128"/>
      <c r="DDK3" s="128"/>
      <c r="DDL3" s="128"/>
      <c r="DDM3" s="128"/>
      <c r="DDN3" s="128"/>
      <c r="DDO3" s="128"/>
      <c r="DDP3" s="128"/>
      <c r="DDQ3" s="128"/>
      <c r="DDR3" s="128"/>
      <c r="DDS3" s="128"/>
      <c r="DDT3" s="128"/>
      <c r="DDU3" s="128"/>
      <c r="DDV3" s="128"/>
      <c r="DDW3" s="128"/>
      <c r="DDX3" s="128"/>
      <c r="DDY3" s="128"/>
      <c r="DDZ3" s="128"/>
      <c r="DEA3" s="128"/>
      <c r="DEB3" s="128"/>
      <c r="DEC3" s="128"/>
      <c r="DED3" s="128"/>
      <c r="DEE3" s="128"/>
      <c r="DEF3" s="128"/>
      <c r="DEG3" s="128"/>
      <c r="DEH3" s="128"/>
      <c r="DEI3" s="128"/>
      <c r="DEJ3" s="128"/>
      <c r="DEK3" s="128"/>
      <c r="DEL3" s="128"/>
      <c r="DEM3" s="128"/>
      <c r="DEN3" s="128"/>
      <c r="DEO3" s="128"/>
      <c r="DEP3" s="128"/>
      <c r="DEQ3" s="128"/>
      <c r="DER3" s="128"/>
      <c r="DES3" s="128"/>
      <c r="DET3" s="128"/>
      <c r="DEU3" s="128"/>
      <c r="DEV3" s="128"/>
      <c r="DEW3" s="128"/>
      <c r="DEX3" s="128"/>
      <c r="DEY3" s="128"/>
      <c r="DEZ3" s="128"/>
      <c r="DFA3" s="128"/>
      <c r="DFB3" s="128"/>
      <c r="DFC3" s="128"/>
      <c r="DFD3" s="128"/>
      <c r="DFE3" s="128"/>
      <c r="DFF3" s="128"/>
      <c r="DFG3" s="128"/>
      <c r="DFH3" s="128"/>
      <c r="DFI3" s="128"/>
      <c r="DFJ3" s="128"/>
      <c r="DFK3" s="128"/>
      <c r="DFL3" s="128"/>
      <c r="DFM3" s="128"/>
      <c r="DFN3" s="128"/>
      <c r="DFO3" s="128"/>
      <c r="DFP3" s="128"/>
      <c r="DFQ3" s="128"/>
      <c r="DFR3" s="128"/>
      <c r="DFS3" s="128"/>
      <c r="DFT3" s="128"/>
      <c r="DFU3" s="128"/>
      <c r="DFV3" s="128"/>
      <c r="DFW3" s="128"/>
      <c r="DFX3" s="128"/>
      <c r="DFY3" s="128"/>
      <c r="DFZ3" s="128"/>
      <c r="DGA3" s="128"/>
      <c r="DGB3" s="128"/>
      <c r="DGC3" s="128"/>
      <c r="DGD3" s="128"/>
      <c r="DGE3" s="128"/>
      <c r="DGF3" s="128"/>
      <c r="DGG3" s="128"/>
      <c r="DGH3" s="128"/>
      <c r="DGI3" s="128"/>
      <c r="DGJ3" s="128"/>
      <c r="DGK3" s="128"/>
      <c r="DGL3" s="128"/>
      <c r="DGM3" s="128"/>
      <c r="DGN3" s="128"/>
      <c r="DGO3" s="128"/>
      <c r="DGP3" s="128"/>
      <c r="DGQ3" s="128"/>
      <c r="DGR3" s="128"/>
      <c r="DGS3" s="128"/>
      <c r="DGT3" s="128"/>
      <c r="DGU3" s="128"/>
      <c r="DGV3" s="128"/>
      <c r="DGW3" s="128"/>
      <c r="DGX3" s="128"/>
      <c r="DGY3" s="128"/>
      <c r="DGZ3" s="128"/>
      <c r="DHA3" s="128"/>
      <c r="DHB3" s="128"/>
      <c r="DHC3" s="128"/>
      <c r="DHD3" s="128"/>
      <c r="DHE3" s="128"/>
      <c r="DHF3" s="128"/>
      <c r="DHG3" s="128"/>
      <c r="DHH3" s="128"/>
      <c r="DHI3" s="128"/>
      <c r="DHJ3" s="128"/>
      <c r="DHK3" s="128"/>
      <c r="DHL3" s="128"/>
      <c r="DHM3" s="128"/>
      <c r="DHN3" s="128"/>
      <c r="DHO3" s="128"/>
      <c r="DHP3" s="128"/>
      <c r="DHQ3" s="128"/>
      <c r="DHR3" s="128"/>
      <c r="DHS3" s="128"/>
      <c r="DHT3" s="128"/>
      <c r="DHU3" s="128"/>
      <c r="DHV3" s="128"/>
      <c r="DHW3" s="128"/>
      <c r="DHX3" s="128"/>
      <c r="DHY3" s="128"/>
      <c r="DHZ3" s="128"/>
      <c r="DIA3" s="128"/>
      <c r="DIB3" s="128"/>
      <c r="DIC3" s="128"/>
      <c r="DID3" s="128"/>
      <c r="DIE3" s="128"/>
      <c r="DIF3" s="128"/>
      <c r="DIG3" s="128"/>
      <c r="DIH3" s="128"/>
      <c r="DII3" s="128"/>
      <c r="DIJ3" s="128"/>
      <c r="DIK3" s="128"/>
      <c r="DIL3" s="128"/>
      <c r="DIM3" s="128"/>
      <c r="DIN3" s="128"/>
      <c r="DIO3" s="128"/>
      <c r="DIP3" s="128"/>
      <c r="DIQ3" s="128"/>
      <c r="DIR3" s="128"/>
      <c r="DIS3" s="128"/>
      <c r="DIT3" s="128"/>
      <c r="DIU3" s="128"/>
      <c r="DIV3" s="128"/>
      <c r="DIW3" s="128"/>
      <c r="DIX3" s="128"/>
      <c r="DIY3" s="128"/>
      <c r="DIZ3" s="128"/>
      <c r="DJA3" s="128"/>
      <c r="DJB3" s="128"/>
      <c r="DJC3" s="128"/>
      <c r="DJD3" s="128"/>
      <c r="DJE3" s="128"/>
      <c r="DJF3" s="128"/>
      <c r="DJG3" s="128"/>
      <c r="DJH3" s="128"/>
      <c r="DJI3" s="128"/>
      <c r="DJJ3" s="128"/>
      <c r="DJK3" s="128"/>
      <c r="DJL3" s="128"/>
      <c r="DJM3" s="128"/>
      <c r="DJN3" s="128"/>
      <c r="DJO3" s="128"/>
      <c r="DJP3" s="128"/>
      <c r="DJQ3" s="128"/>
      <c r="DJR3" s="128"/>
      <c r="DJS3" s="128"/>
      <c r="DJT3" s="128"/>
      <c r="DJU3" s="128"/>
      <c r="DJV3" s="128"/>
      <c r="DJW3" s="128"/>
      <c r="DJX3" s="128"/>
      <c r="DJY3" s="128"/>
      <c r="DJZ3" s="128"/>
      <c r="DKA3" s="128"/>
      <c r="DKB3" s="128"/>
      <c r="DKC3" s="128"/>
      <c r="DKD3" s="128"/>
      <c r="DKE3" s="128"/>
      <c r="DKF3" s="128"/>
      <c r="DKG3" s="128"/>
      <c r="DKH3" s="128"/>
      <c r="DKI3" s="128"/>
      <c r="DKJ3" s="128"/>
      <c r="DKK3" s="128"/>
      <c r="DKL3" s="128"/>
      <c r="DKM3" s="128"/>
      <c r="DKN3" s="128"/>
      <c r="DKO3" s="128"/>
      <c r="DKP3" s="128"/>
      <c r="DKQ3" s="128"/>
      <c r="DKR3" s="128"/>
      <c r="DKS3" s="128"/>
      <c r="DKT3" s="128"/>
      <c r="DKU3" s="128"/>
      <c r="DKV3" s="128"/>
      <c r="DKW3" s="128"/>
      <c r="DKX3" s="128"/>
      <c r="DKY3" s="128"/>
      <c r="DKZ3" s="128"/>
      <c r="DLA3" s="128"/>
      <c r="DLB3" s="128"/>
      <c r="DLC3" s="128"/>
      <c r="DLD3" s="128"/>
      <c r="DLE3" s="128"/>
      <c r="DLF3" s="128"/>
      <c r="DLG3" s="128"/>
      <c r="DLH3" s="128"/>
      <c r="DLI3" s="128"/>
      <c r="DLJ3" s="128"/>
      <c r="DLK3" s="128"/>
      <c r="DLL3" s="128"/>
      <c r="DLM3" s="128"/>
      <c r="DLN3" s="128"/>
      <c r="DLO3" s="128"/>
      <c r="DLP3" s="128"/>
      <c r="DLQ3" s="128"/>
      <c r="DLR3" s="128"/>
      <c r="DLS3" s="128"/>
      <c r="DLT3" s="128"/>
      <c r="DLU3" s="128"/>
      <c r="DLV3" s="128"/>
      <c r="DLW3" s="128"/>
      <c r="DLX3" s="128"/>
      <c r="DLY3" s="128"/>
      <c r="DLZ3" s="128"/>
      <c r="DMA3" s="128"/>
      <c r="DMB3" s="128"/>
      <c r="DMC3" s="128"/>
      <c r="DMD3" s="128"/>
      <c r="DME3" s="128"/>
      <c r="DMF3" s="128"/>
      <c r="DMG3" s="128"/>
      <c r="DMH3" s="128"/>
      <c r="DMI3" s="128"/>
      <c r="DMJ3" s="128"/>
      <c r="DMK3" s="128"/>
      <c r="DML3" s="128"/>
      <c r="DMM3" s="128"/>
      <c r="DMN3" s="128"/>
      <c r="DMO3" s="128"/>
      <c r="DMP3" s="128"/>
      <c r="DMQ3" s="128"/>
      <c r="DMR3" s="128"/>
      <c r="DMS3" s="128"/>
      <c r="DMT3" s="128"/>
      <c r="DMU3" s="128"/>
      <c r="DMV3" s="128"/>
      <c r="DMW3" s="128"/>
      <c r="DMX3" s="128"/>
      <c r="DMY3" s="128"/>
      <c r="DMZ3" s="128"/>
      <c r="DNA3" s="128"/>
      <c r="DNB3" s="128"/>
      <c r="DNC3" s="128"/>
      <c r="DND3" s="128"/>
      <c r="DNE3" s="128"/>
      <c r="DNF3" s="128"/>
      <c r="DNG3" s="128"/>
      <c r="DNH3" s="128"/>
      <c r="DNI3" s="128"/>
      <c r="DNJ3" s="128"/>
      <c r="DNK3" s="128"/>
      <c r="DNL3" s="128"/>
      <c r="DNM3" s="128"/>
      <c r="DNN3" s="128"/>
      <c r="DNO3" s="128"/>
      <c r="DNP3" s="128"/>
      <c r="DNQ3" s="128"/>
      <c r="DNR3" s="128"/>
      <c r="DNS3" s="128"/>
      <c r="DNT3" s="128"/>
      <c r="DNU3" s="128"/>
      <c r="DNV3" s="128"/>
      <c r="DNW3" s="128"/>
      <c r="DNX3" s="128"/>
      <c r="DNY3" s="128"/>
      <c r="DNZ3" s="128"/>
      <c r="DOA3" s="128"/>
      <c r="DOB3" s="128"/>
      <c r="DOC3" s="128"/>
      <c r="DOD3" s="128"/>
      <c r="DOE3" s="128"/>
      <c r="DOF3" s="128"/>
      <c r="DOG3" s="128"/>
      <c r="DOH3" s="128"/>
      <c r="DOI3" s="128"/>
      <c r="DOJ3" s="128"/>
      <c r="DOK3" s="128"/>
      <c r="DOL3" s="128"/>
      <c r="DOM3" s="128"/>
      <c r="DON3" s="128"/>
      <c r="DOO3" s="128"/>
      <c r="DOP3" s="128"/>
      <c r="DOQ3" s="128"/>
      <c r="DOR3" s="128"/>
      <c r="DOS3" s="128"/>
      <c r="DOT3" s="128"/>
      <c r="DOU3" s="128"/>
      <c r="DOV3" s="128"/>
      <c r="DOW3" s="128"/>
      <c r="DOX3" s="128"/>
      <c r="DOY3" s="128"/>
      <c r="DOZ3" s="128"/>
      <c r="DPA3" s="128"/>
      <c r="DPB3" s="128"/>
      <c r="DPC3" s="128"/>
      <c r="DPD3" s="128"/>
      <c r="DPE3" s="128"/>
      <c r="DPF3" s="128"/>
      <c r="DPG3" s="128"/>
      <c r="DPH3" s="128"/>
      <c r="DPI3" s="128"/>
      <c r="DPJ3" s="128"/>
      <c r="DPK3" s="128"/>
      <c r="DPL3" s="128"/>
      <c r="DPM3" s="128"/>
      <c r="DPN3" s="128"/>
      <c r="DPO3" s="128"/>
      <c r="DPP3" s="128"/>
      <c r="DPQ3" s="128"/>
      <c r="DPR3" s="128"/>
      <c r="DPS3" s="128"/>
      <c r="DPT3" s="128"/>
      <c r="DPU3" s="128"/>
      <c r="DPV3" s="128"/>
      <c r="DPW3" s="128"/>
      <c r="DPX3" s="128"/>
      <c r="DPY3" s="128"/>
      <c r="DPZ3" s="128"/>
      <c r="DQA3" s="128"/>
      <c r="DQB3" s="128"/>
      <c r="DQC3" s="128"/>
      <c r="DQD3" s="128"/>
      <c r="DQE3" s="128"/>
      <c r="DQF3" s="128"/>
      <c r="DQG3" s="128"/>
      <c r="DQH3" s="128"/>
      <c r="DQI3" s="128"/>
      <c r="DQJ3" s="128"/>
      <c r="DQK3" s="128"/>
      <c r="DQL3" s="128"/>
      <c r="DQM3" s="128"/>
      <c r="DQN3" s="128"/>
      <c r="DQO3" s="128"/>
      <c r="DQP3" s="128"/>
      <c r="DQQ3" s="128"/>
      <c r="DQR3" s="128"/>
      <c r="DQS3" s="128"/>
      <c r="DQT3" s="128"/>
      <c r="DQU3" s="128"/>
      <c r="DQV3" s="128"/>
      <c r="DQW3" s="128"/>
      <c r="DQX3" s="128"/>
      <c r="DQY3" s="128"/>
      <c r="DQZ3" s="128"/>
      <c r="DRA3" s="128"/>
      <c r="DRB3" s="128"/>
      <c r="DRC3" s="128"/>
      <c r="DRD3" s="128"/>
      <c r="DRE3" s="128"/>
      <c r="DRF3" s="128"/>
      <c r="DRG3" s="128"/>
      <c r="DRH3" s="128"/>
      <c r="DRI3" s="128"/>
      <c r="DRJ3" s="128"/>
      <c r="DRK3" s="128"/>
      <c r="DRL3" s="128"/>
      <c r="DRM3" s="128"/>
      <c r="DRN3" s="128"/>
      <c r="DRO3" s="128"/>
      <c r="DRP3" s="128"/>
      <c r="DRQ3" s="128"/>
      <c r="DRR3" s="128"/>
      <c r="DRS3" s="128"/>
      <c r="DRT3" s="128"/>
      <c r="DRU3" s="128"/>
      <c r="DRV3" s="128"/>
      <c r="DRW3" s="128"/>
      <c r="DRX3" s="128"/>
      <c r="DRY3" s="128"/>
      <c r="DRZ3" s="128"/>
      <c r="DSA3" s="128"/>
      <c r="DSB3" s="128"/>
      <c r="DSC3" s="128"/>
      <c r="DSD3" s="128"/>
      <c r="DSE3" s="128"/>
      <c r="DSF3" s="128"/>
      <c r="DSG3" s="128"/>
      <c r="DSH3" s="128"/>
      <c r="DSI3" s="128"/>
      <c r="DSJ3" s="128"/>
      <c r="DSK3" s="128"/>
      <c r="DSL3" s="128"/>
      <c r="DSM3" s="128"/>
      <c r="DSN3" s="128"/>
      <c r="DSO3" s="128"/>
      <c r="DSP3" s="128"/>
      <c r="DSQ3" s="128"/>
      <c r="DSR3" s="128"/>
      <c r="DSS3" s="128"/>
      <c r="DST3" s="128"/>
      <c r="DSU3" s="128"/>
      <c r="DSV3" s="128"/>
      <c r="DSW3" s="128"/>
      <c r="DSX3" s="128"/>
      <c r="DSY3" s="128"/>
      <c r="DSZ3" s="128"/>
      <c r="DTA3" s="128"/>
      <c r="DTB3" s="128"/>
      <c r="DTC3" s="128"/>
      <c r="DTD3" s="128"/>
      <c r="DTE3" s="128"/>
      <c r="DTF3" s="128"/>
      <c r="DTG3" s="128"/>
      <c r="DTH3" s="128"/>
      <c r="DTI3" s="128"/>
      <c r="DTJ3" s="128"/>
      <c r="DTK3" s="128"/>
      <c r="DTL3" s="128"/>
      <c r="DTM3" s="128"/>
      <c r="DTN3" s="128"/>
      <c r="DTO3" s="128"/>
      <c r="DTP3" s="128"/>
      <c r="DTQ3" s="128"/>
      <c r="DTR3" s="128"/>
      <c r="DTS3" s="128"/>
      <c r="DTT3" s="128"/>
      <c r="DTU3" s="128"/>
      <c r="DTV3" s="128"/>
      <c r="DTW3" s="128"/>
      <c r="DTX3" s="128"/>
      <c r="DTY3" s="128"/>
      <c r="DTZ3" s="128"/>
      <c r="DUA3" s="128"/>
      <c r="DUB3" s="128"/>
      <c r="DUC3" s="128"/>
      <c r="DUD3" s="128"/>
      <c r="DUE3" s="128"/>
      <c r="DUF3" s="128"/>
      <c r="DUG3" s="128"/>
      <c r="DUH3" s="128"/>
      <c r="DUI3" s="128"/>
      <c r="DUJ3" s="128"/>
      <c r="DUK3" s="128"/>
      <c r="DUL3" s="128"/>
      <c r="DUM3" s="128"/>
      <c r="DUN3" s="128"/>
      <c r="DUO3" s="128"/>
      <c r="DUP3" s="128"/>
      <c r="DUQ3" s="128"/>
      <c r="DUR3" s="128"/>
      <c r="DUS3" s="128"/>
      <c r="DUT3" s="128"/>
      <c r="DUU3" s="128"/>
      <c r="DUV3" s="128"/>
      <c r="DUW3" s="128"/>
      <c r="DUX3" s="128"/>
      <c r="DUY3" s="128"/>
      <c r="DUZ3" s="128"/>
      <c r="DVA3" s="128"/>
      <c r="DVB3" s="128"/>
      <c r="DVC3" s="128"/>
      <c r="DVD3" s="128"/>
      <c r="DVE3" s="128"/>
      <c r="DVF3" s="128"/>
      <c r="DVG3" s="128"/>
      <c r="DVH3" s="128"/>
      <c r="DVI3" s="128"/>
      <c r="DVJ3" s="128"/>
      <c r="DVK3" s="128"/>
      <c r="DVL3" s="128"/>
      <c r="DVM3" s="128"/>
      <c r="DVN3" s="128"/>
      <c r="DVO3" s="128"/>
      <c r="DVP3" s="128"/>
      <c r="DVQ3" s="128"/>
      <c r="DVR3" s="128"/>
      <c r="DVS3" s="128"/>
      <c r="DVT3" s="128"/>
      <c r="DVU3" s="128"/>
      <c r="DVV3" s="128"/>
      <c r="DVW3" s="128"/>
      <c r="DVX3" s="128"/>
      <c r="DVY3" s="128"/>
      <c r="DVZ3" s="128"/>
      <c r="DWA3" s="128"/>
      <c r="DWB3" s="128"/>
      <c r="DWC3" s="128"/>
      <c r="DWD3" s="128"/>
      <c r="DWE3" s="128"/>
      <c r="DWF3" s="128"/>
      <c r="DWG3" s="128"/>
      <c r="DWH3" s="128"/>
      <c r="DWI3" s="128"/>
      <c r="DWJ3" s="128"/>
      <c r="DWK3" s="128"/>
      <c r="DWL3" s="128"/>
      <c r="DWM3" s="128"/>
      <c r="DWN3" s="128"/>
      <c r="DWO3" s="128"/>
      <c r="DWP3" s="128"/>
      <c r="DWQ3" s="128"/>
      <c r="DWR3" s="128"/>
      <c r="DWS3" s="128"/>
      <c r="DWT3" s="128"/>
      <c r="DWU3" s="128"/>
      <c r="DWV3" s="128"/>
      <c r="DWW3" s="128"/>
      <c r="DWX3" s="128"/>
      <c r="DWY3" s="128"/>
      <c r="DWZ3" s="128"/>
      <c r="DXA3" s="128"/>
      <c r="DXB3" s="128"/>
      <c r="DXC3" s="128"/>
      <c r="DXD3" s="128"/>
      <c r="DXE3" s="128"/>
      <c r="DXF3" s="128"/>
      <c r="DXG3" s="128"/>
      <c r="DXH3" s="128"/>
      <c r="DXI3" s="128"/>
      <c r="DXJ3" s="128"/>
      <c r="DXK3" s="128"/>
      <c r="DXL3" s="128"/>
      <c r="DXM3" s="128"/>
      <c r="DXN3" s="128"/>
      <c r="DXO3" s="128"/>
      <c r="DXP3" s="128"/>
      <c r="DXQ3" s="128"/>
      <c r="DXR3" s="128"/>
      <c r="DXS3" s="128"/>
      <c r="DXT3" s="128"/>
      <c r="DXU3" s="128"/>
      <c r="DXV3" s="128"/>
      <c r="DXW3" s="128"/>
      <c r="DXX3" s="128"/>
      <c r="DXY3" s="128"/>
      <c r="DXZ3" s="128"/>
      <c r="DYA3" s="128"/>
      <c r="DYB3" s="128"/>
      <c r="DYC3" s="128"/>
      <c r="DYD3" s="128"/>
      <c r="DYE3" s="128"/>
      <c r="DYF3" s="128"/>
      <c r="DYG3" s="128"/>
      <c r="DYH3" s="128"/>
      <c r="DYI3" s="128"/>
      <c r="DYJ3" s="128"/>
      <c r="DYK3" s="128"/>
      <c r="DYL3" s="128"/>
      <c r="DYM3" s="128"/>
      <c r="DYN3" s="128"/>
      <c r="DYO3" s="128"/>
      <c r="DYP3" s="128"/>
      <c r="DYQ3" s="128"/>
      <c r="DYR3" s="128"/>
      <c r="DYS3" s="128"/>
      <c r="DYT3" s="128"/>
      <c r="DYU3" s="128"/>
      <c r="DYV3" s="128"/>
      <c r="DYW3" s="128"/>
      <c r="DYX3" s="128"/>
      <c r="DYY3" s="128"/>
      <c r="DYZ3" s="128"/>
      <c r="DZA3" s="128"/>
      <c r="DZB3" s="128"/>
      <c r="DZC3" s="128"/>
      <c r="DZD3" s="128"/>
      <c r="DZE3" s="128"/>
      <c r="DZF3" s="128"/>
      <c r="DZG3" s="128"/>
      <c r="DZH3" s="128"/>
      <c r="DZI3" s="128"/>
      <c r="DZJ3" s="128"/>
      <c r="DZK3" s="128"/>
      <c r="DZL3" s="128"/>
      <c r="DZM3" s="128"/>
      <c r="DZN3" s="128"/>
      <c r="DZO3" s="128"/>
      <c r="DZP3" s="128"/>
      <c r="DZQ3" s="128"/>
      <c r="DZR3" s="128"/>
      <c r="DZS3" s="128"/>
      <c r="DZT3" s="128"/>
      <c r="DZU3" s="128"/>
      <c r="DZV3" s="128"/>
      <c r="DZW3" s="128"/>
      <c r="DZX3" s="128"/>
      <c r="DZY3" s="128"/>
      <c r="DZZ3" s="128"/>
      <c r="EAA3" s="128"/>
      <c r="EAB3" s="128"/>
      <c r="EAC3" s="128"/>
      <c r="EAD3" s="128"/>
      <c r="EAE3" s="128"/>
      <c r="EAF3" s="128"/>
      <c r="EAG3" s="128"/>
      <c r="EAH3" s="128"/>
      <c r="EAI3" s="128"/>
      <c r="EAJ3" s="128"/>
      <c r="EAK3" s="128"/>
      <c r="EAL3" s="128"/>
      <c r="EAM3" s="128"/>
      <c r="EAN3" s="128"/>
      <c r="EAO3" s="128"/>
      <c r="EAP3" s="128"/>
      <c r="EAQ3" s="128"/>
      <c r="EAR3" s="128"/>
      <c r="EAS3" s="128"/>
      <c r="EAT3" s="128"/>
      <c r="EAU3" s="128"/>
      <c r="EAV3" s="128"/>
      <c r="EAW3" s="128"/>
      <c r="EAX3" s="128"/>
      <c r="EAY3" s="128"/>
      <c r="EAZ3" s="128"/>
      <c r="EBA3" s="128"/>
      <c r="EBB3" s="128"/>
      <c r="EBC3" s="128"/>
      <c r="EBD3" s="128"/>
      <c r="EBE3" s="128"/>
      <c r="EBF3" s="128"/>
      <c r="EBG3" s="128"/>
      <c r="EBH3" s="128"/>
      <c r="EBI3" s="128"/>
      <c r="EBJ3" s="128"/>
      <c r="EBK3" s="128"/>
      <c r="EBL3" s="128"/>
      <c r="EBM3" s="128"/>
      <c r="EBN3" s="128"/>
      <c r="EBO3" s="128"/>
      <c r="EBP3" s="128"/>
      <c r="EBQ3" s="128"/>
      <c r="EBR3" s="128"/>
      <c r="EBS3" s="128"/>
      <c r="EBT3" s="128"/>
      <c r="EBU3" s="128"/>
      <c r="EBV3" s="128"/>
      <c r="EBW3" s="128"/>
      <c r="EBX3" s="128"/>
      <c r="EBY3" s="128"/>
      <c r="EBZ3" s="128"/>
      <c r="ECA3" s="128"/>
      <c r="ECB3" s="128"/>
      <c r="ECC3" s="128"/>
      <c r="ECD3" s="128"/>
      <c r="ECE3" s="128"/>
      <c r="ECF3" s="128"/>
      <c r="ECG3" s="128"/>
      <c r="ECH3" s="128"/>
      <c r="ECI3" s="128"/>
      <c r="ECJ3" s="128"/>
      <c r="ECK3" s="128"/>
      <c r="ECL3" s="128"/>
      <c r="ECM3" s="128"/>
      <c r="ECN3" s="128"/>
      <c r="ECO3" s="128"/>
      <c r="ECP3" s="128"/>
      <c r="ECQ3" s="128"/>
      <c r="ECR3" s="128"/>
      <c r="ECS3" s="128"/>
      <c r="ECT3" s="128"/>
      <c r="ECU3" s="128"/>
      <c r="ECV3" s="128"/>
      <c r="ECW3" s="128"/>
      <c r="ECX3" s="128"/>
      <c r="ECY3" s="128"/>
      <c r="ECZ3" s="128"/>
      <c r="EDA3" s="128"/>
      <c r="EDB3" s="128"/>
      <c r="EDC3" s="128"/>
      <c r="EDD3" s="128"/>
      <c r="EDE3" s="128"/>
      <c r="EDF3" s="128"/>
      <c r="EDG3" s="128"/>
      <c r="EDH3" s="128"/>
      <c r="EDI3" s="128"/>
      <c r="EDJ3" s="128"/>
      <c r="EDK3" s="128"/>
      <c r="EDL3" s="128"/>
      <c r="EDM3" s="128"/>
      <c r="EDN3" s="128"/>
      <c r="EDO3" s="128"/>
      <c r="EDP3" s="128"/>
      <c r="EDQ3" s="128"/>
      <c r="EDR3" s="128"/>
      <c r="EDS3" s="128"/>
      <c r="EDT3" s="128"/>
      <c r="EDU3" s="128"/>
      <c r="EDV3" s="128"/>
      <c r="EDW3" s="128"/>
      <c r="EDX3" s="128"/>
      <c r="EDY3" s="128"/>
      <c r="EDZ3" s="128"/>
      <c r="EEA3" s="128"/>
      <c r="EEB3" s="128"/>
      <c r="EEC3" s="128"/>
      <c r="EED3" s="128"/>
      <c r="EEE3" s="128"/>
      <c r="EEF3" s="128"/>
      <c r="EEG3" s="128"/>
      <c r="EEH3" s="128"/>
      <c r="EEI3" s="128"/>
      <c r="EEJ3" s="128"/>
      <c r="EEK3" s="128"/>
      <c r="EEL3" s="128"/>
      <c r="EEM3" s="128"/>
      <c r="EEN3" s="128"/>
      <c r="EEO3" s="128"/>
      <c r="EEP3" s="128"/>
      <c r="EEQ3" s="128"/>
      <c r="EER3" s="128"/>
      <c r="EES3" s="128"/>
      <c r="EET3" s="128"/>
      <c r="EEU3" s="128"/>
      <c r="EEV3" s="128"/>
      <c r="EEW3" s="128"/>
      <c r="EEX3" s="128"/>
      <c r="EEY3" s="128"/>
      <c r="EEZ3" s="128"/>
      <c r="EFA3" s="128"/>
      <c r="EFB3" s="128"/>
      <c r="EFC3" s="128"/>
      <c r="EFD3" s="128"/>
      <c r="EFE3" s="128"/>
      <c r="EFF3" s="128"/>
      <c r="EFG3" s="128"/>
      <c r="EFH3" s="128"/>
      <c r="EFI3" s="128"/>
      <c r="EFJ3" s="128"/>
      <c r="EFK3" s="128"/>
      <c r="EFL3" s="128"/>
      <c r="EFM3" s="128"/>
      <c r="EFN3" s="128"/>
      <c r="EFO3" s="128"/>
      <c r="EFP3" s="128"/>
      <c r="EFQ3" s="128"/>
      <c r="EFR3" s="128"/>
      <c r="EFS3" s="128"/>
      <c r="EFT3" s="128"/>
      <c r="EFU3" s="128"/>
      <c r="EFV3" s="128"/>
      <c r="EFW3" s="128"/>
      <c r="EFX3" s="128"/>
      <c r="EFY3" s="128"/>
      <c r="EFZ3" s="128"/>
      <c r="EGA3" s="128"/>
      <c r="EGB3" s="128"/>
      <c r="EGC3" s="128"/>
      <c r="EGD3" s="128"/>
      <c r="EGE3" s="128"/>
      <c r="EGF3" s="128"/>
      <c r="EGG3" s="128"/>
      <c r="EGH3" s="128"/>
      <c r="EGI3" s="128"/>
      <c r="EGJ3" s="128"/>
      <c r="EGK3" s="128"/>
      <c r="EGL3" s="128"/>
      <c r="EGM3" s="128"/>
      <c r="EGN3" s="128"/>
      <c r="EGO3" s="128"/>
      <c r="EGP3" s="128"/>
      <c r="EGQ3" s="128"/>
      <c r="EGR3" s="128"/>
      <c r="EGS3" s="128"/>
      <c r="EGT3" s="128"/>
      <c r="EGU3" s="128"/>
      <c r="EGV3" s="128"/>
      <c r="EGW3" s="128"/>
      <c r="EGX3" s="128"/>
      <c r="EGY3" s="128"/>
      <c r="EGZ3" s="128"/>
      <c r="EHA3" s="128"/>
      <c r="EHB3" s="128"/>
      <c r="EHC3" s="128"/>
      <c r="EHD3" s="128"/>
      <c r="EHE3" s="128"/>
      <c r="EHF3" s="128"/>
      <c r="EHG3" s="128"/>
      <c r="EHH3" s="128"/>
      <c r="EHI3" s="128"/>
      <c r="EHJ3" s="128"/>
      <c r="EHK3" s="128"/>
      <c r="EHL3" s="128"/>
      <c r="EHM3" s="128"/>
      <c r="EHN3" s="128"/>
      <c r="EHO3" s="128"/>
      <c r="EHP3" s="128"/>
      <c r="EHQ3" s="128"/>
      <c r="EHR3" s="128"/>
      <c r="EHS3" s="128"/>
      <c r="EHT3" s="128"/>
      <c r="EHU3" s="128"/>
      <c r="EHV3" s="128"/>
      <c r="EHW3" s="128"/>
      <c r="EHX3" s="128"/>
      <c r="EHY3" s="128"/>
      <c r="EHZ3" s="128"/>
      <c r="EIA3" s="128"/>
      <c r="EIB3" s="128"/>
      <c r="EIC3" s="128"/>
      <c r="EID3" s="128"/>
      <c r="EIE3" s="128"/>
      <c r="EIF3" s="128"/>
      <c r="EIG3" s="128"/>
      <c r="EIH3" s="128"/>
      <c r="EII3" s="128"/>
      <c r="EIJ3" s="128"/>
      <c r="EIK3" s="128"/>
      <c r="EIL3" s="128"/>
      <c r="EIM3" s="128"/>
      <c r="EIN3" s="128"/>
      <c r="EIO3" s="128"/>
      <c r="EIP3" s="128"/>
      <c r="EIQ3" s="128"/>
      <c r="EIR3" s="128"/>
      <c r="EIS3" s="128"/>
      <c r="EIT3" s="128"/>
      <c r="EIU3" s="128"/>
      <c r="EIV3" s="128"/>
      <c r="EIW3" s="128"/>
      <c r="EIX3" s="128"/>
      <c r="EIY3" s="128"/>
      <c r="EIZ3" s="128"/>
      <c r="EJA3" s="128"/>
      <c r="EJB3" s="128"/>
      <c r="EJC3" s="128"/>
      <c r="EJD3" s="128"/>
      <c r="EJE3" s="128"/>
      <c r="EJF3" s="128"/>
      <c r="EJG3" s="128"/>
      <c r="EJH3" s="128"/>
      <c r="EJI3" s="128"/>
      <c r="EJJ3" s="128"/>
      <c r="EJK3" s="128"/>
      <c r="EJL3" s="128"/>
      <c r="EJM3" s="128"/>
      <c r="EJN3" s="128"/>
      <c r="EJO3" s="128"/>
      <c r="EJP3" s="128"/>
      <c r="EJQ3" s="128"/>
      <c r="EJR3" s="128"/>
      <c r="EJS3" s="128"/>
      <c r="EJT3" s="128"/>
      <c r="EJU3" s="128"/>
      <c r="EJV3" s="128"/>
      <c r="EJW3" s="128"/>
      <c r="EJX3" s="128"/>
      <c r="EJY3" s="128"/>
      <c r="EJZ3" s="128"/>
      <c r="EKA3" s="128"/>
      <c r="EKB3" s="128"/>
      <c r="EKC3" s="128"/>
      <c r="EKD3" s="128"/>
      <c r="EKE3" s="128"/>
      <c r="EKF3" s="128"/>
      <c r="EKG3" s="128"/>
      <c r="EKH3" s="128"/>
      <c r="EKI3" s="128"/>
      <c r="EKJ3" s="128"/>
      <c r="EKK3" s="128"/>
      <c r="EKL3" s="128"/>
      <c r="EKM3" s="128"/>
      <c r="EKN3" s="128"/>
      <c r="EKO3" s="128"/>
      <c r="EKP3" s="128"/>
      <c r="EKQ3" s="128"/>
      <c r="EKR3" s="128"/>
      <c r="EKS3" s="128"/>
      <c r="EKT3" s="128"/>
      <c r="EKU3" s="128"/>
      <c r="EKV3" s="128"/>
      <c r="EKW3" s="128"/>
      <c r="EKX3" s="128"/>
      <c r="EKY3" s="128"/>
      <c r="EKZ3" s="128"/>
      <c r="ELA3" s="128"/>
      <c r="ELB3" s="128"/>
      <c r="ELC3" s="128"/>
      <c r="ELD3" s="128"/>
      <c r="ELE3" s="128"/>
      <c r="ELF3" s="128"/>
      <c r="ELG3" s="128"/>
      <c r="ELH3" s="128"/>
      <c r="ELI3" s="128"/>
      <c r="ELJ3" s="128"/>
      <c r="ELK3" s="128"/>
      <c r="ELL3" s="128"/>
      <c r="ELM3" s="128"/>
      <c r="ELN3" s="128"/>
      <c r="ELO3" s="128"/>
      <c r="ELP3" s="128"/>
      <c r="ELQ3" s="128"/>
      <c r="ELR3" s="128"/>
      <c r="ELS3" s="128"/>
      <c r="ELT3" s="128"/>
      <c r="ELU3" s="128"/>
      <c r="ELV3" s="128"/>
      <c r="ELW3" s="128"/>
      <c r="ELX3" s="128"/>
      <c r="ELY3" s="128"/>
      <c r="ELZ3" s="128"/>
      <c r="EMA3" s="128"/>
      <c r="EMB3" s="128"/>
      <c r="EMC3" s="128"/>
      <c r="EMD3" s="128"/>
      <c r="EME3" s="128"/>
      <c r="EMF3" s="128"/>
      <c r="EMG3" s="128"/>
      <c r="EMH3" s="128"/>
      <c r="EMI3" s="128"/>
      <c r="EMJ3" s="128"/>
      <c r="EMK3" s="128"/>
      <c r="EML3" s="128"/>
      <c r="EMM3" s="128"/>
      <c r="EMN3" s="128"/>
      <c r="EMO3" s="128"/>
      <c r="EMP3" s="128"/>
      <c r="EMQ3" s="128"/>
      <c r="EMR3" s="128"/>
      <c r="EMS3" s="128"/>
      <c r="EMT3" s="128"/>
      <c r="EMU3" s="128"/>
      <c r="EMV3" s="128"/>
      <c r="EMW3" s="128"/>
      <c r="EMX3" s="128"/>
      <c r="EMY3" s="128"/>
      <c r="EMZ3" s="128"/>
      <c r="ENA3" s="128"/>
      <c r="ENB3" s="128"/>
      <c r="ENC3" s="128"/>
      <c r="END3" s="128"/>
      <c r="ENE3" s="128"/>
      <c r="ENF3" s="128"/>
      <c r="ENG3" s="128"/>
      <c r="ENH3" s="128"/>
      <c r="ENI3" s="128"/>
      <c r="ENJ3" s="128"/>
      <c r="ENK3" s="128"/>
      <c r="ENL3" s="128"/>
      <c r="ENM3" s="128"/>
      <c r="ENN3" s="128"/>
      <c r="ENO3" s="128"/>
      <c r="ENP3" s="128"/>
      <c r="ENQ3" s="128"/>
      <c r="ENR3" s="128"/>
      <c r="ENS3" s="128"/>
      <c r="ENT3" s="128"/>
      <c r="ENU3" s="128"/>
      <c r="ENV3" s="128"/>
      <c r="ENW3" s="128"/>
      <c r="ENX3" s="128"/>
      <c r="ENY3" s="128"/>
      <c r="ENZ3" s="128"/>
      <c r="EOA3" s="128"/>
      <c r="EOB3" s="128"/>
      <c r="EOC3" s="128"/>
      <c r="EOD3" s="128"/>
      <c r="EOE3" s="128"/>
      <c r="EOF3" s="128"/>
      <c r="EOG3" s="128"/>
      <c r="EOH3" s="128"/>
      <c r="EOI3" s="128"/>
      <c r="EOJ3" s="128"/>
      <c r="EOK3" s="128"/>
      <c r="EOL3" s="128"/>
      <c r="EOM3" s="128"/>
      <c r="EON3" s="128"/>
      <c r="EOO3" s="128"/>
      <c r="EOP3" s="128"/>
      <c r="EOQ3" s="128"/>
      <c r="EOR3" s="128"/>
      <c r="EOS3" s="128"/>
      <c r="EOT3" s="128"/>
      <c r="EOU3" s="128"/>
      <c r="EOV3" s="128"/>
      <c r="EOW3" s="128"/>
      <c r="EOX3" s="128"/>
      <c r="EOY3" s="128"/>
      <c r="EOZ3" s="128"/>
      <c r="EPA3" s="128"/>
      <c r="EPB3" s="128"/>
      <c r="EPC3" s="128"/>
      <c r="EPD3" s="128"/>
      <c r="EPE3" s="128"/>
      <c r="EPF3" s="128"/>
      <c r="EPG3" s="128"/>
      <c r="EPH3" s="128"/>
      <c r="EPI3" s="128"/>
      <c r="EPJ3" s="128"/>
      <c r="EPK3" s="128"/>
      <c r="EPL3" s="128"/>
      <c r="EPM3" s="128"/>
      <c r="EPN3" s="128"/>
      <c r="EPO3" s="128"/>
      <c r="EPP3" s="128"/>
      <c r="EPQ3" s="128"/>
      <c r="EPR3" s="128"/>
      <c r="EPS3" s="128"/>
      <c r="EPT3" s="128"/>
      <c r="EPU3" s="128"/>
      <c r="EPV3" s="128"/>
      <c r="EPW3" s="128"/>
      <c r="EPX3" s="128"/>
      <c r="EPY3" s="128"/>
      <c r="EPZ3" s="128"/>
      <c r="EQA3" s="128"/>
      <c r="EQB3" s="128"/>
      <c r="EQC3" s="128"/>
      <c r="EQD3" s="128"/>
      <c r="EQE3" s="128"/>
      <c r="EQF3" s="128"/>
      <c r="EQG3" s="128"/>
      <c r="EQH3" s="128"/>
      <c r="EQI3" s="128"/>
      <c r="EQJ3" s="128"/>
      <c r="EQK3" s="128"/>
      <c r="EQL3" s="128"/>
      <c r="EQM3" s="128"/>
      <c r="EQN3" s="128"/>
      <c r="EQO3" s="128"/>
      <c r="EQP3" s="128"/>
      <c r="EQQ3" s="128"/>
      <c r="EQR3" s="128"/>
      <c r="EQS3" s="128"/>
      <c r="EQT3" s="128"/>
      <c r="EQU3" s="128"/>
      <c r="EQV3" s="128"/>
      <c r="EQW3" s="128"/>
      <c r="EQX3" s="128"/>
      <c r="EQY3" s="128"/>
      <c r="EQZ3" s="128"/>
      <c r="ERA3" s="128"/>
      <c r="ERB3" s="128"/>
      <c r="ERC3" s="128"/>
      <c r="ERD3" s="128"/>
      <c r="ERE3" s="128"/>
      <c r="ERF3" s="128"/>
      <c r="ERG3" s="128"/>
      <c r="ERH3" s="128"/>
      <c r="ERI3" s="128"/>
      <c r="ERJ3" s="128"/>
      <c r="ERK3" s="128"/>
      <c r="ERL3" s="128"/>
      <c r="ERM3" s="128"/>
      <c r="ERN3" s="128"/>
      <c r="ERO3" s="128"/>
      <c r="ERP3" s="128"/>
      <c r="ERQ3" s="128"/>
      <c r="ERR3" s="128"/>
      <c r="ERS3" s="128"/>
      <c r="ERT3" s="128"/>
      <c r="ERU3" s="128"/>
      <c r="ERV3" s="128"/>
      <c r="ERW3" s="128"/>
      <c r="ERX3" s="128"/>
      <c r="ERY3" s="128"/>
      <c r="ERZ3" s="128"/>
      <c r="ESA3" s="128"/>
      <c r="ESB3" s="128"/>
      <c r="ESC3" s="128"/>
      <c r="ESD3" s="128"/>
      <c r="ESE3" s="128"/>
      <c r="ESF3" s="128"/>
      <c r="ESG3" s="128"/>
      <c r="ESH3" s="128"/>
      <c r="ESI3" s="128"/>
      <c r="ESJ3" s="128"/>
      <c r="ESK3" s="128"/>
      <c r="ESL3" s="128"/>
      <c r="ESM3" s="128"/>
      <c r="ESN3" s="128"/>
      <c r="ESO3" s="128"/>
      <c r="ESP3" s="128"/>
      <c r="ESQ3" s="128"/>
      <c r="ESR3" s="128"/>
      <c r="ESS3" s="128"/>
      <c r="EST3" s="128"/>
      <c r="ESU3" s="128"/>
      <c r="ESV3" s="128"/>
      <c r="ESW3" s="128"/>
      <c r="ESX3" s="128"/>
      <c r="ESY3" s="128"/>
      <c r="ESZ3" s="128"/>
      <c r="ETA3" s="128"/>
      <c r="ETB3" s="128"/>
      <c r="ETC3" s="128"/>
      <c r="ETD3" s="128"/>
      <c r="ETE3" s="128"/>
      <c r="ETF3" s="128"/>
      <c r="ETG3" s="128"/>
      <c r="ETH3" s="128"/>
      <c r="ETI3" s="128"/>
      <c r="ETJ3" s="128"/>
      <c r="ETK3" s="128"/>
      <c r="ETL3" s="128"/>
      <c r="ETM3" s="128"/>
      <c r="ETN3" s="128"/>
      <c r="ETO3" s="128"/>
      <c r="ETP3" s="128"/>
      <c r="ETQ3" s="128"/>
      <c r="ETR3" s="128"/>
      <c r="ETS3" s="128"/>
      <c r="ETT3" s="128"/>
      <c r="ETU3" s="128"/>
      <c r="ETV3" s="128"/>
      <c r="ETW3" s="128"/>
      <c r="ETX3" s="128"/>
      <c r="ETY3" s="128"/>
      <c r="ETZ3" s="128"/>
      <c r="EUA3" s="128"/>
      <c r="EUB3" s="128"/>
      <c r="EUC3" s="128"/>
      <c r="EUD3" s="128"/>
      <c r="EUE3" s="128"/>
      <c r="EUF3" s="128"/>
      <c r="EUG3" s="128"/>
      <c r="EUH3" s="128"/>
      <c r="EUI3" s="128"/>
      <c r="EUJ3" s="128"/>
      <c r="EUK3" s="128"/>
      <c r="EUL3" s="128"/>
      <c r="EUM3" s="128"/>
      <c r="EUN3" s="128"/>
      <c r="EUO3" s="128"/>
      <c r="EUP3" s="128"/>
      <c r="EUQ3" s="128"/>
      <c r="EUR3" s="128"/>
      <c r="EUS3" s="128"/>
      <c r="EUT3" s="128"/>
      <c r="EUU3" s="128"/>
      <c r="EUV3" s="128"/>
      <c r="EUW3" s="128"/>
      <c r="EUX3" s="128"/>
      <c r="EUY3" s="128"/>
      <c r="EUZ3" s="128"/>
      <c r="EVA3" s="128"/>
      <c r="EVB3" s="128"/>
      <c r="EVC3" s="128"/>
      <c r="EVD3" s="128"/>
      <c r="EVE3" s="128"/>
      <c r="EVF3" s="128"/>
      <c r="EVG3" s="128"/>
      <c r="EVH3" s="128"/>
      <c r="EVI3" s="128"/>
      <c r="EVJ3" s="128"/>
      <c r="EVK3" s="128"/>
      <c r="EVL3" s="128"/>
      <c r="EVM3" s="128"/>
      <c r="EVN3" s="128"/>
      <c r="EVO3" s="128"/>
      <c r="EVP3" s="128"/>
      <c r="EVQ3" s="128"/>
      <c r="EVR3" s="128"/>
      <c r="EVS3" s="128"/>
      <c r="EVT3" s="128"/>
      <c r="EVU3" s="128"/>
      <c r="EVV3" s="128"/>
      <c r="EVW3" s="128"/>
      <c r="EVX3" s="128"/>
      <c r="EVY3" s="128"/>
      <c r="EVZ3" s="128"/>
      <c r="EWA3" s="128"/>
      <c r="EWB3" s="128"/>
      <c r="EWC3" s="128"/>
      <c r="EWD3" s="128"/>
      <c r="EWE3" s="128"/>
      <c r="EWF3" s="128"/>
      <c r="EWG3" s="128"/>
      <c r="EWH3" s="128"/>
      <c r="EWI3" s="128"/>
      <c r="EWJ3" s="128"/>
      <c r="EWK3" s="128"/>
      <c r="EWL3" s="128"/>
      <c r="EWM3" s="128"/>
      <c r="EWN3" s="128"/>
      <c r="EWO3" s="128"/>
      <c r="EWP3" s="128"/>
      <c r="EWQ3" s="128"/>
      <c r="EWR3" s="128"/>
      <c r="EWS3" s="128"/>
      <c r="EWT3" s="128"/>
      <c r="EWU3" s="128"/>
      <c r="EWV3" s="128"/>
      <c r="EWW3" s="128"/>
      <c r="EWX3" s="128"/>
      <c r="EWY3" s="128"/>
      <c r="EWZ3" s="128"/>
      <c r="EXA3" s="128"/>
      <c r="EXB3" s="128"/>
      <c r="EXC3" s="128"/>
      <c r="EXD3" s="128"/>
      <c r="EXE3" s="128"/>
      <c r="EXF3" s="128"/>
      <c r="EXG3" s="128"/>
      <c r="EXH3" s="128"/>
      <c r="EXI3" s="128"/>
      <c r="EXJ3" s="128"/>
      <c r="EXK3" s="128"/>
      <c r="EXL3" s="128"/>
      <c r="EXM3" s="128"/>
      <c r="EXN3" s="128"/>
      <c r="EXO3" s="128"/>
      <c r="EXP3" s="128"/>
      <c r="EXQ3" s="128"/>
      <c r="EXR3" s="128"/>
      <c r="EXS3" s="128"/>
      <c r="EXT3" s="128"/>
      <c r="EXU3" s="128"/>
      <c r="EXV3" s="128"/>
      <c r="EXW3" s="128"/>
      <c r="EXX3" s="128"/>
      <c r="EXY3" s="128"/>
      <c r="EXZ3" s="128"/>
      <c r="EYA3" s="128"/>
      <c r="EYB3" s="128"/>
      <c r="EYC3" s="128"/>
      <c r="EYD3" s="128"/>
      <c r="EYE3" s="128"/>
      <c r="EYF3" s="128"/>
      <c r="EYG3" s="128"/>
      <c r="EYH3" s="128"/>
      <c r="EYI3" s="128"/>
      <c r="EYJ3" s="128"/>
      <c r="EYK3" s="128"/>
      <c r="EYL3" s="128"/>
      <c r="EYM3" s="128"/>
      <c r="EYN3" s="128"/>
      <c r="EYO3" s="128"/>
      <c r="EYP3" s="128"/>
      <c r="EYQ3" s="128"/>
      <c r="EYR3" s="128"/>
      <c r="EYS3" s="128"/>
      <c r="EYT3" s="128"/>
      <c r="EYU3" s="128"/>
      <c r="EYV3" s="128"/>
      <c r="EYW3" s="128"/>
      <c r="EYX3" s="128"/>
      <c r="EYY3" s="128"/>
      <c r="EYZ3" s="128"/>
      <c r="EZA3" s="128"/>
      <c r="EZB3" s="128"/>
      <c r="EZC3" s="128"/>
      <c r="EZD3" s="128"/>
      <c r="EZE3" s="128"/>
      <c r="EZF3" s="128"/>
      <c r="EZG3" s="128"/>
      <c r="EZH3" s="128"/>
      <c r="EZI3" s="128"/>
      <c r="EZJ3" s="128"/>
      <c r="EZK3" s="128"/>
      <c r="EZL3" s="128"/>
      <c r="EZM3" s="128"/>
      <c r="EZN3" s="128"/>
      <c r="EZO3" s="128"/>
      <c r="EZP3" s="128"/>
      <c r="EZQ3" s="128"/>
      <c r="EZR3" s="128"/>
      <c r="EZS3" s="128"/>
      <c r="EZT3" s="128"/>
      <c r="EZU3" s="128"/>
      <c r="EZV3" s="128"/>
      <c r="EZW3" s="128"/>
      <c r="EZX3" s="128"/>
      <c r="EZY3" s="128"/>
      <c r="EZZ3" s="128"/>
      <c r="FAA3" s="128"/>
      <c r="FAB3" s="128"/>
      <c r="FAC3" s="128"/>
      <c r="FAD3" s="128"/>
      <c r="FAE3" s="128"/>
      <c r="FAF3" s="128"/>
      <c r="FAG3" s="128"/>
      <c r="FAH3" s="128"/>
      <c r="FAI3" s="128"/>
      <c r="FAJ3" s="128"/>
      <c r="FAK3" s="128"/>
      <c r="FAL3" s="128"/>
      <c r="FAM3" s="128"/>
      <c r="FAN3" s="128"/>
      <c r="FAO3" s="128"/>
      <c r="FAP3" s="128"/>
      <c r="FAQ3" s="128"/>
      <c r="FAR3" s="128"/>
      <c r="FAS3" s="128"/>
      <c r="FAT3" s="128"/>
      <c r="FAU3" s="128"/>
      <c r="FAV3" s="128"/>
      <c r="FAW3" s="128"/>
      <c r="FAX3" s="128"/>
      <c r="FAY3" s="128"/>
      <c r="FAZ3" s="128"/>
      <c r="FBA3" s="128"/>
      <c r="FBB3" s="128"/>
      <c r="FBC3" s="128"/>
      <c r="FBD3" s="128"/>
      <c r="FBE3" s="128"/>
      <c r="FBF3" s="128"/>
      <c r="FBG3" s="128"/>
      <c r="FBH3" s="128"/>
      <c r="FBI3" s="128"/>
      <c r="FBJ3" s="128"/>
      <c r="FBK3" s="128"/>
      <c r="FBL3" s="128"/>
      <c r="FBM3" s="128"/>
      <c r="FBN3" s="128"/>
      <c r="FBO3" s="128"/>
      <c r="FBP3" s="128"/>
      <c r="FBQ3" s="128"/>
      <c r="FBR3" s="128"/>
      <c r="FBS3" s="128"/>
      <c r="FBT3" s="128"/>
      <c r="FBU3" s="128"/>
      <c r="FBV3" s="128"/>
      <c r="FBW3" s="128"/>
      <c r="FBX3" s="128"/>
      <c r="FBY3" s="128"/>
      <c r="FBZ3" s="128"/>
      <c r="FCA3" s="128"/>
      <c r="FCB3" s="128"/>
      <c r="FCC3" s="128"/>
      <c r="FCD3" s="128"/>
      <c r="FCE3" s="128"/>
      <c r="FCF3" s="128"/>
      <c r="FCG3" s="128"/>
      <c r="FCH3" s="128"/>
      <c r="FCI3" s="128"/>
      <c r="FCJ3" s="128"/>
      <c r="FCK3" s="128"/>
      <c r="FCL3" s="128"/>
      <c r="FCM3" s="128"/>
      <c r="FCN3" s="128"/>
      <c r="FCO3" s="128"/>
      <c r="FCP3" s="128"/>
      <c r="FCQ3" s="128"/>
      <c r="FCR3" s="128"/>
      <c r="FCS3" s="128"/>
      <c r="FCT3" s="128"/>
      <c r="FCU3" s="128"/>
      <c r="FCV3" s="128"/>
      <c r="FCW3" s="128"/>
      <c r="FCX3" s="128"/>
      <c r="FCY3" s="128"/>
      <c r="FCZ3" s="128"/>
      <c r="FDA3" s="128"/>
      <c r="FDB3" s="128"/>
      <c r="FDC3" s="128"/>
      <c r="FDD3" s="128"/>
      <c r="FDE3" s="128"/>
      <c r="FDF3" s="128"/>
      <c r="FDG3" s="128"/>
      <c r="FDH3" s="128"/>
      <c r="FDI3" s="128"/>
      <c r="FDJ3" s="128"/>
      <c r="FDK3" s="128"/>
      <c r="FDL3" s="128"/>
      <c r="FDM3" s="128"/>
      <c r="FDN3" s="128"/>
      <c r="FDO3" s="128"/>
      <c r="FDP3" s="128"/>
      <c r="FDQ3" s="128"/>
      <c r="FDR3" s="128"/>
      <c r="FDS3" s="128"/>
      <c r="FDT3" s="128"/>
      <c r="FDU3" s="128"/>
      <c r="FDV3" s="128"/>
      <c r="FDW3" s="128"/>
      <c r="FDX3" s="128"/>
      <c r="FDY3" s="128"/>
      <c r="FDZ3" s="128"/>
      <c r="FEA3" s="128"/>
      <c r="FEB3" s="128"/>
      <c r="FEC3" s="128"/>
      <c r="FED3" s="128"/>
      <c r="FEE3" s="128"/>
      <c r="FEF3" s="128"/>
      <c r="FEG3" s="128"/>
      <c r="FEH3" s="128"/>
      <c r="FEI3" s="128"/>
      <c r="FEJ3" s="128"/>
      <c r="FEK3" s="128"/>
      <c r="FEL3" s="128"/>
      <c r="FEM3" s="128"/>
      <c r="FEN3" s="128"/>
      <c r="FEO3" s="128"/>
      <c r="FEP3" s="128"/>
      <c r="FEQ3" s="128"/>
      <c r="FER3" s="128"/>
      <c r="FES3" s="128"/>
      <c r="FET3" s="128"/>
      <c r="FEU3" s="128"/>
      <c r="FEV3" s="128"/>
      <c r="FEW3" s="128"/>
      <c r="FEX3" s="128"/>
      <c r="FEY3" s="128"/>
      <c r="FEZ3" s="128"/>
      <c r="FFA3" s="128"/>
      <c r="FFB3" s="128"/>
      <c r="FFC3" s="128"/>
      <c r="FFD3" s="128"/>
      <c r="FFE3" s="128"/>
      <c r="FFF3" s="128"/>
      <c r="FFG3" s="128"/>
      <c r="FFH3" s="128"/>
      <c r="FFI3" s="128"/>
      <c r="FFJ3" s="128"/>
      <c r="FFK3" s="128"/>
      <c r="FFL3" s="128"/>
      <c r="FFM3" s="128"/>
      <c r="FFN3" s="128"/>
      <c r="FFO3" s="128"/>
      <c r="FFP3" s="128"/>
      <c r="FFQ3" s="128"/>
      <c r="FFR3" s="128"/>
      <c r="FFS3" s="128"/>
      <c r="FFT3" s="128"/>
      <c r="FFU3" s="128"/>
      <c r="FFV3" s="128"/>
      <c r="FFW3" s="128"/>
      <c r="FFX3" s="128"/>
      <c r="FFY3" s="128"/>
      <c r="FFZ3" s="128"/>
      <c r="FGA3" s="128"/>
      <c r="FGB3" s="128"/>
      <c r="FGC3" s="128"/>
      <c r="FGD3" s="128"/>
      <c r="FGE3" s="128"/>
      <c r="FGF3" s="128"/>
      <c r="FGG3" s="128"/>
      <c r="FGH3" s="128"/>
      <c r="FGI3" s="128"/>
      <c r="FGJ3" s="128"/>
      <c r="FGK3" s="128"/>
      <c r="FGL3" s="128"/>
      <c r="FGM3" s="128"/>
      <c r="FGN3" s="128"/>
      <c r="FGO3" s="128"/>
      <c r="FGP3" s="128"/>
      <c r="FGQ3" s="128"/>
      <c r="FGR3" s="128"/>
      <c r="FGS3" s="128"/>
      <c r="FGT3" s="128"/>
      <c r="FGU3" s="128"/>
      <c r="FGV3" s="128"/>
      <c r="FGW3" s="128"/>
      <c r="FGX3" s="128"/>
      <c r="FGY3" s="128"/>
      <c r="FGZ3" s="128"/>
      <c r="FHA3" s="128"/>
      <c r="FHB3" s="128"/>
      <c r="FHC3" s="128"/>
      <c r="FHD3" s="128"/>
      <c r="FHE3" s="128"/>
      <c r="FHF3" s="128"/>
      <c r="FHG3" s="128"/>
      <c r="FHH3" s="128"/>
      <c r="FHI3" s="128"/>
      <c r="FHJ3" s="128"/>
      <c r="FHK3" s="128"/>
      <c r="FHL3" s="128"/>
      <c r="FHM3" s="128"/>
      <c r="FHN3" s="128"/>
      <c r="FHO3" s="128"/>
      <c r="FHP3" s="128"/>
      <c r="FHQ3" s="128"/>
      <c r="FHR3" s="128"/>
      <c r="FHS3" s="128"/>
      <c r="FHT3" s="128"/>
      <c r="FHU3" s="128"/>
      <c r="FHV3" s="128"/>
      <c r="FHW3" s="128"/>
      <c r="FHX3" s="128"/>
      <c r="FHY3" s="128"/>
      <c r="FHZ3" s="128"/>
      <c r="FIA3" s="128"/>
      <c r="FIB3" s="128"/>
      <c r="FIC3" s="128"/>
      <c r="FID3" s="128"/>
      <c r="FIE3" s="128"/>
      <c r="FIF3" s="128"/>
      <c r="FIG3" s="128"/>
      <c r="FIH3" s="128"/>
      <c r="FII3" s="128"/>
      <c r="FIJ3" s="128"/>
      <c r="FIK3" s="128"/>
      <c r="FIL3" s="128"/>
      <c r="FIM3" s="128"/>
      <c r="FIN3" s="128"/>
      <c r="FIO3" s="128"/>
      <c r="FIP3" s="128"/>
      <c r="FIQ3" s="128"/>
      <c r="FIR3" s="128"/>
      <c r="FIS3" s="128"/>
      <c r="FIT3" s="128"/>
      <c r="FIU3" s="128"/>
      <c r="FIV3" s="128"/>
      <c r="FIW3" s="128"/>
      <c r="FIX3" s="128"/>
      <c r="FIY3" s="128"/>
      <c r="FIZ3" s="128"/>
      <c r="FJA3" s="128"/>
      <c r="FJB3" s="128"/>
      <c r="FJC3" s="128"/>
      <c r="FJD3" s="128"/>
      <c r="FJE3" s="128"/>
      <c r="FJF3" s="128"/>
      <c r="FJG3" s="128"/>
      <c r="FJH3" s="128"/>
      <c r="FJI3" s="128"/>
      <c r="FJJ3" s="128"/>
      <c r="FJK3" s="128"/>
      <c r="FJL3" s="128"/>
      <c r="FJM3" s="128"/>
      <c r="FJN3" s="128"/>
      <c r="FJO3" s="128"/>
      <c r="FJP3" s="128"/>
      <c r="FJQ3" s="128"/>
      <c r="FJR3" s="128"/>
      <c r="FJS3" s="128"/>
      <c r="FJT3" s="128"/>
      <c r="FJU3" s="128"/>
      <c r="FJV3" s="128"/>
      <c r="FJW3" s="128"/>
      <c r="FJX3" s="128"/>
      <c r="FJY3" s="128"/>
      <c r="FJZ3" s="128"/>
      <c r="FKA3" s="128"/>
      <c r="FKB3" s="128"/>
      <c r="FKC3" s="128"/>
      <c r="FKD3" s="128"/>
      <c r="FKE3" s="128"/>
      <c r="FKF3" s="128"/>
      <c r="FKG3" s="128"/>
      <c r="FKH3" s="128"/>
      <c r="FKI3" s="128"/>
      <c r="FKJ3" s="128"/>
      <c r="FKK3" s="128"/>
      <c r="FKL3" s="128"/>
      <c r="FKM3" s="128"/>
      <c r="FKN3" s="128"/>
      <c r="FKO3" s="128"/>
      <c r="FKP3" s="128"/>
      <c r="FKQ3" s="128"/>
      <c r="FKR3" s="128"/>
      <c r="FKS3" s="128"/>
      <c r="FKT3" s="128"/>
      <c r="FKU3" s="128"/>
      <c r="FKV3" s="128"/>
      <c r="FKW3" s="128"/>
      <c r="FKX3" s="128"/>
      <c r="FKY3" s="128"/>
      <c r="FKZ3" s="128"/>
      <c r="FLA3" s="128"/>
      <c r="FLB3" s="128"/>
      <c r="FLC3" s="128"/>
      <c r="FLD3" s="128"/>
      <c r="FLE3" s="128"/>
      <c r="FLF3" s="128"/>
      <c r="FLG3" s="128"/>
      <c r="FLH3" s="128"/>
      <c r="FLI3" s="128"/>
      <c r="FLJ3" s="128"/>
      <c r="FLK3" s="128"/>
      <c r="FLL3" s="128"/>
      <c r="FLM3" s="128"/>
      <c r="FLN3" s="128"/>
      <c r="FLO3" s="128"/>
      <c r="FLP3" s="128"/>
      <c r="FLQ3" s="128"/>
      <c r="FLR3" s="128"/>
      <c r="FLS3" s="128"/>
      <c r="FLT3" s="128"/>
      <c r="FLU3" s="128"/>
      <c r="FLV3" s="128"/>
      <c r="FLW3" s="128"/>
      <c r="FLX3" s="128"/>
      <c r="FLY3" s="128"/>
      <c r="FLZ3" s="128"/>
      <c r="FMA3" s="128"/>
      <c r="FMB3" s="128"/>
      <c r="FMC3" s="128"/>
      <c r="FMD3" s="128"/>
      <c r="FME3" s="128"/>
      <c r="FMF3" s="128"/>
      <c r="FMG3" s="128"/>
      <c r="FMH3" s="128"/>
      <c r="FMI3" s="128"/>
      <c r="FMJ3" s="128"/>
      <c r="FMK3" s="128"/>
      <c r="FML3" s="128"/>
      <c r="FMM3" s="128"/>
      <c r="FMN3" s="128"/>
      <c r="FMO3" s="128"/>
      <c r="FMP3" s="128"/>
      <c r="FMQ3" s="128"/>
      <c r="FMR3" s="128"/>
      <c r="FMS3" s="128"/>
      <c r="FMT3" s="128"/>
      <c r="FMU3" s="128"/>
      <c r="FMV3" s="128"/>
      <c r="FMW3" s="128"/>
      <c r="FMX3" s="128"/>
      <c r="FMY3" s="128"/>
      <c r="FMZ3" s="128"/>
      <c r="FNA3" s="128"/>
      <c r="FNB3" s="128"/>
      <c r="FNC3" s="128"/>
      <c r="FND3" s="128"/>
      <c r="FNE3" s="128"/>
      <c r="FNF3" s="128"/>
      <c r="FNG3" s="128"/>
      <c r="FNH3" s="128"/>
      <c r="FNI3" s="128"/>
      <c r="FNJ3" s="128"/>
      <c r="FNK3" s="128"/>
      <c r="FNL3" s="128"/>
      <c r="FNM3" s="128"/>
      <c r="FNN3" s="128"/>
      <c r="FNO3" s="128"/>
      <c r="FNP3" s="128"/>
      <c r="FNQ3" s="128"/>
      <c r="FNR3" s="128"/>
      <c r="FNS3" s="128"/>
      <c r="FNT3" s="128"/>
      <c r="FNU3" s="128"/>
      <c r="FNV3" s="128"/>
      <c r="FNW3" s="128"/>
      <c r="FNX3" s="128"/>
      <c r="FNY3" s="128"/>
      <c r="FNZ3" s="128"/>
      <c r="FOA3" s="128"/>
      <c r="FOB3" s="128"/>
      <c r="FOC3" s="128"/>
      <c r="FOD3" s="128"/>
      <c r="FOE3" s="128"/>
      <c r="FOF3" s="128"/>
      <c r="FOG3" s="128"/>
      <c r="FOH3" s="128"/>
      <c r="FOI3" s="128"/>
      <c r="FOJ3" s="128"/>
      <c r="FOK3" s="128"/>
      <c r="FOL3" s="128"/>
      <c r="FOM3" s="128"/>
      <c r="FON3" s="128"/>
      <c r="FOO3" s="128"/>
      <c r="FOP3" s="128"/>
      <c r="FOQ3" s="128"/>
      <c r="FOR3" s="128"/>
      <c r="FOS3" s="128"/>
      <c r="FOT3" s="128"/>
      <c r="FOU3" s="128"/>
      <c r="FOV3" s="128"/>
      <c r="FOW3" s="128"/>
      <c r="FOX3" s="128"/>
      <c r="FOY3" s="128"/>
      <c r="FOZ3" s="128"/>
      <c r="FPA3" s="128"/>
      <c r="FPB3" s="128"/>
      <c r="FPC3" s="128"/>
      <c r="FPD3" s="128"/>
      <c r="FPE3" s="128"/>
      <c r="FPF3" s="128"/>
      <c r="FPG3" s="128"/>
      <c r="FPH3" s="128"/>
      <c r="FPI3" s="128"/>
      <c r="FPJ3" s="128"/>
      <c r="FPK3" s="128"/>
      <c r="FPL3" s="128"/>
      <c r="FPM3" s="128"/>
      <c r="FPN3" s="128"/>
      <c r="FPO3" s="128"/>
      <c r="FPP3" s="128"/>
      <c r="FPQ3" s="128"/>
      <c r="FPR3" s="128"/>
      <c r="FPS3" s="128"/>
      <c r="FPT3" s="128"/>
      <c r="FPU3" s="128"/>
      <c r="FPV3" s="128"/>
      <c r="FPW3" s="128"/>
      <c r="FPX3" s="128"/>
      <c r="FPY3" s="128"/>
      <c r="FPZ3" s="128"/>
      <c r="FQA3" s="128"/>
      <c r="FQB3" s="128"/>
      <c r="FQC3" s="128"/>
      <c r="FQD3" s="128"/>
      <c r="FQE3" s="128"/>
      <c r="FQF3" s="128"/>
      <c r="FQG3" s="128"/>
      <c r="FQH3" s="128"/>
      <c r="FQI3" s="128"/>
      <c r="FQJ3" s="128"/>
      <c r="FQK3" s="128"/>
      <c r="FQL3" s="128"/>
      <c r="FQM3" s="128"/>
      <c r="FQN3" s="128"/>
      <c r="FQO3" s="128"/>
      <c r="FQP3" s="128"/>
      <c r="FQQ3" s="128"/>
      <c r="FQR3" s="128"/>
      <c r="FQS3" s="128"/>
      <c r="FQT3" s="128"/>
      <c r="FQU3" s="128"/>
      <c r="FQV3" s="128"/>
      <c r="FQW3" s="128"/>
      <c r="FQX3" s="128"/>
      <c r="FQY3" s="128"/>
      <c r="FQZ3" s="128"/>
      <c r="FRA3" s="128"/>
      <c r="FRB3" s="128"/>
      <c r="FRC3" s="128"/>
      <c r="FRD3" s="128"/>
      <c r="FRE3" s="128"/>
      <c r="FRF3" s="128"/>
      <c r="FRG3" s="128"/>
      <c r="FRH3" s="128"/>
      <c r="FRI3" s="128"/>
      <c r="FRJ3" s="128"/>
      <c r="FRK3" s="128"/>
      <c r="FRL3" s="128"/>
      <c r="FRM3" s="128"/>
      <c r="FRN3" s="128"/>
      <c r="FRO3" s="128"/>
      <c r="FRP3" s="128"/>
      <c r="FRQ3" s="128"/>
      <c r="FRR3" s="128"/>
      <c r="FRS3" s="128"/>
      <c r="FRT3" s="128"/>
      <c r="FRU3" s="128"/>
      <c r="FRV3" s="128"/>
      <c r="FRW3" s="128"/>
      <c r="FRX3" s="128"/>
      <c r="FRY3" s="128"/>
      <c r="FRZ3" s="128"/>
      <c r="FSA3" s="128"/>
      <c r="FSB3" s="128"/>
      <c r="FSC3" s="128"/>
      <c r="FSD3" s="128"/>
      <c r="FSE3" s="128"/>
      <c r="FSF3" s="128"/>
      <c r="FSG3" s="128"/>
      <c r="FSH3" s="128"/>
      <c r="FSI3" s="128"/>
      <c r="FSJ3" s="128"/>
      <c r="FSK3" s="128"/>
      <c r="FSL3" s="128"/>
      <c r="FSM3" s="128"/>
      <c r="FSN3" s="128"/>
      <c r="FSO3" s="128"/>
      <c r="FSP3" s="128"/>
      <c r="FSQ3" s="128"/>
      <c r="FSR3" s="128"/>
      <c r="FSS3" s="128"/>
      <c r="FST3" s="128"/>
      <c r="FSU3" s="128"/>
      <c r="FSV3" s="128"/>
      <c r="FSW3" s="128"/>
      <c r="FSX3" s="128"/>
      <c r="FSY3" s="128"/>
      <c r="FSZ3" s="128"/>
      <c r="FTA3" s="128"/>
      <c r="FTB3" s="128"/>
      <c r="FTC3" s="128"/>
      <c r="FTD3" s="128"/>
      <c r="FTE3" s="128"/>
      <c r="FTF3" s="128"/>
      <c r="FTG3" s="128"/>
      <c r="FTH3" s="128"/>
      <c r="FTI3" s="128"/>
      <c r="FTJ3" s="128"/>
      <c r="FTK3" s="128"/>
      <c r="FTL3" s="128"/>
      <c r="FTM3" s="128"/>
      <c r="FTN3" s="128"/>
      <c r="FTO3" s="128"/>
      <c r="FTP3" s="128"/>
      <c r="FTQ3" s="128"/>
      <c r="FTR3" s="128"/>
      <c r="FTS3" s="128"/>
      <c r="FTT3" s="128"/>
      <c r="FTU3" s="128"/>
      <c r="FTV3" s="128"/>
      <c r="FTW3" s="128"/>
      <c r="FTX3" s="128"/>
      <c r="FTY3" s="128"/>
      <c r="FTZ3" s="128"/>
      <c r="FUA3" s="128"/>
      <c r="FUB3" s="128"/>
      <c r="FUC3" s="128"/>
      <c r="FUD3" s="128"/>
      <c r="FUE3" s="128"/>
      <c r="FUF3" s="128"/>
      <c r="FUG3" s="128"/>
      <c r="FUH3" s="128"/>
      <c r="FUI3" s="128"/>
      <c r="FUJ3" s="128"/>
      <c r="FUK3" s="128"/>
      <c r="FUL3" s="128"/>
      <c r="FUM3" s="128"/>
      <c r="FUN3" s="128"/>
      <c r="FUO3" s="128"/>
      <c r="FUP3" s="128"/>
      <c r="FUQ3" s="128"/>
      <c r="FUR3" s="128"/>
      <c r="FUS3" s="128"/>
      <c r="FUT3" s="128"/>
      <c r="FUU3" s="128"/>
      <c r="FUV3" s="128"/>
      <c r="FUW3" s="128"/>
      <c r="FUX3" s="128"/>
      <c r="FUY3" s="128"/>
      <c r="FUZ3" s="128"/>
      <c r="FVA3" s="128"/>
      <c r="FVB3" s="128"/>
      <c r="FVC3" s="128"/>
      <c r="FVD3" s="128"/>
      <c r="FVE3" s="128"/>
      <c r="FVF3" s="128"/>
      <c r="FVG3" s="128"/>
      <c r="FVH3" s="128"/>
      <c r="FVI3" s="128"/>
      <c r="FVJ3" s="128"/>
      <c r="FVK3" s="128"/>
      <c r="FVL3" s="128"/>
      <c r="FVM3" s="128"/>
      <c r="FVN3" s="128"/>
      <c r="FVO3" s="128"/>
      <c r="FVP3" s="128"/>
      <c r="FVQ3" s="128"/>
      <c r="FVR3" s="128"/>
      <c r="FVS3" s="128"/>
      <c r="FVT3" s="128"/>
      <c r="FVU3" s="128"/>
      <c r="FVV3" s="128"/>
      <c r="FVW3" s="128"/>
      <c r="FVX3" s="128"/>
      <c r="FVY3" s="128"/>
      <c r="FVZ3" s="128"/>
      <c r="FWA3" s="128"/>
      <c r="FWB3" s="128"/>
      <c r="FWC3" s="128"/>
      <c r="FWD3" s="128"/>
      <c r="FWE3" s="128"/>
      <c r="FWF3" s="128"/>
      <c r="FWG3" s="128"/>
      <c r="FWH3" s="128"/>
      <c r="FWI3" s="128"/>
      <c r="FWJ3" s="128"/>
      <c r="FWK3" s="128"/>
      <c r="FWL3" s="128"/>
      <c r="FWM3" s="128"/>
      <c r="FWN3" s="128"/>
      <c r="FWO3" s="128"/>
      <c r="FWP3" s="128"/>
      <c r="FWQ3" s="128"/>
      <c r="FWR3" s="128"/>
      <c r="FWS3" s="128"/>
      <c r="FWT3" s="128"/>
      <c r="FWU3" s="128"/>
      <c r="FWV3" s="128"/>
      <c r="FWW3" s="128"/>
      <c r="FWX3" s="128"/>
      <c r="FWY3" s="128"/>
      <c r="FWZ3" s="128"/>
      <c r="FXA3" s="128"/>
      <c r="FXB3" s="128"/>
      <c r="FXC3" s="128"/>
      <c r="FXD3" s="128"/>
      <c r="FXE3" s="128"/>
      <c r="FXF3" s="128"/>
      <c r="FXG3" s="128"/>
      <c r="FXH3" s="128"/>
      <c r="FXI3" s="128"/>
      <c r="FXJ3" s="128"/>
      <c r="FXK3" s="128"/>
      <c r="FXL3" s="128"/>
      <c r="FXM3" s="128"/>
      <c r="FXN3" s="128"/>
      <c r="FXO3" s="128"/>
      <c r="FXP3" s="128"/>
      <c r="FXQ3" s="128"/>
      <c r="FXR3" s="128"/>
      <c r="FXS3" s="128"/>
      <c r="FXT3" s="128"/>
      <c r="FXU3" s="128"/>
      <c r="FXV3" s="128"/>
      <c r="FXW3" s="128"/>
      <c r="FXX3" s="128"/>
      <c r="FXY3" s="128"/>
      <c r="FXZ3" s="128"/>
      <c r="FYA3" s="128"/>
      <c r="FYB3" s="128"/>
      <c r="FYC3" s="128"/>
      <c r="FYD3" s="128"/>
      <c r="FYE3" s="128"/>
      <c r="FYF3" s="128"/>
      <c r="FYG3" s="128"/>
      <c r="FYH3" s="128"/>
      <c r="FYI3" s="128"/>
      <c r="FYJ3" s="128"/>
      <c r="FYK3" s="128"/>
      <c r="FYL3" s="128"/>
      <c r="FYM3" s="128"/>
      <c r="FYN3" s="128"/>
      <c r="FYO3" s="128"/>
      <c r="FYP3" s="128"/>
      <c r="FYQ3" s="128"/>
      <c r="FYR3" s="128"/>
      <c r="FYS3" s="128"/>
      <c r="FYT3" s="128"/>
      <c r="FYU3" s="128"/>
      <c r="FYV3" s="128"/>
      <c r="FYW3" s="128"/>
      <c r="FYX3" s="128"/>
      <c r="FYY3" s="128"/>
      <c r="FYZ3" s="128"/>
      <c r="FZA3" s="128"/>
      <c r="FZB3" s="128"/>
      <c r="FZC3" s="128"/>
      <c r="FZD3" s="128"/>
      <c r="FZE3" s="128"/>
      <c r="FZF3" s="128"/>
      <c r="FZG3" s="128"/>
      <c r="FZH3" s="128"/>
      <c r="FZI3" s="128"/>
      <c r="FZJ3" s="128"/>
      <c r="FZK3" s="128"/>
      <c r="FZL3" s="128"/>
      <c r="FZM3" s="128"/>
      <c r="FZN3" s="128"/>
      <c r="FZO3" s="128"/>
      <c r="FZP3" s="128"/>
      <c r="FZQ3" s="128"/>
      <c r="FZR3" s="128"/>
      <c r="FZS3" s="128"/>
      <c r="FZT3" s="128"/>
      <c r="FZU3" s="128"/>
      <c r="FZV3" s="128"/>
      <c r="FZW3" s="128"/>
      <c r="FZX3" s="128"/>
      <c r="FZY3" s="128"/>
      <c r="FZZ3" s="128"/>
      <c r="GAA3" s="128"/>
      <c r="GAB3" s="128"/>
      <c r="GAC3" s="128"/>
      <c r="GAD3" s="128"/>
      <c r="GAE3" s="128"/>
      <c r="GAF3" s="128"/>
      <c r="GAG3" s="128"/>
      <c r="GAH3" s="128"/>
      <c r="GAI3" s="128"/>
      <c r="GAJ3" s="128"/>
      <c r="GAK3" s="128"/>
      <c r="GAL3" s="128"/>
      <c r="GAM3" s="128"/>
      <c r="GAN3" s="128"/>
      <c r="GAO3" s="128"/>
      <c r="GAP3" s="128"/>
      <c r="GAQ3" s="128"/>
      <c r="GAR3" s="128"/>
      <c r="GAS3" s="128"/>
      <c r="GAT3" s="128"/>
      <c r="GAU3" s="128"/>
      <c r="GAV3" s="128"/>
      <c r="GAW3" s="128"/>
      <c r="GAX3" s="128"/>
      <c r="GAY3" s="128"/>
      <c r="GAZ3" s="128"/>
      <c r="GBA3" s="128"/>
      <c r="GBB3" s="128"/>
      <c r="GBC3" s="128"/>
      <c r="GBD3" s="128"/>
      <c r="GBE3" s="128"/>
      <c r="GBF3" s="128"/>
      <c r="GBG3" s="128"/>
      <c r="GBH3" s="128"/>
      <c r="GBI3" s="128"/>
      <c r="GBJ3" s="128"/>
      <c r="GBK3" s="128"/>
      <c r="GBL3" s="128"/>
      <c r="GBM3" s="128"/>
      <c r="GBN3" s="128"/>
      <c r="GBO3" s="128"/>
      <c r="GBP3" s="128"/>
      <c r="GBQ3" s="128"/>
      <c r="GBR3" s="128"/>
      <c r="GBS3" s="128"/>
      <c r="GBT3" s="128"/>
      <c r="GBU3" s="128"/>
      <c r="GBV3" s="128"/>
      <c r="GBW3" s="128"/>
      <c r="GBX3" s="128"/>
      <c r="GBY3" s="128"/>
      <c r="GBZ3" s="128"/>
      <c r="GCA3" s="128"/>
      <c r="GCB3" s="128"/>
      <c r="GCC3" s="128"/>
      <c r="GCD3" s="128"/>
      <c r="GCE3" s="128"/>
      <c r="GCF3" s="128"/>
      <c r="GCG3" s="128"/>
      <c r="GCH3" s="128"/>
      <c r="GCI3" s="128"/>
      <c r="GCJ3" s="128"/>
      <c r="GCK3" s="128"/>
      <c r="GCL3" s="128"/>
      <c r="GCM3" s="128"/>
      <c r="GCN3" s="128"/>
      <c r="GCO3" s="128"/>
      <c r="GCP3" s="128"/>
      <c r="GCQ3" s="128"/>
      <c r="GCR3" s="128"/>
      <c r="GCS3" s="128"/>
      <c r="GCT3" s="128"/>
      <c r="GCU3" s="128"/>
      <c r="GCV3" s="128"/>
      <c r="GCW3" s="128"/>
      <c r="GCX3" s="128"/>
      <c r="GCY3" s="128"/>
      <c r="GCZ3" s="128"/>
      <c r="GDA3" s="128"/>
      <c r="GDB3" s="128"/>
      <c r="GDC3" s="128"/>
      <c r="GDD3" s="128"/>
      <c r="GDE3" s="128"/>
      <c r="GDF3" s="128"/>
      <c r="GDG3" s="128"/>
      <c r="GDH3" s="128"/>
      <c r="GDI3" s="128"/>
      <c r="GDJ3" s="128"/>
      <c r="GDK3" s="128"/>
      <c r="GDL3" s="128"/>
      <c r="GDM3" s="128"/>
      <c r="GDN3" s="128"/>
      <c r="GDO3" s="128"/>
      <c r="GDP3" s="128"/>
      <c r="GDQ3" s="128"/>
      <c r="GDR3" s="128"/>
      <c r="GDS3" s="128"/>
      <c r="GDT3" s="128"/>
      <c r="GDU3" s="128"/>
      <c r="GDV3" s="128"/>
      <c r="GDW3" s="128"/>
      <c r="GDX3" s="128"/>
      <c r="GDY3" s="128"/>
      <c r="GDZ3" s="128"/>
      <c r="GEA3" s="128"/>
      <c r="GEB3" s="128"/>
      <c r="GEC3" s="128"/>
      <c r="GED3" s="128"/>
      <c r="GEE3" s="128"/>
      <c r="GEF3" s="128"/>
      <c r="GEG3" s="128"/>
      <c r="GEH3" s="128"/>
      <c r="GEI3" s="128"/>
      <c r="GEJ3" s="128"/>
      <c r="GEK3" s="128"/>
      <c r="GEL3" s="128"/>
      <c r="GEM3" s="128"/>
      <c r="GEN3" s="128"/>
      <c r="GEO3" s="128"/>
      <c r="GEP3" s="128"/>
      <c r="GEQ3" s="128"/>
      <c r="GER3" s="128"/>
      <c r="GES3" s="128"/>
      <c r="GET3" s="128"/>
      <c r="GEU3" s="128"/>
      <c r="GEV3" s="128"/>
      <c r="GEW3" s="128"/>
      <c r="GEX3" s="128"/>
      <c r="GEY3" s="128"/>
      <c r="GEZ3" s="128"/>
      <c r="GFA3" s="128"/>
      <c r="GFB3" s="128"/>
      <c r="GFC3" s="128"/>
      <c r="GFD3" s="128"/>
      <c r="GFE3" s="128"/>
      <c r="GFF3" s="128"/>
      <c r="GFG3" s="128"/>
      <c r="GFH3" s="128"/>
      <c r="GFI3" s="128"/>
      <c r="GFJ3" s="128"/>
      <c r="GFK3" s="128"/>
      <c r="GFL3" s="128"/>
      <c r="GFM3" s="128"/>
      <c r="GFN3" s="128"/>
      <c r="GFO3" s="128"/>
      <c r="GFP3" s="128"/>
      <c r="GFQ3" s="128"/>
      <c r="GFR3" s="128"/>
      <c r="GFS3" s="128"/>
      <c r="GFT3" s="128"/>
      <c r="GFU3" s="128"/>
      <c r="GFV3" s="128"/>
      <c r="GFW3" s="128"/>
      <c r="GFX3" s="128"/>
      <c r="GFY3" s="128"/>
      <c r="GFZ3" s="128"/>
      <c r="GGA3" s="128"/>
      <c r="GGB3" s="128"/>
      <c r="GGC3" s="128"/>
      <c r="GGD3" s="128"/>
      <c r="GGE3" s="128"/>
      <c r="GGF3" s="128"/>
      <c r="GGG3" s="128"/>
      <c r="GGH3" s="128"/>
      <c r="GGI3" s="128"/>
      <c r="GGJ3" s="128"/>
      <c r="GGK3" s="128"/>
      <c r="GGL3" s="128"/>
      <c r="GGM3" s="128"/>
      <c r="GGN3" s="128"/>
      <c r="GGO3" s="128"/>
      <c r="GGP3" s="128"/>
      <c r="GGQ3" s="128"/>
      <c r="GGR3" s="128"/>
      <c r="GGS3" s="128"/>
      <c r="GGT3" s="128"/>
      <c r="GGU3" s="128"/>
      <c r="GGV3" s="128"/>
      <c r="GGW3" s="128"/>
      <c r="GGX3" s="128"/>
      <c r="GGY3" s="128"/>
      <c r="GGZ3" s="128"/>
      <c r="GHA3" s="128"/>
      <c r="GHB3" s="128"/>
      <c r="GHC3" s="128"/>
      <c r="GHD3" s="128"/>
      <c r="GHE3" s="128"/>
      <c r="GHF3" s="128"/>
      <c r="GHG3" s="128"/>
      <c r="GHH3" s="128"/>
      <c r="GHI3" s="128"/>
      <c r="GHJ3" s="128"/>
      <c r="GHK3" s="128"/>
      <c r="GHL3" s="128"/>
      <c r="GHM3" s="128"/>
      <c r="GHN3" s="128"/>
      <c r="GHO3" s="128"/>
      <c r="GHP3" s="128"/>
      <c r="GHQ3" s="128"/>
      <c r="GHR3" s="128"/>
      <c r="GHS3" s="128"/>
      <c r="GHT3" s="128"/>
      <c r="GHU3" s="128"/>
      <c r="GHV3" s="128"/>
      <c r="GHW3" s="128"/>
      <c r="GHX3" s="128"/>
      <c r="GHY3" s="128"/>
      <c r="GHZ3" s="128"/>
      <c r="GIA3" s="128"/>
      <c r="GIB3" s="128"/>
      <c r="GIC3" s="128"/>
      <c r="GID3" s="128"/>
      <c r="GIE3" s="128"/>
      <c r="GIF3" s="128"/>
      <c r="GIG3" s="128"/>
      <c r="GIH3" s="128"/>
      <c r="GII3" s="128"/>
      <c r="GIJ3" s="128"/>
      <c r="GIK3" s="128"/>
      <c r="GIL3" s="128"/>
      <c r="GIM3" s="128"/>
      <c r="GIN3" s="128"/>
      <c r="GIO3" s="128"/>
      <c r="GIP3" s="128"/>
      <c r="GIQ3" s="128"/>
      <c r="GIR3" s="128"/>
      <c r="GIS3" s="128"/>
      <c r="GIT3" s="128"/>
      <c r="GIU3" s="128"/>
      <c r="GIV3" s="128"/>
      <c r="GIW3" s="128"/>
      <c r="GIX3" s="128"/>
      <c r="GIY3" s="128"/>
      <c r="GIZ3" s="128"/>
      <c r="GJA3" s="128"/>
      <c r="GJB3" s="128"/>
      <c r="GJC3" s="128"/>
      <c r="GJD3" s="128"/>
      <c r="GJE3" s="128"/>
      <c r="GJF3" s="128"/>
      <c r="GJG3" s="128"/>
      <c r="GJH3" s="128"/>
      <c r="GJI3" s="128"/>
      <c r="GJJ3" s="128"/>
      <c r="GJK3" s="128"/>
      <c r="GJL3" s="128"/>
      <c r="GJM3" s="128"/>
      <c r="GJN3" s="128"/>
      <c r="GJO3" s="128"/>
      <c r="GJP3" s="128"/>
      <c r="GJQ3" s="128"/>
      <c r="GJR3" s="128"/>
      <c r="GJS3" s="128"/>
      <c r="GJT3" s="128"/>
      <c r="GJU3" s="128"/>
      <c r="GJV3" s="128"/>
      <c r="GJW3" s="128"/>
      <c r="GJX3" s="128"/>
      <c r="GJY3" s="128"/>
      <c r="GJZ3" s="128"/>
      <c r="GKA3" s="128"/>
      <c r="GKB3" s="128"/>
      <c r="GKC3" s="128"/>
      <c r="GKD3" s="128"/>
      <c r="GKE3" s="128"/>
      <c r="GKF3" s="128"/>
      <c r="GKG3" s="128"/>
      <c r="GKH3" s="128"/>
      <c r="GKI3" s="128"/>
      <c r="GKJ3" s="128"/>
      <c r="GKK3" s="128"/>
      <c r="GKL3" s="128"/>
      <c r="GKM3" s="128"/>
      <c r="GKN3" s="128"/>
      <c r="GKO3" s="128"/>
      <c r="GKP3" s="128"/>
      <c r="GKQ3" s="128"/>
      <c r="GKR3" s="128"/>
      <c r="GKS3" s="128"/>
      <c r="GKT3" s="128"/>
      <c r="GKU3" s="128"/>
      <c r="GKV3" s="128"/>
      <c r="GKW3" s="128"/>
      <c r="GKX3" s="128"/>
      <c r="GKY3" s="128"/>
      <c r="GKZ3" s="128"/>
      <c r="GLA3" s="128"/>
      <c r="GLB3" s="128"/>
      <c r="GLC3" s="128"/>
      <c r="GLD3" s="128"/>
      <c r="GLE3" s="128"/>
      <c r="GLF3" s="128"/>
      <c r="GLG3" s="128"/>
      <c r="GLH3" s="128"/>
      <c r="GLI3" s="128"/>
      <c r="GLJ3" s="128"/>
      <c r="GLK3" s="128"/>
      <c r="GLL3" s="128"/>
      <c r="GLM3" s="128"/>
      <c r="GLN3" s="128"/>
      <c r="GLO3" s="128"/>
      <c r="GLP3" s="128"/>
      <c r="GLQ3" s="128"/>
      <c r="GLR3" s="128"/>
      <c r="GLS3" s="128"/>
      <c r="GLT3" s="128"/>
      <c r="GLU3" s="128"/>
      <c r="GLV3" s="128"/>
      <c r="GLW3" s="128"/>
      <c r="GLX3" s="128"/>
      <c r="GLY3" s="128"/>
      <c r="GLZ3" s="128"/>
      <c r="GMA3" s="128"/>
      <c r="GMB3" s="128"/>
      <c r="GMC3" s="128"/>
      <c r="GMD3" s="128"/>
      <c r="GME3" s="128"/>
      <c r="GMF3" s="128"/>
      <c r="GMG3" s="128"/>
      <c r="GMH3" s="128"/>
      <c r="GMI3" s="128"/>
      <c r="GMJ3" s="128"/>
      <c r="GMK3" s="128"/>
      <c r="GML3" s="128"/>
      <c r="GMM3" s="128"/>
      <c r="GMN3" s="128"/>
      <c r="GMO3" s="128"/>
      <c r="GMP3" s="128"/>
      <c r="GMQ3" s="128"/>
      <c r="GMR3" s="128"/>
      <c r="GMS3" s="128"/>
      <c r="GMT3" s="128"/>
      <c r="GMU3" s="128"/>
      <c r="GMV3" s="128"/>
      <c r="GMW3" s="128"/>
      <c r="GMX3" s="128"/>
      <c r="GMY3" s="128"/>
      <c r="GMZ3" s="128"/>
      <c r="GNA3" s="128"/>
      <c r="GNB3" s="128"/>
      <c r="GNC3" s="128"/>
      <c r="GND3" s="128"/>
      <c r="GNE3" s="128"/>
      <c r="GNF3" s="128"/>
      <c r="GNG3" s="128"/>
      <c r="GNH3" s="128"/>
      <c r="GNI3" s="128"/>
      <c r="GNJ3" s="128"/>
      <c r="GNK3" s="128"/>
      <c r="GNL3" s="128"/>
      <c r="GNM3" s="128"/>
      <c r="GNN3" s="128"/>
      <c r="GNO3" s="128"/>
      <c r="GNP3" s="128"/>
      <c r="GNQ3" s="128"/>
      <c r="GNR3" s="128"/>
      <c r="GNS3" s="128"/>
      <c r="GNT3" s="128"/>
      <c r="GNU3" s="128"/>
      <c r="GNV3" s="128"/>
      <c r="GNW3" s="128"/>
      <c r="GNX3" s="128"/>
      <c r="GNY3" s="128"/>
      <c r="GNZ3" s="128"/>
      <c r="GOA3" s="128"/>
      <c r="GOB3" s="128"/>
      <c r="GOC3" s="128"/>
      <c r="GOD3" s="128"/>
      <c r="GOE3" s="128"/>
      <c r="GOF3" s="128"/>
      <c r="GOG3" s="128"/>
      <c r="GOH3" s="128"/>
      <c r="GOI3" s="128"/>
      <c r="GOJ3" s="128"/>
      <c r="GOK3" s="128"/>
      <c r="GOL3" s="128"/>
      <c r="GOM3" s="128"/>
      <c r="GON3" s="128"/>
      <c r="GOO3" s="128"/>
      <c r="GOP3" s="128"/>
      <c r="GOQ3" s="128"/>
      <c r="GOR3" s="128"/>
      <c r="GOS3" s="128"/>
      <c r="GOT3" s="128"/>
      <c r="GOU3" s="128"/>
      <c r="GOV3" s="128"/>
      <c r="GOW3" s="128"/>
      <c r="GOX3" s="128"/>
      <c r="GOY3" s="128"/>
      <c r="GOZ3" s="128"/>
      <c r="GPA3" s="128"/>
      <c r="GPB3" s="128"/>
      <c r="GPC3" s="128"/>
      <c r="GPD3" s="128"/>
      <c r="GPE3" s="128"/>
      <c r="GPF3" s="128"/>
      <c r="GPG3" s="128"/>
      <c r="GPH3" s="128"/>
      <c r="GPI3" s="128"/>
      <c r="GPJ3" s="128"/>
      <c r="GPK3" s="128"/>
      <c r="GPL3" s="128"/>
      <c r="GPM3" s="128"/>
      <c r="GPN3" s="128"/>
      <c r="GPO3" s="128"/>
      <c r="GPP3" s="128"/>
      <c r="GPQ3" s="128"/>
      <c r="GPR3" s="128"/>
      <c r="GPS3" s="128"/>
      <c r="GPT3" s="128"/>
      <c r="GPU3" s="128"/>
      <c r="GPV3" s="128"/>
      <c r="GPW3" s="128"/>
      <c r="GPX3" s="128"/>
      <c r="GPY3" s="128"/>
      <c r="GPZ3" s="128"/>
      <c r="GQA3" s="128"/>
      <c r="GQB3" s="128"/>
      <c r="GQC3" s="128"/>
      <c r="GQD3" s="128"/>
      <c r="GQE3" s="128"/>
      <c r="GQF3" s="128"/>
      <c r="GQG3" s="128"/>
      <c r="GQH3" s="128"/>
      <c r="GQI3" s="128"/>
      <c r="GQJ3" s="128"/>
      <c r="GQK3" s="128"/>
      <c r="GQL3" s="128"/>
      <c r="GQM3" s="128"/>
      <c r="GQN3" s="128"/>
      <c r="GQO3" s="128"/>
      <c r="GQP3" s="128"/>
      <c r="GQQ3" s="128"/>
      <c r="GQR3" s="128"/>
      <c r="GQS3" s="128"/>
      <c r="GQT3" s="128"/>
      <c r="GQU3" s="128"/>
      <c r="GQV3" s="128"/>
      <c r="GQW3" s="128"/>
      <c r="GQX3" s="128"/>
      <c r="GQY3" s="128"/>
      <c r="GQZ3" s="128"/>
      <c r="GRA3" s="128"/>
      <c r="GRB3" s="128"/>
      <c r="GRC3" s="128"/>
      <c r="GRD3" s="128"/>
      <c r="GRE3" s="128"/>
      <c r="GRF3" s="128"/>
      <c r="GRG3" s="128"/>
      <c r="GRH3" s="128"/>
      <c r="GRI3" s="128"/>
      <c r="GRJ3" s="128"/>
      <c r="GRK3" s="128"/>
      <c r="GRL3" s="128"/>
      <c r="GRM3" s="128"/>
      <c r="GRN3" s="128"/>
      <c r="GRO3" s="128"/>
      <c r="GRP3" s="128"/>
      <c r="GRQ3" s="128"/>
      <c r="GRR3" s="128"/>
      <c r="GRS3" s="128"/>
      <c r="GRT3" s="128"/>
      <c r="GRU3" s="128"/>
      <c r="GRV3" s="128"/>
      <c r="GRW3" s="128"/>
      <c r="GRX3" s="128"/>
      <c r="GRY3" s="128"/>
      <c r="GRZ3" s="128"/>
      <c r="GSA3" s="128"/>
      <c r="GSB3" s="128"/>
      <c r="GSC3" s="128"/>
      <c r="GSD3" s="128"/>
      <c r="GSE3" s="128"/>
      <c r="GSF3" s="128"/>
      <c r="GSG3" s="128"/>
      <c r="GSH3" s="128"/>
      <c r="GSI3" s="128"/>
      <c r="GSJ3" s="128"/>
      <c r="GSK3" s="128"/>
      <c r="GSL3" s="128"/>
      <c r="GSM3" s="128"/>
      <c r="GSN3" s="128"/>
      <c r="GSO3" s="128"/>
      <c r="GSP3" s="128"/>
      <c r="GSQ3" s="128"/>
      <c r="GSR3" s="128"/>
      <c r="GSS3" s="128"/>
      <c r="GST3" s="128"/>
      <c r="GSU3" s="128"/>
      <c r="GSV3" s="128"/>
      <c r="GSW3" s="128"/>
      <c r="GSX3" s="128"/>
      <c r="GSY3" s="128"/>
      <c r="GSZ3" s="128"/>
      <c r="GTA3" s="128"/>
      <c r="GTB3" s="128"/>
      <c r="GTC3" s="128"/>
      <c r="GTD3" s="128"/>
      <c r="GTE3" s="128"/>
      <c r="GTF3" s="128"/>
      <c r="GTG3" s="128"/>
      <c r="GTH3" s="128"/>
      <c r="GTI3" s="128"/>
      <c r="GTJ3" s="128"/>
      <c r="GTK3" s="128"/>
      <c r="GTL3" s="128"/>
      <c r="GTM3" s="128"/>
      <c r="GTN3" s="128"/>
      <c r="GTO3" s="128"/>
      <c r="GTP3" s="128"/>
      <c r="GTQ3" s="128"/>
      <c r="GTR3" s="128"/>
      <c r="GTS3" s="128"/>
      <c r="GTT3" s="128"/>
      <c r="GTU3" s="128"/>
      <c r="GTV3" s="128"/>
      <c r="GTW3" s="128"/>
      <c r="GTX3" s="128"/>
      <c r="GTY3" s="128"/>
      <c r="GTZ3" s="128"/>
      <c r="GUA3" s="128"/>
      <c r="GUB3" s="128"/>
      <c r="GUC3" s="128"/>
      <c r="GUD3" s="128"/>
      <c r="GUE3" s="128"/>
      <c r="GUF3" s="128"/>
      <c r="GUG3" s="128"/>
      <c r="GUH3" s="128"/>
      <c r="GUI3" s="128"/>
      <c r="GUJ3" s="128"/>
      <c r="GUK3" s="128"/>
      <c r="GUL3" s="128"/>
      <c r="GUM3" s="128"/>
      <c r="GUN3" s="128"/>
      <c r="GUO3" s="128"/>
      <c r="GUP3" s="128"/>
      <c r="GUQ3" s="128"/>
      <c r="GUR3" s="128"/>
      <c r="GUS3" s="128"/>
      <c r="GUT3" s="128"/>
      <c r="GUU3" s="128"/>
      <c r="GUV3" s="128"/>
      <c r="GUW3" s="128"/>
      <c r="GUX3" s="128"/>
      <c r="GUY3" s="128"/>
      <c r="GUZ3" s="128"/>
      <c r="GVA3" s="128"/>
      <c r="GVB3" s="128"/>
      <c r="GVC3" s="128"/>
      <c r="GVD3" s="128"/>
      <c r="GVE3" s="128"/>
      <c r="GVF3" s="128"/>
      <c r="GVG3" s="128"/>
      <c r="GVH3" s="128"/>
      <c r="GVI3" s="128"/>
      <c r="GVJ3" s="128"/>
      <c r="GVK3" s="128"/>
      <c r="GVL3" s="128"/>
      <c r="GVM3" s="128"/>
      <c r="GVN3" s="128"/>
      <c r="GVO3" s="128"/>
      <c r="GVP3" s="128"/>
      <c r="GVQ3" s="128"/>
      <c r="GVR3" s="128"/>
      <c r="GVS3" s="128"/>
      <c r="GVT3" s="128"/>
      <c r="GVU3" s="128"/>
      <c r="GVV3" s="128"/>
      <c r="GVW3" s="128"/>
      <c r="GVX3" s="128"/>
      <c r="GVY3" s="128"/>
      <c r="GVZ3" s="128"/>
      <c r="GWA3" s="128"/>
      <c r="GWB3" s="128"/>
      <c r="GWC3" s="128"/>
      <c r="GWD3" s="128"/>
      <c r="GWE3" s="128"/>
      <c r="GWF3" s="128"/>
      <c r="GWG3" s="128"/>
      <c r="GWH3" s="128"/>
      <c r="GWI3" s="128"/>
      <c r="GWJ3" s="128"/>
      <c r="GWK3" s="128"/>
      <c r="GWL3" s="128"/>
      <c r="GWM3" s="128"/>
      <c r="GWN3" s="128"/>
      <c r="GWO3" s="128"/>
      <c r="GWP3" s="128"/>
      <c r="GWQ3" s="128"/>
      <c r="GWR3" s="128"/>
      <c r="GWS3" s="128"/>
      <c r="GWT3" s="128"/>
      <c r="GWU3" s="128"/>
      <c r="GWV3" s="128"/>
      <c r="GWW3" s="128"/>
      <c r="GWX3" s="128"/>
      <c r="GWY3" s="128"/>
      <c r="GWZ3" s="128"/>
      <c r="GXA3" s="128"/>
      <c r="GXB3" s="128"/>
      <c r="GXC3" s="128"/>
      <c r="GXD3" s="128"/>
      <c r="GXE3" s="128"/>
      <c r="GXF3" s="128"/>
      <c r="GXG3" s="128"/>
      <c r="GXH3" s="128"/>
      <c r="GXI3" s="128"/>
      <c r="GXJ3" s="128"/>
      <c r="GXK3" s="128"/>
      <c r="GXL3" s="128"/>
      <c r="GXM3" s="128"/>
      <c r="GXN3" s="128"/>
      <c r="GXO3" s="128"/>
      <c r="GXP3" s="128"/>
      <c r="GXQ3" s="128"/>
      <c r="GXR3" s="128"/>
      <c r="GXS3" s="128"/>
      <c r="GXT3" s="128"/>
      <c r="GXU3" s="128"/>
      <c r="GXV3" s="128"/>
      <c r="GXW3" s="128"/>
      <c r="GXX3" s="128"/>
      <c r="GXY3" s="128"/>
      <c r="GXZ3" s="128"/>
      <c r="GYA3" s="128"/>
      <c r="GYB3" s="128"/>
      <c r="GYC3" s="128"/>
      <c r="GYD3" s="128"/>
      <c r="GYE3" s="128"/>
      <c r="GYF3" s="128"/>
      <c r="GYG3" s="128"/>
      <c r="GYH3" s="128"/>
      <c r="GYI3" s="128"/>
      <c r="GYJ3" s="128"/>
      <c r="GYK3" s="128"/>
      <c r="GYL3" s="128"/>
      <c r="GYM3" s="128"/>
      <c r="GYN3" s="128"/>
      <c r="GYO3" s="128"/>
      <c r="GYP3" s="128"/>
      <c r="GYQ3" s="128"/>
      <c r="GYR3" s="128"/>
      <c r="GYS3" s="128"/>
      <c r="GYT3" s="128"/>
      <c r="GYU3" s="128"/>
      <c r="GYV3" s="128"/>
      <c r="GYW3" s="128"/>
      <c r="GYX3" s="128"/>
      <c r="GYY3" s="128"/>
      <c r="GYZ3" s="128"/>
      <c r="GZA3" s="128"/>
      <c r="GZB3" s="128"/>
      <c r="GZC3" s="128"/>
      <c r="GZD3" s="128"/>
      <c r="GZE3" s="128"/>
      <c r="GZF3" s="128"/>
      <c r="GZG3" s="128"/>
      <c r="GZH3" s="128"/>
      <c r="GZI3" s="128"/>
      <c r="GZJ3" s="128"/>
      <c r="GZK3" s="128"/>
      <c r="GZL3" s="128"/>
      <c r="GZM3" s="128"/>
      <c r="GZN3" s="128"/>
      <c r="GZO3" s="128"/>
      <c r="GZP3" s="128"/>
      <c r="GZQ3" s="128"/>
      <c r="GZR3" s="128"/>
      <c r="GZS3" s="128"/>
      <c r="GZT3" s="128"/>
      <c r="GZU3" s="128"/>
      <c r="GZV3" s="128"/>
      <c r="GZW3" s="128"/>
      <c r="GZX3" s="128"/>
      <c r="GZY3" s="128"/>
      <c r="GZZ3" s="128"/>
      <c r="HAA3" s="128"/>
      <c r="HAB3" s="128"/>
      <c r="HAC3" s="128"/>
      <c r="HAD3" s="128"/>
      <c r="HAE3" s="128"/>
      <c r="HAF3" s="128"/>
      <c r="HAG3" s="128"/>
      <c r="HAH3" s="128"/>
      <c r="HAI3" s="128"/>
      <c r="HAJ3" s="128"/>
      <c r="HAK3" s="128"/>
      <c r="HAL3" s="128"/>
      <c r="HAM3" s="128"/>
      <c r="HAN3" s="128"/>
      <c r="HAO3" s="128"/>
      <c r="HAP3" s="128"/>
      <c r="HAQ3" s="128"/>
      <c r="HAR3" s="128"/>
      <c r="HAS3" s="128"/>
      <c r="HAT3" s="128"/>
      <c r="HAU3" s="128"/>
      <c r="HAV3" s="128"/>
      <c r="HAW3" s="128"/>
      <c r="HAX3" s="128"/>
      <c r="HAY3" s="128"/>
      <c r="HAZ3" s="128"/>
      <c r="HBA3" s="128"/>
      <c r="HBB3" s="128"/>
      <c r="HBC3" s="128"/>
      <c r="HBD3" s="128"/>
      <c r="HBE3" s="128"/>
      <c r="HBF3" s="128"/>
      <c r="HBG3" s="128"/>
      <c r="HBH3" s="128"/>
      <c r="HBI3" s="128"/>
      <c r="HBJ3" s="128"/>
      <c r="HBK3" s="128"/>
      <c r="HBL3" s="128"/>
      <c r="HBM3" s="128"/>
      <c r="HBN3" s="128"/>
      <c r="HBO3" s="128"/>
      <c r="HBP3" s="128"/>
      <c r="HBQ3" s="128"/>
      <c r="HBR3" s="128"/>
      <c r="HBS3" s="128"/>
      <c r="HBT3" s="128"/>
      <c r="HBU3" s="128"/>
      <c r="HBV3" s="128"/>
      <c r="HBW3" s="128"/>
      <c r="HBX3" s="128"/>
      <c r="HBY3" s="128"/>
      <c r="HBZ3" s="128"/>
      <c r="HCA3" s="128"/>
      <c r="HCB3" s="128"/>
      <c r="HCC3" s="128"/>
      <c r="HCD3" s="128"/>
      <c r="HCE3" s="128"/>
      <c r="HCF3" s="128"/>
      <c r="HCG3" s="128"/>
      <c r="HCH3" s="128"/>
      <c r="HCI3" s="128"/>
      <c r="HCJ3" s="128"/>
      <c r="HCK3" s="128"/>
      <c r="HCL3" s="128"/>
      <c r="HCM3" s="128"/>
      <c r="HCN3" s="128"/>
      <c r="HCO3" s="128"/>
      <c r="HCP3" s="128"/>
      <c r="HCQ3" s="128"/>
      <c r="HCR3" s="128"/>
      <c r="HCS3" s="128"/>
      <c r="HCT3" s="128"/>
      <c r="HCU3" s="128"/>
      <c r="HCV3" s="128"/>
      <c r="HCW3" s="128"/>
      <c r="HCX3" s="128"/>
      <c r="HCY3" s="128"/>
      <c r="HCZ3" s="128"/>
      <c r="HDA3" s="128"/>
      <c r="HDB3" s="128"/>
      <c r="HDC3" s="128"/>
      <c r="HDD3" s="128"/>
      <c r="HDE3" s="128"/>
      <c r="HDF3" s="128"/>
      <c r="HDG3" s="128"/>
      <c r="HDH3" s="128"/>
      <c r="HDI3" s="128"/>
      <c r="HDJ3" s="128"/>
      <c r="HDK3" s="128"/>
      <c r="HDL3" s="128"/>
      <c r="HDM3" s="128"/>
      <c r="HDN3" s="128"/>
      <c r="HDO3" s="128"/>
      <c r="HDP3" s="128"/>
      <c r="HDQ3" s="128"/>
      <c r="HDR3" s="128"/>
      <c r="HDS3" s="128"/>
      <c r="HDT3" s="128"/>
      <c r="HDU3" s="128"/>
      <c r="HDV3" s="128"/>
      <c r="HDW3" s="128"/>
      <c r="HDX3" s="128"/>
      <c r="HDY3" s="128"/>
      <c r="HDZ3" s="128"/>
      <c r="HEA3" s="128"/>
      <c r="HEB3" s="128"/>
      <c r="HEC3" s="128"/>
      <c r="HED3" s="128"/>
      <c r="HEE3" s="128"/>
      <c r="HEF3" s="128"/>
      <c r="HEG3" s="128"/>
      <c r="HEH3" s="128"/>
      <c r="HEI3" s="128"/>
      <c r="HEJ3" s="128"/>
      <c r="HEK3" s="128"/>
      <c r="HEL3" s="128"/>
      <c r="HEM3" s="128"/>
      <c r="HEN3" s="128"/>
      <c r="HEO3" s="128"/>
      <c r="HEP3" s="128"/>
      <c r="HEQ3" s="128"/>
      <c r="HER3" s="128"/>
      <c r="HES3" s="128"/>
      <c r="HET3" s="128"/>
      <c r="HEU3" s="128"/>
      <c r="HEV3" s="128"/>
      <c r="HEW3" s="128"/>
      <c r="HEX3" s="128"/>
      <c r="HEY3" s="128"/>
      <c r="HEZ3" s="128"/>
      <c r="HFA3" s="128"/>
      <c r="HFB3" s="128"/>
      <c r="HFC3" s="128"/>
      <c r="HFD3" s="128"/>
      <c r="HFE3" s="128"/>
      <c r="HFF3" s="128"/>
      <c r="HFG3" s="128"/>
      <c r="HFH3" s="128"/>
      <c r="HFI3" s="128"/>
      <c r="HFJ3" s="128"/>
      <c r="HFK3" s="128"/>
      <c r="HFL3" s="128"/>
      <c r="HFM3" s="128"/>
      <c r="HFN3" s="128"/>
      <c r="HFO3" s="128"/>
      <c r="HFP3" s="128"/>
      <c r="HFQ3" s="128"/>
      <c r="HFR3" s="128"/>
      <c r="HFS3" s="128"/>
      <c r="HFT3" s="128"/>
      <c r="HFU3" s="128"/>
      <c r="HFV3" s="128"/>
      <c r="HFW3" s="128"/>
      <c r="HFX3" s="128"/>
      <c r="HFY3" s="128"/>
      <c r="HFZ3" s="128"/>
      <c r="HGA3" s="128"/>
      <c r="HGB3" s="128"/>
      <c r="HGC3" s="128"/>
      <c r="HGD3" s="128"/>
      <c r="HGE3" s="128"/>
      <c r="HGF3" s="128"/>
      <c r="HGG3" s="128"/>
      <c r="HGH3" s="128"/>
      <c r="HGI3" s="128"/>
      <c r="HGJ3" s="128"/>
      <c r="HGK3" s="128"/>
      <c r="HGL3" s="128"/>
      <c r="HGM3" s="128"/>
      <c r="HGN3" s="128"/>
      <c r="HGO3" s="128"/>
      <c r="HGP3" s="128"/>
      <c r="HGQ3" s="128"/>
      <c r="HGR3" s="128"/>
      <c r="HGS3" s="128"/>
      <c r="HGT3" s="128"/>
      <c r="HGU3" s="128"/>
      <c r="HGV3" s="128"/>
      <c r="HGW3" s="128"/>
      <c r="HGX3" s="128"/>
      <c r="HGY3" s="128"/>
      <c r="HGZ3" s="128"/>
      <c r="HHA3" s="128"/>
      <c r="HHB3" s="128"/>
      <c r="HHC3" s="128"/>
      <c r="HHD3" s="128"/>
      <c r="HHE3" s="128"/>
      <c r="HHF3" s="128"/>
      <c r="HHG3" s="128"/>
      <c r="HHH3" s="128"/>
      <c r="HHI3" s="128"/>
      <c r="HHJ3" s="128"/>
      <c r="HHK3" s="128"/>
      <c r="HHL3" s="128"/>
      <c r="HHM3" s="128"/>
      <c r="HHN3" s="128"/>
      <c r="HHO3" s="128"/>
      <c r="HHP3" s="128"/>
      <c r="HHQ3" s="128"/>
      <c r="HHR3" s="128"/>
      <c r="HHS3" s="128"/>
      <c r="HHT3" s="128"/>
      <c r="HHU3" s="128"/>
      <c r="HHV3" s="128"/>
      <c r="HHW3" s="128"/>
      <c r="HHX3" s="128"/>
      <c r="HHY3" s="128"/>
      <c r="HHZ3" s="128"/>
      <c r="HIA3" s="128"/>
      <c r="HIB3" s="128"/>
      <c r="HIC3" s="128"/>
      <c r="HID3" s="128"/>
      <c r="HIE3" s="128"/>
      <c r="HIF3" s="128"/>
      <c r="HIG3" s="128"/>
      <c r="HIH3" s="128"/>
      <c r="HII3" s="128"/>
      <c r="HIJ3" s="128"/>
      <c r="HIK3" s="128"/>
      <c r="HIL3" s="128"/>
      <c r="HIM3" s="128"/>
      <c r="HIN3" s="128"/>
      <c r="HIO3" s="128"/>
      <c r="HIP3" s="128"/>
      <c r="HIQ3" s="128"/>
      <c r="HIR3" s="128"/>
      <c r="HIS3" s="128"/>
      <c r="HIT3" s="128"/>
      <c r="HIU3" s="128"/>
      <c r="HIV3" s="128"/>
      <c r="HIW3" s="128"/>
      <c r="HIX3" s="128"/>
      <c r="HIY3" s="128"/>
      <c r="HIZ3" s="128"/>
      <c r="HJA3" s="128"/>
      <c r="HJB3" s="128"/>
      <c r="HJC3" s="128"/>
      <c r="HJD3" s="128"/>
      <c r="HJE3" s="128"/>
      <c r="HJF3" s="128"/>
      <c r="HJG3" s="128"/>
      <c r="HJH3" s="128"/>
      <c r="HJI3" s="128"/>
      <c r="HJJ3" s="128"/>
      <c r="HJK3" s="128"/>
      <c r="HJL3" s="128"/>
      <c r="HJM3" s="128"/>
      <c r="HJN3" s="128"/>
      <c r="HJO3" s="128"/>
      <c r="HJP3" s="128"/>
      <c r="HJQ3" s="128"/>
      <c r="HJR3" s="128"/>
      <c r="HJS3" s="128"/>
      <c r="HJT3" s="128"/>
      <c r="HJU3" s="128"/>
      <c r="HJV3" s="128"/>
      <c r="HJW3" s="128"/>
      <c r="HJX3" s="128"/>
      <c r="HJY3" s="128"/>
      <c r="HJZ3" s="128"/>
      <c r="HKA3" s="128"/>
      <c r="HKB3" s="128"/>
      <c r="HKC3" s="128"/>
      <c r="HKD3" s="128"/>
      <c r="HKE3" s="128"/>
      <c r="HKF3" s="128"/>
      <c r="HKG3" s="128"/>
      <c r="HKH3" s="128"/>
      <c r="HKI3" s="128"/>
      <c r="HKJ3" s="128"/>
      <c r="HKK3" s="128"/>
      <c r="HKL3" s="128"/>
      <c r="HKM3" s="128"/>
      <c r="HKN3" s="128"/>
      <c r="HKO3" s="128"/>
      <c r="HKP3" s="128"/>
      <c r="HKQ3" s="128"/>
      <c r="HKR3" s="128"/>
      <c r="HKS3" s="128"/>
      <c r="HKT3" s="128"/>
      <c r="HKU3" s="128"/>
      <c r="HKV3" s="128"/>
      <c r="HKW3" s="128"/>
      <c r="HKX3" s="128"/>
      <c r="HKY3" s="128"/>
      <c r="HKZ3" s="128"/>
      <c r="HLA3" s="128"/>
      <c r="HLB3" s="128"/>
      <c r="HLC3" s="128"/>
      <c r="HLD3" s="128"/>
      <c r="HLE3" s="128"/>
      <c r="HLF3" s="128"/>
      <c r="HLG3" s="128"/>
      <c r="HLH3" s="128"/>
      <c r="HLI3" s="128"/>
      <c r="HLJ3" s="128"/>
      <c r="HLK3" s="128"/>
      <c r="HLL3" s="128"/>
      <c r="HLM3" s="128"/>
      <c r="HLN3" s="128"/>
      <c r="HLO3" s="128"/>
      <c r="HLP3" s="128"/>
      <c r="HLQ3" s="128"/>
      <c r="HLR3" s="128"/>
      <c r="HLS3" s="128"/>
      <c r="HLT3" s="128"/>
      <c r="HLU3" s="128"/>
      <c r="HLV3" s="128"/>
      <c r="HLW3" s="128"/>
      <c r="HLX3" s="128"/>
      <c r="HLY3" s="128"/>
      <c r="HLZ3" s="128"/>
      <c r="HMA3" s="128"/>
      <c r="HMB3" s="128"/>
      <c r="HMC3" s="128"/>
      <c r="HMD3" s="128"/>
      <c r="HME3" s="128"/>
      <c r="HMF3" s="128"/>
      <c r="HMG3" s="128"/>
      <c r="HMH3" s="128"/>
      <c r="HMI3" s="128"/>
      <c r="HMJ3" s="128"/>
      <c r="HMK3" s="128"/>
      <c r="HML3" s="128"/>
      <c r="HMM3" s="128"/>
      <c r="HMN3" s="128"/>
      <c r="HMO3" s="128"/>
      <c r="HMP3" s="128"/>
      <c r="HMQ3" s="128"/>
      <c r="HMR3" s="128"/>
      <c r="HMS3" s="128"/>
      <c r="HMT3" s="128"/>
      <c r="HMU3" s="128"/>
      <c r="HMV3" s="128"/>
      <c r="HMW3" s="128"/>
      <c r="HMX3" s="128"/>
      <c r="HMY3" s="128"/>
      <c r="HMZ3" s="128"/>
      <c r="HNA3" s="128"/>
      <c r="HNB3" s="128"/>
      <c r="HNC3" s="128"/>
      <c r="HND3" s="128"/>
      <c r="HNE3" s="128"/>
      <c r="HNF3" s="128"/>
      <c r="HNG3" s="128"/>
      <c r="HNH3" s="128"/>
      <c r="HNI3" s="128"/>
      <c r="HNJ3" s="128"/>
      <c r="HNK3" s="128"/>
      <c r="HNL3" s="128"/>
      <c r="HNM3" s="128"/>
      <c r="HNN3" s="128"/>
      <c r="HNO3" s="128"/>
      <c r="HNP3" s="128"/>
      <c r="HNQ3" s="128"/>
      <c r="HNR3" s="128"/>
      <c r="HNS3" s="128"/>
      <c r="HNT3" s="128"/>
      <c r="HNU3" s="128"/>
      <c r="HNV3" s="128"/>
      <c r="HNW3" s="128"/>
      <c r="HNX3" s="128"/>
      <c r="HNY3" s="128"/>
      <c r="HNZ3" s="128"/>
      <c r="HOA3" s="128"/>
      <c r="HOB3" s="128"/>
      <c r="HOC3" s="128"/>
      <c r="HOD3" s="128"/>
      <c r="HOE3" s="128"/>
      <c r="HOF3" s="128"/>
      <c r="HOG3" s="128"/>
      <c r="HOH3" s="128"/>
      <c r="HOI3" s="128"/>
      <c r="HOJ3" s="128"/>
      <c r="HOK3" s="128"/>
      <c r="HOL3" s="128"/>
      <c r="HOM3" s="128"/>
      <c r="HON3" s="128"/>
      <c r="HOO3" s="128"/>
      <c r="HOP3" s="128"/>
      <c r="HOQ3" s="128"/>
      <c r="HOR3" s="128"/>
      <c r="HOS3" s="128"/>
      <c r="HOT3" s="128"/>
      <c r="HOU3" s="128"/>
      <c r="HOV3" s="128"/>
      <c r="HOW3" s="128"/>
      <c r="HOX3" s="128"/>
      <c r="HOY3" s="128"/>
      <c r="HOZ3" s="128"/>
      <c r="HPA3" s="128"/>
      <c r="HPB3" s="128"/>
      <c r="HPC3" s="128"/>
      <c r="HPD3" s="128"/>
      <c r="HPE3" s="128"/>
      <c r="HPF3" s="128"/>
      <c r="HPG3" s="128"/>
      <c r="HPH3" s="128"/>
      <c r="HPI3" s="128"/>
      <c r="HPJ3" s="128"/>
      <c r="HPK3" s="128"/>
      <c r="HPL3" s="128"/>
      <c r="HPM3" s="128"/>
      <c r="HPN3" s="128"/>
      <c r="HPO3" s="128"/>
      <c r="HPP3" s="128"/>
      <c r="HPQ3" s="128"/>
      <c r="HPR3" s="128"/>
      <c r="HPS3" s="128"/>
      <c r="HPT3" s="128"/>
      <c r="HPU3" s="128"/>
      <c r="HPV3" s="128"/>
      <c r="HPW3" s="128"/>
      <c r="HPX3" s="128"/>
      <c r="HPY3" s="128"/>
      <c r="HPZ3" s="128"/>
      <c r="HQA3" s="128"/>
      <c r="HQB3" s="128"/>
      <c r="HQC3" s="128"/>
      <c r="HQD3" s="128"/>
      <c r="HQE3" s="128"/>
      <c r="HQF3" s="128"/>
      <c r="HQG3" s="128"/>
      <c r="HQH3" s="128"/>
      <c r="HQI3" s="128"/>
      <c r="HQJ3" s="128"/>
      <c r="HQK3" s="128"/>
      <c r="HQL3" s="128"/>
      <c r="HQM3" s="128"/>
      <c r="HQN3" s="128"/>
      <c r="HQO3" s="128"/>
      <c r="HQP3" s="128"/>
      <c r="HQQ3" s="128"/>
      <c r="HQR3" s="128"/>
      <c r="HQS3" s="128"/>
      <c r="HQT3" s="128"/>
      <c r="HQU3" s="128"/>
      <c r="HQV3" s="128"/>
      <c r="HQW3" s="128"/>
      <c r="HQX3" s="128"/>
      <c r="HQY3" s="128"/>
      <c r="HQZ3" s="128"/>
      <c r="HRA3" s="128"/>
      <c r="HRB3" s="128"/>
      <c r="HRC3" s="128"/>
      <c r="HRD3" s="128"/>
      <c r="HRE3" s="128"/>
      <c r="HRF3" s="128"/>
      <c r="HRG3" s="128"/>
      <c r="HRH3" s="128"/>
      <c r="HRI3" s="128"/>
      <c r="HRJ3" s="128"/>
      <c r="HRK3" s="128"/>
      <c r="HRL3" s="128"/>
      <c r="HRM3" s="128"/>
      <c r="HRN3" s="128"/>
      <c r="HRO3" s="128"/>
      <c r="HRP3" s="128"/>
      <c r="HRQ3" s="128"/>
      <c r="HRR3" s="128"/>
      <c r="HRS3" s="128"/>
      <c r="HRT3" s="128"/>
      <c r="HRU3" s="128"/>
      <c r="HRV3" s="128"/>
      <c r="HRW3" s="128"/>
      <c r="HRX3" s="128"/>
      <c r="HRY3" s="128"/>
      <c r="HRZ3" s="128"/>
      <c r="HSA3" s="128"/>
      <c r="HSB3" s="128"/>
      <c r="HSC3" s="128"/>
      <c r="HSD3" s="128"/>
      <c r="HSE3" s="128"/>
      <c r="HSF3" s="128"/>
      <c r="HSG3" s="128"/>
      <c r="HSH3" s="128"/>
      <c r="HSI3" s="128"/>
      <c r="HSJ3" s="128"/>
      <c r="HSK3" s="128"/>
      <c r="HSL3" s="128"/>
      <c r="HSM3" s="128"/>
      <c r="HSN3" s="128"/>
      <c r="HSO3" s="128"/>
      <c r="HSP3" s="128"/>
      <c r="HSQ3" s="128"/>
      <c r="HSR3" s="128"/>
      <c r="HSS3" s="128"/>
      <c r="HST3" s="128"/>
      <c r="HSU3" s="128"/>
      <c r="HSV3" s="128"/>
      <c r="HSW3" s="128"/>
      <c r="HSX3" s="128"/>
      <c r="HSY3" s="128"/>
      <c r="HSZ3" s="128"/>
      <c r="HTA3" s="128"/>
      <c r="HTB3" s="128"/>
      <c r="HTC3" s="128"/>
      <c r="HTD3" s="128"/>
      <c r="HTE3" s="128"/>
      <c r="HTF3" s="128"/>
      <c r="HTG3" s="128"/>
      <c r="HTH3" s="128"/>
      <c r="HTI3" s="128"/>
      <c r="HTJ3" s="128"/>
      <c r="HTK3" s="128"/>
      <c r="HTL3" s="128"/>
      <c r="HTM3" s="128"/>
      <c r="HTN3" s="128"/>
      <c r="HTO3" s="128"/>
      <c r="HTP3" s="128"/>
      <c r="HTQ3" s="128"/>
      <c r="HTR3" s="128"/>
      <c r="HTS3" s="128"/>
      <c r="HTT3" s="128"/>
      <c r="HTU3" s="128"/>
      <c r="HTV3" s="128"/>
      <c r="HTW3" s="128"/>
      <c r="HTX3" s="128"/>
      <c r="HTY3" s="128"/>
      <c r="HTZ3" s="128"/>
      <c r="HUA3" s="128"/>
      <c r="HUB3" s="128"/>
      <c r="HUC3" s="128"/>
      <c r="HUD3" s="128"/>
      <c r="HUE3" s="128"/>
      <c r="HUF3" s="128"/>
      <c r="HUG3" s="128"/>
      <c r="HUH3" s="128"/>
      <c r="HUI3" s="128"/>
      <c r="HUJ3" s="128"/>
      <c r="HUK3" s="128"/>
      <c r="HUL3" s="128"/>
      <c r="HUM3" s="128"/>
      <c r="HUN3" s="128"/>
      <c r="HUO3" s="128"/>
      <c r="HUP3" s="128"/>
      <c r="HUQ3" s="128"/>
      <c r="HUR3" s="128"/>
      <c r="HUS3" s="128"/>
      <c r="HUT3" s="128"/>
      <c r="HUU3" s="128"/>
      <c r="HUV3" s="128"/>
      <c r="HUW3" s="128"/>
      <c r="HUX3" s="128"/>
      <c r="HUY3" s="128"/>
      <c r="HUZ3" s="128"/>
      <c r="HVA3" s="128"/>
      <c r="HVB3" s="128"/>
      <c r="HVC3" s="128"/>
      <c r="HVD3" s="128"/>
      <c r="HVE3" s="128"/>
      <c r="HVF3" s="128"/>
      <c r="HVG3" s="128"/>
      <c r="HVH3" s="128"/>
      <c r="HVI3" s="128"/>
      <c r="HVJ3" s="128"/>
      <c r="HVK3" s="128"/>
      <c r="HVL3" s="128"/>
      <c r="HVM3" s="128"/>
      <c r="HVN3" s="128"/>
      <c r="HVO3" s="128"/>
      <c r="HVP3" s="128"/>
      <c r="HVQ3" s="128"/>
      <c r="HVR3" s="128"/>
      <c r="HVS3" s="128"/>
      <c r="HVT3" s="128"/>
      <c r="HVU3" s="128"/>
      <c r="HVV3" s="128"/>
      <c r="HVW3" s="128"/>
      <c r="HVX3" s="128"/>
      <c r="HVY3" s="128"/>
      <c r="HVZ3" s="128"/>
      <c r="HWA3" s="128"/>
      <c r="HWB3" s="128"/>
      <c r="HWC3" s="128"/>
      <c r="HWD3" s="128"/>
      <c r="HWE3" s="128"/>
      <c r="HWF3" s="128"/>
      <c r="HWG3" s="128"/>
      <c r="HWH3" s="128"/>
      <c r="HWI3" s="128"/>
      <c r="HWJ3" s="128"/>
      <c r="HWK3" s="128"/>
      <c r="HWL3" s="128"/>
      <c r="HWM3" s="128"/>
      <c r="HWN3" s="128"/>
      <c r="HWO3" s="128"/>
      <c r="HWP3" s="128"/>
      <c r="HWQ3" s="128"/>
      <c r="HWR3" s="128"/>
      <c r="HWS3" s="128"/>
      <c r="HWT3" s="128"/>
      <c r="HWU3" s="128"/>
      <c r="HWV3" s="128"/>
      <c r="HWW3" s="128"/>
      <c r="HWX3" s="128"/>
      <c r="HWY3" s="128"/>
      <c r="HWZ3" s="128"/>
      <c r="HXA3" s="128"/>
      <c r="HXB3" s="128"/>
      <c r="HXC3" s="128"/>
      <c r="HXD3" s="128"/>
      <c r="HXE3" s="128"/>
      <c r="HXF3" s="128"/>
      <c r="HXG3" s="128"/>
      <c r="HXH3" s="128"/>
      <c r="HXI3" s="128"/>
      <c r="HXJ3" s="128"/>
      <c r="HXK3" s="128"/>
      <c r="HXL3" s="128"/>
      <c r="HXM3" s="128"/>
      <c r="HXN3" s="128"/>
      <c r="HXO3" s="128"/>
      <c r="HXP3" s="128"/>
      <c r="HXQ3" s="128"/>
      <c r="HXR3" s="128"/>
      <c r="HXS3" s="128"/>
      <c r="HXT3" s="128"/>
      <c r="HXU3" s="128"/>
      <c r="HXV3" s="128"/>
      <c r="HXW3" s="128"/>
      <c r="HXX3" s="128"/>
      <c r="HXY3" s="128"/>
      <c r="HXZ3" s="128"/>
      <c r="HYA3" s="128"/>
      <c r="HYB3" s="128"/>
      <c r="HYC3" s="128"/>
      <c r="HYD3" s="128"/>
      <c r="HYE3" s="128"/>
      <c r="HYF3" s="128"/>
      <c r="HYG3" s="128"/>
      <c r="HYH3" s="128"/>
      <c r="HYI3" s="128"/>
      <c r="HYJ3" s="128"/>
      <c r="HYK3" s="128"/>
      <c r="HYL3" s="128"/>
      <c r="HYM3" s="128"/>
      <c r="HYN3" s="128"/>
      <c r="HYO3" s="128"/>
      <c r="HYP3" s="128"/>
      <c r="HYQ3" s="128"/>
      <c r="HYR3" s="128"/>
      <c r="HYS3" s="128"/>
      <c r="HYT3" s="128"/>
      <c r="HYU3" s="128"/>
      <c r="HYV3" s="128"/>
      <c r="HYW3" s="128"/>
      <c r="HYX3" s="128"/>
      <c r="HYY3" s="128"/>
      <c r="HYZ3" s="128"/>
      <c r="HZA3" s="128"/>
      <c r="HZB3" s="128"/>
      <c r="HZC3" s="128"/>
      <c r="HZD3" s="128"/>
      <c r="HZE3" s="128"/>
      <c r="HZF3" s="128"/>
      <c r="HZG3" s="128"/>
      <c r="HZH3" s="128"/>
      <c r="HZI3" s="128"/>
      <c r="HZJ3" s="128"/>
      <c r="HZK3" s="128"/>
      <c r="HZL3" s="128"/>
      <c r="HZM3" s="128"/>
      <c r="HZN3" s="128"/>
      <c r="HZO3" s="128"/>
      <c r="HZP3" s="128"/>
      <c r="HZQ3" s="128"/>
      <c r="HZR3" s="128"/>
      <c r="HZS3" s="128"/>
      <c r="HZT3" s="128"/>
      <c r="HZU3" s="128"/>
      <c r="HZV3" s="128"/>
      <c r="HZW3" s="128"/>
      <c r="HZX3" s="128"/>
      <c r="HZY3" s="128"/>
      <c r="HZZ3" s="128"/>
      <c r="IAA3" s="128"/>
      <c r="IAB3" s="128"/>
      <c r="IAC3" s="128"/>
      <c r="IAD3" s="128"/>
      <c r="IAE3" s="128"/>
      <c r="IAF3" s="128"/>
      <c r="IAG3" s="128"/>
      <c r="IAH3" s="128"/>
      <c r="IAI3" s="128"/>
      <c r="IAJ3" s="128"/>
      <c r="IAK3" s="128"/>
      <c r="IAL3" s="128"/>
      <c r="IAM3" s="128"/>
      <c r="IAN3" s="128"/>
      <c r="IAO3" s="128"/>
      <c r="IAP3" s="128"/>
      <c r="IAQ3" s="128"/>
      <c r="IAR3" s="128"/>
      <c r="IAS3" s="128"/>
      <c r="IAT3" s="128"/>
      <c r="IAU3" s="128"/>
      <c r="IAV3" s="128"/>
      <c r="IAW3" s="128"/>
      <c r="IAX3" s="128"/>
      <c r="IAY3" s="128"/>
      <c r="IAZ3" s="128"/>
      <c r="IBA3" s="128"/>
      <c r="IBB3" s="128"/>
      <c r="IBC3" s="128"/>
      <c r="IBD3" s="128"/>
      <c r="IBE3" s="128"/>
      <c r="IBF3" s="128"/>
      <c r="IBG3" s="128"/>
      <c r="IBH3" s="128"/>
      <c r="IBI3" s="128"/>
      <c r="IBJ3" s="128"/>
      <c r="IBK3" s="128"/>
      <c r="IBL3" s="128"/>
      <c r="IBM3" s="128"/>
      <c r="IBN3" s="128"/>
      <c r="IBO3" s="128"/>
      <c r="IBP3" s="128"/>
      <c r="IBQ3" s="128"/>
      <c r="IBR3" s="128"/>
      <c r="IBS3" s="128"/>
      <c r="IBT3" s="128"/>
      <c r="IBU3" s="128"/>
      <c r="IBV3" s="128"/>
      <c r="IBW3" s="128"/>
      <c r="IBX3" s="128"/>
      <c r="IBY3" s="128"/>
      <c r="IBZ3" s="128"/>
      <c r="ICA3" s="128"/>
      <c r="ICB3" s="128"/>
      <c r="ICC3" s="128"/>
      <c r="ICD3" s="128"/>
      <c r="ICE3" s="128"/>
      <c r="ICF3" s="128"/>
      <c r="ICG3" s="128"/>
      <c r="ICH3" s="128"/>
      <c r="ICI3" s="128"/>
      <c r="ICJ3" s="128"/>
      <c r="ICK3" s="128"/>
      <c r="ICL3" s="128"/>
      <c r="ICM3" s="128"/>
      <c r="ICN3" s="128"/>
      <c r="ICO3" s="128"/>
      <c r="ICP3" s="128"/>
      <c r="ICQ3" s="128"/>
      <c r="ICR3" s="128"/>
      <c r="ICS3" s="128"/>
      <c r="ICT3" s="128"/>
      <c r="ICU3" s="128"/>
      <c r="ICV3" s="128"/>
      <c r="ICW3" s="128"/>
      <c r="ICX3" s="128"/>
      <c r="ICY3" s="128"/>
      <c r="ICZ3" s="128"/>
      <c r="IDA3" s="128"/>
      <c r="IDB3" s="128"/>
      <c r="IDC3" s="128"/>
      <c r="IDD3" s="128"/>
      <c r="IDE3" s="128"/>
      <c r="IDF3" s="128"/>
      <c r="IDG3" s="128"/>
      <c r="IDH3" s="128"/>
      <c r="IDI3" s="128"/>
      <c r="IDJ3" s="128"/>
      <c r="IDK3" s="128"/>
      <c r="IDL3" s="128"/>
      <c r="IDM3" s="128"/>
      <c r="IDN3" s="128"/>
      <c r="IDO3" s="128"/>
      <c r="IDP3" s="128"/>
      <c r="IDQ3" s="128"/>
      <c r="IDR3" s="128"/>
      <c r="IDS3" s="128"/>
      <c r="IDT3" s="128"/>
      <c r="IDU3" s="128"/>
      <c r="IDV3" s="128"/>
      <c r="IDW3" s="128"/>
      <c r="IDX3" s="128"/>
      <c r="IDY3" s="128"/>
      <c r="IDZ3" s="128"/>
      <c r="IEA3" s="128"/>
      <c r="IEB3" s="128"/>
      <c r="IEC3" s="128"/>
      <c r="IED3" s="128"/>
      <c r="IEE3" s="128"/>
      <c r="IEF3" s="128"/>
      <c r="IEG3" s="128"/>
      <c r="IEH3" s="128"/>
      <c r="IEI3" s="128"/>
      <c r="IEJ3" s="128"/>
      <c r="IEK3" s="128"/>
      <c r="IEL3" s="128"/>
      <c r="IEM3" s="128"/>
      <c r="IEN3" s="128"/>
      <c r="IEO3" s="128"/>
      <c r="IEP3" s="128"/>
      <c r="IEQ3" s="128"/>
      <c r="IER3" s="128"/>
      <c r="IES3" s="128"/>
      <c r="IET3" s="128"/>
      <c r="IEU3" s="128"/>
      <c r="IEV3" s="128"/>
      <c r="IEW3" s="128"/>
      <c r="IEX3" s="128"/>
      <c r="IEY3" s="128"/>
      <c r="IEZ3" s="128"/>
      <c r="IFA3" s="128"/>
      <c r="IFB3" s="128"/>
      <c r="IFC3" s="128"/>
      <c r="IFD3" s="128"/>
      <c r="IFE3" s="128"/>
      <c r="IFF3" s="128"/>
      <c r="IFG3" s="128"/>
      <c r="IFH3" s="128"/>
      <c r="IFI3" s="128"/>
      <c r="IFJ3" s="128"/>
      <c r="IFK3" s="128"/>
      <c r="IFL3" s="128"/>
      <c r="IFM3" s="128"/>
      <c r="IFN3" s="128"/>
      <c r="IFO3" s="128"/>
      <c r="IFP3" s="128"/>
      <c r="IFQ3" s="128"/>
      <c r="IFR3" s="128"/>
      <c r="IFS3" s="128"/>
      <c r="IFT3" s="128"/>
      <c r="IFU3" s="128"/>
      <c r="IFV3" s="128"/>
      <c r="IFW3" s="128"/>
      <c r="IFX3" s="128"/>
      <c r="IFY3" s="128"/>
      <c r="IFZ3" s="128"/>
      <c r="IGA3" s="128"/>
      <c r="IGB3" s="128"/>
      <c r="IGC3" s="128"/>
      <c r="IGD3" s="128"/>
      <c r="IGE3" s="128"/>
      <c r="IGF3" s="128"/>
      <c r="IGG3" s="128"/>
      <c r="IGH3" s="128"/>
      <c r="IGI3" s="128"/>
      <c r="IGJ3" s="128"/>
      <c r="IGK3" s="128"/>
      <c r="IGL3" s="128"/>
      <c r="IGM3" s="128"/>
      <c r="IGN3" s="128"/>
      <c r="IGO3" s="128"/>
      <c r="IGP3" s="128"/>
      <c r="IGQ3" s="128"/>
      <c r="IGR3" s="128"/>
      <c r="IGS3" s="128"/>
      <c r="IGT3" s="128"/>
      <c r="IGU3" s="128"/>
      <c r="IGV3" s="128"/>
      <c r="IGW3" s="128"/>
      <c r="IGX3" s="128"/>
      <c r="IGY3" s="128"/>
      <c r="IGZ3" s="128"/>
      <c r="IHA3" s="128"/>
      <c r="IHB3" s="128"/>
      <c r="IHC3" s="128"/>
      <c r="IHD3" s="128"/>
      <c r="IHE3" s="128"/>
      <c r="IHF3" s="128"/>
      <c r="IHG3" s="128"/>
      <c r="IHH3" s="128"/>
      <c r="IHI3" s="128"/>
      <c r="IHJ3" s="128"/>
      <c r="IHK3" s="128"/>
      <c r="IHL3" s="128"/>
      <c r="IHM3" s="128"/>
      <c r="IHN3" s="128"/>
      <c r="IHO3" s="128"/>
      <c r="IHP3" s="128"/>
      <c r="IHQ3" s="128"/>
      <c r="IHR3" s="128"/>
      <c r="IHS3" s="128"/>
      <c r="IHT3" s="128"/>
      <c r="IHU3" s="128"/>
      <c r="IHV3" s="128"/>
      <c r="IHW3" s="128"/>
      <c r="IHX3" s="128"/>
      <c r="IHY3" s="128"/>
      <c r="IHZ3" s="128"/>
      <c r="IIA3" s="128"/>
      <c r="IIB3" s="128"/>
      <c r="IIC3" s="128"/>
      <c r="IID3" s="128"/>
      <c r="IIE3" s="128"/>
      <c r="IIF3" s="128"/>
      <c r="IIG3" s="128"/>
      <c r="IIH3" s="128"/>
      <c r="III3" s="128"/>
      <c r="IIJ3" s="128"/>
      <c r="IIK3" s="128"/>
      <c r="IIL3" s="128"/>
      <c r="IIM3" s="128"/>
      <c r="IIN3" s="128"/>
      <c r="IIO3" s="128"/>
      <c r="IIP3" s="128"/>
      <c r="IIQ3" s="128"/>
      <c r="IIR3" s="128"/>
      <c r="IIS3" s="128"/>
      <c r="IIT3" s="128"/>
      <c r="IIU3" s="128"/>
      <c r="IIV3" s="128"/>
      <c r="IIW3" s="128"/>
      <c r="IIX3" s="128"/>
      <c r="IIY3" s="128"/>
      <c r="IIZ3" s="128"/>
      <c r="IJA3" s="128"/>
      <c r="IJB3" s="128"/>
      <c r="IJC3" s="128"/>
      <c r="IJD3" s="128"/>
      <c r="IJE3" s="128"/>
      <c r="IJF3" s="128"/>
      <c r="IJG3" s="128"/>
      <c r="IJH3" s="128"/>
      <c r="IJI3" s="128"/>
      <c r="IJJ3" s="128"/>
      <c r="IJK3" s="128"/>
      <c r="IJL3" s="128"/>
      <c r="IJM3" s="128"/>
      <c r="IJN3" s="128"/>
      <c r="IJO3" s="128"/>
      <c r="IJP3" s="128"/>
      <c r="IJQ3" s="128"/>
      <c r="IJR3" s="128"/>
      <c r="IJS3" s="128"/>
      <c r="IJT3" s="128"/>
      <c r="IJU3" s="128"/>
      <c r="IJV3" s="128"/>
      <c r="IJW3" s="128"/>
      <c r="IJX3" s="128"/>
      <c r="IJY3" s="128"/>
      <c r="IJZ3" s="128"/>
      <c r="IKA3" s="128"/>
      <c r="IKB3" s="128"/>
      <c r="IKC3" s="128"/>
      <c r="IKD3" s="128"/>
      <c r="IKE3" s="128"/>
      <c r="IKF3" s="128"/>
      <c r="IKG3" s="128"/>
      <c r="IKH3" s="128"/>
      <c r="IKI3" s="128"/>
      <c r="IKJ3" s="128"/>
      <c r="IKK3" s="128"/>
      <c r="IKL3" s="128"/>
      <c r="IKM3" s="128"/>
      <c r="IKN3" s="128"/>
      <c r="IKO3" s="128"/>
      <c r="IKP3" s="128"/>
      <c r="IKQ3" s="128"/>
      <c r="IKR3" s="128"/>
      <c r="IKS3" s="128"/>
      <c r="IKT3" s="128"/>
      <c r="IKU3" s="128"/>
      <c r="IKV3" s="128"/>
      <c r="IKW3" s="128"/>
      <c r="IKX3" s="128"/>
      <c r="IKY3" s="128"/>
      <c r="IKZ3" s="128"/>
      <c r="ILA3" s="128"/>
      <c r="ILB3" s="128"/>
      <c r="ILC3" s="128"/>
      <c r="ILD3" s="128"/>
      <c r="ILE3" s="128"/>
      <c r="ILF3" s="128"/>
      <c r="ILG3" s="128"/>
      <c r="ILH3" s="128"/>
      <c r="ILI3" s="128"/>
      <c r="ILJ3" s="128"/>
      <c r="ILK3" s="128"/>
      <c r="ILL3" s="128"/>
      <c r="ILM3" s="128"/>
      <c r="ILN3" s="128"/>
      <c r="ILO3" s="128"/>
      <c r="ILP3" s="128"/>
      <c r="ILQ3" s="128"/>
      <c r="ILR3" s="128"/>
      <c r="ILS3" s="128"/>
      <c r="ILT3" s="128"/>
      <c r="ILU3" s="128"/>
      <c r="ILV3" s="128"/>
      <c r="ILW3" s="128"/>
      <c r="ILX3" s="128"/>
      <c r="ILY3" s="128"/>
      <c r="ILZ3" s="128"/>
      <c r="IMA3" s="128"/>
      <c r="IMB3" s="128"/>
      <c r="IMC3" s="128"/>
      <c r="IMD3" s="128"/>
      <c r="IME3" s="128"/>
      <c r="IMF3" s="128"/>
      <c r="IMG3" s="128"/>
      <c r="IMH3" s="128"/>
      <c r="IMI3" s="128"/>
      <c r="IMJ3" s="128"/>
      <c r="IMK3" s="128"/>
      <c r="IML3" s="128"/>
      <c r="IMM3" s="128"/>
      <c r="IMN3" s="128"/>
      <c r="IMO3" s="128"/>
      <c r="IMP3" s="128"/>
      <c r="IMQ3" s="128"/>
      <c r="IMR3" s="128"/>
      <c r="IMS3" s="128"/>
      <c r="IMT3" s="128"/>
      <c r="IMU3" s="128"/>
      <c r="IMV3" s="128"/>
      <c r="IMW3" s="128"/>
      <c r="IMX3" s="128"/>
      <c r="IMY3" s="128"/>
      <c r="IMZ3" s="128"/>
      <c r="INA3" s="128"/>
      <c r="INB3" s="128"/>
      <c r="INC3" s="128"/>
      <c r="IND3" s="128"/>
      <c r="INE3" s="128"/>
      <c r="INF3" s="128"/>
      <c r="ING3" s="128"/>
      <c r="INH3" s="128"/>
      <c r="INI3" s="128"/>
      <c r="INJ3" s="128"/>
      <c r="INK3" s="128"/>
      <c r="INL3" s="128"/>
      <c r="INM3" s="128"/>
      <c r="INN3" s="128"/>
      <c r="INO3" s="128"/>
      <c r="INP3" s="128"/>
      <c r="INQ3" s="128"/>
      <c r="INR3" s="128"/>
      <c r="INS3" s="128"/>
      <c r="INT3" s="128"/>
      <c r="INU3" s="128"/>
      <c r="INV3" s="128"/>
      <c r="INW3" s="128"/>
      <c r="INX3" s="128"/>
      <c r="INY3" s="128"/>
      <c r="INZ3" s="128"/>
      <c r="IOA3" s="128"/>
      <c r="IOB3" s="128"/>
      <c r="IOC3" s="128"/>
      <c r="IOD3" s="128"/>
      <c r="IOE3" s="128"/>
      <c r="IOF3" s="128"/>
      <c r="IOG3" s="128"/>
      <c r="IOH3" s="128"/>
      <c r="IOI3" s="128"/>
      <c r="IOJ3" s="128"/>
      <c r="IOK3" s="128"/>
      <c r="IOL3" s="128"/>
      <c r="IOM3" s="128"/>
      <c r="ION3" s="128"/>
      <c r="IOO3" s="128"/>
      <c r="IOP3" s="128"/>
      <c r="IOQ3" s="128"/>
      <c r="IOR3" s="128"/>
      <c r="IOS3" s="128"/>
      <c r="IOT3" s="128"/>
      <c r="IOU3" s="128"/>
      <c r="IOV3" s="128"/>
      <c r="IOW3" s="128"/>
      <c r="IOX3" s="128"/>
      <c r="IOY3" s="128"/>
      <c r="IOZ3" s="128"/>
      <c r="IPA3" s="128"/>
      <c r="IPB3" s="128"/>
      <c r="IPC3" s="128"/>
      <c r="IPD3" s="128"/>
      <c r="IPE3" s="128"/>
      <c r="IPF3" s="128"/>
      <c r="IPG3" s="128"/>
      <c r="IPH3" s="128"/>
      <c r="IPI3" s="128"/>
      <c r="IPJ3" s="128"/>
      <c r="IPK3" s="128"/>
      <c r="IPL3" s="128"/>
      <c r="IPM3" s="128"/>
      <c r="IPN3" s="128"/>
      <c r="IPO3" s="128"/>
      <c r="IPP3" s="128"/>
      <c r="IPQ3" s="128"/>
      <c r="IPR3" s="128"/>
      <c r="IPS3" s="128"/>
      <c r="IPT3" s="128"/>
      <c r="IPU3" s="128"/>
      <c r="IPV3" s="128"/>
      <c r="IPW3" s="128"/>
      <c r="IPX3" s="128"/>
      <c r="IPY3" s="128"/>
      <c r="IPZ3" s="128"/>
      <c r="IQA3" s="128"/>
      <c r="IQB3" s="128"/>
      <c r="IQC3" s="128"/>
      <c r="IQD3" s="128"/>
      <c r="IQE3" s="128"/>
      <c r="IQF3" s="128"/>
      <c r="IQG3" s="128"/>
      <c r="IQH3" s="128"/>
      <c r="IQI3" s="128"/>
      <c r="IQJ3" s="128"/>
      <c r="IQK3" s="128"/>
      <c r="IQL3" s="128"/>
      <c r="IQM3" s="128"/>
      <c r="IQN3" s="128"/>
      <c r="IQO3" s="128"/>
      <c r="IQP3" s="128"/>
      <c r="IQQ3" s="128"/>
      <c r="IQR3" s="128"/>
      <c r="IQS3" s="128"/>
      <c r="IQT3" s="128"/>
      <c r="IQU3" s="128"/>
      <c r="IQV3" s="128"/>
      <c r="IQW3" s="128"/>
      <c r="IQX3" s="128"/>
      <c r="IQY3" s="128"/>
      <c r="IQZ3" s="128"/>
      <c r="IRA3" s="128"/>
      <c r="IRB3" s="128"/>
      <c r="IRC3" s="128"/>
      <c r="IRD3" s="128"/>
      <c r="IRE3" s="128"/>
      <c r="IRF3" s="128"/>
      <c r="IRG3" s="128"/>
      <c r="IRH3" s="128"/>
      <c r="IRI3" s="128"/>
      <c r="IRJ3" s="128"/>
      <c r="IRK3" s="128"/>
      <c r="IRL3" s="128"/>
      <c r="IRM3" s="128"/>
      <c r="IRN3" s="128"/>
      <c r="IRO3" s="128"/>
      <c r="IRP3" s="128"/>
      <c r="IRQ3" s="128"/>
      <c r="IRR3" s="128"/>
      <c r="IRS3" s="128"/>
      <c r="IRT3" s="128"/>
      <c r="IRU3" s="128"/>
      <c r="IRV3" s="128"/>
      <c r="IRW3" s="128"/>
      <c r="IRX3" s="128"/>
      <c r="IRY3" s="128"/>
      <c r="IRZ3" s="128"/>
      <c r="ISA3" s="128"/>
      <c r="ISB3" s="128"/>
      <c r="ISC3" s="128"/>
      <c r="ISD3" s="128"/>
      <c r="ISE3" s="128"/>
      <c r="ISF3" s="128"/>
      <c r="ISG3" s="128"/>
      <c r="ISH3" s="128"/>
      <c r="ISI3" s="128"/>
      <c r="ISJ3" s="128"/>
      <c r="ISK3" s="128"/>
      <c r="ISL3" s="128"/>
      <c r="ISM3" s="128"/>
      <c r="ISN3" s="128"/>
      <c r="ISO3" s="128"/>
      <c r="ISP3" s="128"/>
      <c r="ISQ3" s="128"/>
      <c r="ISR3" s="128"/>
      <c r="ISS3" s="128"/>
      <c r="IST3" s="128"/>
      <c r="ISU3" s="128"/>
      <c r="ISV3" s="128"/>
      <c r="ISW3" s="128"/>
      <c r="ISX3" s="128"/>
      <c r="ISY3" s="128"/>
      <c r="ISZ3" s="128"/>
      <c r="ITA3" s="128"/>
      <c r="ITB3" s="128"/>
      <c r="ITC3" s="128"/>
      <c r="ITD3" s="128"/>
      <c r="ITE3" s="128"/>
      <c r="ITF3" s="128"/>
      <c r="ITG3" s="128"/>
      <c r="ITH3" s="128"/>
      <c r="ITI3" s="128"/>
      <c r="ITJ3" s="128"/>
      <c r="ITK3" s="128"/>
      <c r="ITL3" s="128"/>
      <c r="ITM3" s="128"/>
      <c r="ITN3" s="128"/>
      <c r="ITO3" s="128"/>
      <c r="ITP3" s="128"/>
      <c r="ITQ3" s="128"/>
      <c r="ITR3" s="128"/>
      <c r="ITS3" s="128"/>
      <c r="ITT3" s="128"/>
      <c r="ITU3" s="128"/>
      <c r="ITV3" s="128"/>
      <c r="ITW3" s="128"/>
      <c r="ITX3" s="128"/>
      <c r="ITY3" s="128"/>
      <c r="ITZ3" s="128"/>
      <c r="IUA3" s="128"/>
      <c r="IUB3" s="128"/>
      <c r="IUC3" s="128"/>
      <c r="IUD3" s="128"/>
      <c r="IUE3" s="128"/>
      <c r="IUF3" s="128"/>
      <c r="IUG3" s="128"/>
      <c r="IUH3" s="128"/>
      <c r="IUI3" s="128"/>
      <c r="IUJ3" s="128"/>
      <c r="IUK3" s="128"/>
      <c r="IUL3" s="128"/>
      <c r="IUM3" s="128"/>
      <c r="IUN3" s="128"/>
      <c r="IUO3" s="128"/>
      <c r="IUP3" s="128"/>
      <c r="IUQ3" s="128"/>
      <c r="IUR3" s="128"/>
      <c r="IUS3" s="128"/>
      <c r="IUT3" s="128"/>
      <c r="IUU3" s="128"/>
      <c r="IUV3" s="128"/>
      <c r="IUW3" s="128"/>
      <c r="IUX3" s="128"/>
      <c r="IUY3" s="128"/>
      <c r="IUZ3" s="128"/>
      <c r="IVA3" s="128"/>
      <c r="IVB3" s="128"/>
      <c r="IVC3" s="128"/>
      <c r="IVD3" s="128"/>
      <c r="IVE3" s="128"/>
      <c r="IVF3" s="128"/>
      <c r="IVG3" s="128"/>
      <c r="IVH3" s="128"/>
      <c r="IVI3" s="128"/>
      <c r="IVJ3" s="128"/>
      <c r="IVK3" s="128"/>
      <c r="IVL3" s="128"/>
      <c r="IVM3" s="128"/>
      <c r="IVN3" s="128"/>
      <c r="IVO3" s="128"/>
      <c r="IVP3" s="128"/>
      <c r="IVQ3" s="128"/>
      <c r="IVR3" s="128"/>
      <c r="IVS3" s="128"/>
      <c r="IVT3" s="128"/>
      <c r="IVU3" s="128"/>
      <c r="IVV3" s="128"/>
      <c r="IVW3" s="128"/>
      <c r="IVX3" s="128"/>
      <c r="IVY3" s="128"/>
      <c r="IVZ3" s="128"/>
      <c r="IWA3" s="128"/>
      <c r="IWB3" s="128"/>
      <c r="IWC3" s="128"/>
      <c r="IWD3" s="128"/>
      <c r="IWE3" s="128"/>
      <c r="IWF3" s="128"/>
      <c r="IWG3" s="128"/>
      <c r="IWH3" s="128"/>
      <c r="IWI3" s="128"/>
      <c r="IWJ3" s="128"/>
      <c r="IWK3" s="128"/>
      <c r="IWL3" s="128"/>
      <c r="IWM3" s="128"/>
      <c r="IWN3" s="128"/>
      <c r="IWO3" s="128"/>
      <c r="IWP3" s="128"/>
      <c r="IWQ3" s="128"/>
      <c r="IWR3" s="128"/>
      <c r="IWS3" s="128"/>
      <c r="IWT3" s="128"/>
      <c r="IWU3" s="128"/>
      <c r="IWV3" s="128"/>
      <c r="IWW3" s="128"/>
      <c r="IWX3" s="128"/>
      <c r="IWY3" s="128"/>
      <c r="IWZ3" s="128"/>
      <c r="IXA3" s="128"/>
      <c r="IXB3" s="128"/>
      <c r="IXC3" s="128"/>
      <c r="IXD3" s="128"/>
      <c r="IXE3" s="128"/>
      <c r="IXF3" s="128"/>
      <c r="IXG3" s="128"/>
      <c r="IXH3" s="128"/>
      <c r="IXI3" s="128"/>
      <c r="IXJ3" s="128"/>
      <c r="IXK3" s="128"/>
      <c r="IXL3" s="128"/>
      <c r="IXM3" s="128"/>
      <c r="IXN3" s="128"/>
      <c r="IXO3" s="128"/>
      <c r="IXP3" s="128"/>
      <c r="IXQ3" s="128"/>
      <c r="IXR3" s="128"/>
      <c r="IXS3" s="128"/>
      <c r="IXT3" s="128"/>
      <c r="IXU3" s="128"/>
      <c r="IXV3" s="128"/>
      <c r="IXW3" s="128"/>
      <c r="IXX3" s="128"/>
      <c r="IXY3" s="128"/>
      <c r="IXZ3" s="128"/>
      <c r="IYA3" s="128"/>
      <c r="IYB3" s="128"/>
      <c r="IYC3" s="128"/>
      <c r="IYD3" s="128"/>
      <c r="IYE3" s="128"/>
      <c r="IYF3" s="128"/>
      <c r="IYG3" s="128"/>
      <c r="IYH3" s="128"/>
      <c r="IYI3" s="128"/>
      <c r="IYJ3" s="128"/>
      <c r="IYK3" s="128"/>
      <c r="IYL3" s="128"/>
      <c r="IYM3" s="128"/>
      <c r="IYN3" s="128"/>
      <c r="IYO3" s="128"/>
      <c r="IYP3" s="128"/>
      <c r="IYQ3" s="128"/>
      <c r="IYR3" s="128"/>
      <c r="IYS3" s="128"/>
      <c r="IYT3" s="128"/>
      <c r="IYU3" s="128"/>
      <c r="IYV3" s="128"/>
      <c r="IYW3" s="128"/>
      <c r="IYX3" s="128"/>
      <c r="IYY3" s="128"/>
      <c r="IYZ3" s="128"/>
      <c r="IZA3" s="128"/>
      <c r="IZB3" s="128"/>
      <c r="IZC3" s="128"/>
      <c r="IZD3" s="128"/>
      <c r="IZE3" s="128"/>
      <c r="IZF3" s="128"/>
      <c r="IZG3" s="128"/>
      <c r="IZH3" s="128"/>
      <c r="IZI3" s="128"/>
      <c r="IZJ3" s="128"/>
      <c r="IZK3" s="128"/>
      <c r="IZL3" s="128"/>
      <c r="IZM3" s="128"/>
      <c r="IZN3" s="128"/>
      <c r="IZO3" s="128"/>
      <c r="IZP3" s="128"/>
      <c r="IZQ3" s="128"/>
      <c r="IZR3" s="128"/>
      <c r="IZS3" s="128"/>
      <c r="IZT3" s="128"/>
      <c r="IZU3" s="128"/>
      <c r="IZV3" s="128"/>
      <c r="IZW3" s="128"/>
      <c r="IZX3" s="128"/>
      <c r="IZY3" s="128"/>
      <c r="IZZ3" s="128"/>
      <c r="JAA3" s="128"/>
      <c r="JAB3" s="128"/>
      <c r="JAC3" s="128"/>
      <c r="JAD3" s="128"/>
      <c r="JAE3" s="128"/>
      <c r="JAF3" s="128"/>
      <c r="JAG3" s="128"/>
      <c r="JAH3" s="128"/>
      <c r="JAI3" s="128"/>
      <c r="JAJ3" s="128"/>
      <c r="JAK3" s="128"/>
      <c r="JAL3" s="128"/>
      <c r="JAM3" s="128"/>
      <c r="JAN3" s="128"/>
      <c r="JAO3" s="128"/>
      <c r="JAP3" s="128"/>
      <c r="JAQ3" s="128"/>
      <c r="JAR3" s="128"/>
      <c r="JAS3" s="128"/>
      <c r="JAT3" s="128"/>
      <c r="JAU3" s="128"/>
      <c r="JAV3" s="128"/>
      <c r="JAW3" s="128"/>
      <c r="JAX3" s="128"/>
      <c r="JAY3" s="128"/>
      <c r="JAZ3" s="128"/>
      <c r="JBA3" s="128"/>
      <c r="JBB3" s="128"/>
      <c r="JBC3" s="128"/>
      <c r="JBD3" s="128"/>
      <c r="JBE3" s="128"/>
      <c r="JBF3" s="128"/>
      <c r="JBG3" s="128"/>
      <c r="JBH3" s="128"/>
      <c r="JBI3" s="128"/>
      <c r="JBJ3" s="128"/>
      <c r="JBK3" s="128"/>
      <c r="JBL3" s="128"/>
      <c r="JBM3" s="128"/>
      <c r="JBN3" s="128"/>
      <c r="JBO3" s="128"/>
      <c r="JBP3" s="128"/>
      <c r="JBQ3" s="128"/>
      <c r="JBR3" s="128"/>
      <c r="JBS3" s="128"/>
      <c r="JBT3" s="128"/>
      <c r="JBU3" s="128"/>
      <c r="JBV3" s="128"/>
      <c r="JBW3" s="128"/>
      <c r="JBX3" s="128"/>
      <c r="JBY3" s="128"/>
      <c r="JBZ3" s="128"/>
      <c r="JCA3" s="128"/>
      <c r="JCB3" s="128"/>
      <c r="JCC3" s="128"/>
      <c r="JCD3" s="128"/>
      <c r="JCE3" s="128"/>
      <c r="JCF3" s="128"/>
      <c r="JCG3" s="128"/>
      <c r="JCH3" s="128"/>
      <c r="JCI3" s="128"/>
      <c r="JCJ3" s="128"/>
      <c r="JCK3" s="128"/>
      <c r="JCL3" s="128"/>
      <c r="JCM3" s="128"/>
      <c r="JCN3" s="128"/>
      <c r="JCO3" s="128"/>
      <c r="JCP3" s="128"/>
      <c r="JCQ3" s="128"/>
      <c r="JCR3" s="128"/>
      <c r="JCS3" s="128"/>
      <c r="JCT3" s="128"/>
      <c r="JCU3" s="128"/>
      <c r="JCV3" s="128"/>
      <c r="JCW3" s="128"/>
      <c r="JCX3" s="128"/>
      <c r="JCY3" s="128"/>
      <c r="JCZ3" s="128"/>
      <c r="JDA3" s="128"/>
      <c r="JDB3" s="128"/>
      <c r="JDC3" s="128"/>
      <c r="JDD3" s="128"/>
      <c r="JDE3" s="128"/>
      <c r="JDF3" s="128"/>
      <c r="JDG3" s="128"/>
      <c r="JDH3" s="128"/>
      <c r="JDI3" s="128"/>
      <c r="JDJ3" s="128"/>
      <c r="JDK3" s="128"/>
      <c r="JDL3" s="128"/>
      <c r="JDM3" s="128"/>
      <c r="JDN3" s="128"/>
      <c r="JDO3" s="128"/>
      <c r="JDP3" s="128"/>
      <c r="JDQ3" s="128"/>
      <c r="JDR3" s="128"/>
      <c r="JDS3" s="128"/>
      <c r="JDT3" s="128"/>
      <c r="JDU3" s="128"/>
      <c r="JDV3" s="128"/>
      <c r="JDW3" s="128"/>
      <c r="JDX3" s="128"/>
      <c r="JDY3" s="128"/>
      <c r="JDZ3" s="128"/>
      <c r="JEA3" s="128"/>
      <c r="JEB3" s="128"/>
      <c r="JEC3" s="128"/>
      <c r="JED3" s="128"/>
      <c r="JEE3" s="128"/>
      <c r="JEF3" s="128"/>
      <c r="JEG3" s="128"/>
      <c r="JEH3" s="128"/>
      <c r="JEI3" s="128"/>
      <c r="JEJ3" s="128"/>
      <c r="JEK3" s="128"/>
      <c r="JEL3" s="128"/>
      <c r="JEM3" s="128"/>
      <c r="JEN3" s="128"/>
      <c r="JEO3" s="128"/>
      <c r="JEP3" s="128"/>
      <c r="JEQ3" s="128"/>
      <c r="JER3" s="128"/>
      <c r="JES3" s="128"/>
      <c r="JET3" s="128"/>
      <c r="JEU3" s="128"/>
      <c r="JEV3" s="128"/>
      <c r="JEW3" s="128"/>
      <c r="JEX3" s="128"/>
      <c r="JEY3" s="128"/>
      <c r="JEZ3" s="128"/>
      <c r="JFA3" s="128"/>
      <c r="JFB3" s="128"/>
      <c r="JFC3" s="128"/>
      <c r="JFD3" s="128"/>
      <c r="JFE3" s="128"/>
      <c r="JFF3" s="128"/>
      <c r="JFG3" s="128"/>
      <c r="JFH3" s="128"/>
      <c r="JFI3" s="128"/>
      <c r="JFJ3" s="128"/>
      <c r="JFK3" s="128"/>
      <c r="JFL3" s="128"/>
      <c r="JFM3" s="128"/>
      <c r="JFN3" s="128"/>
      <c r="JFO3" s="128"/>
      <c r="JFP3" s="128"/>
      <c r="JFQ3" s="128"/>
      <c r="JFR3" s="128"/>
      <c r="JFS3" s="128"/>
      <c r="JFT3" s="128"/>
      <c r="JFU3" s="128"/>
      <c r="JFV3" s="128"/>
      <c r="JFW3" s="128"/>
      <c r="JFX3" s="128"/>
      <c r="JFY3" s="128"/>
      <c r="JFZ3" s="128"/>
      <c r="JGA3" s="128"/>
      <c r="JGB3" s="128"/>
      <c r="JGC3" s="128"/>
      <c r="JGD3" s="128"/>
      <c r="JGE3" s="128"/>
      <c r="JGF3" s="128"/>
      <c r="JGG3" s="128"/>
      <c r="JGH3" s="128"/>
      <c r="JGI3" s="128"/>
      <c r="JGJ3" s="128"/>
      <c r="JGK3" s="128"/>
      <c r="JGL3" s="128"/>
      <c r="JGM3" s="128"/>
      <c r="JGN3" s="128"/>
      <c r="JGO3" s="128"/>
      <c r="JGP3" s="128"/>
      <c r="JGQ3" s="128"/>
      <c r="JGR3" s="128"/>
      <c r="JGS3" s="128"/>
      <c r="JGT3" s="128"/>
      <c r="JGU3" s="128"/>
      <c r="JGV3" s="128"/>
      <c r="JGW3" s="128"/>
      <c r="JGX3" s="128"/>
      <c r="JGY3" s="128"/>
      <c r="JGZ3" s="128"/>
      <c r="JHA3" s="128"/>
      <c r="JHB3" s="128"/>
      <c r="JHC3" s="128"/>
      <c r="JHD3" s="128"/>
      <c r="JHE3" s="128"/>
      <c r="JHF3" s="128"/>
      <c r="JHG3" s="128"/>
      <c r="JHH3" s="128"/>
      <c r="JHI3" s="128"/>
      <c r="JHJ3" s="128"/>
      <c r="JHK3" s="128"/>
      <c r="JHL3" s="128"/>
      <c r="JHM3" s="128"/>
      <c r="JHN3" s="128"/>
      <c r="JHO3" s="128"/>
      <c r="JHP3" s="128"/>
      <c r="JHQ3" s="128"/>
      <c r="JHR3" s="128"/>
      <c r="JHS3" s="128"/>
      <c r="JHT3" s="128"/>
      <c r="JHU3" s="128"/>
      <c r="JHV3" s="128"/>
      <c r="JHW3" s="128"/>
      <c r="JHX3" s="128"/>
      <c r="JHY3" s="128"/>
      <c r="JHZ3" s="128"/>
      <c r="JIA3" s="128"/>
      <c r="JIB3" s="128"/>
      <c r="JIC3" s="128"/>
      <c r="JID3" s="128"/>
      <c r="JIE3" s="128"/>
      <c r="JIF3" s="128"/>
      <c r="JIG3" s="128"/>
      <c r="JIH3" s="128"/>
      <c r="JII3" s="128"/>
      <c r="JIJ3" s="128"/>
      <c r="JIK3" s="128"/>
      <c r="JIL3" s="128"/>
      <c r="JIM3" s="128"/>
      <c r="JIN3" s="128"/>
      <c r="JIO3" s="128"/>
      <c r="JIP3" s="128"/>
      <c r="JIQ3" s="128"/>
      <c r="JIR3" s="128"/>
      <c r="JIS3" s="128"/>
      <c r="JIT3" s="128"/>
      <c r="JIU3" s="128"/>
      <c r="JIV3" s="128"/>
      <c r="JIW3" s="128"/>
      <c r="JIX3" s="128"/>
      <c r="JIY3" s="128"/>
      <c r="JIZ3" s="128"/>
      <c r="JJA3" s="128"/>
      <c r="JJB3" s="128"/>
      <c r="JJC3" s="128"/>
      <c r="JJD3" s="128"/>
      <c r="JJE3" s="128"/>
      <c r="JJF3" s="128"/>
      <c r="JJG3" s="128"/>
      <c r="JJH3" s="128"/>
      <c r="JJI3" s="128"/>
      <c r="JJJ3" s="128"/>
      <c r="JJK3" s="128"/>
      <c r="JJL3" s="128"/>
      <c r="JJM3" s="128"/>
      <c r="JJN3" s="128"/>
      <c r="JJO3" s="128"/>
      <c r="JJP3" s="128"/>
      <c r="JJQ3" s="128"/>
      <c r="JJR3" s="128"/>
      <c r="JJS3" s="128"/>
      <c r="JJT3" s="128"/>
      <c r="JJU3" s="128"/>
      <c r="JJV3" s="128"/>
      <c r="JJW3" s="128"/>
      <c r="JJX3" s="128"/>
      <c r="JJY3" s="128"/>
      <c r="JJZ3" s="128"/>
      <c r="JKA3" s="128"/>
      <c r="JKB3" s="128"/>
      <c r="JKC3" s="128"/>
      <c r="JKD3" s="128"/>
      <c r="JKE3" s="128"/>
      <c r="JKF3" s="128"/>
      <c r="JKG3" s="128"/>
      <c r="JKH3" s="128"/>
      <c r="JKI3" s="128"/>
      <c r="JKJ3" s="128"/>
      <c r="JKK3" s="128"/>
      <c r="JKL3" s="128"/>
      <c r="JKM3" s="128"/>
      <c r="JKN3" s="128"/>
      <c r="JKO3" s="128"/>
      <c r="JKP3" s="128"/>
      <c r="JKQ3" s="128"/>
      <c r="JKR3" s="128"/>
      <c r="JKS3" s="128"/>
      <c r="JKT3" s="128"/>
      <c r="JKU3" s="128"/>
      <c r="JKV3" s="128"/>
      <c r="JKW3" s="128"/>
      <c r="JKX3" s="128"/>
      <c r="JKY3" s="128"/>
      <c r="JKZ3" s="128"/>
      <c r="JLA3" s="128"/>
      <c r="JLB3" s="128"/>
      <c r="JLC3" s="128"/>
      <c r="JLD3" s="128"/>
      <c r="JLE3" s="128"/>
      <c r="JLF3" s="128"/>
      <c r="JLG3" s="128"/>
      <c r="JLH3" s="128"/>
      <c r="JLI3" s="128"/>
      <c r="JLJ3" s="128"/>
      <c r="JLK3" s="128"/>
      <c r="JLL3" s="128"/>
      <c r="JLM3" s="128"/>
      <c r="JLN3" s="128"/>
      <c r="JLO3" s="128"/>
      <c r="JLP3" s="128"/>
      <c r="JLQ3" s="128"/>
      <c r="JLR3" s="128"/>
      <c r="JLS3" s="128"/>
      <c r="JLT3" s="128"/>
      <c r="JLU3" s="128"/>
      <c r="JLV3" s="128"/>
      <c r="JLW3" s="128"/>
      <c r="JLX3" s="128"/>
      <c r="JLY3" s="128"/>
      <c r="JLZ3" s="128"/>
      <c r="JMA3" s="128"/>
      <c r="JMB3" s="128"/>
      <c r="JMC3" s="128"/>
      <c r="JMD3" s="128"/>
      <c r="JME3" s="128"/>
      <c r="JMF3" s="128"/>
      <c r="JMG3" s="128"/>
      <c r="JMH3" s="128"/>
      <c r="JMI3" s="128"/>
      <c r="JMJ3" s="128"/>
      <c r="JMK3" s="128"/>
      <c r="JML3" s="128"/>
      <c r="JMM3" s="128"/>
      <c r="JMN3" s="128"/>
      <c r="JMO3" s="128"/>
      <c r="JMP3" s="128"/>
      <c r="JMQ3" s="128"/>
      <c r="JMR3" s="128"/>
      <c r="JMS3" s="128"/>
      <c r="JMT3" s="128"/>
      <c r="JMU3" s="128"/>
      <c r="JMV3" s="128"/>
      <c r="JMW3" s="128"/>
      <c r="JMX3" s="128"/>
      <c r="JMY3" s="128"/>
      <c r="JMZ3" s="128"/>
      <c r="JNA3" s="128"/>
      <c r="JNB3" s="128"/>
      <c r="JNC3" s="128"/>
      <c r="JND3" s="128"/>
      <c r="JNE3" s="128"/>
      <c r="JNF3" s="128"/>
      <c r="JNG3" s="128"/>
      <c r="JNH3" s="128"/>
      <c r="JNI3" s="128"/>
      <c r="JNJ3" s="128"/>
      <c r="JNK3" s="128"/>
      <c r="JNL3" s="128"/>
      <c r="JNM3" s="128"/>
      <c r="JNN3" s="128"/>
      <c r="JNO3" s="128"/>
      <c r="JNP3" s="128"/>
      <c r="JNQ3" s="128"/>
      <c r="JNR3" s="128"/>
      <c r="JNS3" s="128"/>
      <c r="JNT3" s="128"/>
      <c r="JNU3" s="128"/>
      <c r="JNV3" s="128"/>
      <c r="JNW3" s="128"/>
      <c r="JNX3" s="128"/>
      <c r="JNY3" s="128"/>
      <c r="JNZ3" s="128"/>
      <c r="JOA3" s="128"/>
      <c r="JOB3" s="128"/>
      <c r="JOC3" s="128"/>
      <c r="JOD3" s="128"/>
      <c r="JOE3" s="128"/>
      <c r="JOF3" s="128"/>
      <c r="JOG3" s="128"/>
      <c r="JOH3" s="128"/>
      <c r="JOI3" s="128"/>
      <c r="JOJ3" s="128"/>
      <c r="JOK3" s="128"/>
      <c r="JOL3" s="128"/>
      <c r="JOM3" s="128"/>
      <c r="JON3" s="128"/>
      <c r="JOO3" s="128"/>
      <c r="JOP3" s="128"/>
      <c r="JOQ3" s="128"/>
      <c r="JOR3" s="128"/>
      <c r="JOS3" s="128"/>
      <c r="JOT3" s="128"/>
      <c r="JOU3" s="128"/>
      <c r="JOV3" s="128"/>
      <c r="JOW3" s="128"/>
      <c r="JOX3" s="128"/>
      <c r="JOY3" s="128"/>
      <c r="JOZ3" s="128"/>
      <c r="JPA3" s="128"/>
      <c r="JPB3" s="128"/>
      <c r="JPC3" s="128"/>
      <c r="JPD3" s="128"/>
      <c r="JPE3" s="128"/>
      <c r="JPF3" s="128"/>
      <c r="JPG3" s="128"/>
      <c r="JPH3" s="128"/>
      <c r="JPI3" s="128"/>
      <c r="JPJ3" s="128"/>
      <c r="JPK3" s="128"/>
      <c r="JPL3" s="128"/>
      <c r="JPM3" s="128"/>
      <c r="JPN3" s="128"/>
      <c r="JPO3" s="128"/>
      <c r="JPP3" s="128"/>
      <c r="JPQ3" s="128"/>
      <c r="JPR3" s="128"/>
      <c r="JPS3" s="128"/>
      <c r="JPT3" s="128"/>
      <c r="JPU3" s="128"/>
      <c r="JPV3" s="128"/>
      <c r="JPW3" s="128"/>
      <c r="JPX3" s="128"/>
      <c r="JPY3" s="128"/>
      <c r="JPZ3" s="128"/>
      <c r="JQA3" s="128"/>
      <c r="JQB3" s="128"/>
      <c r="JQC3" s="128"/>
      <c r="JQD3" s="128"/>
      <c r="JQE3" s="128"/>
      <c r="JQF3" s="128"/>
      <c r="JQG3" s="128"/>
      <c r="JQH3" s="128"/>
      <c r="JQI3" s="128"/>
      <c r="JQJ3" s="128"/>
      <c r="JQK3" s="128"/>
      <c r="JQL3" s="128"/>
      <c r="JQM3" s="128"/>
      <c r="JQN3" s="128"/>
      <c r="JQO3" s="128"/>
      <c r="JQP3" s="128"/>
      <c r="JQQ3" s="128"/>
      <c r="JQR3" s="128"/>
      <c r="JQS3" s="128"/>
      <c r="JQT3" s="128"/>
      <c r="JQU3" s="128"/>
      <c r="JQV3" s="128"/>
      <c r="JQW3" s="128"/>
      <c r="JQX3" s="128"/>
      <c r="JQY3" s="128"/>
      <c r="JQZ3" s="128"/>
      <c r="JRA3" s="128"/>
      <c r="JRB3" s="128"/>
      <c r="JRC3" s="128"/>
      <c r="JRD3" s="128"/>
      <c r="JRE3" s="128"/>
      <c r="JRF3" s="128"/>
      <c r="JRG3" s="128"/>
      <c r="JRH3" s="128"/>
      <c r="JRI3" s="128"/>
      <c r="JRJ3" s="128"/>
      <c r="JRK3" s="128"/>
      <c r="JRL3" s="128"/>
      <c r="JRM3" s="128"/>
      <c r="JRN3" s="128"/>
      <c r="JRO3" s="128"/>
      <c r="JRP3" s="128"/>
      <c r="JRQ3" s="128"/>
      <c r="JRR3" s="128"/>
      <c r="JRS3" s="128"/>
      <c r="JRT3" s="128"/>
      <c r="JRU3" s="128"/>
      <c r="JRV3" s="128"/>
      <c r="JRW3" s="128"/>
      <c r="JRX3" s="128"/>
      <c r="JRY3" s="128"/>
      <c r="JRZ3" s="128"/>
      <c r="JSA3" s="128"/>
      <c r="JSB3" s="128"/>
      <c r="JSC3" s="128"/>
      <c r="JSD3" s="128"/>
      <c r="JSE3" s="128"/>
      <c r="JSF3" s="128"/>
      <c r="JSG3" s="128"/>
      <c r="JSH3" s="128"/>
      <c r="JSI3" s="128"/>
      <c r="JSJ3" s="128"/>
      <c r="JSK3" s="128"/>
      <c r="JSL3" s="128"/>
      <c r="JSM3" s="128"/>
      <c r="JSN3" s="128"/>
      <c r="JSO3" s="128"/>
      <c r="JSP3" s="128"/>
      <c r="JSQ3" s="128"/>
      <c r="JSR3" s="128"/>
      <c r="JSS3" s="128"/>
      <c r="JST3" s="128"/>
      <c r="JSU3" s="128"/>
      <c r="JSV3" s="128"/>
      <c r="JSW3" s="128"/>
      <c r="JSX3" s="128"/>
      <c r="JSY3" s="128"/>
      <c r="JSZ3" s="128"/>
      <c r="JTA3" s="128"/>
      <c r="JTB3" s="128"/>
      <c r="JTC3" s="128"/>
      <c r="JTD3" s="128"/>
      <c r="JTE3" s="128"/>
      <c r="JTF3" s="128"/>
      <c r="JTG3" s="128"/>
      <c r="JTH3" s="128"/>
      <c r="JTI3" s="128"/>
      <c r="JTJ3" s="128"/>
      <c r="JTK3" s="128"/>
      <c r="JTL3" s="128"/>
      <c r="JTM3" s="128"/>
      <c r="JTN3" s="128"/>
      <c r="JTO3" s="128"/>
      <c r="JTP3" s="128"/>
      <c r="JTQ3" s="128"/>
      <c r="JTR3" s="128"/>
      <c r="JTS3" s="128"/>
      <c r="JTT3" s="128"/>
      <c r="JTU3" s="128"/>
      <c r="JTV3" s="128"/>
      <c r="JTW3" s="128"/>
      <c r="JTX3" s="128"/>
      <c r="JTY3" s="128"/>
      <c r="JTZ3" s="128"/>
      <c r="JUA3" s="128"/>
      <c r="JUB3" s="128"/>
      <c r="JUC3" s="128"/>
      <c r="JUD3" s="128"/>
      <c r="JUE3" s="128"/>
      <c r="JUF3" s="128"/>
      <c r="JUG3" s="128"/>
      <c r="JUH3" s="128"/>
      <c r="JUI3" s="128"/>
      <c r="JUJ3" s="128"/>
      <c r="JUK3" s="128"/>
      <c r="JUL3" s="128"/>
      <c r="JUM3" s="128"/>
      <c r="JUN3" s="128"/>
      <c r="JUO3" s="128"/>
      <c r="JUP3" s="128"/>
      <c r="JUQ3" s="128"/>
      <c r="JUR3" s="128"/>
      <c r="JUS3" s="128"/>
      <c r="JUT3" s="128"/>
      <c r="JUU3" s="128"/>
      <c r="JUV3" s="128"/>
      <c r="JUW3" s="128"/>
      <c r="JUX3" s="128"/>
      <c r="JUY3" s="128"/>
      <c r="JUZ3" s="128"/>
      <c r="JVA3" s="128"/>
      <c r="JVB3" s="128"/>
      <c r="JVC3" s="128"/>
      <c r="JVD3" s="128"/>
      <c r="JVE3" s="128"/>
      <c r="JVF3" s="128"/>
      <c r="JVG3" s="128"/>
      <c r="JVH3" s="128"/>
      <c r="JVI3" s="128"/>
      <c r="JVJ3" s="128"/>
      <c r="JVK3" s="128"/>
      <c r="JVL3" s="128"/>
      <c r="JVM3" s="128"/>
      <c r="JVN3" s="128"/>
      <c r="JVO3" s="128"/>
      <c r="JVP3" s="128"/>
      <c r="JVQ3" s="128"/>
      <c r="JVR3" s="128"/>
      <c r="JVS3" s="128"/>
      <c r="JVT3" s="128"/>
      <c r="JVU3" s="128"/>
      <c r="JVV3" s="128"/>
      <c r="JVW3" s="128"/>
      <c r="JVX3" s="128"/>
      <c r="JVY3" s="128"/>
      <c r="JVZ3" s="128"/>
      <c r="JWA3" s="128"/>
      <c r="JWB3" s="128"/>
      <c r="JWC3" s="128"/>
      <c r="JWD3" s="128"/>
      <c r="JWE3" s="128"/>
      <c r="JWF3" s="128"/>
      <c r="JWG3" s="128"/>
      <c r="JWH3" s="128"/>
      <c r="JWI3" s="128"/>
      <c r="JWJ3" s="128"/>
      <c r="JWK3" s="128"/>
      <c r="JWL3" s="128"/>
      <c r="JWM3" s="128"/>
      <c r="JWN3" s="128"/>
      <c r="JWO3" s="128"/>
      <c r="JWP3" s="128"/>
      <c r="JWQ3" s="128"/>
      <c r="JWR3" s="128"/>
      <c r="JWS3" s="128"/>
      <c r="JWT3" s="128"/>
      <c r="JWU3" s="128"/>
      <c r="JWV3" s="128"/>
      <c r="JWW3" s="128"/>
      <c r="JWX3" s="128"/>
      <c r="JWY3" s="128"/>
      <c r="JWZ3" s="128"/>
      <c r="JXA3" s="128"/>
      <c r="JXB3" s="128"/>
      <c r="JXC3" s="128"/>
      <c r="JXD3" s="128"/>
      <c r="JXE3" s="128"/>
      <c r="JXF3" s="128"/>
      <c r="JXG3" s="128"/>
      <c r="JXH3" s="128"/>
      <c r="JXI3" s="128"/>
      <c r="JXJ3" s="128"/>
      <c r="JXK3" s="128"/>
      <c r="JXL3" s="128"/>
      <c r="JXM3" s="128"/>
      <c r="JXN3" s="128"/>
      <c r="JXO3" s="128"/>
      <c r="JXP3" s="128"/>
      <c r="JXQ3" s="128"/>
      <c r="JXR3" s="128"/>
      <c r="JXS3" s="128"/>
      <c r="JXT3" s="128"/>
      <c r="JXU3" s="128"/>
      <c r="JXV3" s="128"/>
      <c r="JXW3" s="128"/>
      <c r="JXX3" s="128"/>
      <c r="JXY3" s="128"/>
      <c r="JXZ3" s="128"/>
      <c r="JYA3" s="128"/>
      <c r="JYB3" s="128"/>
      <c r="JYC3" s="128"/>
      <c r="JYD3" s="128"/>
      <c r="JYE3" s="128"/>
      <c r="JYF3" s="128"/>
      <c r="JYG3" s="128"/>
      <c r="JYH3" s="128"/>
      <c r="JYI3" s="128"/>
      <c r="JYJ3" s="128"/>
      <c r="JYK3" s="128"/>
      <c r="JYL3" s="128"/>
      <c r="JYM3" s="128"/>
      <c r="JYN3" s="128"/>
      <c r="JYO3" s="128"/>
      <c r="JYP3" s="128"/>
      <c r="JYQ3" s="128"/>
      <c r="JYR3" s="128"/>
      <c r="JYS3" s="128"/>
      <c r="JYT3" s="128"/>
      <c r="JYU3" s="128"/>
      <c r="JYV3" s="128"/>
      <c r="JYW3" s="128"/>
      <c r="JYX3" s="128"/>
      <c r="JYY3" s="128"/>
      <c r="JYZ3" s="128"/>
      <c r="JZA3" s="128"/>
      <c r="JZB3" s="128"/>
      <c r="JZC3" s="128"/>
      <c r="JZD3" s="128"/>
      <c r="JZE3" s="128"/>
      <c r="JZF3" s="128"/>
      <c r="JZG3" s="128"/>
      <c r="JZH3" s="128"/>
      <c r="JZI3" s="128"/>
      <c r="JZJ3" s="128"/>
      <c r="JZK3" s="128"/>
      <c r="JZL3" s="128"/>
      <c r="JZM3" s="128"/>
      <c r="JZN3" s="128"/>
      <c r="JZO3" s="128"/>
      <c r="JZP3" s="128"/>
      <c r="JZQ3" s="128"/>
      <c r="JZR3" s="128"/>
      <c r="JZS3" s="128"/>
      <c r="JZT3" s="128"/>
      <c r="JZU3" s="128"/>
      <c r="JZV3" s="128"/>
      <c r="JZW3" s="128"/>
      <c r="JZX3" s="128"/>
      <c r="JZY3" s="128"/>
      <c r="JZZ3" s="128"/>
      <c r="KAA3" s="128"/>
      <c r="KAB3" s="128"/>
      <c r="KAC3" s="128"/>
      <c r="KAD3" s="128"/>
      <c r="KAE3" s="128"/>
      <c r="KAF3" s="128"/>
      <c r="KAG3" s="128"/>
      <c r="KAH3" s="128"/>
      <c r="KAI3" s="128"/>
      <c r="KAJ3" s="128"/>
      <c r="KAK3" s="128"/>
      <c r="KAL3" s="128"/>
      <c r="KAM3" s="128"/>
      <c r="KAN3" s="128"/>
      <c r="KAO3" s="128"/>
      <c r="KAP3" s="128"/>
      <c r="KAQ3" s="128"/>
      <c r="KAR3" s="128"/>
      <c r="KAS3" s="128"/>
      <c r="KAT3" s="128"/>
      <c r="KAU3" s="128"/>
      <c r="KAV3" s="128"/>
      <c r="KAW3" s="128"/>
      <c r="KAX3" s="128"/>
      <c r="KAY3" s="128"/>
      <c r="KAZ3" s="128"/>
      <c r="KBA3" s="128"/>
      <c r="KBB3" s="128"/>
      <c r="KBC3" s="128"/>
      <c r="KBD3" s="128"/>
      <c r="KBE3" s="128"/>
      <c r="KBF3" s="128"/>
      <c r="KBG3" s="128"/>
      <c r="KBH3" s="128"/>
      <c r="KBI3" s="128"/>
      <c r="KBJ3" s="128"/>
      <c r="KBK3" s="128"/>
      <c r="KBL3" s="128"/>
      <c r="KBM3" s="128"/>
      <c r="KBN3" s="128"/>
      <c r="KBO3" s="128"/>
      <c r="KBP3" s="128"/>
      <c r="KBQ3" s="128"/>
      <c r="KBR3" s="128"/>
      <c r="KBS3" s="128"/>
      <c r="KBT3" s="128"/>
      <c r="KBU3" s="128"/>
      <c r="KBV3" s="128"/>
      <c r="KBW3" s="128"/>
      <c r="KBX3" s="128"/>
      <c r="KBY3" s="128"/>
      <c r="KBZ3" s="128"/>
      <c r="KCA3" s="128"/>
      <c r="KCB3" s="128"/>
      <c r="KCC3" s="128"/>
      <c r="KCD3" s="128"/>
      <c r="KCE3" s="128"/>
      <c r="KCF3" s="128"/>
      <c r="KCG3" s="128"/>
      <c r="KCH3" s="128"/>
      <c r="KCI3" s="128"/>
      <c r="KCJ3" s="128"/>
      <c r="KCK3" s="128"/>
      <c r="KCL3" s="128"/>
      <c r="KCM3" s="128"/>
      <c r="KCN3" s="128"/>
      <c r="KCO3" s="128"/>
      <c r="KCP3" s="128"/>
      <c r="KCQ3" s="128"/>
      <c r="KCR3" s="128"/>
      <c r="KCS3" s="128"/>
      <c r="KCT3" s="128"/>
      <c r="KCU3" s="128"/>
      <c r="KCV3" s="128"/>
      <c r="KCW3" s="128"/>
      <c r="KCX3" s="128"/>
      <c r="KCY3" s="128"/>
      <c r="KCZ3" s="128"/>
      <c r="KDA3" s="128"/>
      <c r="KDB3" s="128"/>
      <c r="KDC3" s="128"/>
      <c r="KDD3" s="128"/>
      <c r="KDE3" s="128"/>
      <c r="KDF3" s="128"/>
      <c r="KDG3" s="128"/>
      <c r="KDH3" s="128"/>
      <c r="KDI3" s="128"/>
      <c r="KDJ3" s="128"/>
      <c r="KDK3" s="128"/>
      <c r="KDL3" s="128"/>
      <c r="KDM3" s="128"/>
      <c r="KDN3" s="128"/>
      <c r="KDO3" s="128"/>
      <c r="KDP3" s="128"/>
      <c r="KDQ3" s="128"/>
      <c r="KDR3" s="128"/>
      <c r="KDS3" s="128"/>
      <c r="KDT3" s="128"/>
      <c r="KDU3" s="128"/>
      <c r="KDV3" s="128"/>
      <c r="KDW3" s="128"/>
      <c r="KDX3" s="128"/>
      <c r="KDY3" s="128"/>
      <c r="KDZ3" s="128"/>
      <c r="KEA3" s="128"/>
      <c r="KEB3" s="128"/>
      <c r="KEC3" s="128"/>
      <c r="KED3" s="128"/>
      <c r="KEE3" s="128"/>
      <c r="KEF3" s="128"/>
      <c r="KEG3" s="128"/>
      <c r="KEH3" s="128"/>
      <c r="KEI3" s="128"/>
      <c r="KEJ3" s="128"/>
      <c r="KEK3" s="128"/>
      <c r="KEL3" s="128"/>
      <c r="KEM3" s="128"/>
      <c r="KEN3" s="128"/>
      <c r="KEO3" s="128"/>
      <c r="KEP3" s="128"/>
      <c r="KEQ3" s="128"/>
      <c r="KER3" s="128"/>
      <c r="KES3" s="128"/>
      <c r="KET3" s="128"/>
      <c r="KEU3" s="128"/>
      <c r="KEV3" s="128"/>
      <c r="KEW3" s="128"/>
      <c r="KEX3" s="128"/>
      <c r="KEY3" s="128"/>
      <c r="KEZ3" s="128"/>
      <c r="KFA3" s="128"/>
      <c r="KFB3" s="128"/>
      <c r="KFC3" s="128"/>
      <c r="KFD3" s="128"/>
      <c r="KFE3" s="128"/>
      <c r="KFF3" s="128"/>
      <c r="KFG3" s="128"/>
      <c r="KFH3" s="128"/>
      <c r="KFI3" s="128"/>
      <c r="KFJ3" s="128"/>
      <c r="KFK3" s="128"/>
      <c r="KFL3" s="128"/>
      <c r="KFM3" s="128"/>
      <c r="KFN3" s="128"/>
      <c r="KFO3" s="128"/>
      <c r="KFP3" s="128"/>
      <c r="KFQ3" s="128"/>
      <c r="KFR3" s="128"/>
      <c r="KFS3" s="128"/>
      <c r="KFT3" s="128"/>
      <c r="KFU3" s="128"/>
      <c r="KFV3" s="128"/>
      <c r="KFW3" s="128"/>
      <c r="KFX3" s="128"/>
      <c r="KFY3" s="128"/>
      <c r="KFZ3" s="128"/>
      <c r="KGA3" s="128"/>
      <c r="KGB3" s="128"/>
      <c r="KGC3" s="128"/>
      <c r="KGD3" s="128"/>
      <c r="KGE3" s="128"/>
      <c r="KGF3" s="128"/>
      <c r="KGG3" s="128"/>
      <c r="KGH3" s="128"/>
      <c r="KGI3" s="128"/>
      <c r="KGJ3" s="128"/>
      <c r="KGK3" s="128"/>
      <c r="KGL3" s="128"/>
      <c r="KGM3" s="128"/>
      <c r="KGN3" s="128"/>
      <c r="KGO3" s="128"/>
      <c r="KGP3" s="128"/>
      <c r="KGQ3" s="128"/>
      <c r="KGR3" s="128"/>
      <c r="KGS3" s="128"/>
      <c r="KGT3" s="128"/>
      <c r="KGU3" s="128"/>
      <c r="KGV3" s="128"/>
      <c r="KGW3" s="128"/>
      <c r="KGX3" s="128"/>
      <c r="KGY3" s="128"/>
      <c r="KGZ3" s="128"/>
      <c r="KHA3" s="128"/>
      <c r="KHB3" s="128"/>
      <c r="KHC3" s="128"/>
      <c r="KHD3" s="128"/>
      <c r="KHE3" s="128"/>
      <c r="KHF3" s="128"/>
      <c r="KHG3" s="128"/>
      <c r="KHH3" s="128"/>
      <c r="KHI3" s="128"/>
      <c r="KHJ3" s="128"/>
      <c r="KHK3" s="128"/>
      <c r="KHL3" s="128"/>
      <c r="KHM3" s="128"/>
      <c r="KHN3" s="128"/>
      <c r="KHO3" s="128"/>
      <c r="KHP3" s="128"/>
      <c r="KHQ3" s="128"/>
      <c r="KHR3" s="128"/>
      <c r="KHS3" s="128"/>
      <c r="KHT3" s="128"/>
      <c r="KHU3" s="128"/>
      <c r="KHV3" s="128"/>
      <c r="KHW3" s="128"/>
      <c r="KHX3" s="128"/>
      <c r="KHY3" s="128"/>
      <c r="KHZ3" s="128"/>
      <c r="KIA3" s="128"/>
      <c r="KIB3" s="128"/>
      <c r="KIC3" s="128"/>
      <c r="KID3" s="128"/>
      <c r="KIE3" s="128"/>
      <c r="KIF3" s="128"/>
      <c r="KIG3" s="128"/>
      <c r="KIH3" s="128"/>
      <c r="KII3" s="128"/>
      <c r="KIJ3" s="128"/>
      <c r="KIK3" s="128"/>
      <c r="KIL3" s="128"/>
      <c r="KIM3" s="128"/>
      <c r="KIN3" s="128"/>
      <c r="KIO3" s="128"/>
      <c r="KIP3" s="128"/>
      <c r="KIQ3" s="128"/>
      <c r="KIR3" s="128"/>
      <c r="KIS3" s="128"/>
      <c r="KIT3" s="128"/>
      <c r="KIU3" s="128"/>
      <c r="KIV3" s="128"/>
      <c r="KIW3" s="128"/>
      <c r="KIX3" s="128"/>
      <c r="KIY3" s="128"/>
      <c r="KIZ3" s="128"/>
      <c r="KJA3" s="128"/>
      <c r="KJB3" s="128"/>
      <c r="KJC3" s="128"/>
      <c r="KJD3" s="128"/>
      <c r="KJE3" s="128"/>
      <c r="KJF3" s="128"/>
      <c r="KJG3" s="128"/>
      <c r="KJH3" s="128"/>
      <c r="KJI3" s="128"/>
      <c r="KJJ3" s="128"/>
      <c r="KJK3" s="128"/>
      <c r="KJL3" s="128"/>
      <c r="KJM3" s="128"/>
      <c r="KJN3" s="128"/>
      <c r="KJO3" s="128"/>
      <c r="KJP3" s="128"/>
      <c r="KJQ3" s="128"/>
      <c r="KJR3" s="128"/>
      <c r="KJS3" s="128"/>
      <c r="KJT3" s="128"/>
      <c r="KJU3" s="128"/>
      <c r="KJV3" s="128"/>
      <c r="KJW3" s="128"/>
      <c r="KJX3" s="128"/>
      <c r="KJY3" s="128"/>
      <c r="KJZ3" s="128"/>
      <c r="KKA3" s="128"/>
      <c r="KKB3" s="128"/>
      <c r="KKC3" s="128"/>
      <c r="KKD3" s="128"/>
      <c r="KKE3" s="128"/>
      <c r="KKF3" s="128"/>
      <c r="KKG3" s="128"/>
      <c r="KKH3" s="128"/>
      <c r="KKI3" s="128"/>
      <c r="KKJ3" s="128"/>
      <c r="KKK3" s="128"/>
      <c r="KKL3" s="128"/>
      <c r="KKM3" s="128"/>
      <c r="KKN3" s="128"/>
      <c r="KKO3" s="128"/>
      <c r="KKP3" s="128"/>
      <c r="KKQ3" s="128"/>
      <c r="KKR3" s="128"/>
      <c r="KKS3" s="128"/>
      <c r="KKT3" s="128"/>
      <c r="KKU3" s="128"/>
      <c r="KKV3" s="128"/>
      <c r="KKW3" s="128"/>
      <c r="KKX3" s="128"/>
      <c r="KKY3" s="128"/>
      <c r="KKZ3" s="128"/>
      <c r="KLA3" s="128"/>
      <c r="KLB3" s="128"/>
      <c r="KLC3" s="128"/>
      <c r="KLD3" s="128"/>
      <c r="KLE3" s="128"/>
      <c r="KLF3" s="128"/>
      <c r="KLG3" s="128"/>
      <c r="KLH3" s="128"/>
      <c r="KLI3" s="128"/>
      <c r="KLJ3" s="128"/>
      <c r="KLK3" s="128"/>
      <c r="KLL3" s="128"/>
      <c r="KLM3" s="128"/>
      <c r="KLN3" s="128"/>
      <c r="KLO3" s="128"/>
      <c r="KLP3" s="128"/>
      <c r="KLQ3" s="128"/>
      <c r="KLR3" s="128"/>
      <c r="KLS3" s="128"/>
      <c r="KLT3" s="128"/>
      <c r="KLU3" s="128"/>
      <c r="KLV3" s="128"/>
      <c r="KLW3" s="128"/>
      <c r="KLX3" s="128"/>
      <c r="KLY3" s="128"/>
      <c r="KLZ3" s="128"/>
      <c r="KMA3" s="128"/>
      <c r="KMB3" s="128"/>
      <c r="KMC3" s="128"/>
      <c r="KMD3" s="128"/>
      <c r="KME3" s="128"/>
      <c r="KMF3" s="128"/>
      <c r="KMG3" s="128"/>
      <c r="KMH3" s="128"/>
      <c r="KMI3" s="128"/>
      <c r="KMJ3" s="128"/>
      <c r="KMK3" s="128"/>
      <c r="KML3" s="128"/>
      <c r="KMM3" s="128"/>
      <c r="KMN3" s="128"/>
      <c r="KMO3" s="128"/>
      <c r="KMP3" s="128"/>
      <c r="KMQ3" s="128"/>
      <c r="KMR3" s="128"/>
      <c r="KMS3" s="128"/>
      <c r="KMT3" s="128"/>
      <c r="KMU3" s="128"/>
      <c r="KMV3" s="128"/>
      <c r="KMW3" s="128"/>
      <c r="KMX3" s="128"/>
      <c r="KMY3" s="128"/>
      <c r="KMZ3" s="128"/>
      <c r="KNA3" s="128"/>
      <c r="KNB3" s="128"/>
      <c r="KNC3" s="128"/>
      <c r="KND3" s="128"/>
      <c r="KNE3" s="128"/>
      <c r="KNF3" s="128"/>
      <c r="KNG3" s="128"/>
      <c r="KNH3" s="128"/>
      <c r="KNI3" s="128"/>
      <c r="KNJ3" s="128"/>
      <c r="KNK3" s="128"/>
      <c r="KNL3" s="128"/>
      <c r="KNM3" s="128"/>
      <c r="KNN3" s="128"/>
      <c r="KNO3" s="128"/>
      <c r="KNP3" s="128"/>
      <c r="KNQ3" s="128"/>
      <c r="KNR3" s="128"/>
      <c r="KNS3" s="128"/>
      <c r="KNT3" s="128"/>
      <c r="KNU3" s="128"/>
      <c r="KNV3" s="128"/>
      <c r="KNW3" s="128"/>
      <c r="KNX3" s="128"/>
      <c r="KNY3" s="128"/>
      <c r="KNZ3" s="128"/>
      <c r="KOA3" s="128"/>
      <c r="KOB3" s="128"/>
      <c r="KOC3" s="128"/>
      <c r="KOD3" s="128"/>
      <c r="KOE3" s="128"/>
      <c r="KOF3" s="128"/>
      <c r="KOG3" s="128"/>
      <c r="KOH3" s="128"/>
      <c r="KOI3" s="128"/>
      <c r="KOJ3" s="128"/>
      <c r="KOK3" s="128"/>
      <c r="KOL3" s="128"/>
      <c r="KOM3" s="128"/>
      <c r="KON3" s="128"/>
      <c r="KOO3" s="128"/>
      <c r="KOP3" s="128"/>
      <c r="KOQ3" s="128"/>
      <c r="KOR3" s="128"/>
      <c r="KOS3" s="128"/>
      <c r="KOT3" s="128"/>
      <c r="KOU3" s="128"/>
      <c r="KOV3" s="128"/>
      <c r="KOW3" s="128"/>
      <c r="KOX3" s="128"/>
      <c r="KOY3" s="128"/>
      <c r="KOZ3" s="128"/>
      <c r="KPA3" s="128"/>
      <c r="KPB3" s="128"/>
      <c r="KPC3" s="128"/>
      <c r="KPD3" s="128"/>
      <c r="KPE3" s="128"/>
      <c r="KPF3" s="128"/>
      <c r="KPG3" s="128"/>
      <c r="KPH3" s="128"/>
      <c r="KPI3" s="128"/>
      <c r="KPJ3" s="128"/>
      <c r="KPK3" s="128"/>
      <c r="KPL3" s="128"/>
      <c r="KPM3" s="128"/>
      <c r="KPN3" s="128"/>
      <c r="KPO3" s="128"/>
      <c r="KPP3" s="128"/>
      <c r="KPQ3" s="128"/>
      <c r="KPR3" s="128"/>
      <c r="KPS3" s="128"/>
      <c r="KPT3" s="128"/>
      <c r="KPU3" s="128"/>
      <c r="KPV3" s="128"/>
      <c r="KPW3" s="128"/>
      <c r="KPX3" s="128"/>
      <c r="KPY3" s="128"/>
      <c r="KPZ3" s="128"/>
      <c r="KQA3" s="128"/>
      <c r="KQB3" s="128"/>
      <c r="KQC3" s="128"/>
      <c r="KQD3" s="128"/>
      <c r="KQE3" s="128"/>
      <c r="KQF3" s="128"/>
      <c r="KQG3" s="128"/>
      <c r="KQH3" s="128"/>
      <c r="KQI3" s="128"/>
      <c r="KQJ3" s="128"/>
      <c r="KQK3" s="128"/>
      <c r="KQL3" s="128"/>
      <c r="KQM3" s="128"/>
      <c r="KQN3" s="128"/>
      <c r="KQO3" s="128"/>
      <c r="KQP3" s="128"/>
      <c r="KQQ3" s="128"/>
      <c r="KQR3" s="128"/>
      <c r="KQS3" s="128"/>
      <c r="KQT3" s="128"/>
      <c r="KQU3" s="128"/>
      <c r="KQV3" s="128"/>
      <c r="KQW3" s="128"/>
      <c r="KQX3" s="128"/>
      <c r="KQY3" s="128"/>
      <c r="KQZ3" s="128"/>
      <c r="KRA3" s="128"/>
      <c r="KRB3" s="128"/>
      <c r="KRC3" s="128"/>
      <c r="KRD3" s="128"/>
      <c r="KRE3" s="128"/>
      <c r="KRF3" s="128"/>
      <c r="KRG3" s="128"/>
      <c r="KRH3" s="128"/>
      <c r="KRI3" s="128"/>
      <c r="KRJ3" s="128"/>
      <c r="KRK3" s="128"/>
      <c r="KRL3" s="128"/>
      <c r="KRM3" s="128"/>
      <c r="KRN3" s="128"/>
      <c r="KRO3" s="128"/>
      <c r="KRP3" s="128"/>
      <c r="KRQ3" s="128"/>
      <c r="KRR3" s="128"/>
      <c r="KRS3" s="128"/>
      <c r="KRT3" s="128"/>
      <c r="KRU3" s="128"/>
      <c r="KRV3" s="128"/>
      <c r="KRW3" s="128"/>
      <c r="KRX3" s="128"/>
      <c r="KRY3" s="128"/>
      <c r="KRZ3" s="128"/>
      <c r="KSA3" s="128"/>
      <c r="KSB3" s="128"/>
      <c r="KSC3" s="128"/>
      <c r="KSD3" s="128"/>
      <c r="KSE3" s="128"/>
      <c r="KSF3" s="128"/>
      <c r="KSG3" s="128"/>
      <c r="KSH3" s="128"/>
      <c r="KSI3" s="128"/>
      <c r="KSJ3" s="128"/>
      <c r="KSK3" s="128"/>
      <c r="KSL3" s="128"/>
      <c r="KSM3" s="128"/>
      <c r="KSN3" s="128"/>
      <c r="KSO3" s="128"/>
      <c r="KSP3" s="128"/>
      <c r="KSQ3" s="128"/>
      <c r="KSR3" s="128"/>
      <c r="KSS3" s="128"/>
      <c r="KST3" s="128"/>
      <c r="KSU3" s="128"/>
      <c r="KSV3" s="128"/>
      <c r="KSW3" s="128"/>
      <c r="KSX3" s="128"/>
      <c r="KSY3" s="128"/>
      <c r="KSZ3" s="128"/>
      <c r="KTA3" s="128"/>
      <c r="KTB3" s="128"/>
      <c r="KTC3" s="128"/>
      <c r="KTD3" s="128"/>
      <c r="KTE3" s="128"/>
      <c r="KTF3" s="128"/>
      <c r="KTG3" s="128"/>
      <c r="KTH3" s="128"/>
      <c r="KTI3" s="128"/>
      <c r="KTJ3" s="128"/>
      <c r="KTK3" s="128"/>
      <c r="KTL3" s="128"/>
      <c r="KTM3" s="128"/>
      <c r="KTN3" s="128"/>
      <c r="KTO3" s="128"/>
      <c r="KTP3" s="128"/>
      <c r="KTQ3" s="128"/>
      <c r="KTR3" s="128"/>
      <c r="KTS3" s="128"/>
      <c r="KTT3" s="128"/>
      <c r="KTU3" s="128"/>
      <c r="KTV3" s="128"/>
      <c r="KTW3" s="128"/>
      <c r="KTX3" s="128"/>
      <c r="KTY3" s="128"/>
      <c r="KTZ3" s="128"/>
      <c r="KUA3" s="128"/>
      <c r="KUB3" s="128"/>
      <c r="KUC3" s="128"/>
      <c r="KUD3" s="128"/>
      <c r="KUE3" s="128"/>
      <c r="KUF3" s="128"/>
      <c r="KUG3" s="128"/>
      <c r="KUH3" s="128"/>
      <c r="KUI3" s="128"/>
      <c r="KUJ3" s="128"/>
      <c r="KUK3" s="128"/>
      <c r="KUL3" s="128"/>
      <c r="KUM3" s="128"/>
      <c r="KUN3" s="128"/>
      <c r="KUO3" s="128"/>
      <c r="KUP3" s="128"/>
      <c r="KUQ3" s="128"/>
      <c r="KUR3" s="128"/>
      <c r="KUS3" s="128"/>
      <c r="KUT3" s="128"/>
      <c r="KUU3" s="128"/>
      <c r="KUV3" s="128"/>
      <c r="KUW3" s="128"/>
      <c r="KUX3" s="128"/>
      <c r="KUY3" s="128"/>
      <c r="KUZ3" s="128"/>
      <c r="KVA3" s="128"/>
      <c r="KVB3" s="128"/>
      <c r="KVC3" s="128"/>
      <c r="KVD3" s="128"/>
      <c r="KVE3" s="128"/>
      <c r="KVF3" s="128"/>
      <c r="KVG3" s="128"/>
      <c r="KVH3" s="128"/>
      <c r="KVI3" s="128"/>
      <c r="KVJ3" s="128"/>
      <c r="KVK3" s="128"/>
      <c r="KVL3" s="128"/>
      <c r="KVM3" s="128"/>
      <c r="KVN3" s="128"/>
      <c r="KVO3" s="128"/>
      <c r="KVP3" s="128"/>
      <c r="KVQ3" s="128"/>
      <c r="KVR3" s="128"/>
      <c r="KVS3" s="128"/>
      <c r="KVT3" s="128"/>
      <c r="KVU3" s="128"/>
      <c r="KVV3" s="128"/>
      <c r="KVW3" s="128"/>
      <c r="KVX3" s="128"/>
      <c r="KVY3" s="128"/>
      <c r="KVZ3" s="128"/>
      <c r="KWA3" s="128"/>
      <c r="KWB3" s="128"/>
      <c r="KWC3" s="128"/>
      <c r="KWD3" s="128"/>
      <c r="KWE3" s="128"/>
      <c r="KWF3" s="128"/>
      <c r="KWG3" s="128"/>
      <c r="KWH3" s="128"/>
      <c r="KWI3" s="128"/>
      <c r="KWJ3" s="128"/>
      <c r="KWK3" s="128"/>
      <c r="KWL3" s="128"/>
      <c r="KWM3" s="128"/>
      <c r="KWN3" s="128"/>
      <c r="KWO3" s="128"/>
      <c r="KWP3" s="128"/>
      <c r="KWQ3" s="128"/>
      <c r="KWR3" s="128"/>
      <c r="KWS3" s="128"/>
      <c r="KWT3" s="128"/>
      <c r="KWU3" s="128"/>
      <c r="KWV3" s="128"/>
      <c r="KWW3" s="128"/>
      <c r="KWX3" s="128"/>
      <c r="KWY3" s="128"/>
      <c r="KWZ3" s="128"/>
      <c r="KXA3" s="128"/>
      <c r="KXB3" s="128"/>
      <c r="KXC3" s="128"/>
      <c r="KXD3" s="128"/>
      <c r="KXE3" s="128"/>
      <c r="KXF3" s="128"/>
      <c r="KXG3" s="128"/>
      <c r="KXH3" s="128"/>
      <c r="KXI3" s="128"/>
      <c r="KXJ3" s="128"/>
      <c r="KXK3" s="128"/>
      <c r="KXL3" s="128"/>
      <c r="KXM3" s="128"/>
      <c r="KXN3" s="128"/>
      <c r="KXO3" s="128"/>
      <c r="KXP3" s="128"/>
      <c r="KXQ3" s="128"/>
      <c r="KXR3" s="128"/>
      <c r="KXS3" s="128"/>
      <c r="KXT3" s="128"/>
      <c r="KXU3" s="128"/>
      <c r="KXV3" s="128"/>
      <c r="KXW3" s="128"/>
      <c r="KXX3" s="128"/>
      <c r="KXY3" s="128"/>
      <c r="KXZ3" s="128"/>
      <c r="KYA3" s="128"/>
      <c r="KYB3" s="128"/>
      <c r="KYC3" s="128"/>
      <c r="KYD3" s="128"/>
      <c r="KYE3" s="128"/>
      <c r="KYF3" s="128"/>
      <c r="KYG3" s="128"/>
      <c r="KYH3" s="128"/>
      <c r="KYI3" s="128"/>
      <c r="KYJ3" s="128"/>
      <c r="KYK3" s="128"/>
      <c r="KYL3" s="128"/>
      <c r="KYM3" s="128"/>
      <c r="KYN3" s="128"/>
      <c r="KYO3" s="128"/>
      <c r="KYP3" s="128"/>
      <c r="KYQ3" s="128"/>
      <c r="KYR3" s="128"/>
      <c r="KYS3" s="128"/>
      <c r="KYT3" s="128"/>
      <c r="KYU3" s="128"/>
      <c r="KYV3" s="128"/>
      <c r="KYW3" s="128"/>
      <c r="KYX3" s="128"/>
      <c r="KYY3" s="128"/>
      <c r="KYZ3" s="128"/>
      <c r="KZA3" s="128"/>
      <c r="KZB3" s="128"/>
      <c r="KZC3" s="128"/>
      <c r="KZD3" s="128"/>
      <c r="KZE3" s="128"/>
      <c r="KZF3" s="128"/>
      <c r="KZG3" s="128"/>
      <c r="KZH3" s="128"/>
      <c r="KZI3" s="128"/>
      <c r="KZJ3" s="128"/>
      <c r="KZK3" s="128"/>
      <c r="KZL3" s="128"/>
      <c r="KZM3" s="128"/>
      <c r="KZN3" s="128"/>
      <c r="KZO3" s="128"/>
      <c r="KZP3" s="128"/>
      <c r="KZQ3" s="128"/>
      <c r="KZR3" s="128"/>
      <c r="KZS3" s="128"/>
      <c r="KZT3" s="128"/>
      <c r="KZU3" s="128"/>
      <c r="KZV3" s="128"/>
      <c r="KZW3" s="128"/>
      <c r="KZX3" s="128"/>
      <c r="KZY3" s="128"/>
      <c r="KZZ3" s="128"/>
      <c r="LAA3" s="128"/>
      <c r="LAB3" s="128"/>
      <c r="LAC3" s="128"/>
      <c r="LAD3" s="128"/>
      <c r="LAE3" s="128"/>
      <c r="LAF3" s="128"/>
      <c r="LAG3" s="128"/>
      <c r="LAH3" s="128"/>
      <c r="LAI3" s="128"/>
      <c r="LAJ3" s="128"/>
      <c r="LAK3" s="128"/>
      <c r="LAL3" s="128"/>
      <c r="LAM3" s="128"/>
      <c r="LAN3" s="128"/>
      <c r="LAO3" s="128"/>
      <c r="LAP3" s="128"/>
      <c r="LAQ3" s="128"/>
      <c r="LAR3" s="128"/>
      <c r="LAS3" s="128"/>
      <c r="LAT3" s="128"/>
      <c r="LAU3" s="128"/>
      <c r="LAV3" s="128"/>
      <c r="LAW3" s="128"/>
      <c r="LAX3" s="128"/>
      <c r="LAY3" s="128"/>
      <c r="LAZ3" s="128"/>
      <c r="LBA3" s="128"/>
      <c r="LBB3" s="128"/>
      <c r="LBC3" s="128"/>
      <c r="LBD3" s="128"/>
      <c r="LBE3" s="128"/>
      <c r="LBF3" s="128"/>
      <c r="LBG3" s="128"/>
      <c r="LBH3" s="128"/>
      <c r="LBI3" s="128"/>
      <c r="LBJ3" s="128"/>
      <c r="LBK3" s="128"/>
      <c r="LBL3" s="128"/>
      <c r="LBM3" s="128"/>
      <c r="LBN3" s="128"/>
      <c r="LBO3" s="128"/>
      <c r="LBP3" s="128"/>
      <c r="LBQ3" s="128"/>
      <c r="LBR3" s="128"/>
      <c r="LBS3" s="128"/>
      <c r="LBT3" s="128"/>
      <c r="LBU3" s="128"/>
      <c r="LBV3" s="128"/>
      <c r="LBW3" s="128"/>
      <c r="LBX3" s="128"/>
      <c r="LBY3" s="128"/>
      <c r="LBZ3" s="128"/>
      <c r="LCA3" s="128"/>
      <c r="LCB3" s="128"/>
      <c r="LCC3" s="128"/>
      <c r="LCD3" s="128"/>
      <c r="LCE3" s="128"/>
      <c r="LCF3" s="128"/>
      <c r="LCG3" s="128"/>
      <c r="LCH3" s="128"/>
      <c r="LCI3" s="128"/>
      <c r="LCJ3" s="128"/>
      <c r="LCK3" s="128"/>
      <c r="LCL3" s="128"/>
      <c r="LCM3" s="128"/>
      <c r="LCN3" s="128"/>
      <c r="LCO3" s="128"/>
      <c r="LCP3" s="128"/>
      <c r="LCQ3" s="128"/>
      <c r="LCR3" s="128"/>
      <c r="LCS3" s="128"/>
      <c r="LCT3" s="128"/>
      <c r="LCU3" s="128"/>
      <c r="LCV3" s="128"/>
      <c r="LCW3" s="128"/>
      <c r="LCX3" s="128"/>
      <c r="LCY3" s="128"/>
      <c r="LCZ3" s="128"/>
      <c r="LDA3" s="128"/>
      <c r="LDB3" s="128"/>
      <c r="LDC3" s="128"/>
      <c r="LDD3" s="128"/>
      <c r="LDE3" s="128"/>
      <c r="LDF3" s="128"/>
      <c r="LDG3" s="128"/>
      <c r="LDH3" s="128"/>
      <c r="LDI3" s="128"/>
      <c r="LDJ3" s="128"/>
      <c r="LDK3" s="128"/>
      <c r="LDL3" s="128"/>
      <c r="LDM3" s="128"/>
      <c r="LDN3" s="128"/>
      <c r="LDO3" s="128"/>
      <c r="LDP3" s="128"/>
      <c r="LDQ3" s="128"/>
      <c r="LDR3" s="128"/>
      <c r="LDS3" s="128"/>
      <c r="LDT3" s="128"/>
      <c r="LDU3" s="128"/>
      <c r="LDV3" s="128"/>
      <c r="LDW3" s="128"/>
      <c r="LDX3" s="128"/>
      <c r="LDY3" s="128"/>
      <c r="LDZ3" s="128"/>
      <c r="LEA3" s="128"/>
      <c r="LEB3" s="128"/>
      <c r="LEC3" s="128"/>
      <c r="LED3" s="128"/>
      <c r="LEE3" s="128"/>
      <c r="LEF3" s="128"/>
      <c r="LEG3" s="128"/>
      <c r="LEH3" s="128"/>
      <c r="LEI3" s="128"/>
      <c r="LEJ3" s="128"/>
      <c r="LEK3" s="128"/>
      <c r="LEL3" s="128"/>
      <c r="LEM3" s="128"/>
      <c r="LEN3" s="128"/>
      <c r="LEO3" s="128"/>
      <c r="LEP3" s="128"/>
      <c r="LEQ3" s="128"/>
      <c r="LER3" s="128"/>
      <c r="LES3" s="128"/>
      <c r="LET3" s="128"/>
      <c r="LEU3" s="128"/>
      <c r="LEV3" s="128"/>
      <c r="LEW3" s="128"/>
      <c r="LEX3" s="128"/>
      <c r="LEY3" s="128"/>
      <c r="LEZ3" s="128"/>
      <c r="LFA3" s="128"/>
      <c r="LFB3" s="128"/>
      <c r="LFC3" s="128"/>
      <c r="LFD3" s="128"/>
      <c r="LFE3" s="128"/>
      <c r="LFF3" s="128"/>
      <c r="LFG3" s="128"/>
      <c r="LFH3" s="128"/>
      <c r="LFI3" s="128"/>
      <c r="LFJ3" s="128"/>
      <c r="LFK3" s="128"/>
      <c r="LFL3" s="128"/>
      <c r="LFM3" s="128"/>
      <c r="LFN3" s="128"/>
      <c r="LFO3" s="128"/>
      <c r="LFP3" s="128"/>
      <c r="LFQ3" s="128"/>
      <c r="LFR3" s="128"/>
      <c r="LFS3" s="128"/>
      <c r="LFT3" s="128"/>
      <c r="LFU3" s="128"/>
      <c r="LFV3" s="128"/>
      <c r="LFW3" s="128"/>
      <c r="LFX3" s="128"/>
      <c r="LFY3" s="128"/>
      <c r="LFZ3" s="128"/>
      <c r="LGA3" s="128"/>
      <c r="LGB3" s="128"/>
      <c r="LGC3" s="128"/>
      <c r="LGD3" s="128"/>
      <c r="LGE3" s="128"/>
      <c r="LGF3" s="128"/>
      <c r="LGG3" s="128"/>
      <c r="LGH3" s="128"/>
      <c r="LGI3" s="128"/>
      <c r="LGJ3" s="128"/>
      <c r="LGK3" s="128"/>
      <c r="LGL3" s="128"/>
      <c r="LGM3" s="128"/>
      <c r="LGN3" s="128"/>
      <c r="LGO3" s="128"/>
      <c r="LGP3" s="128"/>
      <c r="LGQ3" s="128"/>
      <c r="LGR3" s="128"/>
      <c r="LGS3" s="128"/>
      <c r="LGT3" s="128"/>
      <c r="LGU3" s="128"/>
      <c r="LGV3" s="128"/>
      <c r="LGW3" s="128"/>
      <c r="LGX3" s="128"/>
      <c r="LGY3" s="128"/>
      <c r="LGZ3" s="128"/>
      <c r="LHA3" s="128"/>
      <c r="LHB3" s="128"/>
      <c r="LHC3" s="128"/>
      <c r="LHD3" s="128"/>
      <c r="LHE3" s="128"/>
      <c r="LHF3" s="128"/>
      <c r="LHG3" s="128"/>
      <c r="LHH3" s="128"/>
      <c r="LHI3" s="128"/>
      <c r="LHJ3" s="128"/>
      <c r="LHK3" s="128"/>
      <c r="LHL3" s="128"/>
      <c r="LHM3" s="128"/>
      <c r="LHN3" s="128"/>
      <c r="LHO3" s="128"/>
      <c r="LHP3" s="128"/>
      <c r="LHQ3" s="128"/>
      <c r="LHR3" s="128"/>
      <c r="LHS3" s="128"/>
      <c r="LHT3" s="128"/>
      <c r="LHU3" s="128"/>
      <c r="LHV3" s="128"/>
      <c r="LHW3" s="128"/>
      <c r="LHX3" s="128"/>
      <c r="LHY3" s="128"/>
      <c r="LHZ3" s="128"/>
      <c r="LIA3" s="128"/>
      <c r="LIB3" s="128"/>
      <c r="LIC3" s="128"/>
      <c r="LID3" s="128"/>
      <c r="LIE3" s="128"/>
      <c r="LIF3" s="128"/>
      <c r="LIG3" s="128"/>
      <c r="LIH3" s="128"/>
      <c r="LII3" s="128"/>
      <c r="LIJ3" s="128"/>
      <c r="LIK3" s="128"/>
      <c r="LIL3" s="128"/>
      <c r="LIM3" s="128"/>
      <c r="LIN3" s="128"/>
      <c r="LIO3" s="128"/>
      <c r="LIP3" s="128"/>
      <c r="LIQ3" s="128"/>
      <c r="LIR3" s="128"/>
      <c r="LIS3" s="128"/>
      <c r="LIT3" s="128"/>
      <c r="LIU3" s="128"/>
      <c r="LIV3" s="128"/>
      <c r="LIW3" s="128"/>
      <c r="LIX3" s="128"/>
      <c r="LIY3" s="128"/>
      <c r="LIZ3" s="128"/>
      <c r="LJA3" s="128"/>
      <c r="LJB3" s="128"/>
      <c r="LJC3" s="128"/>
      <c r="LJD3" s="128"/>
      <c r="LJE3" s="128"/>
      <c r="LJF3" s="128"/>
      <c r="LJG3" s="128"/>
      <c r="LJH3" s="128"/>
      <c r="LJI3" s="128"/>
      <c r="LJJ3" s="128"/>
      <c r="LJK3" s="128"/>
      <c r="LJL3" s="128"/>
      <c r="LJM3" s="128"/>
      <c r="LJN3" s="128"/>
      <c r="LJO3" s="128"/>
      <c r="LJP3" s="128"/>
      <c r="LJQ3" s="128"/>
      <c r="LJR3" s="128"/>
      <c r="LJS3" s="128"/>
      <c r="LJT3" s="128"/>
      <c r="LJU3" s="128"/>
      <c r="LJV3" s="128"/>
      <c r="LJW3" s="128"/>
      <c r="LJX3" s="128"/>
      <c r="LJY3" s="128"/>
      <c r="LJZ3" s="128"/>
      <c r="LKA3" s="128"/>
      <c r="LKB3" s="128"/>
      <c r="LKC3" s="128"/>
      <c r="LKD3" s="128"/>
      <c r="LKE3" s="128"/>
      <c r="LKF3" s="128"/>
      <c r="LKG3" s="128"/>
      <c r="LKH3" s="128"/>
      <c r="LKI3" s="128"/>
      <c r="LKJ3" s="128"/>
      <c r="LKK3" s="128"/>
      <c r="LKL3" s="128"/>
      <c r="LKM3" s="128"/>
      <c r="LKN3" s="128"/>
      <c r="LKO3" s="128"/>
      <c r="LKP3" s="128"/>
      <c r="LKQ3" s="128"/>
      <c r="LKR3" s="128"/>
      <c r="LKS3" s="128"/>
      <c r="LKT3" s="128"/>
      <c r="LKU3" s="128"/>
      <c r="LKV3" s="128"/>
      <c r="LKW3" s="128"/>
      <c r="LKX3" s="128"/>
      <c r="LKY3" s="128"/>
      <c r="LKZ3" s="128"/>
      <c r="LLA3" s="128"/>
      <c r="LLB3" s="128"/>
      <c r="LLC3" s="128"/>
      <c r="LLD3" s="128"/>
      <c r="LLE3" s="128"/>
      <c r="LLF3" s="128"/>
      <c r="LLG3" s="128"/>
      <c r="LLH3" s="128"/>
      <c r="LLI3" s="128"/>
      <c r="LLJ3" s="128"/>
      <c r="LLK3" s="128"/>
      <c r="LLL3" s="128"/>
      <c r="LLM3" s="128"/>
      <c r="LLN3" s="128"/>
      <c r="LLO3" s="128"/>
      <c r="LLP3" s="128"/>
      <c r="LLQ3" s="128"/>
      <c r="LLR3" s="128"/>
      <c r="LLS3" s="128"/>
      <c r="LLT3" s="128"/>
      <c r="LLU3" s="128"/>
      <c r="LLV3" s="128"/>
      <c r="LLW3" s="128"/>
      <c r="LLX3" s="128"/>
      <c r="LLY3" s="128"/>
      <c r="LLZ3" s="128"/>
      <c r="LMA3" s="128"/>
      <c r="LMB3" s="128"/>
      <c r="LMC3" s="128"/>
      <c r="LMD3" s="128"/>
      <c r="LME3" s="128"/>
      <c r="LMF3" s="128"/>
      <c r="LMG3" s="128"/>
      <c r="LMH3" s="128"/>
      <c r="LMI3" s="128"/>
      <c r="LMJ3" s="128"/>
      <c r="LMK3" s="128"/>
      <c r="LML3" s="128"/>
      <c r="LMM3" s="128"/>
      <c r="LMN3" s="128"/>
      <c r="LMO3" s="128"/>
      <c r="LMP3" s="128"/>
      <c r="LMQ3" s="128"/>
      <c r="LMR3" s="128"/>
      <c r="LMS3" s="128"/>
      <c r="LMT3" s="128"/>
      <c r="LMU3" s="128"/>
      <c r="LMV3" s="128"/>
      <c r="LMW3" s="128"/>
      <c r="LMX3" s="128"/>
      <c r="LMY3" s="128"/>
      <c r="LMZ3" s="128"/>
      <c r="LNA3" s="128"/>
      <c r="LNB3" s="128"/>
      <c r="LNC3" s="128"/>
      <c r="LND3" s="128"/>
      <c r="LNE3" s="128"/>
      <c r="LNF3" s="128"/>
      <c r="LNG3" s="128"/>
      <c r="LNH3" s="128"/>
      <c r="LNI3" s="128"/>
      <c r="LNJ3" s="128"/>
      <c r="LNK3" s="128"/>
      <c r="LNL3" s="128"/>
      <c r="LNM3" s="128"/>
      <c r="LNN3" s="128"/>
      <c r="LNO3" s="128"/>
      <c r="LNP3" s="128"/>
      <c r="LNQ3" s="128"/>
      <c r="LNR3" s="128"/>
      <c r="LNS3" s="128"/>
      <c r="LNT3" s="128"/>
      <c r="LNU3" s="128"/>
      <c r="LNV3" s="128"/>
      <c r="LNW3" s="128"/>
      <c r="LNX3" s="128"/>
      <c r="LNY3" s="128"/>
      <c r="LNZ3" s="128"/>
      <c r="LOA3" s="128"/>
      <c r="LOB3" s="128"/>
      <c r="LOC3" s="128"/>
      <c r="LOD3" s="128"/>
      <c r="LOE3" s="128"/>
      <c r="LOF3" s="128"/>
      <c r="LOG3" s="128"/>
      <c r="LOH3" s="128"/>
      <c r="LOI3" s="128"/>
      <c r="LOJ3" s="128"/>
      <c r="LOK3" s="128"/>
      <c r="LOL3" s="128"/>
      <c r="LOM3" s="128"/>
      <c r="LON3" s="128"/>
      <c r="LOO3" s="128"/>
      <c r="LOP3" s="128"/>
      <c r="LOQ3" s="128"/>
      <c r="LOR3" s="128"/>
      <c r="LOS3" s="128"/>
      <c r="LOT3" s="128"/>
      <c r="LOU3" s="128"/>
      <c r="LOV3" s="128"/>
      <c r="LOW3" s="128"/>
      <c r="LOX3" s="128"/>
      <c r="LOY3" s="128"/>
      <c r="LOZ3" s="128"/>
      <c r="LPA3" s="128"/>
      <c r="LPB3" s="128"/>
      <c r="LPC3" s="128"/>
      <c r="LPD3" s="128"/>
      <c r="LPE3" s="128"/>
      <c r="LPF3" s="128"/>
      <c r="LPG3" s="128"/>
      <c r="LPH3" s="128"/>
      <c r="LPI3" s="128"/>
      <c r="LPJ3" s="128"/>
      <c r="LPK3" s="128"/>
      <c r="LPL3" s="128"/>
      <c r="LPM3" s="128"/>
      <c r="LPN3" s="128"/>
      <c r="LPO3" s="128"/>
      <c r="LPP3" s="128"/>
      <c r="LPQ3" s="128"/>
      <c r="LPR3" s="128"/>
      <c r="LPS3" s="128"/>
      <c r="LPT3" s="128"/>
      <c r="LPU3" s="128"/>
      <c r="LPV3" s="128"/>
      <c r="LPW3" s="128"/>
      <c r="LPX3" s="128"/>
      <c r="LPY3" s="128"/>
      <c r="LPZ3" s="128"/>
      <c r="LQA3" s="128"/>
      <c r="LQB3" s="128"/>
      <c r="LQC3" s="128"/>
      <c r="LQD3" s="128"/>
      <c r="LQE3" s="128"/>
      <c r="LQF3" s="128"/>
      <c r="LQG3" s="128"/>
      <c r="LQH3" s="128"/>
      <c r="LQI3" s="128"/>
      <c r="LQJ3" s="128"/>
      <c r="LQK3" s="128"/>
      <c r="LQL3" s="128"/>
      <c r="LQM3" s="128"/>
      <c r="LQN3" s="128"/>
      <c r="LQO3" s="128"/>
      <c r="LQP3" s="128"/>
      <c r="LQQ3" s="128"/>
      <c r="LQR3" s="128"/>
      <c r="LQS3" s="128"/>
      <c r="LQT3" s="128"/>
      <c r="LQU3" s="128"/>
      <c r="LQV3" s="128"/>
      <c r="LQW3" s="128"/>
      <c r="LQX3" s="128"/>
      <c r="LQY3" s="128"/>
      <c r="LQZ3" s="128"/>
      <c r="LRA3" s="128"/>
      <c r="LRB3" s="128"/>
      <c r="LRC3" s="128"/>
      <c r="LRD3" s="128"/>
      <c r="LRE3" s="128"/>
      <c r="LRF3" s="128"/>
      <c r="LRG3" s="128"/>
      <c r="LRH3" s="128"/>
      <c r="LRI3" s="128"/>
      <c r="LRJ3" s="128"/>
      <c r="LRK3" s="128"/>
      <c r="LRL3" s="128"/>
      <c r="LRM3" s="128"/>
      <c r="LRN3" s="128"/>
      <c r="LRO3" s="128"/>
      <c r="LRP3" s="128"/>
      <c r="LRQ3" s="128"/>
      <c r="LRR3" s="128"/>
      <c r="LRS3" s="128"/>
      <c r="LRT3" s="128"/>
      <c r="LRU3" s="128"/>
      <c r="LRV3" s="128"/>
      <c r="LRW3" s="128"/>
      <c r="LRX3" s="128"/>
      <c r="LRY3" s="128"/>
      <c r="LRZ3" s="128"/>
      <c r="LSA3" s="128"/>
      <c r="LSB3" s="128"/>
      <c r="LSC3" s="128"/>
      <c r="LSD3" s="128"/>
      <c r="LSE3" s="128"/>
      <c r="LSF3" s="128"/>
      <c r="LSG3" s="128"/>
      <c r="LSH3" s="128"/>
      <c r="LSI3" s="128"/>
      <c r="LSJ3" s="128"/>
      <c r="LSK3" s="128"/>
      <c r="LSL3" s="128"/>
      <c r="LSM3" s="128"/>
      <c r="LSN3" s="128"/>
      <c r="LSO3" s="128"/>
      <c r="LSP3" s="128"/>
      <c r="LSQ3" s="128"/>
      <c r="LSR3" s="128"/>
      <c r="LSS3" s="128"/>
      <c r="LST3" s="128"/>
      <c r="LSU3" s="128"/>
      <c r="LSV3" s="128"/>
      <c r="LSW3" s="128"/>
      <c r="LSX3" s="128"/>
      <c r="LSY3" s="128"/>
      <c r="LSZ3" s="128"/>
      <c r="LTA3" s="128"/>
      <c r="LTB3" s="128"/>
      <c r="LTC3" s="128"/>
      <c r="LTD3" s="128"/>
      <c r="LTE3" s="128"/>
      <c r="LTF3" s="128"/>
      <c r="LTG3" s="128"/>
      <c r="LTH3" s="128"/>
      <c r="LTI3" s="128"/>
      <c r="LTJ3" s="128"/>
      <c r="LTK3" s="128"/>
      <c r="LTL3" s="128"/>
      <c r="LTM3" s="128"/>
      <c r="LTN3" s="128"/>
      <c r="LTO3" s="128"/>
      <c r="LTP3" s="128"/>
      <c r="LTQ3" s="128"/>
      <c r="LTR3" s="128"/>
      <c r="LTS3" s="128"/>
      <c r="LTT3" s="128"/>
      <c r="LTU3" s="128"/>
      <c r="LTV3" s="128"/>
      <c r="LTW3" s="128"/>
      <c r="LTX3" s="128"/>
      <c r="LTY3" s="128"/>
      <c r="LTZ3" s="128"/>
      <c r="LUA3" s="128"/>
      <c r="LUB3" s="128"/>
      <c r="LUC3" s="128"/>
      <c r="LUD3" s="128"/>
      <c r="LUE3" s="128"/>
      <c r="LUF3" s="128"/>
      <c r="LUG3" s="128"/>
      <c r="LUH3" s="128"/>
      <c r="LUI3" s="128"/>
      <c r="LUJ3" s="128"/>
      <c r="LUK3" s="128"/>
      <c r="LUL3" s="128"/>
      <c r="LUM3" s="128"/>
      <c r="LUN3" s="128"/>
      <c r="LUO3" s="128"/>
      <c r="LUP3" s="128"/>
      <c r="LUQ3" s="128"/>
      <c r="LUR3" s="128"/>
      <c r="LUS3" s="128"/>
      <c r="LUT3" s="128"/>
      <c r="LUU3" s="128"/>
      <c r="LUV3" s="128"/>
      <c r="LUW3" s="128"/>
      <c r="LUX3" s="128"/>
      <c r="LUY3" s="128"/>
      <c r="LUZ3" s="128"/>
      <c r="LVA3" s="128"/>
      <c r="LVB3" s="128"/>
      <c r="LVC3" s="128"/>
      <c r="LVD3" s="128"/>
      <c r="LVE3" s="128"/>
      <c r="LVF3" s="128"/>
      <c r="LVG3" s="128"/>
      <c r="LVH3" s="128"/>
      <c r="LVI3" s="128"/>
      <c r="LVJ3" s="128"/>
      <c r="LVK3" s="128"/>
      <c r="LVL3" s="128"/>
      <c r="LVM3" s="128"/>
      <c r="LVN3" s="128"/>
      <c r="LVO3" s="128"/>
      <c r="LVP3" s="128"/>
      <c r="LVQ3" s="128"/>
      <c r="LVR3" s="128"/>
      <c r="LVS3" s="128"/>
      <c r="LVT3" s="128"/>
      <c r="LVU3" s="128"/>
      <c r="LVV3" s="128"/>
      <c r="LVW3" s="128"/>
      <c r="LVX3" s="128"/>
      <c r="LVY3" s="128"/>
      <c r="LVZ3" s="128"/>
      <c r="LWA3" s="128"/>
      <c r="LWB3" s="128"/>
      <c r="LWC3" s="128"/>
      <c r="LWD3" s="128"/>
      <c r="LWE3" s="128"/>
      <c r="LWF3" s="128"/>
      <c r="LWG3" s="128"/>
      <c r="LWH3" s="128"/>
      <c r="LWI3" s="128"/>
      <c r="LWJ3" s="128"/>
      <c r="LWK3" s="128"/>
      <c r="LWL3" s="128"/>
      <c r="LWM3" s="128"/>
      <c r="LWN3" s="128"/>
      <c r="LWO3" s="128"/>
      <c r="LWP3" s="128"/>
      <c r="LWQ3" s="128"/>
      <c r="LWR3" s="128"/>
      <c r="LWS3" s="128"/>
      <c r="LWT3" s="128"/>
      <c r="LWU3" s="128"/>
      <c r="LWV3" s="128"/>
      <c r="LWW3" s="128"/>
      <c r="LWX3" s="128"/>
      <c r="LWY3" s="128"/>
      <c r="LWZ3" s="128"/>
      <c r="LXA3" s="128"/>
      <c r="LXB3" s="128"/>
      <c r="LXC3" s="128"/>
      <c r="LXD3" s="128"/>
      <c r="LXE3" s="128"/>
      <c r="LXF3" s="128"/>
      <c r="LXG3" s="128"/>
      <c r="LXH3" s="128"/>
      <c r="LXI3" s="128"/>
      <c r="LXJ3" s="128"/>
      <c r="LXK3" s="128"/>
      <c r="LXL3" s="128"/>
      <c r="LXM3" s="128"/>
      <c r="LXN3" s="128"/>
      <c r="LXO3" s="128"/>
      <c r="LXP3" s="128"/>
      <c r="LXQ3" s="128"/>
      <c r="LXR3" s="128"/>
      <c r="LXS3" s="128"/>
      <c r="LXT3" s="128"/>
      <c r="LXU3" s="128"/>
      <c r="LXV3" s="128"/>
      <c r="LXW3" s="128"/>
      <c r="LXX3" s="128"/>
      <c r="LXY3" s="128"/>
      <c r="LXZ3" s="128"/>
      <c r="LYA3" s="128"/>
      <c r="LYB3" s="128"/>
      <c r="LYC3" s="128"/>
      <c r="LYD3" s="128"/>
      <c r="LYE3" s="128"/>
      <c r="LYF3" s="128"/>
      <c r="LYG3" s="128"/>
      <c r="LYH3" s="128"/>
      <c r="LYI3" s="128"/>
      <c r="LYJ3" s="128"/>
      <c r="LYK3" s="128"/>
      <c r="LYL3" s="128"/>
      <c r="LYM3" s="128"/>
      <c r="LYN3" s="128"/>
      <c r="LYO3" s="128"/>
      <c r="LYP3" s="128"/>
      <c r="LYQ3" s="128"/>
      <c r="LYR3" s="128"/>
      <c r="LYS3" s="128"/>
      <c r="LYT3" s="128"/>
      <c r="LYU3" s="128"/>
      <c r="LYV3" s="128"/>
      <c r="LYW3" s="128"/>
      <c r="LYX3" s="128"/>
      <c r="LYY3" s="128"/>
      <c r="LYZ3" s="128"/>
      <c r="LZA3" s="128"/>
      <c r="LZB3" s="128"/>
      <c r="LZC3" s="128"/>
      <c r="LZD3" s="128"/>
      <c r="LZE3" s="128"/>
      <c r="LZF3" s="128"/>
      <c r="LZG3" s="128"/>
      <c r="LZH3" s="128"/>
      <c r="LZI3" s="128"/>
      <c r="LZJ3" s="128"/>
      <c r="LZK3" s="128"/>
      <c r="LZL3" s="128"/>
      <c r="LZM3" s="128"/>
      <c r="LZN3" s="128"/>
      <c r="LZO3" s="128"/>
      <c r="LZP3" s="128"/>
      <c r="LZQ3" s="128"/>
      <c r="LZR3" s="128"/>
      <c r="LZS3" s="128"/>
      <c r="LZT3" s="128"/>
      <c r="LZU3" s="128"/>
      <c r="LZV3" s="128"/>
      <c r="LZW3" s="128"/>
      <c r="LZX3" s="128"/>
      <c r="LZY3" s="128"/>
      <c r="LZZ3" s="128"/>
      <c r="MAA3" s="128"/>
      <c r="MAB3" s="128"/>
      <c r="MAC3" s="128"/>
      <c r="MAD3" s="128"/>
      <c r="MAE3" s="128"/>
      <c r="MAF3" s="128"/>
      <c r="MAG3" s="128"/>
      <c r="MAH3" s="128"/>
      <c r="MAI3" s="128"/>
      <c r="MAJ3" s="128"/>
      <c r="MAK3" s="128"/>
      <c r="MAL3" s="128"/>
      <c r="MAM3" s="128"/>
      <c r="MAN3" s="128"/>
      <c r="MAO3" s="128"/>
      <c r="MAP3" s="128"/>
      <c r="MAQ3" s="128"/>
      <c r="MAR3" s="128"/>
      <c r="MAS3" s="128"/>
      <c r="MAT3" s="128"/>
      <c r="MAU3" s="128"/>
      <c r="MAV3" s="128"/>
      <c r="MAW3" s="128"/>
      <c r="MAX3" s="128"/>
      <c r="MAY3" s="128"/>
      <c r="MAZ3" s="128"/>
      <c r="MBA3" s="128"/>
      <c r="MBB3" s="128"/>
      <c r="MBC3" s="128"/>
      <c r="MBD3" s="128"/>
      <c r="MBE3" s="128"/>
      <c r="MBF3" s="128"/>
      <c r="MBG3" s="128"/>
      <c r="MBH3" s="128"/>
      <c r="MBI3" s="128"/>
      <c r="MBJ3" s="128"/>
      <c r="MBK3" s="128"/>
      <c r="MBL3" s="128"/>
      <c r="MBM3" s="128"/>
      <c r="MBN3" s="128"/>
      <c r="MBO3" s="128"/>
      <c r="MBP3" s="128"/>
      <c r="MBQ3" s="128"/>
      <c r="MBR3" s="128"/>
      <c r="MBS3" s="128"/>
      <c r="MBT3" s="128"/>
      <c r="MBU3" s="128"/>
      <c r="MBV3" s="128"/>
      <c r="MBW3" s="128"/>
      <c r="MBX3" s="128"/>
      <c r="MBY3" s="128"/>
      <c r="MBZ3" s="128"/>
      <c r="MCA3" s="128"/>
      <c r="MCB3" s="128"/>
      <c r="MCC3" s="128"/>
      <c r="MCD3" s="128"/>
      <c r="MCE3" s="128"/>
      <c r="MCF3" s="128"/>
      <c r="MCG3" s="128"/>
      <c r="MCH3" s="128"/>
      <c r="MCI3" s="128"/>
      <c r="MCJ3" s="128"/>
      <c r="MCK3" s="128"/>
      <c r="MCL3" s="128"/>
      <c r="MCM3" s="128"/>
      <c r="MCN3" s="128"/>
      <c r="MCO3" s="128"/>
      <c r="MCP3" s="128"/>
      <c r="MCQ3" s="128"/>
      <c r="MCR3" s="128"/>
      <c r="MCS3" s="128"/>
      <c r="MCT3" s="128"/>
      <c r="MCU3" s="128"/>
      <c r="MCV3" s="128"/>
      <c r="MCW3" s="128"/>
      <c r="MCX3" s="128"/>
      <c r="MCY3" s="128"/>
      <c r="MCZ3" s="128"/>
      <c r="MDA3" s="128"/>
      <c r="MDB3" s="128"/>
      <c r="MDC3" s="128"/>
      <c r="MDD3" s="128"/>
      <c r="MDE3" s="128"/>
      <c r="MDF3" s="128"/>
      <c r="MDG3" s="128"/>
      <c r="MDH3" s="128"/>
      <c r="MDI3" s="128"/>
      <c r="MDJ3" s="128"/>
      <c r="MDK3" s="128"/>
      <c r="MDL3" s="128"/>
      <c r="MDM3" s="128"/>
      <c r="MDN3" s="128"/>
      <c r="MDO3" s="128"/>
      <c r="MDP3" s="128"/>
      <c r="MDQ3" s="128"/>
      <c r="MDR3" s="128"/>
      <c r="MDS3" s="128"/>
      <c r="MDT3" s="128"/>
      <c r="MDU3" s="128"/>
      <c r="MDV3" s="128"/>
      <c r="MDW3" s="128"/>
      <c r="MDX3" s="128"/>
      <c r="MDY3" s="128"/>
      <c r="MDZ3" s="128"/>
      <c r="MEA3" s="128"/>
      <c r="MEB3" s="128"/>
      <c r="MEC3" s="128"/>
      <c r="MED3" s="128"/>
      <c r="MEE3" s="128"/>
      <c r="MEF3" s="128"/>
      <c r="MEG3" s="128"/>
      <c r="MEH3" s="128"/>
      <c r="MEI3" s="128"/>
      <c r="MEJ3" s="128"/>
      <c r="MEK3" s="128"/>
      <c r="MEL3" s="128"/>
      <c r="MEM3" s="128"/>
      <c r="MEN3" s="128"/>
      <c r="MEO3" s="128"/>
      <c r="MEP3" s="128"/>
      <c r="MEQ3" s="128"/>
      <c r="MER3" s="128"/>
      <c r="MES3" s="128"/>
      <c r="MET3" s="128"/>
      <c r="MEU3" s="128"/>
      <c r="MEV3" s="128"/>
      <c r="MEW3" s="128"/>
      <c r="MEX3" s="128"/>
      <c r="MEY3" s="128"/>
      <c r="MEZ3" s="128"/>
      <c r="MFA3" s="128"/>
      <c r="MFB3" s="128"/>
      <c r="MFC3" s="128"/>
      <c r="MFD3" s="128"/>
      <c r="MFE3" s="128"/>
      <c r="MFF3" s="128"/>
      <c r="MFG3" s="128"/>
      <c r="MFH3" s="128"/>
      <c r="MFI3" s="128"/>
      <c r="MFJ3" s="128"/>
      <c r="MFK3" s="128"/>
      <c r="MFL3" s="128"/>
      <c r="MFM3" s="128"/>
      <c r="MFN3" s="128"/>
      <c r="MFO3" s="128"/>
      <c r="MFP3" s="128"/>
      <c r="MFQ3" s="128"/>
      <c r="MFR3" s="128"/>
      <c r="MFS3" s="128"/>
      <c r="MFT3" s="128"/>
      <c r="MFU3" s="128"/>
      <c r="MFV3" s="128"/>
      <c r="MFW3" s="128"/>
      <c r="MFX3" s="128"/>
      <c r="MFY3" s="128"/>
      <c r="MFZ3" s="128"/>
      <c r="MGA3" s="128"/>
      <c r="MGB3" s="128"/>
      <c r="MGC3" s="128"/>
      <c r="MGD3" s="128"/>
      <c r="MGE3" s="128"/>
      <c r="MGF3" s="128"/>
      <c r="MGG3" s="128"/>
      <c r="MGH3" s="128"/>
      <c r="MGI3" s="128"/>
      <c r="MGJ3" s="128"/>
      <c r="MGK3" s="128"/>
      <c r="MGL3" s="128"/>
      <c r="MGM3" s="128"/>
      <c r="MGN3" s="128"/>
      <c r="MGO3" s="128"/>
      <c r="MGP3" s="128"/>
      <c r="MGQ3" s="128"/>
      <c r="MGR3" s="128"/>
      <c r="MGS3" s="128"/>
      <c r="MGT3" s="128"/>
      <c r="MGU3" s="128"/>
      <c r="MGV3" s="128"/>
      <c r="MGW3" s="128"/>
      <c r="MGX3" s="128"/>
      <c r="MGY3" s="128"/>
      <c r="MGZ3" s="128"/>
      <c r="MHA3" s="128"/>
      <c r="MHB3" s="128"/>
      <c r="MHC3" s="128"/>
      <c r="MHD3" s="128"/>
      <c r="MHE3" s="128"/>
      <c r="MHF3" s="128"/>
      <c r="MHG3" s="128"/>
      <c r="MHH3" s="128"/>
      <c r="MHI3" s="128"/>
      <c r="MHJ3" s="128"/>
      <c r="MHK3" s="128"/>
      <c r="MHL3" s="128"/>
      <c r="MHM3" s="128"/>
      <c r="MHN3" s="128"/>
      <c r="MHO3" s="128"/>
      <c r="MHP3" s="128"/>
      <c r="MHQ3" s="128"/>
      <c r="MHR3" s="128"/>
      <c r="MHS3" s="128"/>
      <c r="MHT3" s="128"/>
      <c r="MHU3" s="128"/>
      <c r="MHV3" s="128"/>
      <c r="MHW3" s="128"/>
      <c r="MHX3" s="128"/>
      <c r="MHY3" s="128"/>
      <c r="MHZ3" s="128"/>
      <c r="MIA3" s="128"/>
      <c r="MIB3" s="128"/>
      <c r="MIC3" s="128"/>
      <c r="MID3" s="128"/>
      <c r="MIE3" s="128"/>
      <c r="MIF3" s="128"/>
      <c r="MIG3" s="128"/>
      <c r="MIH3" s="128"/>
      <c r="MII3" s="128"/>
      <c r="MIJ3" s="128"/>
      <c r="MIK3" s="128"/>
      <c r="MIL3" s="128"/>
      <c r="MIM3" s="128"/>
      <c r="MIN3" s="128"/>
      <c r="MIO3" s="128"/>
      <c r="MIP3" s="128"/>
      <c r="MIQ3" s="128"/>
      <c r="MIR3" s="128"/>
      <c r="MIS3" s="128"/>
      <c r="MIT3" s="128"/>
      <c r="MIU3" s="128"/>
      <c r="MIV3" s="128"/>
      <c r="MIW3" s="128"/>
      <c r="MIX3" s="128"/>
      <c r="MIY3" s="128"/>
      <c r="MIZ3" s="128"/>
      <c r="MJA3" s="128"/>
      <c r="MJB3" s="128"/>
      <c r="MJC3" s="128"/>
      <c r="MJD3" s="128"/>
      <c r="MJE3" s="128"/>
      <c r="MJF3" s="128"/>
      <c r="MJG3" s="128"/>
      <c r="MJH3" s="128"/>
      <c r="MJI3" s="128"/>
      <c r="MJJ3" s="128"/>
      <c r="MJK3" s="128"/>
      <c r="MJL3" s="128"/>
      <c r="MJM3" s="128"/>
      <c r="MJN3" s="128"/>
      <c r="MJO3" s="128"/>
      <c r="MJP3" s="128"/>
      <c r="MJQ3" s="128"/>
      <c r="MJR3" s="128"/>
      <c r="MJS3" s="128"/>
      <c r="MJT3" s="128"/>
      <c r="MJU3" s="128"/>
      <c r="MJV3" s="128"/>
      <c r="MJW3" s="128"/>
      <c r="MJX3" s="128"/>
      <c r="MJY3" s="128"/>
      <c r="MJZ3" s="128"/>
      <c r="MKA3" s="128"/>
      <c r="MKB3" s="128"/>
      <c r="MKC3" s="128"/>
      <c r="MKD3" s="128"/>
      <c r="MKE3" s="128"/>
      <c r="MKF3" s="128"/>
      <c r="MKG3" s="128"/>
      <c r="MKH3" s="128"/>
      <c r="MKI3" s="128"/>
      <c r="MKJ3" s="128"/>
      <c r="MKK3" s="128"/>
      <c r="MKL3" s="128"/>
      <c r="MKM3" s="128"/>
      <c r="MKN3" s="128"/>
      <c r="MKO3" s="128"/>
      <c r="MKP3" s="128"/>
      <c r="MKQ3" s="128"/>
      <c r="MKR3" s="128"/>
      <c r="MKS3" s="128"/>
      <c r="MKT3" s="128"/>
      <c r="MKU3" s="128"/>
      <c r="MKV3" s="128"/>
      <c r="MKW3" s="128"/>
      <c r="MKX3" s="128"/>
      <c r="MKY3" s="128"/>
      <c r="MKZ3" s="128"/>
      <c r="MLA3" s="128"/>
      <c r="MLB3" s="128"/>
      <c r="MLC3" s="128"/>
      <c r="MLD3" s="128"/>
      <c r="MLE3" s="128"/>
      <c r="MLF3" s="128"/>
      <c r="MLG3" s="128"/>
      <c r="MLH3" s="128"/>
      <c r="MLI3" s="128"/>
      <c r="MLJ3" s="128"/>
      <c r="MLK3" s="128"/>
      <c r="MLL3" s="128"/>
      <c r="MLM3" s="128"/>
      <c r="MLN3" s="128"/>
      <c r="MLO3" s="128"/>
      <c r="MLP3" s="128"/>
      <c r="MLQ3" s="128"/>
      <c r="MLR3" s="128"/>
      <c r="MLS3" s="128"/>
      <c r="MLT3" s="128"/>
      <c r="MLU3" s="128"/>
      <c r="MLV3" s="128"/>
      <c r="MLW3" s="128"/>
      <c r="MLX3" s="128"/>
      <c r="MLY3" s="128"/>
      <c r="MLZ3" s="128"/>
      <c r="MMA3" s="128"/>
      <c r="MMB3" s="128"/>
      <c r="MMC3" s="128"/>
      <c r="MMD3" s="128"/>
      <c r="MME3" s="128"/>
      <c r="MMF3" s="128"/>
      <c r="MMG3" s="128"/>
      <c r="MMH3" s="128"/>
      <c r="MMI3" s="128"/>
      <c r="MMJ3" s="128"/>
      <c r="MMK3" s="128"/>
      <c r="MML3" s="128"/>
      <c r="MMM3" s="128"/>
      <c r="MMN3" s="128"/>
      <c r="MMO3" s="128"/>
      <c r="MMP3" s="128"/>
      <c r="MMQ3" s="128"/>
      <c r="MMR3" s="128"/>
      <c r="MMS3" s="128"/>
      <c r="MMT3" s="128"/>
      <c r="MMU3" s="128"/>
      <c r="MMV3" s="128"/>
      <c r="MMW3" s="128"/>
      <c r="MMX3" s="128"/>
      <c r="MMY3" s="128"/>
      <c r="MMZ3" s="128"/>
      <c r="MNA3" s="128"/>
      <c r="MNB3" s="128"/>
      <c r="MNC3" s="128"/>
      <c r="MND3" s="128"/>
      <c r="MNE3" s="128"/>
      <c r="MNF3" s="128"/>
      <c r="MNG3" s="128"/>
      <c r="MNH3" s="128"/>
      <c r="MNI3" s="128"/>
      <c r="MNJ3" s="128"/>
      <c r="MNK3" s="128"/>
      <c r="MNL3" s="128"/>
      <c r="MNM3" s="128"/>
      <c r="MNN3" s="128"/>
      <c r="MNO3" s="128"/>
      <c r="MNP3" s="128"/>
      <c r="MNQ3" s="128"/>
      <c r="MNR3" s="128"/>
      <c r="MNS3" s="128"/>
      <c r="MNT3" s="128"/>
      <c r="MNU3" s="128"/>
      <c r="MNV3" s="128"/>
      <c r="MNW3" s="128"/>
      <c r="MNX3" s="128"/>
      <c r="MNY3" s="128"/>
      <c r="MNZ3" s="128"/>
      <c r="MOA3" s="128"/>
      <c r="MOB3" s="128"/>
      <c r="MOC3" s="128"/>
      <c r="MOD3" s="128"/>
      <c r="MOE3" s="128"/>
      <c r="MOF3" s="128"/>
      <c r="MOG3" s="128"/>
      <c r="MOH3" s="128"/>
      <c r="MOI3" s="128"/>
      <c r="MOJ3" s="128"/>
      <c r="MOK3" s="128"/>
      <c r="MOL3" s="128"/>
      <c r="MOM3" s="128"/>
      <c r="MON3" s="128"/>
      <c r="MOO3" s="128"/>
      <c r="MOP3" s="128"/>
      <c r="MOQ3" s="128"/>
      <c r="MOR3" s="128"/>
      <c r="MOS3" s="128"/>
      <c r="MOT3" s="128"/>
      <c r="MOU3" s="128"/>
      <c r="MOV3" s="128"/>
      <c r="MOW3" s="128"/>
      <c r="MOX3" s="128"/>
      <c r="MOY3" s="128"/>
      <c r="MOZ3" s="128"/>
      <c r="MPA3" s="128"/>
      <c r="MPB3" s="128"/>
      <c r="MPC3" s="128"/>
      <c r="MPD3" s="128"/>
      <c r="MPE3" s="128"/>
      <c r="MPF3" s="128"/>
      <c r="MPG3" s="128"/>
      <c r="MPH3" s="128"/>
      <c r="MPI3" s="128"/>
      <c r="MPJ3" s="128"/>
      <c r="MPK3" s="128"/>
      <c r="MPL3" s="128"/>
      <c r="MPM3" s="128"/>
      <c r="MPN3" s="128"/>
      <c r="MPO3" s="128"/>
      <c r="MPP3" s="128"/>
      <c r="MPQ3" s="128"/>
      <c r="MPR3" s="128"/>
      <c r="MPS3" s="128"/>
      <c r="MPT3" s="128"/>
      <c r="MPU3" s="128"/>
      <c r="MPV3" s="128"/>
      <c r="MPW3" s="128"/>
      <c r="MPX3" s="128"/>
      <c r="MPY3" s="128"/>
      <c r="MPZ3" s="128"/>
      <c r="MQA3" s="128"/>
      <c r="MQB3" s="128"/>
      <c r="MQC3" s="128"/>
      <c r="MQD3" s="128"/>
      <c r="MQE3" s="128"/>
      <c r="MQF3" s="128"/>
      <c r="MQG3" s="128"/>
      <c r="MQH3" s="128"/>
      <c r="MQI3" s="128"/>
      <c r="MQJ3" s="128"/>
      <c r="MQK3" s="128"/>
      <c r="MQL3" s="128"/>
      <c r="MQM3" s="128"/>
      <c r="MQN3" s="128"/>
      <c r="MQO3" s="128"/>
      <c r="MQP3" s="128"/>
      <c r="MQQ3" s="128"/>
      <c r="MQR3" s="128"/>
      <c r="MQS3" s="128"/>
      <c r="MQT3" s="128"/>
      <c r="MQU3" s="128"/>
      <c r="MQV3" s="128"/>
      <c r="MQW3" s="128"/>
      <c r="MQX3" s="128"/>
      <c r="MQY3" s="128"/>
      <c r="MQZ3" s="128"/>
      <c r="MRA3" s="128"/>
      <c r="MRB3" s="128"/>
      <c r="MRC3" s="128"/>
      <c r="MRD3" s="128"/>
      <c r="MRE3" s="128"/>
      <c r="MRF3" s="128"/>
      <c r="MRG3" s="128"/>
      <c r="MRH3" s="128"/>
      <c r="MRI3" s="128"/>
      <c r="MRJ3" s="128"/>
      <c r="MRK3" s="128"/>
      <c r="MRL3" s="128"/>
      <c r="MRM3" s="128"/>
      <c r="MRN3" s="128"/>
      <c r="MRO3" s="128"/>
      <c r="MRP3" s="128"/>
      <c r="MRQ3" s="128"/>
      <c r="MRR3" s="128"/>
      <c r="MRS3" s="128"/>
      <c r="MRT3" s="128"/>
      <c r="MRU3" s="128"/>
      <c r="MRV3" s="128"/>
      <c r="MRW3" s="128"/>
      <c r="MRX3" s="128"/>
      <c r="MRY3" s="128"/>
      <c r="MRZ3" s="128"/>
      <c r="MSA3" s="128"/>
      <c r="MSB3" s="128"/>
      <c r="MSC3" s="128"/>
      <c r="MSD3" s="128"/>
      <c r="MSE3" s="128"/>
      <c r="MSF3" s="128"/>
      <c r="MSG3" s="128"/>
      <c r="MSH3" s="128"/>
      <c r="MSI3" s="128"/>
      <c r="MSJ3" s="128"/>
      <c r="MSK3" s="128"/>
      <c r="MSL3" s="128"/>
      <c r="MSM3" s="128"/>
      <c r="MSN3" s="128"/>
      <c r="MSO3" s="128"/>
      <c r="MSP3" s="128"/>
      <c r="MSQ3" s="128"/>
      <c r="MSR3" s="128"/>
      <c r="MSS3" s="128"/>
      <c r="MST3" s="128"/>
      <c r="MSU3" s="128"/>
      <c r="MSV3" s="128"/>
      <c r="MSW3" s="128"/>
      <c r="MSX3" s="128"/>
      <c r="MSY3" s="128"/>
      <c r="MSZ3" s="128"/>
      <c r="MTA3" s="128"/>
      <c r="MTB3" s="128"/>
      <c r="MTC3" s="128"/>
      <c r="MTD3" s="128"/>
      <c r="MTE3" s="128"/>
      <c r="MTF3" s="128"/>
      <c r="MTG3" s="128"/>
      <c r="MTH3" s="128"/>
      <c r="MTI3" s="128"/>
      <c r="MTJ3" s="128"/>
      <c r="MTK3" s="128"/>
      <c r="MTL3" s="128"/>
      <c r="MTM3" s="128"/>
      <c r="MTN3" s="128"/>
      <c r="MTO3" s="128"/>
      <c r="MTP3" s="128"/>
      <c r="MTQ3" s="128"/>
      <c r="MTR3" s="128"/>
      <c r="MTS3" s="128"/>
      <c r="MTT3" s="128"/>
      <c r="MTU3" s="128"/>
      <c r="MTV3" s="128"/>
      <c r="MTW3" s="128"/>
      <c r="MTX3" s="128"/>
      <c r="MTY3" s="128"/>
      <c r="MTZ3" s="128"/>
      <c r="MUA3" s="128"/>
      <c r="MUB3" s="128"/>
      <c r="MUC3" s="128"/>
      <c r="MUD3" s="128"/>
      <c r="MUE3" s="128"/>
      <c r="MUF3" s="128"/>
      <c r="MUG3" s="128"/>
      <c r="MUH3" s="128"/>
      <c r="MUI3" s="128"/>
      <c r="MUJ3" s="128"/>
      <c r="MUK3" s="128"/>
      <c r="MUL3" s="128"/>
      <c r="MUM3" s="128"/>
      <c r="MUN3" s="128"/>
      <c r="MUO3" s="128"/>
      <c r="MUP3" s="128"/>
      <c r="MUQ3" s="128"/>
      <c r="MUR3" s="128"/>
      <c r="MUS3" s="128"/>
      <c r="MUT3" s="128"/>
      <c r="MUU3" s="128"/>
      <c r="MUV3" s="128"/>
      <c r="MUW3" s="128"/>
      <c r="MUX3" s="128"/>
      <c r="MUY3" s="128"/>
      <c r="MUZ3" s="128"/>
      <c r="MVA3" s="128"/>
      <c r="MVB3" s="128"/>
      <c r="MVC3" s="128"/>
      <c r="MVD3" s="128"/>
      <c r="MVE3" s="128"/>
      <c r="MVF3" s="128"/>
      <c r="MVG3" s="128"/>
      <c r="MVH3" s="128"/>
      <c r="MVI3" s="128"/>
      <c r="MVJ3" s="128"/>
      <c r="MVK3" s="128"/>
      <c r="MVL3" s="128"/>
      <c r="MVM3" s="128"/>
      <c r="MVN3" s="128"/>
      <c r="MVO3" s="128"/>
      <c r="MVP3" s="128"/>
      <c r="MVQ3" s="128"/>
      <c r="MVR3" s="128"/>
      <c r="MVS3" s="128"/>
      <c r="MVT3" s="128"/>
      <c r="MVU3" s="128"/>
      <c r="MVV3" s="128"/>
      <c r="MVW3" s="128"/>
      <c r="MVX3" s="128"/>
      <c r="MVY3" s="128"/>
      <c r="MVZ3" s="128"/>
      <c r="MWA3" s="128"/>
      <c r="MWB3" s="128"/>
      <c r="MWC3" s="128"/>
      <c r="MWD3" s="128"/>
      <c r="MWE3" s="128"/>
      <c r="MWF3" s="128"/>
      <c r="MWG3" s="128"/>
      <c r="MWH3" s="128"/>
      <c r="MWI3" s="128"/>
      <c r="MWJ3" s="128"/>
      <c r="MWK3" s="128"/>
      <c r="MWL3" s="128"/>
      <c r="MWM3" s="128"/>
      <c r="MWN3" s="128"/>
      <c r="MWO3" s="128"/>
      <c r="MWP3" s="128"/>
      <c r="MWQ3" s="128"/>
      <c r="MWR3" s="128"/>
      <c r="MWS3" s="128"/>
      <c r="MWT3" s="128"/>
      <c r="MWU3" s="128"/>
      <c r="MWV3" s="128"/>
      <c r="MWW3" s="128"/>
      <c r="MWX3" s="128"/>
      <c r="MWY3" s="128"/>
      <c r="MWZ3" s="128"/>
      <c r="MXA3" s="128"/>
      <c r="MXB3" s="128"/>
      <c r="MXC3" s="128"/>
      <c r="MXD3" s="128"/>
      <c r="MXE3" s="128"/>
      <c r="MXF3" s="128"/>
      <c r="MXG3" s="128"/>
      <c r="MXH3" s="128"/>
      <c r="MXI3" s="128"/>
      <c r="MXJ3" s="128"/>
      <c r="MXK3" s="128"/>
      <c r="MXL3" s="128"/>
      <c r="MXM3" s="128"/>
      <c r="MXN3" s="128"/>
      <c r="MXO3" s="128"/>
      <c r="MXP3" s="128"/>
      <c r="MXQ3" s="128"/>
      <c r="MXR3" s="128"/>
      <c r="MXS3" s="128"/>
      <c r="MXT3" s="128"/>
      <c r="MXU3" s="128"/>
      <c r="MXV3" s="128"/>
      <c r="MXW3" s="128"/>
      <c r="MXX3" s="128"/>
      <c r="MXY3" s="128"/>
      <c r="MXZ3" s="128"/>
      <c r="MYA3" s="128"/>
      <c r="MYB3" s="128"/>
      <c r="MYC3" s="128"/>
      <c r="MYD3" s="128"/>
      <c r="MYE3" s="128"/>
      <c r="MYF3" s="128"/>
      <c r="MYG3" s="128"/>
      <c r="MYH3" s="128"/>
      <c r="MYI3" s="128"/>
      <c r="MYJ3" s="128"/>
      <c r="MYK3" s="128"/>
      <c r="MYL3" s="128"/>
      <c r="MYM3" s="128"/>
      <c r="MYN3" s="128"/>
      <c r="MYO3" s="128"/>
      <c r="MYP3" s="128"/>
      <c r="MYQ3" s="128"/>
      <c r="MYR3" s="128"/>
      <c r="MYS3" s="128"/>
      <c r="MYT3" s="128"/>
      <c r="MYU3" s="128"/>
      <c r="MYV3" s="128"/>
      <c r="MYW3" s="128"/>
      <c r="MYX3" s="128"/>
      <c r="MYY3" s="128"/>
      <c r="MYZ3" s="128"/>
      <c r="MZA3" s="128"/>
      <c r="MZB3" s="128"/>
      <c r="MZC3" s="128"/>
      <c r="MZD3" s="128"/>
      <c r="MZE3" s="128"/>
      <c r="MZF3" s="128"/>
      <c r="MZG3" s="128"/>
      <c r="MZH3" s="128"/>
      <c r="MZI3" s="128"/>
      <c r="MZJ3" s="128"/>
      <c r="MZK3" s="128"/>
      <c r="MZL3" s="128"/>
      <c r="MZM3" s="128"/>
      <c r="MZN3" s="128"/>
      <c r="MZO3" s="128"/>
      <c r="MZP3" s="128"/>
      <c r="MZQ3" s="128"/>
      <c r="MZR3" s="128"/>
      <c r="MZS3" s="128"/>
      <c r="MZT3" s="128"/>
      <c r="MZU3" s="128"/>
      <c r="MZV3" s="128"/>
      <c r="MZW3" s="128"/>
      <c r="MZX3" s="128"/>
      <c r="MZY3" s="128"/>
      <c r="MZZ3" s="128"/>
      <c r="NAA3" s="128"/>
      <c r="NAB3" s="128"/>
      <c r="NAC3" s="128"/>
      <c r="NAD3" s="128"/>
      <c r="NAE3" s="128"/>
      <c r="NAF3" s="128"/>
      <c r="NAG3" s="128"/>
      <c r="NAH3" s="128"/>
      <c r="NAI3" s="128"/>
      <c r="NAJ3" s="128"/>
      <c r="NAK3" s="128"/>
      <c r="NAL3" s="128"/>
      <c r="NAM3" s="128"/>
      <c r="NAN3" s="128"/>
      <c r="NAO3" s="128"/>
      <c r="NAP3" s="128"/>
      <c r="NAQ3" s="128"/>
      <c r="NAR3" s="128"/>
      <c r="NAS3" s="128"/>
      <c r="NAT3" s="128"/>
      <c r="NAU3" s="128"/>
      <c r="NAV3" s="128"/>
      <c r="NAW3" s="128"/>
      <c r="NAX3" s="128"/>
      <c r="NAY3" s="128"/>
      <c r="NAZ3" s="128"/>
      <c r="NBA3" s="128"/>
      <c r="NBB3" s="128"/>
      <c r="NBC3" s="128"/>
      <c r="NBD3" s="128"/>
      <c r="NBE3" s="128"/>
      <c r="NBF3" s="128"/>
      <c r="NBG3" s="128"/>
      <c r="NBH3" s="128"/>
      <c r="NBI3" s="128"/>
      <c r="NBJ3" s="128"/>
      <c r="NBK3" s="128"/>
      <c r="NBL3" s="128"/>
      <c r="NBM3" s="128"/>
      <c r="NBN3" s="128"/>
      <c r="NBO3" s="128"/>
      <c r="NBP3" s="128"/>
      <c r="NBQ3" s="128"/>
      <c r="NBR3" s="128"/>
      <c r="NBS3" s="128"/>
      <c r="NBT3" s="128"/>
      <c r="NBU3" s="128"/>
      <c r="NBV3" s="128"/>
      <c r="NBW3" s="128"/>
      <c r="NBX3" s="128"/>
      <c r="NBY3" s="128"/>
      <c r="NBZ3" s="128"/>
      <c r="NCA3" s="128"/>
      <c r="NCB3" s="128"/>
      <c r="NCC3" s="128"/>
      <c r="NCD3" s="128"/>
      <c r="NCE3" s="128"/>
      <c r="NCF3" s="128"/>
      <c r="NCG3" s="128"/>
      <c r="NCH3" s="128"/>
      <c r="NCI3" s="128"/>
      <c r="NCJ3" s="128"/>
      <c r="NCK3" s="128"/>
      <c r="NCL3" s="128"/>
      <c r="NCM3" s="128"/>
      <c r="NCN3" s="128"/>
      <c r="NCO3" s="128"/>
      <c r="NCP3" s="128"/>
      <c r="NCQ3" s="128"/>
      <c r="NCR3" s="128"/>
      <c r="NCS3" s="128"/>
      <c r="NCT3" s="128"/>
      <c r="NCU3" s="128"/>
      <c r="NCV3" s="128"/>
      <c r="NCW3" s="128"/>
      <c r="NCX3" s="128"/>
      <c r="NCY3" s="128"/>
      <c r="NCZ3" s="128"/>
      <c r="NDA3" s="128"/>
      <c r="NDB3" s="128"/>
      <c r="NDC3" s="128"/>
      <c r="NDD3" s="128"/>
      <c r="NDE3" s="128"/>
      <c r="NDF3" s="128"/>
      <c r="NDG3" s="128"/>
      <c r="NDH3" s="128"/>
      <c r="NDI3" s="128"/>
      <c r="NDJ3" s="128"/>
      <c r="NDK3" s="128"/>
      <c r="NDL3" s="128"/>
      <c r="NDM3" s="128"/>
      <c r="NDN3" s="128"/>
      <c r="NDO3" s="128"/>
      <c r="NDP3" s="128"/>
      <c r="NDQ3" s="128"/>
      <c r="NDR3" s="128"/>
      <c r="NDS3" s="128"/>
      <c r="NDT3" s="128"/>
      <c r="NDU3" s="128"/>
      <c r="NDV3" s="128"/>
      <c r="NDW3" s="128"/>
      <c r="NDX3" s="128"/>
      <c r="NDY3" s="128"/>
      <c r="NDZ3" s="128"/>
      <c r="NEA3" s="128"/>
      <c r="NEB3" s="128"/>
      <c r="NEC3" s="128"/>
      <c r="NED3" s="128"/>
      <c r="NEE3" s="128"/>
      <c r="NEF3" s="128"/>
      <c r="NEG3" s="128"/>
      <c r="NEH3" s="128"/>
      <c r="NEI3" s="128"/>
      <c r="NEJ3" s="128"/>
      <c r="NEK3" s="128"/>
      <c r="NEL3" s="128"/>
      <c r="NEM3" s="128"/>
      <c r="NEN3" s="128"/>
      <c r="NEO3" s="128"/>
      <c r="NEP3" s="128"/>
      <c r="NEQ3" s="128"/>
      <c r="NER3" s="128"/>
      <c r="NES3" s="128"/>
      <c r="NET3" s="128"/>
      <c r="NEU3" s="128"/>
      <c r="NEV3" s="128"/>
      <c r="NEW3" s="128"/>
      <c r="NEX3" s="128"/>
      <c r="NEY3" s="128"/>
      <c r="NEZ3" s="128"/>
      <c r="NFA3" s="128"/>
      <c r="NFB3" s="128"/>
      <c r="NFC3" s="128"/>
      <c r="NFD3" s="128"/>
      <c r="NFE3" s="128"/>
      <c r="NFF3" s="128"/>
      <c r="NFG3" s="128"/>
      <c r="NFH3" s="128"/>
      <c r="NFI3" s="128"/>
      <c r="NFJ3" s="128"/>
      <c r="NFK3" s="128"/>
      <c r="NFL3" s="128"/>
      <c r="NFM3" s="128"/>
      <c r="NFN3" s="128"/>
      <c r="NFO3" s="128"/>
      <c r="NFP3" s="128"/>
      <c r="NFQ3" s="128"/>
      <c r="NFR3" s="128"/>
      <c r="NFS3" s="128"/>
      <c r="NFT3" s="128"/>
      <c r="NFU3" s="128"/>
      <c r="NFV3" s="128"/>
      <c r="NFW3" s="128"/>
      <c r="NFX3" s="128"/>
      <c r="NFY3" s="128"/>
      <c r="NFZ3" s="128"/>
      <c r="NGA3" s="128"/>
      <c r="NGB3" s="128"/>
      <c r="NGC3" s="128"/>
      <c r="NGD3" s="128"/>
      <c r="NGE3" s="128"/>
      <c r="NGF3" s="128"/>
      <c r="NGG3" s="128"/>
      <c r="NGH3" s="128"/>
      <c r="NGI3" s="128"/>
      <c r="NGJ3" s="128"/>
      <c r="NGK3" s="128"/>
      <c r="NGL3" s="128"/>
      <c r="NGM3" s="128"/>
      <c r="NGN3" s="128"/>
      <c r="NGO3" s="128"/>
      <c r="NGP3" s="128"/>
      <c r="NGQ3" s="128"/>
      <c r="NGR3" s="128"/>
      <c r="NGS3" s="128"/>
      <c r="NGT3" s="128"/>
      <c r="NGU3" s="128"/>
      <c r="NGV3" s="128"/>
      <c r="NGW3" s="128"/>
      <c r="NGX3" s="128"/>
      <c r="NGY3" s="128"/>
      <c r="NGZ3" s="128"/>
      <c r="NHA3" s="128"/>
      <c r="NHB3" s="128"/>
      <c r="NHC3" s="128"/>
      <c r="NHD3" s="128"/>
      <c r="NHE3" s="128"/>
      <c r="NHF3" s="128"/>
      <c r="NHG3" s="128"/>
      <c r="NHH3" s="128"/>
      <c r="NHI3" s="128"/>
      <c r="NHJ3" s="128"/>
      <c r="NHK3" s="128"/>
      <c r="NHL3" s="128"/>
      <c r="NHM3" s="128"/>
      <c r="NHN3" s="128"/>
      <c r="NHO3" s="128"/>
      <c r="NHP3" s="128"/>
      <c r="NHQ3" s="128"/>
      <c r="NHR3" s="128"/>
      <c r="NHS3" s="128"/>
      <c r="NHT3" s="128"/>
      <c r="NHU3" s="128"/>
      <c r="NHV3" s="128"/>
      <c r="NHW3" s="128"/>
      <c r="NHX3" s="128"/>
      <c r="NHY3" s="128"/>
      <c r="NHZ3" s="128"/>
      <c r="NIA3" s="128"/>
      <c r="NIB3" s="128"/>
      <c r="NIC3" s="128"/>
      <c r="NID3" s="128"/>
      <c r="NIE3" s="128"/>
      <c r="NIF3" s="128"/>
      <c r="NIG3" s="128"/>
      <c r="NIH3" s="128"/>
      <c r="NII3" s="128"/>
      <c r="NIJ3" s="128"/>
      <c r="NIK3" s="128"/>
      <c r="NIL3" s="128"/>
      <c r="NIM3" s="128"/>
      <c r="NIN3" s="128"/>
      <c r="NIO3" s="128"/>
      <c r="NIP3" s="128"/>
      <c r="NIQ3" s="128"/>
      <c r="NIR3" s="128"/>
      <c r="NIS3" s="128"/>
      <c r="NIT3" s="128"/>
      <c r="NIU3" s="128"/>
      <c r="NIV3" s="128"/>
      <c r="NIW3" s="128"/>
      <c r="NIX3" s="128"/>
      <c r="NIY3" s="128"/>
      <c r="NIZ3" s="128"/>
      <c r="NJA3" s="128"/>
      <c r="NJB3" s="128"/>
      <c r="NJC3" s="128"/>
      <c r="NJD3" s="128"/>
      <c r="NJE3" s="128"/>
      <c r="NJF3" s="128"/>
      <c r="NJG3" s="128"/>
      <c r="NJH3" s="128"/>
      <c r="NJI3" s="128"/>
      <c r="NJJ3" s="128"/>
      <c r="NJK3" s="128"/>
      <c r="NJL3" s="128"/>
      <c r="NJM3" s="128"/>
      <c r="NJN3" s="128"/>
      <c r="NJO3" s="128"/>
      <c r="NJP3" s="128"/>
      <c r="NJQ3" s="128"/>
      <c r="NJR3" s="128"/>
      <c r="NJS3" s="128"/>
      <c r="NJT3" s="128"/>
      <c r="NJU3" s="128"/>
      <c r="NJV3" s="128"/>
      <c r="NJW3" s="128"/>
      <c r="NJX3" s="128"/>
      <c r="NJY3" s="128"/>
      <c r="NJZ3" s="128"/>
      <c r="NKA3" s="128"/>
      <c r="NKB3" s="128"/>
      <c r="NKC3" s="128"/>
      <c r="NKD3" s="128"/>
      <c r="NKE3" s="128"/>
      <c r="NKF3" s="128"/>
      <c r="NKG3" s="128"/>
      <c r="NKH3" s="128"/>
      <c r="NKI3" s="128"/>
      <c r="NKJ3" s="128"/>
      <c r="NKK3" s="128"/>
      <c r="NKL3" s="128"/>
      <c r="NKM3" s="128"/>
      <c r="NKN3" s="128"/>
      <c r="NKO3" s="128"/>
      <c r="NKP3" s="128"/>
      <c r="NKQ3" s="128"/>
      <c r="NKR3" s="128"/>
      <c r="NKS3" s="128"/>
      <c r="NKT3" s="128"/>
      <c r="NKU3" s="128"/>
      <c r="NKV3" s="128"/>
      <c r="NKW3" s="128"/>
      <c r="NKX3" s="128"/>
      <c r="NKY3" s="128"/>
      <c r="NKZ3" s="128"/>
      <c r="NLA3" s="128"/>
      <c r="NLB3" s="128"/>
      <c r="NLC3" s="128"/>
      <c r="NLD3" s="128"/>
      <c r="NLE3" s="128"/>
      <c r="NLF3" s="128"/>
      <c r="NLG3" s="128"/>
      <c r="NLH3" s="128"/>
      <c r="NLI3" s="128"/>
      <c r="NLJ3" s="128"/>
      <c r="NLK3" s="128"/>
      <c r="NLL3" s="128"/>
      <c r="NLM3" s="128"/>
      <c r="NLN3" s="128"/>
      <c r="NLO3" s="128"/>
      <c r="NLP3" s="128"/>
      <c r="NLQ3" s="128"/>
      <c r="NLR3" s="128"/>
      <c r="NLS3" s="128"/>
      <c r="NLT3" s="128"/>
      <c r="NLU3" s="128"/>
      <c r="NLV3" s="128"/>
      <c r="NLW3" s="128"/>
      <c r="NLX3" s="128"/>
      <c r="NLY3" s="128"/>
      <c r="NLZ3" s="128"/>
      <c r="NMA3" s="128"/>
      <c r="NMB3" s="128"/>
      <c r="NMC3" s="128"/>
      <c r="NMD3" s="128"/>
      <c r="NME3" s="128"/>
      <c r="NMF3" s="128"/>
      <c r="NMG3" s="128"/>
      <c r="NMH3" s="128"/>
      <c r="NMI3" s="128"/>
      <c r="NMJ3" s="128"/>
      <c r="NMK3" s="128"/>
      <c r="NML3" s="128"/>
      <c r="NMM3" s="128"/>
      <c r="NMN3" s="128"/>
      <c r="NMO3" s="128"/>
      <c r="NMP3" s="128"/>
      <c r="NMQ3" s="128"/>
      <c r="NMR3" s="128"/>
      <c r="NMS3" s="128"/>
      <c r="NMT3" s="128"/>
      <c r="NMU3" s="128"/>
      <c r="NMV3" s="128"/>
      <c r="NMW3" s="128"/>
      <c r="NMX3" s="128"/>
      <c r="NMY3" s="128"/>
      <c r="NMZ3" s="128"/>
      <c r="NNA3" s="128"/>
      <c r="NNB3" s="128"/>
      <c r="NNC3" s="128"/>
      <c r="NND3" s="128"/>
      <c r="NNE3" s="128"/>
      <c r="NNF3" s="128"/>
      <c r="NNG3" s="128"/>
      <c r="NNH3" s="128"/>
      <c r="NNI3" s="128"/>
      <c r="NNJ3" s="128"/>
      <c r="NNK3" s="128"/>
      <c r="NNL3" s="128"/>
      <c r="NNM3" s="128"/>
      <c r="NNN3" s="128"/>
      <c r="NNO3" s="128"/>
      <c r="NNP3" s="128"/>
      <c r="NNQ3" s="128"/>
      <c r="NNR3" s="128"/>
      <c r="NNS3" s="128"/>
      <c r="NNT3" s="128"/>
      <c r="NNU3" s="128"/>
      <c r="NNV3" s="128"/>
      <c r="NNW3" s="128"/>
      <c r="NNX3" s="128"/>
      <c r="NNY3" s="128"/>
      <c r="NNZ3" s="128"/>
      <c r="NOA3" s="128"/>
      <c r="NOB3" s="128"/>
      <c r="NOC3" s="128"/>
      <c r="NOD3" s="128"/>
      <c r="NOE3" s="128"/>
      <c r="NOF3" s="128"/>
      <c r="NOG3" s="128"/>
      <c r="NOH3" s="128"/>
      <c r="NOI3" s="128"/>
      <c r="NOJ3" s="128"/>
      <c r="NOK3" s="128"/>
      <c r="NOL3" s="128"/>
      <c r="NOM3" s="128"/>
      <c r="NON3" s="128"/>
      <c r="NOO3" s="128"/>
      <c r="NOP3" s="128"/>
      <c r="NOQ3" s="128"/>
      <c r="NOR3" s="128"/>
      <c r="NOS3" s="128"/>
      <c r="NOT3" s="128"/>
      <c r="NOU3" s="128"/>
      <c r="NOV3" s="128"/>
      <c r="NOW3" s="128"/>
      <c r="NOX3" s="128"/>
      <c r="NOY3" s="128"/>
      <c r="NOZ3" s="128"/>
      <c r="NPA3" s="128"/>
      <c r="NPB3" s="128"/>
      <c r="NPC3" s="128"/>
      <c r="NPD3" s="128"/>
      <c r="NPE3" s="128"/>
      <c r="NPF3" s="128"/>
      <c r="NPG3" s="128"/>
      <c r="NPH3" s="128"/>
      <c r="NPI3" s="128"/>
      <c r="NPJ3" s="128"/>
      <c r="NPK3" s="128"/>
      <c r="NPL3" s="128"/>
      <c r="NPM3" s="128"/>
      <c r="NPN3" s="128"/>
      <c r="NPO3" s="128"/>
      <c r="NPP3" s="128"/>
      <c r="NPQ3" s="128"/>
      <c r="NPR3" s="128"/>
      <c r="NPS3" s="128"/>
      <c r="NPT3" s="128"/>
      <c r="NPU3" s="128"/>
      <c r="NPV3" s="128"/>
      <c r="NPW3" s="128"/>
      <c r="NPX3" s="128"/>
      <c r="NPY3" s="128"/>
      <c r="NPZ3" s="128"/>
      <c r="NQA3" s="128"/>
      <c r="NQB3" s="128"/>
      <c r="NQC3" s="128"/>
      <c r="NQD3" s="128"/>
      <c r="NQE3" s="128"/>
      <c r="NQF3" s="128"/>
      <c r="NQG3" s="128"/>
      <c r="NQH3" s="128"/>
      <c r="NQI3" s="128"/>
      <c r="NQJ3" s="128"/>
      <c r="NQK3" s="128"/>
      <c r="NQL3" s="128"/>
      <c r="NQM3" s="128"/>
      <c r="NQN3" s="128"/>
      <c r="NQO3" s="128"/>
      <c r="NQP3" s="128"/>
      <c r="NQQ3" s="128"/>
      <c r="NQR3" s="128"/>
      <c r="NQS3" s="128"/>
      <c r="NQT3" s="128"/>
      <c r="NQU3" s="128"/>
      <c r="NQV3" s="128"/>
      <c r="NQW3" s="128"/>
      <c r="NQX3" s="128"/>
      <c r="NQY3" s="128"/>
      <c r="NQZ3" s="128"/>
      <c r="NRA3" s="128"/>
      <c r="NRB3" s="128"/>
      <c r="NRC3" s="128"/>
      <c r="NRD3" s="128"/>
      <c r="NRE3" s="128"/>
      <c r="NRF3" s="128"/>
      <c r="NRG3" s="128"/>
      <c r="NRH3" s="128"/>
      <c r="NRI3" s="128"/>
      <c r="NRJ3" s="128"/>
      <c r="NRK3" s="128"/>
      <c r="NRL3" s="128"/>
      <c r="NRM3" s="128"/>
      <c r="NRN3" s="128"/>
      <c r="NRO3" s="128"/>
      <c r="NRP3" s="128"/>
      <c r="NRQ3" s="128"/>
      <c r="NRR3" s="128"/>
      <c r="NRS3" s="128"/>
      <c r="NRT3" s="128"/>
      <c r="NRU3" s="128"/>
      <c r="NRV3" s="128"/>
      <c r="NRW3" s="128"/>
      <c r="NRX3" s="128"/>
      <c r="NRY3" s="128"/>
      <c r="NRZ3" s="128"/>
      <c r="NSA3" s="128"/>
      <c r="NSB3" s="128"/>
      <c r="NSC3" s="128"/>
      <c r="NSD3" s="128"/>
      <c r="NSE3" s="128"/>
      <c r="NSF3" s="128"/>
      <c r="NSG3" s="128"/>
      <c r="NSH3" s="128"/>
      <c r="NSI3" s="128"/>
      <c r="NSJ3" s="128"/>
      <c r="NSK3" s="128"/>
      <c r="NSL3" s="128"/>
      <c r="NSM3" s="128"/>
      <c r="NSN3" s="128"/>
      <c r="NSO3" s="128"/>
      <c r="NSP3" s="128"/>
      <c r="NSQ3" s="128"/>
      <c r="NSR3" s="128"/>
      <c r="NSS3" s="128"/>
      <c r="NST3" s="128"/>
      <c r="NSU3" s="128"/>
      <c r="NSV3" s="128"/>
      <c r="NSW3" s="128"/>
      <c r="NSX3" s="128"/>
      <c r="NSY3" s="128"/>
      <c r="NSZ3" s="128"/>
      <c r="NTA3" s="128"/>
      <c r="NTB3" s="128"/>
      <c r="NTC3" s="128"/>
      <c r="NTD3" s="128"/>
      <c r="NTE3" s="128"/>
      <c r="NTF3" s="128"/>
      <c r="NTG3" s="128"/>
      <c r="NTH3" s="128"/>
      <c r="NTI3" s="128"/>
      <c r="NTJ3" s="128"/>
      <c r="NTK3" s="128"/>
      <c r="NTL3" s="128"/>
      <c r="NTM3" s="128"/>
      <c r="NTN3" s="128"/>
      <c r="NTO3" s="128"/>
      <c r="NTP3" s="128"/>
      <c r="NTQ3" s="128"/>
      <c r="NTR3" s="128"/>
      <c r="NTS3" s="128"/>
      <c r="NTT3" s="128"/>
      <c r="NTU3" s="128"/>
      <c r="NTV3" s="128"/>
      <c r="NTW3" s="128"/>
      <c r="NTX3" s="128"/>
      <c r="NTY3" s="128"/>
      <c r="NTZ3" s="128"/>
      <c r="NUA3" s="128"/>
      <c r="NUB3" s="128"/>
      <c r="NUC3" s="128"/>
      <c r="NUD3" s="128"/>
      <c r="NUE3" s="128"/>
      <c r="NUF3" s="128"/>
      <c r="NUG3" s="128"/>
      <c r="NUH3" s="128"/>
      <c r="NUI3" s="128"/>
      <c r="NUJ3" s="128"/>
      <c r="NUK3" s="128"/>
      <c r="NUL3" s="128"/>
      <c r="NUM3" s="128"/>
      <c r="NUN3" s="128"/>
      <c r="NUO3" s="128"/>
      <c r="NUP3" s="128"/>
      <c r="NUQ3" s="128"/>
      <c r="NUR3" s="128"/>
      <c r="NUS3" s="128"/>
      <c r="NUT3" s="128"/>
      <c r="NUU3" s="128"/>
      <c r="NUV3" s="128"/>
      <c r="NUW3" s="128"/>
      <c r="NUX3" s="128"/>
      <c r="NUY3" s="128"/>
      <c r="NUZ3" s="128"/>
      <c r="NVA3" s="128"/>
      <c r="NVB3" s="128"/>
      <c r="NVC3" s="128"/>
      <c r="NVD3" s="128"/>
      <c r="NVE3" s="128"/>
      <c r="NVF3" s="128"/>
      <c r="NVG3" s="128"/>
      <c r="NVH3" s="128"/>
      <c r="NVI3" s="128"/>
      <c r="NVJ3" s="128"/>
      <c r="NVK3" s="128"/>
      <c r="NVL3" s="128"/>
      <c r="NVM3" s="128"/>
      <c r="NVN3" s="128"/>
      <c r="NVO3" s="128"/>
      <c r="NVP3" s="128"/>
      <c r="NVQ3" s="128"/>
      <c r="NVR3" s="128"/>
      <c r="NVS3" s="128"/>
      <c r="NVT3" s="128"/>
      <c r="NVU3" s="128"/>
      <c r="NVV3" s="128"/>
      <c r="NVW3" s="128"/>
      <c r="NVX3" s="128"/>
      <c r="NVY3" s="128"/>
      <c r="NVZ3" s="128"/>
      <c r="NWA3" s="128"/>
      <c r="NWB3" s="128"/>
      <c r="NWC3" s="128"/>
      <c r="NWD3" s="128"/>
      <c r="NWE3" s="128"/>
      <c r="NWF3" s="128"/>
      <c r="NWG3" s="128"/>
      <c r="NWH3" s="128"/>
      <c r="NWI3" s="128"/>
      <c r="NWJ3" s="128"/>
      <c r="NWK3" s="128"/>
      <c r="NWL3" s="128"/>
      <c r="NWM3" s="128"/>
      <c r="NWN3" s="128"/>
      <c r="NWO3" s="128"/>
      <c r="NWP3" s="128"/>
      <c r="NWQ3" s="128"/>
      <c r="NWR3" s="128"/>
      <c r="NWS3" s="128"/>
      <c r="NWT3" s="128"/>
      <c r="NWU3" s="128"/>
      <c r="NWV3" s="128"/>
      <c r="NWW3" s="128"/>
      <c r="NWX3" s="128"/>
      <c r="NWY3" s="128"/>
      <c r="NWZ3" s="128"/>
      <c r="NXA3" s="128"/>
      <c r="NXB3" s="128"/>
      <c r="NXC3" s="128"/>
      <c r="NXD3" s="128"/>
      <c r="NXE3" s="128"/>
      <c r="NXF3" s="128"/>
      <c r="NXG3" s="128"/>
      <c r="NXH3" s="128"/>
      <c r="NXI3" s="128"/>
      <c r="NXJ3" s="128"/>
      <c r="NXK3" s="128"/>
      <c r="NXL3" s="128"/>
      <c r="NXM3" s="128"/>
      <c r="NXN3" s="128"/>
      <c r="NXO3" s="128"/>
      <c r="NXP3" s="128"/>
      <c r="NXQ3" s="128"/>
      <c r="NXR3" s="128"/>
      <c r="NXS3" s="128"/>
      <c r="NXT3" s="128"/>
      <c r="NXU3" s="128"/>
      <c r="NXV3" s="128"/>
      <c r="NXW3" s="128"/>
      <c r="NXX3" s="128"/>
      <c r="NXY3" s="128"/>
      <c r="NXZ3" s="128"/>
      <c r="NYA3" s="128"/>
      <c r="NYB3" s="128"/>
      <c r="NYC3" s="128"/>
      <c r="NYD3" s="128"/>
      <c r="NYE3" s="128"/>
      <c r="NYF3" s="128"/>
      <c r="NYG3" s="128"/>
      <c r="NYH3" s="128"/>
      <c r="NYI3" s="128"/>
      <c r="NYJ3" s="128"/>
      <c r="NYK3" s="128"/>
      <c r="NYL3" s="128"/>
      <c r="NYM3" s="128"/>
      <c r="NYN3" s="128"/>
      <c r="NYO3" s="128"/>
      <c r="NYP3" s="128"/>
      <c r="NYQ3" s="128"/>
      <c r="NYR3" s="128"/>
      <c r="NYS3" s="128"/>
      <c r="NYT3" s="128"/>
      <c r="NYU3" s="128"/>
      <c r="NYV3" s="128"/>
      <c r="NYW3" s="128"/>
      <c r="NYX3" s="128"/>
      <c r="NYY3" s="128"/>
      <c r="NYZ3" s="128"/>
      <c r="NZA3" s="128"/>
      <c r="NZB3" s="128"/>
      <c r="NZC3" s="128"/>
      <c r="NZD3" s="128"/>
      <c r="NZE3" s="128"/>
      <c r="NZF3" s="128"/>
      <c r="NZG3" s="128"/>
      <c r="NZH3" s="128"/>
      <c r="NZI3" s="128"/>
      <c r="NZJ3" s="128"/>
      <c r="NZK3" s="128"/>
      <c r="NZL3" s="128"/>
      <c r="NZM3" s="128"/>
      <c r="NZN3" s="128"/>
      <c r="NZO3" s="128"/>
      <c r="NZP3" s="128"/>
      <c r="NZQ3" s="128"/>
      <c r="NZR3" s="128"/>
      <c r="NZS3" s="128"/>
      <c r="NZT3" s="128"/>
      <c r="NZU3" s="128"/>
      <c r="NZV3" s="128"/>
      <c r="NZW3" s="128"/>
      <c r="NZX3" s="128"/>
      <c r="NZY3" s="128"/>
      <c r="NZZ3" s="128"/>
      <c r="OAA3" s="128"/>
      <c r="OAB3" s="128"/>
      <c r="OAC3" s="128"/>
      <c r="OAD3" s="128"/>
      <c r="OAE3" s="128"/>
      <c r="OAF3" s="128"/>
      <c r="OAG3" s="128"/>
      <c r="OAH3" s="128"/>
      <c r="OAI3" s="128"/>
      <c r="OAJ3" s="128"/>
      <c r="OAK3" s="128"/>
      <c r="OAL3" s="128"/>
      <c r="OAM3" s="128"/>
      <c r="OAN3" s="128"/>
      <c r="OAO3" s="128"/>
      <c r="OAP3" s="128"/>
      <c r="OAQ3" s="128"/>
      <c r="OAR3" s="128"/>
      <c r="OAS3" s="128"/>
      <c r="OAT3" s="128"/>
      <c r="OAU3" s="128"/>
      <c r="OAV3" s="128"/>
      <c r="OAW3" s="128"/>
      <c r="OAX3" s="128"/>
      <c r="OAY3" s="128"/>
      <c r="OAZ3" s="128"/>
      <c r="OBA3" s="128"/>
      <c r="OBB3" s="128"/>
      <c r="OBC3" s="128"/>
      <c r="OBD3" s="128"/>
      <c r="OBE3" s="128"/>
      <c r="OBF3" s="128"/>
      <c r="OBG3" s="128"/>
      <c r="OBH3" s="128"/>
      <c r="OBI3" s="128"/>
      <c r="OBJ3" s="128"/>
      <c r="OBK3" s="128"/>
      <c r="OBL3" s="128"/>
      <c r="OBM3" s="128"/>
      <c r="OBN3" s="128"/>
      <c r="OBO3" s="128"/>
      <c r="OBP3" s="128"/>
      <c r="OBQ3" s="128"/>
      <c r="OBR3" s="128"/>
      <c r="OBS3" s="128"/>
      <c r="OBT3" s="128"/>
      <c r="OBU3" s="128"/>
      <c r="OBV3" s="128"/>
      <c r="OBW3" s="128"/>
      <c r="OBX3" s="128"/>
      <c r="OBY3" s="128"/>
      <c r="OBZ3" s="128"/>
      <c r="OCA3" s="128"/>
      <c r="OCB3" s="128"/>
      <c r="OCC3" s="128"/>
      <c r="OCD3" s="128"/>
      <c r="OCE3" s="128"/>
      <c r="OCF3" s="128"/>
      <c r="OCG3" s="128"/>
      <c r="OCH3" s="128"/>
      <c r="OCI3" s="128"/>
      <c r="OCJ3" s="128"/>
      <c r="OCK3" s="128"/>
      <c r="OCL3" s="128"/>
      <c r="OCM3" s="128"/>
      <c r="OCN3" s="128"/>
      <c r="OCO3" s="128"/>
      <c r="OCP3" s="128"/>
      <c r="OCQ3" s="128"/>
      <c r="OCR3" s="128"/>
      <c r="OCS3" s="128"/>
      <c r="OCT3" s="128"/>
      <c r="OCU3" s="128"/>
      <c r="OCV3" s="128"/>
      <c r="OCW3" s="128"/>
      <c r="OCX3" s="128"/>
      <c r="OCY3" s="128"/>
      <c r="OCZ3" s="128"/>
      <c r="ODA3" s="128"/>
      <c r="ODB3" s="128"/>
      <c r="ODC3" s="128"/>
      <c r="ODD3" s="128"/>
      <c r="ODE3" s="128"/>
      <c r="ODF3" s="128"/>
      <c r="ODG3" s="128"/>
      <c r="ODH3" s="128"/>
      <c r="ODI3" s="128"/>
      <c r="ODJ3" s="128"/>
      <c r="ODK3" s="128"/>
      <c r="ODL3" s="128"/>
      <c r="ODM3" s="128"/>
      <c r="ODN3" s="128"/>
      <c r="ODO3" s="128"/>
      <c r="ODP3" s="128"/>
      <c r="ODQ3" s="128"/>
      <c r="ODR3" s="128"/>
      <c r="ODS3" s="128"/>
      <c r="ODT3" s="128"/>
      <c r="ODU3" s="128"/>
      <c r="ODV3" s="128"/>
      <c r="ODW3" s="128"/>
      <c r="ODX3" s="128"/>
      <c r="ODY3" s="128"/>
      <c r="ODZ3" s="128"/>
      <c r="OEA3" s="128"/>
      <c r="OEB3" s="128"/>
      <c r="OEC3" s="128"/>
      <c r="OED3" s="128"/>
      <c r="OEE3" s="128"/>
      <c r="OEF3" s="128"/>
      <c r="OEG3" s="128"/>
      <c r="OEH3" s="128"/>
      <c r="OEI3" s="128"/>
      <c r="OEJ3" s="128"/>
      <c r="OEK3" s="128"/>
      <c r="OEL3" s="128"/>
      <c r="OEM3" s="128"/>
      <c r="OEN3" s="128"/>
      <c r="OEO3" s="128"/>
      <c r="OEP3" s="128"/>
      <c r="OEQ3" s="128"/>
      <c r="OER3" s="128"/>
      <c r="OES3" s="128"/>
      <c r="OET3" s="128"/>
      <c r="OEU3" s="128"/>
      <c r="OEV3" s="128"/>
      <c r="OEW3" s="128"/>
      <c r="OEX3" s="128"/>
      <c r="OEY3" s="128"/>
      <c r="OEZ3" s="128"/>
      <c r="OFA3" s="128"/>
      <c r="OFB3" s="128"/>
      <c r="OFC3" s="128"/>
      <c r="OFD3" s="128"/>
      <c r="OFE3" s="128"/>
      <c r="OFF3" s="128"/>
      <c r="OFG3" s="128"/>
      <c r="OFH3" s="128"/>
      <c r="OFI3" s="128"/>
      <c r="OFJ3" s="128"/>
      <c r="OFK3" s="128"/>
      <c r="OFL3" s="128"/>
      <c r="OFM3" s="128"/>
      <c r="OFN3" s="128"/>
      <c r="OFO3" s="128"/>
      <c r="OFP3" s="128"/>
      <c r="OFQ3" s="128"/>
      <c r="OFR3" s="128"/>
      <c r="OFS3" s="128"/>
      <c r="OFT3" s="128"/>
      <c r="OFU3" s="128"/>
      <c r="OFV3" s="128"/>
      <c r="OFW3" s="128"/>
      <c r="OFX3" s="128"/>
      <c r="OFY3" s="128"/>
      <c r="OFZ3" s="128"/>
      <c r="OGA3" s="128"/>
      <c r="OGB3" s="128"/>
      <c r="OGC3" s="128"/>
      <c r="OGD3" s="128"/>
      <c r="OGE3" s="128"/>
      <c r="OGF3" s="128"/>
      <c r="OGG3" s="128"/>
      <c r="OGH3" s="128"/>
      <c r="OGI3" s="128"/>
      <c r="OGJ3" s="128"/>
      <c r="OGK3" s="128"/>
      <c r="OGL3" s="128"/>
      <c r="OGM3" s="128"/>
      <c r="OGN3" s="128"/>
      <c r="OGO3" s="128"/>
      <c r="OGP3" s="128"/>
      <c r="OGQ3" s="128"/>
      <c r="OGR3" s="128"/>
      <c r="OGS3" s="128"/>
      <c r="OGT3" s="128"/>
      <c r="OGU3" s="128"/>
      <c r="OGV3" s="128"/>
      <c r="OGW3" s="128"/>
      <c r="OGX3" s="128"/>
      <c r="OGY3" s="128"/>
      <c r="OGZ3" s="128"/>
      <c r="OHA3" s="128"/>
      <c r="OHB3" s="128"/>
      <c r="OHC3" s="128"/>
      <c r="OHD3" s="128"/>
      <c r="OHE3" s="128"/>
      <c r="OHF3" s="128"/>
      <c r="OHG3" s="128"/>
      <c r="OHH3" s="128"/>
      <c r="OHI3" s="128"/>
      <c r="OHJ3" s="128"/>
      <c r="OHK3" s="128"/>
      <c r="OHL3" s="128"/>
      <c r="OHM3" s="128"/>
      <c r="OHN3" s="128"/>
      <c r="OHO3" s="128"/>
      <c r="OHP3" s="128"/>
      <c r="OHQ3" s="128"/>
      <c r="OHR3" s="128"/>
      <c r="OHS3" s="128"/>
      <c r="OHT3" s="128"/>
      <c r="OHU3" s="128"/>
      <c r="OHV3" s="128"/>
      <c r="OHW3" s="128"/>
      <c r="OHX3" s="128"/>
      <c r="OHY3" s="128"/>
      <c r="OHZ3" s="128"/>
      <c r="OIA3" s="128"/>
      <c r="OIB3" s="128"/>
      <c r="OIC3" s="128"/>
      <c r="OID3" s="128"/>
      <c r="OIE3" s="128"/>
      <c r="OIF3" s="128"/>
      <c r="OIG3" s="128"/>
      <c r="OIH3" s="128"/>
      <c r="OII3" s="128"/>
      <c r="OIJ3" s="128"/>
      <c r="OIK3" s="128"/>
      <c r="OIL3" s="128"/>
      <c r="OIM3" s="128"/>
      <c r="OIN3" s="128"/>
      <c r="OIO3" s="128"/>
      <c r="OIP3" s="128"/>
      <c r="OIQ3" s="128"/>
      <c r="OIR3" s="128"/>
      <c r="OIS3" s="128"/>
      <c r="OIT3" s="128"/>
      <c r="OIU3" s="128"/>
      <c r="OIV3" s="128"/>
      <c r="OIW3" s="128"/>
      <c r="OIX3" s="128"/>
      <c r="OIY3" s="128"/>
      <c r="OIZ3" s="128"/>
      <c r="OJA3" s="128"/>
      <c r="OJB3" s="128"/>
      <c r="OJC3" s="128"/>
      <c r="OJD3" s="128"/>
      <c r="OJE3" s="128"/>
      <c r="OJF3" s="128"/>
      <c r="OJG3" s="128"/>
      <c r="OJH3" s="128"/>
      <c r="OJI3" s="128"/>
      <c r="OJJ3" s="128"/>
      <c r="OJK3" s="128"/>
      <c r="OJL3" s="128"/>
      <c r="OJM3" s="128"/>
      <c r="OJN3" s="128"/>
      <c r="OJO3" s="128"/>
      <c r="OJP3" s="128"/>
      <c r="OJQ3" s="128"/>
      <c r="OJR3" s="128"/>
      <c r="OJS3" s="128"/>
      <c r="OJT3" s="128"/>
      <c r="OJU3" s="128"/>
      <c r="OJV3" s="128"/>
      <c r="OJW3" s="128"/>
      <c r="OJX3" s="128"/>
      <c r="OJY3" s="128"/>
      <c r="OJZ3" s="128"/>
      <c r="OKA3" s="128"/>
      <c r="OKB3" s="128"/>
      <c r="OKC3" s="128"/>
      <c r="OKD3" s="128"/>
      <c r="OKE3" s="128"/>
      <c r="OKF3" s="128"/>
      <c r="OKG3" s="128"/>
      <c r="OKH3" s="128"/>
      <c r="OKI3" s="128"/>
      <c r="OKJ3" s="128"/>
      <c r="OKK3" s="128"/>
      <c r="OKL3" s="128"/>
      <c r="OKM3" s="128"/>
      <c r="OKN3" s="128"/>
      <c r="OKO3" s="128"/>
      <c r="OKP3" s="128"/>
      <c r="OKQ3" s="128"/>
      <c r="OKR3" s="128"/>
      <c r="OKS3" s="128"/>
      <c r="OKT3" s="128"/>
      <c r="OKU3" s="128"/>
      <c r="OKV3" s="128"/>
      <c r="OKW3" s="128"/>
      <c r="OKX3" s="128"/>
      <c r="OKY3" s="128"/>
      <c r="OKZ3" s="128"/>
      <c r="OLA3" s="128"/>
      <c r="OLB3" s="128"/>
      <c r="OLC3" s="128"/>
      <c r="OLD3" s="128"/>
      <c r="OLE3" s="128"/>
      <c r="OLF3" s="128"/>
      <c r="OLG3" s="128"/>
      <c r="OLH3" s="128"/>
      <c r="OLI3" s="128"/>
      <c r="OLJ3" s="128"/>
      <c r="OLK3" s="128"/>
      <c r="OLL3" s="128"/>
      <c r="OLM3" s="128"/>
      <c r="OLN3" s="128"/>
      <c r="OLO3" s="128"/>
      <c r="OLP3" s="128"/>
      <c r="OLQ3" s="128"/>
      <c r="OLR3" s="128"/>
      <c r="OLS3" s="128"/>
      <c r="OLT3" s="128"/>
      <c r="OLU3" s="128"/>
      <c r="OLV3" s="128"/>
      <c r="OLW3" s="128"/>
      <c r="OLX3" s="128"/>
      <c r="OLY3" s="128"/>
      <c r="OLZ3" s="128"/>
      <c r="OMA3" s="128"/>
      <c r="OMB3" s="128"/>
      <c r="OMC3" s="128"/>
      <c r="OMD3" s="128"/>
      <c r="OME3" s="128"/>
      <c r="OMF3" s="128"/>
      <c r="OMG3" s="128"/>
      <c r="OMH3" s="128"/>
      <c r="OMI3" s="128"/>
      <c r="OMJ3" s="128"/>
      <c r="OMK3" s="128"/>
      <c r="OML3" s="128"/>
      <c r="OMM3" s="128"/>
      <c r="OMN3" s="128"/>
      <c r="OMO3" s="128"/>
      <c r="OMP3" s="128"/>
      <c r="OMQ3" s="128"/>
      <c r="OMR3" s="128"/>
      <c r="OMS3" s="128"/>
      <c r="OMT3" s="128"/>
      <c r="OMU3" s="128"/>
      <c r="OMV3" s="128"/>
      <c r="OMW3" s="128"/>
      <c r="OMX3" s="128"/>
      <c r="OMY3" s="128"/>
      <c r="OMZ3" s="128"/>
      <c r="ONA3" s="128"/>
      <c r="ONB3" s="128"/>
      <c r="ONC3" s="128"/>
      <c r="OND3" s="128"/>
      <c r="ONE3" s="128"/>
      <c r="ONF3" s="128"/>
      <c r="ONG3" s="128"/>
      <c r="ONH3" s="128"/>
      <c r="ONI3" s="128"/>
      <c r="ONJ3" s="128"/>
      <c r="ONK3" s="128"/>
      <c r="ONL3" s="128"/>
      <c r="ONM3" s="128"/>
      <c r="ONN3" s="128"/>
      <c r="ONO3" s="128"/>
      <c r="ONP3" s="128"/>
      <c r="ONQ3" s="128"/>
      <c r="ONR3" s="128"/>
      <c r="ONS3" s="128"/>
      <c r="ONT3" s="128"/>
      <c r="ONU3" s="128"/>
      <c r="ONV3" s="128"/>
      <c r="ONW3" s="128"/>
      <c r="ONX3" s="128"/>
      <c r="ONY3" s="128"/>
      <c r="ONZ3" s="128"/>
      <c r="OOA3" s="128"/>
      <c r="OOB3" s="128"/>
      <c r="OOC3" s="128"/>
      <c r="OOD3" s="128"/>
      <c r="OOE3" s="128"/>
      <c r="OOF3" s="128"/>
      <c r="OOG3" s="128"/>
      <c r="OOH3" s="128"/>
      <c r="OOI3" s="128"/>
      <c r="OOJ3" s="128"/>
      <c r="OOK3" s="128"/>
      <c r="OOL3" s="128"/>
      <c r="OOM3" s="128"/>
      <c r="OON3" s="128"/>
      <c r="OOO3" s="128"/>
      <c r="OOP3" s="128"/>
      <c r="OOQ3" s="128"/>
      <c r="OOR3" s="128"/>
      <c r="OOS3" s="128"/>
      <c r="OOT3" s="128"/>
      <c r="OOU3" s="128"/>
      <c r="OOV3" s="128"/>
      <c r="OOW3" s="128"/>
      <c r="OOX3" s="128"/>
      <c r="OOY3" s="128"/>
      <c r="OOZ3" s="128"/>
      <c r="OPA3" s="128"/>
      <c r="OPB3" s="128"/>
      <c r="OPC3" s="128"/>
      <c r="OPD3" s="128"/>
      <c r="OPE3" s="128"/>
      <c r="OPF3" s="128"/>
      <c r="OPG3" s="128"/>
      <c r="OPH3" s="128"/>
      <c r="OPI3" s="128"/>
      <c r="OPJ3" s="128"/>
      <c r="OPK3" s="128"/>
      <c r="OPL3" s="128"/>
      <c r="OPM3" s="128"/>
      <c r="OPN3" s="128"/>
      <c r="OPO3" s="128"/>
      <c r="OPP3" s="128"/>
      <c r="OPQ3" s="128"/>
      <c r="OPR3" s="128"/>
      <c r="OPS3" s="128"/>
      <c r="OPT3" s="128"/>
      <c r="OPU3" s="128"/>
      <c r="OPV3" s="128"/>
      <c r="OPW3" s="128"/>
      <c r="OPX3" s="128"/>
      <c r="OPY3" s="128"/>
      <c r="OPZ3" s="128"/>
      <c r="OQA3" s="128"/>
      <c r="OQB3" s="128"/>
      <c r="OQC3" s="128"/>
      <c r="OQD3" s="128"/>
      <c r="OQE3" s="128"/>
      <c r="OQF3" s="128"/>
      <c r="OQG3" s="128"/>
      <c r="OQH3" s="128"/>
      <c r="OQI3" s="128"/>
      <c r="OQJ3" s="128"/>
      <c r="OQK3" s="128"/>
      <c r="OQL3" s="128"/>
      <c r="OQM3" s="128"/>
      <c r="OQN3" s="128"/>
      <c r="OQO3" s="128"/>
      <c r="OQP3" s="128"/>
      <c r="OQQ3" s="128"/>
      <c r="OQR3" s="128"/>
      <c r="OQS3" s="128"/>
      <c r="OQT3" s="128"/>
      <c r="OQU3" s="128"/>
      <c r="OQV3" s="128"/>
      <c r="OQW3" s="128"/>
      <c r="OQX3" s="128"/>
      <c r="OQY3" s="128"/>
      <c r="OQZ3" s="128"/>
      <c r="ORA3" s="128"/>
      <c r="ORB3" s="128"/>
      <c r="ORC3" s="128"/>
      <c r="ORD3" s="128"/>
      <c r="ORE3" s="128"/>
      <c r="ORF3" s="128"/>
      <c r="ORG3" s="128"/>
      <c r="ORH3" s="128"/>
      <c r="ORI3" s="128"/>
      <c r="ORJ3" s="128"/>
      <c r="ORK3" s="128"/>
      <c r="ORL3" s="128"/>
      <c r="ORM3" s="128"/>
      <c r="ORN3" s="128"/>
      <c r="ORO3" s="128"/>
      <c r="ORP3" s="128"/>
      <c r="ORQ3" s="128"/>
      <c r="ORR3" s="128"/>
      <c r="ORS3" s="128"/>
      <c r="ORT3" s="128"/>
      <c r="ORU3" s="128"/>
      <c r="ORV3" s="128"/>
      <c r="ORW3" s="128"/>
      <c r="ORX3" s="128"/>
      <c r="ORY3" s="128"/>
      <c r="ORZ3" s="128"/>
      <c r="OSA3" s="128"/>
      <c r="OSB3" s="128"/>
      <c r="OSC3" s="128"/>
      <c r="OSD3" s="128"/>
      <c r="OSE3" s="128"/>
      <c r="OSF3" s="128"/>
      <c r="OSG3" s="128"/>
      <c r="OSH3" s="128"/>
      <c r="OSI3" s="128"/>
      <c r="OSJ3" s="128"/>
      <c r="OSK3" s="128"/>
      <c r="OSL3" s="128"/>
      <c r="OSM3" s="128"/>
      <c r="OSN3" s="128"/>
      <c r="OSO3" s="128"/>
      <c r="OSP3" s="128"/>
      <c r="OSQ3" s="128"/>
      <c r="OSR3" s="128"/>
      <c r="OSS3" s="128"/>
      <c r="OST3" s="128"/>
      <c r="OSU3" s="128"/>
      <c r="OSV3" s="128"/>
      <c r="OSW3" s="128"/>
      <c r="OSX3" s="128"/>
      <c r="OSY3" s="128"/>
      <c r="OSZ3" s="128"/>
      <c r="OTA3" s="128"/>
      <c r="OTB3" s="128"/>
      <c r="OTC3" s="128"/>
      <c r="OTD3" s="128"/>
      <c r="OTE3" s="128"/>
      <c r="OTF3" s="128"/>
      <c r="OTG3" s="128"/>
      <c r="OTH3" s="128"/>
      <c r="OTI3" s="128"/>
      <c r="OTJ3" s="128"/>
      <c r="OTK3" s="128"/>
      <c r="OTL3" s="128"/>
      <c r="OTM3" s="128"/>
      <c r="OTN3" s="128"/>
      <c r="OTO3" s="128"/>
      <c r="OTP3" s="128"/>
      <c r="OTQ3" s="128"/>
      <c r="OTR3" s="128"/>
      <c r="OTS3" s="128"/>
      <c r="OTT3" s="128"/>
      <c r="OTU3" s="128"/>
      <c r="OTV3" s="128"/>
      <c r="OTW3" s="128"/>
      <c r="OTX3" s="128"/>
      <c r="OTY3" s="128"/>
      <c r="OTZ3" s="128"/>
      <c r="OUA3" s="128"/>
      <c r="OUB3" s="128"/>
      <c r="OUC3" s="128"/>
      <c r="OUD3" s="128"/>
      <c r="OUE3" s="128"/>
      <c r="OUF3" s="128"/>
      <c r="OUG3" s="128"/>
      <c r="OUH3" s="128"/>
      <c r="OUI3" s="128"/>
      <c r="OUJ3" s="128"/>
      <c r="OUK3" s="128"/>
      <c r="OUL3" s="128"/>
      <c r="OUM3" s="128"/>
      <c r="OUN3" s="128"/>
      <c r="OUO3" s="128"/>
      <c r="OUP3" s="128"/>
      <c r="OUQ3" s="128"/>
      <c r="OUR3" s="128"/>
      <c r="OUS3" s="128"/>
      <c r="OUT3" s="128"/>
      <c r="OUU3" s="128"/>
      <c r="OUV3" s="128"/>
      <c r="OUW3" s="128"/>
      <c r="OUX3" s="128"/>
      <c r="OUY3" s="128"/>
      <c r="OUZ3" s="128"/>
      <c r="OVA3" s="128"/>
      <c r="OVB3" s="128"/>
      <c r="OVC3" s="128"/>
      <c r="OVD3" s="128"/>
      <c r="OVE3" s="128"/>
      <c r="OVF3" s="128"/>
      <c r="OVG3" s="128"/>
      <c r="OVH3" s="128"/>
      <c r="OVI3" s="128"/>
      <c r="OVJ3" s="128"/>
      <c r="OVK3" s="128"/>
      <c r="OVL3" s="128"/>
      <c r="OVM3" s="128"/>
      <c r="OVN3" s="128"/>
      <c r="OVO3" s="128"/>
      <c r="OVP3" s="128"/>
      <c r="OVQ3" s="128"/>
      <c r="OVR3" s="128"/>
      <c r="OVS3" s="128"/>
      <c r="OVT3" s="128"/>
      <c r="OVU3" s="128"/>
      <c r="OVV3" s="128"/>
      <c r="OVW3" s="128"/>
      <c r="OVX3" s="128"/>
      <c r="OVY3" s="128"/>
      <c r="OVZ3" s="128"/>
      <c r="OWA3" s="128"/>
      <c r="OWB3" s="128"/>
      <c r="OWC3" s="128"/>
      <c r="OWD3" s="128"/>
      <c r="OWE3" s="128"/>
      <c r="OWF3" s="128"/>
      <c r="OWG3" s="128"/>
      <c r="OWH3" s="128"/>
      <c r="OWI3" s="128"/>
      <c r="OWJ3" s="128"/>
      <c r="OWK3" s="128"/>
      <c r="OWL3" s="128"/>
      <c r="OWM3" s="128"/>
      <c r="OWN3" s="128"/>
      <c r="OWO3" s="128"/>
      <c r="OWP3" s="128"/>
      <c r="OWQ3" s="128"/>
      <c r="OWR3" s="128"/>
      <c r="OWS3" s="128"/>
      <c r="OWT3" s="128"/>
      <c r="OWU3" s="128"/>
      <c r="OWV3" s="128"/>
      <c r="OWW3" s="128"/>
      <c r="OWX3" s="128"/>
      <c r="OWY3" s="128"/>
      <c r="OWZ3" s="128"/>
      <c r="OXA3" s="128"/>
      <c r="OXB3" s="128"/>
      <c r="OXC3" s="128"/>
      <c r="OXD3" s="128"/>
      <c r="OXE3" s="128"/>
      <c r="OXF3" s="128"/>
      <c r="OXG3" s="128"/>
      <c r="OXH3" s="128"/>
      <c r="OXI3" s="128"/>
      <c r="OXJ3" s="128"/>
      <c r="OXK3" s="128"/>
      <c r="OXL3" s="128"/>
      <c r="OXM3" s="128"/>
      <c r="OXN3" s="128"/>
      <c r="OXO3" s="128"/>
      <c r="OXP3" s="128"/>
      <c r="OXQ3" s="128"/>
      <c r="OXR3" s="128"/>
      <c r="OXS3" s="128"/>
      <c r="OXT3" s="128"/>
      <c r="OXU3" s="128"/>
      <c r="OXV3" s="128"/>
      <c r="OXW3" s="128"/>
      <c r="OXX3" s="128"/>
      <c r="OXY3" s="128"/>
      <c r="OXZ3" s="128"/>
      <c r="OYA3" s="128"/>
      <c r="OYB3" s="128"/>
      <c r="OYC3" s="128"/>
      <c r="OYD3" s="128"/>
      <c r="OYE3" s="128"/>
      <c r="OYF3" s="128"/>
      <c r="OYG3" s="128"/>
      <c r="OYH3" s="128"/>
      <c r="OYI3" s="128"/>
      <c r="OYJ3" s="128"/>
      <c r="OYK3" s="128"/>
      <c r="OYL3" s="128"/>
      <c r="OYM3" s="128"/>
      <c r="OYN3" s="128"/>
      <c r="OYO3" s="128"/>
      <c r="OYP3" s="128"/>
      <c r="OYQ3" s="128"/>
      <c r="OYR3" s="128"/>
      <c r="OYS3" s="128"/>
      <c r="OYT3" s="128"/>
      <c r="OYU3" s="128"/>
      <c r="OYV3" s="128"/>
      <c r="OYW3" s="128"/>
      <c r="OYX3" s="128"/>
      <c r="OYY3" s="128"/>
      <c r="OYZ3" s="128"/>
      <c r="OZA3" s="128"/>
      <c r="OZB3" s="128"/>
      <c r="OZC3" s="128"/>
      <c r="OZD3" s="128"/>
      <c r="OZE3" s="128"/>
      <c r="OZF3" s="128"/>
      <c r="OZG3" s="128"/>
      <c r="OZH3" s="128"/>
      <c r="OZI3" s="128"/>
      <c r="OZJ3" s="128"/>
      <c r="OZK3" s="128"/>
      <c r="OZL3" s="128"/>
      <c r="OZM3" s="128"/>
      <c r="OZN3" s="128"/>
      <c r="OZO3" s="128"/>
      <c r="OZP3" s="128"/>
      <c r="OZQ3" s="128"/>
      <c r="OZR3" s="128"/>
      <c r="OZS3" s="128"/>
      <c r="OZT3" s="128"/>
      <c r="OZU3" s="128"/>
      <c r="OZV3" s="128"/>
      <c r="OZW3" s="128"/>
      <c r="OZX3" s="128"/>
      <c r="OZY3" s="128"/>
      <c r="OZZ3" s="128"/>
      <c r="PAA3" s="128"/>
      <c r="PAB3" s="128"/>
      <c r="PAC3" s="128"/>
      <c r="PAD3" s="128"/>
      <c r="PAE3" s="128"/>
      <c r="PAF3" s="128"/>
      <c r="PAG3" s="128"/>
      <c r="PAH3" s="128"/>
      <c r="PAI3" s="128"/>
      <c r="PAJ3" s="128"/>
      <c r="PAK3" s="128"/>
      <c r="PAL3" s="128"/>
      <c r="PAM3" s="128"/>
      <c r="PAN3" s="128"/>
      <c r="PAO3" s="128"/>
      <c r="PAP3" s="128"/>
      <c r="PAQ3" s="128"/>
      <c r="PAR3" s="128"/>
      <c r="PAS3" s="128"/>
      <c r="PAT3" s="128"/>
      <c r="PAU3" s="128"/>
      <c r="PAV3" s="128"/>
      <c r="PAW3" s="128"/>
      <c r="PAX3" s="128"/>
      <c r="PAY3" s="128"/>
      <c r="PAZ3" s="128"/>
      <c r="PBA3" s="128"/>
      <c r="PBB3" s="128"/>
      <c r="PBC3" s="128"/>
      <c r="PBD3" s="128"/>
      <c r="PBE3" s="128"/>
      <c r="PBF3" s="128"/>
      <c r="PBG3" s="128"/>
      <c r="PBH3" s="128"/>
      <c r="PBI3" s="128"/>
      <c r="PBJ3" s="128"/>
      <c r="PBK3" s="128"/>
      <c r="PBL3" s="128"/>
      <c r="PBM3" s="128"/>
      <c r="PBN3" s="128"/>
      <c r="PBO3" s="128"/>
      <c r="PBP3" s="128"/>
      <c r="PBQ3" s="128"/>
      <c r="PBR3" s="128"/>
      <c r="PBS3" s="128"/>
      <c r="PBT3" s="128"/>
      <c r="PBU3" s="128"/>
      <c r="PBV3" s="128"/>
      <c r="PBW3" s="128"/>
      <c r="PBX3" s="128"/>
      <c r="PBY3" s="128"/>
      <c r="PBZ3" s="128"/>
      <c r="PCA3" s="128"/>
      <c r="PCB3" s="128"/>
      <c r="PCC3" s="128"/>
      <c r="PCD3" s="128"/>
      <c r="PCE3" s="128"/>
      <c r="PCF3" s="128"/>
      <c r="PCG3" s="128"/>
      <c r="PCH3" s="128"/>
      <c r="PCI3" s="128"/>
      <c r="PCJ3" s="128"/>
      <c r="PCK3" s="128"/>
      <c r="PCL3" s="128"/>
      <c r="PCM3" s="128"/>
      <c r="PCN3" s="128"/>
      <c r="PCO3" s="128"/>
      <c r="PCP3" s="128"/>
      <c r="PCQ3" s="128"/>
      <c r="PCR3" s="128"/>
      <c r="PCS3" s="128"/>
      <c r="PCT3" s="128"/>
      <c r="PCU3" s="128"/>
      <c r="PCV3" s="128"/>
      <c r="PCW3" s="128"/>
      <c r="PCX3" s="128"/>
      <c r="PCY3" s="128"/>
      <c r="PCZ3" s="128"/>
      <c r="PDA3" s="128"/>
      <c r="PDB3" s="128"/>
      <c r="PDC3" s="128"/>
      <c r="PDD3" s="128"/>
      <c r="PDE3" s="128"/>
      <c r="PDF3" s="128"/>
      <c r="PDG3" s="128"/>
      <c r="PDH3" s="128"/>
      <c r="PDI3" s="128"/>
      <c r="PDJ3" s="128"/>
      <c r="PDK3" s="128"/>
      <c r="PDL3" s="128"/>
      <c r="PDM3" s="128"/>
      <c r="PDN3" s="128"/>
      <c r="PDO3" s="128"/>
      <c r="PDP3" s="128"/>
      <c r="PDQ3" s="128"/>
      <c r="PDR3" s="128"/>
      <c r="PDS3" s="128"/>
      <c r="PDT3" s="128"/>
      <c r="PDU3" s="128"/>
      <c r="PDV3" s="128"/>
      <c r="PDW3" s="128"/>
      <c r="PDX3" s="128"/>
      <c r="PDY3" s="128"/>
      <c r="PDZ3" s="128"/>
      <c r="PEA3" s="128"/>
      <c r="PEB3" s="128"/>
      <c r="PEC3" s="128"/>
      <c r="PED3" s="128"/>
      <c r="PEE3" s="128"/>
      <c r="PEF3" s="128"/>
      <c r="PEG3" s="128"/>
      <c r="PEH3" s="128"/>
      <c r="PEI3" s="128"/>
      <c r="PEJ3" s="128"/>
      <c r="PEK3" s="128"/>
      <c r="PEL3" s="128"/>
      <c r="PEM3" s="128"/>
      <c r="PEN3" s="128"/>
      <c r="PEO3" s="128"/>
      <c r="PEP3" s="128"/>
      <c r="PEQ3" s="128"/>
      <c r="PER3" s="128"/>
      <c r="PES3" s="128"/>
      <c r="PET3" s="128"/>
      <c r="PEU3" s="128"/>
      <c r="PEV3" s="128"/>
      <c r="PEW3" s="128"/>
      <c r="PEX3" s="128"/>
      <c r="PEY3" s="128"/>
      <c r="PEZ3" s="128"/>
      <c r="PFA3" s="128"/>
      <c r="PFB3" s="128"/>
      <c r="PFC3" s="128"/>
      <c r="PFD3" s="128"/>
      <c r="PFE3" s="128"/>
      <c r="PFF3" s="128"/>
      <c r="PFG3" s="128"/>
      <c r="PFH3" s="128"/>
      <c r="PFI3" s="128"/>
      <c r="PFJ3" s="128"/>
      <c r="PFK3" s="128"/>
      <c r="PFL3" s="128"/>
      <c r="PFM3" s="128"/>
      <c r="PFN3" s="128"/>
      <c r="PFO3" s="128"/>
      <c r="PFP3" s="128"/>
      <c r="PFQ3" s="128"/>
      <c r="PFR3" s="128"/>
      <c r="PFS3" s="128"/>
      <c r="PFT3" s="128"/>
      <c r="PFU3" s="128"/>
      <c r="PFV3" s="128"/>
      <c r="PFW3" s="128"/>
      <c r="PFX3" s="128"/>
      <c r="PFY3" s="128"/>
      <c r="PFZ3" s="128"/>
      <c r="PGA3" s="128"/>
      <c r="PGB3" s="128"/>
      <c r="PGC3" s="128"/>
      <c r="PGD3" s="128"/>
      <c r="PGE3" s="128"/>
      <c r="PGF3" s="128"/>
      <c r="PGG3" s="128"/>
      <c r="PGH3" s="128"/>
      <c r="PGI3" s="128"/>
      <c r="PGJ3" s="128"/>
      <c r="PGK3" s="128"/>
      <c r="PGL3" s="128"/>
      <c r="PGM3" s="128"/>
      <c r="PGN3" s="128"/>
      <c r="PGO3" s="128"/>
      <c r="PGP3" s="128"/>
      <c r="PGQ3" s="128"/>
      <c r="PGR3" s="128"/>
      <c r="PGS3" s="128"/>
      <c r="PGT3" s="128"/>
      <c r="PGU3" s="128"/>
      <c r="PGV3" s="128"/>
      <c r="PGW3" s="128"/>
      <c r="PGX3" s="128"/>
      <c r="PGY3" s="128"/>
      <c r="PGZ3" s="128"/>
      <c r="PHA3" s="128"/>
      <c r="PHB3" s="128"/>
      <c r="PHC3" s="128"/>
      <c r="PHD3" s="128"/>
      <c r="PHE3" s="128"/>
      <c r="PHF3" s="128"/>
      <c r="PHG3" s="128"/>
      <c r="PHH3" s="128"/>
      <c r="PHI3" s="128"/>
      <c r="PHJ3" s="128"/>
      <c r="PHK3" s="128"/>
      <c r="PHL3" s="128"/>
      <c r="PHM3" s="128"/>
      <c r="PHN3" s="128"/>
      <c r="PHO3" s="128"/>
      <c r="PHP3" s="128"/>
      <c r="PHQ3" s="128"/>
      <c r="PHR3" s="128"/>
      <c r="PHS3" s="128"/>
      <c r="PHT3" s="128"/>
      <c r="PHU3" s="128"/>
      <c r="PHV3" s="128"/>
      <c r="PHW3" s="128"/>
      <c r="PHX3" s="128"/>
      <c r="PHY3" s="128"/>
      <c r="PHZ3" s="128"/>
      <c r="PIA3" s="128"/>
      <c r="PIB3" s="128"/>
      <c r="PIC3" s="128"/>
      <c r="PID3" s="128"/>
      <c r="PIE3" s="128"/>
      <c r="PIF3" s="128"/>
      <c r="PIG3" s="128"/>
      <c r="PIH3" s="128"/>
      <c r="PII3" s="128"/>
      <c r="PIJ3" s="128"/>
      <c r="PIK3" s="128"/>
      <c r="PIL3" s="128"/>
      <c r="PIM3" s="128"/>
      <c r="PIN3" s="128"/>
      <c r="PIO3" s="128"/>
      <c r="PIP3" s="128"/>
      <c r="PIQ3" s="128"/>
      <c r="PIR3" s="128"/>
      <c r="PIS3" s="128"/>
      <c r="PIT3" s="128"/>
      <c r="PIU3" s="128"/>
      <c r="PIV3" s="128"/>
      <c r="PIW3" s="128"/>
      <c r="PIX3" s="128"/>
      <c r="PIY3" s="128"/>
      <c r="PIZ3" s="128"/>
      <c r="PJA3" s="128"/>
      <c r="PJB3" s="128"/>
      <c r="PJC3" s="128"/>
      <c r="PJD3" s="128"/>
      <c r="PJE3" s="128"/>
      <c r="PJF3" s="128"/>
      <c r="PJG3" s="128"/>
      <c r="PJH3" s="128"/>
      <c r="PJI3" s="128"/>
      <c r="PJJ3" s="128"/>
      <c r="PJK3" s="128"/>
      <c r="PJL3" s="128"/>
      <c r="PJM3" s="128"/>
      <c r="PJN3" s="128"/>
      <c r="PJO3" s="128"/>
      <c r="PJP3" s="128"/>
      <c r="PJQ3" s="128"/>
      <c r="PJR3" s="128"/>
      <c r="PJS3" s="128"/>
      <c r="PJT3" s="128"/>
      <c r="PJU3" s="128"/>
      <c r="PJV3" s="128"/>
      <c r="PJW3" s="128"/>
      <c r="PJX3" s="128"/>
      <c r="PJY3" s="128"/>
      <c r="PJZ3" s="128"/>
      <c r="PKA3" s="128"/>
      <c r="PKB3" s="128"/>
      <c r="PKC3" s="128"/>
      <c r="PKD3" s="128"/>
      <c r="PKE3" s="128"/>
      <c r="PKF3" s="128"/>
      <c r="PKG3" s="128"/>
      <c r="PKH3" s="128"/>
      <c r="PKI3" s="128"/>
      <c r="PKJ3" s="128"/>
      <c r="PKK3" s="128"/>
      <c r="PKL3" s="128"/>
      <c r="PKM3" s="128"/>
      <c r="PKN3" s="128"/>
      <c r="PKO3" s="128"/>
      <c r="PKP3" s="128"/>
      <c r="PKQ3" s="128"/>
      <c r="PKR3" s="128"/>
      <c r="PKS3" s="128"/>
      <c r="PKT3" s="128"/>
      <c r="PKU3" s="128"/>
      <c r="PKV3" s="128"/>
      <c r="PKW3" s="128"/>
      <c r="PKX3" s="128"/>
      <c r="PKY3" s="128"/>
      <c r="PKZ3" s="128"/>
      <c r="PLA3" s="128"/>
      <c r="PLB3" s="128"/>
      <c r="PLC3" s="128"/>
      <c r="PLD3" s="128"/>
      <c r="PLE3" s="128"/>
      <c r="PLF3" s="128"/>
      <c r="PLG3" s="128"/>
      <c r="PLH3" s="128"/>
      <c r="PLI3" s="128"/>
      <c r="PLJ3" s="128"/>
      <c r="PLK3" s="128"/>
      <c r="PLL3" s="128"/>
      <c r="PLM3" s="128"/>
      <c r="PLN3" s="128"/>
      <c r="PLO3" s="128"/>
      <c r="PLP3" s="128"/>
      <c r="PLQ3" s="128"/>
      <c r="PLR3" s="128"/>
      <c r="PLS3" s="128"/>
      <c r="PLT3" s="128"/>
      <c r="PLU3" s="128"/>
      <c r="PLV3" s="128"/>
      <c r="PLW3" s="128"/>
      <c r="PLX3" s="128"/>
      <c r="PLY3" s="128"/>
      <c r="PLZ3" s="128"/>
      <c r="PMA3" s="128"/>
      <c r="PMB3" s="128"/>
      <c r="PMC3" s="128"/>
      <c r="PMD3" s="128"/>
      <c r="PME3" s="128"/>
      <c r="PMF3" s="128"/>
      <c r="PMG3" s="128"/>
      <c r="PMH3" s="128"/>
      <c r="PMI3" s="128"/>
      <c r="PMJ3" s="128"/>
      <c r="PMK3" s="128"/>
      <c r="PML3" s="128"/>
      <c r="PMM3" s="128"/>
      <c r="PMN3" s="128"/>
      <c r="PMO3" s="128"/>
      <c r="PMP3" s="128"/>
      <c r="PMQ3" s="128"/>
      <c r="PMR3" s="128"/>
      <c r="PMS3" s="128"/>
      <c r="PMT3" s="128"/>
      <c r="PMU3" s="128"/>
      <c r="PMV3" s="128"/>
      <c r="PMW3" s="128"/>
      <c r="PMX3" s="128"/>
      <c r="PMY3" s="128"/>
      <c r="PMZ3" s="128"/>
      <c r="PNA3" s="128"/>
      <c r="PNB3" s="128"/>
      <c r="PNC3" s="128"/>
      <c r="PND3" s="128"/>
      <c r="PNE3" s="128"/>
      <c r="PNF3" s="128"/>
      <c r="PNG3" s="128"/>
      <c r="PNH3" s="128"/>
      <c r="PNI3" s="128"/>
      <c r="PNJ3" s="128"/>
      <c r="PNK3" s="128"/>
      <c r="PNL3" s="128"/>
      <c r="PNM3" s="128"/>
      <c r="PNN3" s="128"/>
      <c r="PNO3" s="128"/>
      <c r="PNP3" s="128"/>
      <c r="PNQ3" s="128"/>
      <c r="PNR3" s="128"/>
      <c r="PNS3" s="128"/>
      <c r="PNT3" s="128"/>
      <c r="PNU3" s="128"/>
      <c r="PNV3" s="128"/>
      <c r="PNW3" s="128"/>
      <c r="PNX3" s="128"/>
      <c r="PNY3" s="128"/>
      <c r="PNZ3" s="128"/>
      <c r="POA3" s="128"/>
      <c r="POB3" s="128"/>
      <c r="POC3" s="128"/>
      <c r="POD3" s="128"/>
      <c r="POE3" s="128"/>
      <c r="POF3" s="128"/>
      <c r="POG3" s="128"/>
      <c r="POH3" s="128"/>
      <c r="POI3" s="128"/>
      <c r="POJ3" s="128"/>
      <c r="POK3" s="128"/>
      <c r="POL3" s="128"/>
      <c r="POM3" s="128"/>
      <c r="PON3" s="128"/>
      <c r="POO3" s="128"/>
      <c r="POP3" s="128"/>
      <c r="POQ3" s="128"/>
      <c r="POR3" s="128"/>
      <c r="POS3" s="128"/>
      <c r="POT3" s="128"/>
      <c r="POU3" s="128"/>
      <c r="POV3" s="128"/>
      <c r="POW3" s="128"/>
      <c r="POX3" s="128"/>
      <c r="POY3" s="128"/>
      <c r="POZ3" s="128"/>
      <c r="PPA3" s="128"/>
      <c r="PPB3" s="128"/>
      <c r="PPC3" s="128"/>
      <c r="PPD3" s="128"/>
      <c r="PPE3" s="128"/>
      <c r="PPF3" s="128"/>
      <c r="PPG3" s="128"/>
      <c r="PPH3" s="128"/>
      <c r="PPI3" s="128"/>
      <c r="PPJ3" s="128"/>
      <c r="PPK3" s="128"/>
      <c r="PPL3" s="128"/>
      <c r="PPM3" s="128"/>
      <c r="PPN3" s="128"/>
      <c r="PPO3" s="128"/>
      <c r="PPP3" s="128"/>
      <c r="PPQ3" s="128"/>
      <c r="PPR3" s="128"/>
      <c r="PPS3" s="128"/>
      <c r="PPT3" s="128"/>
      <c r="PPU3" s="128"/>
      <c r="PPV3" s="128"/>
      <c r="PPW3" s="128"/>
      <c r="PPX3" s="128"/>
      <c r="PPY3" s="128"/>
      <c r="PPZ3" s="128"/>
      <c r="PQA3" s="128"/>
      <c r="PQB3" s="128"/>
      <c r="PQC3" s="128"/>
      <c r="PQD3" s="128"/>
      <c r="PQE3" s="128"/>
      <c r="PQF3" s="128"/>
      <c r="PQG3" s="128"/>
      <c r="PQH3" s="128"/>
      <c r="PQI3" s="128"/>
      <c r="PQJ3" s="128"/>
      <c r="PQK3" s="128"/>
      <c r="PQL3" s="128"/>
      <c r="PQM3" s="128"/>
      <c r="PQN3" s="128"/>
      <c r="PQO3" s="128"/>
      <c r="PQP3" s="128"/>
      <c r="PQQ3" s="128"/>
      <c r="PQR3" s="128"/>
      <c r="PQS3" s="128"/>
      <c r="PQT3" s="128"/>
      <c r="PQU3" s="128"/>
      <c r="PQV3" s="128"/>
      <c r="PQW3" s="128"/>
      <c r="PQX3" s="128"/>
      <c r="PQY3" s="128"/>
      <c r="PQZ3" s="128"/>
      <c r="PRA3" s="128"/>
      <c r="PRB3" s="128"/>
      <c r="PRC3" s="128"/>
      <c r="PRD3" s="128"/>
      <c r="PRE3" s="128"/>
      <c r="PRF3" s="128"/>
      <c r="PRG3" s="128"/>
      <c r="PRH3" s="128"/>
      <c r="PRI3" s="128"/>
      <c r="PRJ3" s="128"/>
      <c r="PRK3" s="128"/>
      <c r="PRL3" s="128"/>
      <c r="PRM3" s="128"/>
      <c r="PRN3" s="128"/>
      <c r="PRO3" s="128"/>
      <c r="PRP3" s="128"/>
      <c r="PRQ3" s="128"/>
      <c r="PRR3" s="128"/>
      <c r="PRS3" s="128"/>
      <c r="PRT3" s="128"/>
      <c r="PRU3" s="128"/>
      <c r="PRV3" s="128"/>
      <c r="PRW3" s="128"/>
      <c r="PRX3" s="128"/>
      <c r="PRY3" s="128"/>
      <c r="PRZ3" s="128"/>
      <c r="PSA3" s="128"/>
      <c r="PSB3" s="128"/>
      <c r="PSC3" s="128"/>
      <c r="PSD3" s="128"/>
      <c r="PSE3" s="128"/>
      <c r="PSF3" s="128"/>
      <c r="PSG3" s="128"/>
      <c r="PSH3" s="128"/>
      <c r="PSI3" s="128"/>
      <c r="PSJ3" s="128"/>
      <c r="PSK3" s="128"/>
      <c r="PSL3" s="128"/>
      <c r="PSM3" s="128"/>
      <c r="PSN3" s="128"/>
      <c r="PSO3" s="128"/>
      <c r="PSP3" s="128"/>
      <c r="PSQ3" s="128"/>
      <c r="PSR3" s="128"/>
      <c r="PSS3" s="128"/>
      <c r="PST3" s="128"/>
      <c r="PSU3" s="128"/>
      <c r="PSV3" s="128"/>
      <c r="PSW3" s="128"/>
      <c r="PSX3" s="128"/>
      <c r="PSY3" s="128"/>
      <c r="PSZ3" s="128"/>
      <c r="PTA3" s="128"/>
      <c r="PTB3" s="128"/>
      <c r="PTC3" s="128"/>
      <c r="PTD3" s="128"/>
      <c r="PTE3" s="128"/>
      <c r="PTF3" s="128"/>
      <c r="PTG3" s="128"/>
      <c r="PTH3" s="128"/>
      <c r="PTI3" s="128"/>
      <c r="PTJ3" s="128"/>
      <c r="PTK3" s="128"/>
      <c r="PTL3" s="128"/>
      <c r="PTM3" s="128"/>
      <c r="PTN3" s="128"/>
      <c r="PTO3" s="128"/>
      <c r="PTP3" s="128"/>
      <c r="PTQ3" s="128"/>
      <c r="PTR3" s="128"/>
      <c r="PTS3" s="128"/>
      <c r="PTT3" s="128"/>
      <c r="PTU3" s="128"/>
      <c r="PTV3" s="128"/>
      <c r="PTW3" s="128"/>
      <c r="PTX3" s="128"/>
      <c r="PTY3" s="128"/>
      <c r="PTZ3" s="128"/>
      <c r="PUA3" s="128"/>
      <c r="PUB3" s="128"/>
      <c r="PUC3" s="128"/>
      <c r="PUD3" s="128"/>
      <c r="PUE3" s="128"/>
      <c r="PUF3" s="128"/>
      <c r="PUG3" s="128"/>
      <c r="PUH3" s="128"/>
      <c r="PUI3" s="128"/>
      <c r="PUJ3" s="128"/>
      <c r="PUK3" s="128"/>
      <c r="PUL3" s="128"/>
      <c r="PUM3" s="128"/>
      <c r="PUN3" s="128"/>
      <c r="PUO3" s="128"/>
      <c r="PUP3" s="128"/>
      <c r="PUQ3" s="128"/>
      <c r="PUR3" s="128"/>
      <c r="PUS3" s="128"/>
      <c r="PUT3" s="128"/>
      <c r="PUU3" s="128"/>
      <c r="PUV3" s="128"/>
      <c r="PUW3" s="128"/>
      <c r="PUX3" s="128"/>
      <c r="PUY3" s="128"/>
      <c r="PUZ3" s="128"/>
      <c r="PVA3" s="128"/>
      <c r="PVB3" s="128"/>
      <c r="PVC3" s="128"/>
      <c r="PVD3" s="128"/>
      <c r="PVE3" s="128"/>
      <c r="PVF3" s="128"/>
      <c r="PVG3" s="128"/>
      <c r="PVH3" s="128"/>
      <c r="PVI3" s="128"/>
      <c r="PVJ3" s="128"/>
      <c r="PVK3" s="128"/>
      <c r="PVL3" s="128"/>
      <c r="PVM3" s="128"/>
      <c r="PVN3" s="128"/>
      <c r="PVO3" s="128"/>
      <c r="PVP3" s="128"/>
      <c r="PVQ3" s="128"/>
      <c r="PVR3" s="128"/>
      <c r="PVS3" s="128"/>
      <c r="PVT3" s="128"/>
      <c r="PVU3" s="128"/>
      <c r="PVV3" s="128"/>
      <c r="PVW3" s="128"/>
      <c r="PVX3" s="128"/>
      <c r="PVY3" s="128"/>
      <c r="PVZ3" s="128"/>
      <c r="PWA3" s="128"/>
      <c r="PWB3" s="128"/>
      <c r="PWC3" s="128"/>
      <c r="PWD3" s="128"/>
      <c r="PWE3" s="128"/>
      <c r="PWF3" s="128"/>
      <c r="PWG3" s="128"/>
      <c r="PWH3" s="128"/>
      <c r="PWI3" s="128"/>
      <c r="PWJ3" s="128"/>
      <c r="PWK3" s="128"/>
      <c r="PWL3" s="128"/>
      <c r="PWM3" s="128"/>
      <c r="PWN3" s="128"/>
      <c r="PWO3" s="128"/>
      <c r="PWP3" s="128"/>
      <c r="PWQ3" s="128"/>
      <c r="PWR3" s="128"/>
      <c r="PWS3" s="128"/>
      <c r="PWT3" s="128"/>
      <c r="PWU3" s="128"/>
      <c r="PWV3" s="128"/>
      <c r="PWW3" s="128"/>
      <c r="PWX3" s="128"/>
      <c r="PWY3" s="128"/>
      <c r="PWZ3" s="128"/>
      <c r="PXA3" s="128"/>
      <c r="PXB3" s="128"/>
      <c r="PXC3" s="128"/>
      <c r="PXD3" s="128"/>
      <c r="PXE3" s="128"/>
      <c r="PXF3" s="128"/>
      <c r="PXG3" s="128"/>
      <c r="PXH3" s="128"/>
      <c r="PXI3" s="128"/>
      <c r="PXJ3" s="128"/>
      <c r="PXK3" s="128"/>
      <c r="PXL3" s="128"/>
      <c r="PXM3" s="128"/>
      <c r="PXN3" s="128"/>
      <c r="PXO3" s="128"/>
      <c r="PXP3" s="128"/>
      <c r="PXQ3" s="128"/>
      <c r="PXR3" s="128"/>
      <c r="PXS3" s="128"/>
      <c r="PXT3" s="128"/>
      <c r="PXU3" s="128"/>
      <c r="PXV3" s="128"/>
      <c r="PXW3" s="128"/>
      <c r="PXX3" s="128"/>
      <c r="PXY3" s="128"/>
      <c r="PXZ3" s="128"/>
      <c r="PYA3" s="128"/>
      <c r="PYB3" s="128"/>
      <c r="PYC3" s="128"/>
      <c r="PYD3" s="128"/>
      <c r="PYE3" s="128"/>
      <c r="PYF3" s="128"/>
      <c r="PYG3" s="128"/>
      <c r="PYH3" s="128"/>
      <c r="PYI3" s="128"/>
      <c r="PYJ3" s="128"/>
      <c r="PYK3" s="128"/>
      <c r="PYL3" s="128"/>
      <c r="PYM3" s="128"/>
      <c r="PYN3" s="128"/>
      <c r="PYO3" s="128"/>
      <c r="PYP3" s="128"/>
      <c r="PYQ3" s="128"/>
      <c r="PYR3" s="128"/>
      <c r="PYS3" s="128"/>
      <c r="PYT3" s="128"/>
      <c r="PYU3" s="128"/>
      <c r="PYV3" s="128"/>
      <c r="PYW3" s="128"/>
      <c r="PYX3" s="128"/>
      <c r="PYY3" s="128"/>
      <c r="PYZ3" s="128"/>
      <c r="PZA3" s="128"/>
      <c r="PZB3" s="128"/>
      <c r="PZC3" s="128"/>
      <c r="PZD3" s="128"/>
      <c r="PZE3" s="128"/>
      <c r="PZF3" s="128"/>
      <c r="PZG3" s="128"/>
      <c r="PZH3" s="128"/>
      <c r="PZI3" s="128"/>
      <c r="PZJ3" s="128"/>
      <c r="PZK3" s="128"/>
      <c r="PZL3" s="128"/>
      <c r="PZM3" s="128"/>
      <c r="PZN3" s="128"/>
      <c r="PZO3" s="128"/>
      <c r="PZP3" s="128"/>
      <c r="PZQ3" s="128"/>
      <c r="PZR3" s="128"/>
      <c r="PZS3" s="128"/>
      <c r="PZT3" s="128"/>
      <c r="PZU3" s="128"/>
      <c r="PZV3" s="128"/>
      <c r="PZW3" s="128"/>
      <c r="PZX3" s="128"/>
      <c r="PZY3" s="128"/>
      <c r="PZZ3" s="128"/>
      <c r="QAA3" s="128"/>
      <c r="QAB3" s="128"/>
      <c r="QAC3" s="128"/>
      <c r="QAD3" s="128"/>
      <c r="QAE3" s="128"/>
      <c r="QAF3" s="128"/>
      <c r="QAG3" s="128"/>
      <c r="QAH3" s="128"/>
      <c r="QAI3" s="128"/>
      <c r="QAJ3" s="128"/>
      <c r="QAK3" s="128"/>
      <c r="QAL3" s="128"/>
      <c r="QAM3" s="128"/>
      <c r="QAN3" s="128"/>
      <c r="QAO3" s="128"/>
      <c r="QAP3" s="128"/>
      <c r="QAQ3" s="128"/>
      <c r="QAR3" s="128"/>
      <c r="QAS3" s="128"/>
      <c r="QAT3" s="128"/>
      <c r="QAU3" s="128"/>
      <c r="QAV3" s="128"/>
      <c r="QAW3" s="128"/>
      <c r="QAX3" s="128"/>
      <c r="QAY3" s="128"/>
      <c r="QAZ3" s="128"/>
      <c r="QBA3" s="128"/>
      <c r="QBB3" s="128"/>
      <c r="QBC3" s="128"/>
      <c r="QBD3" s="128"/>
      <c r="QBE3" s="128"/>
      <c r="QBF3" s="128"/>
      <c r="QBG3" s="128"/>
      <c r="QBH3" s="128"/>
      <c r="QBI3" s="128"/>
      <c r="QBJ3" s="128"/>
      <c r="QBK3" s="128"/>
      <c r="QBL3" s="128"/>
      <c r="QBM3" s="128"/>
      <c r="QBN3" s="128"/>
      <c r="QBO3" s="128"/>
      <c r="QBP3" s="128"/>
      <c r="QBQ3" s="128"/>
      <c r="QBR3" s="128"/>
      <c r="QBS3" s="128"/>
      <c r="QBT3" s="128"/>
      <c r="QBU3" s="128"/>
      <c r="QBV3" s="128"/>
      <c r="QBW3" s="128"/>
      <c r="QBX3" s="128"/>
      <c r="QBY3" s="128"/>
      <c r="QBZ3" s="128"/>
      <c r="QCA3" s="128"/>
      <c r="QCB3" s="128"/>
      <c r="QCC3" s="128"/>
      <c r="QCD3" s="128"/>
      <c r="QCE3" s="128"/>
      <c r="QCF3" s="128"/>
      <c r="QCG3" s="128"/>
      <c r="QCH3" s="128"/>
      <c r="QCI3" s="128"/>
      <c r="QCJ3" s="128"/>
      <c r="QCK3" s="128"/>
      <c r="QCL3" s="128"/>
      <c r="QCM3" s="128"/>
      <c r="QCN3" s="128"/>
      <c r="QCO3" s="128"/>
      <c r="QCP3" s="128"/>
      <c r="QCQ3" s="128"/>
      <c r="QCR3" s="128"/>
      <c r="QCS3" s="128"/>
      <c r="QCT3" s="128"/>
      <c r="QCU3" s="128"/>
      <c r="QCV3" s="128"/>
      <c r="QCW3" s="128"/>
      <c r="QCX3" s="128"/>
      <c r="QCY3" s="128"/>
      <c r="QCZ3" s="128"/>
      <c r="QDA3" s="128"/>
      <c r="QDB3" s="128"/>
      <c r="QDC3" s="128"/>
      <c r="QDD3" s="128"/>
      <c r="QDE3" s="128"/>
      <c r="QDF3" s="128"/>
      <c r="QDG3" s="128"/>
      <c r="QDH3" s="128"/>
      <c r="QDI3" s="128"/>
      <c r="QDJ3" s="128"/>
      <c r="QDK3" s="128"/>
      <c r="QDL3" s="128"/>
      <c r="QDM3" s="128"/>
      <c r="QDN3" s="128"/>
      <c r="QDO3" s="128"/>
      <c r="QDP3" s="128"/>
      <c r="QDQ3" s="128"/>
      <c r="QDR3" s="128"/>
      <c r="QDS3" s="128"/>
      <c r="QDT3" s="128"/>
      <c r="QDU3" s="128"/>
      <c r="QDV3" s="128"/>
      <c r="QDW3" s="128"/>
      <c r="QDX3" s="128"/>
      <c r="QDY3" s="128"/>
      <c r="QDZ3" s="128"/>
      <c r="QEA3" s="128"/>
      <c r="QEB3" s="128"/>
      <c r="QEC3" s="128"/>
      <c r="QED3" s="128"/>
      <c r="QEE3" s="128"/>
      <c r="QEF3" s="128"/>
      <c r="QEG3" s="128"/>
      <c r="QEH3" s="128"/>
      <c r="QEI3" s="128"/>
      <c r="QEJ3" s="128"/>
      <c r="QEK3" s="128"/>
      <c r="QEL3" s="128"/>
      <c r="QEM3" s="128"/>
      <c r="QEN3" s="128"/>
      <c r="QEO3" s="128"/>
      <c r="QEP3" s="128"/>
      <c r="QEQ3" s="128"/>
      <c r="QER3" s="128"/>
      <c r="QES3" s="128"/>
      <c r="QET3" s="128"/>
      <c r="QEU3" s="128"/>
      <c r="QEV3" s="128"/>
      <c r="QEW3" s="128"/>
      <c r="QEX3" s="128"/>
      <c r="QEY3" s="128"/>
      <c r="QEZ3" s="128"/>
      <c r="QFA3" s="128"/>
      <c r="QFB3" s="128"/>
      <c r="QFC3" s="128"/>
      <c r="QFD3" s="128"/>
      <c r="QFE3" s="128"/>
      <c r="QFF3" s="128"/>
      <c r="QFG3" s="128"/>
      <c r="QFH3" s="128"/>
      <c r="QFI3" s="128"/>
      <c r="QFJ3" s="128"/>
      <c r="QFK3" s="128"/>
      <c r="QFL3" s="128"/>
      <c r="QFM3" s="128"/>
      <c r="QFN3" s="128"/>
      <c r="QFO3" s="128"/>
      <c r="QFP3" s="128"/>
      <c r="QFQ3" s="128"/>
      <c r="QFR3" s="128"/>
      <c r="QFS3" s="128"/>
      <c r="QFT3" s="128"/>
      <c r="QFU3" s="128"/>
      <c r="QFV3" s="128"/>
      <c r="QFW3" s="128"/>
      <c r="QFX3" s="128"/>
      <c r="QFY3" s="128"/>
      <c r="QFZ3" s="128"/>
      <c r="QGA3" s="128"/>
      <c r="QGB3" s="128"/>
      <c r="QGC3" s="128"/>
      <c r="QGD3" s="128"/>
      <c r="QGE3" s="128"/>
      <c r="QGF3" s="128"/>
      <c r="QGG3" s="128"/>
      <c r="QGH3" s="128"/>
      <c r="QGI3" s="128"/>
      <c r="QGJ3" s="128"/>
      <c r="QGK3" s="128"/>
      <c r="QGL3" s="128"/>
      <c r="QGM3" s="128"/>
      <c r="QGN3" s="128"/>
      <c r="QGO3" s="128"/>
      <c r="QGP3" s="128"/>
      <c r="QGQ3" s="128"/>
      <c r="QGR3" s="128"/>
      <c r="QGS3" s="128"/>
      <c r="QGT3" s="128"/>
      <c r="QGU3" s="128"/>
      <c r="QGV3" s="128"/>
      <c r="QGW3" s="128"/>
      <c r="QGX3" s="128"/>
      <c r="QGY3" s="128"/>
      <c r="QGZ3" s="128"/>
      <c r="QHA3" s="128"/>
      <c r="QHB3" s="128"/>
      <c r="QHC3" s="128"/>
      <c r="QHD3" s="128"/>
      <c r="QHE3" s="128"/>
      <c r="QHF3" s="128"/>
      <c r="QHG3" s="128"/>
      <c r="QHH3" s="128"/>
      <c r="QHI3" s="128"/>
      <c r="QHJ3" s="128"/>
      <c r="QHK3" s="128"/>
      <c r="QHL3" s="128"/>
      <c r="QHM3" s="128"/>
      <c r="QHN3" s="128"/>
      <c r="QHO3" s="128"/>
      <c r="QHP3" s="128"/>
      <c r="QHQ3" s="128"/>
      <c r="QHR3" s="128"/>
      <c r="QHS3" s="128"/>
      <c r="QHT3" s="128"/>
      <c r="QHU3" s="128"/>
      <c r="QHV3" s="128"/>
      <c r="QHW3" s="128"/>
      <c r="QHX3" s="128"/>
      <c r="QHY3" s="128"/>
      <c r="QHZ3" s="128"/>
      <c r="QIA3" s="128"/>
      <c r="QIB3" s="128"/>
      <c r="QIC3" s="128"/>
      <c r="QID3" s="128"/>
      <c r="QIE3" s="128"/>
      <c r="QIF3" s="128"/>
      <c r="QIG3" s="128"/>
      <c r="QIH3" s="128"/>
      <c r="QII3" s="128"/>
      <c r="QIJ3" s="128"/>
      <c r="QIK3" s="128"/>
      <c r="QIL3" s="128"/>
      <c r="QIM3" s="128"/>
      <c r="QIN3" s="128"/>
      <c r="QIO3" s="128"/>
      <c r="QIP3" s="128"/>
      <c r="QIQ3" s="128"/>
      <c r="QIR3" s="128"/>
      <c r="QIS3" s="128"/>
      <c r="QIT3" s="128"/>
      <c r="QIU3" s="128"/>
      <c r="QIV3" s="128"/>
      <c r="QIW3" s="128"/>
      <c r="QIX3" s="128"/>
      <c r="QIY3" s="128"/>
      <c r="QIZ3" s="128"/>
      <c r="QJA3" s="128"/>
      <c r="QJB3" s="128"/>
      <c r="QJC3" s="128"/>
      <c r="QJD3" s="128"/>
      <c r="QJE3" s="128"/>
      <c r="QJF3" s="128"/>
      <c r="QJG3" s="128"/>
      <c r="QJH3" s="128"/>
      <c r="QJI3" s="128"/>
      <c r="QJJ3" s="128"/>
      <c r="QJK3" s="128"/>
      <c r="QJL3" s="128"/>
      <c r="QJM3" s="128"/>
      <c r="QJN3" s="128"/>
      <c r="QJO3" s="128"/>
      <c r="QJP3" s="128"/>
      <c r="QJQ3" s="128"/>
      <c r="QJR3" s="128"/>
      <c r="QJS3" s="128"/>
      <c r="QJT3" s="128"/>
      <c r="QJU3" s="128"/>
      <c r="QJV3" s="128"/>
      <c r="QJW3" s="128"/>
      <c r="QJX3" s="128"/>
      <c r="QJY3" s="128"/>
      <c r="QJZ3" s="128"/>
      <c r="QKA3" s="128"/>
      <c r="QKB3" s="128"/>
      <c r="QKC3" s="128"/>
      <c r="QKD3" s="128"/>
      <c r="QKE3" s="128"/>
      <c r="QKF3" s="128"/>
      <c r="QKG3" s="128"/>
      <c r="QKH3" s="128"/>
      <c r="QKI3" s="128"/>
      <c r="QKJ3" s="128"/>
      <c r="QKK3" s="128"/>
      <c r="QKL3" s="128"/>
      <c r="QKM3" s="128"/>
      <c r="QKN3" s="128"/>
      <c r="QKO3" s="128"/>
      <c r="QKP3" s="128"/>
      <c r="QKQ3" s="128"/>
      <c r="QKR3" s="128"/>
      <c r="QKS3" s="128"/>
      <c r="QKT3" s="128"/>
      <c r="QKU3" s="128"/>
      <c r="QKV3" s="128"/>
      <c r="QKW3" s="128"/>
      <c r="QKX3" s="128"/>
      <c r="QKY3" s="128"/>
      <c r="QKZ3" s="128"/>
      <c r="QLA3" s="128"/>
      <c r="QLB3" s="128"/>
      <c r="QLC3" s="128"/>
      <c r="QLD3" s="128"/>
      <c r="QLE3" s="128"/>
      <c r="QLF3" s="128"/>
      <c r="QLG3" s="128"/>
      <c r="QLH3" s="128"/>
      <c r="QLI3" s="128"/>
      <c r="QLJ3" s="128"/>
      <c r="QLK3" s="128"/>
      <c r="QLL3" s="128"/>
      <c r="QLM3" s="128"/>
      <c r="QLN3" s="128"/>
      <c r="QLO3" s="128"/>
      <c r="QLP3" s="128"/>
      <c r="QLQ3" s="128"/>
      <c r="QLR3" s="128"/>
      <c r="QLS3" s="128"/>
      <c r="QLT3" s="128"/>
      <c r="QLU3" s="128"/>
      <c r="QLV3" s="128"/>
      <c r="QLW3" s="128"/>
      <c r="QLX3" s="128"/>
      <c r="QLY3" s="128"/>
      <c r="QLZ3" s="128"/>
      <c r="QMA3" s="128"/>
      <c r="QMB3" s="128"/>
      <c r="QMC3" s="128"/>
      <c r="QMD3" s="128"/>
      <c r="QME3" s="128"/>
      <c r="QMF3" s="128"/>
      <c r="QMG3" s="128"/>
      <c r="QMH3" s="128"/>
      <c r="QMI3" s="128"/>
      <c r="QMJ3" s="128"/>
      <c r="QMK3" s="128"/>
      <c r="QML3" s="128"/>
      <c r="QMM3" s="128"/>
      <c r="QMN3" s="128"/>
      <c r="QMO3" s="128"/>
      <c r="QMP3" s="128"/>
      <c r="QMQ3" s="128"/>
      <c r="QMR3" s="128"/>
      <c r="QMS3" s="128"/>
      <c r="QMT3" s="128"/>
      <c r="QMU3" s="128"/>
      <c r="QMV3" s="128"/>
      <c r="QMW3" s="128"/>
      <c r="QMX3" s="128"/>
      <c r="QMY3" s="128"/>
      <c r="QMZ3" s="128"/>
      <c r="QNA3" s="128"/>
      <c r="QNB3" s="128"/>
      <c r="QNC3" s="128"/>
      <c r="QND3" s="128"/>
      <c r="QNE3" s="128"/>
      <c r="QNF3" s="128"/>
      <c r="QNG3" s="128"/>
      <c r="QNH3" s="128"/>
      <c r="QNI3" s="128"/>
      <c r="QNJ3" s="128"/>
      <c r="QNK3" s="128"/>
      <c r="QNL3" s="128"/>
      <c r="QNM3" s="128"/>
      <c r="QNN3" s="128"/>
      <c r="QNO3" s="128"/>
      <c r="QNP3" s="128"/>
      <c r="QNQ3" s="128"/>
      <c r="QNR3" s="128"/>
      <c r="QNS3" s="128"/>
      <c r="QNT3" s="128"/>
      <c r="QNU3" s="128"/>
      <c r="QNV3" s="128"/>
      <c r="QNW3" s="128"/>
      <c r="QNX3" s="128"/>
      <c r="QNY3" s="128"/>
      <c r="QNZ3" s="128"/>
      <c r="QOA3" s="128"/>
      <c r="QOB3" s="128"/>
      <c r="QOC3" s="128"/>
      <c r="QOD3" s="128"/>
      <c r="QOE3" s="128"/>
      <c r="QOF3" s="128"/>
      <c r="QOG3" s="128"/>
      <c r="QOH3" s="128"/>
      <c r="QOI3" s="128"/>
      <c r="QOJ3" s="128"/>
      <c r="QOK3" s="128"/>
      <c r="QOL3" s="128"/>
      <c r="QOM3" s="128"/>
      <c r="QON3" s="128"/>
      <c r="QOO3" s="128"/>
      <c r="QOP3" s="128"/>
      <c r="QOQ3" s="128"/>
      <c r="QOR3" s="128"/>
      <c r="QOS3" s="128"/>
      <c r="QOT3" s="128"/>
      <c r="QOU3" s="128"/>
      <c r="QOV3" s="128"/>
      <c r="QOW3" s="128"/>
      <c r="QOX3" s="128"/>
      <c r="QOY3" s="128"/>
      <c r="QOZ3" s="128"/>
      <c r="QPA3" s="128"/>
      <c r="QPB3" s="128"/>
      <c r="QPC3" s="128"/>
      <c r="QPD3" s="128"/>
      <c r="QPE3" s="128"/>
      <c r="QPF3" s="128"/>
      <c r="QPG3" s="128"/>
      <c r="QPH3" s="128"/>
      <c r="QPI3" s="128"/>
      <c r="QPJ3" s="128"/>
      <c r="QPK3" s="128"/>
      <c r="QPL3" s="128"/>
      <c r="QPM3" s="128"/>
      <c r="QPN3" s="128"/>
      <c r="QPO3" s="128"/>
      <c r="QPP3" s="128"/>
      <c r="QPQ3" s="128"/>
      <c r="QPR3" s="128"/>
      <c r="QPS3" s="128"/>
      <c r="QPT3" s="128"/>
      <c r="QPU3" s="128"/>
      <c r="QPV3" s="128"/>
      <c r="QPW3" s="128"/>
      <c r="QPX3" s="128"/>
      <c r="QPY3" s="128"/>
      <c r="QPZ3" s="128"/>
      <c r="QQA3" s="128"/>
      <c r="QQB3" s="128"/>
      <c r="QQC3" s="128"/>
      <c r="QQD3" s="128"/>
      <c r="QQE3" s="128"/>
      <c r="QQF3" s="128"/>
      <c r="QQG3" s="128"/>
      <c r="QQH3" s="128"/>
      <c r="QQI3" s="128"/>
      <c r="QQJ3" s="128"/>
      <c r="QQK3" s="128"/>
      <c r="QQL3" s="128"/>
      <c r="QQM3" s="128"/>
      <c r="QQN3" s="128"/>
      <c r="QQO3" s="128"/>
      <c r="QQP3" s="128"/>
      <c r="QQQ3" s="128"/>
      <c r="QQR3" s="128"/>
      <c r="QQS3" s="128"/>
      <c r="QQT3" s="128"/>
      <c r="QQU3" s="128"/>
      <c r="QQV3" s="128"/>
      <c r="QQW3" s="128"/>
      <c r="QQX3" s="128"/>
      <c r="QQY3" s="128"/>
      <c r="QQZ3" s="128"/>
      <c r="QRA3" s="128"/>
      <c r="QRB3" s="128"/>
      <c r="QRC3" s="128"/>
      <c r="QRD3" s="128"/>
      <c r="QRE3" s="128"/>
      <c r="QRF3" s="128"/>
      <c r="QRG3" s="128"/>
      <c r="QRH3" s="128"/>
      <c r="QRI3" s="128"/>
      <c r="QRJ3" s="128"/>
      <c r="QRK3" s="128"/>
      <c r="QRL3" s="128"/>
      <c r="QRM3" s="128"/>
      <c r="QRN3" s="128"/>
      <c r="QRO3" s="128"/>
      <c r="QRP3" s="128"/>
      <c r="QRQ3" s="128"/>
      <c r="QRR3" s="128"/>
      <c r="QRS3" s="128"/>
      <c r="QRT3" s="128"/>
      <c r="QRU3" s="128"/>
      <c r="QRV3" s="128"/>
      <c r="QRW3" s="128"/>
      <c r="QRX3" s="128"/>
      <c r="QRY3" s="128"/>
      <c r="QRZ3" s="128"/>
      <c r="QSA3" s="128"/>
      <c r="QSB3" s="128"/>
      <c r="QSC3" s="128"/>
      <c r="QSD3" s="128"/>
      <c r="QSE3" s="128"/>
      <c r="QSF3" s="128"/>
      <c r="QSG3" s="128"/>
      <c r="QSH3" s="128"/>
      <c r="QSI3" s="128"/>
      <c r="QSJ3" s="128"/>
      <c r="QSK3" s="128"/>
      <c r="QSL3" s="128"/>
      <c r="QSM3" s="128"/>
      <c r="QSN3" s="128"/>
      <c r="QSO3" s="128"/>
      <c r="QSP3" s="128"/>
      <c r="QSQ3" s="128"/>
      <c r="QSR3" s="128"/>
      <c r="QSS3" s="128"/>
      <c r="QST3" s="128"/>
      <c r="QSU3" s="128"/>
      <c r="QSV3" s="128"/>
      <c r="QSW3" s="128"/>
      <c r="QSX3" s="128"/>
      <c r="QSY3" s="128"/>
      <c r="QSZ3" s="128"/>
      <c r="QTA3" s="128"/>
      <c r="QTB3" s="128"/>
      <c r="QTC3" s="128"/>
      <c r="QTD3" s="128"/>
      <c r="QTE3" s="128"/>
      <c r="QTF3" s="128"/>
      <c r="QTG3" s="128"/>
      <c r="QTH3" s="128"/>
      <c r="QTI3" s="128"/>
      <c r="QTJ3" s="128"/>
      <c r="QTK3" s="128"/>
      <c r="QTL3" s="128"/>
      <c r="QTM3" s="128"/>
      <c r="QTN3" s="128"/>
      <c r="QTO3" s="128"/>
      <c r="QTP3" s="128"/>
      <c r="QTQ3" s="128"/>
      <c r="QTR3" s="128"/>
      <c r="QTS3" s="128"/>
      <c r="QTT3" s="128"/>
      <c r="QTU3" s="128"/>
      <c r="QTV3" s="128"/>
      <c r="QTW3" s="128"/>
      <c r="QTX3" s="128"/>
      <c r="QTY3" s="128"/>
      <c r="QTZ3" s="128"/>
      <c r="QUA3" s="128"/>
      <c r="QUB3" s="128"/>
      <c r="QUC3" s="128"/>
      <c r="QUD3" s="128"/>
      <c r="QUE3" s="128"/>
      <c r="QUF3" s="128"/>
      <c r="QUG3" s="128"/>
      <c r="QUH3" s="128"/>
      <c r="QUI3" s="128"/>
      <c r="QUJ3" s="128"/>
      <c r="QUK3" s="128"/>
      <c r="QUL3" s="128"/>
      <c r="QUM3" s="128"/>
      <c r="QUN3" s="128"/>
      <c r="QUO3" s="128"/>
      <c r="QUP3" s="128"/>
      <c r="QUQ3" s="128"/>
      <c r="QUR3" s="128"/>
      <c r="QUS3" s="128"/>
      <c r="QUT3" s="128"/>
      <c r="QUU3" s="128"/>
      <c r="QUV3" s="128"/>
      <c r="QUW3" s="128"/>
      <c r="QUX3" s="128"/>
      <c r="QUY3" s="128"/>
      <c r="QUZ3" s="128"/>
      <c r="QVA3" s="128"/>
      <c r="QVB3" s="128"/>
      <c r="QVC3" s="128"/>
      <c r="QVD3" s="128"/>
      <c r="QVE3" s="128"/>
      <c r="QVF3" s="128"/>
      <c r="QVG3" s="128"/>
      <c r="QVH3" s="128"/>
      <c r="QVI3" s="128"/>
      <c r="QVJ3" s="128"/>
      <c r="QVK3" s="128"/>
      <c r="QVL3" s="128"/>
      <c r="QVM3" s="128"/>
      <c r="QVN3" s="128"/>
      <c r="QVO3" s="128"/>
      <c r="QVP3" s="128"/>
      <c r="QVQ3" s="128"/>
      <c r="QVR3" s="128"/>
      <c r="QVS3" s="128"/>
      <c r="QVT3" s="128"/>
      <c r="QVU3" s="128"/>
      <c r="QVV3" s="128"/>
      <c r="QVW3" s="128"/>
      <c r="QVX3" s="128"/>
      <c r="QVY3" s="128"/>
      <c r="QVZ3" s="128"/>
      <c r="QWA3" s="128"/>
      <c r="QWB3" s="128"/>
      <c r="QWC3" s="128"/>
      <c r="QWD3" s="128"/>
      <c r="QWE3" s="128"/>
      <c r="QWF3" s="128"/>
      <c r="QWG3" s="128"/>
      <c r="QWH3" s="128"/>
      <c r="QWI3" s="128"/>
      <c r="QWJ3" s="128"/>
      <c r="QWK3" s="128"/>
      <c r="QWL3" s="128"/>
      <c r="QWM3" s="128"/>
      <c r="QWN3" s="128"/>
      <c r="QWO3" s="128"/>
      <c r="QWP3" s="128"/>
      <c r="QWQ3" s="128"/>
      <c r="QWR3" s="128"/>
      <c r="QWS3" s="128"/>
      <c r="QWT3" s="128"/>
      <c r="QWU3" s="128"/>
      <c r="QWV3" s="128"/>
      <c r="QWW3" s="128"/>
      <c r="QWX3" s="128"/>
      <c r="QWY3" s="128"/>
      <c r="QWZ3" s="128"/>
      <c r="QXA3" s="128"/>
      <c r="QXB3" s="128"/>
      <c r="QXC3" s="128"/>
      <c r="QXD3" s="128"/>
      <c r="QXE3" s="128"/>
      <c r="QXF3" s="128"/>
      <c r="QXG3" s="128"/>
      <c r="QXH3" s="128"/>
      <c r="QXI3" s="128"/>
      <c r="QXJ3" s="128"/>
      <c r="QXK3" s="128"/>
      <c r="QXL3" s="128"/>
      <c r="QXM3" s="128"/>
      <c r="QXN3" s="128"/>
      <c r="QXO3" s="128"/>
      <c r="QXP3" s="128"/>
      <c r="QXQ3" s="128"/>
      <c r="QXR3" s="128"/>
      <c r="QXS3" s="128"/>
      <c r="QXT3" s="128"/>
      <c r="QXU3" s="128"/>
      <c r="QXV3" s="128"/>
      <c r="QXW3" s="128"/>
      <c r="QXX3" s="128"/>
      <c r="QXY3" s="128"/>
      <c r="QXZ3" s="128"/>
      <c r="QYA3" s="128"/>
      <c r="QYB3" s="128"/>
      <c r="QYC3" s="128"/>
      <c r="QYD3" s="128"/>
      <c r="QYE3" s="128"/>
      <c r="QYF3" s="128"/>
      <c r="QYG3" s="128"/>
      <c r="QYH3" s="128"/>
      <c r="QYI3" s="128"/>
      <c r="QYJ3" s="128"/>
      <c r="QYK3" s="128"/>
      <c r="QYL3" s="128"/>
      <c r="QYM3" s="128"/>
      <c r="QYN3" s="128"/>
      <c r="QYO3" s="128"/>
      <c r="QYP3" s="128"/>
      <c r="QYQ3" s="128"/>
      <c r="QYR3" s="128"/>
      <c r="QYS3" s="128"/>
      <c r="QYT3" s="128"/>
      <c r="QYU3" s="128"/>
      <c r="QYV3" s="128"/>
      <c r="QYW3" s="128"/>
      <c r="QYX3" s="128"/>
      <c r="QYY3" s="128"/>
      <c r="QYZ3" s="128"/>
      <c r="QZA3" s="128"/>
      <c r="QZB3" s="128"/>
      <c r="QZC3" s="128"/>
      <c r="QZD3" s="128"/>
      <c r="QZE3" s="128"/>
      <c r="QZF3" s="128"/>
      <c r="QZG3" s="128"/>
      <c r="QZH3" s="128"/>
      <c r="QZI3" s="128"/>
      <c r="QZJ3" s="128"/>
      <c r="QZK3" s="128"/>
      <c r="QZL3" s="128"/>
      <c r="QZM3" s="128"/>
      <c r="QZN3" s="128"/>
      <c r="QZO3" s="128"/>
      <c r="QZP3" s="128"/>
      <c r="QZQ3" s="128"/>
      <c r="QZR3" s="128"/>
      <c r="QZS3" s="128"/>
      <c r="QZT3" s="128"/>
      <c r="QZU3" s="128"/>
      <c r="QZV3" s="128"/>
      <c r="QZW3" s="128"/>
      <c r="QZX3" s="128"/>
      <c r="QZY3" s="128"/>
      <c r="QZZ3" s="128"/>
      <c r="RAA3" s="128"/>
      <c r="RAB3" s="128"/>
      <c r="RAC3" s="128"/>
      <c r="RAD3" s="128"/>
      <c r="RAE3" s="128"/>
      <c r="RAF3" s="128"/>
      <c r="RAG3" s="128"/>
      <c r="RAH3" s="128"/>
      <c r="RAI3" s="128"/>
      <c r="RAJ3" s="128"/>
      <c r="RAK3" s="128"/>
      <c r="RAL3" s="128"/>
      <c r="RAM3" s="128"/>
      <c r="RAN3" s="128"/>
      <c r="RAO3" s="128"/>
      <c r="RAP3" s="128"/>
      <c r="RAQ3" s="128"/>
      <c r="RAR3" s="128"/>
      <c r="RAS3" s="128"/>
      <c r="RAT3" s="128"/>
      <c r="RAU3" s="128"/>
      <c r="RAV3" s="128"/>
      <c r="RAW3" s="128"/>
      <c r="RAX3" s="128"/>
      <c r="RAY3" s="128"/>
      <c r="RAZ3" s="128"/>
      <c r="RBA3" s="128"/>
      <c r="RBB3" s="128"/>
      <c r="RBC3" s="128"/>
      <c r="RBD3" s="128"/>
      <c r="RBE3" s="128"/>
      <c r="RBF3" s="128"/>
      <c r="RBG3" s="128"/>
      <c r="RBH3" s="128"/>
      <c r="RBI3" s="128"/>
      <c r="RBJ3" s="128"/>
      <c r="RBK3" s="128"/>
      <c r="RBL3" s="128"/>
      <c r="RBM3" s="128"/>
      <c r="RBN3" s="128"/>
      <c r="RBO3" s="128"/>
      <c r="RBP3" s="128"/>
      <c r="RBQ3" s="128"/>
      <c r="RBR3" s="128"/>
      <c r="RBS3" s="128"/>
      <c r="RBT3" s="128"/>
      <c r="RBU3" s="128"/>
      <c r="RBV3" s="128"/>
      <c r="RBW3" s="128"/>
      <c r="RBX3" s="128"/>
      <c r="RBY3" s="128"/>
      <c r="RBZ3" s="128"/>
      <c r="RCA3" s="128"/>
      <c r="RCB3" s="128"/>
      <c r="RCC3" s="128"/>
      <c r="RCD3" s="128"/>
      <c r="RCE3" s="128"/>
      <c r="RCF3" s="128"/>
      <c r="RCG3" s="128"/>
      <c r="RCH3" s="128"/>
      <c r="RCI3" s="128"/>
      <c r="RCJ3" s="128"/>
      <c r="RCK3" s="128"/>
      <c r="RCL3" s="128"/>
      <c r="RCM3" s="128"/>
      <c r="RCN3" s="128"/>
      <c r="RCO3" s="128"/>
      <c r="RCP3" s="128"/>
      <c r="RCQ3" s="128"/>
      <c r="RCR3" s="128"/>
      <c r="RCS3" s="128"/>
      <c r="RCT3" s="128"/>
      <c r="RCU3" s="128"/>
      <c r="RCV3" s="128"/>
      <c r="RCW3" s="128"/>
      <c r="RCX3" s="128"/>
      <c r="RCY3" s="128"/>
      <c r="RCZ3" s="128"/>
      <c r="RDA3" s="128"/>
      <c r="RDB3" s="128"/>
      <c r="RDC3" s="128"/>
      <c r="RDD3" s="128"/>
      <c r="RDE3" s="128"/>
      <c r="RDF3" s="128"/>
      <c r="RDG3" s="128"/>
      <c r="RDH3" s="128"/>
      <c r="RDI3" s="128"/>
      <c r="RDJ3" s="128"/>
      <c r="RDK3" s="128"/>
      <c r="RDL3" s="128"/>
      <c r="RDM3" s="128"/>
      <c r="RDN3" s="128"/>
      <c r="RDO3" s="128"/>
      <c r="RDP3" s="128"/>
      <c r="RDQ3" s="128"/>
      <c r="RDR3" s="128"/>
      <c r="RDS3" s="128"/>
      <c r="RDT3" s="128"/>
      <c r="RDU3" s="128"/>
      <c r="RDV3" s="128"/>
      <c r="RDW3" s="128"/>
      <c r="RDX3" s="128"/>
      <c r="RDY3" s="128"/>
      <c r="RDZ3" s="128"/>
      <c r="REA3" s="128"/>
      <c r="REB3" s="128"/>
      <c r="REC3" s="128"/>
      <c r="RED3" s="128"/>
      <c r="REE3" s="128"/>
      <c r="REF3" s="128"/>
      <c r="REG3" s="128"/>
      <c r="REH3" s="128"/>
      <c r="REI3" s="128"/>
      <c r="REJ3" s="128"/>
      <c r="REK3" s="128"/>
      <c r="REL3" s="128"/>
      <c r="REM3" s="128"/>
      <c r="REN3" s="128"/>
      <c r="REO3" s="128"/>
      <c r="REP3" s="128"/>
      <c r="REQ3" s="128"/>
      <c r="RER3" s="128"/>
      <c r="RES3" s="128"/>
      <c r="RET3" s="128"/>
      <c r="REU3" s="128"/>
      <c r="REV3" s="128"/>
      <c r="REW3" s="128"/>
      <c r="REX3" s="128"/>
      <c r="REY3" s="128"/>
      <c r="REZ3" s="128"/>
      <c r="RFA3" s="128"/>
      <c r="RFB3" s="128"/>
      <c r="RFC3" s="128"/>
      <c r="RFD3" s="128"/>
      <c r="RFE3" s="128"/>
      <c r="RFF3" s="128"/>
      <c r="RFG3" s="128"/>
      <c r="RFH3" s="128"/>
      <c r="RFI3" s="128"/>
      <c r="RFJ3" s="128"/>
      <c r="RFK3" s="128"/>
      <c r="RFL3" s="128"/>
      <c r="RFM3" s="128"/>
      <c r="RFN3" s="128"/>
      <c r="RFO3" s="128"/>
      <c r="RFP3" s="128"/>
      <c r="RFQ3" s="128"/>
      <c r="RFR3" s="128"/>
      <c r="RFS3" s="128"/>
      <c r="RFT3" s="128"/>
      <c r="RFU3" s="128"/>
      <c r="RFV3" s="128"/>
      <c r="RFW3" s="128"/>
      <c r="RFX3" s="128"/>
      <c r="RFY3" s="128"/>
      <c r="RFZ3" s="128"/>
      <c r="RGA3" s="128"/>
      <c r="RGB3" s="128"/>
      <c r="RGC3" s="128"/>
      <c r="RGD3" s="128"/>
      <c r="RGE3" s="128"/>
      <c r="RGF3" s="128"/>
      <c r="RGG3" s="128"/>
      <c r="RGH3" s="128"/>
      <c r="RGI3" s="128"/>
      <c r="RGJ3" s="128"/>
      <c r="RGK3" s="128"/>
      <c r="RGL3" s="128"/>
      <c r="RGM3" s="128"/>
      <c r="RGN3" s="128"/>
      <c r="RGO3" s="128"/>
      <c r="RGP3" s="128"/>
      <c r="RGQ3" s="128"/>
      <c r="RGR3" s="128"/>
      <c r="RGS3" s="128"/>
      <c r="RGT3" s="128"/>
      <c r="RGU3" s="128"/>
      <c r="RGV3" s="128"/>
      <c r="RGW3" s="128"/>
      <c r="RGX3" s="128"/>
      <c r="RGY3" s="128"/>
      <c r="RGZ3" s="128"/>
      <c r="RHA3" s="128"/>
      <c r="RHB3" s="128"/>
      <c r="RHC3" s="128"/>
      <c r="RHD3" s="128"/>
      <c r="RHE3" s="128"/>
      <c r="RHF3" s="128"/>
      <c r="RHG3" s="128"/>
      <c r="RHH3" s="128"/>
      <c r="RHI3" s="128"/>
      <c r="RHJ3" s="128"/>
      <c r="RHK3" s="128"/>
      <c r="RHL3" s="128"/>
      <c r="RHM3" s="128"/>
      <c r="RHN3" s="128"/>
      <c r="RHO3" s="128"/>
      <c r="RHP3" s="128"/>
      <c r="RHQ3" s="128"/>
      <c r="RHR3" s="128"/>
      <c r="RHS3" s="128"/>
      <c r="RHT3" s="128"/>
      <c r="RHU3" s="128"/>
      <c r="RHV3" s="128"/>
      <c r="RHW3" s="128"/>
      <c r="RHX3" s="128"/>
      <c r="RHY3" s="128"/>
      <c r="RHZ3" s="128"/>
      <c r="RIA3" s="128"/>
      <c r="RIB3" s="128"/>
      <c r="RIC3" s="128"/>
      <c r="RID3" s="128"/>
      <c r="RIE3" s="128"/>
      <c r="RIF3" s="128"/>
      <c r="RIG3" s="128"/>
      <c r="RIH3" s="128"/>
      <c r="RII3" s="128"/>
      <c r="RIJ3" s="128"/>
      <c r="RIK3" s="128"/>
      <c r="RIL3" s="128"/>
      <c r="RIM3" s="128"/>
      <c r="RIN3" s="128"/>
      <c r="RIO3" s="128"/>
      <c r="RIP3" s="128"/>
      <c r="RIQ3" s="128"/>
      <c r="RIR3" s="128"/>
      <c r="RIS3" s="128"/>
      <c r="RIT3" s="128"/>
      <c r="RIU3" s="128"/>
      <c r="RIV3" s="128"/>
      <c r="RIW3" s="128"/>
      <c r="RIX3" s="128"/>
      <c r="RIY3" s="128"/>
      <c r="RIZ3" s="128"/>
      <c r="RJA3" s="128"/>
      <c r="RJB3" s="128"/>
      <c r="RJC3" s="128"/>
      <c r="RJD3" s="128"/>
      <c r="RJE3" s="128"/>
      <c r="RJF3" s="128"/>
      <c r="RJG3" s="128"/>
      <c r="RJH3" s="128"/>
      <c r="RJI3" s="128"/>
      <c r="RJJ3" s="128"/>
      <c r="RJK3" s="128"/>
      <c r="RJL3" s="128"/>
      <c r="RJM3" s="128"/>
      <c r="RJN3" s="128"/>
      <c r="RJO3" s="128"/>
      <c r="RJP3" s="128"/>
      <c r="RJQ3" s="128"/>
      <c r="RJR3" s="128"/>
      <c r="RJS3" s="128"/>
      <c r="RJT3" s="128"/>
      <c r="RJU3" s="128"/>
      <c r="RJV3" s="128"/>
      <c r="RJW3" s="128"/>
      <c r="RJX3" s="128"/>
      <c r="RJY3" s="128"/>
      <c r="RJZ3" s="128"/>
      <c r="RKA3" s="128"/>
      <c r="RKB3" s="128"/>
      <c r="RKC3" s="128"/>
      <c r="RKD3" s="128"/>
      <c r="RKE3" s="128"/>
      <c r="RKF3" s="128"/>
      <c r="RKG3" s="128"/>
      <c r="RKH3" s="128"/>
      <c r="RKI3" s="128"/>
      <c r="RKJ3" s="128"/>
      <c r="RKK3" s="128"/>
      <c r="RKL3" s="128"/>
      <c r="RKM3" s="128"/>
      <c r="RKN3" s="128"/>
      <c r="RKO3" s="128"/>
      <c r="RKP3" s="128"/>
      <c r="RKQ3" s="128"/>
      <c r="RKR3" s="128"/>
      <c r="RKS3" s="128"/>
      <c r="RKT3" s="128"/>
      <c r="RKU3" s="128"/>
      <c r="RKV3" s="128"/>
      <c r="RKW3" s="128"/>
      <c r="RKX3" s="128"/>
      <c r="RKY3" s="128"/>
      <c r="RKZ3" s="128"/>
      <c r="RLA3" s="128"/>
      <c r="RLB3" s="128"/>
      <c r="RLC3" s="128"/>
      <c r="RLD3" s="128"/>
      <c r="RLE3" s="128"/>
      <c r="RLF3" s="128"/>
      <c r="RLG3" s="128"/>
      <c r="RLH3" s="128"/>
      <c r="RLI3" s="128"/>
      <c r="RLJ3" s="128"/>
      <c r="RLK3" s="128"/>
      <c r="RLL3" s="128"/>
      <c r="RLM3" s="128"/>
      <c r="RLN3" s="128"/>
      <c r="RLO3" s="128"/>
      <c r="RLP3" s="128"/>
      <c r="RLQ3" s="128"/>
      <c r="RLR3" s="128"/>
      <c r="RLS3" s="128"/>
      <c r="RLT3" s="128"/>
      <c r="RLU3" s="128"/>
      <c r="RLV3" s="128"/>
      <c r="RLW3" s="128"/>
      <c r="RLX3" s="128"/>
      <c r="RLY3" s="128"/>
      <c r="RLZ3" s="128"/>
      <c r="RMA3" s="128"/>
      <c r="RMB3" s="128"/>
      <c r="RMC3" s="128"/>
      <c r="RMD3" s="128"/>
      <c r="RME3" s="128"/>
      <c r="RMF3" s="128"/>
      <c r="RMG3" s="128"/>
      <c r="RMH3" s="128"/>
      <c r="RMI3" s="128"/>
      <c r="RMJ3" s="128"/>
      <c r="RMK3" s="128"/>
      <c r="RML3" s="128"/>
      <c r="RMM3" s="128"/>
      <c r="RMN3" s="128"/>
      <c r="RMO3" s="128"/>
      <c r="RMP3" s="128"/>
      <c r="RMQ3" s="128"/>
      <c r="RMR3" s="128"/>
      <c r="RMS3" s="128"/>
      <c r="RMT3" s="128"/>
      <c r="RMU3" s="128"/>
      <c r="RMV3" s="128"/>
      <c r="RMW3" s="128"/>
      <c r="RMX3" s="128"/>
      <c r="RMY3" s="128"/>
      <c r="RMZ3" s="128"/>
      <c r="RNA3" s="128"/>
      <c r="RNB3" s="128"/>
      <c r="RNC3" s="128"/>
      <c r="RND3" s="128"/>
      <c r="RNE3" s="128"/>
      <c r="RNF3" s="128"/>
      <c r="RNG3" s="128"/>
      <c r="RNH3" s="128"/>
      <c r="RNI3" s="128"/>
      <c r="RNJ3" s="128"/>
      <c r="RNK3" s="128"/>
      <c r="RNL3" s="128"/>
      <c r="RNM3" s="128"/>
      <c r="RNN3" s="128"/>
      <c r="RNO3" s="128"/>
      <c r="RNP3" s="128"/>
      <c r="RNQ3" s="128"/>
      <c r="RNR3" s="128"/>
      <c r="RNS3" s="128"/>
      <c r="RNT3" s="128"/>
      <c r="RNU3" s="128"/>
      <c r="RNV3" s="128"/>
      <c r="RNW3" s="128"/>
      <c r="RNX3" s="128"/>
      <c r="RNY3" s="128"/>
      <c r="RNZ3" s="128"/>
      <c r="ROA3" s="128"/>
      <c r="ROB3" s="128"/>
      <c r="ROC3" s="128"/>
      <c r="ROD3" s="128"/>
      <c r="ROE3" s="128"/>
      <c r="ROF3" s="128"/>
      <c r="ROG3" s="128"/>
      <c r="ROH3" s="128"/>
      <c r="ROI3" s="128"/>
      <c r="ROJ3" s="128"/>
      <c r="ROK3" s="128"/>
      <c r="ROL3" s="128"/>
      <c r="ROM3" s="128"/>
      <c r="RON3" s="128"/>
      <c r="ROO3" s="128"/>
      <c r="ROP3" s="128"/>
      <c r="ROQ3" s="128"/>
      <c r="ROR3" s="128"/>
      <c r="ROS3" s="128"/>
      <c r="ROT3" s="128"/>
      <c r="ROU3" s="128"/>
      <c r="ROV3" s="128"/>
      <c r="ROW3" s="128"/>
      <c r="ROX3" s="128"/>
      <c r="ROY3" s="128"/>
      <c r="ROZ3" s="128"/>
      <c r="RPA3" s="128"/>
      <c r="RPB3" s="128"/>
      <c r="RPC3" s="128"/>
      <c r="RPD3" s="128"/>
      <c r="RPE3" s="128"/>
      <c r="RPF3" s="128"/>
      <c r="RPG3" s="128"/>
      <c r="RPH3" s="128"/>
      <c r="RPI3" s="128"/>
      <c r="RPJ3" s="128"/>
      <c r="RPK3" s="128"/>
      <c r="RPL3" s="128"/>
      <c r="RPM3" s="128"/>
      <c r="RPN3" s="128"/>
      <c r="RPO3" s="128"/>
      <c r="RPP3" s="128"/>
      <c r="RPQ3" s="128"/>
      <c r="RPR3" s="128"/>
      <c r="RPS3" s="128"/>
      <c r="RPT3" s="128"/>
      <c r="RPU3" s="128"/>
      <c r="RPV3" s="128"/>
      <c r="RPW3" s="128"/>
      <c r="RPX3" s="128"/>
      <c r="RPY3" s="128"/>
      <c r="RPZ3" s="128"/>
      <c r="RQA3" s="128"/>
      <c r="RQB3" s="128"/>
      <c r="RQC3" s="128"/>
      <c r="RQD3" s="128"/>
      <c r="RQE3" s="128"/>
      <c r="RQF3" s="128"/>
      <c r="RQG3" s="128"/>
      <c r="RQH3" s="128"/>
      <c r="RQI3" s="128"/>
      <c r="RQJ3" s="128"/>
      <c r="RQK3" s="128"/>
      <c r="RQL3" s="128"/>
      <c r="RQM3" s="128"/>
      <c r="RQN3" s="128"/>
      <c r="RQO3" s="128"/>
      <c r="RQP3" s="128"/>
      <c r="RQQ3" s="128"/>
      <c r="RQR3" s="128"/>
      <c r="RQS3" s="128"/>
      <c r="RQT3" s="128"/>
      <c r="RQU3" s="128"/>
      <c r="RQV3" s="128"/>
      <c r="RQW3" s="128"/>
      <c r="RQX3" s="128"/>
      <c r="RQY3" s="128"/>
      <c r="RQZ3" s="128"/>
      <c r="RRA3" s="128"/>
      <c r="RRB3" s="128"/>
      <c r="RRC3" s="128"/>
      <c r="RRD3" s="128"/>
      <c r="RRE3" s="128"/>
      <c r="RRF3" s="128"/>
      <c r="RRG3" s="128"/>
      <c r="RRH3" s="128"/>
      <c r="RRI3" s="128"/>
      <c r="RRJ3" s="128"/>
      <c r="RRK3" s="128"/>
      <c r="RRL3" s="128"/>
      <c r="RRM3" s="128"/>
      <c r="RRN3" s="128"/>
      <c r="RRO3" s="128"/>
      <c r="RRP3" s="128"/>
      <c r="RRQ3" s="128"/>
      <c r="RRR3" s="128"/>
      <c r="RRS3" s="128"/>
      <c r="RRT3" s="128"/>
      <c r="RRU3" s="128"/>
      <c r="RRV3" s="128"/>
      <c r="RRW3" s="128"/>
      <c r="RRX3" s="128"/>
      <c r="RRY3" s="128"/>
      <c r="RRZ3" s="128"/>
      <c r="RSA3" s="128"/>
      <c r="RSB3" s="128"/>
      <c r="RSC3" s="128"/>
      <c r="RSD3" s="128"/>
      <c r="RSE3" s="128"/>
      <c r="RSF3" s="128"/>
      <c r="RSG3" s="128"/>
      <c r="RSH3" s="128"/>
      <c r="RSI3" s="128"/>
      <c r="RSJ3" s="128"/>
      <c r="RSK3" s="128"/>
      <c r="RSL3" s="128"/>
      <c r="RSM3" s="128"/>
      <c r="RSN3" s="128"/>
      <c r="RSO3" s="128"/>
      <c r="RSP3" s="128"/>
      <c r="RSQ3" s="128"/>
      <c r="RSR3" s="128"/>
      <c r="RSS3" s="128"/>
      <c r="RST3" s="128"/>
      <c r="RSU3" s="128"/>
      <c r="RSV3" s="128"/>
      <c r="RSW3" s="128"/>
      <c r="RSX3" s="128"/>
      <c r="RSY3" s="128"/>
      <c r="RSZ3" s="128"/>
      <c r="RTA3" s="128"/>
      <c r="RTB3" s="128"/>
      <c r="RTC3" s="128"/>
      <c r="RTD3" s="128"/>
      <c r="RTE3" s="128"/>
      <c r="RTF3" s="128"/>
      <c r="RTG3" s="128"/>
      <c r="RTH3" s="128"/>
      <c r="RTI3" s="128"/>
      <c r="RTJ3" s="128"/>
      <c r="RTK3" s="128"/>
      <c r="RTL3" s="128"/>
      <c r="RTM3" s="128"/>
      <c r="RTN3" s="128"/>
      <c r="RTO3" s="128"/>
      <c r="RTP3" s="128"/>
      <c r="RTQ3" s="128"/>
      <c r="RTR3" s="128"/>
      <c r="RTS3" s="128"/>
      <c r="RTT3" s="128"/>
      <c r="RTU3" s="128"/>
      <c r="RTV3" s="128"/>
      <c r="RTW3" s="128"/>
      <c r="RTX3" s="128"/>
      <c r="RTY3" s="128"/>
      <c r="RTZ3" s="128"/>
      <c r="RUA3" s="128"/>
      <c r="RUB3" s="128"/>
      <c r="RUC3" s="128"/>
      <c r="RUD3" s="128"/>
      <c r="RUE3" s="128"/>
      <c r="RUF3" s="128"/>
      <c r="RUG3" s="128"/>
      <c r="RUH3" s="128"/>
      <c r="RUI3" s="128"/>
      <c r="RUJ3" s="128"/>
      <c r="RUK3" s="128"/>
      <c r="RUL3" s="128"/>
      <c r="RUM3" s="128"/>
      <c r="RUN3" s="128"/>
      <c r="RUO3" s="128"/>
      <c r="RUP3" s="128"/>
      <c r="RUQ3" s="128"/>
      <c r="RUR3" s="128"/>
      <c r="RUS3" s="128"/>
      <c r="RUT3" s="128"/>
      <c r="RUU3" s="128"/>
      <c r="RUV3" s="128"/>
      <c r="RUW3" s="128"/>
      <c r="RUX3" s="128"/>
      <c r="RUY3" s="128"/>
      <c r="RUZ3" s="128"/>
      <c r="RVA3" s="128"/>
      <c r="RVB3" s="128"/>
      <c r="RVC3" s="128"/>
      <c r="RVD3" s="128"/>
      <c r="RVE3" s="128"/>
      <c r="RVF3" s="128"/>
      <c r="RVG3" s="128"/>
      <c r="RVH3" s="128"/>
      <c r="RVI3" s="128"/>
      <c r="RVJ3" s="128"/>
      <c r="RVK3" s="128"/>
      <c r="RVL3" s="128"/>
      <c r="RVM3" s="128"/>
      <c r="RVN3" s="128"/>
      <c r="RVO3" s="128"/>
      <c r="RVP3" s="128"/>
      <c r="RVQ3" s="128"/>
      <c r="RVR3" s="128"/>
      <c r="RVS3" s="128"/>
      <c r="RVT3" s="128"/>
      <c r="RVU3" s="128"/>
      <c r="RVV3" s="128"/>
      <c r="RVW3" s="128"/>
      <c r="RVX3" s="128"/>
      <c r="RVY3" s="128"/>
      <c r="RVZ3" s="128"/>
      <c r="RWA3" s="128"/>
      <c r="RWB3" s="128"/>
      <c r="RWC3" s="128"/>
      <c r="RWD3" s="128"/>
      <c r="RWE3" s="128"/>
      <c r="RWF3" s="128"/>
      <c r="RWG3" s="128"/>
      <c r="RWH3" s="128"/>
      <c r="RWI3" s="128"/>
      <c r="RWJ3" s="128"/>
      <c r="RWK3" s="128"/>
      <c r="RWL3" s="128"/>
      <c r="RWM3" s="128"/>
      <c r="RWN3" s="128"/>
      <c r="RWO3" s="128"/>
      <c r="RWP3" s="128"/>
      <c r="RWQ3" s="128"/>
      <c r="RWR3" s="128"/>
      <c r="RWS3" s="128"/>
      <c r="RWT3" s="128"/>
      <c r="RWU3" s="128"/>
      <c r="RWV3" s="128"/>
      <c r="RWW3" s="128"/>
      <c r="RWX3" s="128"/>
      <c r="RWY3" s="128"/>
      <c r="RWZ3" s="128"/>
      <c r="RXA3" s="128"/>
      <c r="RXB3" s="128"/>
      <c r="RXC3" s="128"/>
      <c r="RXD3" s="128"/>
      <c r="RXE3" s="128"/>
      <c r="RXF3" s="128"/>
      <c r="RXG3" s="128"/>
      <c r="RXH3" s="128"/>
      <c r="RXI3" s="128"/>
      <c r="RXJ3" s="128"/>
      <c r="RXK3" s="128"/>
      <c r="RXL3" s="128"/>
      <c r="RXM3" s="128"/>
      <c r="RXN3" s="128"/>
      <c r="RXO3" s="128"/>
      <c r="RXP3" s="128"/>
      <c r="RXQ3" s="128"/>
      <c r="RXR3" s="128"/>
      <c r="RXS3" s="128"/>
      <c r="RXT3" s="128"/>
      <c r="RXU3" s="128"/>
      <c r="RXV3" s="128"/>
      <c r="RXW3" s="128"/>
      <c r="RXX3" s="128"/>
      <c r="RXY3" s="128"/>
      <c r="RXZ3" s="128"/>
      <c r="RYA3" s="128"/>
      <c r="RYB3" s="128"/>
      <c r="RYC3" s="128"/>
      <c r="RYD3" s="128"/>
      <c r="RYE3" s="128"/>
      <c r="RYF3" s="128"/>
      <c r="RYG3" s="128"/>
      <c r="RYH3" s="128"/>
      <c r="RYI3" s="128"/>
      <c r="RYJ3" s="128"/>
      <c r="RYK3" s="128"/>
      <c r="RYL3" s="128"/>
      <c r="RYM3" s="128"/>
      <c r="RYN3" s="128"/>
      <c r="RYO3" s="128"/>
      <c r="RYP3" s="128"/>
      <c r="RYQ3" s="128"/>
      <c r="RYR3" s="128"/>
      <c r="RYS3" s="128"/>
      <c r="RYT3" s="128"/>
      <c r="RYU3" s="128"/>
      <c r="RYV3" s="128"/>
      <c r="RYW3" s="128"/>
      <c r="RYX3" s="128"/>
      <c r="RYY3" s="128"/>
      <c r="RYZ3" s="128"/>
      <c r="RZA3" s="128"/>
      <c r="RZB3" s="128"/>
      <c r="RZC3" s="128"/>
      <c r="RZD3" s="128"/>
      <c r="RZE3" s="128"/>
      <c r="RZF3" s="128"/>
      <c r="RZG3" s="128"/>
      <c r="RZH3" s="128"/>
      <c r="RZI3" s="128"/>
      <c r="RZJ3" s="128"/>
      <c r="RZK3" s="128"/>
      <c r="RZL3" s="128"/>
      <c r="RZM3" s="128"/>
      <c r="RZN3" s="128"/>
      <c r="RZO3" s="128"/>
      <c r="RZP3" s="128"/>
      <c r="RZQ3" s="128"/>
      <c r="RZR3" s="128"/>
      <c r="RZS3" s="128"/>
      <c r="RZT3" s="128"/>
      <c r="RZU3" s="128"/>
      <c r="RZV3" s="128"/>
      <c r="RZW3" s="128"/>
      <c r="RZX3" s="128"/>
      <c r="RZY3" s="128"/>
      <c r="RZZ3" s="128"/>
      <c r="SAA3" s="128"/>
      <c r="SAB3" s="128"/>
      <c r="SAC3" s="128"/>
      <c r="SAD3" s="128"/>
      <c r="SAE3" s="128"/>
      <c r="SAF3" s="128"/>
      <c r="SAG3" s="128"/>
      <c r="SAH3" s="128"/>
      <c r="SAI3" s="128"/>
      <c r="SAJ3" s="128"/>
      <c r="SAK3" s="128"/>
      <c r="SAL3" s="128"/>
      <c r="SAM3" s="128"/>
      <c r="SAN3" s="128"/>
      <c r="SAO3" s="128"/>
      <c r="SAP3" s="128"/>
      <c r="SAQ3" s="128"/>
      <c r="SAR3" s="128"/>
      <c r="SAS3" s="128"/>
      <c r="SAT3" s="128"/>
      <c r="SAU3" s="128"/>
      <c r="SAV3" s="128"/>
      <c r="SAW3" s="128"/>
      <c r="SAX3" s="128"/>
      <c r="SAY3" s="128"/>
      <c r="SAZ3" s="128"/>
      <c r="SBA3" s="128"/>
      <c r="SBB3" s="128"/>
      <c r="SBC3" s="128"/>
      <c r="SBD3" s="128"/>
      <c r="SBE3" s="128"/>
      <c r="SBF3" s="128"/>
      <c r="SBG3" s="128"/>
      <c r="SBH3" s="128"/>
      <c r="SBI3" s="128"/>
      <c r="SBJ3" s="128"/>
      <c r="SBK3" s="128"/>
      <c r="SBL3" s="128"/>
      <c r="SBM3" s="128"/>
      <c r="SBN3" s="128"/>
      <c r="SBO3" s="128"/>
      <c r="SBP3" s="128"/>
      <c r="SBQ3" s="128"/>
      <c r="SBR3" s="128"/>
      <c r="SBS3" s="128"/>
      <c r="SBT3" s="128"/>
      <c r="SBU3" s="128"/>
      <c r="SBV3" s="128"/>
      <c r="SBW3" s="128"/>
      <c r="SBX3" s="128"/>
      <c r="SBY3" s="128"/>
      <c r="SBZ3" s="128"/>
      <c r="SCA3" s="128"/>
      <c r="SCB3" s="128"/>
      <c r="SCC3" s="128"/>
      <c r="SCD3" s="128"/>
      <c r="SCE3" s="128"/>
      <c r="SCF3" s="128"/>
      <c r="SCG3" s="128"/>
      <c r="SCH3" s="128"/>
      <c r="SCI3" s="128"/>
      <c r="SCJ3" s="128"/>
      <c r="SCK3" s="128"/>
      <c r="SCL3" s="128"/>
      <c r="SCM3" s="128"/>
      <c r="SCN3" s="128"/>
      <c r="SCO3" s="128"/>
      <c r="SCP3" s="128"/>
      <c r="SCQ3" s="128"/>
      <c r="SCR3" s="128"/>
      <c r="SCS3" s="128"/>
      <c r="SCT3" s="128"/>
      <c r="SCU3" s="128"/>
      <c r="SCV3" s="128"/>
      <c r="SCW3" s="128"/>
      <c r="SCX3" s="128"/>
      <c r="SCY3" s="128"/>
      <c r="SCZ3" s="128"/>
      <c r="SDA3" s="128"/>
      <c r="SDB3" s="128"/>
      <c r="SDC3" s="128"/>
      <c r="SDD3" s="128"/>
      <c r="SDE3" s="128"/>
      <c r="SDF3" s="128"/>
      <c r="SDG3" s="128"/>
      <c r="SDH3" s="128"/>
      <c r="SDI3" s="128"/>
      <c r="SDJ3" s="128"/>
      <c r="SDK3" s="128"/>
      <c r="SDL3" s="128"/>
      <c r="SDM3" s="128"/>
      <c r="SDN3" s="128"/>
      <c r="SDO3" s="128"/>
      <c r="SDP3" s="128"/>
      <c r="SDQ3" s="128"/>
      <c r="SDR3" s="128"/>
      <c r="SDS3" s="128"/>
      <c r="SDT3" s="128"/>
      <c r="SDU3" s="128"/>
      <c r="SDV3" s="128"/>
      <c r="SDW3" s="128"/>
      <c r="SDX3" s="128"/>
      <c r="SDY3" s="128"/>
      <c r="SDZ3" s="128"/>
      <c r="SEA3" s="128"/>
      <c r="SEB3" s="128"/>
      <c r="SEC3" s="128"/>
      <c r="SED3" s="128"/>
      <c r="SEE3" s="128"/>
      <c r="SEF3" s="128"/>
      <c r="SEG3" s="128"/>
      <c r="SEH3" s="128"/>
      <c r="SEI3" s="128"/>
      <c r="SEJ3" s="128"/>
      <c r="SEK3" s="128"/>
      <c r="SEL3" s="128"/>
      <c r="SEM3" s="128"/>
      <c r="SEN3" s="128"/>
      <c r="SEO3" s="128"/>
      <c r="SEP3" s="128"/>
      <c r="SEQ3" s="128"/>
      <c r="SER3" s="128"/>
      <c r="SES3" s="128"/>
      <c r="SET3" s="128"/>
      <c r="SEU3" s="128"/>
      <c r="SEV3" s="128"/>
      <c r="SEW3" s="128"/>
      <c r="SEX3" s="128"/>
      <c r="SEY3" s="128"/>
      <c r="SEZ3" s="128"/>
      <c r="SFA3" s="128"/>
      <c r="SFB3" s="128"/>
      <c r="SFC3" s="128"/>
      <c r="SFD3" s="128"/>
      <c r="SFE3" s="128"/>
      <c r="SFF3" s="128"/>
      <c r="SFG3" s="128"/>
      <c r="SFH3" s="128"/>
      <c r="SFI3" s="128"/>
      <c r="SFJ3" s="128"/>
      <c r="SFK3" s="128"/>
      <c r="SFL3" s="128"/>
      <c r="SFM3" s="128"/>
      <c r="SFN3" s="128"/>
      <c r="SFO3" s="128"/>
      <c r="SFP3" s="128"/>
      <c r="SFQ3" s="128"/>
      <c r="SFR3" s="128"/>
      <c r="SFS3" s="128"/>
      <c r="SFT3" s="128"/>
      <c r="SFU3" s="128"/>
      <c r="SFV3" s="128"/>
      <c r="SFW3" s="128"/>
      <c r="SFX3" s="128"/>
      <c r="SFY3" s="128"/>
      <c r="SFZ3" s="128"/>
      <c r="SGA3" s="128"/>
      <c r="SGB3" s="128"/>
      <c r="SGC3" s="128"/>
      <c r="SGD3" s="128"/>
      <c r="SGE3" s="128"/>
      <c r="SGF3" s="128"/>
      <c r="SGG3" s="128"/>
      <c r="SGH3" s="128"/>
      <c r="SGI3" s="128"/>
      <c r="SGJ3" s="128"/>
      <c r="SGK3" s="128"/>
      <c r="SGL3" s="128"/>
      <c r="SGM3" s="128"/>
      <c r="SGN3" s="128"/>
      <c r="SGO3" s="128"/>
      <c r="SGP3" s="128"/>
      <c r="SGQ3" s="128"/>
      <c r="SGR3" s="128"/>
      <c r="SGS3" s="128"/>
      <c r="SGT3" s="128"/>
      <c r="SGU3" s="128"/>
      <c r="SGV3" s="128"/>
      <c r="SGW3" s="128"/>
      <c r="SGX3" s="128"/>
      <c r="SGY3" s="128"/>
      <c r="SGZ3" s="128"/>
      <c r="SHA3" s="128"/>
      <c r="SHB3" s="128"/>
      <c r="SHC3" s="128"/>
      <c r="SHD3" s="128"/>
      <c r="SHE3" s="128"/>
      <c r="SHF3" s="128"/>
      <c r="SHG3" s="128"/>
      <c r="SHH3" s="128"/>
      <c r="SHI3" s="128"/>
      <c r="SHJ3" s="128"/>
      <c r="SHK3" s="128"/>
      <c r="SHL3" s="128"/>
      <c r="SHM3" s="128"/>
      <c r="SHN3" s="128"/>
      <c r="SHO3" s="128"/>
      <c r="SHP3" s="128"/>
      <c r="SHQ3" s="128"/>
      <c r="SHR3" s="128"/>
      <c r="SHS3" s="128"/>
      <c r="SHT3" s="128"/>
      <c r="SHU3" s="128"/>
      <c r="SHV3" s="128"/>
      <c r="SHW3" s="128"/>
      <c r="SHX3" s="128"/>
      <c r="SHY3" s="128"/>
      <c r="SHZ3" s="128"/>
      <c r="SIA3" s="128"/>
      <c r="SIB3" s="128"/>
      <c r="SIC3" s="128"/>
      <c r="SID3" s="128"/>
      <c r="SIE3" s="128"/>
      <c r="SIF3" s="128"/>
      <c r="SIG3" s="128"/>
      <c r="SIH3" s="128"/>
      <c r="SII3" s="128"/>
      <c r="SIJ3" s="128"/>
      <c r="SIK3" s="128"/>
      <c r="SIL3" s="128"/>
      <c r="SIM3" s="128"/>
      <c r="SIN3" s="128"/>
      <c r="SIO3" s="128"/>
      <c r="SIP3" s="128"/>
      <c r="SIQ3" s="128"/>
      <c r="SIR3" s="128"/>
      <c r="SIS3" s="128"/>
      <c r="SIT3" s="128"/>
      <c r="SIU3" s="128"/>
      <c r="SIV3" s="128"/>
      <c r="SIW3" s="128"/>
      <c r="SIX3" s="128"/>
      <c r="SIY3" s="128"/>
      <c r="SIZ3" s="128"/>
      <c r="SJA3" s="128"/>
      <c r="SJB3" s="128"/>
      <c r="SJC3" s="128"/>
      <c r="SJD3" s="128"/>
      <c r="SJE3" s="128"/>
      <c r="SJF3" s="128"/>
      <c r="SJG3" s="128"/>
      <c r="SJH3" s="128"/>
      <c r="SJI3" s="128"/>
      <c r="SJJ3" s="128"/>
      <c r="SJK3" s="128"/>
      <c r="SJL3" s="128"/>
      <c r="SJM3" s="128"/>
      <c r="SJN3" s="128"/>
      <c r="SJO3" s="128"/>
      <c r="SJP3" s="128"/>
      <c r="SJQ3" s="128"/>
      <c r="SJR3" s="128"/>
      <c r="SJS3" s="128"/>
      <c r="SJT3" s="128"/>
      <c r="SJU3" s="128"/>
      <c r="SJV3" s="128"/>
      <c r="SJW3" s="128"/>
      <c r="SJX3" s="128"/>
      <c r="SJY3" s="128"/>
      <c r="SJZ3" s="128"/>
      <c r="SKA3" s="128"/>
      <c r="SKB3" s="128"/>
      <c r="SKC3" s="128"/>
      <c r="SKD3" s="128"/>
      <c r="SKE3" s="128"/>
      <c r="SKF3" s="128"/>
      <c r="SKG3" s="128"/>
      <c r="SKH3" s="128"/>
      <c r="SKI3" s="128"/>
      <c r="SKJ3" s="128"/>
      <c r="SKK3" s="128"/>
      <c r="SKL3" s="128"/>
      <c r="SKM3" s="128"/>
      <c r="SKN3" s="128"/>
      <c r="SKO3" s="128"/>
      <c r="SKP3" s="128"/>
      <c r="SKQ3" s="128"/>
      <c r="SKR3" s="128"/>
      <c r="SKS3" s="128"/>
      <c r="SKT3" s="128"/>
      <c r="SKU3" s="128"/>
      <c r="SKV3" s="128"/>
      <c r="SKW3" s="128"/>
      <c r="SKX3" s="128"/>
      <c r="SKY3" s="128"/>
      <c r="SKZ3" s="128"/>
      <c r="SLA3" s="128"/>
      <c r="SLB3" s="128"/>
      <c r="SLC3" s="128"/>
      <c r="SLD3" s="128"/>
      <c r="SLE3" s="128"/>
      <c r="SLF3" s="128"/>
      <c r="SLG3" s="128"/>
      <c r="SLH3" s="128"/>
      <c r="SLI3" s="128"/>
      <c r="SLJ3" s="128"/>
      <c r="SLK3" s="128"/>
      <c r="SLL3" s="128"/>
      <c r="SLM3" s="128"/>
      <c r="SLN3" s="128"/>
      <c r="SLO3" s="128"/>
      <c r="SLP3" s="128"/>
      <c r="SLQ3" s="128"/>
      <c r="SLR3" s="128"/>
      <c r="SLS3" s="128"/>
      <c r="SLT3" s="128"/>
      <c r="SLU3" s="128"/>
      <c r="SLV3" s="128"/>
      <c r="SLW3" s="128"/>
      <c r="SLX3" s="128"/>
      <c r="SLY3" s="128"/>
      <c r="SLZ3" s="128"/>
      <c r="SMA3" s="128"/>
      <c r="SMB3" s="128"/>
      <c r="SMC3" s="128"/>
      <c r="SMD3" s="128"/>
      <c r="SME3" s="128"/>
      <c r="SMF3" s="128"/>
      <c r="SMG3" s="128"/>
      <c r="SMH3" s="128"/>
      <c r="SMI3" s="128"/>
      <c r="SMJ3" s="128"/>
      <c r="SMK3" s="128"/>
      <c r="SML3" s="128"/>
      <c r="SMM3" s="128"/>
      <c r="SMN3" s="128"/>
      <c r="SMO3" s="128"/>
      <c r="SMP3" s="128"/>
      <c r="SMQ3" s="128"/>
      <c r="SMR3" s="128"/>
      <c r="SMS3" s="128"/>
      <c r="SMT3" s="128"/>
      <c r="SMU3" s="128"/>
      <c r="SMV3" s="128"/>
      <c r="SMW3" s="128"/>
      <c r="SMX3" s="128"/>
      <c r="SMY3" s="128"/>
      <c r="SMZ3" s="128"/>
      <c r="SNA3" s="128"/>
      <c r="SNB3" s="128"/>
      <c r="SNC3" s="128"/>
      <c r="SND3" s="128"/>
      <c r="SNE3" s="128"/>
      <c r="SNF3" s="128"/>
      <c r="SNG3" s="128"/>
      <c r="SNH3" s="128"/>
      <c r="SNI3" s="128"/>
      <c r="SNJ3" s="128"/>
      <c r="SNK3" s="128"/>
      <c r="SNL3" s="128"/>
      <c r="SNM3" s="128"/>
      <c r="SNN3" s="128"/>
      <c r="SNO3" s="128"/>
      <c r="SNP3" s="128"/>
      <c r="SNQ3" s="128"/>
      <c r="SNR3" s="128"/>
      <c r="SNS3" s="128"/>
      <c r="SNT3" s="128"/>
      <c r="SNU3" s="128"/>
      <c r="SNV3" s="128"/>
      <c r="SNW3" s="128"/>
      <c r="SNX3" s="128"/>
      <c r="SNY3" s="128"/>
      <c r="SNZ3" s="128"/>
      <c r="SOA3" s="128"/>
      <c r="SOB3" s="128"/>
      <c r="SOC3" s="128"/>
      <c r="SOD3" s="128"/>
      <c r="SOE3" s="128"/>
      <c r="SOF3" s="128"/>
      <c r="SOG3" s="128"/>
      <c r="SOH3" s="128"/>
      <c r="SOI3" s="128"/>
      <c r="SOJ3" s="128"/>
      <c r="SOK3" s="128"/>
      <c r="SOL3" s="128"/>
      <c r="SOM3" s="128"/>
      <c r="SON3" s="128"/>
      <c r="SOO3" s="128"/>
      <c r="SOP3" s="128"/>
      <c r="SOQ3" s="128"/>
      <c r="SOR3" s="128"/>
      <c r="SOS3" s="128"/>
      <c r="SOT3" s="128"/>
      <c r="SOU3" s="128"/>
      <c r="SOV3" s="128"/>
      <c r="SOW3" s="128"/>
      <c r="SOX3" s="128"/>
      <c r="SOY3" s="128"/>
      <c r="SOZ3" s="128"/>
      <c r="SPA3" s="128"/>
      <c r="SPB3" s="128"/>
      <c r="SPC3" s="128"/>
      <c r="SPD3" s="128"/>
      <c r="SPE3" s="128"/>
      <c r="SPF3" s="128"/>
      <c r="SPG3" s="128"/>
      <c r="SPH3" s="128"/>
      <c r="SPI3" s="128"/>
      <c r="SPJ3" s="128"/>
      <c r="SPK3" s="128"/>
      <c r="SPL3" s="128"/>
      <c r="SPM3" s="128"/>
      <c r="SPN3" s="128"/>
      <c r="SPO3" s="128"/>
      <c r="SPP3" s="128"/>
      <c r="SPQ3" s="128"/>
      <c r="SPR3" s="128"/>
      <c r="SPS3" s="128"/>
      <c r="SPT3" s="128"/>
      <c r="SPU3" s="128"/>
      <c r="SPV3" s="128"/>
      <c r="SPW3" s="128"/>
      <c r="SPX3" s="128"/>
      <c r="SPY3" s="128"/>
      <c r="SPZ3" s="128"/>
      <c r="SQA3" s="128"/>
      <c r="SQB3" s="128"/>
      <c r="SQC3" s="128"/>
      <c r="SQD3" s="128"/>
      <c r="SQE3" s="128"/>
      <c r="SQF3" s="128"/>
      <c r="SQG3" s="128"/>
      <c r="SQH3" s="128"/>
      <c r="SQI3" s="128"/>
      <c r="SQJ3" s="128"/>
      <c r="SQK3" s="128"/>
      <c r="SQL3" s="128"/>
      <c r="SQM3" s="128"/>
      <c r="SQN3" s="128"/>
      <c r="SQO3" s="128"/>
      <c r="SQP3" s="128"/>
      <c r="SQQ3" s="128"/>
      <c r="SQR3" s="128"/>
      <c r="SQS3" s="128"/>
      <c r="SQT3" s="128"/>
      <c r="SQU3" s="128"/>
      <c r="SQV3" s="128"/>
      <c r="SQW3" s="128"/>
      <c r="SQX3" s="128"/>
      <c r="SQY3" s="128"/>
      <c r="SQZ3" s="128"/>
      <c r="SRA3" s="128"/>
      <c r="SRB3" s="128"/>
      <c r="SRC3" s="128"/>
      <c r="SRD3" s="128"/>
      <c r="SRE3" s="128"/>
      <c r="SRF3" s="128"/>
      <c r="SRG3" s="128"/>
      <c r="SRH3" s="128"/>
      <c r="SRI3" s="128"/>
      <c r="SRJ3" s="128"/>
      <c r="SRK3" s="128"/>
      <c r="SRL3" s="128"/>
      <c r="SRM3" s="128"/>
      <c r="SRN3" s="128"/>
      <c r="SRO3" s="128"/>
      <c r="SRP3" s="128"/>
      <c r="SRQ3" s="128"/>
      <c r="SRR3" s="128"/>
      <c r="SRS3" s="128"/>
      <c r="SRT3" s="128"/>
      <c r="SRU3" s="128"/>
      <c r="SRV3" s="128"/>
      <c r="SRW3" s="128"/>
      <c r="SRX3" s="128"/>
      <c r="SRY3" s="128"/>
      <c r="SRZ3" s="128"/>
      <c r="SSA3" s="128"/>
      <c r="SSB3" s="128"/>
      <c r="SSC3" s="128"/>
      <c r="SSD3" s="128"/>
      <c r="SSE3" s="128"/>
      <c r="SSF3" s="128"/>
      <c r="SSG3" s="128"/>
      <c r="SSH3" s="128"/>
      <c r="SSI3" s="128"/>
      <c r="SSJ3" s="128"/>
      <c r="SSK3" s="128"/>
      <c r="SSL3" s="128"/>
      <c r="SSM3" s="128"/>
      <c r="SSN3" s="128"/>
      <c r="SSO3" s="128"/>
      <c r="SSP3" s="128"/>
      <c r="SSQ3" s="128"/>
      <c r="SSR3" s="128"/>
      <c r="SSS3" s="128"/>
      <c r="SST3" s="128"/>
      <c r="SSU3" s="128"/>
      <c r="SSV3" s="128"/>
      <c r="SSW3" s="128"/>
      <c r="SSX3" s="128"/>
      <c r="SSY3" s="128"/>
      <c r="SSZ3" s="128"/>
      <c r="STA3" s="128"/>
      <c r="STB3" s="128"/>
      <c r="STC3" s="128"/>
      <c r="STD3" s="128"/>
      <c r="STE3" s="128"/>
      <c r="STF3" s="128"/>
      <c r="STG3" s="128"/>
      <c r="STH3" s="128"/>
      <c r="STI3" s="128"/>
      <c r="STJ3" s="128"/>
      <c r="STK3" s="128"/>
      <c r="STL3" s="128"/>
      <c r="STM3" s="128"/>
      <c r="STN3" s="128"/>
      <c r="STO3" s="128"/>
      <c r="STP3" s="128"/>
      <c r="STQ3" s="128"/>
      <c r="STR3" s="128"/>
      <c r="STS3" s="128"/>
      <c r="STT3" s="128"/>
      <c r="STU3" s="128"/>
      <c r="STV3" s="128"/>
      <c r="STW3" s="128"/>
      <c r="STX3" s="128"/>
      <c r="STY3" s="128"/>
      <c r="STZ3" s="128"/>
      <c r="SUA3" s="128"/>
      <c r="SUB3" s="128"/>
      <c r="SUC3" s="128"/>
      <c r="SUD3" s="128"/>
      <c r="SUE3" s="128"/>
      <c r="SUF3" s="128"/>
      <c r="SUG3" s="128"/>
      <c r="SUH3" s="128"/>
      <c r="SUI3" s="128"/>
      <c r="SUJ3" s="128"/>
      <c r="SUK3" s="128"/>
      <c r="SUL3" s="128"/>
      <c r="SUM3" s="128"/>
      <c r="SUN3" s="128"/>
      <c r="SUO3" s="128"/>
      <c r="SUP3" s="128"/>
      <c r="SUQ3" s="128"/>
      <c r="SUR3" s="128"/>
      <c r="SUS3" s="128"/>
      <c r="SUT3" s="128"/>
      <c r="SUU3" s="128"/>
      <c r="SUV3" s="128"/>
      <c r="SUW3" s="128"/>
      <c r="SUX3" s="128"/>
      <c r="SUY3" s="128"/>
      <c r="SUZ3" s="128"/>
      <c r="SVA3" s="128"/>
      <c r="SVB3" s="128"/>
      <c r="SVC3" s="128"/>
      <c r="SVD3" s="128"/>
      <c r="SVE3" s="128"/>
      <c r="SVF3" s="128"/>
      <c r="SVG3" s="128"/>
      <c r="SVH3" s="128"/>
      <c r="SVI3" s="128"/>
      <c r="SVJ3" s="128"/>
      <c r="SVK3" s="128"/>
      <c r="SVL3" s="128"/>
      <c r="SVM3" s="128"/>
      <c r="SVN3" s="128"/>
      <c r="SVO3" s="128"/>
      <c r="SVP3" s="128"/>
      <c r="SVQ3" s="128"/>
      <c r="SVR3" s="128"/>
      <c r="SVS3" s="128"/>
      <c r="SVT3" s="128"/>
      <c r="SVU3" s="128"/>
      <c r="SVV3" s="128"/>
      <c r="SVW3" s="128"/>
      <c r="SVX3" s="128"/>
      <c r="SVY3" s="128"/>
      <c r="SVZ3" s="128"/>
      <c r="SWA3" s="128"/>
      <c r="SWB3" s="128"/>
      <c r="SWC3" s="128"/>
      <c r="SWD3" s="128"/>
      <c r="SWE3" s="128"/>
      <c r="SWF3" s="128"/>
      <c r="SWG3" s="128"/>
      <c r="SWH3" s="128"/>
      <c r="SWI3" s="128"/>
      <c r="SWJ3" s="128"/>
      <c r="SWK3" s="128"/>
      <c r="SWL3" s="128"/>
      <c r="SWM3" s="128"/>
      <c r="SWN3" s="128"/>
      <c r="SWO3" s="128"/>
      <c r="SWP3" s="128"/>
      <c r="SWQ3" s="128"/>
      <c r="SWR3" s="128"/>
      <c r="SWS3" s="128"/>
      <c r="SWT3" s="128"/>
      <c r="SWU3" s="128"/>
      <c r="SWV3" s="128"/>
      <c r="SWW3" s="128"/>
      <c r="SWX3" s="128"/>
      <c r="SWY3" s="128"/>
      <c r="SWZ3" s="128"/>
      <c r="SXA3" s="128"/>
      <c r="SXB3" s="128"/>
      <c r="SXC3" s="128"/>
      <c r="SXD3" s="128"/>
      <c r="SXE3" s="128"/>
      <c r="SXF3" s="128"/>
      <c r="SXG3" s="128"/>
      <c r="SXH3" s="128"/>
      <c r="SXI3" s="128"/>
      <c r="SXJ3" s="128"/>
      <c r="SXK3" s="128"/>
      <c r="SXL3" s="128"/>
      <c r="SXM3" s="128"/>
      <c r="SXN3" s="128"/>
      <c r="SXO3" s="128"/>
      <c r="SXP3" s="128"/>
      <c r="SXQ3" s="128"/>
      <c r="SXR3" s="128"/>
      <c r="SXS3" s="128"/>
      <c r="SXT3" s="128"/>
      <c r="SXU3" s="128"/>
      <c r="SXV3" s="128"/>
      <c r="SXW3" s="128"/>
      <c r="SXX3" s="128"/>
      <c r="SXY3" s="128"/>
      <c r="SXZ3" s="128"/>
      <c r="SYA3" s="128"/>
      <c r="SYB3" s="128"/>
      <c r="SYC3" s="128"/>
      <c r="SYD3" s="128"/>
      <c r="SYE3" s="128"/>
      <c r="SYF3" s="128"/>
      <c r="SYG3" s="128"/>
      <c r="SYH3" s="128"/>
      <c r="SYI3" s="128"/>
      <c r="SYJ3" s="128"/>
      <c r="SYK3" s="128"/>
      <c r="SYL3" s="128"/>
      <c r="SYM3" s="128"/>
      <c r="SYN3" s="128"/>
      <c r="SYO3" s="128"/>
      <c r="SYP3" s="128"/>
      <c r="SYQ3" s="128"/>
      <c r="SYR3" s="128"/>
      <c r="SYS3" s="128"/>
      <c r="SYT3" s="128"/>
      <c r="SYU3" s="128"/>
      <c r="SYV3" s="128"/>
      <c r="SYW3" s="128"/>
      <c r="SYX3" s="128"/>
      <c r="SYY3" s="128"/>
      <c r="SYZ3" s="128"/>
      <c r="SZA3" s="128"/>
      <c r="SZB3" s="128"/>
      <c r="SZC3" s="128"/>
      <c r="SZD3" s="128"/>
      <c r="SZE3" s="128"/>
      <c r="SZF3" s="128"/>
      <c r="SZG3" s="128"/>
      <c r="SZH3" s="128"/>
      <c r="SZI3" s="128"/>
      <c r="SZJ3" s="128"/>
      <c r="SZK3" s="128"/>
      <c r="SZL3" s="128"/>
      <c r="SZM3" s="128"/>
      <c r="SZN3" s="128"/>
      <c r="SZO3" s="128"/>
      <c r="SZP3" s="128"/>
      <c r="SZQ3" s="128"/>
      <c r="SZR3" s="128"/>
      <c r="SZS3" s="128"/>
      <c r="SZT3" s="128"/>
      <c r="SZU3" s="128"/>
      <c r="SZV3" s="128"/>
      <c r="SZW3" s="128"/>
      <c r="SZX3" s="128"/>
      <c r="SZY3" s="128"/>
      <c r="SZZ3" s="128"/>
      <c r="TAA3" s="128"/>
      <c r="TAB3" s="128"/>
      <c r="TAC3" s="128"/>
      <c r="TAD3" s="128"/>
      <c r="TAE3" s="128"/>
      <c r="TAF3" s="128"/>
      <c r="TAG3" s="128"/>
      <c r="TAH3" s="128"/>
      <c r="TAI3" s="128"/>
      <c r="TAJ3" s="128"/>
      <c r="TAK3" s="128"/>
      <c r="TAL3" s="128"/>
      <c r="TAM3" s="128"/>
      <c r="TAN3" s="128"/>
      <c r="TAO3" s="128"/>
      <c r="TAP3" s="128"/>
      <c r="TAQ3" s="128"/>
      <c r="TAR3" s="128"/>
      <c r="TAS3" s="128"/>
      <c r="TAT3" s="128"/>
      <c r="TAU3" s="128"/>
      <c r="TAV3" s="128"/>
      <c r="TAW3" s="128"/>
      <c r="TAX3" s="128"/>
      <c r="TAY3" s="128"/>
      <c r="TAZ3" s="128"/>
      <c r="TBA3" s="128"/>
      <c r="TBB3" s="128"/>
      <c r="TBC3" s="128"/>
      <c r="TBD3" s="128"/>
      <c r="TBE3" s="128"/>
      <c r="TBF3" s="128"/>
      <c r="TBG3" s="128"/>
      <c r="TBH3" s="128"/>
      <c r="TBI3" s="128"/>
      <c r="TBJ3" s="128"/>
      <c r="TBK3" s="128"/>
      <c r="TBL3" s="128"/>
      <c r="TBM3" s="128"/>
      <c r="TBN3" s="128"/>
      <c r="TBO3" s="128"/>
      <c r="TBP3" s="128"/>
      <c r="TBQ3" s="128"/>
      <c r="TBR3" s="128"/>
      <c r="TBS3" s="128"/>
      <c r="TBT3" s="128"/>
      <c r="TBU3" s="128"/>
      <c r="TBV3" s="128"/>
      <c r="TBW3" s="128"/>
      <c r="TBX3" s="128"/>
      <c r="TBY3" s="128"/>
      <c r="TBZ3" s="128"/>
      <c r="TCA3" s="128"/>
      <c r="TCB3" s="128"/>
      <c r="TCC3" s="128"/>
      <c r="TCD3" s="128"/>
      <c r="TCE3" s="128"/>
      <c r="TCF3" s="128"/>
      <c r="TCG3" s="128"/>
      <c r="TCH3" s="128"/>
      <c r="TCI3" s="128"/>
      <c r="TCJ3" s="128"/>
      <c r="TCK3" s="128"/>
      <c r="TCL3" s="128"/>
      <c r="TCM3" s="128"/>
      <c r="TCN3" s="128"/>
      <c r="TCO3" s="128"/>
      <c r="TCP3" s="128"/>
      <c r="TCQ3" s="128"/>
      <c r="TCR3" s="128"/>
      <c r="TCS3" s="128"/>
      <c r="TCT3" s="128"/>
      <c r="TCU3" s="128"/>
      <c r="TCV3" s="128"/>
      <c r="TCW3" s="128"/>
      <c r="TCX3" s="128"/>
      <c r="TCY3" s="128"/>
      <c r="TCZ3" s="128"/>
      <c r="TDA3" s="128"/>
      <c r="TDB3" s="128"/>
      <c r="TDC3" s="128"/>
      <c r="TDD3" s="128"/>
      <c r="TDE3" s="128"/>
      <c r="TDF3" s="128"/>
      <c r="TDG3" s="128"/>
      <c r="TDH3" s="128"/>
      <c r="TDI3" s="128"/>
      <c r="TDJ3" s="128"/>
      <c r="TDK3" s="128"/>
      <c r="TDL3" s="128"/>
      <c r="TDM3" s="128"/>
      <c r="TDN3" s="128"/>
      <c r="TDO3" s="128"/>
      <c r="TDP3" s="128"/>
      <c r="TDQ3" s="128"/>
      <c r="TDR3" s="128"/>
      <c r="TDS3" s="128"/>
      <c r="TDT3" s="128"/>
      <c r="TDU3" s="128"/>
      <c r="TDV3" s="128"/>
      <c r="TDW3" s="128"/>
      <c r="TDX3" s="128"/>
      <c r="TDY3" s="128"/>
      <c r="TDZ3" s="128"/>
      <c r="TEA3" s="128"/>
      <c r="TEB3" s="128"/>
      <c r="TEC3" s="128"/>
      <c r="TED3" s="128"/>
      <c r="TEE3" s="128"/>
      <c r="TEF3" s="128"/>
      <c r="TEG3" s="128"/>
      <c r="TEH3" s="128"/>
      <c r="TEI3" s="128"/>
      <c r="TEJ3" s="128"/>
      <c r="TEK3" s="128"/>
      <c r="TEL3" s="128"/>
      <c r="TEM3" s="128"/>
      <c r="TEN3" s="128"/>
      <c r="TEO3" s="128"/>
      <c r="TEP3" s="128"/>
      <c r="TEQ3" s="128"/>
      <c r="TER3" s="128"/>
      <c r="TES3" s="128"/>
      <c r="TET3" s="128"/>
      <c r="TEU3" s="128"/>
      <c r="TEV3" s="128"/>
      <c r="TEW3" s="128"/>
      <c r="TEX3" s="128"/>
      <c r="TEY3" s="128"/>
      <c r="TEZ3" s="128"/>
      <c r="TFA3" s="128"/>
      <c r="TFB3" s="128"/>
      <c r="TFC3" s="128"/>
      <c r="TFD3" s="128"/>
      <c r="TFE3" s="128"/>
      <c r="TFF3" s="128"/>
      <c r="TFG3" s="128"/>
      <c r="TFH3" s="128"/>
      <c r="TFI3" s="128"/>
      <c r="TFJ3" s="128"/>
      <c r="TFK3" s="128"/>
      <c r="TFL3" s="128"/>
      <c r="TFM3" s="128"/>
      <c r="TFN3" s="128"/>
      <c r="TFO3" s="128"/>
      <c r="TFP3" s="128"/>
      <c r="TFQ3" s="128"/>
      <c r="TFR3" s="128"/>
      <c r="TFS3" s="128"/>
      <c r="TFT3" s="128"/>
      <c r="TFU3" s="128"/>
      <c r="TFV3" s="128"/>
      <c r="TFW3" s="128"/>
      <c r="TFX3" s="128"/>
      <c r="TFY3" s="128"/>
      <c r="TFZ3" s="128"/>
      <c r="TGA3" s="128"/>
      <c r="TGB3" s="128"/>
      <c r="TGC3" s="128"/>
      <c r="TGD3" s="128"/>
      <c r="TGE3" s="128"/>
      <c r="TGF3" s="128"/>
      <c r="TGG3" s="128"/>
      <c r="TGH3" s="128"/>
      <c r="TGI3" s="128"/>
      <c r="TGJ3" s="128"/>
      <c r="TGK3" s="128"/>
      <c r="TGL3" s="128"/>
      <c r="TGM3" s="128"/>
      <c r="TGN3" s="128"/>
      <c r="TGO3" s="128"/>
      <c r="TGP3" s="128"/>
      <c r="TGQ3" s="128"/>
      <c r="TGR3" s="128"/>
      <c r="TGS3" s="128"/>
      <c r="TGT3" s="128"/>
      <c r="TGU3" s="128"/>
      <c r="TGV3" s="128"/>
      <c r="TGW3" s="128"/>
      <c r="TGX3" s="128"/>
      <c r="TGY3" s="128"/>
      <c r="TGZ3" s="128"/>
      <c r="THA3" s="128"/>
      <c r="THB3" s="128"/>
      <c r="THC3" s="128"/>
      <c r="THD3" s="128"/>
      <c r="THE3" s="128"/>
      <c r="THF3" s="128"/>
      <c r="THG3" s="128"/>
      <c r="THH3" s="128"/>
      <c r="THI3" s="128"/>
      <c r="THJ3" s="128"/>
      <c r="THK3" s="128"/>
      <c r="THL3" s="128"/>
      <c r="THM3" s="128"/>
      <c r="THN3" s="128"/>
      <c r="THO3" s="128"/>
      <c r="THP3" s="128"/>
      <c r="THQ3" s="128"/>
      <c r="THR3" s="128"/>
      <c r="THS3" s="128"/>
      <c r="THT3" s="128"/>
      <c r="THU3" s="128"/>
      <c r="THV3" s="128"/>
      <c r="THW3" s="128"/>
      <c r="THX3" s="128"/>
      <c r="THY3" s="128"/>
      <c r="THZ3" s="128"/>
      <c r="TIA3" s="128"/>
      <c r="TIB3" s="128"/>
      <c r="TIC3" s="128"/>
      <c r="TID3" s="128"/>
      <c r="TIE3" s="128"/>
      <c r="TIF3" s="128"/>
      <c r="TIG3" s="128"/>
      <c r="TIH3" s="128"/>
      <c r="TII3" s="128"/>
      <c r="TIJ3" s="128"/>
      <c r="TIK3" s="128"/>
      <c r="TIL3" s="128"/>
      <c r="TIM3" s="128"/>
      <c r="TIN3" s="128"/>
      <c r="TIO3" s="128"/>
      <c r="TIP3" s="128"/>
      <c r="TIQ3" s="128"/>
      <c r="TIR3" s="128"/>
      <c r="TIS3" s="128"/>
      <c r="TIT3" s="128"/>
      <c r="TIU3" s="128"/>
      <c r="TIV3" s="128"/>
      <c r="TIW3" s="128"/>
      <c r="TIX3" s="128"/>
      <c r="TIY3" s="128"/>
      <c r="TIZ3" s="128"/>
      <c r="TJA3" s="128"/>
      <c r="TJB3" s="128"/>
      <c r="TJC3" s="128"/>
      <c r="TJD3" s="128"/>
      <c r="TJE3" s="128"/>
      <c r="TJF3" s="128"/>
      <c r="TJG3" s="128"/>
      <c r="TJH3" s="128"/>
      <c r="TJI3" s="128"/>
      <c r="TJJ3" s="128"/>
      <c r="TJK3" s="128"/>
      <c r="TJL3" s="128"/>
      <c r="TJM3" s="128"/>
      <c r="TJN3" s="128"/>
      <c r="TJO3" s="128"/>
      <c r="TJP3" s="128"/>
      <c r="TJQ3" s="128"/>
      <c r="TJR3" s="128"/>
      <c r="TJS3" s="128"/>
      <c r="TJT3" s="128"/>
      <c r="TJU3" s="128"/>
      <c r="TJV3" s="128"/>
      <c r="TJW3" s="128"/>
      <c r="TJX3" s="128"/>
      <c r="TJY3" s="128"/>
      <c r="TJZ3" s="128"/>
      <c r="TKA3" s="128"/>
      <c r="TKB3" s="128"/>
      <c r="TKC3" s="128"/>
      <c r="TKD3" s="128"/>
      <c r="TKE3" s="128"/>
      <c r="TKF3" s="128"/>
      <c r="TKG3" s="128"/>
      <c r="TKH3" s="128"/>
      <c r="TKI3" s="128"/>
      <c r="TKJ3" s="128"/>
      <c r="TKK3" s="128"/>
      <c r="TKL3" s="128"/>
      <c r="TKM3" s="128"/>
      <c r="TKN3" s="128"/>
      <c r="TKO3" s="128"/>
      <c r="TKP3" s="128"/>
      <c r="TKQ3" s="128"/>
      <c r="TKR3" s="128"/>
      <c r="TKS3" s="128"/>
      <c r="TKT3" s="128"/>
      <c r="TKU3" s="128"/>
      <c r="TKV3" s="128"/>
      <c r="TKW3" s="128"/>
      <c r="TKX3" s="128"/>
      <c r="TKY3" s="128"/>
      <c r="TKZ3" s="128"/>
      <c r="TLA3" s="128"/>
      <c r="TLB3" s="128"/>
      <c r="TLC3" s="128"/>
      <c r="TLD3" s="128"/>
      <c r="TLE3" s="128"/>
      <c r="TLF3" s="128"/>
      <c r="TLG3" s="128"/>
      <c r="TLH3" s="128"/>
      <c r="TLI3" s="128"/>
      <c r="TLJ3" s="128"/>
      <c r="TLK3" s="128"/>
      <c r="TLL3" s="128"/>
      <c r="TLM3" s="128"/>
      <c r="TLN3" s="128"/>
      <c r="TLO3" s="128"/>
      <c r="TLP3" s="128"/>
      <c r="TLQ3" s="128"/>
      <c r="TLR3" s="128"/>
      <c r="TLS3" s="128"/>
      <c r="TLT3" s="128"/>
      <c r="TLU3" s="128"/>
      <c r="TLV3" s="128"/>
      <c r="TLW3" s="128"/>
      <c r="TLX3" s="128"/>
      <c r="TLY3" s="128"/>
      <c r="TLZ3" s="128"/>
      <c r="TMA3" s="128"/>
      <c r="TMB3" s="128"/>
      <c r="TMC3" s="128"/>
      <c r="TMD3" s="128"/>
      <c r="TME3" s="128"/>
      <c r="TMF3" s="128"/>
      <c r="TMG3" s="128"/>
      <c r="TMH3" s="128"/>
      <c r="TMI3" s="128"/>
      <c r="TMJ3" s="128"/>
      <c r="TMK3" s="128"/>
      <c r="TML3" s="128"/>
      <c r="TMM3" s="128"/>
      <c r="TMN3" s="128"/>
      <c r="TMO3" s="128"/>
      <c r="TMP3" s="128"/>
      <c r="TMQ3" s="128"/>
      <c r="TMR3" s="128"/>
      <c r="TMS3" s="128"/>
      <c r="TMT3" s="128"/>
      <c r="TMU3" s="128"/>
      <c r="TMV3" s="128"/>
      <c r="TMW3" s="128"/>
      <c r="TMX3" s="128"/>
      <c r="TMY3" s="128"/>
      <c r="TMZ3" s="128"/>
      <c r="TNA3" s="128"/>
      <c r="TNB3" s="128"/>
      <c r="TNC3" s="128"/>
      <c r="TND3" s="128"/>
      <c r="TNE3" s="128"/>
      <c r="TNF3" s="128"/>
      <c r="TNG3" s="128"/>
      <c r="TNH3" s="128"/>
      <c r="TNI3" s="128"/>
      <c r="TNJ3" s="128"/>
      <c r="TNK3" s="128"/>
      <c r="TNL3" s="128"/>
      <c r="TNM3" s="128"/>
      <c r="TNN3" s="128"/>
      <c r="TNO3" s="128"/>
      <c r="TNP3" s="128"/>
      <c r="TNQ3" s="128"/>
      <c r="TNR3" s="128"/>
      <c r="TNS3" s="128"/>
      <c r="TNT3" s="128"/>
      <c r="TNU3" s="128"/>
      <c r="TNV3" s="128"/>
      <c r="TNW3" s="128"/>
      <c r="TNX3" s="128"/>
      <c r="TNY3" s="128"/>
      <c r="TNZ3" s="128"/>
      <c r="TOA3" s="128"/>
      <c r="TOB3" s="128"/>
      <c r="TOC3" s="128"/>
      <c r="TOD3" s="128"/>
      <c r="TOE3" s="128"/>
      <c r="TOF3" s="128"/>
      <c r="TOG3" s="128"/>
      <c r="TOH3" s="128"/>
      <c r="TOI3" s="128"/>
      <c r="TOJ3" s="128"/>
      <c r="TOK3" s="128"/>
      <c r="TOL3" s="128"/>
      <c r="TOM3" s="128"/>
      <c r="TON3" s="128"/>
      <c r="TOO3" s="128"/>
      <c r="TOP3" s="128"/>
      <c r="TOQ3" s="128"/>
      <c r="TOR3" s="128"/>
      <c r="TOS3" s="128"/>
      <c r="TOT3" s="128"/>
      <c r="TOU3" s="128"/>
      <c r="TOV3" s="128"/>
      <c r="TOW3" s="128"/>
      <c r="TOX3" s="128"/>
      <c r="TOY3" s="128"/>
      <c r="TOZ3" s="128"/>
      <c r="TPA3" s="128"/>
      <c r="TPB3" s="128"/>
      <c r="TPC3" s="128"/>
      <c r="TPD3" s="128"/>
      <c r="TPE3" s="128"/>
      <c r="TPF3" s="128"/>
      <c r="TPG3" s="128"/>
      <c r="TPH3" s="128"/>
      <c r="TPI3" s="128"/>
      <c r="TPJ3" s="128"/>
      <c r="TPK3" s="128"/>
      <c r="TPL3" s="128"/>
      <c r="TPM3" s="128"/>
      <c r="TPN3" s="128"/>
      <c r="TPO3" s="128"/>
      <c r="TPP3" s="128"/>
      <c r="TPQ3" s="128"/>
      <c r="TPR3" s="128"/>
      <c r="TPS3" s="128"/>
      <c r="TPT3" s="128"/>
      <c r="TPU3" s="128"/>
      <c r="TPV3" s="128"/>
      <c r="TPW3" s="128"/>
      <c r="TPX3" s="128"/>
      <c r="TPY3" s="128"/>
      <c r="TPZ3" s="128"/>
      <c r="TQA3" s="128"/>
      <c r="TQB3" s="128"/>
      <c r="TQC3" s="128"/>
      <c r="TQD3" s="128"/>
      <c r="TQE3" s="128"/>
      <c r="TQF3" s="128"/>
      <c r="TQG3" s="128"/>
      <c r="TQH3" s="128"/>
      <c r="TQI3" s="128"/>
      <c r="TQJ3" s="128"/>
      <c r="TQK3" s="128"/>
      <c r="TQL3" s="128"/>
      <c r="TQM3" s="128"/>
      <c r="TQN3" s="128"/>
      <c r="TQO3" s="128"/>
      <c r="TQP3" s="128"/>
      <c r="TQQ3" s="128"/>
      <c r="TQR3" s="128"/>
      <c r="TQS3" s="128"/>
      <c r="TQT3" s="128"/>
      <c r="TQU3" s="128"/>
      <c r="TQV3" s="128"/>
      <c r="TQW3" s="128"/>
      <c r="TQX3" s="128"/>
      <c r="TQY3" s="128"/>
      <c r="TQZ3" s="128"/>
      <c r="TRA3" s="128"/>
      <c r="TRB3" s="128"/>
      <c r="TRC3" s="128"/>
      <c r="TRD3" s="128"/>
      <c r="TRE3" s="128"/>
      <c r="TRF3" s="128"/>
      <c r="TRG3" s="128"/>
      <c r="TRH3" s="128"/>
      <c r="TRI3" s="128"/>
      <c r="TRJ3" s="128"/>
      <c r="TRK3" s="128"/>
      <c r="TRL3" s="128"/>
      <c r="TRM3" s="128"/>
      <c r="TRN3" s="128"/>
      <c r="TRO3" s="128"/>
      <c r="TRP3" s="128"/>
      <c r="TRQ3" s="128"/>
      <c r="TRR3" s="128"/>
      <c r="TRS3" s="128"/>
      <c r="TRT3" s="128"/>
      <c r="TRU3" s="128"/>
      <c r="TRV3" s="128"/>
      <c r="TRW3" s="128"/>
      <c r="TRX3" s="128"/>
      <c r="TRY3" s="128"/>
      <c r="TRZ3" s="128"/>
      <c r="TSA3" s="128"/>
      <c r="TSB3" s="128"/>
      <c r="TSC3" s="128"/>
      <c r="TSD3" s="128"/>
      <c r="TSE3" s="128"/>
      <c r="TSF3" s="128"/>
      <c r="TSG3" s="128"/>
      <c r="TSH3" s="128"/>
      <c r="TSI3" s="128"/>
      <c r="TSJ3" s="128"/>
      <c r="TSK3" s="128"/>
      <c r="TSL3" s="128"/>
      <c r="TSM3" s="128"/>
      <c r="TSN3" s="128"/>
      <c r="TSO3" s="128"/>
      <c r="TSP3" s="128"/>
      <c r="TSQ3" s="128"/>
      <c r="TSR3" s="128"/>
      <c r="TSS3" s="128"/>
      <c r="TST3" s="128"/>
      <c r="TSU3" s="128"/>
      <c r="TSV3" s="128"/>
      <c r="TSW3" s="128"/>
      <c r="TSX3" s="128"/>
      <c r="TSY3" s="128"/>
      <c r="TSZ3" s="128"/>
      <c r="TTA3" s="128"/>
      <c r="TTB3" s="128"/>
      <c r="TTC3" s="128"/>
      <c r="TTD3" s="128"/>
      <c r="TTE3" s="128"/>
      <c r="TTF3" s="128"/>
      <c r="TTG3" s="128"/>
      <c r="TTH3" s="128"/>
      <c r="TTI3" s="128"/>
      <c r="TTJ3" s="128"/>
      <c r="TTK3" s="128"/>
      <c r="TTL3" s="128"/>
      <c r="TTM3" s="128"/>
      <c r="TTN3" s="128"/>
      <c r="TTO3" s="128"/>
      <c r="TTP3" s="128"/>
      <c r="TTQ3" s="128"/>
      <c r="TTR3" s="128"/>
      <c r="TTS3" s="128"/>
      <c r="TTT3" s="128"/>
      <c r="TTU3" s="128"/>
      <c r="TTV3" s="128"/>
      <c r="TTW3" s="128"/>
      <c r="TTX3" s="128"/>
      <c r="TTY3" s="128"/>
      <c r="TTZ3" s="128"/>
      <c r="TUA3" s="128"/>
      <c r="TUB3" s="128"/>
      <c r="TUC3" s="128"/>
      <c r="TUD3" s="128"/>
      <c r="TUE3" s="128"/>
      <c r="TUF3" s="128"/>
      <c r="TUG3" s="128"/>
      <c r="TUH3" s="128"/>
      <c r="TUI3" s="128"/>
      <c r="TUJ3" s="128"/>
      <c r="TUK3" s="128"/>
      <c r="TUL3" s="128"/>
      <c r="TUM3" s="128"/>
      <c r="TUN3" s="128"/>
      <c r="TUO3" s="128"/>
      <c r="TUP3" s="128"/>
      <c r="TUQ3" s="128"/>
      <c r="TUR3" s="128"/>
      <c r="TUS3" s="128"/>
      <c r="TUT3" s="128"/>
      <c r="TUU3" s="128"/>
      <c r="TUV3" s="128"/>
      <c r="TUW3" s="128"/>
      <c r="TUX3" s="128"/>
      <c r="TUY3" s="128"/>
      <c r="TUZ3" s="128"/>
      <c r="TVA3" s="128"/>
      <c r="TVB3" s="128"/>
      <c r="TVC3" s="128"/>
      <c r="TVD3" s="128"/>
      <c r="TVE3" s="128"/>
      <c r="TVF3" s="128"/>
      <c r="TVG3" s="128"/>
      <c r="TVH3" s="128"/>
      <c r="TVI3" s="128"/>
      <c r="TVJ3" s="128"/>
      <c r="TVK3" s="128"/>
      <c r="TVL3" s="128"/>
      <c r="TVM3" s="128"/>
      <c r="TVN3" s="128"/>
      <c r="TVO3" s="128"/>
      <c r="TVP3" s="128"/>
      <c r="TVQ3" s="128"/>
      <c r="TVR3" s="128"/>
      <c r="TVS3" s="128"/>
      <c r="TVT3" s="128"/>
      <c r="TVU3" s="128"/>
      <c r="TVV3" s="128"/>
      <c r="TVW3" s="128"/>
      <c r="TVX3" s="128"/>
      <c r="TVY3" s="128"/>
      <c r="TVZ3" s="128"/>
      <c r="TWA3" s="128"/>
      <c r="TWB3" s="128"/>
      <c r="TWC3" s="128"/>
      <c r="TWD3" s="128"/>
      <c r="TWE3" s="128"/>
      <c r="TWF3" s="128"/>
      <c r="TWG3" s="128"/>
      <c r="TWH3" s="128"/>
      <c r="TWI3" s="128"/>
      <c r="TWJ3" s="128"/>
      <c r="TWK3" s="128"/>
      <c r="TWL3" s="128"/>
      <c r="TWM3" s="128"/>
      <c r="TWN3" s="128"/>
      <c r="TWO3" s="128"/>
      <c r="TWP3" s="128"/>
      <c r="TWQ3" s="128"/>
      <c r="TWR3" s="128"/>
      <c r="TWS3" s="128"/>
      <c r="TWT3" s="128"/>
      <c r="TWU3" s="128"/>
      <c r="TWV3" s="128"/>
      <c r="TWW3" s="128"/>
      <c r="TWX3" s="128"/>
      <c r="TWY3" s="128"/>
      <c r="TWZ3" s="128"/>
      <c r="TXA3" s="128"/>
      <c r="TXB3" s="128"/>
      <c r="TXC3" s="128"/>
      <c r="TXD3" s="128"/>
      <c r="TXE3" s="128"/>
      <c r="TXF3" s="128"/>
      <c r="TXG3" s="128"/>
      <c r="TXH3" s="128"/>
      <c r="TXI3" s="128"/>
      <c r="TXJ3" s="128"/>
      <c r="TXK3" s="128"/>
      <c r="TXL3" s="128"/>
      <c r="TXM3" s="128"/>
      <c r="TXN3" s="128"/>
      <c r="TXO3" s="128"/>
      <c r="TXP3" s="128"/>
      <c r="TXQ3" s="128"/>
      <c r="TXR3" s="128"/>
      <c r="TXS3" s="128"/>
      <c r="TXT3" s="128"/>
      <c r="TXU3" s="128"/>
      <c r="TXV3" s="128"/>
      <c r="TXW3" s="128"/>
      <c r="TXX3" s="128"/>
      <c r="TXY3" s="128"/>
      <c r="TXZ3" s="128"/>
      <c r="TYA3" s="128"/>
      <c r="TYB3" s="128"/>
      <c r="TYC3" s="128"/>
      <c r="TYD3" s="128"/>
      <c r="TYE3" s="128"/>
      <c r="TYF3" s="128"/>
      <c r="TYG3" s="128"/>
      <c r="TYH3" s="128"/>
      <c r="TYI3" s="128"/>
      <c r="TYJ3" s="128"/>
      <c r="TYK3" s="128"/>
      <c r="TYL3" s="128"/>
      <c r="TYM3" s="128"/>
      <c r="TYN3" s="128"/>
      <c r="TYO3" s="128"/>
      <c r="TYP3" s="128"/>
      <c r="TYQ3" s="128"/>
      <c r="TYR3" s="128"/>
      <c r="TYS3" s="128"/>
      <c r="TYT3" s="128"/>
      <c r="TYU3" s="128"/>
      <c r="TYV3" s="128"/>
      <c r="TYW3" s="128"/>
      <c r="TYX3" s="128"/>
      <c r="TYY3" s="128"/>
      <c r="TYZ3" s="128"/>
      <c r="TZA3" s="128"/>
      <c r="TZB3" s="128"/>
      <c r="TZC3" s="128"/>
      <c r="TZD3" s="128"/>
      <c r="TZE3" s="128"/>
      <c r="TZF3" s="128"/>
      <c r="TZG3" s="128"/>
      <c r="TZH3" s="128"/>
      <c r="TZI3" s="128"/>
      <c r="TZJ3" s="128"/>
      <c r="TZK3" s="128"/>
      <c r="TZL3" s="128"/>
      <c r="TZM3" s="128"/>
      <c r="TZN3" s="128"/>
      <c r="TZO3" s="128"/>
      <c r="TZP3" s="128"/>
      <c r="TZQ3" s="128"/>
      <c r="TZR3" s="128"/>
      <c r="TZS3" s="128"/>
      <c r="TZT3" s="128"/>
      <c r="TZU3" s="128"/>
      <c r="TZV3" s="128"/>
      <c r="TZW3" s="128"/>
      <c r="TZX3" s="128"/>
      <c r="TZY3" s="128"/>
      <c r="TZZ3" s="128"/>
      <c r="UAA3" s="128"/>
      <c r="UAB3" s="128"/>
      <c r="UAC3" s="128"/>
      <c r="UAD3" s="128"/>
      <c r="UAE3" s="128"/>
      <c r="UAF3" s="128"/>
      <c r="UAG3" s="128"/>
      <c r="UAH3" s="128"/>
      <c r="UAI3" s="128"/>
      <c r="UAJ3" s="128"/>
      <c r="UAK3" s="128"/>
      <c r="UAL3" s="128"/>
      <c r="UAM3" s="128"/>
      <c r="UAN3" s="128"/>
      <c r="UAO3" s="128"/>
      <c r="UAP3" s="128"/>
      <c r="UAQ3" s="128"/>
      <c r="UAR3" s="128"/>
      <c r="UAS3" s="128"/>
      <c r="UAT3" s="128"/>
      <c r="UAU3" s="128"/>
      <c r="UAV3" s="128"/>
      <c r="UAW3" s="128"/>
      <c r="UAX3" s="128"/>
      <c r="UAY3" s="128"/>
      <c r="UAZ3" s="128"/>
      <c r="UBA3" s="128"/>
      <c r="UBB3" s="128"/>
      <c r="UBC3" s="128"/>
      <c r="UBD3" s="128"/>
      <c r="UBE3" s="128"/>
      <c r="UBF3" s="128"/>
      <c r="UBG3" s="128"/>
      <c r="UBH3" s="128"/>
      <c r="UBI3" s="128"/>
      <c r="UBJ3" s="128"/>
      <c r="UBK3" s="128"/>
      <c r="UBL3" s="128"/>
      <c r="UBM3" s="128"/>
      <c r="UBN3" s="128"/>
      <c r="UBO3" s="128"/>
      <c r="UBP3" s="128"/>
      <c r="UBQ3" s="128"/>
      <c r="UBR3" s="128"/>
      <c r="UBS3" s="128"/>
      <c r="UBT3" s="128"/>
      <c r="UBU3" s="128"/>
      <c r="UBV3" s="128"/>
      <c r="UBW3" s="128"/>
      <c r="UBX3" s="128"/>
      <c r="UBY3" s="128"/>
      <c r="UBZ3" s="128"/>
      <c r="UCA3" s="128"/>
      <c r="UCB3" s="128"/>
      <c r="UCC3" s="128"/>
      <c r="UCD3" s="128"/>
      <c r="UCE3" s="128"/>
      <c r="UCF3" s="128"/>
      <c r="UCG3" s="128"/>
      <c r="UCH3" s="128"/>
      <c r="UCI3" s="128"/>
      <c r="UCJ3" s="128"/>
      <c r="UCK3" s="128"/>
      <c r="UCL3" s="128"/>
      <c r="UCM3" s="128"/>
      <c r="UCN3" s="128"/>
      <c r="UCO3" s="128"/>
      <c r="UCP3" s="128"/>
      <c r="UCQ3" s="128"/>
      <c r="UCR3" s="128"/>
      <c r="UCS3" s="128"/>
      <c r="UCT3" s="128"/>
      <c r="UCU3" s="128"/>
      <c r="UCV3" s="128"/>
      <c r="UCW3" s="128"/>
      <c r="UCX3" s="128"/>
      <c r="UCY3" s="128"/>
      <c r="UCZ3" s="128"/>
      <c r="UDA3" s="128"/>
      <c r="UDB3" s="128"/>
      <c r="UDC3" s="128"/>
      <c r="UDD3" s="128"/>
      <c r="UDE3" s="128"/>
      <c r="UDF3" s="128"/>
      <c r="UDG3" s="128"/>
      <c r="UDH3" s="128"/>
      <c r="UDI3" s="128"/>
      <c r="UDJ3" s="128"/>
      <c r="UDK3" s="128"/>
      <c r="UDL3" s="128"/>
      <c r="UDM3" s="128"/>
      <c r="UDN3" s="128"/>
      <c r="UDO3" s="128"/>
      <c r="UDP3" s="128"/>
      <c r="UDQ3" s="128"/>
      <c r="UDR3" s="128"/>
      <c r="UDS3" s="128"/>
      <c r="UDT3" s="128"/>
      <c r="UDU3" s="128"/>
      <c r="UDV3" s="128"/>
      <c r="UDW3" s="128"/>
      <c r="UDX3" s="128"/>
      <c r="UDY3" s="128"/>
      <c r="UDZ3" s="128"/>
      <c r="UEA3" s="128"/>
      <c r="UEB3" s="128"/>
      <c r="UEC3" s="128"/>
      <c r="UED3" s="128"/>
      <c r="UEE3" s="128"/>
      <c r="UEF3" s="128"/>
      <c r="UEG3" s="128"/>
      <c r="UEH3" s="128"/>
      <c r="UEI3" s="128"/>
      <c r="UEJ3" s="128"/>
      <c r="UEK3" s="128"/>
      <c r="UEL3" s="128"/>
      <c r="UEM3" s="128"/>
      <c r="UEN3" s="128"/>
      <c r="UEO3" s="128"/>
      <c r="UEP3" s="128"/>
      <c r="UEQ3" s="128"/>
      <c r="UER3" s="128"/>
      <c r="UES3" s="128"/>
      <c r="UET3" s="128"/>
      <c r="UEU3" s="128"/>
      <c r="UEV3" s="128"/>
      <c r="UEW3" s="128"/>
      <c r="UEX3" s="128"/>
      <c r="UEY3" s="128"/>
      <c r="UEZ3" s="128"/>
      <c r="UFA3" s="128"/>
      <c r="UFB3" s="128"/>
      <c r="UFC3" s="128"/>
      <c r="UFD3" s="128"/>
      <c r="UFE3" s="128"/>
      <c r="UFF3" s="128"/>
      <c r="UFG3" s="128"/>
      <c r="UFH3" s="128"/>
      <c r="UFI3" s="128"/>
      <c r="UFJ3" s="128"/>
      <c r="UFK3" s="128"/>
      <c r="UFL3" s="128"/>
      <c r="UFM3" s="128"/>
      <c r="UFN3" s="128"/>
      <c r="UFO3" s="128"/>
      <c r="UFP3" s="128"/>
      <c r="UFQ3" s="128"/>
      <c r="UFR3" s="128"/>
      <c r="UFS3" s="128"/>
      <c r="UFT3" s="128"/>
      <c r="UFU3" s="128"/>
      <c r="UFV3" s="128"/>
      <c r="UFW3" s="128"/>
      <c r="UFX3" s="128"/>
      <c r="UFY3" s="128"/>
      <c r="UFZ3" s="128"/>
      <c r="UGA3" s="128"/>
      <c r="UGB3" s="128"/>
      <c r="UGC3" s="128"/>
      <c r="UGD3" s="128"/>
      <c r="UGE3" s="128"/>
      <c r="UGF3" s="128"/>
      <c r="UGG3" s="128"/>
      <c r="UGH3" s="128"/>
      <c r="UGI3" s="128"/>
      <c r="UGJ3" s="128"/>
      <c r="UGK3" s="128"/>
      <c r="UGL3" s="128"/>
      <c r="UGM3" s="128"/>
      <c r="UGN3" s="128"/>
      <c r="UGO3" s="128"/>
      <c r="UGP3" s="128"/>
      <c r="UGQ3" s="128"/>
      <c r="UGR3" s="128"/>
      <c r="UGS3" s="128"/>
      <c r="UGT3" s="128"/>
      <c r="UGU3" s="128"/>
      <c r="UGV3" s="128"/>
      <c r="UGW3" s="128"/>
      <c r="UGX3" s="128"/>
      <c r="UGY3" s="128"/>
      <c r="UGZ3" s="128"/>
      <c r="UHA3" s="128"/>
      <c r="UHB3" s="128"/>
      <c r="UHC3" s="128"/>
      <c r="UHD3" s="128"/>
      <c r="UHE3" s="128"/>
      <c r="UHF3" s="128"/>
      <c r="UHG3" s="128"/>
      <c r="UHH3" s="128"/>
      <c r="UHI3" s="128"/>
      <c r="UHJ3" s="128"/>
      <c r="UHK3" s="128"/>
      <c r="UHL3" s="128"/>
      <c r="UHM3" s="128"/>
      <c r="UHN3" s="128"/>
      <c r="UHO3" s="128"/>
      <c r="UHP3" s="128"/>
      <c r="UHQ3" s="128"/>
      <c r="UHR3" s="128"/>
      <c r="UHS3" s="128"/>
      <c r="UHT3" s="128"/>
      <c r="UHU3" s="128"/>
      <c r="UHV3" s="128"/>
      <c r="UHW3" s="128"/>
      <c r="UHX3" s="128"/>
      <c r="UHY3" s="128"/>
      <c r="UHZ3" s="128"/>
      <c r="UIA3" s="128"/>
      <c r="UIB3" s="128"/>
      <c r="UIC3" s="128"/>
      <c r="UID3" s="128"/>
      <c r="UIE3" s="128"/>
      <c r="UIF3" s="128"/>
      <c r="UIG3" s="128"/>
      <c r="UIH3" s="128"/>
      <c r="UII3" s="128"/>
      <c r="UIJ3" s="128"/>
      <c r="UIK3" s="128"/>
      <c r="UIL3" s="128"/>
      <c r="UIM3" s="128"/>
      <c r="UIN3" s="128"/>
      <c r="UIO3" s="128"/>
      <c r="UIP3" s="128"/>
      <c r="UIQ3" s="128"/>
      <c r="UIR3" s="128"/>
      <c r="UIS3" s="128"/>
      <c r="UIT3" s="128"/>
      <c r="UIU3" s="128"/>
      <c r="UIV3" s="128"/>
      <c r="UIW3" s="128"/>
      <c r="UIX3" s="128"/>
      <c r="UIY3" s="128"/>
      <c r="UIZ3" s="128"/>
      <c r="UJA3" s="128"/>
      <c r="UJB3" s="128"/>
      <c r="UJC3" s="128"/>
      <c r="UJD3" s="128"/>
      <c r="UJE3" s="128"/>
      <c r="UJF3" s="128"/>
      <c r="UJG3" s="128"/>
      <c r="UJH3" s="128"/>
      <c r="UJI3" s="128"/>
      <c r="UJJ3" s="128"/>
      <c r="UJK3" s="128"/>
      <c r="UJL3" s="128"/>
      <c r="UJM3" s="128"/>
      <c r="UJN3" s="128"/>
      <c r="UJO3" s="128"/>
      <c r="UJP3" s="128"/>
      <c r="UJQ3" s="128"/>
      <c r="UJR3" s="128"/>
      <c r="UJS3" s="128"/>
      <c r="UJT3" s="128"/>
      <c r="UJU3" s="128"/>
      <c r="UJV3" s="128"/>
      <c r="UJW3" s="128"/>
      <c r="UJX3" s="128"/>
      <c r="UJY3" s="128"/>
      <c r="UJZ3" s="128"/>
      <c r="UKA3" s="128"/>
      <c r="UKB3" s="128"/>
      <c r="UKC3" s="128"/>
      <c r="UKD3" s="128"/>
      <c r="UKE3" s="128"/>
      <c r="UKF3" s="128"/>
      <c r="UKG3" s="128"/>
      <c r="UKH3" s="128"/>
      <c r="UKI3" s="128"/>
      <c r="UKJ3" s="128"/>
      <c r="UKK3" s="128"/>
      <c r="UKL3" s="128"/>
      <c r="UKM3" s="128"/>
      <c r="UKN3" s="128"/>
      <c r="UKO3" s="128"/>
      <c r="UKP3" s="128"/>
      <c r="UKQ3" s="128"/>
      <c r="UKR3" s="128"/>
      <c r="UKS3" s="128"/>
      <c r="UKT3" s="128"/>
      <c r="UKU3" s="128"/>
      <c r="UKV3" s="128"/>
      <c r="UKW3" s="128"/>
      <c r="UKX3" s="128"/>
      <c r="UKY3" s="128"/>
      <c r="UKZ3" s="128"/>
      <c r="ULA3" s="128"/>
      <c r="ULB3" s="128"/>
      <c r="ULC3" s="128"/>
      <c r="ULD3" s="128"/>
      <c r="ULE3" s="128"/>
      <c r="ULF3" s="128"/>
      <c r="ULG3" s="128"/>
      <c r="ULH3" s="128"/>
      <c r="ULI3" s="128"/>
      <c r="ULJ3" s="128"/>
      <c r="ULK3" s="128"/>
      <c r="ULL3" s="128"/>
      <c r="ULM3" s="128"/>
      <c r="ULN3" s="128"/>
      <c r="ULO3" s="128"/>
      <c r="ULP3" s="128"/>
      <c r="ULQ3" s="128"/>
      <c r="ULR3" s="128"/>
      <c r="ULS3" s="128"/>
      <c r="ULT3" s="128"/>
      <c r="ULU3" s="128"/>
      <c r="ULV3" s="128"/>
      <c r="ULW3" s="128"/>
      <c r="ULX3" s="128"/>
      <c r="ULY3" s="128"/>
      <c r="ULZ3" s="128"/>
      <c r="UMA3" s="128"/>
      <c r="UMB3" s="128"/>
      <c r="UMC3" s="128"/>
      <c r="UMD3" s="128"/>
      <c r="UME3" s="128"/>
      <c r="UMF3" s="128"/>
      <c r="UMG3" s="128"/>
      <c r="UMH3" s="128"/>
      <c r="UMI3" s="128"/>
      <c r="UMJ3" s="128"/>
      <c r="UMK3" s="128"/>
      <c r="UML3" s="128"/>
      <c r="UMM3" s="128"/>
      <c r="UMN3" s="128"/>
      <c r="UMO3" s="128"/>
      <c r="UMP3" s="128"/>
      <c r="UMQ3" s="128"/>
      <c r="UMR3" s="128"/>
      <c r="UMS3" s="128"/>
      <c r="UMT3" s="128"/>
      <c r="UMU3" s="128"/>
      <c r="UMV3" s="128"/>
      <c r="UMW3" s="128"/>
      <c r="UMX3" s="128"/>
      <c r="UMY3" s="128"/>
      <c r="UMZ3" s="128"/>
      <c r="UNA3" s="128"/>
      <c r="UNB3" s="128"/>
      <c r="UNC3" s="128"/>
      <c r="UND3" s="128"/>
      <c r="UNE3" s="128"/>
      <c r="UNF3" s="128"/>
      <c r="UNG3" s="128"/>
      <c r="UNH3" s="128"/>
      <c r="UNI3" s="128"/>
      <c r="UNJ3" s="128"/>
      <c r="UNK3" s="128"/>
      <c r="UNL3" s="128"/>
      <c r="UNM3" s="128"/>
      <c r="UNN3" s="128"/>
      <c r="UNO3" s="128"/>
      <c r="UNP3" s="128"/>
      <c r="UNQ3" s="128"/>
      <c r="UNR3" s="128"/>
      <c r="UNS3" s="128"/>
      <c r="UNT3" s="128"/>
      <c r="UNU3" s="128"/>
      <c r="UNV3" s="128"/>
      <c r="UNW3" s="128"/>
      <c r="UNX3" s="128"/>
      <c r="UNY3" s="128"/>
      <c r="UNZ3" s="128"/>
      <c r="UOA3" s="128"/>
      <c r="UOB3" s="128"/>
      <c r="UOC3" s="128"/>
      <c r="UOD3" s="128"/>
      <c r="UOE3" s="128"/>
      <c r="UOF3" s="128"/>
      <c r="UOG3" s="128"/>
      <c r="UOH3" s="128"/>
      <c r="UOI3" s="128"/>
      <c r="UOJ3" s="128"/>
      <c r="UOK3" s="128"/>
      <c r="UOL3" s="128"/>
      <c r="UOM3" s="128"/>
      <c r="UON3" s="128"/>
      <c r="UOO3" s="128"/>
      <c r="UOP3" s="128"/>
      <c r="UOQ3" s="128"/>
      <c r="UOR3" s="128"/>
      <c r="UOS3" s="128"/>
      <c r="UOT3" s="128"/>
      <c r="UOU3" s="128"/>
      <c r="UOV3" s="128"/>
      <c r="UOW3" s="128"/>
      <c r="UOX3" s="128"/>
      <c r="UOY3" s="128"/>
      <c r="UOZ3" s="128"/>
      <c r="UPA3" s="128"/>
      <c r="UPB3" s="128"/>
      <c r="UPC3" s="128"/>
      <c r="UPD3" s="128"/>
      <c r="UPE3" s="128"/>
      <c r="UPF3" s="128"/>
      <c r="UPG3" s="128"/>
      <c r="UPH3" s="128"/>
      <c r="UPI3" s="128"/>
      <c r="UPJ3" s="128"/>
      <c r="UPK3" s="128"/>
      <c r="UPL3" s="128"/>
      <c r="UPM3" s="128"/>
      <c r="UPN3" s="128"/>
      <c r="UPO3" s="128"/>
      <c r="UPP3" s="128"/>
      <c r="UPQ3" s="128"/>
      <c r="UPR3" s="128"/>
      <c r="UPS3" s="128"/>
      <c r="UPT3" s="128"/>
      <c r="UPU3" s="128"/>
      <c r="UPV3" s="128"/>
      <c r="UPW3" s="128"/>
      <c r="UPX3" s="128"/>
      <c r="UPY3" s="128"/>
      <c r="UPZ3" s="128"/>
      <c r="UQA3" s="128"/>
      <c r="UQB3" s="128"/>
      <c r="UQC3" s="128"/>
      <c r="UQD3" s="128"/>
      <c r="UQE3" s="128"/>
      <c r="UQF3" s="128"/>
      <c r="UQG3" s="128"/>
      <c r="UQH3" s="128"/>
      <c r="UQI3" s="128"/>
      <c r="UQJ3" s="128"/>
      <c r="UQK3" s="128"/>
      <c r="UQL3" s="128"/>
      <c r="UQM3" s="128"/>
      <c r="UQN3" s="128"/>
      <c r="UQO3" s="128"/>
      <c r="UQP3" s="128"/>
      <c r="UQQ3" s="128"/>
      <c r="UQR3" s="128"/>
      <c r="UQS3" s="128"/>
      <c r="UQT3" s="128"/>
      <c r="UQU3" s="128"/>
      <c r="UQV3" s="128"/>
      <c r="UQW3" s="128"/>
      <c r="UQX3" s="128"/>
      <c r="UQY3" s="128"/>
      <c r="UQZ3" s="128"/>
      <c r="URA3" s="128"/>
      <c r="URB3" s="128"/>
      <c r="URC3" s="128"/>
      <c r="URD3" s="128"/>
      <c r="URE3" s="128"/>
      <c r="URF3" s="128"/>
      <c r="URG3" s="128"/>
      <c r="URH3" s="128"/>
      <c r="URI3" s="128"/>
      <c r="URJ3" s="128"/>
      <c r="URK3" s="128"/>
      <c r="URL3" s="128"/>
      <c r="URM3" s="128"/>
      <c r="URN3" s="128"/>
      <c r="URO3" s="128"/>
      <c r="URP3" s="128"/>
      <c r="URQ3" s="128"/>
      <c r="URR3" s="128"/>
      <c r="URS3" s="128"/>
      <c r="URT3" s="128"/>
      <c r="URU3" s="128"/>
      <c r="URV3" s="128"/>
      <c r="URW3" s="128"/>
      <c r="URX3" s="128"/>
      <c r="URY3" s="128"/>
      <c r="URZ3" s="128"/>
      <c r="USA3" s="128"/>
      <c r="USB3" s="128"/>
      <c r="USC3" s="128"/>
      <c r="USD3" s="128"/>
      <c r="USE3" s="128"/>
      <c r="USF3" s="128"/>
      <c r="USG3" s="128"/>
      <c r="USH3" s="128"/>
      <c r="USI3" s="128"/>
      <c r="USJ3" s="128"/>
      <c r="USK3" s="128"/>
      <c r="USL3" s="128"/>
      <c r="USM3" s="128"/>
      <c r="USN3" s="128"/>
      <c r="USO3" s="128"/>
      <c r="USP3" s="128"/>
      <c r="USQ3" s="128"/>
      <c r="USR3" s="128"/>
      <c r="USS3" s="128"/>
      <c r="UST3" s="128"/>
      <c r="USU3" s="128"/>
      <c r="USV3" s="128"/>
      <c r="USW3" s="128"/>
      <c r="USX3" s="128"/>
      <c r="USY3" s="128"/>
      <c r="USZ3" s="128"/>
      <c r="UTA3" s="128"/>
      <c r="UTB3" s="128"/>
      <c r="UTC3" s="128"/>
      <c r="UTD3" s="128"/>
      <c r="UTE3" s="128"/>
      <c r="UTF3" s="128"/>
      <c r="UTG3" s="128"/>
      <c r="UTH3" s="128"/>
      <c r="UTI3" s="128"/>
      <c r="UTJ3" s="128"/>
      <c r="UTK3" s="128"/>
      <c r="UTL3" s="128"/>
      <c r="UTM3" s="128"/>
      <c r="UTN3" s="128"/>
      <c r="UTO3" s="128"/>
      <c r="UTP3" s="128"/>
      <c r="UTQ3" s="128"/>
      <c r="UTR3" s="128"/>
      <c r="UTS3" s="128"/>
      <c r="UTT3" s="128"/>
      <c r="UTU3" s="128"/>
      <c r="UTV3" s="128"/>
      <c r="UTW3" s="128"/>
      <c r="UTX3" s="128"/>
      <c r="UTY3" s="128"/>
      <c r="UTZ3" s="128"/>
      <c r="UUA3" s="128"/>
      <c r="UUB3" s="128"/>
      <c r="UUC3" s="128"/>
      <c r="UUD3" s="128"/>
      <c r="UUE3" s="128"/>
      <c r="UUF3" s="128"/>
      <c r="UUG3" s="128"/>
      <c r="UUH3" s="128"/>
      <c r="UUI3" s="128"/>
      <c r="UUJ3" s="128"/>
      <c r="UUK3" s="128"/>
      <c r="UUL3" s="128"/>
      <c r="UUM3" s="128"/>
      <c r="UUN3" s="128"/>
      <c r="UUO3" s="128"/>
      <c r="UUP3" s="128"/>
      <c r="UUQ3" s="128"/>
      <c r="UUR3" s="128"/>
      <c r="UUS3" s="128"/>
      <c r="UUT3" s="128"/>
      <c r="UUU3" s="128"/>
      <c r="UUV3" s="128"/>
      <c r="UUW3" s="128"/>
      <c r="UUX3" s="128"/>
      <c r="UUY3" s="128"/>
      <c r="UUZ3" s="128"/>
      <c r="UVA3" s="128"/>
      <c r="UVB3" s="128"/>
      <c r="UVC3" s="128"/>
      <c r="UVD3" s="128"/>
      <c r="UVE3" s="128"/>
      <c r="UVF3" s="128"/>
      <c r="UVG3" s="128"/>
      <c r="UVH3" s="128"/>
      <c r="UVI3" s="128"/>
      <c r="UVJ3" s="128"/>
      <c r="UVK3" s="128"/>
      <c r="UVL3" s="128"/>
      <c r="UVM3" s="128"/>
      <c r="UVN3" s="128"/>
      <c r="UVO3" s="128"/>
      <c r="UVP3" s="128"/>
      <c r="UVQ3" s="128"/>
      <c r="UVR3" s="128"/>
      <c r="UVS3" s="128"/>
      <c r="UVT3" s="128"/>
      <c r="UVU3" s="128"/>
      <c r="UVV3" s="128"/>
      <c r="UVW3" s="128"/>
      <c r="UVX3" s="128"/>
      <c r="UVY3" s="128"/>
      <c r="UVZ3" s="128"/>
      <c r="UWA3" s="128"/>
      <c r="UWB3" s="128"/>
      <c r="UWC3" s="128"/>
      <c r="UWD3" s="128"/>
      <c r="UWE3" s="128"/>
      <c r="UWF3" s="128"/>
      <c r="UWG3" s="128"/>
      <c r="UWH3" s="128"/>
      <c r="UWI3" s="128"/>
      <c r="UWJ3" s="128"/>
      <c r="UWK3" s="128"/>
      <c r="UWL3" s="128"/>
      <c r="UWM3" s="128"/>
      <c r="UWN3" s="128"/>
      <c r="UWO3" s="128"/>
      <c r="UWP3" s="128"/>
      <c r="UWQ3" s="128"/>
      <c r="UWR3" s="128"/>
      <c r="UWS3" s="128"/>
      <c r="UWT3" s="128"/>
      <c r="UWU3" s="128"/>
      <c r="UWV3" s="128"/>
      <c r="UWW3" s="128"/>
      <c r="UWX3" s="128"/>
      <c r="UWY3" s="128"/>
      <c r="UWZ3" s="128"/>
      <c r="UXA3" s="128"/>
      <c r="UXB3" s="128"/>
      <c r="UXC3" s="128"/>
      <c r="UXD3" s="128"/>
      <c r="UXE3" s="128"/>
      <c r="UXF3" s="128"/>
      <c r="UXG3" s="128"/>
      <c r="UXH3" s="128"/>
      <c r="UXI3" s="128"/>
      <c r="UXJ3" s="128"/>
      <c r="UXK3" s="128"/>
      <c r="UXL3" s="128"/>
      <c r="UXM3" s="128"/>
      <c r="UXN3" s="128"/>
      <c r="UXO3" s="128"/>
      <c r="UXP3" s="128"/>
      <c r="UXQ3" s="128"/>
      <c r="UXR3" s="128"/>
      <c r="UXS3" s="128"/>
      <c r="UXT3" s="128"/>
      <c r="UXU3" s="128"/>
      <c r="UXV3" s="128"/>
      <c r="UXW3" s="128"/>
      <c r="UXX3" s="128"/>
      <c r="UXY3" s="128"/>
      <c r="UXZ3" s="128"/>
      <c r="UYA3" s="128"/>
      <c r="UYB3" s="128"/>
      <c r="UYC3" s="128"/>
      <c r="UYD3" s="128"/>
      <c r="UYE3" s="128"/>
      <c r="UYF3" s="128"/>
      <c r="UYG3" s="128"/>
      <c r="UYH3" s="128"/>
      <c r="UYI3" s="128"/>
      <c r="UYJ3" s="128"/>
      <c r="UYK3" s="128"/>
      <c r="UYL3" s="128"/>
      <c r="UYM3" s="128"/>
      <c r="UYN3" s="128"/>
      <c r="UYO3" s="128"/>
      <c r="UYP3" s="128"/>
      <c r="UYQ3" s="128"/>
      <c r="UYR3" s="128"/>
      <c r="UYS3" s="128"/>
      <c r="UYT3" s="128"/>
      <c r="UYU3" s="128"/>
      <c r="UYV3" s="128"/>
      <c r="UYW3" s="128"/>
      <c r="UYX3" s="128"/>
      <c r="UYY3" s="128"/>
      <c r="UYZ3" s="128"/>
      <c r="UZA3" s="128"/>
      <c r="UZB3" s="128"/>
      <c r="UZC3" s="128"/>
      <c r="UZD3" s="128"/>
      <c r="UZE3" s="128"/>
      <c r="UZF3" s="128"/>
      <c r="UZG3" s="128"/>
      <c r="UZH3" s="128"/>
      <c r="UZI3" s="128"/>
      <c r="UZJ3" s="128"/>
      <c r="UZK3" s="128"/>
      <c r="UZL3" s="128"/>
      <c r="UZM3" s="128"/>
      <c r="UZN3" s="128"/>
      <c r="UZO3" s="128"/>
      <c r="UZP3" s="128"/>
      <c r="UZQ3" s="128"/>
      <c r="UZR3" s="128"/>
      <c r="UZS3" s="128"/>
      <c r="UZT3" s="128"/>
      <c r="UZU3" s="128"/>
      <c r="UZV3" s="128"/>
      <c r="UZW3" s="128"/>
      <c r="UZX3" s="128"/>
      <c r="UZY3" s="128"/>
      <c r="UZZ3" s="128"/>
      <c r="VAA3" s="128"/>
      <c r="VAB3" s="128"/>
      <c r="VAC3" s="128"/>
      <c r="VAD3" s="128"/>
      <c r="VAE3" s="128"/>
      <c r="VAF3" s="128"/>
      <c r="VAG3" s="128"/>
      <c r="VAH3" s="128"/>
      <c r="VAI3" s="128"/>
      <c r="VAJ3" s="128"/>
      <c r="VAK3" s="128"/>
      <c r="VAL3" s="128"/>
      <c r="VAM3" s="128"/>
      <c r="VAN3" s="128"/>
      <c r="VAO3" s="128"/>
      <c r="VAP3" s="128"/>
      <c r="VAQ3" s="128"/>
      <c r="VAR3" s="128"/>
      <c r="VAS3" s="128"/>
      <c r="VAT3" s="128"/>
      <c r="VAU3" s="128"/>
      <c r="VAV3" s="128"/>
      <c r="VAW3" s="128"/>
      <c r="VAX3" s="128"/>
      <c r="VAY3" s="128"/>
      <c r="VAZ3" s="128"/>
      <c r="VBA3" s="128"/>
      <c r="VBB3" s="128"/>
      <c r="VBC3" s="128"/>
      <c r="VBD3" s="128"/>
      <c r="VBE3" s="128"/>
      <c r="VBF3" s="128"/>
      <c r="VBG3" s="128"/>
      <c r="VBH3" s="128"/>
      <c r="VBI3" s="128"/>
      <c r="VBJ3" s="128"/>
      <c r="VBK3" s="128"/>
      <c r="VBL3" s="128"/>
      <c r="VBM3" s="128"/>
      <c r="VBN3" s="128"/>
      <c r="VBO3" s="128"/>
      <c r="VBP3" s="128"/>
      <c r="VBQ3" s="128"/>
      <c r="VBR3" s="128"/>
      <c r="VBS3" s="128"/>
      <c r="VBT3" s="128"/>
      <c r="VBU3" s="128"/>
      <c r="VBV3" s="128"/>
      <c r="VBW3" s="128"/>
      <c r="VBX3" s="128"/>
      <c r="VBY3" s="128"/>
      <c r="VBZ3" s="128"/>
      <c r="VCA3" s="128"/>
      <c r="VCB3" s="128"/>
      <c r="VCC3" s="128"/>
      <c r="VCD3" s="128"/>
      <c r="VCE3" s="128"/>
      <c r="VCF3" s="128"/>
      <c r="VCG3" s="128"/>
      <c r="VCH3" s="128"/>
      <c r="VCI3" s="128"/>
      <c r="VCJ3" s="128"/>
      <c r="VCK3" s="128"/>
      <c r="VCL3" s="128"/>
      <c r="VCM3" s="128"/>
      <c r="VCN3" s="128"/>
      <c r="VCO3" s="128"/>
      <c r="VCP3" s="128"/>
      <c r="VCQ3" s="128"/>
      <c r="VCR3" s="128"/>
      <c r="VCS3" s="128"/>
      <c r="VCT3" s="128"/>
      <c r="VCU3" s="128"/>
      <c r="VCV3" s="128"/>
      <c r="VCW3" s="128"/>
      <c r="VCX3" s="128"/>
      <c r="VCY3" s="128"/>
      <c r="VCZ3" s="128"/>
      <c r="VDA3" s="128"/>
      <c r="VDB3" s="128"/>
      <c r="VDC3" s="128"/>
      <c r="VDD3" s="128"/>
      <c r="VDE3" s="128"/>
      <c r="VDF3" s="128"/>
      <c r="VDG3" s="128"/>
      <c r="VDH3" s="128"/>
      <c r="VDI3" s="128"/>
      <c r="VDJ3" s="128"/>
      <c r="VDK3" s="128"/>
      <c r="VDL3" s="128"/>
      <c r="VDM3" s="128"/>
      <c r="VDN3" s="128"/>
      <c r="VDO3" s="128"/>
      <c r="VDP3" s="128"/>
      <c r="VDQ3" s="128"/>
      <c r="VDR3" s="128"/>
      <c r="VDS3" s="128"/>
      <c r="VDT3" s="128"/>
      <c r="VDU3" s="128"/>
      <c r="VDV3" s="128"/>
      <c r="VDW3" s="128"/>
      <c r="VDX3" s="128"/>
      <c r="VDY3" s="128"/>
      <c r="VDZ3" s="128"/>
      <c r="VEA3" s="128"/>
      <c r="VEB3" s="128"/>
      <c r="VEC3" s="128"/>
      <c r="VED3" s="128"/>
      <c r="VEE3" s="128"/>
      <c r="VEF3" s="128"/>
      <c r="VEG3" s="128"/>
      <c r="VEH3" s="128"/>
      <c r="VEI3" s="128"/>
      <c r="VEJ3" s="128"/>
      <c r="VEK3" s="128"/>
      <c r="VEL3" s="128"/>
      <c r="VEM3" s="128"/>
      <c r="VEN3" s="128"/>
      <c r="VEO3" s="128"/>
      <c r="VEP3" s="128"/>
      <c r="VEQ3" s="128"/>
      <c r="VER3" s="128"/>
      <c r="VES3" s="128"/>
      <c r="VET3" s="128"/>
      <c r="VEU3" s="128"/>
      <c r="VEV3" s="128"/>
      <c r="VEW3" s="128"/>
      <c r="VEX3" s="128"/>
      <c r="VEY3" s="128"/>
      <c r="VEZ3" s="128"/>
      <c r="VFA3" s="128"/>
      <c r="VFB3" s="128"/>
      <c r="VFC3" s="128"/>
      <c r="VFD3" s="128"/>
      <c r="VFE3" s="128"/>
      <c r="VFF3" s="128"/>
      <c r="VFG3" s="128"/>
      <c r="VFH3" s="128"/>
      <c r="VFI3" s="128"/>
      <c r="VFJ3" s="128"/>
      <c r="VFK3" s="128"/>
      <c r="VFL3" s="128"/>
      <c r="VFM3" s="128"/>
      <c r="VFN3" s="128"/>
      <c r="VFO3" s="128"/>
      <c r="VFP3" s="128"/>
      <c r="VFQ3" s="128"/>
      <c r="VFR3" s="128"/>
      <c r="VFS3" s="128"/>
      <c r="VFT3" s="128"/>
      <c r="VFU3" s="128"/>
      <c r="VFV3" s="128"/>
      <c r="VFW3" s="128"/>
      <c r="VFX3" s="128"/>
      <c r="VFY3" s="128"/>
      <c r="VFZ3" s="128"/>
      <c r="VGA3" s="128"/>
      <c r="VGB3" s="128"/>
      <c r="VGC3" s="128"/>
      <c r="VGD3" s="128"/>
      <c r="VGE3" s="128"/>
      <c r="VGF3" s="128"/>
      <c r="VGG3" s="128"/>
      <c r="VGH3" s="128"/>
      <c r="VGI3" s="128"/>
      <c r="VGJ3" s="128"/>
      <c r="VGK3" s="128"/>
      <c r="VGL3" s="128"/>
      <c r="VGM3" s="128"/>
      <c r="VGN3" s="128"/>
      <c r="VGO3" s="128"/>
      <c r="VGP3" s="128"/>
      <c r="VGQ3" s="128"/>
      <c r="VGR3" s="128"/>
      <c r="VGS3" s="128"/>
      <c r="VGT3" s="128"/>
      <c r="VGU3" s="128"/>
      <c r="VGV3" s="128"/>
      <c r="VGW3" s="128"/>
      <c r="VGX3" s="128"/>
      <c r="VGY3" s="128"/>
      <c r="VGZ3" s="128"/>
      <c r="VHA3" s="128"/>
      <c r="VHB3" s="128"/>
      <c r="VHC3" s="128"/>
      <c r="VHD3" s="128"/>
      <c r="VHE3" s="128"/>
      <c r="VHF3" s="128"/>
      <c r="VHG3" s="128"/>
      <c r="VHH3" s="128"/>
      <c r="VHI3" s="128"/>
      <c r="VHJ3" s="128"/>
      <c r="VHK3" s="128"/>
      <c r="VHL3" s="128"/>
      <c r="VHM3" s="128"/>
      <c r="VHN3" s="128"/>
      <c r="VHO3" s="128"/>
      <c r="VHP3" s="128"/>
      <c r="VHQ3" s="128"/>
      <c r="VHR3" s="128"/>
      <c r="VHS3" s="128"/>
      <c r="VHT3" s="128"/>
      <c r="VHU3" s="128"/>
      <c r="VHV3" s="128"/>
      <c r="VHW3" s="128"/>
      <c r="VHX3" s="128"/>
      <c r="VHY3" s="128"/>
      <c r="VHZ3" s="128"/>
      <c r="VIA3" s="128"/>
      <c r="VIB3" s="128"/>
      <c r="VIC3" s="128"/>
      <c r="VID3" s="128"/>
      <c r="VIE3" s="128"/>
      <c r="VIF3" s="128"/>
      <c r="VIG3" s="128"/>
      <c r="VIH3" s="128"/>
      <c r="VII3" s="128"/>
      <c r="VIJ3" s="128"/>
      <c r="VIK3" s="128"/>
      <c r="VIL3" s="128"/>
      <c r="VIM3" s="128"/>
      <c r="VIN3" s="128"/>
      <c r="VIO3" s="128"/>
      <c r="VIP3" s="128"/>
      <c r="VIQ3" s="128"/>
      <c r="VIR3" s="128"/>
      <c r="VIS3" s="128"/>
      <c r="VIT3" s="128"/>
      <c r="VIU3" s="128"/>
      <c r="VIV3" s="128"/>
      <c r="VIW3" s="128"/>
      <c r="VIX3" s="128"/>
      <c r="VIY3" s="128"/>
      <c r="VIZ3" s="128"/>
      <c r="VJA3" s="128"/>
      <c r="VJB3" s="128"/>
      <c r="VJC3" s="128"/>
      <c r="VJD3" s="128"/>
      <c r="VJE3" s="128"/>
      <c r="VJF3" s="128"/>
      <c r="VJG3" s="128"/>
      <c r="VJH3" s="128"/>
      <c r="VJI3" s="128"/>
      <c r="VJJ3" s="128"/>
      <c r="VJK3" s="128"/>
      <c r="VJL3" s="128"/>
      <c r="VJM3" s="128"/>
      <c r="VJN3" s="128"/>
      <c r="VJO3" s="128"/>
      <c r="VJP3" s="128"/>
      <c r="VJQ3" s="128"/>
      <c r="VJR3" s="128"/>
      <c r="VJS3" s="128"/>
      <c r="VJT3" s="128"/>
      <c r="VJU3" s="128"/>
      <c r="VJV3" s="128"/>
      <c r="VJW3" s="128"/>
      <c r="VJX3" s="128"/>
      <c r="VJY3" s="128"/>
      <c r="VJZ3" s="128"/>
      <c r="VKA3" s="128"/>
      <c r="VKB3" s="128"/>
      <c r="VKC3" s="128"/>
      <c r="VKD3" s="128"/>
      <c r="VKE3" s="128"/>
      <c r="VKF3" s="128"/>
      <c r="VKG3" s="128"/>
      <c r="VKH3" s="128"/>
      <c r="VKI3" s="128"/>
      <c r="VKJ3" s="128"/>
      <c r="VKK3" s="128"/>
      <c r="VKL3" s="128"/>
      <c r="VKM3" s="128"/>
      <c r="VKN3" s="128"/>
      <c r="VKO3" s="128"/>
      <c r="VKP3" s="128"/>
      <c r="VKQ3" s="128"/>
      <c r="VKR3" s="128"/>
      <c r="VKS3" s="128"/>
      <c r="VKT3" s="128"/>
      <c r="VKU3" s="128"/>
      <c r="VKV3" s="128"/>
      <c r="VKW3" s="128"/>
      <c r="VKX3" s="128"/>
      <c r="VKY3" s="128"/>
      <c r="VKZ3" s="128"/>
      <c r="VLA3" s="128"/>
      <c r="VLB3" s="128"/>
      <c r="VLC3" s="128"/>
      <c r="VLD3" s="128"/>
      <c r="VLE3" s="128"/>
      <c r="VLF3" s="128"/>
      <c r="VLG3" s="128"/>
      <c r="VLH3" s="128"/>
      <c r="VLI3" s="128"/>
      <c r="VLJ3" s="128"/>
      <c r="VLK3" s="128"/>
      <c r="VLL3" s="128"/>
      <c r="VLM3" s="128"/>
      <c r="VLN3" s="128"/>
      <c r="VLO3" s="128"/>
      <c r="VLP3" s="128"/>
      <c r="VLQ3" s="128"/>
      <c r="VLR3" s="128"/>
      <c r="VLS3" s="128"/>
      <c r="VLT3" s="128"/>
      <c r="VLU3" s="128"/>
      <c r="VLV3" s="128"/>
      <c r="VLW3" s="128"/>
      <c r="VLX3" s="128"/>
      <c r="VLY3" s="128"/>
      <c r="VLZ3" s="128"/>
      <c r="VMA3" s="128"/>
      <c r="VMB3" s="128"/>
      <c r="VMC3" s="128"/>
      <c r="VMD3" s="128"/>
      <c r="VME3" s="128"/>
      <c r="VMF3" s="128"/>
      <c r="VMG3" s="128"/>
      <c r="VMH3" s="128"/>
      <c r="VMI3" s="128"/>
      <c r="VMJ3" s="128"/>
      <c r="VMK3" s="128"/>
      <c r="VML3" s="128"/>
      <c r="VMM3" s="128"/>
      <c r="VMN3" s="128"/>
      <c r="VMO3" s="128"/>
      <c r="VMP3" s="128"/>
      <c r="VMQ3" s="128"/>
      <c r="VMR3" s="128"/>
      <c r="VMS3" s="128"/>
      <c r="VMT3" s="128"/>
      <c r="VMU3" s="128"/>
      <c r="VMV3" s="128"/>
      <c r="VMW3" s="128"/>
      <c r="VMX3" s="128"/>
      <c r="VMY3" s="128"/>
      <c r="VMZ3" s="128"/>
      <c r="VNA3" s="128"/>
      <c r="VNB3" s="128"/>
      <c r="VNC3" s="128"/>
      <c r="VND3" s="128"/>
      <c r="VNE3" s="128"/>
      <c r="VNF3" s="128"/>
      <c r="VNG3" s="128"/>
      <c r="VNH3" s="128"/>
      <c r="VNI3" s="128"/>
      <c r="VNJ3" s="128"/>
      <c r="VNK3" s="128"/>
      <c r="VNL3" s="128"/>
      <c r="VNM3" s="128"/>
      <c r="VNN3" s="128"/>
      <c r="VNO3" s="128"/>
      <c r="VNP3" s="128"/>
      <c r="VNQ3" s="128"/>
      <c r="VNR3" s="128"/>
      <c r="VNS3" s="128"/>
      <c r="VNT3" s="128"/>
      <c r="VNU3" s="128"/>
      <c r="VNV3" s="128"/>
      <c r="VNW3" s="128"/>
      <c r="VNX3" s="128"/>
      <c r="VNY3" s="128"/>
      <c r="VNZ3" s="128"/>
      <c r="VOA3" s="128"/>
      <c r="VOB3" s="128"/>
      <c r="VOC3" s="128"/>
      <c r="VOD3" s="128"/>
      <c r="VOE3" s="128"/>
      <c r="VOF3" s="128"/>
      <c r="VOG3" s="128"/>
      <c r="VOH3" s="128"/>
      <c r="VOI3" s="128"/>
      <c r="VOJ3" s="128"/>
      <c r="VOK3" s="128"/>
      <c r="VOL3" s="128"/>
      <c r="VOM3" s="128"/>
      <c r="VON3" s="128"/>
      <c r="VOO3" s="128"/>
      <c r="VOP3" s="128"/>
      <c r="VOQ3" s="128"/>
      <c r="VOR3" s="128"/>
      <c r="VOS3" s="128"/>
      <c r="VOT3" s="128"/>
      <c r="VOU3" s="128"/>
      <c r="VOV3" s="128"/>
      <c r="VOW3" s="128"/>
      <c r="VOX3" s="128"/>
      <c r="VOY3" s="128"/>
      <c r="VOZ3" s="128"/>
      <c r="VPA3" s="128"/>
      <c r="VPB3" s="128"/>
      <c r="VPC3" s="128"/>
      <c r="VPD3" s="128"/>
      <c r="VPE3" s="128"/>
      <c r="VPF3" s="128"/>
      <c r="VPG3" s="128"/>
      <c r="VPH3" s="128"/>
      <c r="VPI3" s="128"/>
      <c r="VPJ3" s="128"/>
      <c r="VPK3" s="128"/>
      <c r="VPL3" s="128"/>
      <c r="VPM3" s="128"/>
      <c r="VPN3" s="128"/>
      <c r="VPO3" s="128"/>
      <c r="VPP3" s="128"/>
      <c r="VPQ3" s="128"/>
      <c r="VPR3" s="128"/>
      <c r="VPS3" s="128"/>
      <c r="VPT3" s="128"/>
      <c r="VPU3" s="128"/>
      <c r="VPV3" s="128"/>
      <c r="VPW3" s="128"/>
      <c r="VPX3" s="128"/>
      <c r="VPY3" s="128"/>
      <c r="VPZ3" s="128"/>
      <c r="VQA3" s="128"/>
      <c r="VQB3" s="128"/>
      <c r="VQC3" s="128"/>
      <c r="VQD3" s="128"/>
      <c r="VQE3" s="128"/>
      <c r="VQF3" s="128"/>
      <c r="VQG3" s="128"/>
      <c r="VQH3" s="128"/>
      <c r="VQI3" s="128"/>
      <c r="VQJ3" s="128"/>
      <c r="VQK3" s="128"/>
      <c r="VQL3" s="128"/>
      <c r="VQM3" s="128"/>
      <c r="VQN3" s="128"/>
      <c r="VQO3" s="128"/>
      <c r="VQP3" s="128"/>
      <c r="VQQ3" s="128"/>
      <c r="VQR3" s="128"/>
      <c r="VQS3" s="128"/>
      <c r="VQT3" s="128"/>
      <c r="VQU3" s="128"/>
      <c r="VQV3" s="128"/>
      <c r="VQW3" s="128"/>
      <c r="VQX3" s="128"/>
      <c r="VQY3" s="128"/>
      <c r="VQZ3" s="128"/>
      <c r="VRA3" s="128"/>
      <c r="VRB3" s="128"/>
      <c r="VRC3" s="128"/>
      <c r="VRD3" s="128"/>
      <c r="VRE3" s="128"/>
      <c r="VRF3" s="128"/>
      <c r="VRG3" s="128"/>
      <c r="VRH3" s="128"/>
      <c r="VRI3" s="128"/>
      <c r="VRJ3" s="128"/>
      <c r="VRK3" s="128"/>
      <c r="VRL3" s="128"/>
      <c r="VRM3" s="128"/>
      <c r="VRN3" s="128"/>
      <c r="VRO3" s="128"/>
      <c r="VRP3" s="128"/>
      <c r="VRQ3" s="128"/>
      <c r="VRR3" s="128"/>
      <c r="VRS3" s="128"/>
      <c r="VRT3" s="128"/>
      <c r="VRU3" s="128"/>
      <c r="VRV3" s="128"/>
      <c r="VRW3" s="128"/>
      <c r="VRX3" s="128"/>
      <c r="VRY3" s="128"/>
      <c r="VRZ3" s="128"/>
      <c r="VSA3" s="128"/>
      <c r="VSB3" s="128"/>
      <c r="VSC3" s="128"/>
      <c r="VSD3" s="128"/>
      <c r="VSE3" s="128"/>
      <c r="VSF3" s="128"/>
      <c r="VSG3" s="128"/>
      <c r="VSH3" s="128"/>
      <c r="VSI3" s="128"/>
      <c r="VSJ3" s="128"/>
      <c r="VSK3" s="128"/>
      <c r="VSL3" s="128"/>
      <c r="VSM3" s="128"/>
      <c r="VSN3" s="128"/>
      <c r="VSO3" s="128"/>
      <c r="VSP3" s="128"/>
      <c r="VSQ3" s="128"/>
      <c r="VSR3" s="128"/>
      <c r="VSS3" s="128"/>
      <c r="VST3" s="128"/>
      <c r="VSU3" s="128"/>
      <c r="VSV3" s="128"/>
      <c r="VSW3" s="128"/>
      <c r="VSX3" s="128"/>
      <c r="VSY3" s="128"/>
      <c r="VSZ3" s="128"/>
      <c r="VTA3" s="128"/>
      <c r="VTB3" s="128"/>
      <c r="VTC3" s="128"/>
      <c r="VTD3" s="128"/>
      <c r="VTE3" s="128"/>
      <c r="VTF3" s="128"/>
      <c r="VTG3" s="128"/>
      <c r="VTH3" s="128"/>
      <c r="VTI3" s="128"/>
      <c r="VTJ3" s="128"/>
      <c r="VTK3" s="128"/>
      <c r="VTL3" s="128"/>
      <c r="VTM3" s="128"/>
      <c r="VTN3" s="128"/>
      <c r="VTO3" s="128"/>
      <c r="VTP3" s="128"/>
      <c r="VTQ3" s="128"/>
      <c r="VTR3" s="128"/>
      <c r="VTS3" s="128"/>
      <c r="VTT3" s="128"/>
      <c r="VTU3" s="128"/>
      <c r="VTV3" s="128"/>
      <c r="VTW3" s="128"/>
      <c r="VTX3" s="128"/>
      <c r="VTY3" s="128"/>
      <c r="VTZ3" s="128"/>
      <c r="VUA3" s="128"/>
      <c r="VUB3" s="128"/>
      <c r="VUC3" s="128"/>
      <c r="VUD3" s="128"/>
      <c r="VUE3" s="128"/>
      <c r="VUF3" s="128"/>
      <c r="VUG3" s="128"/>
      <c r="VUH3" s="128"/>
      <c r="VUI3" s="128"/>
      <c r="VUJ3" s="128"/>
      <c r="VUK3" s="128"/>
      <c r="VUL3" s="128"/>
      <c r="VUM3" s="128"/>
      <c r="VUN3" s="128"/>
      <c r="VUO3" s="128"/>
      <c r="VUP3" s="128"/>
      <c r="VUQ3" s="128"/>
      <c r="VUR3" s="128"/>
      <c r="VUS3" s="128"/>
      <c r="VUT3" s="128"/>
      <c r="VUU3" s="128"/>
      <c r="VUV3" s="128"/>
      <c r="VUW3" s="128"/>
      <c r="VUX3" s="128"/>
      <c r="VUY3" s="128"/>
      <c r="VUZ3" s="128"/>
      <c r="VVA3" s="128"/>
      <c r="VVB3" s="128"/>
      <c r="VVC3" s="128"/>
      <c r="VVD3" s="128"/>
      <c r="VVE3" s="128"/>
      <c r="VVF3" s="128"/>
      <c r="VVG3" s="128"/>
      <c r="VVH3" s="128"/>
      <c r="VVI3" s="128"/>
      <c r="VVJ3" s="128"/>
      <c r="VVK3" s="128"/>
      <c r="VVL3" s="128"/>
      <c r="VVM3" s="128"/>
      <c r="VVN3" s="128"/>
      <c r="VVO3" s="128"/>
      <c r="VVP3" s="128"/>
      <c r="VVQ3" s="128"/>
      <c r="VVR3" s="128"/>
      <c r="VVS3" s="128"/>
      <c r="VVT3" s="128"/>
      <c r="VVU3" s="128"/>
      <c r="VVV3" s="128"/>
      <c r="VVW3" s="128"/>
      <c r="VVX3" s="128"/>
      <c r="VVY3" s="128"/>
      <c r="VVZ3" s="128"/>
      <c r="VWA3" s="128"/>
      <c r="VWB3" s="128"/>
      <c r="VWC3" s="128"/>
      <c r="VWD3" s="128"/>
      <c r="VWE3" s="128"/>
      <c r="VWF3" s="128"/>
      <c r="VWG3" s="128"/>
      <c r="VWH3" s="128"/>
      <c r="VWI3" s="128"/>
      <c r="VWJ3" s="128"/>
      <c r="VWK3" s="128"/>
      <c r="VWL3" s="128"/>
      <c r="VWM3" s="128"/>
      <c r="VWN3" s="128"/>
      <c r="VWO3" s="128"/>
      <c r="VWP3" s="128"/>
      <c r="VWQ3" s="128"/>
      <c r="VWR3" s="128"/>
      <c r="VWS3" s="128"/>
      <c r="VWT3" s="128"/>
      <c r="VWU3" s="128"/>
      <c r="VWV3" s="128"/>
      <c r="VWW3" s="128"/>
      <c r="VWX3" s="128"/>
      <c r="VWY3" s="128"/>
      <c r="VWZ3" s="128"/>
      <c r="VXA3" s="128"/>
      <c r="VXB3" s="128"/>
      <c r="VXC3" s="128"/>
      <c r="VXD3" s="128"/>
      <c r="VXE3" s="128"/>
      <c r="VXF3" s="128"/>
      <c r="VXG3" s="128"/>
      <c r="VXH3" s="128"/>
      <c r="VXI3" s="128"/>
      <c r="VXJ3" s="128"/>
      <c r="VXK3" s="128"/>
      <c r="VXL3" s="128"/>
      <c r="VXM3" s="128"/>
      <c r="VXN3" s="128"/>
      <c r="VXO3" s="128"/>
      <c r="VXP3" s="128"/>
      <c r="VXQ3" s="128"/>
      <c r="VXR3" s="128"/>
      <c r="VXS3" s="128"/>
      <c r="VXT3" s="128"/>
      <c r="VXU3" s="128"/>
      <c r="VXV3" s="128"/>
      <c r="VXW3" s="128"/>
      <c r="VXX3" s="128"/>
      <c r="VXY3" s="128"/>
      <c r="VXZ3" s="128"/>
      <c r="VYA3" s="128"/>
      <c r="VYB3" s="128"/>
      <c r="VYC3" s="128"/>
      <c r="VYD3" s="128"/>
      <c r="VYE3" s="128"/>
      <c r="VYF3" s="128"/>
      <c r="VYG3" s="128"/>
      <c r="VYH3" s="128"/>
      <c r="VYI3" s="128"/>
      <c r="VYJ3" s="128"/>
      <c r="VYK3" s="128"/>
      <c r="VYL3" s="128"/>
      <c r="VYM3" s="128"/>
      <c r="VYN3" s="128"/>
      <c r="VYO3" s="128"/>
      <c r="VYP3" s="128"/>
      <c r="VYQ3" s="128"/>
      <c r="VYR3" s="128"/>
      <c r="VYS3" s="128"/>
      <c r="VYT3" s="128"/>
      <c r="VYU3" s="128"/>
      <c r="VYV3" s="128"/>
      <c r="VYW3" s="128"/>
      <c r="VYX3" s="128"/>
      <c r="VYY3" s="128"/>
      <c r="VYZ3" s="128"/>
      <c r="VZA3" s="128"/>
      <c r="VZB3" s="128"/>
      <c r="VZC3" s="128"/>
      <c r="VZD3" s="128"/>
      <c r="VZE3" s="128"/>
      <c r="VZF3" s="128"/>
      <c r="VZG3" s="128"/>
      <c r="VZH3" s="128"/>
      <c r="VZI3" s="128"/>
      <c r="VZJ3" s="128"/>
      <c r="VZK3" s="128"/>
      <c r="VZL3" s="128"/>
      <c r="VZM3" s="128"/>
      <c r="VZN3" s="128"/>
      <c r="VZO3" s="128"/>
      <c r="VZP3" s="128"/>
      <c r="VZQ3" s="128"/>
      <c r="VZR3" s="128"/>
      <c r="VZS3" s="128"/>
      <c r="VZT3" s="128"/>
      <c r="VZU3" s="128"/>
      <c r="VZV3" s="128"/>
      <c r="VZW3" s="128"/>
      <c r="VZX3" s="128"/>
      <c r="VZY3" s="128"/>
      <c r="VZZ3" s="128"/>
      <c r="WAA3" s="128"/>
      <c r="WAB3" s="128"/>
      <c r="WAC3" s="128"/>
      <c r="WAD3" s="128"/>
      <c r="WAE3" s="128"/>
      <c r="WAF3" s="128"/>
      <c r="WAG3" s="128"/>
      <c r="WAH3" s="128"/>
      <c r="WAI3" s="128"/>
      <c r="WAJ3" s="128"/>
      <c r="WAK3" s="128"/>
      <c r="WAL3" s="128"/>
      <c r="WAM3" s="128"/>
      <c r="WAN3" s="128"/>
      <c r="WAO3" s="128"/>
      <c r="WAP3" s="128"/>
      <c r="WAQ3" s="128"/>
      <c r="WAR3" s="128"/>
      <c r="WAS3" s="128"/>
      <c r="WAT3" s="128"/>
      <c r="WAU3" s="128"/>
      <c r="WAV3" s="128"/>
      <c r="WAW3" s="128"/>
      <c r="WAX3" s="128"/>
      <c r="WAY3" s="128"/>
      <c r="WAZ3" s="128"/>
      <c r="WBA3" s="128"/>
      <c r="WBB3" s="128"/>
      <c r="WBC3" s="128"/>
      <c r="WBD3" s="128"/>
      <c r="WBE3" s="128"/>
      <c r="WBF3" s="128"/>
      <c r="WBG3" s="128"/>
      <c r="WBH3" s="128"/>
      <c r="WBI3" s="128"/>
      <c r="WBJ3" s="128"/>
      <c r="WBK3" s="128"/>
      <c r="WBL3" s="128"/>
      <c r="WBM3" s="128"/>
      <c r="WBN3" s="128"/>
      <c r="WBO3" s="128"/>
      <c r="WBP3" s="128"/>
      <c r="WBQ3" s="128"/>
      <c r="WBR3" s="128"/>
      <c r="WBS3" s="128"/>
      <c r="WBT3" s="128"/>
      <c r="WBU3" s="128"/>
      <c r="WBV3" s="128"/>
      <c r="WBW3" s="128"/>
      <c r="WBX3" s="128"/>
      <c r="WBY3" s="128"/>
      <c r="WBZ3" s="128"/>
      <c r="WCA3" s="128"/>
      <c r="WCB3" s="128"/>
      <c r="WCC3" s="128"/>
      <c r="WCD3" s="128"/>
      <c r="WCE3" s="128"/>
      <c r="WCF3" s="128"/>
      <c r="WCG3" s="128"/>
      <c r="WCH3" s="128"/>
      <c r="WCI3" s="128"/>
      <c r="WCJ3" s="128"/>
      <c r="WCK3" s="128"/>
      <c r="WCL3" s="128"/>
      <c r="WCM3" s="128"/>
      <c r="WCN3" s="128"/>
      <c r="WCO3" s="128"/>
      <c r="WCP3" s="128"/>
      <c r="WCQ3" s="128"/>
      <c r="WCR3" s="128"/>
      <c r="WCS3" s="128"/>
      <c r="WCT3" s="128"/>
      <c r="WCU3" s="128"/>
      <c r="WCV3" s="128"/>
      <c r="WCW3" s="128"/>
      <c r="WCX3" s="128"/>
      <c r="WCY3" s="128"/>
      <c r="WCZ3" s="128"/>
      <c r="WDA3" s="128"/>
      <c r="WDB3" s="128"/>
      <c r="WDC3" s="128"/>
      <c r="WDD3" s="128"/>
      <c r="WDE3" s="128"/>
      <c r="WDF3" s="128"/>
      <c r="WDG3" s="128"/>
      <c r="WDH3" s="128"/>
      <c r="WDI3" s="128"/>
      <c r="WDJ3" s="128"/>
      <c r="WDK3" s="128"/>
      <c r="WDL3" s="128"/>
      <c r="WDM3" s="128"/>
      <c r="WDN3" s="128"/>
      <c r="WDO3" s="128"/>
      <c r="WDP3" s="128"/>
      <c r="WDQ3" s="128"/>
      <c r="WDR3" s="128"/>
      <c r="WDS3" s="128"/>
      <c r="WDT3" s="128"/>
      <c r="WDU3" s="128"/>
      <c r="WDV3" s="128"/>
      <c r="WDW3" s="128"/>
      <c r="WDX3" s="128"/>
      <c r="WDY3" s="128"/>
      <c r="WDZ3" s="128"/>
      <c r="WEA3" s="128"/>
      <c r="WEB3" s="128"/>
      <c r="WEC3" s="128"/>
      <c r="WED3" s="128"/>
      <c r="WEE3" s="128"/>
      <c r="WEF3" s="128"/>
      <c r="WEG3" s="128"/>
      <c r="WEH3" s="128"/>
      <c r="WEI3" s="128"/>
      <c r="WEJ3" s="128"/>
      <c r="WEK3" s="128"/>
      <c r="WEL3" s="128"/>
      <c r="WEM3" s="128"/>
      <c r="WEN3" s="128"/>
      <c r="WEO3" s="128"/>
      <c r="WEP3" s="128"/>
      <c r="WEQ3" s="128"/>
      <c r="WER3" s="128"/>
      <c r="WES3" s="128"/>
      <c r="WET3" s="128"/>
      <c r="WEU3" s="128"/>
      <c r="WEV3" s="128"/>
      <c r="WEW3" s="128"/>
      <c r="WEX3" s="128"/>
      <c r="WEY3" s="128"/>
      <c r="WEZ3" s="128"/>
      <c r="WFA3" s="128"/>
      <c r="WFB3" s="128"/>
      <c r="WFC3" s="128"/>
      <c r="WFD3" s="128"/>
      <c r="WFE3" s="128"/>
      <c r="WFF3" s="128"/>
      <c r="WFG3" s="128"/>
      <c r="WFH3" s="128"/>
      <c r="WFI3" s="128"/>
      <c r="WFJ3" s="128"/>
      <c r="WFK3" s="128"/>
      <c r="WFL3" s="128"/>
      <c r="WFM3" s="128"/>
      <c r="WFN3" s="128"/>
      <c r="WFO3" s="128"/>
      <c r="WFP3" s="128"/>
      <c r="WFQ3" s="128"/>
      <c r="WFR3" s="128"/>
      <c r="WFS3" s="128"/>
      <c r="WFT3" s="128"/>
      <c r="WFU3" s="128"/>
      <c r="WFV3" s="128"/>
      <c r="WFW3" s="128"/>
      <c r="WFX3" s="128"/>
      <c r="WFY3" s="128"/>
      <c r="WFZ3" s="128"/>
      <c r="WGA3" s="128"/>
      <c r="WGB3" s="128"/>
      <c r="WGC3" s="128"/>
      <c r="WGD3" s="128"/>
      <c r="WGE3" s="128"/>
      <c r="WGF3" s="128"/>
      <c r="WGG3" s="128"/>
      <c r="WGH3" s="128"/>
      <c r="WGI3" s="128"/>
      <c r="WGJ3" s="128"/>
      <c r="WGK3" s="128"/>
      <c r="WGL3" s="128"/>
      <c r="WGM3" s="128"/>
      <c r="WGN3" s="128"/>
      <c r="WGO3" s="128"/>
      <c r="WGP3" s="128"/>
      <c r="WGQ3" s="128"/>
      <c r="WGR3" s="128"/>
      <c r="WGS3" s="128"/>
      <c r="WGT3" s="128"/>
      <c r="WGU3" s="128"/>
      <c r="WGV3" s="128"/>
      <c r="WGW3" s="128"/>
      <c r="WGX3" s="128"/>
      <c r="WGY3" s="128"/>
      <c r="WGZ3" s="128"/>
      <c r="WHA3" s="128"/>
      <c r="WHB3" s="128"/>
      <c r="WHC3" s="128"/>
      <c r="WHD3" s="128"/>
      <c r="WHE3" s="128"/>
      <c r="WHF3" s="128"/>
      <c r="WHG3" s="128"/>
      <c r="WHH3" s="128"/>
      <c r="WHI3" s="128"/>
      <c r="WHJ3" s="128"/>
      <c r="WHK3" s="128"/>
      <c r="WHL3" s="128"/>
      <c r="WHM3" s="128"/>
      <c r="WHN3" s="128"/>
      <c r="WHO3" s="128"/>
      <c r="WHP3" s="128"/>
      <c r="WHQ3" s="128"/>
      <c r="WHR3" s="128"/>
      <c r="WHS3" s="128"/>
      <c r="WHT3" s="128"/>
      <c r="WHU3" s="128"/>
      <c r="WHV3" s="128"/>
      <c r="WHW3" s="128"/>
      <c r="WHX3" s="128"/>
      <c r="WHY3" s="128"/>
      <c r="WHZ3" s="128"/>
      <c r="WIA3" s="128"/>
      <c r="WIB3" s="128"/>
      <c r="WIC3" s="128"/>
      <c r="WID3" s="128"/>
      <c r="WIE3" s="128"/>
      <c r="WIF3" s="128"/>
      <c r="WIG3" s="128"/>
      <c r="WIH3" s="128"/>
      <c r="WII3" s="128"/>
      <c r="WIJ3" s="128"/>
      <c r="WIK3" s="128"/>
      <c r="WIL3" s="128"/>
      <c r="WIM3" s="128"/>
      <c r="WIN3" s="128"/>
      <c r="WIO3" s="128"/>
      <c r="WIP3" s="128"/>
      <c r="WIQ3" s="128"/>
      <c r="WIR3" s="128"/>
      <c r="WIS3" s="128"/>
      <c r="WIT3" s="128"/>
      <c r="WIU3" s="128"/>
      <c r="WIV3" s="128"/>
      <c r="WIW3" s="128"/>
      <c r="WIX3" s="128"/>
      <c r="WIY3" s="128"/>
      <c r="WIZ3" s="128"/>
      <c r="WJA3" s="128"/>
      <c r="WJB3" s="128"/>
      <c r="WJC3" s="128"/>
      <c r="WJD3" s="128"/>
      <c r="WJE3" s="128"/>
      <c r="WJF3" s="128"/>
      <c r="WJG3" s="128"/>
      <c r="WJH3" s="128"/>
      <c r="WJI3" s="128"/>
      <c r="WJJ3" s="128"/>
      <c r="WJK3" s="128"/>
      <c r="WJL3" s="128"/>
      <c r="WJM3" s="128"/>
      <c r="WJN3" s="128"/>
      <c r="WJO3" s="128"/>
      <c r="WJP3" s="128"/>
      <c r="WJQ3" s="128"/>
      <c r="WJR3" s="128"/>
      <c r="WJS3" s="128"/>
      <c r="WJT3" s="128"/>
      <c r="WJU3" s="128"/>
      <c r="WJV3" s="128"/>
      <c r="WJW3" s="128"/>
      <c r="WJX3" s="128"/>
      <c r="WJY3" s="128"/>
      <c r="WJZ3" s="128"/>
      <c r="WKA3" s="128"/>
      <c r="WKB3" s="128"/>
      <c r="WKC3" s="128"/>
      <c r="WKD3" s="128"/>
      <c r="WKE3" s="128"/>
      <c r="WKF3" s="128"/>
      <c r="WKG3" s="128"/>
      <c r="WKH3" s="128"/>
      <c r="WKI3" s="128"/>
      <c r="WKJ3" s="128"/>
      <c r="WKK3" s="128"/>
      <c r="WKL3" s="128"/>
      <c r="WKM3" s="128"/>
      <c r="WKN3" s="128"/>
      <c r="WKO3" s="128"/>
      <c r="WKP3" s="128"/>
      <c r="WKQ3" s="128"/>
      <c r="WKR3" s="128"/>
      <c r="WKS3" s="128"/>
      <c r="WKT3" s="128"/>
      <c r="WKU3" s="128"/>
      <c r="WKV3" s="128"/>
      <c r="WKW3" s="128"/>
      <c r="WKX3" s="128"/>
      <c r="WKY3" s="128"/>
      <c r="WKZ3" s="128"/>
      <c r="WLA3" s="128"/>
      <c r="WLB3" s="128"/>
      <c r="WLC3" s="128"/>
      <c r="WLD3" s="128"/>
      <c r="WLE3" s="128"/>
      <c r="WLF3" s="128"/>
      <c r="WLG3" s="128"/>
      <c r="WLH3" s="128"/>
      <c r="WLI3" s="128"/>
      <c r="WLJ3" s="128"/>
      <c r="WLK3" s="128"/>
      <c r="WLL3" s="128"/>
      <c r="WLM3" s="128"/>
      <c r="WLN3" s="128"/>
      <c r="WLO3" s="128"/>
      <c r="WLP3" s="128"/>
      <c r="WLQ3" s="128"/>
      <c r="WLR3" s="128"/>
      <c r="WLS3" s="128"/>
      <c r="WLT3" s="128"/>
      <c r="WLU3" s="128"/>
      <c r="WLV3" s="128"/>
      <c r="WLW3" s="128"/>
      <c r="WLX3" s="128"/>
      <c r="WLY3" s="128"/>
      <c r="WLZ3" s="128"/>
      <c r="WMA3" s="128"/>
      <c r="WMB3" s="128"/>
      <c r="WMC3" s="128"/>
      <c r="WMD3" s="128"/>
      <c r="WME3" s="128"/>
      <c r="WMF3" s="128"/>
      <c r="WMG3" s="128"/>
      <c r="WMH3" s="128"/>
      <c r="WMI3" s="128"/>
      <c r="WMJ3" s="128"/>
      <c r="WMK3" s="128"/>
      <c r="WML3" s="128"/>
      <c r="WMM3" s="128"/>
      <c r="WMN3" s="128"/>
      <c r="WMO3" s="128"/>
      <c r="WMP3" s="128"/>
      <c r="WMQ3" s="128"/>
      <c r="WMR3" s="128"/>
      <c r="WMS3" s="128"/>
      <c r="WMT3" s="128"/>
      <c r="WMU3" s="128"/>
      <c r="WMV3" s="128"/>
      <c r="WMW3" s="128"/>
      <c r="WMX3" s="128"/>
      <c r="WMY3" s="128"/>
      <c r="WMZ3" s="128"/>
      <c r="WNA3" s="128"/>
      <c r="WNB3" s="128"/>
      <c r="WNC3" s="128"/>
      <c r="WND3" s="128"/>
      <c r="WNE3" s="128"/>
      <c r="WNF3" s="128"/>
      <c r="WNG3" s="128"/>
      <c r="WNH3" s="128"/>
      <c r="WNI3" s="128"/>
      <c r="WNJ3" s="128"/>
      <c r="WNK3" s="128"/>
      <c r="WNL3" s="128"/>
      <c r="WNM3" s="128"/>
      <c r="WNN3" s="128"/>
      <c r="WNO3" s="128"/>
      <c r="WNP3" s="128"/>
      <c r="WNQ3" s="128"/>
      <c r="WNR3" s="128"/>
      <c r="WNS3" s="128"/>
      <c r="WNT3" s="128"/>
      <c r="WNU3" s="128"/>
      <c r="WNV3" s="128"/>
      <c r="WNW3" s="128"/>
      <c r="WNX3" s="128"/>
      <c r="WNY3" s="128"/>
      <c r="WNZ3" s="128"/>
      <c r="WOA3" s="128"/>
      <c r="WOB3" s="128"/>
      <c r="WOC3" s="128"/>
      <c r="WOD3" s="128"/>
      <c r="WOE3" s="128"/>
      <c r="WOF3" s="128"/>
      <c r="WOG3" s="128"/>
      <c r="WOH3" s="128"/>
      <c r="WOI3" s="128"/>
      <c r="WOJ3" s="128"/>
      <c r="WOK3" s="128"/>
      <c r="WOL3" s="128"/>
      <c r="WOM3" s="128"/>
      <c r="WON3" s="128"/>
      <c r="WOO3" s="128"/>
      <c r="WOP3" s="128"/>
      <c r="WOQ3" s="128"/>
      <c r="WOR3" s="128"/>
      <c r="WOS3" s="128"/>
      <c r="WOT3" s="128"/>
      <c r="WOU3" s="128"/>
      <c r="WOV3" s="128"/>
      <c r="WOW3" s="128"/>
      <c r="WOX3" s="128"/>
      <c r="WOY3" s="128"/>
      <c r="WOZ3" s="128"/>
      <c r="WPA3" s="128"/>
      <c r="WPB3" s="128"/>
      <c r="WPC3" s="128"/>
      <c r="WPD3" s="128"/>
      <c r="WPE3" s="128"/>
      <c r="WPF3" s="128"/>
      <c r="WPG3" s="128"/>
      <c r="WPH3" s="128"/>
      <c r="WPI3" s="128"/>
      <c r="WPJ3" s="128"/>
      <c r="WPK3" s="128"/>
      <c r="WPL3" s="128"/>
      <c r="WPM3" s="128"/>
      <c r="WPN3" s="128"/>
      <c r="WPO3" s="128"/>
      <c r="WPP3" s="128"/>
      <c r="WPQ3" s="128"/>
      <c r="WPR3" s="128"/>
      <c r="WPS3" s="128"/>
      <c r="WPT3" s="128"/>
      <c r="WPU3" s="128"/>
      <c r="WPV3" s="128"/>
      <c r="WPW3" s="128"/>
      <c r="WPX3" s="128"/>
      <c r="WPY3" s="128"/>
      <c r="WPZ3" s="128"/>
      <c r="WQA3" s="128"/>
      <c r="WQB3" s="128"/>
      <c r="WQC3" s="128"/>
      <c r="WQD3" s="128"/>
      <c r="WQE3" s="128"/>
      <c r="WQF3" s="128"/>
      <c r="WQG3" s="128"/>
      <c r="WQH3" s="128"/>
      <c r="WQI3" s="128"/>
      <c r="WQJ3" s="128"/>
      <c r="WQK3" s="128"/>
      <c r="WQL3" s="128"/>
      <c r="WQM3" s="128"/>
      <c r="WQN3" s="128"/>
      <c r="WQO3" s="128"/>
      <c r="WQP3" s="128"/>
      <c r="WQQ3" s="128"/>
      <c r="WQR3" s="128"/>
      <c r="WQS3" s="128"/>
      <c r="WQT3" s="128"/>
      <c r="WQU3" s="128"/>
      <c r="WQV3" s="128"/>
      <c r="WQW3" s="128"/>
      <c r="WQX3" s="128"/>
      <c r="WQY3" s="128"/>
      <c r="WQZ3" s="128"/>
      <c r="WRA3" s="128"/>
      <c r="WRB3" s="128"/>
      <c r="WRC3" s="128"/>
      <c r="WRD3" s="128"/>
      <c r="WRE3" s="128"/>
      <c r="WRF3" s="128"/>
      <c r="WRG3" s="128"/>
      <c r="WRH3" s="128"/>
      <c r="WRI3" s="128"/>
      <c r="WRJ3" s="128"/>
      <c r="WRK3" s="128"/>
      <c r="WRL3" s="128"/>
      <c r="WRM3" s="128"/>
      <c r="WRN3" s="128"/>
      <c r="WRO3" s="128"/>
      <c r="WRP3" s="128"/>
      <c r="WRQ3" s="128"/>
      <c r="WRR3" s="128"/>
      <c r="WRS3" s="128"/>
      <c r="WRT3" s="128"/>
      <c r="WRU3" s="128"/>
      <c r="WRV3" s="128"/>
      <c r="WRW3" s="128"/>
      <c r="WRX3" s="128"/>
      <c r="WRY3" s="128"/>
      <c r="WRZ3" s="128"/>
      <c r="WSA3" s="128"/>
      <c r="WSB3" s="128"/>
      <c r="WSC3" s="128"/>
      <c r="WSD3" s="128"/>
      <c r="WSE3" s="128"/>
      <c r="WSF3" s="128"/>
      <c r="WSG3" s="128"/>
      <c r="WSH3" s="128"/>
      <c r="WSI3" s="128"/>
      <c r="WSJ3" s="128"/>
      <c r="WSK3" s="128"/>
      <c r="WSL3" s="128"/>
      <c r="WSM3" s="128"/>
      <c r="WSN3" s="128"/>
      <c r="WSO3" s="128"/>
      <c r="WSP3" s="128"/>
      <c r="WSQ3" s="128"/>
      <c r="WSR3" s="128"/>
      <c r="WSS3" s="128"/>
      <c r="WST3" s="128"/>
      <c r="WSU3" s="128"/>
      <c r="WSV3" s="128"/>
      <c r="WSW3" s="128"/>
      <c r="WSX3" s="128"/>
      <c r="WSY3" s="128"/>
      <c r="WSZ3" s="128"/>
      <c r="WTA3" s="128"/>
      <c r="WTB3" s="128"/>
      <c r="WTC3" s="128"/>
      <c r="WTD3" s="128"/>
      <c r="WTE3" s="128"/>
      <c r="WTF3" s="128"/>
      <c r="WTG3" s="128"/>
      <c r="WTH3" s="128"/>
      <c r="WTI3" s="128"/>
      <c r="WTJ3" s="128"/>
      <c r="WTK3" s="128"/>
      <c r="WTL3" s="128"/>
      <c r="WTM3" s="128"/>
      <c r="WTN3" s="128"/>
      <c r="WTO3" s="128"/>
      <c r="WTP3" s="128"/>
      <c r="WTQ3" s="128"/>
      <c r="WTR3" s="128"/>
      <c r="WTS3" s="128"/>
      <c r="WTT3" s="128"/>
      <c r="WTU3" s="128"/>
      <c r="WTV3" s="128"/>
      <c r="WTW3" s="128"/>
      <c r="WTX3" s="128"/>
      <c r="WTY3" s="128"/>
      <c r="WTZ3" s="128"/>
      <c r="WUA3" s="128"/>
      <c r="WUB3" s="128"/>
      <c r="WUC3" s="128"/>
      <c r="WUD3" s="128"/>
      <c r="WUE3" s="128"/>
      <c r="WUF3" s="128"/>
      <c r="WUG3" s="128"/>
      <c r="WUH3" s="128"/>
      <c r="WUI3" s="128"/>
      <c r="WUJ3" s="128"/>
      <c r="WUK3" s="128"/>
      <c r="WUL3" s="128"/>
      <c r="WUM3" s="128"/>
      <c r="WUN3" s="128"/>
      <c r="WUO3" s="128"/>
      <c r="WUP3" s="128"/>
      <c r="WUQ3" s="128"/>
      <c r="WUR3" s="128"/>
      <c r="WUS3" s="128"/>
      <c r="WUT3" s="128"/>
      <c r="WUU3" s="128"/>
      <c r="WUV3" s="128"/>
      <c r="WUW3" s="128"/>
      <c r="WUX3" s="128"/>
      <c r="WUY3" s="128"/>
      <c r="WUZ3" s="128"/>
      <c r="WVA3" s="128"/>
      <c r="WVB3" s="128"/>
      <c r="WVC3" s="128"/>
      <c r="WVD3" s="128"/>
      <c r="WVE3" s="128"/>
      <c r="WVF3" s="128"/>
      <c r="WVG3" s="128"/>
      <c r="WVH3" s="128"/>
      <c r="WVI3" s="128"/>
      <c r="WVJ3" s="128"/>
      <c r="WVK3" s="128"/>
      <c r="WVL3" s="128"/>
      <c r="WVM3" s="128"/>
      <c r="WVN3" s="128"/>
      <c r="WVO3" s="128"/>
      <c r="WVP3" s="128"/>
      <c r="WVQ3" s="128"/>
      <c r="WVR3" s="128"/>
      <c r="WVS3" s="128"/>
      <c r="WVT3" s="128"/>
      <c r="WVU3" s="128"/>
      <c r="WVV3" s="128"/>
      <c r="WVW3" s="128"/>
      <c r="WVX3" s="128"/>
      <c r="WVY3" s="128"/>
      <c r="WVZ3" s="128"/>
      <c r="WWA3" s="128"/>
      <c r="WWB3" s="128"/>
      <c r="WWC3" s="128"/>
      <c r="WWD3" s="128"/>
      <c r="WWE3" s="128"/>
      <c r="WWF3" s="128"/>
      <c r="WWG3" s="128"/>
      <c r="WWH3" s="128"/>
      <c r="WWI3" s="128"/>
      <c r="WWJ3" s="128"/>
      <c r="WWK3" s="128"/>
      <c r="WWL3" s="128"/>
      <c r="WWM3" s="128"/>
      <c r="WWN3" s="128"/>
      <c r="WWO3" s="128"/>
      <c r="WWP3" s="128"/>
      <c r="WWQ3" s="128"/>
      <c r="WWR3" s="128"/>
      <c r="WWS3" s="128"/>
      <c r="WWT3" s="128"/>
      <c r="WWU3" s="128"/>
      <c r="WWV3" s="128"/>
      <c r="WWW3" s="128"/>
      <c r="WWX3" s="128"/>
      <c r="WWY3" s="128"/>
      <c r="WWZ3" s="128"/>
      <c r="WXA3" s="128"/>
      <c r="WXB3" s="128"/>
      <c r="WXC3" s="128"/>
      <c r="WXD3" s="128"/>
      <c r="WXE3" s="128"/>
      <c r="WXF3" s="128"/>
      <c r="WXG3" s="128"/>
      <c r="WXH3" s="128"/>
      <c r="WXI3" s="128"/>
      <c r="WXJ3" s="128"/>
      <c r="WXK3" s="128"/>
      <c r="WXL3" s="128"/>
      <c r="WXM3" s="128"/>
      <c r="WXN3" s="128"/>
      <c r="WXO3" s="128"/>
      <c r="WXP3" s="128"/>
      <c r="WXQ3" s="128"/>
      <c r="WXR3" s="128"/>
      <c r="WXS3" s="128"/>
      <c r="WXT3" s="128"/>
      <c r="WXU3" s="128"/>
      <c r="WXV3" s="128"/>
      <c r="WXW3" s="128"/>
      <c r="WXX3" s="128"/>
      <c r="WXY3" s="128"/>
      <c r="WXZ3" s="128"/>
      <c r="WYA3" s="128"/>
      <c r="WYB3" s="128"/>
      <c r="WYC3" s="128"/>
      <c r="WYD3" s="128"/>
      <c r="WYE3" s="128"/>
      <c r="WYF3" s="128"/>
      <c r="WYG3" s="128"/>
      <c r="WYH3" s="128"/>
      <c r="WYI3" s="128"/>
      <c r="WYJ3" s="128"/>
      <c r="WYK3" s="128"/>
      <c r="WYL3" s="128"/>
      <c r="WYM3" s="128"/>
      <c r="WYN3" s="128"/>
      <c r="WYO3" s="128"/>
      <c r="WYP3" s="128"/>
      <c r="WYQ3" s="128"/>
      <c r="WYR3" s="128"/>
      <c r="WYS3" s="128"/>
      <c r="WYT3" s="128"/>
      <c r="WYU3" s="128"/>
      <c r="WYV3" s="128"/>
      <c r="WYW3" s="128"/>
      <c r="WYX3" s="128"/>
      <c r="WYY3" s="128"/>
      <c r="WYZ3" s="128"/>
      <c r="WZA3" s="128"/>
      <c r="WZB3" s="128"/>
      <c r="WZC3" s="128"/>
      <c r="WZD3" s="128"/>
      <c r="WZE3" s="128"/>
      <c r="WZF3" s="128"/>
      <c r="WZG3" s="128"/>
      <c r="WZH3" s="128"/>
      <c r="WZI3" s="128"/>
      <c r="WZJ3" s="128"/>
      <c r="WZK3" s="128"/>
      <c r="WZL3" s="128"/>
      <c r="WZM3" s="128"/>
      <c r="WZN3" s="128"/>
      <c r="WZO3" s="128"/>
      <c r="WZP3" s="128"/>
      <c r="WZQ3" s="128"/>
      <c r="WZR3" s="128"/>
      <c r="WZS3" s="128"/>
      <c r="WZT3" s="128"/>
      <c r="WZU3" s="128"/>
      <c r="WZV3" s="128"/>
      <c r="WZW3" s="128"/>
      <c r="WZX3" s="128"/>
      <c r="WZY3" s="128"/>
      <c r="WZZ3" s="128"/>
      <c r="XAA3" s="128"/>
      <c r="XAB3" s="128"/>
      <c r="XAC3" s="128"/>
      <c r="XAD3" s="128"/>
      <c r="XAE3" s="128"/>
      <c r="XAF3" s="128"/>
      <c r="XAG3" s="128"/>
      <c r="XAH3" s="128"/>
      <c r="XAI3" s="128"/>
      <c r="XAJ3" s="128"/>
      <c r="XAK3" s="128"/>
      <c r="XAL3" s="128"/>
      <c r="XAM3" s="128"/>
      <c r="XAN3" s="128"/>
      <c r="XAO3" s="128"/>
      <c r="XAP3" s="128"/>
      <c r="XAQ3" s="128"/>
      <c r="XAR3" s="128"/>
      <c r="XAS3" s="128"/>
      <c r="XAT3" s="128"/>
      <c r="XAU3" s="128"/>
      <c r="XAV3" s="128"/>
      <c r="XAW3" s="128"/>
      <c r="XAX3" s="128"/>
      <c r="XAY3" s="128"/>
      <c r="XAZ3" s="128"/>
      <c r="XBA3" s="128"/>
      <c r="XBB3" s="128"/>
      <c r="XBC3" s="128"/>
      <c r="XBD3" s="128"/>
      <c r="XBE3" s="128"/>
      <c r="XBF3" s="128"/>
      <c r="XBG3" s="128"/>
      <c r="XBH3" s="128"/>
      <c r="XBI3" s="128"/>
      <c r="XBJ3" s="128"/>
      <c r="XBK3" s="128"/>
      <c r="XBL3" s="128"/>
      <c r="XBM3" s="128"/>
      <c r="XBN3" s="128"/>
      <c r="XBO3" s="128"/>
      <c r="XBP3" s="128"/>
      <c r="XBQ3" s="128"/>
      <c r="XBR3" s="128"/>
      <c r="XBS3" s="128"/>
      <c r="XBT3" s="128"/>
      <c r="XBU3" s="128"/>
      <c r="XBV3" s="128"/>
      <c r="XBW3" s="128"/>
      <c r="XBX3" s="128"/>
      <c r="XBY3" s="128"/>
      <c r="XBZ3" s="128"/>
      <c r="XCA3" s="128"/>
      <c r="XCB3" s="128"/>
      <c r="XCC3" s="128"/>
      <c r="XCD3" s="128"/>
      <c r="XCE3" s="128"/>
      <c r="XCF3" s="128"/>
      <c r="XCG3" s="128"/>
      <c r="XCH3" s="128"/>
      <c r="XCI3" s="128"/>
      <c r="XCJ3" s="128"/>
      <c r="XCK3" s="128"/>
      <c r="XCL3" s="128"/>
      <c r="XCM3" s="128"/>
      <c r="XCN3" s="128"/>
      <c r="XCO3" s="128"/>
      <c r="XCP3" s="128"/>
      <c r="XCQ3" s="128"/>
      <c r="XCR3" s="128"/>
      <c r="XCS3" s="128"/>
      <c r="XCT3" s="128"/>
      <c r="XCU3" s="128"/>
      <c r="XCV3" s="128"/>
      <c r="XCW3" s="128"/>
      <c r="XCX3" s="128"/>
      <c r="XCY3" s="128"/>
      <c r="XCZ3" s="128"/>
      <c r="XDA3" s="128"/>
      <c r="XDB3" s="128"/>
      <c r="XDC3" s="128"/>
      <c r="XDD3" s="128"/>
      <c r="XDE3" s="128"/>
      <c r="XDF3" s="128"/>
      <c r="XDG3" s="128"/>
      <c r="XDH3" s="128"/>
      <c r="XDI3" s="128"/>
      <c r="XDJ3" s="128"/>
      <c r="XDK3" s="128"/>
      <c r="XDL3" s="128"/>
      <c r="XDM3" s="128"/>
      <c r="XDN3" s="128"/>
      <c r="XDO3" s="128"/>
      <c r="XDP3" s="128"/>
      <c r="XDQ3" s="128"/>
      <c r="XDR3" s="128"/>
      <c r="XDS3" s="128"/>
      <c r="XDT3" s="128"/>
      <c r="XDU3" s="128"/>
      <c r="XDV3" s="128"/>
      <c r="XDW3" s="128"/>
      <c r="XDX3" s="128"/>
      <c r="XDY3" s="128"/>
      <c r="XDZ3" s="128"/>
      <c r="XEA3" s="128"/>
      <c r="XEB3" s="128"/>
      <c r="XEC3" s="128"/>
      <c r="XED3" s="128"/>
      <c r="XEE3" s="128"/>
      <c r="XEF3" s="128"/>
      <c r="XEG3" s="128"/>
      <c r="XEH3" s="128"/>
      <c r="XEI3" s="128"/>
      <c r="XEJ3" s="128"/>
      <c r="XEK3" s="128"/>
      <c r="XEL3" s="128"/>
      <c r="XEM3" s="128"/>
      <c r="XEN3" s="128"/>
      <c r="XEO3" s="128"/>
      <c r="XEP3" s="128"/>
      <c r="XEQ3" s="128"/>
      <c r="XER3" s="128"/>
      <c r="XES3" s="128"/>
      <c r="XET3" s="128"/>
      <c r="XEU3" s="128"/>
      <c r="XEV3" s="128"/>
      <c r="XEW3" s="128"/>
      <c r="XEX3" s="128"/>
      <c r="XEY3" s="128"/>
      <c r="XEZ3" s="128"/>
      <c r="XFA3" s="128"/>
      <c r="XFB3" s="128"/>
      <c r="XFC3" s="128"/>
      <c r="XFD3" s="128"/>
    </row>
    <row r="4" spans="1:16384" s="1486" customFormat="1" ht="19.5" customHeight="1">
      <c r="A4" s="1485"/>
    </row>
    <row r="5" spans="1:16384" s="1486" customFormat="1" ht="26.25">
      <c r="A5" s="174" t="str">
        <f ca="1">MID(CELL("Filename",A1),FIND("]",CELL("Filename",A1))+1,255)</f>
        <v>1.9 Tax Allocations</v>
      </c>
    </row>
    <row r="6" spans="1:16384" s="1486" customFormat="1" ht="9.75" customHeight="1">
      <c r="A6" s="1485"/>
    </row>
    <row r="7" spans="1:16384" s="1486" customFormat="1" ht="29.25" customHeight="1">
      <c r="A7" s="3830" t="s">
        <v>1947</v>
      </c>
      <c r="B7" s="3831"/>
      <c r="C7" s="3831"/>
      <c r="D7" s="3832"/>
    </row>
    <row r="8" spans="1:16384" s="1486" customFormat="1" ht="19.5" customHeight="1">
      <c r="A8" s="3833"/>
      <c r="B8" s="3834"/>
      <c r="C8" s="3834"/>
      <c r="D8" s="3835"/>
    </row>
    <row r="9" spans="1:16384" s="1486" customFormat="1" ht="19.5" customHeight="1">
      <c r="A9" s="2997"/>
      <c r="B9" s="1487"/>
      <c r="C9" s="1487"/>
      <c r="D9" s="2998"/>
    </row>
    <row r="10" spans="1:16384" s="1486" customFormat="1" ht="19.5" customHeight="1">
      <c r="A10" s="1412" t="s">
        <v>871</v>
      </c>
      <c r="B10" s="1488"/>
      <c r="C10" s="1488"/>
      <c r="D10" s="1489"/>
    </row>
    <row r="11" spans="1:16384" s="1486" customFormat="1" ht="19.5" customHeight="1" thickBot="1">
      <c r="A11" s="1485"/>
    </row>
    <row r="12" spans="1:16384" ht="26.25">
      <c r="A12" s="1490"/>
      <c r="B12" s="1491"/>
      <c r="C12" s="1491"/>
      <c r="D12" s="1492"/>
      <c r="E12" s="1465"/>
      <c r="F12" s="1486"/>
      <c r="G12" s="1486"/>
      <c r="H12" s="1486"/>
      <c r="I12" s="1486"/>
      <c r="J12" s="1486"/>
      <c r="K12" s="1486"/>
      <c r="L12" s="1486"/>
    </row>
    <row r="13" spans="1:16384" ht="12.75" customHeight="1">
      <c r="A13" s="1493"/>
      <c r="B13" s="204"/>
      <c r="C13" s="204"/>
      <c r="D13" s="2999">
        <f>+'1.1 Income Statement'!I14</f>
        <v>2016</v>
      </c>
      <c r="E13" s="1448"/>
      <c r="F13" s="1486"/>
      <c r="G13" s="1486"/>
      <c r="H13" s="1486"/>
      <c r="I13" s="1486"/>
      <c r="J13" s="1486"/>
      <c r="K13" s="1486"/>
      <c r="L13" s="1486"/>
    </row>
    <row r="14" spans="1:16384" ht="12.75" customHeight="1">
      <c r="A14" s="2568" t="s">
        <v>1948</v>
      </c>
      <c r="B14" s="205"/>
      <c r="C14" s="1494"/>
      <c r="D14" s="1494"/>
      <c r="E14" s="1448"/>
      <c r="F14" s="1486"/>
      <c r="G14" s="1486"/>
      <c r="H14" s="1486"/>
      <c r="I14" s="1486"/>
      <c r="J14" s="1486"/>
      <c r="K14" s="1486"/>
      <c r="L14" s="1486"/>
    </row>
    <row r="15" spans="1:16384" ht="12.75" customHeight="1">
      <c r="A15" s="3000" t="s">
        <v>2270</v>
      </c>
      <c r="B15" s="3001" t="s">
        <v>899</v>
      </c>
      <c r="C15" s="2551"/>
      <c r="D15" s="3615"/>
      <c r="E15" s="1448"/>
      <c r="F15" s="1486"/>
      <c r="G15" s="1486"/>
      <c r="H15" s="1486"/>
      <c r="I15" s="1486"/>
      <c r="J15" s="1486"/>
      <c r="K15" s="1486"/>
      <c r="L15" s="1486"/>
    </row>
    <row r="16" spans="1:16384" ht="12.75" customHeight="1">
      <c r="A16" s="3000" t="s">
        <v>2270</v>
      </c>
      <c r="B16" s="3001" t="s">
        <v>896</v>
      </c>
      <c r="C16" s="2551"/>
      <c r="D16" s="3615"/>
      <c r="E16" s="1448"/>
      <c r="F16" s="1486"/>
      <c r="G16" s="1486"/>
      <c r="H16" s="1486"/>
      <c r="I16" s="1486"/>
      <c r="J16" s="1486"/>
      <c r="K16" s="1486"/>
      <c r="L16" s="1486"/>
    </row>
    <row r="17" spans="1:12" ht="12.75" customHeight="1">
      <c r="A17" s="3000" t="s">
        <v>2270</v>
      </c>
      <c r="B17" s="3001" t="s">
        <v>898</v>
      </c>
      <c r="C17" s="2551"/>
      <c r="D17" s="3615"/>
      <c r="E17" s="1448"/>
      <c r="F17" s="1486"/>
      <c r="G17" s="1486"/>
      <c r="H17" s="1486"/>
      <c r="I17" s="1486"/>
      <c r="J17" s="1486"/>
      <c r="K17" s="1486"/>
      <c r="L17" s="1486"/>
    </row>
    <row r="18" spans="1:12" ht="12.75" customHeight="1">
      <c r="A18" s="3000" t="s">
        <v>2270</v>
      </c>
      <c r="B18" s="3001" t="s">
        <v>730</v>
      </c>
      <c r="C18" s="2551"/>
      <c r="D18" s="3615"/>
      <c r="E18" s="1448"/>
      <c r="F18" s="1486"/>
      <c r="G18" s="1486"/>
      <c r="H18" s="1486"/>
      <c r="I18" s="1486"/>
      <c r="J18" s="1486"/>
      <c r="K18" s="1486"/>
      <c r="L18" s="1486"/>
    </row>
    <row r="19" spans="1:12" ht="12.75" customHeight="1">
      <c r="A19" s="3000" t="s">
        <v>2270</v>
      </c>
      <c r="B19" s="3001" t="s">
        <v>900</v>
      </c>
      <c r="C19" s="2551"/>
      <c r="D19" s="3615"/>
      <c r="E19" s="1448"/>
      <c r="F19" s="1486"/>
      <c r="G19" s="1486"/>
      <c r="H19" s="1486"/>
      <c r="I19" s="1486"/>
      <c r="J19" s="1486"/>
      <c r="K19" s="1486"/>
      <c r="L19" s="1486"/>
    </row>
    <row r="20" spans="1:12" ht="12.75" customHeight="1">
      <c r="A20" s="3000" t="s">
        <v>2270</v>
      </c>
      <c r="B20" s="3001" t="s">
        <v>84</v>
      </c>
      <c r="C20" s="205"/>
      <c r="D20" s="3616">
        <f>SUM(D15:D19)</f>
        <v>0</v>
      </c>
      <c r="E20" s="1448"/>
      <c r="F20" s="1486"/>
      <c r="G20" s="1486"/>
      <c r="H20" s="1486"/>
      <c r="I20" s="1486"/>
      <c r="J20" s="1486"/>
      <c r="K20" s="1486"/>
      <c r="L20" s="1486"/>
    </row>
    <row r="21" spans="1:12" ht="12.75" customHeight="1">
      <c r="A21" s="229"/>
      <c r="B21" s="208"/>
      <c r="C21" s="205"/>
      <c r="D21" s="3617"/>
      <c r="E21" s="1448"/>
      <c r="F21" s="1486"/>
      <c r="G21" s="1486"/>
      <c r="H21" s="1486"/>
      <c r="I21" s="1486"/>
      <c r="J21" s="1486"/>
      <c r="K21" s="1486"/>
      <c r="L21" s="1486"/>
    </row>
    <row r="22" spans="1:12" ht="12.75" customHeight="1">
      <c r="A22" s="2552" t="s">
        <v>2139</v>
      </c>
      <c r="B22" s="2553"/>
      <c r="C22" s="205"/>
      <c r="D22" s="3617"/>
      <c r="E22" s="1448"/>
      <c r="F22" s="1486"/>
      <c r="G22" s="1486"/>
      <c r="H22" s="1486"/>
      <c r="I22" s="1486"/>
      <c r="J22" s="1486"/>
      <c r="K22" s="1486"/>
      <c r="L22" s="1486"/>
    </row>
    <row r="23" spans="1:12" ht="12.75" customHeight="1">
      <c r="A23" s="3000" t="s">
        <v>2270</v>
      </c>
      <c r="B23" s="3001" t="s">
        <v>899</v>
      </c>
      <c r="C23" s="205"/>
      <c r="D23" s="3615"/>
      <c r="E23" s="1448"/>
      <c r="F23" s="1486"/>
      <c r="G23" s="1486"/>
      <c r="H23" s="1486"/>
      <c r="I23" s="1486"/>
      <c r="J23" s="1486"/>
      <c r="K23" s="1486"/>
      <c r="L23" s="1486"/>
    </row>
    <row r="24" spans="1:12" ht="12.75" customHeight="1">
      <c r="A24" s="3000" t="s">
        <v>2270</v>
      </c>
      <c r="B24" s="3001" t="s">
        <v>896</v>
      </c>
      <c r="C24" s="205"/>
      <c r="D24" s="3615"/>
      <c r="E24" s="1448"/>
      <c r="F24" s="1486"/>
      <c r="G24" s="1486"/>
      <c r="H24" s="1486"/>
      <c r="I24" s="1486"/>
      <c r="J24" s="1486"/>
      <c r="K24" s="1486"/>
      <c r="L24" s="1486"/>
    </row>
    <row r="25" spans="1:12" ht="12.75" customHeight="1">
      <c r="A25" s="3000" t="s">
        <v>2270</v>
      </c>
      <c r="B25" s="3001" t="s">
        <v>898</v>
      </c>
      <c r="C25" s="205"/>
      <c r="D25" s="3615"/>
      <c r="E25" s="1448"/>
      <c r="F25" s="1486"/>
      <c r="G25" s="1486"/>
      <c r="H25" s="1486"/>
      <c r="I25" s="1486"/>
      <c r="J25" s="1486"/>
      <c r="K25" s="1486"/>
      <c r="L25" s="1486"/>
    </row>
    <row r="26" spans="1:12" ht="12.75" customHeight="1">
      <c r="A26" s="3000" t="s">
        <v>2270</v>
      </c>
      <c r="B26" s="3001" t="s">
        <v>730</v>
      </c>
      <c r="C26" s="205"/>
      <c r="D26" s="3615"/>
      <c r="E26" s="1448"/>
      <c r="F26" s="1486"/>
      <c r="G26" s="1486"/>
      <c r="H26" s="1486"/>
      <c r="I26" s="1486"/>
      <c r="J26" s="1486"/>
      <c r="K26" s="1486"/>
      <c r="L26" s="1486"/>
    </row>
    <row r="27" spans="1:12" ht="12.75" customHeight="1">
      <c r="A27" s="3000" t="s">
        <v>2270</v>
      </c>
      <c r="B27" s="3001" t="s">
        <v>900</v>
      </c>
      <c r="C27" s="205"/>
      <c r="D27" s="3615"/>
      <c r="E27" s="1448"/>
      <c r="F27" s="1486"/>
      <c r="G27" s="1486"/>
      <c r="H27" s="1486"/>
      <c r="I27" s="1486"/>
      <c r="J27" s="1486"/>
      <c r="K27" s="1486"/>
      <c r="L27" s="1486"/>
    </row>
    <row r="28" spans="1:12" ht="12.75" customHeight="1">
      <c r="A28" s="3000" t="s">
        <v>2270</v>
      </c>
      <c r="B28" s="3001" t="s">
        <v>84</v>
      </c>
      <c r="C28" s="205"/>
      <c r="D28" s="3616">
        <f>SUM(D23:D27)</f>
        <v>0</v>
      </c>
      <c r="E28" s="1448"/>
      <c r="F28" s="1486"/>
      <c r="H28" s="1486"/>
      <c r="I28" s="1486"/>
      <c r="J28" s="1486"/>
      <c r="K28" s="1486"/>
      <c r="L28" s="1486"/>
    </row>
    <row r="29" spans="1:12" ht="12.75" customHeight="1">
      <c r="A29" s="2554"/>
      <c r="B29" s="2551"/>
      <c r="C29" s="205"/>
      <c r="D29" s="3618"/>
      <c r="E29" s="1448"/>
      <c r="F29" s="1486"/>
      <c r="G29" s="1486"/>
      <c r="H29" s="1486"/>
      <c r="I29" s="1486"/>
      <c r="J29" s="1486"/>
      <c r="K29" s="1486"/>
      <c r="L29" s="1486"/>
    </row>
    <row r="30" spans="1:12" ht="12.75" customHeight="1">
      <c r="A30" s="2551"/>
      <c r="B30" s="2551"/>
      <c r="C30" s="205"/>
      <c r="D30" s="3618"/>
      <c r="E30" s="1448"/>
      <c r="F30" s="1486"/>
      <c r="G30" s="1486"/>
      <c r="H30" s="1486"/>
      <c r="I30" s="1486"/>
      <c r="J30" s="1486"/>
      <c r="K30" s="1486"/>
      <c r="L30" s="1486"/>
    </row>
    <row r="31" spans="1:12" ht="12.75" customHeight="1">
      <c r="A31" s="2555"/>
      <c r="B31" s="2551"/>
      <c r="C31" s="205"/>
      <c r="D31" s="3618"/>
      <c r="E31" s="1448"/>
      <c r="F31" s="1486"/>
      <c r="G31" s="3261"/>
      <c r="H31" s="1486"/>
      <c r="I31" s="1486"/>
      <c r="J31" s="1486"/>
      <c r="K31" s="1486"/>
      <c r="L31" s="1486"/>
    </row>
    <row r="32" spans="1:12" ht="12.75" customHeight="1">
      <c r="A32" s="2556" t="s">
        <v>1949</v>
      </c>
      <c r="B32" s="2551"/>
      <c r="C32" s="205"/>
      <c r="D32" s="3618"/>
      <c r="E32" s="1448"/>
      <c r="F32" s="1486"/>
      <c r="G32" s="1486"/>
      <c r="H32" s="1486"/>
      <c r="I32" s="1486"/>
      <c r="J32" s="1486"/>
      <c r="K32" s="1486"/>
      <c r="L32" s="1486"/>
    </row>
    <row r="33" spans="1:12" ht="12.75" customHeight="1">
      <c r="A33" s="3000" t="s">
        <v>2271</v>
      </c>
      <c r="B33" s="3001" t="s">
        <v>899</v>
      </c>
      <c r="C33" s="205"/>
      <c r="D33" s="3615"/>
      <c r="E33" s="1448"/>
      <c r="F33" s="1486"/>
      <c r="G33" s="1486"/>
      <c r="H33" s="1486"/>
      <c r="I33" s="1486"/>
      <c r="J33" s="1486"/>
      <c r="K33" s="1486"/>
      <c r="L33" s="1486"/>
    </row>
    <row r="34" spans="1:12" ht="12.75" customHeight="1">
      <c r="A34" s="3000" t="s">
        <v>2271</v>
      </c>
      <c r="B34" s="3001" t="s">
        <v>896</v>
      </c>
      <c r="C34" s="205"/>
      <c r="D34" s="3615"/>
      <c r="E34" s="1448"/>
      <c r="F34" s="1486"/>
      <c r="G34" s="1486"/>
      <c r="H34" s="1486"/>
      <c r="I34" s="1486"/>
      <c r="J34" s="1486"/>
      <c r="K34" s="1486"/>
      <c r="L34" s="1486"/>
    </row>
    <row r="35" spans="1:12" ht="12.75" customHeight="1">
      <c r="A35" s="3000" t="s">
        <v>2271</v>
      </c>
      <c r="B35" s="3001" t="s">
        <v>898</v>
      </c>
      <c r="C35" s="205"/>
      <c r="D35" s="3615"/>
      <c r="E35" s="1448"/>
      <c r="F35" s="1486"/>
      <c r="G35" s="1486"/>
      <c r="H35" s="1486"/>
      <c r="I35" s="1486"/>
      <c r="J35" s="1486"/>
      <c r="K35" s="1486"/>
      <c r="L35" s="1486"/>
    </row>
    <row r="36" spans="1:12" ht="12.75" customHeight="1">
      <c r="A36" s="3000" t="s">
        <v>2271</v>
      </c>
      <c r="B36" s="3001" t="s">
        <v>730</v>
      </c>
      <c r="C36" s="205"/>
      <c r="D36" s="3615"/>
      <c r="E36" s="1448"/>
      <c r="F36" s="1486"/>
      <c r="G36" s="1486"/>
      <c r="H36" s="1486"/>
      <c r="I36" s="1486"/>
      <c r="J36" s="1486"/>
      <c r="K36" s="1486"/>
      <c r="L36" s="1486"/>
    </row>
    <row r="37" spans="1:12" ht="12.75" customHeight="1">
      <c r="A37" s="3000" t="s">
        <v>2271</v>
      </c>
      <c r="B37" s="3001" t="s">
        <v>900</v>
      </c>
      <c r="C37" s="205"/>
      <c r="D37" s="3615"/>
      <c r="E37" s="1448"/>
      <c r="F37" s="1486"/>
      <c r="G37" s="1486"/>
      <c r="H37" s="1486"/>
      <c r="I37" s="1486"/>
      <c r="J37" s="1486"/>
      <c r="K37" s="1486"/>
      <c r="L37" s="1486"/>
    </row>
    <row r="38" spans="1:12" ht="12.75" customHeight="1">
      <c r="A38" s="3000" t="s">
        <v>2271</v>
      </c>
      <c r="B38" s="3001" t="s">
        <v>84</v>
      </c>
      <c r="C38" s="205"/>
      <c r="D38" s="3616">
        <f>SUM(D33:D37)</f>
        <v>0</v>
      </c>
      <c r="E38" s="1448"/>
      <c r="F38" s="1486"/>
      <c r="G38" s="1486"/>
      <c r="H38" s="1486"/>
      <c r="I38" s="1486"/>
      <c r="J38" s="1486"/>
      <c r="K38" s="1486"/>
      <c r="L38" s="1486"/>
    </row>
    <row r="39" spans="1:12" ht="12.75" customHeight="1">
      <c r="A39" s="2554"/>
      <c r="B39" s="2553"/>
      <c r="C39" s="205"/>
      <c r="D39" s="3618"/>
      <c r="E39" s="1448"/>
      <c r="F39" s="1486"/>
      <c r="G39" s="1486"/>
      <c r="H39" s="1486"/>
      <c r="I39" s="1486"/>
      <c r="J39" s="1486"/>
      <c r="K39" s="1486"/>
      <c r="L39" s="1486"/>
    </row>
    <row r="40" spans="1:12" ht="12.75" customHeight="1">
      <c r="A40" s="2557"/>
      <c r="B40" s="2551"/>
      <c r="C40" s="205"/>
      <c r="D40" s="3618"/>
      <c r="E40" s="1448"/>
      <c r="F40" s="1486"/>
      <c r="G40" s="1486"/>
      <c r="H40" s="1486"/>
      <c r="I40" s="1486"/>
      <c r="J40" s="1486"/>
      <c r="K40" s="1486"/>
      <c r="L40" s="1486"/>
    </row>
    <row r="41" spans="1:12" ht="12.75" customHeight="1">
      <c r="A41" s="2552" t="s">
        <v>2138</v>
      </c>
      <c r="B41" s="2551"/>
      <c r="C41" s="205"/>
      <c r="D41" s="3618"/>
      <c r="E41" s="1448"/>
      <c r="F41" s="1486"/>
      <c r="G41" s="1486"/>
      <c r="H41" s="1486"/>
      <c r="I41" s="1486"/>
      <c r="J41" s="1486"/>
      <c r="K41" s="1486"/>
      <c r="L41" s="1486"/>
    </row>
    <row r="42" spans="1:12" ht="12.75" customHeight="1">
      <c r="A42" s="3000" t="s">
        <v>2271</v>
      </c>
      <c r="B42" s="3001" t="s">
        <v>899</v>
      </c>
      <c r="C42" s="205"/>
      <c r="D42" s="3615"/>
      <c r="E42" s="1448"/>
      <c r="F42" s="1486"/>
      <c r="G42" s="1486"/>
      <c r="H42" s="1486"/>
      <c r="I42" s="1486"/>
      <c r="J42" s="1486"/>
      <c r="K42" s="1486"/>
      <c r="L42" s="1486"/>
    </row>
    <row r="43" spans="1:12" ht="12.75" customHeight="1">
      <c r="A43" s="3000" t="s">
        <v>2271</v>
      </c>
      <c r="B43" s="3001" t="s">
        <v>896</v>
      </c>
      <c r="C43" s="205"/>
      <c r="D43" s="3615"/>
      <c r="E43" s="1448"/>
      <c r="F43" s="1486"/>
      <c r="G43" s="1486"/>
      <c r="H43" s="1486"/>
      <c r="I43" s="1486"/>
      <c r="J43" s="1486"/>
      <c r="K43" s="1486"/>
      <c r="L43" s="1486"/>
    </row>
    <row r="44" spans="1:12" ht="12.75" customHeight="1">
      <c r="A44" s="3000" t="s">
        <v>2271</v>
      </c>
      <c r="B44" s="3001" t="s">
        <v>898</v>
      </c>
      <c r="C44" s="205"/>
      <c r="D44" s="3615"/>
      <c r="E44" s="1448"/>
      <c r="F44" s="1486"/>
      <c r="G44" s="1486"/>
      <c r="H44" s="1486"/>
      <c r="I44" s="1486"/>
      <c r="J44" s="1486"/>
      <c r="K44" s="1486"/>
      <c r="L44" s="1486"/>
    </row>
    <row r="45" spans="1:12" ht="12.75" customHeight="1">
      <c r="A45" s="3000" t="s">
        <v>2271</v>
      </c>
      <c r="B45" s="3001" t="s">
        <v>730</v>
      </c>
      <c r="C45" s="205"/>
      <c r="D45" s="3615"/>
      <c r="E45" s="1448"/>
      <c r="F45" s="1486"/>
      <c r="G45" s="1486"/>
      <c r="H45" s="1486"/>
      <c r="I45" s="1486"/>
      <c r="J45" s="1486"/>
      <c r="K45" s="1486"/>
      <c r="L45" s="1486"/>
    </row>
    <row r="46" spans="1:12" ht="12.75" customHeight="1">
      <c r="A46" s="3000" t="s">
        <v>2271</v>
      </c>
      <c r="B46" s="3001" t="s">
        <v>900</v>
      </c>
      <c r="C46" s="205"/>
      <c r="D46" s="3615"/>
      <c r="E46" s="1448"/>
      <c r="F46" s="1486"/>
      <c r="G46" s="1486"/>
      <c r="H46" s="1486"/>
      <c r="I46" s="1486"/>
      <c r="J46" s="1486"/>
      <c r="K46" s="1486"/>
      <c r="L46" s="1486"/>
    </row>
    <row r="47" spans="1:12" ht="12.75" customHeight="1">
      <c r="A47" s="3000" t="s">
        <v>2271</v>
      </c>
      <c r="B47" s="3001" t="s">
        <v>84</v>
      </c>
      <c r="C47" s="205"/>
      <c r="D47" s="3615"/>
      <c r="E47" s="1448"/>
      <c r="F47" s="1486"/>
      <c r="G47" s="1486"/>
      <c r="H47" s="1486"/>
      <c r="I47" s="1486"/>
      <c r="J47" s="1486"/>
      <c r="K47" s="1486"/>
      <c r="L47" s="1486"/>
    </row>
    <row r="48" spans="1:12" ht="12.75" customHeight="1">
      <c r="A48" s="2554"/>
      <c r="B48" s="2553"/>
      <c r="C48" s="205"/>
      <c r="D48" s="3619"/>
      <c r="E48" s="1448"/>
      <c r="F48" s="1486"/>
      <c r="G48" s="1486"/>
      <c r="H48" s="1486"/>
      <c r="I48" s="1486"/>
      <c r="J48" s="1486"/>
      <c r="K48" s="1486"/>
      <c r="L48" s="1486"/>
    </row>
    <row r="49" spans="1:12" ht="12.75" customHeight="1">
      <c r="A49" s="2558" t="s">
        <v>1950</v>
      </c>
      <c r="B49" s="2553"/>
      <c r="C49" s="205"/>
      <c r="D49" s="3619"/>
      <c r="E49" s="1448"/>
      <c r="F49" s="1486"/>
      <c r="G49" s="1486"/>
      <c r="H49" s="1486"/>
      <c r="I49" s="1486"/>
      <c r="J49" s="1486"/>
      <c r="K49" s="1486"/>
      <c r="L49" s="1486"/>
    </row>
    <row r="50" spans="1:12" ht="12.75" customHeight="1">
      <c r="A50" s="3000" t="s">
        <v>1951</v>
      </c>
      <c r="B50" s="3001" t="s">
        <v>899</v>
      </c>
      <c r="C50" s="205"/>
      <c r="D50" s="3615"/>
      <c r="E50" s="1448"/>
      <c r="F50" s="1486"/>
      <c r="G50" s="1486"/>
      <c r="H50" s="1486"/>
      <c r="I50" s="1486"/>
      <c r="J50" s="1486"/>
      <c r="K50" s="1486"/>
      <c r="L50" s="1486"/>
    </row>
    <row r="51" spans="1:12" ht="12.75" customHeight="1">
      <c r="A51" s="3000" t="s">
        <v>1951</v>
      </c>
      <c r="B51" s="3001" t="s">
        <v>896</v>
      </c>
      <c r="C51" s="205"/>
      <c r="D51" s="3615"/>
      <c r="E51" s="1448"/>
      <c r="F51" s="1486"/>
      <c r="G51" s="1486"/>
      <c r="H51" s="1486"/>
      <c r="I51" s="1486"/>
      <c r="J51" s="1486"/>
      <c r="K51" s="1486"/>
      <c r="L51" s="1486"/>
    </row>
    <row r="52" spans="1:12" ht="12.75" customHeight="1">
      <c r="A52" s="3000" t="s">
        <v>1951</v>
      </c>
      <c r="B52" s="3001" t="s">
        <v>898</v>
      </c>
      <c r="C52" s="205"/>
      <c r="D52" s="3615"/>
      <c r="E52" s="1448"/>
      <c r="F52" s="1486"/>
      <c r="G52" s="1486"/>
      <c r="H52" s="1486"/>
      <c r="I52" s="1486"/>
      <c r="J52" s="1486"/>
      <c r="K52" s="1486"/>
      <c r="L52" s="1486"/>
    </row>
    <row r="53" spans="1:12" ht="12.75" customHeight="1">
      <c r="A53" s="3000" t="s">
        <v>1951</v>
      </c>
      <c r="B53" s="3001" t="s">
        <v>730</v>
      </c>
      <c r="C53" s="205"/>
      <c r="D53" s="3615"/>
      <c r="E53" s="1448"/>
      <c r="F53" s="1486"/>
      <c r="G53" s="1486"/>
      <c r="H53" s="1486"/>
      <c r="I53" s="1486"/>
      <c r="J53" s="1486"/>
      <c r="K53" s="1486"/>
      <c r="L53" s="1486"/>
    </row>
    <row r="54" spans="1:12" ht="12.75" customHeight="1">
      <c r="A54" s="3000" t="s">
        <v>1951</v>
      </c>
      <c r="B54" s="3001" t="s">
        <v>900</v>
      </c>
      <c r="C54" s="205"/>
      <c r="D54" s="3615"/>
      <c r="E54" s="1448"/>
      <c r="F54" s="1486"/>
      <c r="G54" s="1486"/>
      <c r="H54" s="1486"/>
      <c r="I54" s="1486"/>
      <c r="J54" s="1486"/>
      <c r="K54" s="1486"/>
      <c r="L54" s="1486"/>
    </row>
    <row r="55" spans="1:12" ht="12.75" customHeight="1">
      <c r="A55" s="3000" t="s">
        <v>1951</v>
      </c>
      <c r="B55" s="3001" t="s">
        <v>84</v>
      </c>
      <c r="C55" s="205"/>
      <c r="D55" s="3620">
        <f>SUM(D50:D54)</f>
        <v>0</v>
      </c>
      <c r="E55" s="1448"/>
      <c r="F55" s="1486"/>
      <c r="G55" s="1486"/>
      <c r="H55" s="1486"/>
      <c r="I55" s="1486"/>
      <c r="J55" s="1486"/>
      <c r="K55" s="1486"/>
      <c r="L55" s="1486"/>
    </row>
    <row r="56" spans="1:12" ht="12.75" customHeight="1">
      <c r="A56" s="2559"/>
      <c r="B56" s="2560"/>
      <c r="C56" s="205"/>
      <c r="D56" s="3619"/>
      <c r="E56" s="1448"/>
      <c r="F56" s="1486"/>
      <c r="G56" s="1486"/>
      <c r="H56" s="1486"/>
      <c r="I56" s="1486"/>
      <c r="J56" s="1486"/>
      <c r="K56" s="1486"/>
      <c r="L56" s="1486"/>
    </row>
    <row r="57" spans="1:12" ht="12.75" customHeight="1">
      <c r="A57" s="2559"/>
      <c r="B57" s="2560"/>
      <c r="C57" s="205"/>
      <c r="D57" s="3619"/>
      <c r="E57" s="1448"/>
      <c r="F57" s="1486"/>
      <c r="G57" s="1486"/>
      <c r="H57" s="1486"/>
      <c r="I57" s="1486"/>
      <c r="J57" s="1486"/>
      <c r="K57" s="1486"/>
      <c r="L57" s="1486"/>
    </row>
    <row r="58" spans="1:12" ht="12.75" customHeight="1">
      <c r="A58" s="2559"/>
      <c r="B58" s="2560"/>
      <c r="C58" s="205"/>
      <c r="D58" s="3619"/>
      <c r="E58" s="1448"/>
      <c r="F58" s="1486"/>
      <c r="G58" s="1486"/>
      <c r="H58" s="1486"/>
      <c r="I58" s="1486"/>
      <c r="J58" s="1486"/>
      <c r="K58" s="1486"/>
      <c r="L58" s="1486"/>
    </row>
    <row r="59" spans="1:12" ht="12.75" customHeight="1">
      <c r="A59" s="2561" t="s">
        <v>2137</v>
      </c>
      <c r="B59" s="2551"/>
      <c r="C59" s="205"/>
      <c r="D59" s="3619"/>
      <c r="E59" s="1448"/>
      <c r="F59" s="1486"/>
      <c r="G59" s="1486"/>
      <c r="H59" s="1486"/>
      <c r="I59" s="1486"/>
      <c r="J59" s="1486"/>
      <c r="K59" s="1486"/>
      <c r="L59" s="1486"/>
    </row>
    <row r="60" spans="1:12" ht="12.75" customHeight="1">
      <c r="A60" s="3000" t="s">
        <v>1951</v>
      </c>
      <c r="B60" s="3001" t="s">
        <v>899</v>
      </c>
      <c r="C60" s="205"/>
      <c r="D60" s="3615"/>
      <c r="E60" s="1448"/>
      <c r="F60" s="1486"/>
      <c r="G60" s="1486"/>
      <c r="H60" s="1486"/>
      <c r="I60" s="1486"/>
      <c r="J60" s="1486"/>
      <c r="K60" s="1486"/>
      <c r="L60" s="1486"/>
    </row>
    <row r="61" spans="1:12" ht="12.75" customHeight="1">
      <c r="A61" s="3000" t="s">
        <v>1951</v>
      </c>
      <c r="B61" s="3001" t="s">
        <v>896</v>
      </c>
      <c r="C61" s="205"/>
      <c r="D61" s="3615"/>
      <c r="E61" s="1448"/>
      <c r="F61" s="1486"/>
      <c r="G61" s="1486"/>
      <c r="H61" s="1486"/>
      <c r="I61" s="1486"/>
      <c r="J61" s="1486"/>
      <c r="K61" s="1486"/>
      <c r="L61" s="1486"/>
    </row>
    <row r="62" spans="1:12" ht="12.75" customHeight="1">
      <c r="A62" s="3000" t="s">
        <v>1951</v>
      </c>
      <c r="B62" s="3001" t="s">
        <v>898</v>
      </c>
      <c r="C62" s="205"/>
      <c r="D62" s="3615"/>
      <c r="E62" s="1448"/>
      <c r="F62" s="1486"/>
      <c r="G62" s="1486"/>
      <c r="H62" s="1486"/>
      <c r="I62" s="1486"/>
      <c r="J62" s="1486"/>
      <c r="K62" s="1486"/>
      <c r="L62" s="1486"/>
    </row>
    <row r="63" spans="1:12" ht="12.75" customHeight="1">
      <c r="A63" s="3000" t="s">
        <v>1951</v>
      </c>
      <c r="B63" s="3001" t="s">
        <v>730</v>
      </c>
      <c r="C63" s="205"/>
      <c r="D63" s="3615"/>
      <c r="E63" s="1448"/>
      <c r="F63" s="1486"/>
      <c r="G63" s="1486"/>
      <c r="H63" s="1486"/>
      <c r="I63" s="1486"/>
      <c r="J63" s="1486"/>
      <c r="K63" s="1486"/>
      <c r="L63" s="1486"/>
    </row>
    <row r="64" spans="1:12" ht="12.75" customHeight="1">
      <c r="A64" s="3000" t="s">
        <v>1951</v>
      </c>
      <c r="B64" s="3001" t="s">
        <v>900</v>
      </c>
      <c r="C64" s="205"/>
      <c r="D64" s="3615"/>
      <c r="E64" s="1448"/>
      <c r="F64" s="1486"/>
      <c r="G64" s="1486"/>
      <c r="H64" s="1486"/>
      <c r="I64" s="1486"/>
      <c r="J64" s="1486"/>
      <c r="K64" s="1486"/>
      <c r="L64" s="1486"/>
    </row>
    <row r="65" spans="1:12" ht="12.75" customHeight="1">
      <c r="A65" s="3000" t="s">
        <v>1951</v>
      </c>
      <c r="B65" s="3001" t="s">
        <v>84</v>
      </c>
      <c r="C65" s="205"/>
      <c r="D65" s="3620">
        <f>SUM(D60:D64)</f>
        <v>0</v>
      </c>
      <c r="E65" s="1448"/>
      <c r="F65" s="1486"/>
      <c r="G65" s="1486"/>
      <c r="H65" s="1486"/>
      <c r="I65" s="1486"/>
      <c r="J65" s="1486"/>
      <c r="K65" s="1486"/>
      <c r="L65" s="1486"/>
    </row>
    <row r="66" spans="1:12" ht="12.75" customHeight="1">
      <c r="A66" s="2554"/>
      <c r="B66" s="2553"/>
      <c r="C66" s="205"/>
      <c r="D66" s="3619"/>
      <c r="E66" s="1448"/>
      <c r="F66" s="1486"/>
      <c r="G66" s="1486"/>
      <c r="H66" s="1486"/>
      <c r="I66" s="1486"/>
      <c r="J66" s="1486"/>
      <c r="K66" s="1486"/>
      <c r="L66" s="1486"/>
    </row>
    <row r="67" spans="1:12" ht="12.75" customHeight="1">
      <c r="A67" s="2554"/>
      <c r="B67" s="2553"/>
      <c r="C67" s="205"/>
      <c r="D67" s="3619"/>
      <c r="E67" s="1448"/>
      <c r="F67" s="1486"/>
      <c r="G67" s="1486"/>
      <c r="H67" s="1486"/>
      <c r="I67" s="1486"/>
      <c r="J67" s="1486"/>
      <c r="K67" s="1486"/>
      <c r="L67" s="1486"/>
    </row>
    <row r="68" spans="1:12" ht="12.75" customHeight="1">
      <c r="A68" s="2562" t="s">
        <v>1952</v>
      </c>
      <c r="B68" s="2553"/>
      <c r="C68" s="205"/>
      <c r="D68" s="3619"/>
      <c r="E68" s="1448"/>
      <c r="F68" s="1486"/>
      <c r="G68" s="1486"/>
      <c r="H68" s="1486"/>
      <c r="I68" s="1486"/>
      <c r="J68" s="1486"/>
      <c r="K68" s="1486"/>
      <c r="L68" s="1486"/>
    </row>
    <row r="69" spans="1:12" ht="12.75" customHeight="1">
      <c r="A69" s="3000" t="s">
        <v>1951</v>
      </c>
      <c r="B69" s="3001" t="s">
        <v>899</v>
      </c>
      <c r="C69" s="205"/>
      <c r="D69" s="3615"/>
      <c r="E69" s="1448"/>
      <c r="F69" s="1486"/>
      <c r="G69" s="1486"/>
      <c r="H69" s="1486"/>
      <c r="I69" s="1486"/>
      <c r="J69" s="1486"/>
      <c r="K69" s="1486"/>
      <c r="L69" s="1486"/>
    </row>
    <row r="70" spans="1:12" ht="12.75" customHeight="1">
      <c r="A70" s="3000" t="s">
        <v>1951</v>
      </c>
      <c r="B70" s="3001" t="s">
        <v>896</v>
      </c>
      <c r="C70" s="205"/>
      <c r="D70" s="3615"/>
      <c r="E70" s="1448"/>
      <c r="F70" s="1486"/>
      <c r="G70" s="1486"/>
      <c r="H70" s="1486"/>
      <c r="I70" s="1486"/>
      <c r="J70" s="1486"/>
      <c r="K70" s="1486"/>
      <c r="L70" s="1486"/>
    </row>
    <row r="71" spans="1:12" ht="12.75" customHeight="1">
      <c r="A71" s="3000" t="s">
        <v>1951</v>
      </c>
      <c r="B71" s="3001" t="s">
        <v>898</v>
      </c>
      <c r="C71" s="205"/>
      <c r="D71" s="3615"/>
      <c r="E71" s="1448"/>
      <c r="F71" s="1486"/>
      <c r="G71" s="1486"/>
      <c r="H71" s="1486"/>
      <c r="I71" s="1486"/>
      <c r="J71" s="1486"/>
      <c r="K71" s="1486"/>
      <c r="L71" s="1486"/>
    </row>
    <row r="72" spans="1:12" ht="12.75" customHeight="1">
      <c r="A72" s="3000" t="s">
        <v>1951</v>
      </c>
      <c r="B72" s="3001" t="s">
        <v>730</v>
      </c>
      <c r="C72" s="205"/>
      <c r="D72" s="3615"/>
      <c r="E72" s="1448"/>
      <c r="F72" s="1486"/>
      <c r="G72" s="1486"/>
      <c r="H72" s="1486"/>
      <c r="I72" s="1486"/>
      <c r="J72" s="1486"/>
      <c r="K72" s="1486"/>
      <c r="L72" s="1486"/>
    </row>
    <row r="73" spans="1:12" ht="12.75" customHeight="1">
      <c r="A73" s="3000" t="s">
        <v>1951</v>
      </c>
      <c r="B73" s="3001" t="s">
        <v>900</v>
      </c>
      <c r="C73" s="205"/>
      <c r="D73" s="3615"/>
      <c r="E73" s="1448"/>
      <c r="F73" s="1486"/>
      <c r="G73" s="1486"/>
      <c r="H73" s="1486"/>
      <c r="I73" s="1486"/>
      <c r="J73" s="1486"/>
      <c r="K73" s="1486"/>
      <c r="L73" s="1486"/>
    </row>
    <row r="74" spans="1:12" ht="12.75" customHeight="1">
      <c r="A74" s="3000" t="s">
        <v>1951</v>
      </c>
      <c r="B74" s="3001" t="s">
        <v>84</v>
      </c>
      <c r="C74" s="205"/>
      <c r="D74" s="3616">
        <f>SUM(D69:D73)</f>
        <v>0</v>
      </c>
      <c r="E74" s="1448"/>
      <c r="F74" s="1486"/>
      <c r="G74" s="1486"/>
      <c r="H74" s="1486"/>
      <c r="I74" s="1486"/>
      <c r="J74" s="1486"/>
      <c r="K74" s="1486"/>
      <c r="L74" s="1486"/>
    </row>
    <row r="75" spans="1:12" ht="12.75" customHeight="1">
      <c r="A75" s="2554"/>
      <c r="B75" s="2553"/>
      <c r="C75" s="205"/>
      <c r="D75" s="3618"/>
      <c r="E75" s="1448"/>
      <c r="F75" s="1486"/>
      <c r="G75" s="1486"/>
      <c r="H75" s="1486"/>
      <c r="I75" s="1486"/>
      <c r="J75" s="1486"/>
      <c r="K75" s="1486"/>
      <c r="L75" s="1486"/>
    </row>
    <row r="76" spans="1:12" ht="12.75" customHeight="1">
      <c r="A76" s="2554"/>
      <c r="B76" s="2553"/>
      <c r="C76" s="205"/>
      <c r="D76" s="3618"/>
      <c r="E76" s="1448"/>
      <c r="F76" s="1486"/>
      <c r="G76" s="1486"/>
      <c r="H76" s="1486"/>
      <c r="I76" s="1486"/>
      <c r="J76" s="1486"/>
      <c r="K76" s="1486"/>
      <c r="L76" s="1486"/>
    </row>
    <row r="77" spans="1:12" ht="12.75" customHeight="1">
      <c r="A77" s="2554"/>
      <c r="B77" s="2553"/>
      <c r="C77" s="205"/>
      <c r="D77" s="3618"/>
      <c r="E77" s="1448"/>
      <c r="F77" s="1486"/>
      <c r="G77" s="1486"/>
      <c r="H77" s="1486"/>
      <c r="I77" s="1486"/>
      <c r="J77" s="1486"/>
      <c r="K77" s="1486"/>
      <c r="L77" s="1486"/>
    </row>
    <row r="78" spans="1:12" ht="12.75" customHeight="1">
      <c r="A78" s="2554" t="s">
        <v>2823</v>
      </c>
      <c r="B78" s="2553"/>
      <c r="C78" s="205"/>
      <c r="D78" s="3621">
        <f>D20+D28+D38+D47+D55+D65+D74</f>
        <v>0</v>
      </c>
      <c r="E78" s="1448"/>
      <c r="F78" s="1486"/>
      <c r="G78" s="1486"/>
      <c r="H78" s="1486"/>
      <c r="I78" s="1486"/>
      <c r="J78" s="1486"/>
      <c r="K78" s="1486"/>
      <c r="L78" s="1486"/>
    </row>
    <row r="79" spans="1:12" ht="12.75" customHeight="1">
      <c r="A79" s="2554"/>
      <c r="B79" s="2553"/>
      <c r="C79" s="205"/>
      <c r="D79" s="3618"/>
      <c r="E79" s="1448"/>
      <c r="F79" s="1486"/>
      <c r="G79" s="1486"/>
      <c r="H79" s="1486"/>
      <c r="I79" s="1486"/>
      <c r="J79" s="1486"/>
      <c r="K79" s="1486"/>
      <c r="L79" s="1486"/>
    </row>
    <row r="80" spans="1:12" ht="12.75" customHeight="1">
      <c r="A80" s="2554" t="s">
        <v>2824</v>
      </c>
      <c r="B80" s="2553"/>
      <c r="C80" s="205"/>
      <c r="D80" s="3621">
        <f>'2.1 Totex PCFM'!H16</f>
        <v>0</v>
      </c>
      <c r="E80" s="1448"/>
      <c r="F80" s="1486"/>
      <c r="G80" s="1486"/>
      <c r="H80" s="1486"/>
      <c r="I80" s="1486"/>
      <c r="J80" s="1486"/>
      <c r="K80" s="1486"/>
      <c r="L80" s="1486"/>
    </row>
    <row r="81" spans="1:12" ht="12.75" customHeight="1">
      <c r="A81" s="3002" t="s">
        <v>1953</v>
      </c>
      <c r="B81" s="2553"/>
      <c r="C81" s="205"/>
      <c r="D81" s="3622" t="str">
        <f>IF(ROUND(D78,1)=ROUND(D80,1),"OK","ERROR")</f>
        <v>OK</v>
      </c>
      <c r="E81" s="1448"/>
      <c r="F81" s="1486"/>
      <c r="G81" s="1486"/>
      <c r="H81" s="1486"/>
      <c r="I81" s="1486"/>
      <c r="J81" s="1486"/>
      <c r="K81" s="1486"/>
      <c r="L81" s="1486"/>
    </row>
    <row r="82" spans="1:12" ht="12.75" customHeight="1">
      <c r="A82" s="2554"/>
      <c r="B82" s="2553"/>
      <c r="C82" s="205"/>
      <c r="D82" s="3618"/>
      <c r="E82" s="1448"/>
      <c r="F82" s="1486"/>
      <c r="G82" s="1486"/>
      <c r="H82" s="1486"/>
      <c r="I82" s="1486"/>
      <c r="J82" s="1486"/>
      <c r="K82" s="1486"/>
      <c r="L82" s="1486"/>
    </row>
    <row r="83" spans="1:12" ht="12.75" customHeight="1">
      <c r="A83" s="2554"/>
      <c r="B83" s="2553"/>
      <c r="C83" s="205"/>
      <c r="D83" s="3618"/>
      <c r="E83" s="1448"/>
      <c r="F83" s="1486"/>
      <c r="G83" s="1486"/>
      <c r="H83" s="1486"/>
      <c r="I83" s="1486"/>
      <c r="J83" s="1486"/>
      <c r="K83" s="1486"/>
      <c r="L83" s="1486"/>
    </row>
    <row r="84" spans="1:12" s="1449" customFormat="1" ht="12.75" customHeight="1">
      <c r="A84" s="2563"/>
      <c r="B84" s="2564"/>
      <c r="C84" s="352"/>
      <c r="D84" s="3623"/>
      <c r="E84" s="1448"/>
      <c r="F84" s="1486"/>
      <c r="G84" s="1486"/>
      <c r="H84" s="1486"/>
      <c r="I84" s="1486"/>
      <c r="J84" s="1486"/>
      <c r="K84" s="1486"/>
      <c r="L84" s="1486"/>
    </row>
    <row r="85" spans="1:12" s="1449" customFormat="1" ht="12.75" customHeight="1">
      <c r="A85" s="2565" t="s">
        <v>902</v>
      </c>
      <c r="B85" s="2564"/>
      <c r="C85" s="352"/>
      <c r="D85" s="3623"/>
      <c r="E85" s="1448"/>
      <c r="F85" s="1486"/>
      <c r="G85" s="1486"/>
      <c r="H85" s="1486"/>
      <c r="I85" s="1486"/>
      <c r="J85" s="1486"/>
      <c r="K85" s="1486"/>
      <c r="L85" s="1486"/>
    </row>
    <row r="86" spans="1:12" s="1449" customFormat="1" ht="12.75" customHeight="1">
      <c r="A86" s="2566"/>
      <c r="B86" s="3001" t="s">
        <v>899</v>
      </c>
      <c r="C86" s="352"/>
      <c r="D86" s="3624">
        <f>D15+D23+D33+D42+D50+D60+D69</f>
        <v>0</v>
      </c>
      <c r="E86" s="1448"/>
      <c r="F86" s="1486"/>
      <c r="G86" s="1486"/>
      <c r="H86" s="1486"/>
      <c r="I86" s="1486"/>
      <c r="J86" s="1486"/>
      <c r="K86" s="1486"/>
      <c r="L86" s="1486"/>
    </row>
    <row r="87" spans="1:12" s="1449" customFormat="1" ht="12.75" customHeight="1">
      <c r="A87" s="2566"/>
      <c r="B87" s="3001" t="s">
        <v>896</v>
      </c>
      <c r="C87" s="352"/>
      <c r="D87" s="3624">
        <f>D16+D24+D34+D43+D51+D61+D70</f>
        <v>0</v>
      </c>
      <c r="E87" s="1448"/>
      <c r="F87" s="1486"/>
      <c r="G87" s="1486"/>
      <c r="H87" s="1486"/>
      <c r="I87" s="1486"/>
      <c r="J87" s="1486"/>
      <c r="K87" s="1486"/>
      <c r="L87" s="1486"/>
    </row>
    <row r="88" spans="1:12" s="1449" customFormat="1" ht="12.75" customHeight="1">
      <c r="A88" s="2566"/>
      <c r="B88" s="3001" t="s">
        <v>898</v>
      </c>
      <c r="C88" s="352"/>
      <c r="D88" s="3624">
        <f>D17+D25+D35+D44+D52+D62+D71</f>
        <v>0</v>
      </c>
      <c r="E88" s="1448"/>
      <c r="F88" s="1486"/>
      <c r="G88" s="1486"/>
      <c r="H88" s="1486"/>
      <c r="I88" s="1486"/>
      <c r="J88" s="1486"/>
      <c r="K88" s="1486"/>
      <c r="L88" s="1486"/>
    </row>
    <row r="89" spans="1:12" s="1449" customFormat="1" ht="12.75" customHeight="1">
      <c r="A89" s="2566"/>
      <c r="B89" s="3001" t="s">
        <v>730</v>
      </c>
      <c r="C89" s="352"/>
      <c r="D89" s="3624">
        <f>D18+D26+D36+D45+D53+D63+D72</f>
        <v>0</v>
      </c>
      <c r="E89" s="1448"/>
      <c r="F89" s="1486"/>
      <c r="G89" s="1486"/>
      <c r="H89" s="1486"/>
      <c r="I89" s="1486"/>
      <c r="J89" s="1486"/>
      <c r="K89" s="1486"/>
      <c r="L89" s="1486"/>
    </row>
    <row r="90" spans="1:12" s="1449" customFormat="1" ht="12.75" customHeight="1">
      <c r="A90" s="2566"/>
      <c r="B90" s="3001" t="s">
        <v>900</v>
      </c>
      <c r="C90" s="352"/>
      <c r="D90" s="3624">
        <f>D19+D27+D37+D46+D54+D64+D73</f>
        <v>0</v>
      </c>
      <c r="E90" s="1448"/>
      <c r="F90" s="1486"/>
      <c r="G90" s="1486"/>
      <c r="H90" s="1486"/>
      <c r="I90" s="1486"/>
      <c r="J90" s="1486"/>
      <c r="K90" s="1486"/>
      <c r="L90" s="1486"/>
    </row>
    <row r="91" spans="1:12" s="1449" customFormat="1" ht="12.75" customHeight="1">
      <c r="A91" s="2566"/>
      <c r="B91" s="3001" t="s">
        <v>84</v>
      </c>
      <c r="C91" s="352"/>
      <c r="D91" s="3624">
        <f>SUM(D86:D90)</f>
        <v>0</v>
      </c>
      <c r="E91" s="1448"/>
      <c r="F91" s="1486"/>
      <c r="G91" s="1486"/>
      <c r="H91" s="1486"/>
      <c r="I91" s="1486"/>
      <c r="J91" s="1486"/>
      <c r="K91" s="1486"/>
      <c r="L91" s="1486"/>
    </row>
    <row r="92" spans="1:12" s="1449" customFormat="1" ht="12.75" customHeight="1">
      <c r="A92" s="2567"/>
      <c r="B92" s="2567"/>
      <c r="C92" s="352"/>
      <c r="D92" s="2564"/>
      <c r="E92" s="1448"/>
      <c r="F92" s="1486"/>
      <c r="G92" s="1486"/>
      <c r="H92" s="1486"/>
      <c r="I92" s="1486"/>
      <c r="J92" s="1486"/>
      <c r="K92" s="1486"/>
      <c r="L92" s="1486"/>
    </row>
    <row r="93" spans="1:12" s="1449" customFormat="1" ht="12.75" customHeight="1">
      <c r="A93" s="2562" t="s">
        <v>903</v>
      </c>
      <c r="B93" s="2567"/>
      <c r="C93" s="352"/>
      <c r="D93" s="2564"/>
      <c r="E93" s="1448"/>
      <c r="F93" s="1486"/>
      <c r="G93" s="1486"/>
      <c r="H93" s="1486"/>
      <c r="I93" s="1486"/>
      <c r="J93" s="1486"/>
      <c r="K93" s="1486"/>
      <c r="L93" s="1486"/>
    </row>
    <row r="94" spans="1:12" s="1449" customFormat="1" ht="12.75" customHeight="1">
      <c r="A94" s="2568" t="s">
        <v>1954</v>
      </c>
      <c r="B94" s="2567"/>
      <c r="C94" s="352"/>
      <c r="D94" s="2572"/>
      <c r="E94" s="1448"/>
      <c r="F94" s="1486"/>
      <c r="G94" s="1486"/>
      <c r="H94" s="1486"/>
      <c r="I94" s="1486"/>
      <c r="J94" s="1486"/>
      <c r="K94" s="1486"/>
      <c r="L94" s="1486"/>
    </row>
    <row r="95" spans="1:12" s="1449" customFormat="1" ht="12.75" customHeight="1">
      <c r="A95" s="2569"/>
      <c r="B95" s="2567"/>
      <c r="C95" s="352"/>
      <c r="D95" s="2572"/>
      <c r="E95" s="1448"/>
      <c r="F95" s="1486"/>
      <c r="G95" s="1486"/>
      <c r="H95" s="1486"/>
      <c r="I95" s="1486"/>
      <c r="J95" s="1486"/>
      <c r="K95" s="1486"/>
      <c r="L95" s="1486"/>
    </row>
    <row r="96" spans="1:12" s="1449" customFormat="1" ht="12.75" customHeight="1">
      <c r="A96" s="3000" t="s">
        <v>2270</v>
      </c>
      <c r="B96" s="3001" t="s">
        <v>899</v>
      </c>
      <c r="C96" s="352"/>
      <c r="D96" s="3003">
        <f>IF((D$20+D$28)&gt;0,(D15+D23)/(D$20+D$28),0)</f>
        <v>0</v>
      </c>
      <c r="E96" s="1448"/>
      <c r="F96" s="1486"/>
      <c r="G96" s="1486"/>
      <c r="H96" s="1486"/>
      <c r="I96" s="1486"/>
      <c r="J96" s="1486"/>
      <c r="K96" s="1486"/>
      <c r="L96" s="1486"/>
    </row>
    <row r="97" spans="1:12" s="1449" customFormat="1" ht="12.75" customHeight="1">
      <c r="A97" s="3000" t="s">
        <v>2270</v>
      </c>
      <c r="B97" s="3001" t="s">
        <v>896</v>
      </c>
      <c r="C97" s="352"/>
      <c r="D97" s="3003">
        <f>IF((D$20+D$28)&gt;0,(D16+D24)/(D$20+D$28),0)</f>
        <v>0</v>
      </c>
      <c r="E97" s="1448"/>
      <c r="F97" s="1486"/>
      <c r="G97" s="1486"/>
      <c r="H97" s="1486"/>
      <c r="I97" s="1486"/>
      <c r="J97" s="1486"/>
      <c r="K97" s="1486"/>
      <c r="L97" s="1486"/>
    </row>
    <row r="98" spans="1:12" s="1449" customFormat="1" ht="12.75" customHeight="1">
      <c r="A98" s="3000" t="s">
        <v>2270</v>
      </c>
      <c r="B98" s="3001" t="s">
        <v>898</v>
      </c>
      <c r="C98" s="352"/>
      <c r="D98" s="3003">
        <f>IF((D$20+D$28)&gt;0,(D17+D25)/(D$20+D$28),0)</f>
        <v>0</v>
      </c>
      <c r="E98" s="1448"/>
      <c r="F98" s="1486"/>
      <c r="G98" s="1486"/>
      <c r="H98" s="1486"/>
      <c r="I98" s="1486"/>
      <c r="J98" s="1486"/>
      <c r="K98" s="1486"/>
      <c r="L98" s="1486"/>
    </row>
    <row r="99" spans="1:12" s="254" customFormat="1" ht="12.75" customHeight="1">
      <c r="A99" s="3000" t="s">
        <v>2270</v>
      </c>
      <c r="B99" s="3001" t="s">
        <v>730</v>
      </c>
      <c r="C99" s="352"/>
      <c r="D99" s="3003">
        <f>IF((D$20+D$28)&gt;0,(D18+D26)/(D$20+D$28),0)</f>
        <v>0</v>
      </c>
      <c r="E99" s="355"/>
      <c r="F99" s="1486"/>
      <c r="G99" s="1486"/>
      <c r="H99" s="1486"/>
      <c r="I99" s="1486"/>
      <c r="J99" s="1486"/>
      <c r="K99" s="1486"/>
      <c r="L99" s="1486"/>
    </row>
    <row r="100" spans="1:12" s="254" customFormat="1" ht="12.75" customHeight="1">
      <c r="A100" s="3000" t="s">
        <v>2270</v>
      </c>
      <c r="B100" s="3001" t="s">
        <v>900</v>
      </c>
      <c r="C100" s="352"/>
      <c r="D100" s="3003">
        <f>IF((D$20+D$28)&gt;0,(D19+D27)/(D$20+D$28),0)</f>
        <v>0</v>
      </c>
      <c r="E100" s="355"/>
      <c r="F100" s="1486"/>
      <c r="G100" s="1486"/>
      <c r="H100" s="1486"/>
      <c r="I100" s="1486"/>
      <c r="J100" s="1486"/>
      <c r="K100" s="1486"/>
      <c r="L100" s="1486"/>
    </row>
    <row r="101" spans="1:12" s="254" customFormat="1" ht="12.75" customHeight="1">
      <c r="A101" s="3000" t="s">
        <v>2270</v>
      </c>
      <c r="B101" s="3001" t="s">
        <v>84</v>
      </c>
      <c r="C101" s="352"/>
      <c r="D101" s="3003">
        <f>SUM(D96:D100)</f>
        <v>0</v>
      </c>
      <c r="E101" s="355"/>
      <c r="F101" s="1486"/>
      <c r="G101" s="1486"/>
      <c r="H101" s="1486"/>
      <c r="I101" s="1486"/>
      <c r="J101" s="1486"/>
      <c r="K101" s="1486"/>
      <c r="L101" s="1486"/>
    </row>
    <row r="102" spans="1:12" s="254" customFormat="1" ht="12.75" customHeight="1">
      <c r="A102" s="2570"/>
      <c r="B102" s="2553"/>
      <c r="C102" s="352"/>
      <c r="D102" s="2573"/>
      <c r="E102" s="355"/>
      <c r="F102" s="1486"/>
      <c r="G102" s="1486"/>
      <c r="H102" s="1486"/>
      <c r="I102" s="1486"/>
      <c r="J102" s="1486"/>
      <c r="K102" s="1486"/>
      <c r="L102" s="1486"/>
    </row>
    <row r="103" spans="1:12" s="254" customFormat="1" ht="12.75" customHeight="1">
      <c r="A103" s="2556" t="s">
        <v>1955</v>
      </c>
      <c r="B103" s="2553"/>
      <c r="C103" s="352"/>
      <c r="D103" s="2572"/>
      <c r="E103" s="355"/>
      <c r="F103" s="1486"/>
      <c r="G103" s="1486"/>
      <c r="H103" s="1486"/>
      <c r="I103" s="1486"/>
      <c r="J103" s="1486"/>
      <c r="K103" s="1486"/>
      <c r="L103" s="1486"/>
    </row>
    <row r="104" spans="1:12" s="254" customFormat="1" ht="12.75" customHeight="1">
      <c r="A104" s="3000" t="s">
        <v>2271</v>
      </c>
      <c r="B104" s="3001" t="s">
        <v>899</v>
      </c>
      <c r="C104" s="352"/>
      <c r="D104" s="3003">
        <f>IF((D$38+D$47)&gt;0,(D33+D42)/(D$38+D$47),0)</f>
        <v>0</v>
      </c>
      <c r="E104" s="355"/>
      <c r="F104" s="1486"/>
      <c r="G104" s="1486"/>
      <c r="H104" s="1486"/>
      <c r="I104" s="1486"/>
      <c r="J104" s="1486"/>
      <c r="K104" s="1486"/>
      <c r="L104" s="1486"/>
    </row>
    <row r="105" spans="1:12" s="254" customFormat="1" ht="12.75" customHeight="1">
      <c r="A105" s="3000" t="s">
        <v>2271</v>
      </c>
      <c r="B105" s="3001" t="s">
        <v>896</v>
      </c>
      <c r="C105" s="352"/>
      <c r="D105" s="3003">
        <f>IF((D$38+D$47)&gt;0,(D34+D43)/(D$38+D$47),0)</f>
        <v>0</v>
      </c>
      <c r="E105" s="355"/>
      <c r="F105" s="1486"/>
      <c r="G105" s="1486"/>
      <c r="H105" s="1486"/>
      <c r="I105" s="1486"/>
      <c r="J105" s="1486"/>
      <c r="K105" s="1486"/>
      <c r="L105" s="1486"/>
    </row>
    <row r="106" spans="1:12" s="1449" customFormat="1" ht="12.75" customHeight="1">
      <c r="A106" s="3000" t="s">
        <v>2271</v>
      </c>
      <c r="B106" s="3001" t="s">
        <v>898</v>
      </c>
      <c r="C106" s="352"/>
      <c r="D106" s="3003">
        <f>IF((D$38+D$47)&gt;0,(D35+D44)/(D$38+D$47),0)</f>
        <v>0</v>
      </c>
      <c r="E106" s="1448"/>
      <c r="F106" s="1486"/>
      <c r="G106" s="1486"/>
      <c r="H106" s="1486"/>
      <c r="I106" s="1486"/>
      <c r="J106" s="1486"/>
      <c r="K106" s="1486"/>
      <c r="L106" s="1486"/>
    </row>
    <row r="107" spans="1:12" s="1449" customFormat="1" ht="12.75" customHeight="1">
      <c r="A107" s="3000" t="s">
        <v>2271</v>
      </c>
      <c r="B107" s="3001" t="s">
        <v>730</v>
      </c>
      <c r="C107" s="352"/>
      <c r="D107" s="3003">
        <f>IF((D$38+D$47)&gt;0,(D36+D45)/(D$38+D$47),0)</f>
        <v>0</v>
      </c>
      <c r="E107" s="1448"/>
      <c r="F107" s="1486"/>
      <c r="G107" s="1486"/>
      <c r="H107" s="1486"/>
      <c r="I107" s="1486"/>
      <c r="J107" s="1486"/>
      <c r="K107" s="1486"/>
      <c r="L107" s="1486"/>
    </row>
    <row r="108" spans="1:12" s="254" customFormat="1" ht="12.75" customHeight="1">
      <c r="A108" s="3000" t="s">
        <v>2271</v>
      </c>
      <c r="B108" s="3001" t="s">
        <v>900</v>
      </c>
      <c r="C108" s="352"/>
      <c r="D108" s="3003">
        <f>IF((D$38+D$47)&gt;0,(D37+D46)/(D$38+D$47),0)</f>
        <v>0</v>
      </c>
      <c r="E108" s="355"/>
      <c r="F108" s="1486"/>
      <c r="G108" s="1486"/>
      <c r="H108" s="1486"/>
      <c r="I108" s="1486"/>
      <c r="J108" s="1486"/>
      <c r="K108" s="1486"/>
      <c r="L108" s="1486"/>
    </row>
    <row r="109" spans="1:12" s="254" customFormat="1" ht="12.75" customHeight="1">
      <c r="A109" s="3000" t="s">
        <v>2271</v>
      </c>
      <c r="B109" s="3001" t="s">
        <v>84</v>
      </c>
      <c r="C109" s="352"/>
      <c r="D109" s="3003">
        <f>SUM(D104:D108)</f>
        <v>0</v>
      </c>
      <c r="E109" s="355"/>
      <c r="F109" s="1486"/>
      <c r="G109" s="1486"/>
      <c r="H109" s="1486"/>
      <c r="I109" s="1486"/>
      <c r="J109" s="1486"/>
      <c r="K109" s="1486"/>
      <c r="L109" s="1486"/>
    </row>
    <row r="110" spans="1:12" s="254" customFormat="1" ht="12.75" customHeight="1">
      <c r="A110" s="2554"/>
      <c r="B110" s="2551"/>
      <c r="C110" s="352"/>
      <c r="D110" s="255"/>
      <c r="E110" s="355"/>
      <c r="F110" s="1486"/>
      <c r="G110" s="1486"/>
      <c r="H110" s="1486"/>
      <c r="I110" s="1486"/>
      <c r="J110" s="1486"/>
      <c r="K110" s="1486"/>
      <c r="L110" s="1486"/>
    </row>
    <row r="111" spans="1:12" s="254" customFormat="1" ht="12.75" customHeight="1">
      <c r="A111" s="2551"/>
      <c r="B111" s="2551"/>
      <c r="C111" s="352"/>
      <c r="D111" s="356"/>
      <c r="E111" s="355"/>
      <c r="F111" s="1486"/>
      <c r="G111" s="1486"/>
      <c r="H111" s="1486"/>
      <c r="I111" s="1486"/>
      <c r="J111" s="1486"/>
      <c r="K111" s="1486"/>
      <c r="L111" s="1486"/>
    </row>
    <row r="112" spans="1:12" s="254" customFormat="1" ht="12.75" customHeight="1">
      <c r="A112" s="2555"/>
      <c r="B112" s="2551"/>
      <c r="C112" s="352"/>
      <c r="D112" s="356"/>
      <c r="E112" s="355"/>
      <c r="F112" s="1486"/>
      <c r="G112" s="1486"/>
      <c r="H112" s="1486"/>
      <c r="I112" s="1486"/>
      <c r="J112" s="1486"/>
      <c r="K112" s="1486"/>
      <c r="L112" s="1486"/>
    </row>
    <row r="113" spans="1:12" s="254" customFormat="1" ht="12.75" customHeight="1">
      <c r="A113" s="2558" t="s">
        <v>1956</v>
      </c>
      <c r="B113" s="2551"/>
      <c r="C113" s="352"/>
      <c r="D113" s="253"/>
      <c r="E113" s="355"/>
      <c r="F113" s="1486"/>
      <c r="G113" s="1486"/>
      <c r="H113" s="1486"/>
      <c r="I113" s="1486"/>
      <c r="J113" s="1486"/>
      <c r="K113" s="1486"/>
      <c r="L113" s="1486"/>
    </row>
    <row r="114" spans="1:12" s="254" customFormat="1" ht="12.75" customHeight="1">
      <c r="A114" s="3000" t="s">
        <v>1951</v>
      </c>
      <c r="B114" s="3001" t="s">
        <v>899</v>
      </c>
      <c r="C114" s="352"/>
      <c r="D114" s="3004">
        <f>IF((D$55+D$65)&gt;0,(D50+D60)/(D$55+D$65),0)</f>
        <v>0</v>
      </c>
      <c r="E114" s="355"/>
      <c r="F114" s="1486"/>
      <c r="G114" s="1486"/>
      <c r="H114" s="1486"/>
      <c r="I114" s="1486"/>
      <c r="J114" s="1486"/>
      <c r="K114" s="1486"/>
      <c r="L114" s="1486"/>
    </row>
    <row r="115" spans="1:12" s="254" customFormat="1" ht="12.75" customHeight="1">
      <c r="A115" s="3000" t="s">
        <v>1951</v>
      </c>
      <c r="B115" s="3001" t="s">
        <v>896</v>
      </c>
      <c r="C115" s="352"/>
      <c r="D115" s="3004">
        <f>IF((D$55+D$65)&gt;0,(D51+D61)/(D$55+D$65),0)</f>
        <v>0</v>
      </c>
      <c r="E115" s="355"/>
      <c r="F115" s="1486"/>
      <c r="G115" s="1486"/>
      <c r="H115" s="1486"/>
      <c r="I115" s="1486"/>
      <c r="J115" s="1486"/>
      <c r="K115" s="1486"/>
      <c r="L115" s="1486"/>
    </row>
    <row r="116" spans="1:12" s="254" customFormat="1" ht="12.75" customHeight="1">
      <c r="A116" s="3000" t="s">
        <v>1951</v>
      </c>
      <c r="B116" s="3001" t="s">
        <v>898</v>
      </c>
      <c r="C116" s="352"/>
      <c r="D116" s="3004">
        <f>IF((D$55+D$65)&gt;0,(D52+D62)/(D$55+D$65),0)</f>
        <v>0</v>
      </c>
      <c r="E116" s="355"/>
      <c r="F116" s="1486"/>
      <c r="G116" s="1486"/>
      <c r="H116" s="1486"/>
      <c r="I116" s="1486"/>
      <c r="J116" s="1486"/>
      <c r="K116" s="1486"/>
      <c r="L116" s="1486"/>
    </row>
    <row r="117" spans="1:12" s="254" customFormat="1" ht="12.75" customHeight="1">
      <c r="A117" s="3000" t="s">
        <v>1951</v>
      </c>
      <c r="B117" s="3001" t="s">
        <v>730</v>
      </c>
      <c r="C117" s="352"/>
      <c r="D117" s="3004">
        <f>IF((D$55+D$65)&gt;0,(D53+D63)/(D$55+D$65),0)</f>
        <v>0</v>
      </c>
      <c r="E117" s="355"/>
      <c r="F117" s="1486"/>
      <c r="G117" s="1486"/>
      <c r="H117" s="1486"/>
      <c r="I117" s="1486"/>
      <c r="J117" s="1486"/>
      <c r="K117" s="1486"/>
      <c r="L117" s="1486"/>
    </row>
    <row r="118" spans="1:12" s="254" customFormat="1" ht="12.75" customHeight="1">
      <c r="A118" s="3000" t="s">
        <v>1951</v>
      </c>
      <c r="B118" s="3001" t="s">
        <v>900</v>
      </c>
      <c r="C118" s="352"/>
      <c r="D118" s="3004">
        <f>IF((D$55+D$65)&gt;0,(D54+D64)/(D$55+D$65),0)</f>
        <v>0</v>
      </c>
      <c r="E118" s="355"/>
      <c r="F118" s="1486"/>
      <c r="G118" s="1486"/>
      <c r="H118" s="1486"/>
      <c r="I118" s="1486"/>
      <c r="J118" s="1486"/>
      <c r="K118" s="1486"/>
      <c r="L118" s="1486"/>
    </row>
    <row r="119" spans="1:12" s="254" customFormat="1" ht="12.75" customHeight="1">
      <c r="A119" s="3000" t="s">
        <v>1951</v>
      </c>
      <c r="B119" s="3001" t="s">
        <v>84</v>
      </c>
      <c r="C119" s="352"/>
      <c r="D119" s="3004">
        <f>SUM(D114:D118)</f>
        <v>0</v>
      </c>
      <c r="E119" s="355"/>
      <c r="F119" s="1486"/>
      <c r="G119" s="1486"/>
      <c r="H119" s="1486"/>
      <c r="I119" s="1486"/>
      <c r="J119" s="1486"/>
      <c r="K119" s="1486"/>
      <c r="L119" s="1486"/>
    </row>
    <row r="120" spans="1:12" s="254" customFormat="1" ht="12.75" customHeight="1">
      <c r="A120" s="2554"/>
      <c r="B120" s="2553"/>
      <c r="C120" s="352"/>
      <c r="D120" s="255"/>
      <c r="E120" s="355"/>
      <c r="F120" s="1486"/>
      <c r="G120" s="1486"/>
      <c r="H120" s="1486"/>
      <c r="I120" s="1486"/>
      <c r="J120" s="1486"/>
      <c r="K120" s="1486"/>
      <c r="L120" s="1486"/>
    </row>
    <row r="121" spans="1:12" s="254" customFormat="1" ht="12.75" customHeight="1">
      <c r="A121" s="2557"/>
      <c r="B121" s="2551"/>
      <c r="C121" s="352"/>
      <c r="D121" s="255"/>
      <c r="E121" s="355"/>
      <c r="F121" s="1486"/>
      <c r="G121" s="1486"/>
      <c r="H121" s="1486"/>
      <c r="I121" s="1486"/>
      <c r="J121" s="1486"/>
      <c r="K121" s="1486"/>
      <c r="L121" s="1486"/>
    </row>
    <row r="122" spans="1:12" s="254" customFormat="1" ht="12.75" customHeight="1">
      <c r="A122" s="2562" t="s">
        <v>1952</v>
      </c>
      <c r="B122" s="2551"/>
      <c r="C122" s="352"/>
      <c r="D122" s="253"/>
      <c r="E122" s="355"/>
      <c r="F122" s="1486"/>
      <c r="G122" s="1486"/>
      <c r="H122" s="1486"/>
      <c r="I122" s="1486"/>
      <c r="J122" s="1486"/>
      <c r="K122" s="1486"/>
      <c r="L122" s="1486"/>
    </row>
    <row r="123" spans="1:12" s="254" customFormat="1" ht="12.75" customHeight="1">
      <c r="A123" s="3000" t="s">
        <v>1951</v>
      </c>
      <c r="B123" s="3001" t="s">
        <v>899</v>
      </c>
      <c r="C123" s="352"/>
      <c r="D123" s="3004">
        <f>IF(D$74&gt;0,D69/D$74,0)</f>
        <v>0</v>
      </c>
      <c r="E123" s="355"/>
      <c r="F123" s="1486"/>
      <c r="G123" s="1486"/>
      <c r="H123" s="1486"/>
      <c r="I123" s="1486"/>
      <c r="J123" s="1486"/>
      <c r="K123" s="1486"/>
      <c r="L123" s="1486"/>
    </row>
    <row r="124" spans="1:12" s="254" customFormat="1" ht="12.75" customHeight="1">
      <c r="A124" s="3000" t="s">
        <v>1951</v>
      </c>
      <c r="B124" s="3001" t="s">
        <v>896</v>
      </c>
      <c r="C124" s="352"/>
      <c r="D124" s="3004">
        <f>IF(D$74&gt;0,D70/D$74,0)</f>
        <v>0</v>
      </c>
      <c r="E124" s="355"/>
      <c r="F124" s="1486"/>
      <c r="G124" s="1486"/>
      <c r="H124" s="1486"/>
      <c r="I124" s="1486"/>
      <c r="J124" s="1486"/>
      <c r="K124" s="1486"/>
      <c r="L124" s="1486"/>
    </row>
    <row r="125" spans="1:12" s="254" customFormat="1" ht="12.75" customHeight="1">
      <c r="A125" s="3000" t="s">
        <v>1951</v>
      </c>
      <c r="B125" s="3001" t="s">
        <v>898</v>
      </c>
      <c r="C125" s="352"/>
      <c r="D125" s="3004">
        <f>IF(D$74&gt;0,D71/D$74,0)</f>
        <v>0</v>
      </c>
      <c r="E125" s="355"/>
      <c r="F125" s="1486"/>
      <c r="G125" s="1486"/>
      <c r="H125" s="1486"/>
      <c r="I125" s="1486"/>
      <c r="J125" s="1486"/>
      <c r="K125" s="1486"/>
      <c r="L125" s="1486"/>
    </row>
    <row r="126" spans="1:12" s="254" customFormat="1" ht="12.75" customHeight="1">
      <c r="A126" s="3000" t="s">
        <v>1951</v>
      </c>
      <c r="B126" s="3001" t="s">
        <v>730</v>
      </c>
      <c r="C126" s="352"/>
      <c r="D126" s="3004">
        <f>IF(D$74&gt;0,D72/D$74,0)</f>
        <v>0</v>
      </c>
      <c r="E126" s="355"/>
      <c r="F126" s="1486"/>
      <c r="G126" s="1486"/>
      <c r="H126" s="1486"/>
      <c r="I126" s="1486"/>
      <c r="J126" s="1486"/>
      <c r="K126" s="1486"/>
      <c r="L126" s="1486"/>
    </row>
    <row r="127" spans="1:12" s="254" customFormat="1" ht="12.75" customHeight="1">
      <c r="A127" s="3000" t="s">
        <v>1951</v>
      </c>
      <c r="B127" s="3001" t="s">
        <v>900</v>
      </c>
      <c r="C127" s="352"/>
      <c r="D127" s="3004">
        <f>IF(D$74&gt;0,D73/D$74,0)</f>
        <v>0</v>
      </c>
      <c r="E127" s="355"/>
      <c r="F127" s="1486"/>
      <c r="G127" s="1486"/>
      <c r="H127" s="1486"/>
      <c r="I127" s="1486"/>
      <c r="J127" s="1486"/>
      <c r="K127" s="1486"/>
      <c r="L127" s="1486"/>
    </row>
    <row r="128" spans="1:12" s="254" customFormat="1" ht="12.75" customHeight="1">
      <c r="A128" s="3000" t="s">
        <v>1951</v>
      </c>
      <c r="B128" s="3001" t="s">
        <v>84</v>
      </c>
      <c r="C128" s="352"/>
      <c r="D128" s="3004">
        <f>SUM(D123:D127)</f>
        <v>0</v>
      </c>
      <c r="E128" s="355"/>
      <c r="F128" s="1486"/>
      <c r="G128" s="1486"/>
      <c r="H128" s="1486"/>
      <c r="I128" s="1486"/>
      <c r="J128" s="1486"/>
      <c r="K128" s="1486"/>
      <c r="L128" s="1486"/>
    </row>
    <row r="129" spans="1:12" s="254" customFormat="1" ht="12.75" customHeight="1">
      <c r="A129" s="2554"/>
      <c r="B129" s="2553"/>
      <c r="C129" s="352"/>
      <c r="D129" s="356"/>
      <c r="E129" s="355"/>
      <c r="F129" s="1486"/>
      <c r="G129" s="1486"/>
      <c r="H129" s="1486"/>
      <c r="I129" s="1486"/>
      <c r="J129" s="1486"/>
      <c r="K129" s="1486"/>
      <c r="L129" s="1486"/>
    </row>
    <row r="130" spans="1:12" s="254" customFormat="1" ht="12.75" customHeight="1">
      <c r="A130" s="2554"/>
      <c r="B130" s="2553"/>
      <c r="C130" s="352"/>
      <c r="D130" s="253"/>
      <c r="E130" s="355"/>
      <c r="F130" s="1486"/>
      <c r="G130" s="1486"/>
      <c r="H130" s="1486"/>
      <c r="I130" s="1486"/>
      <c r="J130" s="1486"/>
      <c r="K130" s="1486"/>
      <c r="L130" s="1486"/>
    </row>
    <row r="131" spans="1:12" s="1449" customFormat="1" ht="12.75" customHeight="1">
      <c r="A131" s="2571"/>
      <c r="B131" s="2571"/>
      <c r="C131" s="1426"/>
      <c r="D131" s="1426"/>
      <c r="E131" s="1448"/>
      <c r="F131" s="1486"/>
      <c r="G131" s="1486"/>
      <c r="H131" s="1486"/>
      <c r="I131" s="1486"/>
      <c r="J131" s="1486"/>
      <c r="K131" s="1486"/>
      <c r="L131" s="1486"/>
    </row>
    <row r="132" spans="1:12" s="1449" customFormat="1" ht="12.75" customHeight="1">
      <c r="A132" s="2571"/>
      <c r="B132" s="2571"/>
      <c r="C132" s="1426"/>
      <c r="D132" s="1426"/>
      <c r="E132" s="1448"/>
      <c r="F132" s="1486"/>
      <c r="G132" s="1486"/>
      <c r="H132" s="1486"/>
      <c r="I132" s="1486"/>
      <c r="J132" s="1486"/>
      <c r="K132" s="1486"/>
      <c r="L132" s="1486"/>
    </row>
    <row r="133" spans="1:12" s="1449" customFormat="1" ht="12.75" customHeight="1">
      <c r="A133" s="2565" t="s">
        <v>1957</v>
      </c>
      <c r="B133" s="3001" t="s">
        <v>899</v>
      </c>
      <c r="C133" s="1426"/>
      <c r="D133" s="3004">
        <f>IFERROR((D86)/($D$91),0)</f>
        <v>0</v>
      </c>
      <c r="E133" s="1448"/>
      <c r="F133" s="1486"/>
      <c r="G133" s="1486"/>
      <c r="H133" s="1486"/>
      <c r="I133" s="1486"/>
      <c r="J133" s="1486"/>
      <c r="K133" s="1486"/>
      <c r="L133" s="1486"/>
    </row>
    <row r="134" spans="1:12" s="1449" customFormat="1" ht="12.75" customHeight="1">
      <c r="A134" s="2571"/>
      <c r="B134" s="3001" t="s">
        <v>896</v>
      </c>
      <c r="C134" s="1426"/>
      <c r="D134" s="3004">
        <f>IFERROR((D87)/($D$91),0)</f>
        <v>0</v>
      </c>
      <c r="E134" s="1448"/>
      <c r="F134" s="1486"/>
      <c r="G134" s="1486"/>
      <c r="H134" s="1486"/>
      <c r="I134" s="1486"/>
      <c r="J134" s="1486"/>
      <c r="K134" s="1486"/>
      <c r="L134" s="1486"/>
    </row>
    <row r="135" spans="1:12" s="1449" customFormat="1" ht="12.75" customHeight="1">
      <c r="A135" s="2571"/>
      <c r="B135" s="3001" t="s">
        <v>898</v>
      </c>
      <c r="C135" s="1426"/>
      <c r="D135" s="3004">
        <f>IFERROR((D88)/($D$91),0)</f>
        <v>0</v>
      </c>
      <c r="E135" s="1448"/>
      <c r="F135" s="1486"/>
      <c r="G135" s="1486"/>
      <c r="H135" s="1486"/>
      <c r="I135" s="1486"/>
      <c r="J135" s="1486"/>
      <c r="K135" s="1486"/>
      <c r="L135" s="1486"/>
    </row>
    <row r="136" spans="1:12" s="1449" customFormat="1" ht="12.75" customHeight="1">
      <c r="A136" s="2571"/>
      <c r="B136" s="3001" t="s">
        <v>730</v>
      </c>
      <c r="C136" s="1426"/>
      <c r="D136" s="3004">
        <f>IFERROR((D89)/($D$91),0)</f>
        <v>0</v>
      </c>
      <c r="E136" s="1448"/>
      <c r="F136" s="1486"/>
      <c r="G136" s="1486"/>
      <c r="H136" s="1486"/>
      <c r="I136" s="1486"/>
      <c r="J136" s="1486"/>
      <c r="K136" s="1486"/>
      <c r="L136" s="1486"/>
    </row>
    <row r="137" spans="1:12" s="1449" customFormat="1" ht="12.75" customHeight="1">
      <c r="A137" s="2571"/>
      <c r="B137" s="3001" t="s">
        <v>900</v>
      </c>
      <c r="C137" s="1426"/>
      <c r="D137" s="3004">
        <f>IFERROR((D90)/($D$91),0)</f>
        <v>0</v>
      </c>
      <c r="E137" s="1448"/>
      <c r="F137" s="1486"/>
      <c r="G137" s="1486"/>
      <c r="H137" s="1486"/>
      <c r="I137" s="1486"/>
      <c r="J137" s="1486"/>
      <c r="K137" s="1486"/>
      <c r="L137" s="1486"/>
    </row>
    <row r="138" spans="1:12" s="1449" customFormat="1" ht="12.75" customHeight="1">
      <c r="A138" s="2571"/>
      <c r="B138" s="3001" t="s">
        <v>84</v>
      </c>
      <c r="C138" s="1426"/>
      <c r="D138" s="3004">
        <f>SUM(D133:D137)</f>
        <v>0</v>
      </c>
      <c r="E138" s="1448"/>
      <c r="F138" s="1486"/>
      <c r="G138" s="1486"/>
      <c r="H138" s="1486"/>
      <c r="I138" s="1486"/>
      <c r="J138" s="1486"/>
      <c r="K138" s="1486"/>
      <c r="L138" s="1486"/>
    </row>
    <row r="139" spans="1:12" s="1449" customFormat="1" ht="26.25">
      <c r="A139" s="1426"/>
      <c r="B139" s="1426"/>
      <c r="C139" s="1426"/>
      <c r="D139" s="1426"/>
      <c r="E139" s="1448"/>
      <c r="F139" s="1486"/>
      <c r="G139" s="1486"/>
      <c r="H139" s="1486"/>
      <c r="I139" s="1486"/>
      <c r="J139" s="1486"/>
      <c r="K139" s="1486"/>
      <c r="L139" s="1486"/>
    </row>
    <row r="140" spans="1:12" s="1449" customFormat="1" ht="26.25">
      <c r="A140" s="1426"/>
      <c r="B140" s="1426"/>
      <c r="C140" s="1426"/>
      <c r="D140" s="1426"/>
      <c r="E140" s="1448"/>
      <c r="F140" s="1486"/>
      <c r="G140" s="1486"/>
      <c r="H140" s="1486"/>
      <c r="I140" s="1486"/>
      <c r="J140" s="1486"/>
      <c r="K140" s="1486"/>
      <c r="L140" s="1486"/>
    </row>
    <row r="141" spans="1:12" s="1449" customFormat="1" ht="27" thickBot="1">
      <c r="A141" s="1451"/>
      <c r="B141" s="1451"/>
      <c r="C141" s="1451"/>
      <c r="D141" s="1451"/>
      <c r="E141" s="1605"/>
      <c r="F141" s="1486"/>
      <c r="G141" s="1486"/>
      <c r="H141" s="1486"/>
      <c r="I141" s="1486"/>
      <c r="J141" s="1486"/>
      <c r="K141" s="1486"/>
      <c r="L141" s="1486"/>
    </row>
    <row r="142" spans="1:12" s="1449" customFormat="1" ht="26.25">
      <c r="A142" s="1486"/>
      <c r="B142" s="1486"/>
      <c r="C142" s="1486"/>
      <c r="D142" s="1486"/>
      <c r="E142" s="1486"/>
      <c r="F142" s="1486"/>
      <c r="G142" s="1486"/>
      <c r="H142" s="1486"/>
      <c r="I142" s="1486"/>
      <c r="J142" s="1486"/>
      <c r="K142" s="1486"/>
      <c r="L142" s="1486"/>
    </row>
    <row r="143" spans="1:12" s="1449" customFormat="1" ht="26.25">
      <c r="A143" s="1486"/>
      <c r="B143" s="1486"/>
      <c r="C143" s="1486"/>
      <c r="D143" s="1486"/>
      <c r="E143" s="1486"/>
      <c r="F143" s="1486"/>
      <c r="G143" s="1486"/>
      <c r="H143" s="1486"/>
      <c r="I143" s="1486"/>
      <c r="J143" s="1486"/>
      <c r="K143" s="1486"/>
      <c r="L143" s="1486"/>
    </row>
    <row r="144" spans="1:12" s="1449" customFormat="1" ht="26.25">
      <c r="A144" s="1486"/>
      <c r="B144" s="1486"/>
      <c r="C144" s="1486"/>
      <c r="D144" s="1486"/>
      <c r="E144" s="1486"/>
      <c r="F144" s="1486"/>
      <c r="G144" s="1486"/>
      <c r="H144" s="1486"/>
      <c r="I144" s="1486"/>
      <c r="J144" s="1486"/>
      <c r="K144" s="1486"/>
      <c r="L144" s="1486"/>
    </row>
    <row r="145" spans="1:12" s="1449" customFormat="1" ht="26.25">
      <c r="A145" s="1486"/>
      <c r="B145" s="1486"/>
      <c r="C145" s="1486"/>
      <c r="D145" s="1486"/>
      <c r="E145" s="1486"/>
      <c r="F145" s="1486"/>
      <c r="G145" s="1486"/>
      <c r="H145" s="1486"/>
      <c r="I145" s="1486"/>
      <c r="J145" s="1486"/>
      <c r="K145" s="1486"/>
      <c r="L145" s="1486"/>
    </row>
    <row r="146" spans="1:12" s="1449" customFormat="1" ht="26.25">
      <c r="A146" s="1486"/>
      <c r="B146" s="1486"/>
      <c r="C146" s="1486"/>
      <c r="D146" s="1486"/>
      <c r="E146" s="1486"/>
      <c r="F146" s="1486"/>
      <c r="G146" s="1486"/>
      <c r="H146" s="1486"/>
      <c r="I146" s="1486"/>
      <c r="J146" s="1486"/>
      <c r="K146" s="1486"/>
      <c r="L146" s="1486"/>
    </row>
    <row r="147" spans="1:12" s="1449" customFormat="1" ht="26.25">
      <c r="A147" s="1486"/>
      <c r="B147" s="1486"/>
      <c r="C147" s="1486"/>
      <c r="D147" s="1486"/>
      <c r="E147" s="1486"/>
      <c r="F147" s="1486"/>
      <c r="G147" s="1486"/>
      <c r="H147" s="1486"/>
      <c r="I147" s="1486"/>
      <c r="J147" s="1486"/>
      <c r="K147" s="1486"/>
      <c r="L147" s="1486"/>
    </row>
    <row r="148" spans="1:12" s="1449" customFormat="1" ht="26.25">
      <c r="A148" s="1486"/>
      <c r="B148" s="1486"/>
      <c r="C148" s="1486"/>
      <c r="D148" s="1486"/>
      <c r="E148" s="1486"/>
      <c r="F148" s="1486"/>
      <c r="G148" s="1486"/>
      <c r="H148" s="1486"/>
      <c r="I148" s="1486"/>
      <c r="J148" s="1486"/>
      <c r="K148" s="1486"/>
      <c r="L148" s="1486"/>
    </row>
    <row r="149" spans="1:12" s="1449" customFormat="1" ht="26.25">
      <c r="A149" s="1486"/>
      <c r="B149" s="1486"/>
      <c r="C149" s="1486"/>
      <c r="D149" s="1486"/>
      <c r="E149" s="1486"/>
      <c r="F149" s="1486"/>
      <c r="G149" s="1486"/>
      <c r="H149" s="1486"/>
      <c r="I149" s="1486"/>
      <c r="J149" s="1486"/>
      <c r="K149" s="1486"/>
      <c r="L149" s="1486"/>
    </row>
    <row r="150" spans="1:12" s="1449" customFormat="1" ht="26.25" hidden="1">
      <c r="A150" s="1486"/>
      <c r="B150" s="1486"/>
      <c r="C150" s="1486"/>
      <c r="D150" s="1486"/>
      <c r="E150" s="1486"/>
      <c r="F150" s="1486"/>
      <c r="G150" s="1486"/>
      <c r="H150" s="1486"/>
      <c r="I150" s="1486"/>
      <c r="J150" s="1486"/>
      <c r="K150" s="1486"/>
      <c r="L150" s="1486"/>
    </row>
    <row r="151" spans="1:12" s="1449" customFormat="1" ht="26.25" hidden="1">
      <c r="A151" s="1486"/>
      <c r="B151" s="1486"/>
      <c r="C151" s="1486"/>
      <c r="D151" s="1486"/>
      <c r="E151" s="1486"/>
      <c r="F151" s="1486"/>
      <c r="G151" s="1486"/>
      <c r="H151" s="1486"/>
      <c r="I151" s="1486"/>
      <c r="J151" s="1486"/>
      <c r="K151" s="1486"/>
      <c r="L151" s="1486"/>
    </row>
    <row r="152" spans="1:12" s="1449" customFormat="1" ht="26.25" hidden="1">
      <c r="A152" s="1486"/>
      <c r="B152" s="1486"/>
      <c r="C152" s="1486"/>
      <c r="D152" s="1486"/>
      <c r="E152" s="1486"/>
      <c r="F152" s="1486"/>
      <c r="G152" s="1486"/>
      <c r="H152" s="1486"/>
      <c r="I152" s="1486"/>
      <c r="J152" s="1486"/>
      <c r="K152" s="1486"/>
      <c r="L152" s="1486"/>
    </row>
    <row r="153" spans="1:12" s="1449" customFormat="1" ht="26.25" hidden="1">
      <c r="A153" s="1486"/>
      <c r="B153" s="1486"/>
      <c r="C153" s="1486"/>
      <c r="D153" s="1486"/>
      <c r="E153" s="1486"/>
      <c r="F153" s="1486"/>
      <c r="G153" s="1486"/>
      <c r="H153" s="1486"/>
      <c r="I153" s="1486"/>
      <c r="J153" s="1486"/>
      <c r="K153" s="1486"/>
      <c r="L153" s="1486"/>
    </row>
    <row r="154" spans="1:12" s="1449" customFormat="1" ht="26.25" hidden="1">
      <c r="A154" s="1486"/>
      <c r="B154" s="1486"/>
      <c r="C154" s="1486"/>
      <c r="D154" s="1486"/>
      <c r="E154" s="1486"/>
      <c r="F154" s="1486"/>
      <c r="G154" s="1486"/>
      <c r="H154" s="1486"/>
      <c r="I154" s="1486"/>
      <c r="J154" s="1486"/>
      <c r="K154" s="1486"/>
      <c r="L154" s="1486"/>
    </row>
    <row r="155" spans="1:12" s="1449" customFormat="1" ht="26.25" hidden="1">
      <c r="A155" s="1486"/>
      <c r="B155" s="1486"/>
      <c r="C155" s="1486"/>
      <c r="D155" s="1486"/>
      <c r="E155" s="1486"/>
      <c r="F155" s="1486"/>
      <c r="G155" s="1486"/>
      <c r="H155" s="1486"/>
      <c r="I155" s="1486"/>
      <c r="J155" s="1486"/>
      <c r="K155" s="1486"/>
      <c r="L155" s="1486"/>
    </row>
    <row r="156" spans="1:12" s="1449" customFormat="1" ht="26.25" hidden="1">
      <c r="A156" s="1486"/>
      <c r="B156" s="1486"/>
      <c r="C156" s="1486"/>
      <c r="D156" s="1486"/>
      <c r="E156" s="1486"/>
      <c r="F156" s="1486"/>
      <c r="G156" s="1486"/>
      <c r="H156" s="1486"/>
      <c r="I156" s="1486"/>
      <c r="J156" s="1486"/>
      <c r="K156" s="1486"/>
      <c r="L156" s="1486"/>
    </row>
    <row r="157" spans="1:12" s="1449" customFormat="1" hidden="1"/>
    <row r="158" spans="1:12" s="1449" customFormat="1" hidden="1"/>
    <row r="159" spans="1:12" s="1449" customFormat="1" hidden="1"/>
    <row r="160" spans="1:12" s="1449" customFormat="1" hidden="1"/>
    <row r="161" s="1449" customFormat="1" hidden="1"/>
    <row r="162" s="1449" customFormat="1" hidden="1"/>
    <row r="163" s="1449" customFormat="1" hidden="1"/>
    <row r="164" s="1449" customFormat="1" hidden="1"/>
    <row r="165" s="1449" customFormat="1" hidden="1"/>
    <row r="166" s="1449" customFormat="1" hidden="1"/>
    <row r="167" s="1449" customFormat="1" hidden="1"/>
    <row r="168" s="1449" customFormat="1" hidden="1"/>
    <row r="169" s="1449" customFormat="1" hidden="1"/>
    <row r="170" s="1449" customFormat="1" hidden="1"/>
    <row r="171" s="1449" customFormat="1" hidden="1"/>
    <row r="172" s="1449" customFormat="1" hidden="1"/>
    <row r="173" s="1449" customFormat="1" hidden="1"/>
    <row r="174" s="1449" customFormat="1" hidden="1"/>
    <row r="175" s="1449" customFormat="1" hidden="1"/>
    <row r="176" s="1449" customFormat="1" hidden="1"/>
    <row r="177" s="1449" customFormat="1" hidden="1"/>
    <row r="178" s="1449" customFormat="1" hidden="1"/>
    <row r="179" s="1449" customFormat="1" hidden="1"/>
    <row r="180" s="1449" customFormat="1" hidden="1"/>
    <row r="181" s="1449" customFormat="1" hidden="1"/>
    <row r="182" s="1449" customFormat="1" hidden="1"/>
    <row r="183" s="1449" customFormat="1" hidden="1"/>
    <row r="184" s="1449" customFormat="1" hidden="1"/>
    <row r="185" s="1449" customFormat="1" hidden="1"/>
    <row r="186" s="1449" customFormat="1" hidden="1"/>
    <row r="187" s="1449" customFormat="1" hidden="1"/>
    <row r="188" s="1449" customFormat="1" hidden="1"/>
    <row r="189" s="1449" customFormat="1" hidden="1"/>
    <row r="190" s="1449" customFormat="1" hidden="1"/>
    <row r="191" s="1449" customFormat="1" hidden="1"/>
    <row r="192" s="1449" customFormat="1" hidden="1"/>
    <row r="193" s="1449" customFormat="1" hidden="1"/>
    <row r="194" s="1449" customFormat="1" hidden="1"/>
    <row r="195" s="1449" customFormat="1" hidden="1"/>
    <row r="196" s="1449" customFormat="1" hidden="1"/>
    <row r="197" s="1449" customFormat="1" hidden="1"/>
    <row r="198" s="1449" customFormat="1" hidden="1"/>
    <row r="199" s="1449" customFormat="1" hidden="1"/>
    <row r="200" s="1449" customFormat="1" hidden="1"/>
    <row r="201" s="1449" customFormat="1" hidden="1"/>
    <row r="202" s="1449" customFormat="1" hidden="1"/>
    <row r="203" s="1449" customFormat="1" hidden="1"/>
    <row r="204" s="1449" customFormat="1" hidden="1"/>
    <row r="205" s="1449" customFormat="1" hidden="1"/>
    <row r="206" s="1449" customFormat="1" hidden="1"/>
    <row r="207" s="1449" customFormat="1" hidden="1"/>
    <row r="208" s="1449" customFormat="1" hidden="1"/>
    <row r="209" s="1449" customFormat="1" hidden="1"/>
    <row r="210" s="1449" customFormat="1" hidden="1"/>
    <row r="211" s="1449" customFormat="1" hidden="1"/>
    <row r="212" s="1449" customFormat="1" hidden="1"/>
    <row r="213" s="1449" customFormat="1" hidden="1"/>
    <row r="214" s="1449" customFormat="1" hidden="1"/>
    <row r="215" s="1449" customFormat="1" hidden="1"/>
    <row r="216" s="1449" customFormat="1" hidden="1"/>
    <row r="217" s="1449" customFormat="1" hidden="1"/>
    <row r="218" s="1449" customFormat="1" hidden="1"/>
    <row r="219" s="1449" customFormat="1" hidden="1"/>
    <row r="220" s="1449" customFormat="1" hidden="1"/>
    <row r="221" s="1449" customFormat="1" hidden="1"/>
    <row r="222" s="1449" customFormat="1" hidden="1"/>
    <row r="223" s="1449" customFormat="1" hidden="1"/>
    <row r="224" s="1449" customFormat="1" hidden="1"/>
    <row r="225" s="1449" customFormat="1" hidden="1"/>
    <row r="226" s="1449" customFormat="1" hidden="1"/>
    <row r="227" s="1449" customFormat="1" hidden="1"/>
    <row r="228" s="1449" customFormat="1" hidden="1"/>
    <row r="229" s="1449" customFormat="1" hidden="1"/>
    <row r="230" s="1449" customFormat="1" hidden="1"/>
    <row r="231" s="1449" customFormat="1" hidden="1"/>
    <row r="232" s="1449" customFormat="1" hidden="1"/>
    <row r="233" s="1449" customFormat="1" hidden="1"/>
    <row r="234" s="1449" customFormat="1" hidden="1"/>
    <row r="235" s="1449" customFormat="1" hidden="1"/>
    <row r="236" s="1449" customFormat="1" hidden="1"/>
    <row r="237" s="1449" customFormat="1" hidden="1"/>
    <row r="238" s="1449" customFormat="1" hidden="1"/>
    <row r="239" s="1449" customFormat="1" hidden="1"/>
    <row r="240" s="1449" customFormat="1" hidden="1"/>
    <row r="241" s="1449" customFormat="1" hidden="1"/>
    <row r="242" s="1449" customFormat="1" hidden="1"/>
    <row r="243" s="1449" customFormat="1" hidden="1"/>
    <row r="244" s="1449" customFormat="1" hidden="1"/>
    <row r="245" s="1449" customFormat="1" hidden="1"/>
    <row r="246" s="1449" customFormat="1" hidden="1"/>
    <row r="247" s="1449" customFormat="1" hidden="1"/>
    <row r="248" s="1449" customFormat="1" hidden="1"/>
    <row r="249" s="1449" customFormat="1" hidden="1"/>
    <row r="250" s="1449" customFormat="1" hidden="1"/>
    <row r="251" s="1449" customFormat="1" hidden="1"/>
    <row r="252" s="1449" customFormat="1" hidden="1"/>
    <row r="253" s="1449" customFormat="1" hidden="1"/>
    <row r="254" s="1449" customFormat="1" hidden="1"/>
    <row r="255" s="1449" customFormat="1" hidden="1"/>
    <row r="256" s="1449" customFormat="1" hidden="1"/>
    <row r="257" s="1449" customFormat="1" hidden="1"/>
    <row r="258" s="1449" customFormat="1" hidden="1"/>
    <row r="259" s="1449" customFormat="1" hidden="1"/>
    <row r="260" s="1449" customFormat="1" hidden="1"/>
    <row r="261" s="1449" customFormat="1" hidden="1"/>
    <row r="262" s="1449" customFormat="1" hidden="1"/>
    <row r="263" s="1449" customFormat="1" hidden="1"/>
    <row r="264" s="1449" customFormat="1" hidden="1"/>
    <row r="265" s="1449" customFormat="1" hidden="1"/>
    <row r="266" s="1449" customFormat="1" hidden="1"/>
    <row r="267" s="1449" customFormat="1" hidden="1"/>
    <row r="268" s="1449" customFormat="1" hidden="1"/>
    <row r="269" s="1449" customFormat="1" hidden="1"/>
    <row r="270" s="1449" customFormat="1" hidden="1"/>
    <row r="271" s="1449" customFormat="1" hidden="1"/>
    <row r="272" s="1449" customFormat="1" hidden="1"/>
    <row r="273" s="1449" customFormat="1" hidden="1"/>
    <row r="274" s="1449" customFormat="1" hidden="1"/>
    <row r="275" s="1449" customFormat="1" hidden="1"/>
    <row r="276" s="1449" customFormat="1" hidden="1"/>
    <row r="277" s="1449" customFormat="1" hidden="1"/>
    <row r="278" s="1449" customFormat="1" hidden="1"/>
    <row r="279" s="1449" customFormat="1" hidden="1"/>
    <row r="280" s="1449" customFormat="1" hidden="1"/>
    <row r="281" s="1449" customFormat="1" hidden="1"/>
    <row r="282" s="1449" customFormat="1" hidden="1"/>
    <row r="283" s="1449" customFormat="1" hidden="1"/>
    <row r="284" s="1449" customFormat="1" hidden="1"/>
    <row r="285" s="1449" customFormat="1" hidden="1"/>
    <row r="286" s="1449" customFormat="1" hidden="1"/>
    <row r="287" s="1449" customFormat="1" hidden="1"/>
    <row r="288" s="1449" customFormat="1" hidden="1"/>
    <row r="289" s="1449" customFormat="1" hidden="1"/>
    <row r="290" s="1449" customFormat="1" hidden="1"/>
    <row r="291" s="1449" customFormat="1" hidden="1"/>
    <row r="292" s="1449" customFormat="1" hidden="1"/>
    <row r="293" s="1449" customFormat="1" hidden="1"/>
    <row r="294" s="1449" customFormat="1" hidden="1"/>
    <row r="295" s="1449" customFormat="1" hidden="1"/>
    <row r="296" s="1449" customFormat="1" hidden="1"/>
    <row r="297" s="1449" customFormat="1" hidden="1"/>
    <row r="298" s="1449" customFormat="1" hidden="1"/>
    <row r="299" s="1449" customFormat="1" hidden="1"/>
    <row r="300" s="1449" customFormat="1" hidden="1"/>
    <row r="301" s="1449" customFormat="1" hidden="1"/>
    <row r="302" s="1449" customFormat="1" hidden="1"/>
    <row r="303" s="1449" customFormat="1" hidden="1"/>
    <row r="304" s="1449" customFormat="1" hidden="1"/>
    <row r="305" s="1449" customFormat="1" hidden="1"/>
    <row r="306" s="1449" customFormat="1" hidden="1"/>
    <row r="307" s="1449" customFormat="1" hidden="1"/>
    <row r="308" s="1449" customFormat="1" hidden="1"/>
    <row r="309" s="1449" customFormat="1" hidden="1"/>
    <row r="310" s="1449" customFormat="1" hidden="1"/>
    <row r="311" s="1449" customFormat="1" hidden="1"/>
    <row r="312" s="1449" customFormat="1" hidden="1"/>
    <row r="313" s="1449" customFormat="1" hidden="1"/>
    <row r="314" s="1449" customFormat="1" hidden="1"/>
    <row r="315" s="1449" customFormat="1" hidden="1"/>
    <row r="316" s="1449" customFormat="1" hidden="1"/>
    <row r="317" s="1449" customFormat="1" hidden="1"/>
    <row r="318" s="1449" customFormat="1" hidden="1"/>
    <row r="319" s="1449" customFormat="1" hidden="1"/>
    <row r="320" s="1449" customFormat="1" hidden="1"/>
    <row r="321" s="1449" customFormat="1" hidden="1"/>
    <row r="322" s="1449" customFormat="1" hidden="1"/>
    <row r="323" s="1449" customFormat="1" hidden="1"/>
    <row r="324" s="1449" customFormat="1" hidden="1"/>
    <row r="325" s="1449" customFormat="1" hidden="1"/>
    <row r="326" s="1449" customFormat="1" hidden="1"/>
    <row r="327" s="1449" customFormat="1" hidden="1"/>
    <row r="328" s="1449" customFormat="1" hidden="1"/>
    <row r="329" s="1449" customFormat="1" hidden="1"/>
    <row r="330" s="1449" customFormat="1"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spans="1:1" hidden="1"/>
    <row r="594" spans="1:1" hidden="1"/>
    <row r="595" spans="1:1" ht="24.75" hidden="1">
      <c r="A595" s="144" t="s">
        <v>693</v>
      </c>
    </row>
    <row r="596" spans="1:1" ht="24.75" hidden="1">
      <c r="A596" s="144" t="s">
        <v>725</v>
      </c>
    </row>
    <row r="597" spans="1:1" ht="24.75" hidden="1">
      <c r="A597" s="144" t="s">
        <v>724</v>
      </c>
    </row>
    <row r="598" spans="1:1" ht="24.75" hidden="1">
      <c r="A598" s="144" t="s">
        <v>763</v>
      </c>
    </row>
    <row r="599" spans="1:1" ht="24.75" hidden="1">
      <c r="A599" s="144" t="s">
        <v>764</v>
      </c>
    </row>
    <row r="600" spans="1:1" ht="24.75" hidden="1">
      <c r="A600" s="144" t="s">
        <v>765</v>
      </c>
    </row>
    <row r="601" spans="1:1"/>
  </sheetData>
  <mergeCells count="1">
    <mergeCell ref="A7:D8"/>
  </mergeCells>
  <pageMargins left="0.70866141732283472" right="0.70866141732283472" top="0.74803149606299213" bottom="0.74803149606299213" header="0.31496062992125984" footer="0.31496062992125984"/>
  <pageSetup paperSize="8" scale="51"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pageSetUpPr fitToPage="1"/>
  </sheetPr>
  <dimension ref="A1:HZ496"/>
  <sheetViews>
    <sheetView workbookViewId="0"/>
  </sheetViews>
  <sheetFormatPr defaultColWidth="0" defaultRowHeight="12.75" zeroHeight="1"/>
  <cols>
    <col min="1" max="1" width="36.5703125" style="49" customWidth="1"/>
    <col min="2" max="2" width="28.140625" style="49" customWidth="1"/>
    <col min="3" max="3" width="7.140625" style="49" customWidth="1"/>
    <col min="4" max="4" width="16.42578125" style="49" bestFit="1" customWidth="1"/>
    <col min="5" max="7" width="7.140625" style="49" customWidth="1"/>
    <col min="8" max="234" width="0" style="49" hidden="1" customWidth="1"/>
    <col min="235" max="16384" width="7.140625" style="49" hidden="1"/>
  </cols>
  <sheetData>
    <row r="1" spans="1:234" ht="24.75">
      <c r="A1" s="127" t="str">
        <f>'Universal data'!A1</f>
        <v>Regulatory Reporting Pack</v>
      </c>
      <c r="B1" s="128"/>
      <c r="C1" s="128"/>
      <c r="D1" s="128"/>
      <c r="E1" s="128"/>
      <c r="F1" s="128"/>
      <c r="G1" s="128"/>
      <c r="H1" s="128"/>
    </row>
    <row r="2" spans="1:234" ht="24.75">
      <c r="A2" s="2186" t="str">
        <f>+'Universal data'!$A$2</f>
        <v>Master</v>
      </c>
      <c r="B2" s="128"/>
      <c r="C2" s="128"/>
      <c r="D2" s="128"/>
      <c r="E2" s="128"/>
      <c r="F2" s="128"/>
      <c r="G2" s="128"/>
      <c r="H2" s="128"/>
    </row>
    <row r="3" spans="1:234" ht="24.75">
      <c r="A3" s="2304" t="str">
        <f>+'Universal data'!A3</f>
        <v>2015/16</v>
      </c>
      <c r="B3" s="128"/>
      <c r="C3" s="128"/>
      <c r="D3" s="128"/>
      <c r="E3" s="128"/>
      <c r="F3" s="128"/>
      <c r="G3" s="128"/>
      <c r="H3" s="128"/>
    </row>
    <row r="4" spans="1:234" s="1498" customFormat="1" ht="26.25">
      <c r="A4" s="209" t="str">
        <f ca="1">MID(CELL("filename",A2),FIND("]",CELL("filename",A2))+1,50)</f>
        <v>1.10 Tax Allocations CT600</v>
      </c>
      <c r="B4" s="1497"/>
    </row>
    <row r="5" spans="1:234" s="1498" customFormat="1" ht="26.25">
      <c r="A5" s="209"/>
      <c r="B5" s="1497"/>
    </row>
    <row r="6" spans="1:234" s="1498" customFormat="1" ht="50.25" customHeight="1">
      <c r="A6" s="3830" t="s">
        <v>1958</v>
      </c>
      <c r="B6" s="3831"/>
      <c r="C6" s="3831"/>
      <c r="D6" s="3832"/>
    </row>
    <row r="7" spans="1:234" s="1498" customFormat="1" ht="26.25">
      <c r="A7" s="2927" t="s">
        <v>1959</v>
      </c>
      <c r="B7" s="1499"/>
      <c r="C7" s="1500"/>
      <c r="D7" s="3005"/>
    </row>
    <row r="8" spans="1:234" s="1498" customFormat="1" ht="26.25">
      <c r="A8" s="3006"/>
      <c r="B8" s="1499"/>
      <c r="C8" s="1500"/>
      <c r="D8" s="3005"/>
    </row>
    <row r="9" spans="1:234" s="1498" customFormat="1" ht="26.25">
      <c r="A9" s="1412" t="s">
        <v>871</v>
      </c>
      <c r="B9" s="1501"/>
      <c r="C9" s="1502"/>
      <c r="D9" s="1503"/>
    </row>
    <row r="10" spans="1:234" s="1498" customFormat="1" ht="26.25">
      <c r="A10" s="209"/>
      <c r="B10" s="1497"/>
    </row>
    <row r="11" spans="1:234" s="1498" customFormat="1" ht="27" thickBot="1">
      <c r="A11" s="209"/>
      <c r="B11" s="1497"/>
    </row>
    <row r="12" spans="1:234" s="204" customFormat="1" ht="12.75" customHeight="1">
      <c r="A12" s="1490"/>
      <c r="B12" s="1491"/>
      <c r="C12" s="1491"/>
      <c r="D12" s="1492"/>
      <c r="E12" s="1465"/>
      <c r="F12" s="1498"/>
      <c r="G12" s="1498"/>
      <c r="H12" s="1498"/>
      <c r="I12" s="1498"/>
      <c r="J12" s="1498"/>
      <c r="K12" s="1498"/>
      <c r="L12" s="1498"/>
      <c r="M12" s="1498"/>
      <c r="N12" s="210"/>
      <c r="O12" s="210"/>
      <c r="P12" s="210"/>
      <c r="Q12" s="210"/>
      <c r="R12" s="210"/>
      <c r="S12" s="210"/>
      <c r="T12" s="210"/>
      <c r="U12" s="210"/>
      <c r="V12" s="210"/>
      <c r="W12" s="210"/>
      <c r="X12" s="210"/>
      <c r="Y12" s="210"/>
      <c r="Z12" s="210"/>
      <c r="AA12" s="210"/>
      <c r="AB12" s="210"/>
      <c r="AC12" s="210"/>
      <c r="AD12" s="210"/>
      <c r="AE12" s="210"/>
      <c r="AF12" s="210"/>
      <c r="AG12" s="210"/>
      <c r="AH12" s="210"/>
      <c r="AI12" s="210"/>
      <c r="AJ12" s="210"/>
      <c r="AK12" s="210"/>
      <c r="AL12" s="210"/>
      <c r="AM12" s="210"/>
      <c r="AN12" s="210"/>
      <c r="AO12" s="210"/>
      <c r="AP12" s="210"/>
      <c r="AQ12" s="210"/>
      <c r="AR12" s="210"/>
      <c r="AS12" s="210"/>
      <c r="AT12" s="210"/>
      <c r="AU12" s="210"/>
      <c r="AV12" s="210"/>
      <c r="AW12" s="210"/>
      <c r="AX12" s="210"/>
      <c r="AY12" s="210"/>
      <c r="AZ12" s="210"/>
      <c r="BA12" s="210"/>
      <c r="BB12" s="210"/>
      <c r="BC12" s="210"/>
      <c r="BD12" s="210"/>
      <c r="BE12" s="210"/>
      <c r="BF12" s="210"/>
      <c r="BG12" s="210"/>
      <c r="BH12" s="210"/>
      <c r="BI12" s="210"/>
      <c r="BJ12" s="210"/>
      <c r="BK12" s="210"/>
      <c r="BL12" s="210"/>
      <c r="BM12" s="210"/>
      <c r="BN12" s="210"/>
      <c r="BO12" s="210"/>
      <c r="BP12" s="210"/>
      <c r="BQ12" s="210"/>
      <c r="BR12" s="210"/>
      <c r="BS12" s="210"/>
      <c r="BT12" s="210"/>
      <c r="BU12" s="210"/>
      <c r="BV12" s="210"/>
      <c r="BW12" s="210"/>
      <c r="BX12" s="210"/>
      <c r="BY12" s="210"/>
      <c r="BZ12" s="210"/>
      <c r="CA12" s="210"/>
      <c r="CB12" s="210"/>
      <c r="CC12" s="210"/>
      <c r="CD12" s="210"/>
      <c r="CE12" s="210"/>
      <c r="CF12" s="210"/>
      <c r="CG12" s="210"/>
      <c r="CH12" s="210"/>
      <c r="CI12" s="210"/>
      <c r="CJ12" s="210"/>
      <c r="CK12" s="210"/>
      <c r="CL12" s="210"/>
      <c r="CM12" s="210"/>
      <c r="CN12" s="210"/>
      <c r="CO12" s="210"/>
      <c r="CP12" s="210"/>
      <c r="CQ12" s="210"/>
      <c r="CR12" s="210"/>
      <c r="CS12" s="210"/>
      <c r="CT12" s="210"/>
      <c r="CU12" s="210"/>
      <c r="CV12" s="210"/>
      <c r="CW12" s="210"/>
      <c r="CX12" s="210"/>
      <c r="CY12" s="210"/>
      <c r="CZ12" s="210"/>
      <c r="DA12" s="210"/>
      <c r="DB12" s="210"/>
      <c r="DC12" s="210"/>
      <c r="DD12" s="210"/>
      <c r="DE12" s="210"/>
      <c r="DF12" s="210"/>
      <c r="DG12" s="210"/>
      <c r="DH12" s="210"/>
      <c r="DI12" s="210"/>
      <c r="DJ12" s="210"/>
      <c r="DK12" s="210"/>
      <c r="DL12" s="210"/>
      <c r="DM12" s="210"/>
      <c r="DN12" s="210"/>
      <c r="DO12" s="210"/>
      <c r="DP12" s="210"/>
      <c r="DQ12" s="210"/>
      <c r="DR12" s="210"/>
      <c r="DS12" s="210"/>
      <c r="DT12" s="210"/>
      <c r="DU12" s="210"/>
      <c r="DV12" s="210"/>
      <c r="DW12" s="210"/>
      <c r="DX12" s="210"/>
      <c r="DY12" s="210"/>
      <c r="DZ12" s="210"/>
      <c r="EA12" s="210"/>
      <c r="EB12" s="210"/>
      <c r="EC12" s="210"/>
      <c r="ED12" s="210"/>
      <c r="EE12" s="210"/>
      <c r="EF12" s="210"/>
      <c r="EG12" s="210"/>
      <c r="EH12" s="210"/>
      <c r="EI12" s="210"/>
      <c r="EJ12" s="210"/>
      <c r="EK12" s="210"/>
      <c r="EL12" s="210"/>
      <c r="EM12" s="210"/>
      <c r="EN12" s="210"/>
      <c r="EO12" s="210"/>
      <c r="EP12" s="210"/>
      <c r="EQ12" s="210"/>
      <c r="ER12" s="210"/>
      <c r="ES12" s="210"/>
      <c r="ET12" s="210"/>
      <c r="EU12" s="210"/>
      <c r="EV12" s="210"/>
      <c r="EW12" s="210"/>
      <c r="EX12" s="210"/>
      <c r="EY12" s="210"/>
      <c r="EZ12" s="210"/>
      <c r="FA12" s="210"/>
      <c r="FB12" s="210"/>
      <c r="FC12" s="210"/>
      <c r="FD12" s="210"/>
      <c r="FE12" s="210"/>
      <c r="FF12" s="210"/>
      <c r="FG12" s="210"/>
      <c r="FH12" s="210"/>
      <c r="FI12" s="210"/>
      <c r="FJ12" s="210"/>
      <c r="FK12" s="210"/>
      <c r="FL12" s="210"/>
      <c r="FM12" s="210"/>
      <c r="FN12" s="210"/>
      <c r="FO12" s="210"/>
      <c r="FP12" s="210"/>
      <c r="FQ12" s="210"/>
      <c r="FR12" s="210"/>
      <c r="FS12" s="210"/>
      <c r="FT12" s="210"/>
      <c r="FU12" s="210"/>
      <c r="FV12" s="210"/>
      <c r="FW12" s="210"/>
      <c r="FX12" s="210"/>
      <c r="FY12" s="210"/>
      <c r="FZ12" s="210"/>
      <c r="GA12" s="210"/>
      <c r="GB12" s="210"/>
      <c r="GC12" s="210"/>
      <c r="GD12" s="210"/>
      <c r="GE12" s="210"/>
      <c r="GF12" s="210"/>
      <c r="GG12" s="210"/>
      <c r="GH12" s="210"/>
      <c r="GI12" s="210"/>
      <c r="GJ12" s="210"/>
      <c r="GK12" s="210"/>
      <c r="GL12" s="210"/>
      <c r="GM12" s="210"/>
      <c r="GN12" s="210"/>
      <c r="GO12" s="210"/>
      <c r="GP12" s="210"/>
      <c r="GQ12" s="210"/>
      <c r="GR12" s="210"/>
      <c r="GS12" s="210"/>
      <c r="GT12" s="210"/>
      <c r="GU12" s="210"/>
      <c r="GV12" s="210"/>
      <c r="GW12" s="210"/>
      <c r="GX12" s="210"/>
      <c r="GY12" s="210"/>
      <c r="GZ12" s="210"/>
      <c r="HA12" s="210"/>
      <c r="HB12" s="210"/>
      <c r="HC12" s="210"/>
      <c r="HD12" s="210"/>
      <c r="HE12" s="210"/>
      <c r="HF12" s="210"/>
      <c r="HG12" s="210"/>
      <c r="HH12" s="210"/>
      <c r="HI12" s="210"/>
      <c r="HJ12" s="210"/>
      <c r="HK12" s="210"/>
      <c r="HL12" s="210"/>
      <c r="HM12" s="210"/>
      <c r="HN12" s="210"/>
      <c r="HO12" s="210"/>
      <c r="HP12" s="210"/>
      <c r="HQ12" s="210"/>
      <c r="HR12" s="210"/>
      <c r="HS12" s="210"/>
      <c r="HT12" s="210"/>
      <c r="HU12" s="210"/>
      <c r="HV12" s="210"/>
      <c r="HW12" s="210"/>
      <c r="HX12" s="210"/>
      <c r="HY12" s="210"/>
      <c r="HZ12" s="210"/>
    </row>
    <row r="13" spans="1:234" s="1504" customFormat="1" ht="12.75" customHeight="1">
      <c r="A13" s="1493"/>
      <c r="B13" s="204"/>
      <c r="C13" s="204"/>
      <c r="D13" s="3007">
        <f>+'1.2 Financial Position'!I13</f>
        <v>2016</v>
      </c>
      <c r="E13" s="1448"/>
      <c r="F13" s="1498"/>
      <c r="G13" s="1498"/>
      <c r="H13" s="1498"/>
      <c r="I13" s="1498"/>
      <c r="J13" s="1498"/>
      <c r="K13" s="1498"/>
      <c r="L13" s="1498"/>
      <c r="M13" s="1498"/>
    </row>
    <row r="14" spans="1:234" ht="12.75" customHeight="1">
      <c r="A14" s="228" t="s">
        <v>1948</v>
      </c>
      <c r="B14" s="205"/>
      <c r="C14" s="1494"/>
      <c r="D14" s="1494"/>
      <c r="E14" s="1448"/>
      <c r="F14" s="1498"/>
      <c r="G14" s="1498"/>
      <c r="H14" s="1498"/>
      <c r="I14" s="1498"/>
      <c r="J14" s="1498"/>
      <c r="K14" s="1498"/>
      <c r="L14" s="1498"/>
      <c r="M14" s="1498"/>
    </row>
    <row r="15" spans="1:234" ht="12.75" customHeight="1">
      <c r="A15" s="3008" t="s">
        <v>2270</v>
      </c>
      <c r="B15" s="3009" t="s">
        <v>899</v>
      </c>
      <c r="C15" s="205"/>
      <c r="D15" s="3609"/>
      <c r="E15" s="1448"/>
      <c r="F15" s="1498"/>
      <c r="G15" s="1498"/>
      <c r="H15" s="1498"/>
      <c r="I15" s="1498"/>
      <c r="J15" s="1498"/>
      <c r="K15" s="1498"/>
      <c r="L15" s="1498"/>
      <c r="M15" s="1498"/>
    </row>
    <row r="16" spans="1:234" ht="12.75" customHeight="1">
      <c r="A16" s="3008" t="s">
        <v>2270</v>
      </c>
      <c r="B16" s="3009" t="s">
        <v>896</v>
      </c>
      <c r="C16" s="205"/>
      <c r="D16" s="3609"/>
      <c r="E16" s="1448"/>
      <c r="F16" s="1498"/>
      <c r="G16" s="1498"/>
      <c r="H16" s="1498"/>
      <c r="I16" s="1498"/>
      <c r="J16" s="1498"/>
      <c r="K16" s="1498"/>
      <c r="L16" s="1498"/>
      <c r="M16" s="1498"/>
    </row>
    <row r="17" spans="1:13" ht="12.75" customHeight="1">
      <c r="A17" s="3008" t="s">
        <v>2270</v>
      </c>
      <c r="B17" s="3009" t="s">
        <v>898</v>
      </c>
      <c r="C17" s="205"/>
      <c r="D17" s="3609"/>
      <c r="E17" s="1448"/>
      <c r="F17" s="1498"/>
      <c r="G17" s="1498"/>
      <c r="H17" s="1498"/>
      <c r="I17" s="1498"/>
      <c r="J17" s="1498"/>
      <c r="K17" s="1498"/>
      <c r="L17" s="1498"/>
      <c r="M17" s="1498"/>
    </row>
    <row r="18" spans="1:13" ht="12.75" customHeight="1">
      <c r="A18" s="3008" t="s">
        <v>2270</v>
      </c>
      <c r="B18" s="3009" t="s">
        <v>730</v>
      </c>
      <c r="C18" s="205"/>
      <c r="D18" s="3609"/>
      <c r="E18" s="1448"/>
      <c r="F18" s="1498"/>
      <c r="G18" s="1498"/>
      <c r="H18" s="1498"/>
      <c r="I18" s="1498"/>
      <c r="J18" s="1498"/>
      <c r="K18" s="1498"/>
      <c r="L18" s="1498"/>
      <c r="M18" s="1498"/>
    </row>
    <row r="19" spans="1:13" ht="12.75" customHeight="1">
      <c r="A19" s="3008" t="s">
        <v>2270</v>
      </c>
      <c r="B19" s="3009" t="s">
        <v>900</v>
      </c>
      <c r="C19" s="205"/>
      <c r="D19" s="3609"/>
      <c r="E19" s="1448"/>
      <c r="F19" s="1498"/>
      <c r="G19" s="1498"/>
      <c r="H19" s="1498"/>
      <c r="I19" s="1498"/>
      <c r="J19" s="1498"/>
      <c r="K19" s="1498"/>
      <c r="L19" s="1498"/>
      <c r="M19" s="1498"/>
    </row>
    <row r="20" spans="1:13" ht="12.75" customHeight="1">
      <c r="A20" s="3008" t="s">
        <v>2270</v>
      </c>
      <c r="B20" s="3009" t="s">
        <v>84</v>
      </c>
      <c r="C20" s="205"/>
      <c r="D20" s="3625">
        <f>SUM(D15:D19)</f>
        <v>0</v>
      </c>
      <c r="E20" s="1448"/>
      <c r="F20" s="1498"/>
      <c r="G20" s="1498"/>
      <c r="H20" s="1498"/>
      <c r="I20" s="1498"/>
      <c r="J20" s="1498"/>
      <c r="K20" s="1498"/>
      <c r="L20" s="1498"/>
      <c r="M20" s="1498"/>
    </row>
    <row r="21" spans="1:13" ht="12.75" customHeight="1">
      <c r="A21" s="229"/>
      <c r="B21" s="208"/>
      <c r="C21" s="205"/>
      <c r="D21" s="3626"/>
      <c r="E21" s="1448"/>
      <c r="F21" s="1498"/>
      <c r="G21" s="1498"/>
      <c r="H21" s="1498"/>
      <c r="I21" s="1498"/>
      <c r="J21" s="1498"/>
      <c r="K21" s="1498"/>
      <c r="L21" s="1498"/>
      <c r="M21" s="1498"/>
    </row>
    <row r="22" spans="1:13" ht="12.75" customHeight="1">
      <c r="A22" s="1495" t="s">
        <v>2139</v>
      </c>
      <c r="B22" s="208"/>
      <c r="C22" s="205"/>
      <c r="D22" s="3626"/>
      <c r="E22" s="1448"/>
      <c r="F22" s="1498"/>
      <c r="G22" s="1498"/>
      <c r="H22" s="1498"/>
      <c r="I22" s="1498"/>
      <c r="J22" s="1498"/>
      <c r="K22" s="1498"/>
      <c r="L22" s="1498"/>
      <c r="M22" s="1498"/>
    </row>
    <row r="23" spans="1:13" ht="12.75" customHeight="1">
      <c r="A23" s="3008" t="s">
        <v>2270</v>
      </c>
      <c r="B23" s="3009" t="s">
        <v>899</v>
      </c>
      <c r="C23" s="205"/>
      <c r="D23" s="3609"/>
      <c r="E23" s="1448"/>
      <c r="F23" s="1498"/>
      <c r="G23" s="1498"/>
      <c r="H23" s="1498"/>
      <c r="I23" s="1498"/>
      <c r="J23" s="1498"/>
      <c r="K23" s="1498"/>
      <c r="L23" s="1498"/>
      <c r="M23" s="1498"/>
    </row>
    <row r="24" spans="1:13" ht="12.75" customHeight="1">
      <c r="A24" s="3008" t="s">
        <v>2270</v>
      </c>
      <c r="B24" s="3009" t="s">
        <v>896</v>
      </c>
      <c r="C24" s="205"/>
      <c r="D24" s="3609"/>
      <c r="E24" s="1448"/>
      <c r="F24" s="1498"/>
      <c r="G24" s="1498"/>
      <c r="H24" s="1498"/>
      <c r="I24" s="1498"/>
      <c r="J24" s="1498"/>
      <c r="K24" s="1498"/>
      <c r="L24" s="1498"/>
      <c r="M24" s="1498"/>
    </row>
    <row r="25" spans="1:13" ht="12.75" customHeight="1">
      <c r="A25" s="3008" t="s">
        <v>2270</v>
      </c>
      <c r="B25" s="3009" t="s">
        <v>898</v>
      </c>
      <c r="C25" s="205"/>
      <c r="D25" s="3609"/>
      <c r="E25" s="1448"/>
      <c r="F25" s="1498"/>
      <c r="G25" s="1498"/>
      <c r="H25" s="1498"/>
      <c r="I25" s="1498"/>
      <c r="J25" s="1498"/>
      <c r="K25" s="1498"/>
      <c r="L25" s="1498"/>
      <c r="M25" s="1498"/>
    </row>
    <row r="26" spans="1:13" ht="12.75" customHeight="1">
      <c r="A26" s="3008" t="s">
        <v>2270</v>
      </c>
      <c r="B26" s="3009" t="s">
        <v>730</v>
      </c>
      <c r="C26" s="205"/>
      <c r="D26" s="3609"/>
      <c r="E26" s="1448"/>
      <c r="F26" s="1498"/>
      <c r="G26" s="1498"/>
      <c r="H26" s="1498"/>
      <c r="I26" s="1498"/>
      <c r="J26" s="1498"/>
      <c r="K26" s="1498"/>
      <c r="L26" s="1498"/>
      <c r="M26" s="1498"/>
    </row>
    <row r="27" spans="1:13" ht="12.75" customHeight="1">
      <c r="A27" s="3008" t="s">
        <v>2270</v>
      </c>
      <c r="B27" s="3009" t="s">
        <v>900</v>
      </c>
      <c r="C27" s="205"/>
      <c r="D27" s="3609"/>
      <c r="E27" s="1448"/>
      <c r="F27" s="1498"/>
      <c r="G27" s="1498"/>
      <c r="H27" s="1498"/>
      <c r="I27" s="1498"/>
      <c r="J27" s="1498"/>
      <c r="K27" s="1498"/>
      <c r="L27" s="1498"/>
      <c r="M27" s="1498"/>
    </row>
    <row r="28" spans="1:13" ht="12.75" customHeight="1">
      <c r="A28" s="3008" t="s">
        <v>2270</v>
      </c>
      <c r="B28" s="3009" t="s">
        <v>84</v>
      </c>
      <c r="C28" s="205"/>
      <c r="D28" s="3625">
        <f>SUM(D23:D27)</f>
        <v>0</v>
      </c>
      <c r="E28" s="1448"/>
      <c r="F28" s="1498"/>
      <c r="G28" s="1498"/>
      <c r="H28" s="1498"/>
      <c r="I28" s="1498"/>
      <c r="J28" s="1498"/>
      <c r="K28" s="1498"/>
      <c r="L28" s="1498"/>
      <c r="M28" s="1498"/>
    </row>
    <row r="29" spans="1:13" ht="12.75" customHeight="1">
      <c r="A29" s="358"/>
      <c r="B29" s="205"/>
      <c r="C29" s="205"/>
      <c r="D29" s="3626"/>
      <c r="E29" s="1448"/>
      <c r="F29" s="1498"/>
      <c r="G29" s="1498"/>
      <c r="H29" s="1498"/>
      <c r="I29" s="1498"/>
      <c r="J29" s="1498"/>
      <c r="K29" s="1498"/>
      <c r="L29" s="1498"/>
      <c r="M29" s="1498"/>
    </row>
    <row r="30" spans="1:13" ht="12.75" customHeight="1">
      <c r="A30" s="205"/>
      <c r="B30" s="205"/>
      <c r="C30" s="205"/>
      <c r="D30" s="3626"/>
      <c r="E30" s="1448"/>
      <c r="F30" s="1498"/>
      <c r="G30" s="1498"/>
      <c r="H30" s="1498"/>
      <c r="I30" s="1498"/>
      <c r="J30" s="1498"/>
      <c r="K30" s="1498"/>
      <c r="L30" s="1498"/>
      <c r="M30" s="1498"/>
    </row>
    <row r="31" spans="1:13" ht="12.75" customHeight="1">
      <c r="A31" s="206"/>
      <c r="B31" s="205"/>
      <c r="C31" s="205"/>
      <c r="D31" s="3626"/>
      <c r="E31" s="1448"/>
      <c r="F31" s="1498"/>
      <c r="G31" s="1498"/>
      <c r="H31" s="1498"/>
      <c r="I31" s="1498"/>
      <c r="J31" s="1498"/>
      <c r="K31" s="1498"/>
      <c r="L31" s="1498"/>
      <c r="M31" s="1498"/>
    </row>
    <row r="32" spans="1:13" ht="12.75" customHeight="1">
      <c r="A32" s="207" t="s">
        <v>1949</v>
      </c>
      <c r="B32" s="205"/>
      <c r="C32" s="205"/>
      <c r="D32" s="3626"/>
      <c r="E32" s="1448"/>
      <c r="F32" s="1498"/>
      <c r="G32" s="1498"/>
      <c r="H32" s="1498"/>
      <c r="I32" s="1498"/>
      <c r="J32" s="1498"/>
      <c r="K32" s="1498"/>
      <c r="L32" s="1498"/>
      <c r="M32" s="1498"/>
    </row>
    <row r="33" spans="1:13" ht="12.75" customHeight="1">
      <c r="A33" s="3008" t="s">
        <v>2271</v>
      </c>
      <c r="B33" s="3009" t="s">
        <v>899</v>
      </c>
      <c r="C33" s="205"/>
      <c r="D33" s="3609"/>
      <c r="E33" s="1448"/>
      <c r="F33" s="1498"/>
      <c r="G33" s="1498"/>
      <c r="H33" s="1498"/>
      <c r="I33" s="1498"/>
      <c r="J33" s="1498"/>
      <c r="K33" s="1498"/>
      <c r="L33" s="1498"/>
      <c r="M33" s="1498"/>
    </row>
    <row r="34" spans="1:13" ht="12.75" customHeight="1">
      <c r="A34" s="3008" t="s">
        <v>2271</v>
      </c>
      <c r="B34" s="3009" t="s">
        <v>896</v>
      </c>
      <c r="C34" s="205"/>
      <c r="D34" s="3609"/>
      <c r="E34" s="1448"/>
      <c r="F34" s="1498"/>
      <c r="G34" s="1498"/>
      <c r="H34" s="1498"/>
      <c r="I34" s="1498"/>
      <c r="J34" s="1498"/>
      <c r="K34" s="1498"/>
      <c r="L34" s="1498"/>
      <c r="M34" s="1498"/>
    </row>
    <row r="35" spans="1:13" ht="12.75" customHeight="1">
      <c r="A35" s="3008" t="s">
        <v>2271</v>
      </c>
      <c r="B35" s="3009" t="s">
        <v>898</v>
      </c>
      <c r="C35" s="205"/>
      <c r="D35" s="3609"/>
      <c r="E35" s="1448"/>
      <c r="F35" s="1498"/>
      <c r="G35" s="1498"/>
      <c r="H35" s="1498"/>
      <c r="I35" s="1498"/>
      <c r="J35" s="1498"/>
      <c r="K35" s="1498"/>
      <c r="L35" s="1498"/>
      <c r="M35" s="1498"/>
    </row>
    <row r="36" spans="1:13" ht="12.75" customHeight="1">
      <c r="A36" s="3008" t="s">
        <v>2271</v>
      </c>
      <c r="B36" s="3009" t="s">
        <v>730</v>
      </c>
      <c r="C36" s="205"/>
      <c r="D36" s="3609"/>
      <c r="E36" s="1448"/>
      <c r="F36" s="1498"/>
      <c r="G36" s="1498"/>
      <c r="H36" s="1498"/>
      <c r="I36" s="1498"/>
      <c r="J36" s="1498"/>
      <c r="K36" s="1498"/>
      <c r="L36" s="1498"/>
      <c r="M36" s="1498"/>
    </row>
    <row r="37" spans="1:13" ht="12.75" customHeight="1">
      <c r="A37" s="3008" t="s">
        <v>2271</v>
      </c>
      <c r="B37" s="3009" t="s">
        <v>900</v>
      </c>
      <c r="C37" s="205"/>
      <c r="D37" s="3609"/>
      <c r="E37" s="1448"/>
      <c r="F37" s="1498"/>
      <c r="G37" s="1498"/>
      <c r="H37" s="1498"/>
      <c r="I37" s="1498"/>
      <c r="J37" s="1498"/>
      <c r="K37" s="1498"/>
      <c r="L37" s="1498"/>
      <c r="M37" s="1498"/>
    </row>
    <row r="38" spans="1:13" ht="12.75" customHeight="1">
      <c r="A38" s="3008" t="s">
        <v>2271</v>
      </c>
      <c r="B38" s="3009" t="s">
        <v>84</v>
      </c>
      <c r="C38" s="205"/>
      <c r="D38" s="3625">
        <f>SUM(D33:D37)</f>
        <v>0</v>
      </c>
      <c r="E38" s="1448"/>
      <c r="F38" s="1498"/>
      <c r="G38" s="1498"/>
      <c r="H38" s="1498"/>
      <c r="I38" s="1498"/>
      <c r="J38" s="1498"/>
      <c r="K38" s="1498"/>
      <c r="L38" s="1498"/>
      <c r="M38" s="1498"/>
    </row>
    <row r="39" spans="1:13" ht="12.75" customHeight="1">
      <c r="A39" s="358"/>
      <c r="B39" s="208"/>
      <c r="C39" s="205"/>
      <c r="D39" s="3626"/>
      <c r="E39" s="1448"/>
      <c r="F39" s="1498"/>
      <c r="G39" s="1498"/>
      <c r="H39" s="1498"/>
      <c r="I39" s="1498"/>
      <c r="J39" s="1498"/>
      <c r="K39" s="1498"/>
      <c r="L39" s="1498"/>
      <c r="M39" s="1498"/>
    </row>
    <row r="40" spans="1:13" ht="12.75" customHeight="1">
      <c r="A40" s="230"/>
      <c r="B40" s="205"/>
      <c r="C40" s="205"/>
      <c r="D40" s="3626"/>
      <c r="E40" s="1448"/>
      <c r="F40" s="1498"/>
      <c r="G40" s="1498"/>
      <c r="H40" s="1498"/>
      <c r="I40" s="1498"/>
      <c r="J40" s="1498"/>
      <c r="K40" s="1498"/>
      <c r="L40" s="1498"/>
      <c r="M40" s="1498"/>
    </row>
    <row r="41" spans="1:13" ht="12.75" customHeight="1">
      <c r="A41" s="1495" t="s">
        <v>2138</v>
      </c>
      <c r="B41" s="205"/>
      <c r="C41" s="205"/>
      <c r="D41" s="3626"/>
      <c r="E41" s="1448"/>
      <c r="F41" s="1498"/>
      <c r="G41" s="1498"/>
      <c r="H41" s="1498"/>
      <c r="I41" s="1498"/>
      <c r="J41" s="1498"/>
      <c r="K41" s="1498"/>
      <c r="L41" s="1498"/>
      <c r="M41" s="1498"/>
    </row>
    <row r="42" spans="1:13" ht="12.75" customHeight="1">
      <c r="A42" s="3008" t="s">
        <v>2271</v>
      </c>
      <c r="B42" s="3009" t="s">
        <v>899</v>
      </c>
      <c r="C42" s="205"/>
      <c r="D42" s="3609"/>
      <c r="E42" s="1448"/>
      <c r="F42" s="1498"/>
      <c r="G42" s="1498"/>
      <c r="H42" s="1498"/>
      <c r="I42" s="1498"/>
      <c r="J42" s="1498"/>
      <c r="K42" s="1498"/>
      <c r="L42" s="1498"/>
      <c r="M42" s="1498"/>
    </row>
    <row r="43" spans="1:13" ht="12.75" customHeight="1">
      <c r="A43" s="3008" t="s">
        <v>2271</v>
      </c>
      <c r="B43" s="3009" t="s">
        <v>896</v>
      </c>
      <c r="C43" s="205"/>
      <c r="D43" s="3609"/>
      <c r="E43" s="1448"/>
      <c r="F43" s="1498"/>
      <c r="G43" s="1498"/>
      <c r="H43" s="1498"/>
      <c r="I43" s="1498"/>
      <c r="J43" s="1498"/>
      <c r="K43" s="1498"/>
      <c r="L43" s="1498"/>
      <c r="M43" s="1498"/>
    </row>
    <row r="44" spans="1:13" ht="12.75" customHeight="1">
      <c r="A44" s="3008" t="s">
        <v>2271</v>
      </c>
      <c r="B44" s="3009" t="s">
        <v>898</v>
      </c>
      <c r="C44" s="205"/>
      <c r="D44" s="3609"/>
      <c r="E44" s="1448"/>
      <c r="F44" s="1498"/>
      <c r="G44" s="1498"/>
      <c r="H44" s="1498"/>
      <c r="I44" s="1498"/>
      <c r="J44" s="1498"/>
      <c r="K44" s="1498"/>
      <c r="L44" s="1498"/>
      <c r="M44" s="1498"/>
    </row>
    <row r="45" spans="1:13" ht="12.75" customHeight="1">
      <c r="A45" s="3008" t="s">
        <v>2271</v>
      </c>
      <c r="B45" s="3009" t="s">
        <v>730</v>
      </c>
      <c r="C45" s="205"/>
      <c r="D45" s="3609"/>
      <c r="E45" s="1448"/>
      <c r="F45" s="1498"/>
      <c r="G45" s="1498"/>
      <c r="H45" s="1498"/>
      <c r="I45" s="1498"/>
      <c r="J45" s="1498"/>
      <c r="K45" s="1498"/>
      <c r="L45" s="1498"/>
      <c r="M45" s="1498"/>
    </row>
    <row r="46" spans="1:13" ht="12.75" customHeight="1">
      <c r="A46" s="3008" t="s">
        <v>2271</v>
      </c>
      <c r="B46" s="3009" t="s">
        <v>900</v>
      </c>
      <c r="C46" s="205"/>
      <c r="D46" s="3609"/>
      <c r="E46" s="1448"/>
      <c r="F46" s="1498"/>
      <c r="G46" s="1498"/>
      <c r="H46" s="1498"/>
      <c r="I46" s="1498"/>
      <c r="J46" s="1498"/>
      <c r="K46" s="1498"/>
      <c r="L46" s="1498"/>
      <c r="M46" s="1498"/>
    </row>
    <row r="47" spans="1:13" ht="12.75" customHeight="1">
      <c r="A47" s="3008" t="s">
        <v>2271</v>
      </c>
      <c r="B47" s="3009" t="s">
        <v>84</v>
      </c>
      <c r="C47" s="205"/>
      <c r="D47" s="3625">
        <f>SUM(D42:D46)</f>
        <v>0</v>
      </c>
      <c r="E47" s="1448"/>
      <c r="F47" s="1498"/>
      <c r="G47" s="1498"/>
      <c r="H47" s="1498"/>
      <c r="I47" s="1498"/>
      <c r="J47" s="1498"/>
      <c r="K47" s="1498"/>
      <c r="L47" s="1498"/>
      <c r="M47" s="1498"/>
    </row>
    <row r="48" spans="1:13" ht="12.75" customHeight="1">
      <c r="A48" s="358"/>
      <c r="B48" s="208"/>
      <c r="C48" s="205"/>
      <c r="D48" s="3626"/>
      <c r="E48" s="1448"/>
      <c r="F48" s="1498"/>
      <c r="G48" s="1498"/>
      <c r="H48" s="1498"/>
      <c r="I48" s="1498"/>
      <c r="J48" s="1498"/>
      <c r="K48" s="1498"/>
      <c r="L48" s="1498"/>
      <c r="M48" s="1498"/>
    </row>
    <row r="49" spans="1:13" ht="12.75" customHeight="1">
      <c r="A49" s="1459" t="s">
        <v>1950</v>
      </c>
      <c r="B49" s="208"/>
      <c r="C49" s="205"/>
      <c r="D49" s="3626"/>
      <c r="E49" s="1448"/>
      <c r="F49" s="1498"/>
      <c r="G49" s="1498"/>
      <c r="H49" s="1498"/>
      <c r="I49" s="1498"/>
      <c r="J49" s="1498"/>
      <c r="K49" s="1498"/>
      <c r="L49" s="1498"/>
      <c r="M49" s="1498"/>
    </row>
    <row r="50" spans="1:13" ht="12.75" customHeight="1">
      <c r="A50" s="3008" t="s">
        <v>1951</v>
      </c>
      <c r="B50" s="3009" t="s">
        <v>899</v>
      </c>
      <c r="C50" s="205"/>
      <c r="D50" s="3609"/>
      <c r="E50" s="1448"/>
      <c r="F50" s="1498"/>
      <c r="G50" s="1498"/>
      <c r="H50" s="1498"/>
      <c r="I50" s="1498"/>
      <c r="J50" s="1498"/>
      <c r="K50" s="1498"/>
      <c r="L50" s="1498"/>
      <c r="M50" s="1498"/>
    </row>
    <row r="51" spans="1:13" ht="12.75" customHeight="1">
      <c r="A51" s="3008" t="s">
        <v>1951</v>
      </c>
      <c r="B51" s="3009" t="s">
        <v>896</v>
      </c>
      <c r="C51" s="205"/>
      <c r="D51" s="3609"/>
      <c r="E51" s="1448"/>
      <c r="F51" s="1498"/>
      <c r="G51" s="1498"/>
      <c r="H51" s="1498"/>
      <c r="I51" s="1498"/>
      <c r="J51" s="1498"/>
      <c r="K51" s="1498"/>
      <c r="L51" s="1498"/>
      <c r="M51" s="1498"/>
    </row>
    <row r="52" spans="1:13" ht="12.75" customHeight="1">
      <c r="A52" s="3008" t="s">
        <v>1951</v>
      </c>
      <c r="B52" s="3009" t="s">
        <v>898</v>
      </c>
      <c r="C52" s="205"/>
      <c r="D52" s="3609"/>
      <c r="E52" s="1448"/>
      <c r="F52" s="1498"/>
      <c r="G52" s="1498"/>
      <c r="H52" s="1498"/>
      <c r="I52" s="1498"/>
      <c r="J52" s="1498"/>
      <c r="K52" s="1498"/>
      <c r="L52" s="1498"/>
      <c r="M52" s="1498"/>
    </row>
    <row r="53" spans="1:13" ht="12.75" customHeight="1">
      <c r="A53" s="3008" t="s">
        <v>1951</v>
      </c>
      <c r="B53" s="3009" t="s">
        <v>730</v>
      </c>
      <c r="C53" s="205"/>
      <c r="D53" s="3609"/>
      <c r="E53" s="1448"/>
      <c r="F53" s="1498"/>
      <c r="G53" s="1498"/>
      <c r="H53" s="1498"/>
      <c r="I53" s="1498"/>
      <c r="J53" s="1498"/>
      <c r="K53" s="1498"/>
      <c r="L53" s="1498"/>
      <c r="M53" s="1498"/>
    </row>
    <row r="54" spans="1:13" ht="12.75" customHeight="1">
      <c r="A54" s="3008" t="s">
        <v>1951</v>
      </c>
      <c r="B54" s="3009" t="s">
        <v>900</v>
      </c>
      <c r="C54" s="205"/>
      <c r="D54" s="3609"/>
      <c r="E54" s="1448"/>
      <c r="F54" s="1498"/>
      <c r="G54" s="1498"/>
      <c r="H54" s="1498"/>
      <c r="I54" s="1498"/>
      <c r="J54" s="1498"/>
      <c r="K54" s="1498"/>
      <c r="L54" s="1498"/>
      <c r="M54" s="1498"/>
    </row>
    <row r="55" spans="1:13" ht="12.75" customHeight="1">
      <c r="A55" s="3008" t="s">
        <v>1951</v>
      </c>
      <c r="B55" s="3009" t="s">
        <v>84</v>
      </c>
      <c r="C55" s="205"/>
      <c r="D55" s="3625">
        <f>SUM(D50:D54)</f>
        <v>0</v>
      </c>
      <c r="E55" s="1448"/>
      <c r="F55" s="1498"/>
      <c r="G55" s="1498"/>
      <c r="H55" s="1498"/>
      <c r="I55" s="1498"/>
      <c r="J55" s="1498"/>
      <c r="K55" s="1498"/>
      <c r="L55" s="1498"/>
      <c r="M55" s="1498"/>
    </row>
    <row r="56" spans="1:13" ht="12.75" customHeight="1">
      <c r="A56" s="359"/>
      <c r="B56" s="251"/>
      <c r="C56" s="205"/>
      <c r="D56" s="3626"/>
      <c r="E56" s="1448"/>
      <c r="F56" s="1498"/>
      <c r="G56" s="1498"/>
      <c r="H56" s="1498"/>
      <c r="I56" s="1498"/>
      <c r="J56" s="1498"/>
      <c r="K56" s="1498"/>
      <c r="L56" s="1498"/>
      <c r="M56" s="1498"/>
    </row>
    <row r="57" spans="1:13" ht="12.75" customHeight="1">
      <c r="A57" s="359"/>
      <c r="B57" s="251"/>
      <c r="C57" s="205"/>
      <c r="D57" s="3626"/>
      <c r="E57" s="1448"/>
      <c r="F57" s="1498"/>
      <c r="G57" s="1498"/>
      <c r="H57" s="1498"/>
      <c r="I57" s="1498"/>
      <c r="J57" s="1498"/>
      <c r="K57" s="1498"/>
      <c r="L57" s="1498"/>
      <c r="M57" s="1498"/>
    </row>
    <row r="58" spans="1:13" ht="12.75" customHeight="1">
      <c r="A58" s="359"/>
      <c r="B58" s="251"/>
      <c r="C58" s="205"/>
      <c r="D58" s="3626"/>
      <c r="E58" s="1448"/>
      <c r="F58" s="1498"/>
      <c r="G58" s="1498"/>
      <c r="H58" s="1498"/>
      <c r="I58" s="1498"/>
      <c r="J58" s="1498"/>
      <c r="K58" s="1498"/>
      <c r="L58" s="1498"/>
      <c r="M58" s="1498"/>
    </row>
    <row r="59" spans="1:13" ht="12.75" customHeight="1">
      <c r="A59" s="252" t="s">
        <v>2137</v>
      </c>
      <c r="B59" s="205"/>
      <c r="C59" s="205"/>
      <c r="D59" s="3626"/>
      <c r="E59" s="1448"/>
      <c r="F59" s="1498"/>
      <c r="G59" s="1498"/>
      <c r="H59" s="1498"/>
      <c r="I59" s="1498"/>
      <c r="J59" s="1498"/>
      <c r="K59" s="1498"/>
      <c r="L59" s="1498"/>
      <c r="M59" s="1498"/>
    </row>
    <row r="60" spans="1:13" ht="12.75" customHeight="1">
      <c r="A60" s="3008" t="s">
        <v>1951</v>
      </c>
      <c r="B60" s="3009" t="s">
        <v>899</v>
      </c>
      <c r="C60" s="205"/>
      <c r="D60" s="3609"/>
      <c r="E60" s="1448"/>
      <c r="F60" s="1498"/>
      <c r="G60" s="1498"/>
      <c r="H60" s="1498"/>
      <c r="I60" s="1498"/>
      <c r="J60" s="1498"/>
      <c r="K60" s="1498"/>
      <c r="L60" s="1498"/>
      <c r="M60" s="1498"/>
    </row>
    <row r="61" spans="1:13" ht="12.75" customHeight="1">
      <c r="A61" s="3008" t="s">
        <v>1951</v>
      </c>
      <c r="B61" s="3009" t="s">
        <v>896</v>
      </c>
      <c r="C61" s="205"/>
      <c r="D61" s="3609"/>
      <c r="E61" s="1448"/>
      <c r="F61" s="1498"/>
      <c r="G61" s="1498"/>
      <c r="H61" s="1498"/>
      <c r="I61" s="1498"/>
      <c r="J61" s="1498"/>
      <c r="K61" s="1498"/>
      <c r="L61" s="1498"/>
      <c r="M61" s="1498"/>
    </row>
    <row r="62" spans="1:13" ht="12.75" customHeight="1">
      <c r="A62" s="3008" t="s">
        <v>1951</v>
      </c>
      <c r="B62" s="3009" t="s">
        <v>898</v>
      </c>
      <c r="C62" s="205"/>
      <c r="D62" s="3609"/>
      <c r="E62" s="1448"/>
      <c r="F62" s="1498"/>
      <c r="G62" s="1498"/>
      <c r="H62" s="1498"/>
      <c r="I62" s="1498"/>
      <c r="J62" s="1498"/>
      <c r="K62" s="1498"/>
      <c r="L62" s="1498"/>
      <c r="M62" s="1498"/>
    </row>
    <row r="63" spans="1:13" ht="12.75" customHeight="1">
      <c r="A63" s="3008" t="s">
        <v>1951</v>
      </c>
      <c r="B63" s="3009" t="s">
        <v>730</v>
      </c>
      <c r="C63" s="205"/>
      <c r="D63" s="3609"/>
      <c r="E63" s="1448"/>
      <c r="F63" s="1498"/>
      <c r="G63" s="1498"/>
      <c r="H63" s="1498"/>
      <c r="I63" s="1498"/>
      <c r="J63" s="1498"/>
      <c r="K63" s="1498"/>
      <c r="L63" s="1498"/>
      <c r="M63" s="1498"/>
    </row>
    <row r="64" spans="1:13" ht="12.75" customHeight="1">
      <c r="A64" s="3008" t="s">
        <v>1951</v>
      </c>
      <c r="B64" s="3009" t="s">
        <v>900</v>
      </c>
      <c r="C64" s="205"/>
      <c r="D64" s="3609"/>
      <c r="E64" s="1448"/>
      <c r="F64" s="1498"/>
      <c r="G64" s="1498"/>
      <c r="H64" s="1498"/>
      <c r="I64" s="1498"/>
      <c r="J64" s="1498"/>
      <c r="K64" s="1498"/>
      <c r="L64" s="1498"/>
      <c r="M64" s="1498"/>
    </row>
    <row r="65" spans="1:13" ht="12.75" customHeight="1">
      <c r="A65" s="3008" t="s">
        <v>1951</v>
      </c>
      <c r="B65" s="3009" t="s">
        <v>84</v>
      </c>
      <c r="C65" s="205"/>
      <c r="D65" s="3625">
        <f>SUM(D60:D64)</f>
        <v>0</v>
      </c>
      <c r="E65" s="1448"/>
      <c r="F65" s="1498"/>
      <c r="G65" s="1498"/>
      <c r="H65" s="1498"/>
      <c r="I65" s="1498"/>
      <c r="J65" s="1498"/>
      <c r="K65" s="1498"/>
      <c r="L65" s="1498"/>
      <c r="M65" s="1498"/>
    </row>
    <row r="66" spans="1:13" ht="12.75" customHeight="1">
      <c r="A66" s="358"/>
      <c r="B66" s="208"/>
      <c r="C66" s="205"/>
      <c r="D66" s="3626"/>
      <c r="E66" s="1448"/>
      <c r="F66" s="1498"/>
      <c r="G66" s="1498"/>
      <c r="H66" s="1498"/>
      <c r="I66" s="1498"/>
      <c r="J66" s="1498"/>
      <c r="K66" s="1498"/>
      <c r="L66" s="1498"/>
      <c r="M66" s="1498"/>
    </row>
    <row r="67" spans="1:13" ht="12.75" customHeight="1">
      <c r="A67" s="358"/>
      <c r="B67" s="208"/>
      <c r="C67" s="205"/>
      <c r="D67" s="3626"/>
      <c r="E67" s="1448"/>
      <c r="F67" s="1498"/>
      <c r="G67" s="1498"/>
      <c r="H67" s="1498"/>
      <c r="I67" s="1498"/>
      <c r="J67" s="1498"/>
      <c r="K67" s="1498"/>
      <c r="L67" s="1498"/>
      <c r="M67" s="1498"/>
    </row>
    <row r="68" spans="1:13" ht="12.75" customHeight="1">
      <c r="A68" s="360" t="s">
        <v>1952</v>
      </c>
      <c r="B68" s="208"/>
      <c r="C68" s="205"/>
      <c r="D68" s="3626"/>
      <c r="E68" s="1448"/>
      <c r="F68" s="1498"/>
      <c r="G68" s="1498"/>
      <c r="H68" s="1498"/>
      <c r="I68" s="1498"/>
      <c r="J68" s="1498"/>
      <c r="K68" s="1498"/>
      <c r="L68" s="1498"/>
      <c r="M68" s="1498"/>
    </row>
    <row r="69" spans="1:13" ht="12.75" customHeight="1">
      <c r="A69" s="3008" t="s">
        <v>1951</v>
      </c>
      <c r="B69" s="3009" t="s">
        <v>899</v>
      </c>
      <c r="C69" s="205"/>
      <c r="D69" s="3609"/>
      <c r="E69" s="1448"/>
      <c r="F69" s="1498"/>
      <c r="G69" s="1498"/>
      <c r="H69" s="1498"/>
      <c r="I69" s="1498"/>
      <c r="J69" s="1498"/>
      <c r="K69" s="1498"/>
      <c r="L69" s="1498"/>
      <c r="M69" s="1498"/>
    </row>
    <row r="70" spans="1:13" ht="12.75" customHeight="1">
      <c r="A70" s="3008" t="s">
        <v>1951</v>
      </c>
      <c r="B70" s="3009" t="s">
        <v>896</v>
      </c>
      <c r="C70" s="205"/>
      <c r="D70" s="3609"/>
      <c r="E70" s="1448"/>
      <c r="F70" s="1498"/>
      <c r="G70" s="1498"/>
      <c r="H70" s="1498"/>
      <c r="I70" s="1498"/>
      <c r="J70" s="1498"/>
      <c r="K70" s="1498"/>
      <c r="L70" s="1498"/>
      <c r="M70" s="1498"/>
    </row>
    <row r="71" spans="1:13" ht="12.75" customHeight="1">
      <c r="A71" s="3008" t="s">
        <v>1951</v>
      </c>
      <c r="B71" s="3009" t="s">
        <v>898</v>
      </c>
      <c r="C71" s="205"/>
      <c r="D71" s="3609"/>
      <c r="E71" s="1448"/>
      <c r="F71" s="1498"/>
      <c r="G71" s="1498"/>
      <c r="H71" s="1498"/>
      <c r="I71" s="1498"/>
      <c r="J71" s="1498"/>
      <c r="K71" s="1498"/>
      <c r="L71" s="1498"/>
      <c r="M71" s="1498"/>
    </row>
    <row r="72" spans="1:13" ht="12.75" customHeight="1">
      <c r="A72" s="3008" t="s">
        <v>1951</v>
      </c>
      <c r="B72" s="3009" t="s">
        <v>730</v>
      </c>
      <c r="C72" s="205"/>
      <c r="D72" s="3609"/>
      <c r="E72" s="1448"/>
      <c r="F72" s="1498"/>
      <c r="G72" s="1498"/>
      <c r="H72" s="1498"/>
      <c r="I72" s="1498"/>
      <c r="J72" s="1498"/>
      <c r="K72" s="1498"/>
      <c r="L72" s="1498"/>
      <c r="M72" s="1498"/>
    </row>
    <row r="73" spans="1:13" ht="12.75" customHeight="1">
      <c r="A73" s="3008" t="s">
        <v>1951</v>
      </c>
      <c r="B73" s="3009" t="s">
        <v>900</v>
      </c>
      <c r="C73" s="205"/>
      <c r="D73" s="3609"/>
      <c r="E73" s="1448"/>
      <c r="F73" s="1498"/>
      <c r="G73" s="1498"/>
      <c r="H73" s="1498"/>
      <c r="I73" s="1498"/>
      <c r="J73" s="1498"/>
      <c r="K73" s="1498"/>
      <c r="L73" s="1498"/>
      <c r="M73" s="1498"/>
    </row>
    <row r="74" spans="1:13" ht="12.75" customHeight="1">
      <c r="A74" s="3008" t="s">
        <v>1951</v>
      </c>
      <c r="B74" s="3009" t="s">
        <v>84</v>
      </c>
      <c r="C74" s="205"/>
      <c r="D74" s="3625">
        <f>SUM(D69:D73)</f>
        <v>0</v>
      </c>
      <c r="E74" s="1448"/>
      <c r="F74" s="1498"/>
      <c r="G74" s="1498"/>
      <c r="H74" s="1498"/>
      <c r="I74" s="1498"/>
      <c r="J74" s="1498"/>
      <c r="K74" s="1498"/>
      <c r="L74" s="1498"/>
      <c r="M74" s="1498"/>
    </row>
    <row r="75" spans="1:13" ht="12.75" customHeight="1">
      <c r="A75" s="358"/>
      <c r="B75" s="208"/>
      <c r="C75" s="205"/>
      <c r="D75" s="3626"/>
      <c r="E75" s="1448"/>
      <c r="F75" s="1498"/>
      <c r="G75" s="1498"/>
      <c r="H75" s="1498"/>
      <c r="I75" s="1498"/>
      <c r="J75" s="1498"/>
      <c r="K75" s="1498"/>
      <c r="L75" s="1498"/>
      <c r="M75" s="1498"/>
    </row>
    <row r="76" spans="1:13" ht="12.75" customHeight="1">
      <c r="A76" s="358"/>
      <c r="B76" s="208"/>
      <c r="C76" s="205"/>
      <c r="D76" s="3626"/>
      <c r="E76" s="1448"/>
      <c r="F76" s="1498"/>
      <c r="G76" s="1498"/>
      <c r="H76" s="1498"/>
      <c r="I76" s="1498"/>
      <c r="J76" s="1498"/>
      <c r="K76" s="1498"/>
      <c r="L76" s="1498"/>
      <c r="M76" s="1498"/>
    </row>
    <row r="77" spans="1:13" ht="12.75" customHeight="1">
      <c r="A77" s="358"/>
      <c r="B77" s="208"/>
      <c r="C77" s="205"/>
      <c r="D77" s="3626"/>
      <c r="E77" s="1448"/>
      <c r="F77" s="1498"/>
      <c r="G77" s="1498"/>
      <c r="H77" s="1498"/>
      <c r="I77" s="1498"/>
      <c r="J77" s="1498"/>
      <c r="K77" s="1498"/>
      <c r="L77" s="1498"/>
      <c r="M77" s="1498"/>
    </row>
    <row r="78" spans="1:13" ht="12.75" customHeight="1">
      <c r="A78" s="358" t="s">
        <v>901</v>
      </c>
      <c r="B78" s="208"/>
      <c r="C78" s="205"/>
      <c r="D78" s="3627">
        <f>D20+D28+D38+D47+D55+D65+D74</f>
        <v>0</v>
      </c>
      <c r="E78" s="1448"/>
      <c r="F78" s="1498"/>
      <c r="G78" s="1498"/>
      <c r="H78" s="1498"/>
      <c r="I78" s="1498"/>
      <c r="J78" s="1498"/>
      <c r="K78" s="1498"/>
      <c r="L78" s="1498"/>
      <c r="M78" s="1498"/>
    </row>
    <row r="79" spans="1:13" ht="12.75" customHeight="1">
      <c r="A79" s="358"/>
      <c r="B79" s="208"/>
      <c r="C79" s="208"/>
      <c r="D79" s="3628"/>
      <c r="E79" s="1448"/>
      <c r="F79" s="1498"/>
      <c r="G79" s="1498"/>
      <c r="H79" s="1498"/>
      <c r="I79" s="1498"/>
      <c r="J79" s="1498"/>
      <c r="K79" s="1498"/>
      <c r="L79" s="1498"/>
      <c r="M79" s="1498"/>
    </row>
    <row r="80" spans="1:13" ht="12.75" customHeight="1">
      <c r="A80" s="358"/>
      <c r="B80" s="208"/>
      <c r="C80" s="205"/>
      <c r="D80" s="3626"/>
      <c r="E80" s="1448"/>
      <c r="F80" s="1498"/>
      <c r="G80" s="1498"/>
      <c r="H80" s="1498"/>
      <c r="I80" s="1498"/>
      <c r="J80" s="1498"/>
      <c r="K80" s="1498"/>
      <c r="L80" s="1498"/>
      <c r="M80" s="1498"/>
    </row>
    <row r="81" spans="1:13" ht="12.75" customHeight="1">
      <c r="A81" s="358"/>
      <c r="B81" s="208"/>
      <c r="C81" s="205"/>
      <c r="D81" s="3626"/>
      <c r="E81" s="1448"/>
      <c r="F81" s="1498"/>
      <c r="G81" s="1498"/>
      <c r="H81" s="1498"/>
      <c r="I81" s="1498"/>
      <c r="J81" s="1498"/>
      <c r="K81" s="1498"/>
      <c r="L81" s="1498"/>
      <c r="M81" s="1498"/>
    </row>
    <row r="82" spans="1:13" ht="12.75" customHeight="1">
      <c r="A82" s="362"/>
      <c r="B82" s="352"/>
      <c r="C82" s="352"/>
      <c r="D82" s="3629"/>
      <c r="E82" s="1448"/>
      <c r="F82" s="1498"/>
      <c r="G82" s="1498"/>
      <c r="H82" s="1498"/>
      <c r="I82" s="1498"/>
      <c r="J82" s="1498"/>
      <c r="K82" s="1498"/>
      <c r="L82" s="1498"/>
      <c r="M82" s="1498"/>
    </row>
    <row r="83" spans="1:13" ht="12.75" customHeight="1">
      <c r="A83" s="361" t="s">
        <v>902</v>
      </c>
      <c r="B83" s="352"/>
      <c r="C83" s="352"/>
      <c r="D83" s="3629"/>
      <c r="E83" s="1448"/>
      <c r="F83" s="1498"/>
      <c r="G83" s="1498"/>
      <c r="H83" s="1498"/>
      <c r="I83" s="1498"/>
      <c r="J83" s="1498"/>
      <c r="K83" s="1498"/>
      <c r="L83" s="1498"/>
      <c r="M83" s="1498"/>
    </row>
    <row r="84" spans="1:13" ht="12.75" customHeight="1">
      <c r="A84" s="363"/>
      <c r="B84" s="3009" t="s">
        <v>899</v>
      </c>
      <c r="C84" s="352"/>
      <c r="D84" s="3630">
        <f>D15+D23+D33+D42+D50+D60+D69</f>
        <v>0</v>
      </c>
      <c r="E84" s="1448"/>
      <c r="F84" s="1498"/>
      <c r="G84" s="1498"/>
      <c r="H84" s="1498"/>
      <c r="I84" s="1498"/>
      <c r="J84" s="1498"/>
      <c r="K84" s="1498"/>
      <c r="L84" s="1498"/>
      <c r="M84" s="1498"/>
    </row>
    <row r="85" spans="1:13" ht="12.75" customHeight="1">
      <c r="A85" s="363"/>
      <c r="B85" s="3009" t="s">
        <v>896</v>
      </c>
      <c r="C85" s="352"/>
      <c r="D85" s="3630">
        <f>D16+D24+D34+D43+D51+D61+D70</f>
        <v>0</v>
      </c>
      <c r="E85" s="1448"/>
      <c r="F85" s="1498"/>
      <c r="G85" s="1498"/>
      <c r="H85" s="1498"/>
      <c r="I85" s="1498"/>
      <c r="J85" s="1498"/>
      <c r="K85" s="1498"/>
      <c r="L85" s="1498"/>
      <c r="M85" s="1498"/>
    </row>
    <row r="86" spans="1:13" ht="12.75" customHeight="1">
      <c r="A86" s="363"/>
      <c r="B86" s="3009" t="s">
        <v>898</v>
      </c>
      <c r="C86" s="352"/>
      <c r="D86" s="3630">
        <f>D17+D25+D35+D44+D52+D62+D71</f>
        <v>0</v>
      </c>
      <c r="E86" s="1448"/>
      <c r="F86" s="1498"/>
      <c r="G86" s="1498"/>
      <c r="H86" s="1498"/>
      <c r="I86" s="1498"/>
      <c r="J86" s="1498"/>
      <c r="K86" s="1498"/>
      <c r="L86" s="1498"/>
      <c r="M86" s="1498"/>
    </row>
    <row r="87" spans="1:13" ht="12.75" customHeight="1">
      <c r="A87" s="363"/>
      <c r="B87" s="3009" t="s">
        <v>730</v>
      </c>
      <c r="C87" s="352"/>
      <c r="D87" s="3630">
        <f>D18+D26+D36+D45+D53+D63+D72</f>
        <v>0</v>
      </c>
      <c r="E87" s="1448"/>
      <c r="F87" s="1498"/>
      <c r="G87" s="1498"/>
      <c r="H87" s="1498"/>
      <c r="I87" s="1498"/>
      <c r="J87" s="1498"/>
      <c r="K87" s="1498"/>
      <c r="L87" s="1498"/>
      <c r="M87" s="1498"/>
    </row>
    <row r="88" spans="1:13" ht="12.75" customHeight="1">
      <c r="A88" s="363"/>
      <c r="B88" s="3009" t="s">
        <v>900</v>
      </c>
      <c r="C88" s="352"/>
      <c r="D88" s="3630">
        <f>D19+D27+D37+D46+D54+D64+D73</f>
        <v>0</v>
      </c>
      <c r="E88" s="1448"/>
      <c r="F88" s="1498"/>
      <c r="G88" s="1498"/>
      <c r="H88" s="1498"/>
      <c r="I88" s="1498"/>
      <c r="J88" s="1498"/>
      <c r="K88" s="1498"/>
      <c r="L88" s="1498"/>
      <c r="M88" s="1498"/>
    </row>
    <row r="89" spans="1:13" ht="12.75" customHeight="1">
      <c r="A89" s="363"/>
      <c r="B89" s="3009" t="s">
        <v>84</v>
      </c>
      <c r="C89" s="352"/>
      <c r="D89" s="3630">
        <f>SUM(D84:D88)</f>
        <v>0</v>
      </c>
      <c r="E89" s="1448"/>
      <c r="F89" s="1498"/>
      <c r="G89" s="1498"/>
      <c r="H89" s="1498"/>
      <c r="I89" s="1498"/>
      <c r="J89" s="1498"/>
      <c r="K89" s="1498"/>
      <c r="L89" s="1498"/>
      <c r="M89" s="1498"/>
    </row>
    <row r="90" spans="1:13" ht="12.75" customHeight="1">
      <c r="A90" s="353"/>
      <c r="B90" s="353"/>
      <c r="C90" s="352"/>
      <c r="D90" s="2581"/>
      <c r="E90" s="1448"/>
      <c r="F90" s="1498"/>
      <c r="G90" s="1498"/>
      <c r="H90" s="1498"/>
      <c r="I90" s="1498"/>
      <c r="J90" s="1498"/>
      <c r="K90" s="1498"/>
      <c r="L90" s="1498"/>
      <c r="M90" s="1498"/>
    </row>
    <row r="91" spans="1:13" ht="12.75" customHeight="1">
      <c r="A91" s="360" t="s">
        <v>903</v>
      </c>
      <c r="B91" s="353"/>
      <c r="C91" s="352"/>
      <c r="D91" s="2581"/>
      <c r="E91" s="1448"/>
      <c r="F91" s="1498"/>
      <c r="G91" s="1498"/>
      <c r="H91" s="1498"/>
      <c r="I91" s="1498"/>
      <c r="J91" s="1498"/>
      <c r="K91" s="1498"/>
      <c r="L91" s="1498"/>
      <c r="M91" s="1498"/>
    </row>
    <row r="92" spans="1:13" ht="12.75" customHeight="1">
      <c r="A92" s="228" t="s">
        <v>1954</v>
      </c>
      <c r="B92" s="353"/>
      <c r="C92" s="352"/>
      <c r="D92" s="354"/>
      <c r="E92" s="1448"/>
      <c r="F92" s="1498"/>
      <c r="G92" s="1498"/>
      <c r="H92" s="1498"/>
      <c r="I92" s="1498"/>
      <c r="J92" s="1498"/>
      <c r="K92" s="1498"/>
      <c r="L92" s="1498"/>
      <c r="M92" s="1498"/>
    </row>
    <row r="93" spans="1:13" ht="12.75" customHeight="1">
      <c r="A93" s="1496"/>
      <c r="B93" s="353"/>
      <c r="C93" s="352"/>
      <c r="D93" s="354"/>
      <c r="E93" s="1448"/>
      <c r="F93" s="1498"/>
      <c r="G93" s="1498"/>
      <c r="H93" s="1498"/>
      <c r="I93" s="1498"/>
      <c r="J93" s="1498"/>
      <c r="K93" s="1498"/>
      <c r="L93" s="1498"/>
      <c r="M93" s="1498"/>
    </row>
    <row r="94" spans="1:13" ht="12.75" customHeight="1">
      <c r="A94" s="3008" t="s">
        <v>2270</v>
      </c>
      <c r="B94" s="3009" t="s">
        <v>899</v>
      </c>
      <c r="C94" s="352"/>
      <c r="D94" s="3004">
        <f>IF((D$19+D$27)&gt;0,(D15+D23)/(D$20+D$28),0)</f>
        <v>0</v>
      </c>
      <c r="E94" s="1448"/>
      <c r="F94" s="1498"/>
      <c r="G94" s="1498"/>
      <c r="H94" s="1498"/>
      <c r="I94" s="1498"/>
      <c r="J94" s="1498"/>
      <c r="K94" s="1498"/>
      <c r="L94" s="1498"/>
      <c r="M94" s="1498"/>
    </row>
    <row r="95" spans="1:13" ht="12.75" customHeight="1">
      <c r="A95" s="3008" t="s">
        <v>2270</v>
      </c>
      <c r="B95" s="3009" t="s">
        <v>896</v>
      </c>
      <c r="C95" s="352"/>
      <c r="D95" s="3004">
        <f>IF((D$19+D$27)&gt;0,(D16+D24)/(D$20+D$28),0)</f>
        <v>0</v>
      </c>
      <c r="E95" s="1448"/>
      <c r="F95" s="1498"/>
      <c r="G95" s="1498"/>
      <c r="H95" s="1498"/>
      <c r="I95" s="1498"/>
      <c r="J95" s="1498"/>
      <c r="K95" s="1498"/>
      <c r="L95" s="1498"/>
      <c r="M95" s="1498"/>
    </row>
    <row r="96" spans="1:13" ht="12.75" customHeight="1">
      <c r="A96" s="3008" t="s">
        <v>2270</v>
      </c>
      <c r="B96" s="3009" t="s">
        <v>898</v>
      </c>
      <c r="C96" s="352"/>
      <c r="D96" s="3004">
        <f>IF((D$19+D$27)&gt;0,(D17+D25)/(D$20+D$28),0)</f>
        <v>0</v>
      </c>
      <c r="E96" s="1448"/>
      <c r="F96" s="1498"/>
      <c r="G96" s="1498"/>
      <c r="H96" s="1498"/>
      <c r="I96" s="1498"/>
      <c r="J96" s="1498"/>
      <c r="K96" s="1498"/>
      <c r="L96" s="1498"/>
      <c r="M96" s="1498"/>
    </row>
    <row r="97" spans="1:13" ht="12.75" customHeight="1">
      <c r="A97" s="3008" t="s">
        <v>2270</v>
      </c>
      <c r="B97" s="3009" t="s">
        <v>730</v>
      </c>
      <c r="C97" s="352"/>
      <c r="D97" s="3004">
        <f t="shared" ref="D97" si="0">IF((D$19+D$27)&gt;0,(D18+D26)/(D$20+D$28),0)</f>
        <v>0</v>
      </c>
      <c r="E97" s="355"/>
      <c r="F97" s="1498"/>
      <c r="G97" s="1498"/>
      <c r="H97" s="1498"/>
      <c r="I97" s="1498"/>
      <c r="J97" s="1498"/>
      <c r="K97" s="1498"/>
      <c r="L97" s="1498"/>
      <c r="M97" s="1498"/>
    </row>
    <row r="98" spans="1:13" ht="12.75" customHeight="1">
      <c r="A98" s="3008" t="s">
        <v>2270</v>
      </c>
      <c r="B98" s="3009" t="s">
        <v>900</v>
      </c>
      <c r="C98" s="352"/>
      <c r="D98" s="3004">
        <f>IF((D$19+D$27)&gt;0,(D19+D27)/(D$20+D$28),0)</f>
        <v>0</v>
      </c>
      <c r="E98" s="355"/>
      <c r="F98" s="1498"/>
      <c r="G98" s="1498"/>
      <c r="H98" s="1498"/>
      <c r="I98" s="1498"/>
      <c r="J98" s="1498"/>
      <c r="K98" s="1498"/>
      <c r="L98" s="1498"/>
      <c r="M98" s="1498"/>
    </row>
    <row r="99" spans="1:13" ht="12.75" customHeight="1">
      <c r="A99" s="3008" t="s">
        <v>2270</v>
      </c>
      <c r="B99" s="3009" t="s">
        <v>84</v>
      </c>
      <c r="C99" s="352"/>
      <c r="D99" s="3004">
        <f>SUM(D94:D98)</f>
        <v>0</v>
      </c>
      <c r="E99" s="355"/>
      <c r="F99" s="1498"/>
      <c r="G99" s="1498"/>
      <c r="H99" s="1498"/>
      <c r="I99" s="1498"/>
      <c r="J99" s="1498"/>
      <c r="K99" s="1498"/>
      <c r="L99" s="1498"/>
      <c r="M99" s="1498"/>
    </row>
    <row r="100" spans="1:13" ht="12.75" customHeight="1">
      <c r="A100" s="229"/>
      <c r="B100" s="208"/>
      <c r="C100" s="352"/>
      <c r="D100" s="2582"/>
      <c r="E100" s="355"/>
      <c r="F100" s="1498"/>
      <c r="G100" s="1498"/>
      <c r="H100" s="1498"/>
      <c r="I100" s="1498"/>
      <c r="J100" s="1498"/>
      <c r="K100" s="1498"/>
      <c r="L100" s="1498"/>
      <c r="M100" s="1498"/>
    </row>
    <row r="101" spans="1:13" ht="12.75" customHeight="1">
      <c r="A101" s="207" t="s">
        <v>1955</v>
      </c>
      <c r="B101" s="208"/>
      <c r="C101" s="352"/>
      <c r="D101" s="354"/>
      <c r="E101" s="355"/>
      <c r="F101" s="1498"/>
      <c r="G101" s="1498"/>
      <c r="H101" s="1498"/>
      <c r="I101" s="1498"/>
      <c r="J101" s="1498"/>
      <c r="K101" s="1498"/>
      <c r="L101" s="1498"/>
      <c r="M101" s="1498"/>
    </row>
    <row r="102" spans="1:13" ht="12.75" customHeight="1">
      <c r="A102" s="3008" t="s">
        <v>2271</v>
      </c>
      <c r="B102" s="3009" t="s">
        <v>899</v>
      </c>
      <c r="C102" s="352"/>
      <c r="D102" s="3004">
        <f>IF((D$37+D$46)&gt;0,(D33+D42)/(D$38+D$47),0)</f>
        <v>0</v>
      </c>
      <c r="E102" s="355"/>
      <c r="F102" s="1498"/>
      <c r="G102" s="1498"/>
      <c r="H102" s="1498"/>
      <c r="I102" s="1498"/>
      <c r="J102" s="1498"/>
      <c r="K102" s="1498"/>
      <c r="L102" s="1498"/>
      <c r="M102" s="1498"/>
    </row>
    <row r="103" spans="1:13" ht="12.75" customHeight="1">
      <c r="A103" s="3008" t="s">
        <v>2271</v>
      </c>
      <c r="B103" s="3009" t="s">
        <v>896</v>
      </c>
      <c r="C103" s="352"/>
      <c r="D103" s="3004">
        <f>IF((D$37+D$46)&gt;0,(D34+D43)/(D$38+D$47),0)</f>
        <v>0</v>
      </c>
      <c r="E103" s="355"/>
      <c r="F103" s="1498"/>
      <c r="G103" s="1498"/>
      <c r="H103" s="1498"/>
      <c r="I103" s="1498"/>
      <c r="J103" s="1498"/>
      <c r="K103" s="1498"/>
      <c r="L103" s="1498"/>
      <c r="M103" s="1498"/>
    </row>
    <row r="104" spans="1:13" ht="12.75" customHeight="1">
      <c r="A104" s="3008" t="s">
        <v>2271</v>
      </c>
      <c r="B104" s="3009" t="s">
        <v>898</v>
      </c>
      <c r="C104" s="352"/>
      <c r="D104" s="3004">
        <f>IF((D$37+D$46)&gt;0,(D35+D44)/(D$38+D$47),0)</f>
        <v>0</v>
      </c>
      <c r="E104" s="1448"/>
      <c r="F104" s="1498"/>
      <c r="G104" s="1498"/>
      <c r="H104" s="1498"/>
      <c r="I104" s="1498"/>
      <c r="J104" s="1498"/>
      <c r="K104" s="1498"/>
      <c r="L104" s="1498"/>
      <c r="M104" s="1498"/>
    </row>
    <row r="105" spans="1:13" ht="12.75" customHeight="1">
      <c r="A105" s="3008" t="s">
        <v>2271</v>
      </c>
      <c r="B105" s="3009" t="s">
        <v>730</v>
      </c>
      <c r="C105" s="352"/>
      <c r="D105" s="3004">
        <f>IF((D$37+D$46)&gt;0,(D36+D45)/(D$38+D$47),0)</f>
        <v>0</v>
      </c>
      <c r="E105" s="1448"/>
      <c r="F105" s="1498"/>
      <c r="G105" s="1498"/>
      <c r="H105" s="1498"/>
      <c r="I105" s="1498"/>
      <c r="J105" s="1498"/>
      <c r="K105" s="1498"/>
      <c r="L105" s="1498"/>
      <c r="M105" s="1498"/>
    </row>
    <row r="106" spans="1:13" ht="12.75" customHeight="1">
      <c r="A106" s="3008" t="s">
        <v>2271</v>
      </c>
      <c r="B106" s="3009" t="s">
        <v>900</v>
      </c>
      <c r="C106" s="352"/>
      <c r="D106" s="3004">
        <f>IF((D$37+D$46)&gt;0,(D37+D46)/(D$38+D$47),0)</f>
        <v>0</v>
      </c>
      <c r="E106" s="355"/>
      <c r="F106" s="1498"/>
      <c r="G106" s="1498"/>
      <c r="H106" s="1498"/>
      <c r="I106" s="1498"/>
      <c r="J106" s="1498"/>
      <c r="K106" s="1498"/>
      <c r="L106" s="1498"/>
      <c r="M106" s="1498"/>
    </row>
    <row r="107" spans="1:13" ht="12.75" customHeight="1">
      <c r="A107" s="3008" t="s">
        <v>2271</v>
      </c>
      <c r="B107" s="3009" t="s">
        <v>84</v>
      </c>
      <c r="C107" s="352"/>
      <c r="D107" s="3004">
        <f>SUM(D102:D106)</f>
        <v>0</v>
      </c>
      <c r="E107" s="355"/>
      <c r="F107" s="1498"/>
      <c r="G107" s="1498"/>
      <c r="H107" s="1498"/>
      <c r="I107" s="1498"/>
      <c r="J107" s="1498"/>
      <c r="K107" s="1498"/>
      <c r="L107" s="1498"/>
      <c r="M107" s="1498"/>
    </row>
    <row r="108" spans="1:13" ht="12.75" customHeight="1">
      <c r="A108" s="358"/>
      <c r="B108" s="205"/>
      <c r="C108" s="352"/>
      <c r="D108" s="2582"/>
      <c r="E108" s="355"/>
      <c r="F108" s="1498"/>
      <c r="G108" s="1498"/>
      <c r="H108" s="1498"/>
      <c r="I108" s="1498"/>
      <c r="J108" s="1498"/>
      <c r="K108" s="1498"/>
      <c r="L108" s="1498"/>
      <c r="M108" s="1498"/>
    </row>
    <row r="109" spans="1:13" ht="12.75" customHeight="1">
      <c r="A109" s="205"/>
      <c r="B109" s="205"/>
      <c r="C109" s="352"/>
      <c r="D109" s="2583"/>
      <c r="E109" s="355"/>
      <c r="F109" s="1498"/>
      <c r="G109" s="1498"/>
      <c r="H109" s="1498"/>
      <c r="I109" s="1498"/>
      <c r="J109" s="1498"/>
      <c r="K109" s="1498"/>
      <c r="L109" s="1498"/>
      <c r="M109" s="1498"/>
    </row>
    <row r="110" spans="1:13" ht="12.75" customHeight="1">
      <c r="A110" s="206"/>
      <c r="B110" s="205"/>
      <c r="C110" s="352"/>
      <c r="D110" s="2583"/>
      <c r="E110" s="355"/>
      <c r="F110" s="1498"/>
      <c r="G110" s="1498"/>
      <c r="H110" s="1498"/>
      <c r="I110" s="1498"/>
      <c r="J110" s="1498"/>
      <c r="K110" s="1498"/>
      <c r="L110" s="1498"/>
      <c r="M110" s="1498"/>
    </row>
    <row r="111" spans="1:13" ht="12.75" customHeight="1">
      <c r="A111" s="1459" t="s">
        <v>1956</v>
      </c>
      <c r="B111" s="205"/>
      <c r="C111" s="352"/>
      <c r="D111" s="253"/>
      <c r="E111" s="355"/>
      <c r="F111" s="1498"/>
      <c r="G111" s="1498"/>
      <c r="H111" s="1498"/>
      <c r="I111" s="1498"/>
      <c r="J111" s="1498"/>
      <c r="K111" s="1498"/>
      <c r="L111" s="1498"/>
      <c r="M111" s="1498"/>
    </row>
    <row r="112" spans="1:13" ht="12.75" customHeight="1">
      <c r="A112" s="3008" t="s">
        <v>1951</v>
      </c>
      <c r="B112" s="3009" t="s">
        <v>899</v>
      </c>
      <c r="C112" s="352"/>
      <c r="D112" s="3004">
        <f>IF((D$54+D$64)&gt;0,(D50+D60)/(D$55+D$65),0)</f>
        <v>0</v>
      </c>
      <c r="E112" s="355"/>
      <c r="F112" s="1498"/>
      <c r="G112" s="1498"/>
      <c r="H112" s="1498"/>
      <c r="I112" s="1498"/>
      <c r="J112" s="1498"/>
      <c r="K112" s="1498"/>
      <c r="L112" s="1498"/>
      <c r="M112" s="1498"/>
    </row>
    <row r="113" spans="1:13" ht="12.75" customHeight="1">
      <c r="A113" s="3008" t="s">
        <v>1951</v>
      </c>
      <c r="B113" s="3009" t="s">
        <v>896</v>
      </c>
      <c r="C113" s="352"/>
      <c r="D113" s="3004">
        <f>IF((D$54+D$64)&gt;0,(D51+D61)/(D$55+D$65),0)</f>
        <v>0</v>
      </c>
      <c r="E113" s="355"/>
      <c r="F113" s="1498"/>
      <c r="G113" s="1498"/>
      <c r="H113" s="1498"/>
      <c r="I113" s="1498"/>
      <c r="J113" s="1498"/>
      <c r="K113" s="1498"/>
      <c r="L113" s="1498"/>
      <c r="M113" s="1498"/>
    </row>
    <row r="114" spans="1:13" ht="12.75" customHeight="1">
      <c r="A114" s="3008" t="s">
        <v>1951</v>
      </c>
      <c r="B114" s="3009" t="s">
        <v>898</v>
      </c>
      <c r="C114" s="352"/>
      <c r="D114" s="3004">
        <f>IF((D$54+D$64)&gt;0,(D52+D62)/(D$55+D$65),0)</f>
        <v>0</v>
      </c>
      <c r="E114" s="355"/>
      <c r="F114" s="1498"/>
      <c r="G114" s="1498"/>
      <c r="H114" s="1498"/>
      <c r="I114" s="1498"/>
      <c r="J114" s="1498"/>
      <c r="K114" s="1498"/>
      <c r="L114" s="1498"/>
      <c r="M114" s="1498"/>
    </row>
    <row r="115" spans="1:13" ht="12.75" customHeight="1">
      <c r="A115" s="3008" t="s">
        <v>1951</v>
      </c>
      <c r="B115" s="3009" t="s">
        <v>730</v>
      </c>
      <c r="C115" s="352"/>
      <c r="D115" s="3004">
        <f>IF((D$54+D$64)&gt;0,(D53+D63)/(D$55+D$65),0)</f>
        <v>0</v>
      </c>
      <c r="E115" s="355"/>
      <c r="F115" s="1498"/>
      <c r="G115" s="1498"/>
      <c r="H115" s="1498"/>
      <c r="I115" s="1498"/>
      <c r="J115" s="1498"/>
      <c r="K115" s="1498"/>
      <c r="L115" s="1498"/>
      <c r="M115" s="1498"/>
    </row>
    <row r="116" spans="1:13" ht="12.75" customHeight="1">
      <c r="A116" s="3008" t="s">
        <v>1951</v>
      </c>
      <c r="B116" s="3009" t="s">
        <v>900</v>
      </c>
      <c r="C116" s="352"/>
      <c r="D116" s="3004">
        <f>IF((D$54+D$64)&gt;0,(D54+D64)/(D$55+D$65),0)</f>
        <v>0</v>
      </c>
      <c r="E116" s="355"/>
      <c r="F116" s="1498"/>
      <c r="G116" s="1498"/>
      <c r="H116" s="1498"/>
      <c r="I116" s="1498"/>
      <c r="J116" s="1498"/>
      <c r="K116" s="1498"/>
      <c r="L116" s="1498"/>
      <c r="M116" s="1498"/>
    </row>
    <row r="117" spans="1:13" ht="12.75" customHeight="1">
      <c r="A117" s="3008" t="s">
        <v>1951</v>
      </c>
      <c r="B117" s="3009" t="s">
        <v>84</v>
      </c>
      <c r="C117" s="352"/>
      <c r="D117" s="3004">
        <f>SUM(D112:D116)</f>
        <v>0</v>
      </c>
      <c r="E117" s="355"/>
      <c r="F117" s="1498"/>
      <c r="G117" s="1498"/>
      <c r="H117" s="1498"/>
      <c r="I117" s="1498"/>
      <c r="J117" s="1498"/>
      <c r="K117" s="1498"/>
      <c r="L117" s="1498"/>
      <c r="M117" s="1498"/>
    </row>
    <row r="118" spans="1:13" ht="12.75" customHeight="1">
      <c r="A118" s="358"/>
      <c r="B118" s="208"/>
      <c r="C118" s="352"/>
      <c r="D118" s="2582"/>
      <c r="E118" s="355"/>
      <c r="F118" s="1498"/>
      <c r="G118" s="1498"/>
      <c r="H118" s="1498"/>
      <c r="I118" s="1498"/>
      <c r="J118" s="1498"/>
      <c r="K118" s="1498"/>
      <c r="L118" s="1498"/>
      <c r="M118" s="1498"/>
    </row>
    <row r="119" spans="1:13" ht="12.75" customHeight="1">
      <c r="A119" s="230"/>
      <c r="B119" s="205"/>
      <c r="C119" s="205"/>
      <c r="D119" s="2584"/>
      <c r="E119" s="355"/>
      <c r="F119" s="1498"/>
      <c r="G119" s="1498"/>
      <c r="H119" s="1498"/>
      <c r="I119" s="1498"/>
      <c r="J119" s="1498"/>
      <c r="K119" s="1498"/>
      <c r="L119" s="1498"/>
      <c r="M119" s="1498"/>
    </row>
    <row r="120" spans="1:13" ht="12.75" customHeight="1">
      <c r="A120" s="360" t="s">
        <v>1952</v>
      </c>
      <c r="B120" s="205"/>
      <c r="C120" s="352"/>
      <c r="D120" s="253"/>
      <c r="E120" s="355"/>
      <c r="F120" s="1498"/>
      <c r="G120" s="1498"/>
      <c r="H120" s="1498"/>
      <c r="I120" s="1498"/>
      <c r="J120" s="1498"/>
      <c r="K120" s="1498"/>
      <c r="L120" s="1498"/>
      <c r="M120" s="1498"/>
    </row>
    <row r="121" spans="1:13" ht="12.75" customHeight="1">
      <c r="A121" s="3008" t="s">
        <v>1951</v>
      </c>
      <c r="B121" s="3009" t="s">
        <v>899</v>
      </c>
      <c r="C121" s="352"/>
      <c r="D121" s="3004">
        <f>IF(D$74&gt;0,D69/D$74,0)</f>
        <v>0</v>
      </c>
      <c r="E121" s="355"/>
      <c r="F121" s="1498"/>
      <c r="G121" s="1498"/>
      <c r="H121" s="1498"/>
      <c r="I121" s="1498"/>
      <c r="J121" s="1498"/>
      <c r="K121" s="1498"/>
      <c r="L121" s="1498"/>
      <c r="M121" s="1498"/>
    </row>
    <row r="122" spans="1:13" ht="12.75" customHeight="1">
      <c r="A122" s="3008" t="s">
        <v>1951</v>
      </c>
      <c r="B122" s="3009" t="s">
        <v>896</v>
      </c>
      <c r="C122" s="352"/>
      <c r="D122" s="3004">
        <f>IF(D$74&gt;0,D70/D$74,0)</f>
        <v>0</v>
      </c>
      <c r="E122" s="355"/>
      <c r="F122" s="1498"/>
      <c r="G122" s="1498"/>
      <c r="H122" s="1498"/>
      <c r="I122" s="1498"/>
      <c r="J122" s="1498"/>
      <c r="K122" s="1498"/>
      <c r="L122" s="1498"/>
      <c r="M122" s="1498"/>
    </row>
    <row r="123" spans="1:13" ht="12.75" customHeight="1">
      <c r="A123" s="3008" t="s">
        <v>1951</v>
      </c>
      <c r="B123" s="3009" t="s">
        <v>898</v>
      </c>
      <c r="C123" s="352"/>
      <c r="D123" s="3004">
        <f>IF(D$74&gt;0,D71/D$74,0)</f>
        <v>0</v>
      </c>
      <c r="E123" s="355"/>
      <c r="F123" s="1498"/>
      <c r="G123" s="1498"/>
      <c r="H123" s="1498"/>
      <c r="I123" s="1498"/>
      <c r="J123" s="1498"/>
      <c r="K123" s="1498"/>
      <c r="L123" s="1498"/>
      <c r="M123" s="1498"/>
    </row>
    <row r="124" spans="1:13" ht="12.75" customHeight="1">
      <c r="A124" s="3008" t="s">
        <v>1951</v>
      </c>
      <c r="B124" s="3009" t="s">
        <v>730</v>
      </c>
      <c r="C124" s="352"/>
      <c r="D124" s="3004">
        <f>IF(D$74&gt;0,D72/D$74,0)</f>
        <v>0</v>
      </c>
      <c r="E124" s="355"/>
      <c r="F124" s="1498"/>
      <c r="G124" s="1498"/>
      <c r="H124" s="1498"/>
      <c r="I124" s="1498"/>
      <c r="J124" s="1498"/>
      <c r="K124" s="1498"/>
      <c r="L124" s="1498"/>
      <c r="M124" s="1498"/>
    </row>
    <row r="125" spans="1:13" ht="12.75" customHeight="1">
      <c r="A125" s="3008" t="s">
        <v>1951</v>
      </c>
      <c r="B125" s="3009" t="s">
        <v>900</v>
      </c>
      <c r="C125" s="352"/>
      <c r="D125" s="3004">
        <f>IF(D$74&gt;0,D73/D$74,0)</f>
        <v>0</v>
      </c>
      <c r="E125" s="355"/>
      <c r="F125" s="1498"/>
      <c r="G125" s="1498"/>
      <c r="H125" s="1498"/>
      <c r="I125" s="1498"/>
      <c r="J125" s="1498"/>
      <c r="K125" s="1498"/>
      <c r="L125" s="1498"/>
      <c r="M125" s="1498"/>
    </row>
    <row r="126" spans="1:13" ht="12.75" customHeight="1">
      <c r="A126" s="3008" t="s">
        <v>1951</v>
      </c>
      <c r="B126" s="3009" t="s">
        <v>84</v>
      </c>
      <c r="C126" s="352"/>
      <c r="D126" s="3004">
        <f>SUM(D121:D125)</f>
        <v>0</v>
      </c>
      <c r="E126" s="355"/>
      <c r="F126" s="1498"/>
      <c r="G126" s="1498"/>
      <c r="H126" s="1498"/>
      <c r="I126" s="1498"/>
      <c r="J126" s="1498"/>
      <c r="K126" s="1498"/>
      <c r="L126" s="1498"/>
      <c r="M126" s="1498"/>
    </row>
    <row r="127" spans="1:13" ht="12.75" customHeight="1">
      <c r="A127" s="358"/>
      <c r="B127" s="208"/>
      <c r="C127" s="352"/>
      <c r="D127" s="2583"/>
      <c r="E127" s="355"/>
      <c r="F127" s="1498"/>
      <c r="G127" s="1498"/>
      <c r="H127" s="1498"/>
      <c r="I127" s="1498"/>
      <c r="J127" s="1498"/>
      <c r="K127" s="1498"/>
      <c r="L127" s="1498"/>
      <c r="M127" s="1498"/>
    </row>
    <row r="128" spans="1:13" ht="12.75" customHeight="1">
      <c r="A128" s="358"/>
      <c r="B128" s="208"/>
      <c r="C128" s="352"/>
      <c r="D128" s="253"/>
      <c r="E128" s="355"/>
      <c r="F128" s="1498"/>
      <c r="G128" s="1498"/>
      <c r="H128" s="1498"/>
      <c r="I128" s="1498"/>
      <c r="J128" s="1498"/>
      <c r="K128" s="1498"/>
      <c r="L128" s="1498"/>
      <c r="M128" s="1498"/>
    </row>
    <row r="129" spans="1:13" ht="12.75" customHeight="1">
      <c r="A129" s="1426"/>
      <c r="B129" s="1426"/>
      <c r="C129" s="1426"/>
      <c r="D129" s="2580"/>
      <c r="E129" s="1448"/>
      <c r="F129" s="1498"/>
      <c r="G129" s="1498"/>
      <c r="H129" s="1498"/>
      <c r="I129" s="1498"/>
      <c r="J129" s="1498"/>
      <c r="K129" s="1498"/>
      <c r="L129" s="1498"/>
      <c r="M129" s="1498"/>
    </row>
    <row r="130" spans="1:13" ht="12.75" customHeight="1">
      <c r="A130" s="1426"/>
      <c r="B130" s="1426"/>
      <c r="C130" s="1426"/>
      <c r="D130" s="2580"/>
      <c r="E130" s="1448"/>
      <c r="F130" s="1498"/>
      <c r="G130" s="1498"/>
      <c r="H130" s="1498"/>
      <c r="I130" s="1498"/>
      <c r="J130" s="1498"/>
      <c r="K130" s="1498"/>
      <c r="L130" s="1498"/>
      <c r="M130" s="1498"/>
    </row>
    <row r="131" spans="1:13" ht="12.75" customHeight="1">
      <c r="A131" s="361" t="s">
        <v>1957</v>
      </c>
      <c r="B131" s="3009" t="s">
        <v>899</v>
      </c>
      <c r="C131" s="1426"/>
      <c r="D131" s="3004">
        <f>IFERROR((D84)/($D$89),0)</f>
        <v>0</v>
      </c>
      <c r="E131" s="1448"/>
      <c r="F131" s="1498"/>
      <c r="G131" s="1498"/>
      <c r="H131" s="1498"/>
      <c r="I131" s="1498"/>
      <c r="J131" s="1498"/>
      <c r="K131" s="1498"/>
      <c r="L131" s="1498"/>
      <c r="M131" s="1498"/>
    </row>
    <row r="132" spans="1:13" ht="12.75" customHeight="1">
      <c r="A132" s="1426"/>
      <c r="B132" s="3009" t="s">
        <v>896</v>
      </c>
      <c r="C132" s="1426"/>
      <c r="D132" s="3004">
        <f>IFERROR((D85)/($D$89),0)</f>
        <v>0</v>
      </c>
      <c r="E132" s="1448"/>
      <c r="F132" s="1498"/>
      <c r="G132" s="1498"/>
      <c r="H132" s="1498"/>
      <c r="I132" s="1498"/>
      <c r="J132" s="1498"/>
      <c r="K132" s="1498"/>
      <c r="L132" s="1498"/>
      <c r="M132" s="1498"/>
    </row>
    <row r="133" spans="1:13" ht="12.75" customHeight="1">
      <c r="A133" s="1426"/>
      <c r="B133" s="3009" t="s">
        <v>898</v>
      </c>
      <c r="C133" s="1426"/>
      <c r="D133" s="3004">
        <f>IFERROR((D86)/($D$89),0)</f>
        <v>0</v>
      </c>
      <c r="E133" s="1448"/>
      <c r="F133" s="1498"/>
      <c r="G133" s="1498"/>
      <c r="H133" s="1498"/>
      <c r="I133" s="1498"/>
      <c r="J133" s="1498"/>
      <c r="K133" s="1498"/>
      <c r="L133" s="1498"/>
      <c r="M133" s="1498"/>
    </row>
    <row r="134" spans="1:13" ht="12.75" customHeight="1">
      <c r="A134" s="1426"/>
      <c r="B134" s="3009" t="s">
        <v>730</v>
      </c>
      <c r="C134" s="1426"/>
      <c r="D134" s="3004">
        <f>IFERROR((D87)/($D$89),0)</f>
        <v>0</v>
      </c>
      <c r="E134" s="1448"/>
      <c r="F134" s="1498"/>
      <c r="G134" s="1498"/>
      <c r="H134" s="1498"/>
      <c r="I134" s="1498"/>
      <c r="J134" s="1498"/>
      <c r="K134" s="1498"/>
      <c r="L134" s="1498"/>
      <c r="M134" s="1498"/>
    </row>
    <row r="135" spans="1:13" ht="12.75" customHeight="1">
      <c r="A135" s="1426"/>
      <c r="B135" s="3009" t="s">
        <v>900</v>
      </c>
      <c r="C135" s="1426"/>
      <c r="D135" s="3004">
        <f>IFERROR((D88)/($D$89),0)</f>
        <v>0</v>
      </c>
      <c r="E135" s="1448"/>
      <c r="F135" s="1498"/>
      <c r="G135" s="1498"/>
      <c r="H135" s="1498"/>
      <c r="I135" s="1498"/>
      <c r="J135" s="1498"/>
      <c r="K135" s="1498"/>
      <c r="L135" s="1498"/>
      <c r="M135" s="1498"/>
    </row>
    <row r="136" spans="1:13" ht="12.75" customHeight="1">
      <c r="A136" s="1426"/>
      <c r="B136" s="3009" t="s">
        <v>84</v>
      </c>
      <c r="C136" s="1426"/>
      <c r="D136" s="3004">
        <f>SUM(D131:D135)</f>
        <v>0</v>
      </c>
      <c r="E136" s="1448"/>
      <c r="F136" s="1498"/>
      <c r="G136" s="1498"/>
      <c r="H136" s="1498"/>
      <c r="I136" s="1498"/>
      <c r="J136" s="1498"/>
      <c r="K136" s="1498"/>
      <c r="L136" s="1498"/>
      <c r="M136" s="1498"/>
    </row>
    <row r="137" spans="1:13" ht="12.75" customHeight="1">
      <c r="A137" s="1426"/>
      <c r="B137" s="1426"/>
      <c r="C137" s="1426"/>
      <c r="D137" s="2580"/>
      <c r="E137" s="1448"/>
      <c r="F137" s="1498"/>
      <c r="G137" s="1498"/>
      <c r="H137" s="1498"/>
      <c r="I137" s="1498"/>
      <c r="J137" s="1498"/>
      <c r="K137" s="1498"/>
      <c r="L137" s="1498"/>
      <c r="M137" s="1498"/>
    </row>
    <row r="138" spans="1:13" ht="12.75" customHeight="1">
      <c r="A138" s="1426"/>
      <c r="B138" s="1426"/>
      <c r="C138" s="1426"/>
      <c r="D138" s="2580"/>
      <c r="E138" s="1448"/>
      <c r="F138" s="1498"/>
      <c r="G138" s="1498"/>
      <c r="H138" s="1498"/>
      <c r="I138" s="1498"/>
      <c r="J138" s="1498"/>
      <c r="K138" s="1498"/>
      <c r="L138" s="1498"/>
      <c r="M138" s="1498"/>
    </row>
    <row r="139" spans="1:13" ht="12.75" customHeight="1">
      <c r="A139" s="1426"/>
      <c r="B139" s="1426"/>
      <c r="C139" s="1426"/>
      <c r="D139" s="2580"/>
      <c r="E139" s="1448"/>
      <c r="F139" s="1498"/>
      <c r="G139" s="1498"/>
      <c r="H139" s="1498"/>
      <c r="I139" s="1498"/>
      <c r="J139" s="1498"/>
      <c r="K139" s="1498"/>
      <c r="L139" s="1498"/>
      <c r="M139" s="1498"/>
    </row>
    <row r="140" spans="1:13" ht="12.75" customHeight="1">
      <c r="A140" s="1505"/>
      <c r="B140" s="1426"/>
      <c r="C140" s="1426"/>
      <c r="D140" s="2580"/>
      <c r="E140" s="1448"/>
      <c r="F140" s="1498"/>
      <c r="G140" s="1498"/>
      <c r="H140" s="1498"/>
      <c r="I140" s="1498"/>
      <c r="J140" s="1498"/>
      <c r="K140" s="1498"/>
      <c r="L140" s="1498"/>
      <c r="M140" s="1498"/>
    </row>
    <row r="141" spans="1:13" ht="12.75" customHeight="1">
      <c r="A141" s="357" t="s">
        <v>1520</v>
      </c>
      <c r="B141" s="1426"/>
      <c r="C141" s="1426"/>
      <c r="D141" s="2585"/>
      <c r="E141" s="1448"/>
      <c r="F141" s="1498"/>
      <c r="G141" s="1498"/>
      <c r="H141" s="1498"/>
      <c r="I141" s="1498"/>
      <c r="J141" s="1498"/>
      <c r="K141" s="1498"/>
      <c r="L141" s="1498"/>
      <c r="M141" s="1498"/>
    </row>
    <row r="142" spans="1:13" ht="12.75" customHeight="1">
      <c r="A142" s="350" t="s">
        <v>1520</v>
      </c>
      <c r="B142" s="3009" t="s">
        <v>899</v>
      </c>
      <c r="C142" s="1426"/>
      <c r="D142" s="2970">
        <v>7.383</v>
      </c>
      <c r="E142" s="1448"/>
      <c r="F142" s="1498"/>
      <c r="G142" s="1498"/>
      <c r="H142" s="1498"/>
      <c r="I142" s="1498"/>
      <c r="J142" s="1498"/>
      <c r="K142" s="1498"/>
      <c r="L142" s="1498"/>
      <c r="M142" s="1498"/>
    </row>
    <row r="143" spans="1:13" ht="12.75" customHeight="1">
      <c r="A143" s="350" t="s">
        <v>1520</v>
      </c>
      <c r="B143" s="3009" t="s">
        <v>896</v>
      </c>
      <c r="C143" s="1426"/>
      <c r="D143" s="2970">
        <v>19.738</v>
      </c>
      <c r="E143" s="1448"/>
      <c r="F143" s="1498"/>
      <c r="G143" s="1498"/>
      <c r="H143" s="1498"/>
      <c r="I143" s="1498"/>
      <c r="J143" s="1498"/>
      <c r="K143" s="1498"/>
      <c r="L143" s="1498"/>
      <c r="M143" s="1498"/>
    </row>
    <row r="144" spans="1:13" ht="12.75" customHeight="1">
      <c r="A144" s="350" t="s">
        <v>1520</v>
      </c>
      <c r="B144" s="3009" t="s">
        <v>898</v>
      </c>
      <c r="C144" s="1426"/>
      <c r="D144" s="2970">
        <v>0</v>
      </c>
      <c r="E144" s="1448"/>
      <c r="F144" s="1498"/>
      <c r="G144" s="1498"/>
      <c r="H144" s="1498"/>
      <c r="I144" s="1498"/>
      <c r="J144" s="1498"/>
      <c r="K144" s="1498"/>
      <c r="L144" s="1498"/>
      <c r="M144" s="1498"/>
    </row>
    <row r="145" spans="1:13" ht="12.75" customHeight="1">
      <c r="A145" s="350" t="s">
        <v>1520</v>
      </c>
      <c r="B145" s="3009" t="s">
        <v>900</v>
      </c>
      <c r="C145" s="1426"/>
      <c r="D145" s="2970">
        <v>-0.01</v>
      </c>
      <c r="E145" s="1448"/>
      <c r="F145" s="1498"/>
      <c r="G145" s="1498"/>
      <c r="H145" s="1498"/>
      <c r="I145" s="1498"/>
      <c r="J145" s="1498"/>
      <c r="K145" s="1498"/>
      <c r="L145" s="1498"/>
      <c r="M145" s="1498"/>
    </row>
    <row r="146" spans="1:13" ht="12.75" customHeight="1">
      <c r="A146" s="350" t="s">
        <v>1520</v>
      </c>
      <c r="B146" s="3009" t="s">
        <v>84</v>
      </c>
      <c r="C146" s="1426"/>
      <c r="D146" s="3010">
        <f>SUM(D142:D145)</f>
        <v>27.110999999999997</v>
      </c>
      <c r="E146" s="1448"/>
      <c r="F146" s="1498"/>
      <c r="G146" s="1498"/>
      <c r="H146" s="1498"/>
      <c r="I146" s="1498"/>
      <c r="J146" s="1498"/>
      <c r="K146" s="1498"/>
      <c r="L146" s="1498"/>
      <c r="M146" s="1498"/>
    </row>
    <row r="147" spans="1:13" ht="14.25">
      <c r="A147" s="1505"/>
      <c r="B147" s="1426"/>
      <c r="C147" s="1426"/>
      <c r="D147" s="1426"/>
      <c r="E147" s="1448"/>
      <c r="F147" s="1498"/>
      <c r="G147" s="1498"/>
      <c r="H147" s="1498"/>
      <c r="I147" s="1498"/>
      <c r="J147" s="1498"/>
      <c r="K147" s="1498"/>
      <c r="L147" s="1498"/>
      <c r="M147" s="1498"/>
    </row>
    <row r="148" spans="1:13" ht="14.25">
      <c r="A148" s="1505"/>
      <c r="B148" s="1426"/>
      <c r="C148" s="1426"/>
      <c r="D148" s="1426"/>
      <c r="E148" s="1448"/>
      <c r="F148" s="1498"/>
      <c r="G148" s="1498"/>
      <c r="H148" s="1498"/>
      <c r="I148" s="1498"/>
      <c r="J148" s="1498"/>
      <c r="K148" s="1498"/>
      <c r="L148" s="1498"/>
      <c r="M148" s="1498"/>
    </row>
    <row r="149" spans="1:13" ht="14.25">
      <c r="A149" s="1505"/>
      <c r="B149" s="1426"/>
      <c r="C149" s="1426"/>
      <c r="D149" s="1426"/>
      <c r="E149" s="1448"/>
      <c r="F149" s="1498"/>
      <c r="G149" s="1498"/>
      <c r="H149" s="1498"/>
      <c r="I149" s="1498"/>
      <c r="J149" s="1498"/>
      <c r="K149" s="1498"/>
      <c r="L149" s="1498"/>
      <c r="M149" s="1498"/>
    </row>
    <row r="150" spans="1:13" ht="15" thickBot="1">
      <c r="A150" s="2948"/>
      <c r="B150" s="1379"/>
      <c r="C150" s="1451"/>
      <c r="D150" s="1379"/>
      <c r="E150" s="1605"/>
      <c r="F150" s="1498"/>
      <c r="G150" s="1498"/>
      <c r="H150" s="1498"/>
      <c r="I150" s="1498"/>
      <c r="J150" s="1498"/>
      <c r="K150" s="1498"/>
      <c r="L150" s="1498"/>
      <c r="M150" s="1498"/>
    </row>
    <row r="151" spans="1:13" ht="14.25">
      <c r="A151" s="1498"/>
      <c r="B151" s="1498"/>
      <c r="C151" s="1498"/>
      <c r="D151" s="1498"/>
      <c r="E151" s="1498"/>
      <c r="F151" s="1498"/>
      <c r="G151" s="1498"/>
      <c r="H151" s="1498"/>
      <c r="I151" s="1498"/>
      <c r="J151" s="1498"/>
      <c r="K151" s="1498"/>
      <c r="L151" s="1498"/>
      <c r="M151" s="1498"/>
    </row>
    <row r="152" spans="1:13" ht="14.25">
      <c r="A152" s="1498"/>
      <c r="B152" s="1498"/>
      <c r="C152" s="1498"/>
      <c r="D152" s="1498"/>
      <c r="E152" s="1498"/>
      <c r="F152" s="1498"/>
      <c r="G152" s="1498"/>
      <c r="H152" s="1498"/>
      <c r="I152" s="1498"/>
      <c r="J152" s="1498"/>
      <c r="K152" s="1498"/>
      <c r="L152" s="1498"/>
      <c r="M152" s="1498"/>
    </row>
    <row r="153" spans="1:13" ht="14.25">
      <c r="A153" s="1498"/>
      <c r="B153" s="1498"/>
      <c r="C153" s="1498"/>
      <c r="D153" s="1498"/>
      <c r="E153" s="1498"/>
      <c r="F153" s="1498"/>
      <c r="G153" s="1498"/>
      <c r="H153" s="1498"/>
      <c r="I153" s="1498"/>
      <c r="J153" s="1498"/>
      <c r="K153" s="1498"/>
      <c r="L153" s="1498"/>
      <c r="M153" s="1498"/>
    </row>
    <row r="154" spans="1:13" ht="14.25">
      <c r="A154" s="1498"/>
      <c r="B154" s="1498"/>
      <c r="C154" s="1498"/>
      <c r="D154" s="1498"/>
      <c r="E154" s="1498"/>
      <c r="F154" s="1498"/>
      <c r="G154" s="1498"/>
      <c r="H154" s="1498"/>
      <c r="I154" s="1498"/>
      <c r="J154" s="1498"/>
      <c r="K154" s="1498"/>
      <c r="L154" s="1498"/>
      <c r="M154" s="1498"/>
    </row>
    <row r="155" spans="1:13" ht="14.25" hidden="1">
      <c r="A155" s="1498"/>
      <c r="B155" s="1498"/>
      <c r="C155" s="1498"/>
      <c r="D155" s="1498"/>
      <c r="E155" s="1498"/>
      <c r="F155" s="1498"/>
      <c r="G155" s="1498"/>
      <c r="H155" s="1498"/>
      <c r="I155" s="1498"/>
      <c r="J155" s="1498"/>
      <c r="K155" s="1498"/>
      <c r="L155" s="1498"/>
      <c r="M155" s="1498"/>
    </row>
    <row r="156" spans="1:13" ht="14.25" hidden="1">
      <c r="A156" s="1498"/>
      <c r="B156" s="1498"/>
      <c r="C156" s="1498"/>
      <c r="D156" s="1498"/>
      <c r="E156" s="1498"/>
      <c r="F156" s="1498"/>
      <c r="G156" s="1498"/>
      <c r="H156" s="1498"/>
      <c r="I156" s="1498"/>
      <c r="J156" s="1498"/>
      <c r="K156" s="1498"/>
      <c r="L156" s="1498"/>
      <c r="M156" s="1498"/>
    </row>
    <row r="157" spans="1:13" ht="14.25" hidden="1">
      <c r="A157" s="1498"/>
      <c r="B157" s="1498"/>
      <c r="C157" s="1498"/>
      <c r="D157" s="1498"/>
      <c r="E157" s="1498"/>
      <c r="F157" s="1498"/>
      <c r="G157" s="1498"/>
      <c r="H157" s="1498"/>
      <c r="I157" s="1498"/>
      <c r="J157" s="1498"/>
      <c r="K157" s="1498"/>
      <c r="L157" s="1498"/>
      <c r="M157" s="1498"/>
    </row>
    <row r="158" spans="1:13" ht="14.25" hidden="1">
      <c r="A158" s="1498"/>
      <c r="B158" s="1498"/>
      <c r="C158" s="1498"/>
      <c r="D158" s="1498"/>
      <c r="E158" s="1498"/>
      <c r="F158" s="1498"/>
      <c r="G158" s="1498"/>
      <c r="H158" s="1498"/>
      <c r="I158" s="1498"/>
      <c r="J158" s="1498"/>
      <c r="K158" s="1498"/>
      <c r="L158" s="1498"/>
      <c r="M158" s="1498"/>
    </row>
    <row r="159" spans="1:13" ht="14.25" hidden="1">
      <c r="A159" s="1498"/>
      <c r="B159" s="1498"/>
      <c r="C159" s="1498"/>
      <c r="D159" s="1498"/>
      <c r="E159" s="1498"/>
      <c r="F159" s="1498"/>
      <c r="G159" s="1498"/>
      <c r="H159" s="1498"/>
      <c r="I159" s="1498"/>
      <c r="J159" s="1498"/>
      <c r="K159" s="1498"/>
      <c r="L159" s="1498"/>
      <c r="M159" s="1498"/>
    </row>
    <row r="160" spans="1:13" ht="14.25" hidden="1">
      <c r="A160" s="1498"/>
      <c r="B160" s="1498"/>
      <c r="C160" s="1498"/>
      <c r="D160" s="1498"/>
      <c r="E160" s="1498"/>
      <c r="F160" s="1498"/>
      <c r="G160" s="1498"/>
      <c r="H160" s="1498"/>
      <c r="I160" s="1498"/>
      <c r="J160" s="1498"/>
      <c r="K160" s="1498"/>
      <c r="L160" s="1498"/>
      <c r="M160" s="1498"/>
    </row>
    <row r="161" spans="1:13" ht="14.25" hidden="1">
      <c r="A161" s="1498"/>
      <c r="B161" s="1498"/>
      <c r="C161" s="1498"/>
      <c r="D161" s="1498"/>
      <c r="E161" s="1498"/>
      <c r="F161" s="1498"/>
      <c r="G161" s="1498"/>
      <c r="H161" s="1498"/>
      <c r="I161" s="1498"/>
      <c r="J161" s="1498"/>
      <c r="K161" s="1498"/>
      <c r="L161" s="1498"/>
      <c r="M161" s="1498"/>
    </row>
    <row r="162" spans="1:13" ht="14.25" hidden="1">
      <c r="A162" s="1498"/>
      <c r="B162" s="1498"/>
      <c r="C162" s="1498"/>
      <c r="D162" s="1498"/>
      <c r="E162" s="1498"/>
      <c r="F162" s="1498"/>
      <c r="G162" s="1498"/>
      <c r="H162" s="1498"/>
      <c r="I162" s="1498"/>
      <c r="J162" s="1498"/>
      <c r="K162" s="1498"/>
      <c r="L162" s="1498"/>
      <c r="M162" s="1498"/>
    </row>
    <row r="163" spans="1:13" ht="14.25" hidden="1">
      <c r="A163" s="1498"/>
      <c r="B163" s="1498"/>
      <c r="C163" s="1498"/>
      <c r="D163" s="1498"/>
      <c r="E163" s="1498"/>
      <c r="F163" s="1498"/>
      <c r="G163" s="1498"/>
      <c r="H163" s="1498"/>
      <c r="I163" s="1498"/>
      <c r="J163" s="1498"/>
      <c r="K163" s="1498"/>
      <c r="L163" s="1498"/>
      <c r="M163" s="1498"/>
    </row>
    <row r="164" spans="1:13" ht="14.25" hidden="1">
      <c r="A164" s="1498"/>
      <c r="B164" s="1498"/>
      <c r="C164" s="1498"/>
      <c r="D164" s="1498"/>
      <c r="E164" s="1498"/>
      <c r="F164" s="1498"/>
      <c r="G164" s="1498"/>
      <c r="H164" s="1498"/>
      <c r="I164" s="1498"/>
      <c r="J164" s="1498"/>
      <c r="K164" s="1498"/>
      <c r="L164" s="1498"/>
      <c r="M164" s="1498"/>
    </row>
    <row r="165" spans="1:13" ht="14.25" hidden="1">
      <c r="A165" s="1498"/>
      <c r="B165" s="1498"/>
      <c r="C165" s="1498"/>
      <c r="D165" s="1498"/>
      <c r="E165" s="1498"/>
      <c r="F165" s="1498"/>
      <c r="G165" s="1498"/>
      <c r="H165" s="1498"/>
      <c r="I165" s="1498"/>
      <c r="J165" s="1498"/>
      <c r="K165" s="1498"/>
      <c r="L165" s="1498"/>
      <c r="M165" s="1498"/>
    </row>
    <row r="166" spans="1:13" ht="14.25" hidden="1">
      <c r="A166" s="1498"/>
      <c r="B166" s="1498"/>
      <c r="C166" s="1498"/>
      <c r="D166" s="1498"/>
      <c r="E166" s="1498"/>
      <c r="F166" s="1498"/>
      <c r="G166" s="1498"/>
      <c r="H166" s="1498"/>
      <c r="I166" s="1498"/>
      <c r="J166" s="1498"/>
      <c r="K166" s="1498"/>
      <c r="L166" s="1498"/>
      <c r="M166" s="1498"/>
    </row>
    <row r="167" spans="1:13" ht="14.25" hidden="1">
      <c r="A167" s="1498"/>
      <c r="B167" s="1498"/>
      <c r="C167" s="1498"/>
      <c r="D167" s="1498"/>
      <c r="E167" s="1498"/>
      <c r="F167" s="1498"/>
      <c r="G167" s="1498"/>
      <c r="H167" s="1498"/>
      <c r="I167" s="1498"/>
      <c r="J167" s="1498"/>
      <c r="K167" s="1498"/>
      <c r="L167" s="1498"/>
      <c r="M167" s="1498"/>
    </row>
    <row r="168" spans="1:13" ht="14.25" hidden="1">
      <c r="A168" s="1498"/>
      <c r="B168" s="1498"/>
      <c r="C168" s="1498"/>
      <c r="D168" s="1498"/>
      <c r="E168" s="1498"/>
      <c r="F168" s="1498"/>
      <c r="G168" s="1498"/>
      <c r="H168" s="1498"/>
      <c r="I168" s="1498"/>
      <c r="J168" s="1498"/>
      <c r="K168" s="1498"/>
      <c r="L168" s="1498"/>
      <c r="M168" s="1498"/>
    </row>
    <row r="169" spans="1:13" ht="14.25" hidden="1">
      <c r="A169" s="1498"/>
      <c r="B169" s="1498"/>
      <c r="C169" s="1498"/>
      <c r="D169" s="1498"/>
      <c r="E169" s="1498"/>
      <c r="F169" s="1498"/>
      <c r="G169" s="1498"/>
      <c r="H169" s="1498"/>
      <c r="I169" s="1498"/>
      <c r="J169" s="1498"/>
      <c r="K169" s="1498"/>
      <c r="L169" s="1498"/>
      <c r="M169" s="1498"/>
    </row>
    <row r="170" spans="1:13" ht="14.25" hidden="1">
      <c r="A170" s="1498"/>
      <c r="B170" s="1498"/>
      <c r="C170" s="1498"/>
      <c r="D170" s="1498"/>
      <c r="E170" s="1498"/>
      <c r="F170" s="1498"/>
      <c r="G170" s="1498"/>
      <c r="H170" s="1498"/>
      <c r="I170" s="1498"/>
      <c r="J170" s="1498"/>
      <c r="K170" s="1498"/>
      <c r="L170" s="1498"/>
      <c r="M170" s="1498"/>
    </row>
    <row r="171" spans="1:13" ht="14.25" hidden="1">
      <c r="A171" s="1498"/>
      <c r="B171" s="1498"/>
      <c r="C171" s="1498"/>
      <c r="D171" s="1498"/>
      <c r="E171" s="1498"/>
      <c r="F171" s="1498"/>
      <c r="G171" s="1498"/>
      <c r="H171" s="1498"/>
      <c r="I171" s="1498"/>
      <c r="J171" s="1498"/>
      <c r="K171" s="1498"/>
      <c r="L171" s="1498"/>
      <c r="M171" s="1498"/>
    </row>
    <row r="172" spans="1:13" ht="14.25" hidden="1">
      <c r="A172" s="1498"/>
      <c r="B172" s="1498"/>
      <c r="C172" s="1498"/>
      <c r="D172" s="1498"/>
      <c r="E172" s="1498"/>
      <c r="F172" s="1498"/>
      <c r="G172" s="1498"/>
      <c r="H172" s="1498"/>
      <c r="I172" s="1498"/>
      <c r="J172" s="1498"/>
      <c r="K172" s="1498"/>
      <c r="L172" s="1498"/>
      <c r="M172" s="1498"/>
    </row>
    <row r="173" spans="1:13" ht="14.25" hidden="1">
      <c r="A173" s="1498"/>
      <c r="B173" s="1498"/>
      <c r="C173" s="1498"/>
      <c r="D173" s="1498"/>
      <c r="E173" s="1498"/>
      <c r="F173" s="1498"/>
      <c r="G173" s="1498"/>
      <c r="H173" s="1498"/>
      <c r="I173" s="1498"/>
      <c r="J173" s="1498"/>
      <c r="K173" s="1498"/>
      <c r="L173" s="1498"/>
      <c r="M173" s="1498"/>
    </row>
    <row r="174" spans="1:13" ht="14.25" hidden="1">
      <c r="A174" s="1498"/>
      <c r="B174" s="1498"/>
      <c r="C174" s="1498"/>
      <c r="D174" s="1498"/>
      <c r="E174" s="1498"/>
      <c r="F174" s="1498"/>
      <c r="G174" s="1498"/>
      <c r="H174" s="1498"/>
      <c r="I174" s="1498"/>
      <c r="J174" s="1498"/>
      <c r="K174" s="1498"/>
      <c r="L174" s="1498"/>
      <c r="M174" s="1498"/>
    </row>
    <row r="175" spans="1:13" ht="14.25" hidden="1">
      <c r="A175" s="1498"/>
      <c r="B175" s="1498"/>
      <c r="C175" s="1498"/>
      <c r="D175" s="1498"/>
      <c r="E175" s="1498"/>
      <c r="F175" s="1498"/>
      <c r="G175" s="1498"/>
      <c r="H175" s="1498"/>
      <c r="I175" s="1498"/>
      <c r="J175" s="1498"/>
      <c r="K175" s="1498"/>
      <c r="L175" s="1498"/>
      <c r="M175" s="1498"/>
    </row>
    <row r="176" spans="1:13" ht="14.25" hidden="1">
      <c r="A176" s="1498"/>
      <c r="B176" s="1498"/>
      <c r="C176" s="1498"/>
      <c r="D176" s="1498"/>
      <c r="E176" s="1498"/>
      <c r="F176" s="1498"/>
      <c r="G176" s="1498"/>
      <c r="H176" s="1498"/>
      <c r="I176" s="1498"/>
      <c r="J176" s="1498"/>
      <c r="K176" s="1498"/>
      <c r="L176" s="1498"/>
      <c r="M176" s="1498"/>
    </row>
    <row r="177" spans="1:13" ht="14.25" hidden="1">
      <c r="A177" s="1498"/>
      <c r="B177" s="1498"/>
      <c r="C177" s="1498"/>
      <c r="D177" s="1498"/>
      <c r="E177" s="1498"/>
      <c r="F177" s="1498"/>
      <c r="G177" s="1498"/>
      <c r="H177" s="1498"/>
      <c r="I177" s="1498"/>
      <c r="J177" s="1498"/>
      <c r="K177" s="1498"/>
      <c r="L177" s="1498"/>
      <c r="M177" s="1498"/>
    </row>
    <row r="178" spans="1:13" ht="14.25" hidden="1">
      <c r="A178" s="1498"/>
      <c r="B178" s="1498"/>
      <c r="C178" s="1498"/>
      <c r="D178" s="1498"/>
      <c r="E178" s="1498"/>
      <c r="F178" s="1498"/>
      <c r="G178" s="1498"/>
      <c r="H178" s="1498"/>
      <c r="I178" s="1498"/>
      <c r="J178" s="1498"/>
      <c r="K178" s="1498"/>
      <c r="L178" s="1498"/>
      <c r="M178" s="1498"/>
    </row>
    <row r="179" spans="1:13" ht="14.25" hidden="1">
      <c r="A179" s="1498"/>
      <c r="B179" s="1498"/>
      <c r="C179" s="1498"/>
      <c r="D179" s="1498"/>
      <c r="E179" s="1498"/>
      <c r="F179" s="1498"/>
      <c r="G179" s="1498"/>
      <c r="H179" s="1498"/>
      <c r="I179" s="1498"/>
      <c r="J179" s="1498"/>
      <c r="K179" s="1498"/>
      <c r="L179" s="1498"/>
      <c r="M179" s="1498"/>
    </row>
    <row r="180" spans="1:13" ht="14.25" hidden="1">
      <c r="A180" s="1498"/>
      <c r="B180" s="1498"/>
      <c r="C180" s="1498"/>
      <c r="D180" s="1498"/>
      <c r="E180" s="1498"/>
      <c r="F180" s="1498"/>
      <c r="G180" s="1498"/>
    </row>
    <row r="181" spans="1:13" ht="14.25" hidden="1">
      <c r="A181" s="1498"/>
      <c r="B181" s="1498"/>
      <c r="C181" s="1498"/>
      <c r="D181" s="1498"/>
      <c r="E181" s="1498"/>
      <c r="F181" s="1498"/>
      <c r="G181" s="1498"/>
    </row>
    <row r="182" spans="1:13" ht="14.25" hidden="1">
      <c r="A182" s="1498"/>
      <c r="B182" s="1498"/>
      <c r="C182" s="1498"/>
      <c r="D182" s="1498"/>
      <c r="E182" s="1498"/>
      <c r="F182" s="1498"/>
      <c r="G182" s="1498"/>
    </row>
    <row r="183" spans="1:13" ht="14.25" hidden="1">
      <c r="A183" s="1498"/>
      <c r="B183" s="1498"/>
      <c r="C183" s="1498"/>
      <c r="D183" s="1498"/>
      <c r="E183" s="1498"/>
      <c r="F183" s="1498"/>
      <c r="G183" s="1498"/>
    </row>
    <row r="184" spans="1:13" ht="14.25" hidden="1">
      <c r="A184" s="1498"/>
      <c r="B184" s="1498"/>
      <c r="C184" s="1498"/>
      <c r="D184" s="1498"/>
      <c r="E184" s="1498"/>
      <c r="F184" s="1498"/>
      <c r="G184" s="1498"/>
    </row>
    <row r="185" spans="1:13" ht="14.25" hidden="1">
      <c r="A185" s="1498"/>
      <c r="B185" s="1498"/>
      <c r="C185" s="1498"/>
      <c r="D185" s="1498"/>
      <c r="E185" s="1498"/>
      <c r="F185" s="1498"/>
      <c r="G185" s="1498"/>
    </row>
    <row r="186" spans="1:13" ht="14.25" hidden="1">
      <c r="A186" s="1498"/>
      <c r="B186" s="1498"/>
      <c r="C186" s="1498"/>
      <c r="D186" s="1498"/>
      <c r="E186" s="1498"/>
      <c r="F186" s="1498"/>
      <c r="G186" s="1498"/>
    </row>
    <row r="187" spans="1:13" ht="14.25" hidden="1">
      <c r="A187" s="1498"/>
      <c r="B187" s="1498"/>
      <c r="C187" s="1498"/>
      <c r="D187" s="1498"/>
      <c r="E187" s="1498"/>
      <c r="F187" s="1498"/>
      <c r="G187" s="1498"/>
    </row>
    <row r="188" spans="1:13" ht="14.25" hidden="1">
      <c r="A188" s="1498"/>
      <c r="B188" s="1498"/>
      <c r="C188" s="1498"/>
      <c r="D188" s="1498"/>
      <c r="E188" s="1498"/>
      <c r="F188" s="1498"/>
      <c r="G188" s="1498"/>
    </row>
    <row r="189" spans="1:13" ht="14.25" hidden="1">
      <c r="A189" s="1498"/>
      <c r="B189" s="1498"/>
      <c r="C189" s="1498"/>
      <c r="D189" s="1498"/>
      <c r="E189" s="1498"/>
      <c r="F189" s="1498"/>
      <c r="G189" s="1498"/>
    </row>
    <row r="190" spans="1:13" ht="14.25" hidden="1">
      <c r="A190" s="1498"/>
      <c r="B190" s="1498"/>
      <c r="C190" s="1498"/>
      <c r="D190" s="1498"/>
      <c r="E190" s="1498"/>
      <c r="F190" s="1498"/>
      <c r="G190" s="1498"/>
    </row>
    <row r="191" spans="1:13" ht="14.25" hidden="1">
      <c r="A191" s="1498"/>
      <c r="B191" s="1498"/>
      <c r="C191" s="1498"/>
      <c r="D191" s="1498"/>
      <c r="E191" s="1498"/>
      <c r="F191" s="1498"/>
      <c r="G191" s="1498"/>
    </row>
    <row r="192" spans="1:13" ht="14.25" hidden="1">
      <c r="A192" s="1498"/>
      <c r="B192" s="1498"/>
      <c r="C192" s="1498"/>
      <c r="D192" s="1498"/>
      <c r="E192" s="1498"/>
      <c r="F192" s="1498"/>
      <c r="G192" s="1498"/>
    </row>
    <row r="193" spans="1:7" ht="14.25" hidden="1">
      <c r="A193" s="1498"/>
      <c r="B193" s="1498"/>
      <c r="C193" s="1498"/>
      <c r="D193" s="1498"/>
      <c r="E193" s="1498"/>
      <c r="F193" s="1498"/>
      <c r="G193" s="1498"/>
    </row>
    <row r="194" spans="1:7" ht="14.25" hidden="1">
      <c r="A194" s="1498"/>
      <c r="B194" s="1498"/>
      <c r="C194" s="1498"/>
      <c r="D194" s="1498"/>
      <c r="E194" s="1498"/>
      <c r="F194" s="1498"/>
      <c r="G194" s="1498"/>
    </row>
    <row r="195" spans="1:7" ht="14.25" hidden="1">
      <c r="A195" s="1498"/>
      <c r="B195" s="1498"/>
      <c r="C195" s="1498"/>
      <c r="D195" s="1498"/>
      <c r="E195" s="1498"/>
      <c r="F195" s="1498"/>
      <c r="G195" s="1498"/>
    </row>
    <row r="196" spans="1:7" ht="14.25" hidden="1">
      <c r="A196" s="1498"/>
      <c r="B196" s="1498"/>
      <c r="C196" s="1498"/>
      <c r="D196" s="1498"/>
      <c r="E196" s="1498"/>
      <c r="F196" s="1498"/>
      <c r="G196" s="1498"/>
    </row>
    <row r="197" spans="1:7" ht="14.25" hidden="1">
      <c r="A197" s="1498"/>
      <c r="B197" s="1498"/>
      <c r="C197" s="1498"/>
      <c r="D197" s="1498"/>
      <c r="E197" s="1498"/>
      <c r="F197" s="1498"/>
      <c r="G197" s="1498"/>
    </row>
    <row r="198" spans="1:7" ht="14.25" hidden="1">
      <c r="A198" s="1498"/>
      <c r="B198" s="1498"/>
      <c r="C198" s="1498"/>
      <c r="D198" s="1498"/>
      <c r="E198" s="1498"/>
      <c r="F198" s="1498"/>
      <c r="G198" s="1498"/>
    </row>
    <row r="199" spans="1:7" ht="14.25" hidden="1">
      <c r="A199" s="1498"/>
      <c r="B199" s="1498"/>
      <c r="C199" s="1498"/>
      <c r="D199" s="1498"/>
      <c r="E199" s="1498"/>
      <c r="F199" s="1498"/>
      <c r="G199" s="1498"/>
    </row>
    <row r="200" spans="1:7" ht="14.25" hidden="1">
      <c r="A200" s="1498"/>
      <c r="B200" s="1498"/>
      <c r="C200" s="1498"/>
      <c r="D200" s="1498"/>
      <c r="E200" s="1498"/>
      <c r="F200" s="1498"/>
      <c r="G200" s="1498"/>
    </row>
    <row r="201" spans="1:7" ht="14.25" hidden="1">
      <c r="A201" s="1498"/>
      <c r="B201" s="1498"/>
      <c r="C201" s="1498"/>
      <c r="D201" s="1498"/>
      <c r="E201" s="1498"/>
      <c r="F201" s="1498"/>
      <c r="G201" s="1498"/>
    </row>
    <row r="202" spans="1:7" ht="14.25" hidden="1">
      <c r="A202" s="1498"/>
      <c r="B202" s="1498"/>
      <c r="C202" s="1498"/>
      <c r="D202" s="1498"/>
      <c r="E202" s="1498"/>
      <c r="F202" s="1498"/>
      <c r="G202" s="1498"/>
    </row>
    <row r="203" spans="1:7" ht="14.25" hidden="1">
      <c r="A203" s="1498"/>
      <c r="B203" s="1498"/>
      <c r="C203" s="1498"/>
      <c r="D203" s="1498"/>
      <c r="E203" s="1498"/>
      <c r="F203" s="1498"/>
      <c r="G203" s="1498"/>
    </row>
    <row r="204" spans="1:7" ht="14.25" hidden="1">
      <c r="A204" s="1498"/>
      <c r="B204" s="1498"/>
      <c r="C204" s="1498"/>
      <c r="D204" s="1498"/>
      <c r="E204" s="1498"/>
      <c r="F204" s="1498"/>
      <c r="G204" s="1498"/>
    </row>
    <row r="205" spans="1:7" ht="14.25" hidden="1">
      <c r="A205" s="1498"/>
      <c r="B205" s="1498"/>
      <c r="C205" s="1498"/>
      <c r="D205" s="1498"/>
      <c r="E205" s="1498"/>
      <c r="F205" s="1498"/>
      <c r="G205" s="1498"/>
    </row>
    <row r="206" spans="1:7" ht="14.25" hidden="1">
      <c r="A206" s="1498"/>
      <c r="B206" s="1498"/>
      <c r="C206" s="1498"/>
      <c r="D206" s="1498"/>
      <c r="E206" s="1498"/>
      <c r="F206" s="1498"/>
      <c r="G206" s="1498"/>
    </row>
    <row r="207" spans="1:7" ht="14.25" hidden="1">
      <c r="A207" s="1498"/>
      <c r="B207" s="1498"/>
      <c r="C207" s="1498"/>
      <c r="D207" s="1498"/>
      <c r="E207" s="1498"/>
      <c r="F207" s="1498"/>
      <c r="G207" s="1498"/>
    </row>
    <row r="208" spans="1:7" ht="14.25" hidden="1">
      <c r="A208" s="1498"/>
      <c r="B208" s="1498"/>
      <c r="C208" s="1498"/>
      <c r="D208" s="1498"/>
      <c r="E208" s="1498"/>
      <c r="F208" s="1498"/>
      <c r="G208" s="1498"/>
    </row>
    <row r="209" spans="1:7" ht="14.25" hidden="1">
      <c r="A209" s="1498"/>
      <c r="B209" s="1498"/>
      <c r="C209" s="1498"/>
      <c r="D209" s="1498"/>
      <c r="E209" s="1498"/>
      <c r="F209" s="1498"/>
      <c r="G209" s="1498"/>
    </row>
    <row r="210" spans="1:7" ht="14.25" hidden="1">
      <c r="A210" s="1498"/>
      <c r="B210" s="1498"/>
      <c r="C210" s="1498"/>
      <c r="D210" s="1498"/>
      <c r="E210" s="1498"/>
      <c r="F210" s="1498"/>
      <c r="G210" s="1498"/>
    </row>
    <row r="211" spans="1:7" ht="14.25" hidden="1">
      <c r="A211" s="1498"/>
      <c r="B211" s="1498"/>
      <c r="C211" s="1498"/>
      <c r="D211" s="1498"/>
      <c r="E211" s="1498"/>
      <c r="F211" s="1498"/>
      <c r="G211" s="1498"/>
    </row>
    <row r="212" spans="1:7" ht="14.25" hidden="1">
      <c r="A212" s="1498"/>
      <c r="B212" s="1498"/>
      <c r="C212" s="1498"/>
      <c r="D212" s="1498"/>
      <c r="E212" s="1498"/>
      <c r="F212" s="1498"/>
      <c r="G212" s="1498"/>
    </row>
    <row r="213" spans="1:7" ht="14.25" hidden="1">
      <c r="A213" s="1498"/>
      <c r="B213" s="1498"/>
      <c r="C213" s="1498"/>
      <c r="D213" s="1498"/>
      <c r="E213" s="1498"/>
      <c r="F213" s="1498"/>
      <c r="G213" s="1498"/>
    </row>
    <row r="214" spans="1:7" ht="14.25" hidden="1">
      <c r="A214" s="1498"/>
      <c r="B214" s="1498"/>
      <c r="C214" s="1498"/>
      <c r="D214" s="1498"/>
      <c r="E214" s="1498"/>
      <c r="F214" s="1498"/>
      <c r="G214" s="1498"/>
    </row>
    <row r="215" spans="1:7" ht="14.25" hidden="1">
      <c r="A215" s="1498"/>
      <c r="B215" s="1498"/>
      <c r="C215" s="1498"/>
      <c r="D215" s="1498"/>
      <c r="E215" s="1498"/>
      <c r="F215" s="1498"/>
      <c r="G215" s="1498"/>
    </row>
    <row r="216" spans="1:7" ht="14.25" hidden="1">
      <c r="A216" s="1498"/>
      <c r="B216" s="1498"/>
      <c r="C216" s="1498"/>
      <c r="D216" s="1498"/>
      <c r="E216" s="1498"/>
      <c r="F216" s="1498"/>
      <c r="G216" s="1498"/>
    </row>
    <row r="217" spans="1:7" ht="14.25" hidden="1">
      <c r="A217" s="1498"/>
      <c r="B217" s="1498"/>
      <c r="C217" s="1498"/>
      <c r="D217" s="1498"/>
      <c r="E217" s="1498"/>
      <c r="F217" s="1498"/>
      <c r="G217" s="1498"/>
    </row>
    <row r="218" spans="1:7" ht="14.25" hidden="1">
      <c r="A218" s="1498"/>
      <c r="B218" s="1498"/>
      <c r="C218" s="1498"/>
      <c r="D218" s="1498"/>
      <c r="E218" s="1498"/>
      <c r="F218" s="1498"/>
      <c r="G218" s="1498"/>
    </row>
    <row r="219" spans="1:7" ht="14.25" hidden="1">
      <c r="A219" s="1498"/>
      <c r="B219" s="1498"/>
      <c r="C219" s="1498"/>
      <c r="D219" s="1498"/>
      <c r="E219" s="1498"/>
      <c r="F219" s="1498"/>
      <c r="G219" s="1498"/>
    </row>
    <row r="220" spans="1:7" ht="14.25" hidden="1">
      <c r="A220" s="1498"/>
      <c r="B220" s="1498"/>
      <c r="C220" s="1498"/>
      <c r="D220" s="1498"/>
      <c r="E220" s="1498"/>
      <c r="F220" s="1498"/>
      <c r="G220" s="1498"/>
    </row>
    <row r="221" spans="1:7" ht="14.25" hidden="1">
      <c r="A221" s="1498"/>
      <c r="B221" s="1498"/>
      <c r="C221" s="1498"/>
      <c r="D221" s="1498"/>
      <c r="E221" s="1498"/>
      <c r="F221" s="1498"/>
      <c r="G221" s="1498"/>
    </row>
    <row r="222" spans="1:7" ht="14.25" hidden="1">
      <c r="A222" s="1498"/>
      <c r="B222" s="1498"/>
      <c r="C222" s="1498"/>
      <c r="D222" s="1498"/>
      <c r="E222" s="1498"/>
      <c r="F222" s="1498"/>
      <c r="G222" s="1498"/>
    </row>
    <row r="223" spans="1:7" ht="14.25" hidden="1">
      <c r="A223" s="1498"/>
      <c r="B223" s="1498"/>
      <c r="C223" s="1498"/>
      <c r="D223" s="1498"/>
      <c r="E223" s="1498"/>
      <c r="F223" s="1498"/>
      <c r="G223" s="1498"/>
    </row>
    <row r="224" spans="1:7" ht="14.25" hidden="1">
      <c r="A224" s="1498"/>
      <c r="B224" s="1498"/>
      <c r="C224" s="1498"/>
      <c r="D224" s="1498"/>
      <c r="E224" s="1498"/>
      <c r="F224" s="1498"/>
      <c r="G224" s="1498"/>
    </row>
    <row r="225" spans="1:7" ht="14.25" hidden="1">
      <c r="A225" s="1498"/>
      <c r="B225" s="1498"/>
      <c r="C225" s="1498"/>
      <c r="D225" s="1498"/>
      <c r="E225" s="1498"/>
      <c r="F225" s="1498"/>
      <c r="G225" s="1498"/>
    </row>
    <row r="226" spans="1:7" ht="14.25" hidden="1">
      <c r="A226" s="1498"/>
      <c r="B226" s="1498"/>
      <c r="C226" s="1498"/>
      <c r="D226" s="1498"/>
      <c r="E226" s="1498"/>
      <c r="F226" s="1498"/>
      <c r="G226" s="1498"/>
    </row>
    <row r="227" spans="1:7" ht="14.25" hidden="1">
      <c r="A227" s="1498"/>
      <c r="B227" s="1498"/>
      <c r="C227" s="1498"/>
      <c r="D227" s="1498"/>
      <c r="E227" s="1498"/>
      <c r="F227" s="1498"/>
      <c r="G227" s="1498"/>
    </row>
    <row r="228" spans="1:7" ht="14.25" hidden="1">
      <c r="A228" s="1498"/>
      <c r="B228" s="1498"/>
      <c r="C228" s="1498"/>
      <c r="D228" s="1498"/>
      <c r="E228" s="1498"/>
      <c r="F228" s="1498"/>
      <c r="G228" s="1498"/>
    </row>
    <row r="229" spans="1:7" ht="14.25" hidden="1">
      <c r="A229" s="1498"/>
      <c r="B229" s="1498"/>
      <c r="C229" s="1498"/>
      <c r="D229" s="1498"/>
      <c r="E229" s="1498"/>
      <c r="F229" s="1498"/>
      <c r="G229" s="1498"/>
    </row>
    <row r="230" spans="1:7" ht="14.25" hidden="1">
      <c r="A230" s="1498"/>
      <c r="B230" s="1498"/>
      <c r="C230" s="1498"/>
      <c r="D230" s="1498"/>
      <c r="E230" s="1498"/>
      <c r="F230" s="1498"/>
      <c r="G230" s="1498"/>
    </row>
    <row r="231" spans="1:7" ht="14.25" hidden="1">
      <c r="A231" s="1498"/>
      <c r="B231" s="1498"/>
      <c r="C231" s="1498"/>
      <c r="D231" s="1498"/>
      <c r="E231" s="1498"/>
      <c r="F231" s="1498"/>
      <c r="G231" s="1498"/>
    </row>
    <row r="232" spans="1:7" ht="14.25" hidden="1">
      <c r="A232" s="1498"/>
      <c r="B232" s="1498"/>
      <c r="C232" s="1498"/>
      <c r="D232" s="1498"/>
      <c r="E232" s="1498"/>
      <c r="F232" s="1498"/>
      <c r="G232" s="1498"/>
    </row>
    <row r="233" spans="1:7" ht="14.25" hidden="1">
      <c r="A233" s="1498"/>
      <c r="B233" s="1498"/>
      <c r="C233" s="1498"/>
      <c r="D233" s="1498"/>
      <c r="E233" s="1498"/>
      <c r="F233" s="1498"/>
      <c r="G233" s="1498"/>
    </row>
    <row r="234" spans="1:7" ht="14.25" hidden="1">
      <c r="A234" s="1498"/>
      <c r="B234" s="1498"/>
      <c r="C234" s="1498"/>
      <c r="D234" s="1498"/>
      <c r="E234" s="1498"/>
      <c r="F234" s="1498"/>
      <c r="G234" s="1498"/>
    </row>
    <row r="235" spans="1:7" ht="14.25" hidden="1">
      <c r="A235" s="1498"/>
      <c r="B235" s="1498"/>
      <c r="C235" s="1498"/>
      <c r="D235" s="1498"/>
      <c r="E235" s="1498"/>
      <c r="F235" s="1498"/>
      <c r="G235" s="1498"/>
    </row>
    <row r="236" spans="1:7" ht="14.25" hidden="1">
      <c r="A236" s="1498"/>
      <c r="B236" s="1498"/>
      <c r="C236" s="1498"/>
      <c r="D236" s="1498"/>
      <c r="E236" s="1498"/>
      <c r="F236" s="1498"/>
      <c r="G236" s="1498"/>
    </row>
    <row r="237" spans="1:7" ht="14.25" hidden="1">
      <c r="A237" s="1498"/>
      <c r="B237" s="1498"/>
      <c r="C237" s="1498"/>
      <c r="D237" s="1498"/>
      <c r="E237" s="1498"/>
      <c r="F237" s="1498"/>
      <c r="G237" s="1498"/>
    </row>
    <row r="238" spans="1:7" ht="14.25" hidden="1">
      <c r="A238" s="1498"/>
      <c r="B238" s="1498"/>
      <c r="C238" s="1498"/>
      <c r="D238" s="1498"/>
      <c r="E238" s="1498"/>
      <c r="F238" s="1498"/>
      <c r="G238" s="1498"/>
    </row>
    <row r="239" spans="1:7" ht="14.25" hidden="1">
      <c r="A239" s="1498"/>
      <c r="B239" s="1498"/>
      <c r="C239" s="1498"/>
      <c r="D239" s="1498"/>
      <c r="E239" s="1498"/>
      <c r="F239" s="1498"/>
      <c r="G239" s="1498"/>
    </row>
    <row r="240" spans="1:7" ht="14.25" hidden="1">
      <c r="A240" s="1498"/>
      <c r="B240" s="1498"/>
      <c r="C240" s="1498"/>
      <c r="D240" s="1498"/>
      <c r="E240" s="1498"/>
      <c r="F240" s="1498"/>
      <c r="G240" s="1498"/>
    </row>
    <row r="241" spans="1:7" ht="14.25" hidden="1">
      <c r="A241" s="1498"/>
      <c r="B241" s="1498"/>
      <c r="C241" s="1498"/>
      <c r="D241" s="1498"/>
      <c r="E241" s="1498"/>
      <c r="F241" s="1498"/>
      <c r="G241" s="1498"/>
    </row>
    <row r="242" spans="1:7" ht="14.25" hidden="1">
      <c r="A242" s="1498"/>
      <c r="B242" s="1498"/>
      <c r="C242" s="1498"/>
      <c r="D242" s="1498"/>
      <c r="E242" s="1498"/>
      <c r="F242" s="1498"/>
      <c r="G242" s="1498"/>
    </row>
    <row r="243" spans="1:7" ht="14.25" hidden="1">
      <c r="A243" s="1498"/>
      <c r="B243" s="1498"/>
      <c r="C243" s="1498"/>
      <c r="D243" s="1498"/>
      <c r="E243" s="1498"/>
      <c r="F243" s="1498"/>
      <c r="G243" s="1498"/>
    </row>
    <row r="244" spans="1:7" ht="14.25" hidden="1">
      <c r="A244" s="1498"/>
      <c r="B244" s="1498"/>
      <c r="C244" s="1498"/>
      <c r="D244" s="1498"/>
      <c r="E244" s="1498"/>
      <c r="F244" s="1498"/>
      <c r="G244" s="1498"/>
    </row>
    <row r="245" spans="1:7" ht="14.25" hidden="1">
      <c r="A245" s="1498"/>
      <c r="B245" s="1498"/>
      <c r="C245" s="1498"/>
      <c r="D245" s="1498"/>
      <c r="E245" s="1498"/>
      <c r="F245" s="1498"/>
      <c r="G245" s="1498"/>
    </row>
    <row r="246" spans="1:7" ht="14.25" hidden="1">
      <c r="A246" s="1498"/>
      <c r="B246" s="1498"/>
      <c r="C246" s="1498"/>
      <c r="D246" s="1498"/>
      <c r="E246" s="1498"/>
      <c r="F246" s="1498"/>
      <c r="G246" s="1498"/>
    </row>
    <row r="247" spans="1:7" ht="14.25" hidden="1">
      <c r="A247" s="1498"/>
      <c r="B247" s="1498"/>
      <c r="C247" s="1498"/>
      <c r="D247" s="1498"/>
      <c r="E247" s="1498"/>
      <c r="F247" s="1498"/>
      <c r="G247" s="1498"/>
    </row>
    <row r="248" spans="1:7" ht="14.25" hidden="1">
      <c r="A248" s="1498"/>
      <c r="B248" s="1498"/>
      <c r="C248" s="1498"/>
      <c r="D248" s="1498"/>
      <c r="E248" s="1498"/>
      <c r="F248" s="1498"/>
      <c r="G248" s="1498"/>
    </row>
    <row r="249" spans="1:7" ht="14.25" hidden="1">
      <c r="A249" s="1498"/>
      <c r="B249" s="1498"/>
      <c r="C249" s="1498"/>
      <c r="D249" s="1498"/>
      <c r="E249" s="1498"/>
      <c r="F249" s="1498"/>
      <c r="G249" s="1498"/>
    </row>
    <row r="250" spans="1:7" ht="14.25" hidden="1">
      <c r="A250" s="1498"/>
      <c r="B250" s="1498"/>
      <c r="C250" s="1498"/>
      <c r="D250" s="1498"/>
      <c r="E250" s="1498"/>
      <c r="F250" s="1498"/>
      <c r="G250" s="1498"/>
    </row>
    <row r="251" spans="1:7" ht="14.25" hidden="1">
      <c r="A251" s="1498"/>
      <c r="B251" s="1498"/>
      <c r="C251" s="1498"/>
      <c r="D251" s="1498"/>
      <c r="E251" s="1498"/>
      <c r="F251" s="1498"/>
      <c r="G251" s="1498"/>
    </row>
    <row r="252" spans="1:7" ht="14.25" hidden="1">
      <c r="A252" s="1498"/>
      <c r="B252" s="1498"/>
      <c r="C252" s="1498"/>
      <c r="D252" s="1498"/>
      <c r="E252" s="1498"/>
      <c r="F252" s="1498"/>
      <c r="G252" s="1498"/>
    </row>
    <row r="253" spans="1:7" ht="14.25" hidden="1">
      <c r="A253" s="1498"/>
      <c r="B253" s="1498"/>
      <c r="C253" s="1498"/>
      <c r="D253" s="1498"/>
      <c r="E253" s="1498"/>
      <c r="F253" s="1498"/>
      <c r="G253" s="1498"/>
    </row>
    <row r="254" spans="1:7" ht="14.25" hidden="1">
      <c r="A254" s="1498"/>
      <c r="B254" s="1498"/>
      <c r="C254" s="1498"/>
      <c r="D254" s="1498"/>
      <c r="E254" s="1498"/>
      <c r="F254" s="1498"/>
      <c r="G254" s="1498"/>
    </row>
    <row r="255" spans="1:7" ht="14.25" hidden="1">
      <c r="A255" s="1498"/>
      <c r="B255" s="1498"/>
      <c r="C255" s="1498"/>
      <c r="D255" s="1498"/>
      <c r="E255" s="1498"/>
      <c r="F255" s="1498"/>
      <c r="G255" s="1498"/>
    </row>
    <row r="256" spans="1:7" ht="14.25" hidden="1">
      <c r="A256" s="1498"/>
      <c r="B256" s="1498"/>
      <c r="C256" s="1498"/>
      <c r="D256" s="1498"/>
      <c r="E256" s="1498"/>
      <c r="F256" s="1498"/>
      <c r="G256" s="1498"/>
    </row>
    <row r="257" spans="1:7" ht="14.25" hidden="1">
      <c r="A257" s="1498"/>
      <c r="B257" s="1498"/>
      <c r="C257" s="1498"/>
      <c r="D257" s="1498"/>
      <c r="E257" s="1498"/>
      <c r="F257" s="1498"/>
      <c r="G257" s="1498"/>
    </row>
    <row r="258" spans="1:7" ht="14.25" hidden="1">
      <c r="A258" s="1498"/>
      <c r="B258" s="1498"/>
      <c r="C258" s="1498"/>
      <c r="D258" s="1498"/>
      <c r="E258" s="1498"/>
      <c r="F258" s="1498"/>
      <c r="G258" s="1498"/>
    </row>
    <row r="259" spans="1:7" ht="14.25" hidden="1">
      <c r="A259" s="1498"/>
      <c r="B259" s="1498"/>
      <c r="C259" s="1498"/>
      <c r="D259" s="1498"/>
      <c r="E259" s="1498"/>
      <c r="F259" s="1498"/>
      <c r="G259" s="1498"/>
    </row>
    <row r="260" spans="1:7" ht="14.25" hidden="1">
      <c r="A260" s="1498"/>
      <c r="B260" s="1498"/>
      <c r="C260" s="1498"/>
      <c r="D260" s="1498"/>
      <c r="E260" s="1498"/>
      <c r="F260" s="1498"/>
      <c r="G260" s="1498"/>
    </row>
    <row r="261" spans="1:7" ht="14.25" hidden="1">
      <c r="A261" s="1498"/>
      <c r="B261" s="1498"/>
      <c r="C261" s="1498"/>
      <c r="D261" s="1498"/>
      <c r="E261" s="1498"/>
      <c r="F261" s="1498"/>
      <c r="G261" s="1498"/>
    </row>
    <row r="262" spans="1:7" ht="14.25" hidden="1">
      <c r="A262" s="1498"/>
      <c r="B262" s="1498"/>
      <c r="C262" s="1498"/>
      <c r="D262" s="1498"/>
      <c r="E262" s="1498"/>
      <c r="F262" s="1498"/>
      <c r="G262" s="1498"/>
    </row>
    <row r="263" spans="1:7" ht="14.25" hidden="1">
      <c r="A263" s="1498"/>
      <c r="B263" s="1498"/>
      <c r="C263" s="1498"/>
      <c r="D263" s="1498"/>
      <c r="E263" s="1498"/>
      <c r="F263" s="1498"/>
      <c r="G263" s="1498"/>
    </row>
    <row r="264" spans="1:7" ht="14.25" hidden="1">
      <c r="A264" s="1498"/>
      <c r="B264" s="1498"/>
      <c r="C264" s="1498"/>
      <c r="D264" s="1498"/>
      <c r="E264" s="1498"/>
      <c r="F264" s="1498"/>
      <c r="G264" s="1498"/>
    </row>
    <row r="265" spans="1:7" ht="14.25" hidden="1">
      <c r="A265" s="1498"/>
      <c r="B265" s="1498"/>
      <c r="C265" s="1498"/>
      <c r="D265" s="1498"/>
      <c r="E265" s="1498"/>
      <c r="F265" s="1498"/>
      <c r="G265" s="1498"/>
    </row>
    <row r="266" spans="1:7" ht="14.25" hidden="1">
      <c r="A266" s="1498"/>
      <c r="B266" s="1498"/>
      <c r="C266" s="1498"/>
      <c r="D266" s="1498"/>
      <c r="E266" s="1498"/>
      <c r="F266" s="1498"/>
      <c r="G266" s="1498"/>
    </row>
    <row r="267" spans="1:7" ht="14.25" hidden="1">
      <c r="A267" s="1498"/>
      <c r="B267" s="1498"/>
      <c r="C267" s="1498"/>
      <c r="D267" s="1498"/>
      <c r="E267" s="1498"/>
      <c r="F267" s="1498"/>
      <c r="G267" s="1498"/>
    </row>
    <row r="268" spans="1:7" ht="14.25" hidden="1">
      <c r="A268" s="1498"/>
      <c r="B268" s="1498"/>
      <c r="C268" s="1498"/>
      <c r="D268" s="1498"/>
      <c r="E268" s="1498"/>
      <c r="F268" s="1498"/>
      <c r="G268" s="1498"/>
    </row>
    <row r="269" spans="1:7" ht="14.25" hidden="1">
      <c r="A269" s="1498"/>
      <c r="B269" s="1498"/>
      <c r="C269" s="1498"/>
      <c r="D269" s="1498"/>
      <c r="E269" s="1498"/>
      <c r="F269" s="1498"/>
      <c r="G269" s="1498"/>
    </row>
    <row r="270" spans="1:7" ht="14.25" hidden="1">
      <c r="A270" s="1498"/>
      <c r="B270" s="1498"/>
      <c r="C270" s="1498"/>
      <c r="D270" s="1498"/>
      <c r="E270" s="1498"/>
      <c r="F270" s="1498"/>
      <c r="G270" s="1498"/>
    </row>
    <row r="271" spans="1:7" ht="14.25" hidden="1">
      <c r="A271" s="1498"/>
      <c r="B271" s="1498"/>
      <c r="C271" s="1498"/>
      <c r="D271" s="1498"/>
      <c r="E271" s="1498"/>
      <c r="F271" s="1498"/>
      <c r="G271" s="1498"/>
    </row>
    <row r="272" spans="1:7" ht="14.25" hidden="1">
      <c r="A272" s="1498"/>
      <c r="B272" s="1498"/>
      <c r="C272" s="1498"/>
      <c r="D272" s="1498"/>
      <c r="E272" s="1498"/>
      <c r="F272" s="1498"/>
      <c r="G272" s="1498"/>
    </row>
    <row r="273" spans="1:7" ht="14.25" hidden="1">
      <c r="A273" s="1498"/>
      <c r="B273" s="1498"/>
      <c r="C273" s="1498"/>
      <c r="D273" s="1498"/>
      <c r="E273" s="1498"/>
      <c r="F273" s="1498"/>
      <c r="G273" s="1498"/>
    </row>
    <row r="274" spans="1:7" ht="14.25" hidden="1">
      <c r="A274" s="1498"/>
      <c r="B274" s="1498"/>
      <c r="C274" s="1498"/>
      <c r="D274" s="1498"/>
      <c r="E274" s="1498"/>
      <c r="F274" s="1498"/>
      <c r="G274" s="1498"/>
    </row>
    <row r="275" spans="1:7" ht="14.25" hidden="1">
      <c r="A275" s="1498"/>
      <c r="B275" s="1498"/>
      <c r="C275" s="1498"/>
      <c r="D275" s="1498"/>
      <c r="E275" s="1498"/>
      <c r="F275" s="1498"/>
      <c r="G275" s="1498"/>
    </row>
    <row r="276" spans="1:7" ht="14.25" hidden="1">
      <c r="A276" s="1498"/>
      <c r="B276" s="1498"/>
      <c r="C276" s="1498"/>
      <c r="D276" s="1498"/>
      <c r="E276" s="1498"/>
      <c r="F276" s="1498"/>
      <c r="G276" s="1498"/>
    </row>
    <row r="277" spans="1:7" ht="14.25" hidden="1">
      <c r="A277" s="1498"/>
      <c r="B277" s="1498"/>
      <c r="C277" s="1498"/>
      <c r="D277" s="1498"/>
      <c r="E277" s="1498"/>
      <c r="F277" s="1498"/>
      <c r="G277" s="1498"/>
    </row>
    <row r="278" spans="1:7" ht="14.25" hidden="1">
      <c r="A278" s="1498"/>
      <c r="B278" s="1498"/>
      <c r="C278" s="1498"/>
      <c r="D278" s="1498"/>
      <c r="E278" s="1498"/>
      <c r="F278" s="1498"/>
      <c r="G278" s="1498"/>
    </row>
    <row r="279" spans="1:7" ht="14.25" hidden="1">
      <c r="A279" s="1498"/>
      <c r="B279" s="1498"/>
      <c r="C279" s="1498"/>
      <c r="D279" s="1498"/>
      <c r="E279" s="1498"/>
      <c r="F279" s="1498"/>
      <c r="G279" s="1498"/>
    </row>
    <row r="280" spans="1:7" ht="14.25" hidden="1">
      <c r="A280" s="1498"/>
      <c r="B280" s="1498"/>
      <c r="C280" s="1498"/>
      <c r="D280" s="1498"/>
      <c r="E280" s="1498"/>
      <c r="F280" s="1498"/>
      <c r="G280" s="1498"/>
    </row>
    <row r="281" spans="1:7" ht="14.25" hidden="1">
      <c r="A281" s="1498"/>
      <c r="B281" s="1498"/>
      <c r="C281" s="1498"/>
      <c r="D281" s="1498"/>
      <c r="E281" s="1498"/>
      <c r="F281" s="1498"/>
      <c r="G281" s="1498"/>
    </row>
    <row r="282" spans="1:7" ht="14.25" hidden="1">
      <c r="A282" s="1498"/>
      <c r="B282" s="1498"/>
      <c r="C282" s="1498"/>
      <c r="D282" s="1498"/>
      <c r="E282" s="1498"/>
      <c r="F282" s="1498"/>
      <c r="G282" s="1498"/>
    </row>
    <row r="283" spans="1:7" ht="14.25" hidden="1">
      <c r="A283" s="1498"/>
      <c r="B283" s="1498"/>
      <c r="C283" s="1498"/>
      <c r="D283" s="1498"/>
      <c r="E283" s="1498"/>
      <c r="F283" s="1498"/>
      <c r="G283" s="1498"/>
    </row>
    <row r="284" spans="1:7" ht="14.25" hidden="1">
      <c r="A284" s="1498"/>
      <c r="B284" s="1498"/>
      <c r="C284" s="1498"/>
      <c r="D284" s="1498"/>
      <c r="E284" s="1498"/>
      <c r="F284" s="1498"/>
      <c r="G284" s="1498"/>
    </row>
    <row r="285" spans="1:7" ht="14.25" hidden="1">
      <c r="A285" s="1498"/>
      <c r="B285" s="1498"/>
      <c r="C285" s="1498"/>
      <c r="D285" s="1498"/>
      <c r="E285" s="1498"/>
      <c r="F285" s="1498"/>
      <c r="G285" s="1498"/>
    </row>
    <row r="286" spans="1:7" ht="14.25" hidden="1">
      <c r="A286" s="1498"/>
      <c r="B286" s="1498"/>
      <c r="C286" s="1498"/>
      <c r="D286" s="1498"/>
      <c r="E286" s="1498"/>
      <c r="F286" s="1498"/>
      <c r="G286" s="1498"/>
    </row>
    <row r="287" spans="1:7" ht="14.25" hidden="1">
      <c r="A287" s="1498"/>
      <c r="B287" s="1498"/>
      <c r="C287" s="1498"/>
      <c r="D287" s="1498"/>
      <c r="E287" s="1498"/>
      <c r="F287" s="1498"/>
      <c r="G287" s="1498"/>
    </row>
    <row r="288" spans="1:7" ht="14.25" hidden="1">
      <c r="A288" s="1498"/>
      <c r="B288" s="1498"/>
      <c r="C288" s="1498"/>
      <c r="D288" s="1498"/>
      <c r="E288" s="1498"/>
      <c r="F288" s="1498"/>
      <c r="G288" s="1498"/>
    </row>
    <row r="289" spans="1:7" ht="14.25" hidden="1">
      <c r="A289" s="1498"/>
      <c r="B289" s="1498"/>
      <c r="C289" s="1498"/>
      <c r="D289" s="1498"/>
      <c r="E289" s="1498"/>
      <c r="F289" s="1498"/>
      <c r="G289" s="1498"/>
    </row>
    <row r="290" spans="1:7" ht="14.25" hidden="1">
      <c r="A290" s="1498"/>
      <c r="B290" s="1498"/>
      <c r="C290" s="1498"/>
      <c r="D290" s="1498"/>
      <c r="E290" s="1498"/>
      <c r="F290" s="1498"/>
      <c r="G290" s="1498"/>
    </row>
    <row r="291" spans="1:7" ht="14.25" hidden="1">
      <c r="A291" s="1498"/>
      <c r="B291" s="1498"/>
      <c r="C291" s="1498"/>
      <c r="D291" s="1498"/>
      <c r="E291" s="1498"/>
      <c r="F291" s="1498"/>
      <c r="G291" s="1498"/>
    </row>
    <row r="292" spans="1:7" ht="14.25" hidden="1">
      <c r="A292" s="1498"/>
      <c r="B292" s="1498"/>
      <c r="C292" s="1498"/>
      <c r="D292" s="1498"/>
      <c r="E292" s="1498"/>
      <c r="F292" s="1498"/>
      <c r="G292" s="1498"/>
    </row>
    <row r="293" spans="1:7" ht="14.25" hidden="1">
      <c r="A293" s="1498"/>
      <c r="B293" s="1498"/>
      <c r="C293" s="1498"/>
      <c r="D293" s="1498"/>
      <c r="E293" s="1498"/>
      <c r="F293" s="1498"/>
      <c r="G293" s="1498"/>
    </row>
    <row r="294" spans="1:7" ht="14.25" hidden="1">
      <c r="A294" s="1498"/>
      <c r="B294" s="1498"/>
      <c r="C294" s="1498"/>
      <c r="D294" s="1498"/>
      <c r="E294" s="1498"/>
      <c r="F294" s="1498"/>
      <c r="G294" s="1498"/>
    </row>
    <row r="295" spans="1:7" ht="14.25" hidden="1">
      <c r="A295" s="1498"/>
      <c r="B295" s="1498"/>
      <c r="C295" s="1498"/>
      <c r="D295" s="1498"/>
      <c r="E295" s="1498"/>
      <c r="F295" s="1498"/>
      <c r="G295" s="1498"/>
    </row>
    <row r="296" spans="1:7" ht="14.25" hidden="1">
      <c r="A296" s="1498"/>
      <c r="B296" s="1498"/>
      <c r="C296" s="1498"/>
      <c r="D296" s="1498"/>
      <c r="E296" s="1498"/>
      <c r="F296" s="1498"/>
      <c r="G296" s="1498"/>
    </row>
    <row r="297" spans="1:7" ht="14.25" hidden="1">
      <c r="A297" s="1498"/>
      <c r="B297" s="1498"/>
      <c r="C297" s="1498"/>
      <c r="D297" s="1498"/>
      <c r="E297" s="1498"/>
      <c r="F297" s="1498"/>
      <c r="G297" s="1498"/>
    </row>
    <row r="298" spans="1:7" ht="14.25" hidden="1">
      <c r="A298" s="1498"/>
      <c r="B298" s="1498"/>
      <c r="C298" s="1498"/>
      <c r="D298" s="1498"/>
      <c r="E298" s="1498"/>
      <c r="F298" s="1498"/>
      <c r="G298" s="1498"/>
    </row>
    <row r="299" spans="1:7" ht="14.25" hidden="1">
      <c r="A299" s="1498"/>
      <c r="B299" s="1498"/>
      <c r="C299" s="1498"/>
      <c r="D299" s="1498"/>
      <c r="E299" s="1498"/>
      <c r="F299" s="1498"/>
      <c r="G299" s="1498"/>
    </row>
    <row r="300" spans="1:7" ht="14.25" hidden="1">
      <c r="A300" s="1498"/>
      <c r="B300" s="1498"/>
      <c r="C300" s="1498"/>
      <c r="D300" s="1498"/>
      <c r="E300" s="1498"/>
      <c r="F300" s="1498"/>
      <c r="G300" s="1498"/>
    </row>
    <row r="301" spans="1:7" ht="14.25" hidden="1">
      <c r="A301" s="1498"/>
      <c r="B301" s="1498"/>
      <c r="C301" s="1498"/>
      <c r="D301" s="1498"/>
      <c r="E301" s="1498"/>
      <c r="F301" s="1498"/>
      <c r="G301" s="1498"/>
    </row>
    <row r="302" spans="1:7" ht="14.25" hidden="1">
      <c r="A302" s="1498"/>
      <c r="B302" s="1498"/>
      <c r="C302" s="1498"/>
      <c r="D302" s="1498"/>
      <c r="E302" s="1498"/>
      <c r="F302" s="1498"/>
      <c r="G302" s="1498"/>
    </row>
    <row r="303" spans="1:7" ht="14.25" hidden="1">
      <c r="A303" s="1498"/>
      <c r="B303" s="1498"/>
      <c r="C303" s="1498"/>
      <c r="D303" s="1498"/>
      <c r="E303" s="1498"/>
      <c r="F303" s="1498"/>
      <c r="G303" s="1498"/>
    </row>
    <row r="304" spans="1:7" ht="14.25" hidden="1">
      <c r="A304" s="1498"/>
      <c r="B304" s="1498"/>
      <c r="C304" s="1498"/>
      <c r="D304" s="1498"/>
      <c r="E304" s="1498"/>
      <c r="F304" s="1498"/>
      <c r="G304" s="1498"/>
    </row>
    <row r="305" spans="1:7" ht="14.25" hidden="1">
      <c r="A305" s="1498"/>
      <c r="B305" s="1498"/>
      <c r="C305" s="1498"/>
      <c r="D305" s="1498"/>
      <c r="E305" s="1498"/>
      <c r="F305" s="1498"/>
      <c r="G305" s="1498"/>
    </row>
    <row r="306" spans="1:7" ht="14.25" hidden="1">
      <c r="A306" s="1498"/>
      <c r="B306" s="1498"/>
      <c r="C306" s="1498"/>
      <c r="D306" s="1498"/>
      <c r="E306" s="1498"/>
      <c r="F306" s="1498"/>
      <c r="G306" s="1498"/>
    </row>
    <row r="307" spans="1:7" ht="14.25" hidden="1">
      <c r="A307" s="1498"/>
      <c r="B307" s="1498"/>
      <c r="C307" s="1498"/>
      <c r="D307" s="1498"/>
      <c r="E307" s="1498"/>
      <c r="F307" s="1498"/>
      <c r="G307" s="1498"/>
    </row>
    <row r="308" spans="1:7" ht="14.25" hidden="1">
      <c r="A308" s="1498"/>
      <c r="B308" s="1498"/>
      <c r="C308" s="1498"/>
      <c r="D308" s="1498"/>
      <c r="E308" s="1498"/>
      <c r="F308" s="1498"/>
      <c r="G308" s="1498"/>
    </row>
    <row r="309" spans="1:7" ht="14.25" hidden="1">
      <c r="A309" s="1498"/>
      <c r="B309" s="1498"/>
      <c r="C309" s="1498"/>
      <c r="D309" s="1498"/>
      <c r="E309" s="1498"/>
      <c r="F309" s="1498"/>
      <c r="G309" s="1498"/>
    </row>
    <row r="310" spans="1:7" ht="14.25" hidden="1">
      <c r="A310" s="1498"/>
      <c r="B310" s="1498"/>
      <c r="C310" s="1498"/>
      <c r="D310" s="1498"/>
      <c r="E310" s="1498"/>
      <c r="F310" s="1498"/>
      <c r="G310" s="1498"/>
    </row>
    <row r="311" spans="1:7" ht="14.25" hidden="1">
      <c r="A311" s="1498"/>
      <c r="B311" s="1498"/>
      <c r="C311" s="1498"/>
      <c r="D311" s="1498"/>
      <c r="E311" s="1498"/>
      <c r="F311" s="1498"/>
      <c r="G311" s="1498"/>
    </row>
    <row r="312" spans="1:7" ht="14.25" hidden="1">
      <c r="A312" s="1498"/>
      <c r="B312" s="1498"/>
      <c r="C312" s="1498"/>
      <c r="D312" s="1498"/>
      <c r="E312" s="1498"/>
      <c r="F312" s="1498"/>
      <c r="G312" s="1498"/>
    </row>
    <row r="313" spans="1:7" ht="14.25" hidden="1">
      <c r="A313" s="1498"/>
      <c r="B313" s="1498"/>
      <c r="C313" s="1498"/>
      <c r="D313" s="1498"/>
      <c r="E313" s="1498"/>
      <c r="F313" s="1498"/>
      <c r="G313" s="1498"/>
    </row>
    <row r="314" spans="1:7" ht="14.25" hidden="1">
      <c r="A314" s="1498"/>
      <c r="B314" s="1498"/>
      <c r="C314" s="1498"/>
      <c r="D314" s="1498"/>
      <c r="E314" s="1498"/>
      <c r="F314" s="1498"/>
      <c r="G314" s="1498"/>
    </row>
    <row r="315" spans="1:7" ht="14.25" hidden="1">
      <c r="A315" s="1498"/>
      <c r="B315" s="1498"/>
      <c r="C315" s="1498"/>
      <c r="D315" s="1498"/>
      <c r="E315" s="1498"/>
      <c r="F315" s="1498"/>
      <c r="G315" s="1498"/>
    </row>
    <row r="316" spans="1:7" ht="14.25" hidden="1">
      <c r="A316" s="1498"/>
      <c r="B316" s="1498"/>
      <c r="C316" s="1498"/>
      <c r="D316" s="1498"/>
      <c r="E316" s="1498"/>
      <c r="F316" s="1498"/>
      <c r="G316" s="1498"/>
    </row>
    <row r="317" spans="1:7" ht="14.25" hidden="1">
      <c r="A317" s="1498"/>
      <c r="B317" s="1498"/>
      <c r="C317" s="1498"/>
      <c r="D317" s="1498"/>
      <c r="E317" s="1498"/>
      <c r="F317" s="1498"/>
      <c r="G317" s="1498"/>
    </row>
    <row r="318" spans="1:7" ht="14.25" hidden="1">
      <c r="A318" s="1498"/>
      <c r="B318" s="1498"/>
      <c r="C318" s="1498"/>
      <c r="D318" s="1498"/>
      <c r="E318" s="1498"/>
      <c r="F318" s="1498"/>
      <c r="G318" s="1498"/>
    </row>
    <row r="319" spans="1:7" ht="14.25" hidden="1">
      <c r="A319" s="1498"/>
      <c r="B319" s="1498"/>
      <c r="C319" s="1498"/>
      <c r="D319" s="1498"/>
      <c r="E319" s="1498"/>
      <c r="F319" s="1498"/>
      <c r="G319" s="1498"/>
    </row>
    <row r="320" spans="1:7" ht="14.25" hidden="1">
      <c r="A320" s="1498"/>
      <c r="B320" s="1498"/>
      <c r="C320" s="1498"/>
      <c r="D320" s="1498"/>
      <c r="E320" s="1498"/>
      <c r="F320" s="1498"/>
      <c r="G320" s="1498"/>
    </row>
    <row r="321" spans="1:7" ht="14.25" hidden="1">
      <c r="A321" s="1498"/>
      <c r="B321" s="1498"/>
      <c r="C321" s="1498"/>
      <c r="D321" s="1498"/>
      <c r="E321" s="1498"/>
      <c r="F321" s="1498"/>
      <c r="G321" s="1498"/>
    </row>
    <row r="322" spans="1:7" ht="14.25" hidden="1">
      <c r="A322" s="1498"/>
      <c r="B322" s="1498"/>
      <c r="C322" s="1498"/>
      <c r="D322" s="1498"/>
      <c r="E322" s="1498"/>
      <c r="F322" s="1498"/>
      <c r="G322" s="1498"/>
    </row>
    <row r="323" spans="1:7" ht="14.25" hidden="1">
      <c r="A323" s="1498"/>
      <c r="B323" s="1498"/>
      <c r="C323" s="1498"/>
      <c r="D323" s="1498"/>
      <c r="E323" s="1498"/>
      <c r="F323" s="1498"/>
      <c r="G323" s="1498"/>
    </row>
    <row r="324" spans="1:7" ht="14.25" hidden="1">
      <c r="A324" s="1498"/>
      <c r="B324" s="1498"/>
      <c r="C324" s="1498"/>
      <c r="D324" s="1498"/>
      <c r="E324" s="1498"/>
      <c r="F324" s="1498"/>
      <c r="G324" s="1498"/>
    </row>
    <row r="325" spans="1:7" ht="14.25" hidden="1">
      <c r="A325" s="1498"/>
      <c r="B325" s="1498"/>
      <c r="C325" s="1498"/>
      <c r="D325" s="1498"/>
      <c r="E325" s="1498"/>
      <c r="F325" s="1498"/>
      <c r="G325" s="1498"/>
    </row>
    <row r="326" spans="1:7" ht="14.25" hidden="1">
      <c r="A326" s="1498"/>
      <c r="B326" s="1498"/>
      <c r="C326" s="1498"/>
      <c r="D326" s="1498"/>
      <c r="E326" s="1498"/>
      <c r="F326" s="1498"/>
      <c r="G326" s="1498"/>
    </row>
    <row r="327" spans="1:7" ht="14.25" hidden="1">
      <c r="A327" s="1498"/>
      <c r="B327" s="1498"/>
      <c r="C327" s="1498"/>
      <c r="D327" s="1498"/>
      <c r="E327" s="1498"/>
      <c r="F327" s="1498"/>
      <c r="G327" s="1498"/>
    </row>
    <row r="328" spans="1:7" ht="14.25" hidden="1">
      <c r="A328" s="1498"/>
      <c r="B328" s="1498"/>
      <c r="C328" s="1498"/>
      <c r="D328" s="1498"/>
      <c r="E328" s="1498"/>
      <c r="F328" s="1498"/>
      <c r="G328" s="1498"/>
    </row>
    <row r="329" spans="1:7" ht="14.25" hidden="1">
      <c r="A329" s="1498"/>
      <c r="B329" s="1498"/>
      <c r="C329" s="1498"/>
      <c r="D329" s="1498"/>
      <c r="E329" s="1498"/>
      <c r="F329" s="1498"/>
      <c r="G329" s="1498"/>
    </row>
    <row r="330" spans="1:7" ht="14.25" hidden="1">
      <c r="A330" s="1498"/>
      <c r="B330" s="1498"/>
      <c r="C330" s="1498"/>
      <c r="D330" s="1498"/>
      <c r="E330" s="1498"/>
      <c r="F330" s="1498"/>
      <c r="G330" s="1498"/>
    </row>
    <row r="331" spans="1:7" ht="14.25" hidden="1">
      <c r="A331" s="1498"/>
      <c r="B331" s="1498"/>
      <c r="C331" s="1498"/>
      <c r="D331" s="1498"/>
      <c r="E331" s="1498"/>
      <c r="F331" s="1498"/>
      <c r="G331" s="1498"/>
    </row>
    <row r="332" spans="1:7" ht="14.25" hidden="1">
      <c r="A332" s="1498"/>
      <c r="B332" s="1498"/>
      <c r="C332" s="1498"/>
      <c r="D332" s="1498"/>
      <c r="E332" s="1498"/>
      <c r="F332" s="1498"/>
      <c r="G332" s="1498"/>
    </row>
    <row r="333" spans="1:7" ht="14.25" hidden="1">
      <c r="A333" s="1498"/>
      <c r="B333" s="1498"/>
      <c r="C333" s="1498"/>
      <c r="D333" s="1498"/>
      <c r="E333" s="1498"/>
      <c r="F333" s="1498"/>
      <c r="G333" s="1498"/>
    </row>
    <row r="334" spans="1:7" ht="14.25" hidden="1">
      <c r="A334" s="1498"/>
      <c r="B334" s="1498"/>
      <c r="C334" s="1498"/>
      <c r="D334" s="1498"/>
      <c r="E334" s="1498"/>
      <c r="F334" s="1498"/>
      <c r="G334" s="1498"/>
    </row>
    <row r="335" spans="1:7" ht="14.25" hidden="1">
      <c r="A335" s="1498"/>
      <c r="B335" s="1498"/>
      <c r="C335" s="1498"/>
      <c r="D335" s="1498"/>
      <c r="E335" s="1498"/>
      <c r="F335" s="1498"/>
      <c r="G335" s="1498"/>
    </row>
    <row r="336" spans="1:7" ht="14.25" hidden="1">
      <c r="A336" s="1498"/>
      <c r="B336" s="1498"/>
      <c r="C336" s="1498"/>
      <c r="D336" s="1498"/>
      <c r="E336" s="1498"/>
      <c r="F336" s="1498"/>
      <c r="G336" s="1498"/>
    </row>
    <row r="337" spans="1:7" ht="14.25" hidden="1">
      <c r="A337" s="1498"/>
      <c r="B337" s="1498"/>
      <c r="C337" s="1498"/>
      <c r="D337" s="1498"/>
      <c r="E337" s="1498"/>
      <c r="F337" s="1498"/>
      <c r="G337" s="1498"/>
    </row>
    <row r="338" spans="1:7" ht="14.25" hidden="1">
      <c r="A338" s="1498"/>
      <c r="B338" s="1498"/>
      <c r="C338" s="1498"/>
      <c r="D338" s="1498"/>
      <c r="E338" s="1498"/>
      <c r="F338" s="1498"/>
      <c r="G338" s="1498"/>
    </row>
    <row r="339" spans="1:7" ht="14.25" hidden="1">
      <c r="A339" s="1498"/>
      <c r="B339" s="1498"/>
      <c r="C339" s="1498"/>
      <c r="D339" s="1498"/>
      <c r="E339" s="1498"/>
      <c r="F339" s="1498"/>
      <c r="G339" s="1498"/>
    </row>
    <row r="340" spans="1:7" ht="14.25" hidden="1">
      <c r="A340" s="1498"/>
      <c r="B340" s="1498"/>
      <c r="C340" s="1498"/>
      <c r="D340" s="1498"/>
      <c r="E340" s="1498"/>
      <c r="F340" s="1498"/>
      <c r="G340" s="1498"/>
    </row>
    <row r="341" spans="1:7" ht="14.25" hidden="1">
      <c r="A341" s="1498"/>
      <c r="B341" s="1498"/>
      <c r="C341" s="1498"/>
      <c r="D341" s="1498"/>
      <c r="E341" s="1498"/>
      <c r="F341" s="1498"/>
      <c r="G341" s="1498"/>
    </row>
    <row r="342" spans="1:7" ht="14.25" hidden="1">
      <c r="A342" s="1498"/>
      <c r="B342" s="1498"/>
      <c r="C342" s="1498"/>
      <c r="D342" s="1498"/>
      <c r="E342" s="1498"/>
      <c r="F342" s="1498"/>
      <c r="G342" s="1498"/>
    </row>
    <row r="343" spans="1:7" ht="14.25" hidden="1">
      <c r="A343" s="1498"/>
      <c r="B343" s="1498"/>
      <c r="C343" s="1498"/>
      <c r="D343" s="1498"/>
      <c r="E343" s="1498"/>
      <c r="F343" s="1498"/>
      <c r="G343" s="1498"/>
    </row>
    <row r="344" spans="1:7" ht="14.25" hidden="1">
      <c r="A344" s="1498"/>
      <c r="B344" s="1498"/>
      <c r="C344" s="1498"/>
      <c r="D344" s="1498"/>
      <c r="E344" s="1498"/>
      <c r="F344" s="1498"/>
      <c r="G344" s="1498"/>
    </row>
    <row r="345" spans="1:7" ht="14.25" hidden="1">
      <c r="A345" s="1498"/>
      <c r="B345" s="1498"/>
      <c r="C345" s="1498"/>
      <c r="D345" s="1498"/>
      <c r="E345" s="1498"/>
      <c r="F345" s="1498"/>
      <c r="G345" s="1498"/>
    </row>
    <row r="346" spans="1:7" ht="14.25" hidden="1">
      <c r="A346" s="1498"/>
      <c r="B346" s="1498"/>
      <c r="C346" s="1498"/>
      <c r="D346" s="1498"/>
      <c r="E346" s="1498"/>
      <c r="F346" s="1498"/>
      <c r="G346" s="1498"/>
    </row>
    <row r="347" spans="1:7" ht="14.25" hidden="1">
      <c r="A347" s="1498"/>
      <c r="B347" s="1498"/>
      <c r="C347" s="1498"/>
      <c r="D347" s="1498"/>
      <c r="E347" s="1498"/>
      <c r="F347" s="1498"/>
      <c r="G347" s="1498"/>
    </row>
    <row r="348" spans="1:7" ht="14.25" hidden="1">
      <c r="A348" s="1498"/>
      <c r="B348" s="1498"/>
      <c r="C348" s="1498"/>
      <c r="D348" s="1498"/>
      <c r="E348" s="1498"/>
      <c r="F348" s="1498"/>
      <c r="G348" s="1498"/>
    </row>
    <row r="349" spans="1:7" ht="14.25" hidden="1">
      <c r="A349" s="1498"/>
      <c r="B349" s="1498"/>
      <c r="C349" s="1498"/>
      <c r="D349" s="1498"/>
      <c r="E349" s="1498"/>
      <c r="F349" s="1498"/>
      <c r="G349" s="1498"/>
    </row>
    <row r="350" spans="1:7" ht="14.25" hidden="1">
      <c r="A350" s="1498"/>
      <c r="B350" s="1498"/>
      <c r="C350" s="1498"/>
      <c r="D350" s="1498"/>
      <c r="E350" s="1498"/>
      <c r="F350" s="1498"/>
      <c r="G350" s="1498"/>
    </row>
    <row r="351" spans="1:7" ht="14.25" hidden="1">
      <c r="A351" s="1498"/>
      <c r="B351" s="1498"/>
      <c r="C351" s="1498"/>
      <c r="D351" s="1498"/>
      <c r="E351" s="1498"/>
      <c r="F351" s="1498"/>
      <c r="G351" s="1498"/>
    </row>
    <row r="352" spans="1:7" ht="14.25" hidden="1">
      <c r="A352" s="1498"/>
      <c r="B352" s="1498"/>
      <c r="C352" s="1498"/>
      <c r="D352" s="1498"/>
      <c r="E352" s="1498"/>
      <c r="F352" s="1498"/>
      <c r="G352" s="1498"/>
    </row>
    <row r="353" spans="1:7" ht="14.25" hidden="1">
      <c r="A353" s="1498"/>
      <c r="B353" s="1498"/>
      <c r="C353" s="1498"/>
      <c r="D353" s="1498"/>
      <c r="E353" s="1498"/>
      <c r="F353" s="1498"/>
      <c r="G353" s="1498"/>
    </row>
    <row r="354" spans="1:7" ht="14.25" hidden="1">
      <c r="A354" s="1498"/>
      <c r="B354" s="1498"/>
      <c r="C354" s="1498"/>
      <c r="D354" s="1498"/>
      <c r="E354" s="1498"/>
      <c r="F354" s="1498"/>
      <c r="G354" s="1498"/>
    </row>
    <row r="355" spans="1:7" ht="14.25" hidden="1">
      <c r="A355" s="1498"/>
      <c r="B355" s="1498"/>
      <c r="C355" s="1498"/>
      <c r="D355" s="1498"/>
      <c r="E355" s="1498"/>
      <c r="F355" s="1498"/>
      <c r="G355" s="1498"/>
    </row>
    <row r="356" spans="1:7" ht="14.25" hidden="1">
      <c r="A356" s="1498"/>
      <c r="B356" s="1498"/>
      <c r="C356" s="1498"/>
      <c r="D356" s="1498"/>
      <c r="E356" s="1498"/>
      <c r="F356" s="1498"/>
      <c r="G356" s="1498"/>
    </row>
    <row r="357" spans="1:7" ht="14.25" hidden="1">
      <c r="A357" s="1498"/>
      <c r="B357" s="1498"/>
      <c r="C357" s="1498"/>
      <c r="D357" s="1498"/>
      <c r="E357" s="1498"/>
      <c r="F357" s="1498"/>
      <c r="G357" s="1498"/>
    </row>
    <row r="358" spans="1:7" ht="14.25" hidden="1">
      <c r="A358" s="1498"/>
      <c r="B358" s="1498"/>
      <c r="C358" s="1498"/>
      <c r="D358" s="1498"/>
      <c r="E358" s="1498"/>
      <c r="F358" s="1498"/>
      <c r="G358" s="1498"/>
    </row>
    <row r="359" spans="1:7" ht="14.25" hidden="1">
      <c r="A359" s="1498"/>
      <c r="B359" s="1498"/>
      <c r="C359" s="1498"/>
      <c r="D359" s="1498"/>
      <c r="E359" s="1498"/>
      <c r="F359" s="1498"/>
      <c r="G359" s="1498"/>
    </row>
    <row r="360" spans="1:7" ht="14.25" hidden="1">
      <c r="A360" s="1498"/>
      <c r="B360" s="1498"/>
      <c r="C360" s="1498"/>
      <c r="D360" s="1498"/>
      <c r="E360" s="1498"/>
      <c r="F360" s="1498"/>
      <c r="G360" s="1498"/>
    </row>
    <row r="361" spans="1:7" ht="14.25" hidden="1">
      <c r="A361" s="1498"/>
      <c r="B361" s="1498"/>
      <c r="C361" s="1498"/>
      <c r="D361" s="1498"/>
      <c r="E361" s="1498"/>
      <c r="F361" s="1498"/>
      <c r="G361" s="1498"/>
    </row>
    <row r="362" spans="1:7" ht="14.25" hidden="1">
      <c r="A362" s="1498"/>
      <c r="B362" s="1498"/>
      <c r="C362" s="1498"/>
      <c r="D362" s="1498"/>
      <c r="E362" s="1498"/>
      <c r="F362" s="1498"/>
      <c r="G362" s="1498"/>
    </row>
    <row r="363" spans="1:7" ht="14.25" hidden="1">
      <c r="A363" s="1498"/>
      <c r="B363" s="1498"/>
      <c r="C363" s="1498"/>
      <c r="D363" s="1498"/>
      <c r="E363" s="1498"/>
      <c r="F363" s="1498"/>
      <c r="G363" s="1498"/>
    </row>
    <row r="364" spans="1:7" ht="14.25" hidden="1">
      <c r="A364" s="1498"/>
      <c r="B364" s="1498"/>
      <c r="C364" s="1498"/>
      <c r="D364" s="1498"/>
      <c r="E364" s="1498"/>
      <c r="F364" s="1498"/>
      <c r="G364" s="1498"/>
    </row>
    <row r="365" spans="1:7" ht="14.25" hidden="1">
      <c r="A365" s="1498"/>
      <c r="B365" s="1498"/>
      <c r="C365" s="1498"/>
      <c r="D365" s="1498"/>
      <c r="E365" s="1498"/>
      <c r="F365" s="1498"/>
      <c r="G365" s="1498"/>
    </row>
    <row r="366" spans="1:7" ht="14.25" hidden="1">
      <c r="A366" s="1498"/>
      <c r="B366" s="1498"/>
      <c r="C366" s="1498"/>
      <c r="D366" s="1498"/>
      <c r="E366" s="1498"/>
      <c r="F366" s="1498"/>
      <c r="G366" s="1498"/>
    </row>
    <row r="367" spans="1:7" ht="14.25" hidden="1">
      <c r="A367" s="1498"/>
      <c r="B367" s="1498"/>
      <c r="C367" s="1498"/>
      <c r="D367" s="1498"/>
      <c r="E367" s="1498"/>
      <c r="F367" s="1498"/>
      <c r="G367" s="1498"/>
    </row>
    <row r="368" spans="1:7" ht="14.25" hidden="1">
      <c r="A368" s="1498"/>
      <c r="B368" s="1498"/>
      <c r="C368" s="1498"/>
      <c r="D368" s="1498"/>
      <c r="E368" s="1498"/>
      <c r="F368" s="1498"/>
      <c r="G368" s="1498"/>
    </row>
    <row r="369" spans="1:7" ht="14.25" hidden="1">
      <c r="A369" s="1498"/>
      <c r="B369" s="1498"/>
      <c r="C369" s="1498"/>
      <c r="D369" s="1498"/>
      <c r="E369" s="1498"/>
      <c r="F369" s="1498"/>
      <c r="G369" s="1498"/>
    </row>
    <row r="370" spans="1:7" ht="14.25" hidden="1">
      <c r="A370" s="1498"/>
      <c r="B370" s="1498"/>
      <c r="C370" s="1498"/>
      <c r="D370" s="1498"/>
      <c r="E370" s="1498"/>
      <c r="F370" s="1498"/>
      <c r="G370" s="1498"/>
    </row>
    <row r="371" spans="1:7" ht="14.25" hidden="1">
      <c r="A371" s="1498"/>
      <c r="B371" s="1498"/>
      <c r="C371" s="1498"/>
      <c r="D371" s="1498"/>
      <c r="E371" s="1498"/>
      <c r="F371" s="1498"/>
      <c r="G371" s="1498"/>
    </row>
    <row r="372" spans="1:7" ht="14.25" hidden="1">
      <c r="A372" s="1498"/>
      <c r="B372" s="1498"/>
      <c r="C372" s="1498"/>
      <c r="D372" s="1498"/>
      <c r="E372" s="1498"/>
      <c r="F372" s="1498"/>
      <c r="G372" s="1498"/>
    </row>
    <row r="373" spans="1:7" ht="14.25" hidden="1">
      <c r="A373" s="1498"/>
      <c r="B373" s="1498"/>
      <c r="C373" s="1498"/>
      <c r="D373" s="1498"/>
      <c r="E373" s="1498"/>
      <c r="F373" s="1498"/>
      <c r="G373" s="1498"/>
    </row>
    <row r="374" spans="1:7" ht="14.25" hidden="1">
      <c r="A374" s="1498"/>
      <c r="B374" s="1498"/>
      <c r="C374" s="1498"/>
      <c r="D374" s="1498"/>
      <c r="E374" s="1498"/>
      <c r="F374" s="1498"/>
      <c r="G374" s="1498"/>
    </row>
    <row r="375" spans="1:7" ht="14.25" hidden="1">
      <c r="A375" s="1498"/>
      <c r="B375" s="1498"/>
      <c r="C375" s="1498"/>
      <c r="D375" s="1498"/>
      <c r="E375" s="1498"/>
      <c r="F375" s="1498"/>
      <c r="G375" s="1498"/>
    </row>
    <row r="376" spans="1:7" ht="14.25" hidden="1">
      <c r="A376" s="1498"/>
      <c r="B376" s="1498"/>
      <c r="C376" s="1498"/>
      <c r="D376" s="1498"/>
      <c r="E376" s="1498"/>
      <c r="F376" s="1498"/>
      <c r="G376" s="1498"/>
    </row>
    <row r="377" spans="1:7" ht="14.25" hidden="1">
      <c r="A377" s="1498"/>
      <c r="B377" s="1498"/>
      <c r="C377" s="1498"/>
      <c r="D377" s="1498"/>
      <c r="E377" s="1498"/>
      <c r="F377" s="1498"/>
      <c r="G377" s="1498"/>
    </row>
    <row r="378" spans="1:7" ht="14.25" hidden="1">
      <c r="A378" s="1498"/>
      <c r="B378" s="1498"/>
      <c r="C378" s="1498"/>
      <c r="D378" s="1498"/>
      <c r="E378" s="1498"/>
      <c r="F378" s="1498"/>
      <c r="G378" s="1498"/>
    </row>
    <row r="379" spans="1:7" ht="14.25" hidden="1">
      <c r="A379" s="1498"/>
      <c r="B379" s="1498"/>
      <c r="C379" s="1498"/>
      <c r="D379" s="1498"/>
      <c r="E379" s="1498"/>
      <c r="F379" s="1498"/>
      <c r="G379" s="1498"/>
    </row>
    <row r="380" spans="1:7" ht="14.25" hidden="1">
      <c r="A380" s="1498"/>
      <c r="B380" s="1498"/>
      <c r="C380" s="1498"/>
      <c r="D380" s="1498"/>
      <c r="E380" s="1498"/>
      <c r="F380" s="1498"/>
      <c r="G380" s="1498"/>
    </row>
    <row r="381" spans="1:7" ht="14.25" hidden="1">
      <c r="A381" s="1498"/>
      <c r="B381" s="1498"/>
      <c r="C381" s="1498"/>
      <c r="D381" s="1498"/>
      <c r="E381" s="1498"/>
      <c r="F381" s="1498"/>
      <c r="G381" s="1498"/>
    </row>
    <row r="382" spans="1:7" ht="14.25" hidden="1">
      <c r="A382" s="1498"/>
      <c r="B382" s="1498"/>
      <c r="C382" s="1498"/>
      <c r="D382" s="1498"/>
      <c r="E382" s="1498"/>
      <c r="F382" s="1498"/>
      <c r="G382" s="1498"/>
    </row>
    <row r="383" spans="1:7" ht="14.25" hidden="1">
      <c r="A383" s="1498"/>
      <c r="B383" s="1498"/>
      <c r="C383" s="1498"/>
      <c r="D383" s="1498"/>
      <c r="E383" s="1498"/>
      <c r="F383" s="1498"/>
      <c r="G383" s="1498"/>
    </row>
    <row r="384" spans="1:7" ht="14.25" hidden="1">
      <c r="A384" s="1498"/>
      <c r="B384" s="1498"/>
      <c r="C384" s="1498"/>
      <c r="D384" s="1498"/>
      <c r="E384" s="1498"/>
      <c r="F384" s="1498"/>
      <c r="G384" s="1498"/>
    </row>
    <row r="385" spans="1:7" ht="14.25" hidden="1">
      <c r="A385" s="1498"/>
      <c r="B385" s="1498"/>
      <c r="C385" s="1498"/>
      <c r="D385" s="1498"/>
      <c r="E385" s="1498"/>
      <c r="F385" s="1498"/>
      <c r="G385" s="1498"/>
    </row>
    <row r="386" spans="1:7" ht="14.25" hidden="1">
      <c r="A386" s="1498"/>
      <c r="B386" s="1498"/>
      <c r="C386" s="1498"/>
      <c r="D386" s="1498"/>
      <c r="E386" s="1498"/>
      <c r="F386" s="1498"/>
      <c r="G386" s="1498"/>
    </row>
    <row r="387" spans="1:7" ht="14.25" hidden="1">
      <c r="A387" s="1498"/>
      <c r="B387" s="1498"/>
      <c r="C387" s="1498"/>
      <c r="D387" s="1498"/>
      <c r="E387" s="1498"/>
      <c r="F387" s="1498"/>
      <c r="G387" s="1498"/>
    </row>
    <row r="388" spans="1:7" ht="14.25" hidden="1">
      <c r="A388" s="1498"/>
      <c r="B388" s="1498"/>
      <c r="C388" s="1498"/>
      <c r="D388" s="1498"/>
      <c r="E388" s="1498"/>
      <c r="F388" s="1498"/>
      <c r="G388" s="1498"/>
    </row>
    <row r="389" spans="1:7" ht="14.25" hidden="1">
      <c r="A389" s="1498"/>
      <c r="B389" s="1498"/>
      <c r="C389" s="1498"/>
      <c r="D389" s="1498"/>
      <c r="E389" s="1498"/>
      <c r="F389" s="1498"/>
      <c r="G389" s="1498"/>
    </row>
    <row r="390" spans="1:7" ht="14.25" hidden="1">
      <c r="A390" s="1498"/>
      <c r="B390" s="1498"/>
      <c r="C390" s="1498"/>
      <c r="D390" s="1498"/>
      <c r="E390" s="1498"/>
      <c r="F390" s="1498"/>
      <c r="G390" s="1498"/>
    </row>
    <row r="391" spans="1:7" ht="14.25" hidden="1">
      <c r="A391" s="1498"/>
      <c r="B391" s="1498"/>
      <c r="C391" s="1498"/>
      <c r="D391" s="1498"/>
      <c r="E391" s="1498"/>
      <c r="F391" s="1498"/>
      <c r="G391" s="1498"/>
    </row>
    <row r="392" spans="1:7" ht="14.25" hidden="1">
      <c r="A392" s="1498"/>
      <c r="B392" s="1498"/>
      <c r="C392" s="1498"/>
      <c r="D392" s="1498"/>
      <c r="E392" s="1498"/>
      <c r="F392" s="1498"/>
      <c r="G392" s="1498"/>
    </row>
    <row r="393" spans="1:7" ht="14.25" hidden="1">
      <c r="A393" s="1498"/>
      <c r="B393" s="1498"/>
      <c r="C393" s="1498"/>
      <c r="D393" s="1498"/>
      <c r="E393" s="1498"/>
      <c r="F393" s="1498"/>
      <c r="G393" s="1498"/>
    </row>
    <row r="394" spans="1:7" ht="14.25" hidden="1">
      <c r="A394" s="1498"/>
      <c r="B394" s="1498"/>
      <c r="C394" s="1498"/>
      <c r="D394" s="1498"/>
      <c r="E394" s="1498"/>
      <c r="F394" s="1498"/>
      <c r="G394" s="1498"/>
    </row>
    <row r="395" spans="1:7" ht="14.25" hidden="1">
      <c r="A395" s="1498"/>
      <c r="B395" s="1498"/>
      <c r="C395" s="1498"/>
      <c r="D395" s="1498"/>
      <c r="E395" s="1498"/>
      <c r="F395" s="1498"/>
      <c r="G395" s="1498"/>
    </row>
    <row r="396" spans="1:7" ht="14.25" hidden="1">
      <c r="A396" s="1498"/>
      <c r="B396" s="1498"/>
      <c r="C396" s="1498"/>
      <c r="D396" s="1498"/>
      <c r="E396" s="1498"/>
      <c r="F396" s="1498"/>
      <c r="G396" s="1498"/>
    </row>
    <row r="397" spans="1:7" ht="14.25" hidden="1">
      <c r="A397" s="1498"/>
      <c r="B397" s="1498"/>
      <c r="C397" s="1498"/>
      <c r="D397" s="1498"/>
      <c r="E397" s="1498"/>
      <c r="F397" s="1498"/>
      <c r="G397" s="1498"/>
    </row>
    <row r="398" spans="1:7" ht="14.25" hidden="1">
      <c r="A398" s="1498"/>
      <c r="B398" s="1498"/>
      <c r="C398" s="1498"/>
      <c r="D398" s="1498"/>
      <c r="E398" s="1498"/>
      <c r="F398" s="1498"/>
      <c r="G398" s="1498"/>
    </row>
    <row r="399" spans="1:7" ht="14.25" hidden="1">
      <c r="A399" s="1498"/>
      <c r="B399" s="1498"/>
      <c r="C399" s="1498"/>
      <c r="D399" s="1498"/>
      <c r="E399" s="1498"/>
      <c r="F399" s="1498"/>
      <c r="G399" s="1498"/>
    </row>
    <row r="400" spans="1:7" ht="14.25" hidden="1">
      <c r="A400" s="1498"/>
      <c r="B400" s="1498"/>
      <c r="C400" s="1498"/>
      <c r="D400" s="1498"/>
      <c r="E400" s="1498"/>
      <c r="F400" s="1498"/>
      <c r="G400" s="1498"/>
    </row>
    <row r="401" spans="1:7" ht="14.25" hidden="1">
      <c r="A401" s="1498"/>
      <c r="B401" s="1498"/>
      <c r="C401" s="1498"/>
      <c r="D401" s="1498"/>
      <c r="E401" s="1498"/>
      <c r="F401" s="1498"/>
      <c r="G401" s="1498"/>
    </row>
    <row r="402" spans="1:7" ht="14.25" hidden="1">
      <c r="A402" s="1498"/>
      <c r="B402" s="1498"/>
      <c r="C402" s="1498"/>
      <c r="D402" s="1498"/>
      <c r="E402" s="1498"/>
      <c r="F402" s="1498"/>
      <c r="G402" s="1498"/>
    </row>
    <row r="403" spans="1:7" ht="14.25" hidden="1">
      <c r="A403" s="1498"/>
      <c r="B403" s="1498"/>
      <c r="C403" s="1498"/>
      <c r="D403" s="1498"/>
      <c r="E403" s="1498"/>
      <c r="F403" s="1498"/>
      <c r="G403" s="1498"/>
    </row>
    <row r="404" spans="1:7" ht="14.25" hidden="1">
      <c r="A404" s="1498"/>
      <c r="B404" s="1498"/>
      <c r="C404" s="1498"/>
      <c r="D404" s="1498"/>
      <c r="E404" s="1498"/>
      <c r="F404" s="1498"/>
      <c r="G404" s="1498"/>
    </row>
    <row r="405" spans="1:7" ht="14.25" hidden="1">
      <c r="A405" s="1498"/>
      <c r="B405" s="1498"/>
      <c r="C405" s="1498"/>
      <c r="D405" s="1498"/>
      <c r="E405" s="1498"/>
      <c r="F405" s="1498"/>
      <c r="G405" s="1498"/>
    </row>
    <row r="406" spans="1:7" ht="14.25" hidden="1">
      <c r="A406" s="1498"/>
      <c r="B406" s="1498"/>
      <c r="C406" s="1498"/>
      <c r="D406" s="1498"/>
      <c r="E406" s="1498"/>
      <c r="F406" s="1498"/>
      <c r="G406" s="1498"/>
    </row>
    <row r="407" spans="1:7" ht="14.25" hidden="1">
      <c r="A407" s="1498"/>
      <c r="B407" s="1498"/>
      <c r="C407" s="1498"/>
      <c r="D407" s="1498"/>
      <c r="E407" s="1498"/>
      <c r="F407" s="1498"/>
      <c r="G407" s="1498"/>
    </row>
    <row r="408" spans="1:7" ht="14.25" hidden="1">
      <c r="A408" s="1498"/>
      <c r="B408" s="1498"/>
      <c r="C408" s="1498"/>
      <c r="D408" s="1498"/>
      <c r="E408" s="1498"/>
      <c r="F408" s="1498"/>
      <c r="G408" s="1498"/>
    </row>
    <row r="409" spans="1:7" ht="14.25" hidden="1">
      <c r="A409" s="1498"/>
      <c r="B409" s="1498"/>
      <c r="C409" s="1498"/>
      <c r="D409" s="1498"/>
      <c r="E409" s="1498"/>
      <c r="F409" s="1498"/>
      <c r="G409" s="1498"/>
    </row>
    <row r="410" spans="1:7" ht="14.25" hidden="1">
      <c r="A410" s="1498"/>
      <c r="B410" s="1498"/>
      <c r="C410" s="1498"/>
      <c r="D410" s="1498"/>
      <c r="E410" s="1498"/>
      <c r="F410" s="1498"/>
      <c r="G410" s="1498"/>
    </row>
    <row r="411" spans="1:7" ht="14.25" hidden="1">
      <c r="A411" s="1498"/>
      <c r="B411" s="1498"/>
      <c r="C411" s="1498"/>
      <c r="D411" s="1498"/>
      <c r="E411" s="1498"/>
      <c r="F411" s="1498"/>
      <c r="G411" s="1498"/>
    </row>
    <row r="412" spans="1:7" ht="14.25" hidden="1">
      <c r="A412" s="1498"/>
      <c r="B412" s="1498"/>
      <c r="C412" s="1498"/>
      <c r="D412" s="1498"/>
      <c r="E412" s="1498"/>
      <c r="F412" s="1498"/>
      <c r="G412" s="1498"/>
    </row>
    <row r="413" spans="1:7" ht="14.25" hidden="1">
      <c r="A413" s="1498"/>
      <c r="B413" s="1498"/>
      <c r="C413" s="1498"/>
      <c r="D413" s="1498"/>
      <c r="E413" s="1498"/>
      <c r="F413" s="1498"/>
      <c r="G413" s="1498"/>
    </row>
    <row r="414" spans="1:7" ht="14.25" hidden="1">
      <c r="A414" s="1498"/>
      <c r="B414" s="1498"/>
      <c r="C414" s="1498"/>
      <c r="D414" s="1498"/>
      <c r="E414" s="1498"/>
      <c r="F414" s="1498"/>
      <c r="G414" s="1498"/>
    </row>
    <row r="415" spans="1:7" ht="14.25" hidden="1">
      <c r="A415" s="1498"/>
      <c r="B415" s="1498"/>
      <c r="C415" s="1498"/>
      <c r="D415" s="1498"/>
      <c r="E415" s="1498"/>
      <c r="F415" s="1498"/>
      <c r="G415" s="1498"/>
    </row>
    <row r="416" spans="1:7" ht="14.25" hidden="1">
      <c r="A416" s="1498"/>
      <c r="B416" s="1498"/>
      <c r="C416" s="1498"/>
      <c r="D416" s="1498"/>
      <c r="E416" s="1498"/>
      <c r="F416" s="1498"/>
      <c r="G416" s="1498"/>
    </row>
    <row r="417" spans="1:7" ht="14.25" hidden="1">
      <c r="A417" s="1498"/>
      <c r="B417" s="1498"/>
      <c r="C417" s="1498"/>
      <c r="D417" s="1498"/>
      <c r="E417" s="1498"/>
      <c r="F417" s="1498"/>
      <c r="G417" s="1498"/>
    </row>
    <row r="418" spans="1:7" ht="14.25" hidden="1">
      <c r="A418" s="1498"/>
      <c r="B418" s="1498"/>
      <c r="C418" s="1498"/>
      <c r="D418" s="1498"/>
      <c r="E418" s="1498"/>
      <c r="F418" s="1498"/>
      <c r="G418" s="1498"/>
    </row>
    <row r="419" spans="1:7" ht="14.25" hidden="1">
      <c r="A419" s="1498"/>
      <c r="B419" s="1498"/>
      <c r="C419" s="1498"/>
      <c r="D419" s="1498"/>
      <c r="E419" s="1498"/>
      <c r="F419" s="1498"/>
      <c r="G419" s="1498"/>
    </row>
    <row r="420" spans="1:7" ht="14.25" hidden="1">
      <c r="A420" s="1498"/>
      <c r="B420" s="1498"/>
      <c r="C420" s="1498"/>
      <c r="D420" s="1498"/>
      <c r="E420" s="1498"/>
      <c r="F420" s="1498"/>
      <c r="G420" s="1498"/>
    </row>
    <row r="421" spans="1:7" ht="14.25" hidden="1">
      <c r="A421" s="1498"/>
      <c r="B421" s="1498"/>
      <c r="C421" s="1498"/>
      <c r="D421" s="1498"/>
      <c r="E421" s="1498"/>
      <c r="F421" s="1498"/>
      <c r="G421" s="1498"/>
    </row>
    <row r="422" spans="1:7" ht="14.25" hidden="1">
      <c r="A422" s="1498"/>
      <c r="B422" s="1498"/>
      <c r="C422" s="1498"/>
      <c r="D422" s="1498"/>
      <c r="E422" s="1498"/>
      <c r="F422" s="1498"/>
      <c r="G422" s="1498"/>
    </row>
    <row r="423" spans="1:7" ht="14.25" hidden="1">
      <c r="A423" s="1498"/>
      <c r="B423" s="1498"/>
      <c r="C423" s="1498"/>
      <c r="D423" s="1498"/>
      <c r="E423" s="1498"/>
      <c r="F423" s="1498"/>
      <c r="G423" s="1498"/>
    </row>
    <row r="424" spans="1:7" ht="14.25" hidden="1">
      <c r="A424" s="1498"/>
      <c r="B424" s="1498"/>
      <c r="C424" s="1498"/>
      <c r="D424" s="1498"/>
      <c r="E424" s="1498"/>
      <c r="F424" s="1498"/>
      <c r="G424" s="1498"/>
    </row>
    <row r="425" spans="1:7" ht="14.25" hidden="1">
      <c r="A425" s="1498"/>
      <c r="B425" s="1498"/>
      <c r="C425" s="1498"/>
      <c r="D425" s="1498"/>
      <c r="E425" s="1498"/>
      <c r="F425" s="1498"/>
      <c r="G425" s="1498"/>
    </row>
    <row r="426" spans="1:7" ht="14.25" hidden="1">
      <c r="A426" s="1498"/>
      <c r="B426" s="1498"/>
      <c r="C426" s="1498"/>
      <c r="D426" s="1498"/>
      <c r="E426" s="1498"/>
      <c r="F426" s="1498"/>
      <c r="G426" s="1498"/>
    </row>
    <row r="427" spans="1:7" ht="14.25" hidden="1">
      <c r="A427" s="1498"/>
      <c r="B427" s="1498"/>
      <c r="C427" s="1498"/>
      <c r="D427" s="1498"/>
      <c r="E427" s="1498"/>
      <c r="F427" s="1498"/>
      <c r="G427" s="1498"/>
    </row>
    <row r="428" spans="1:7" ht="14.25" hidden="1">
      <c r="A428" s="1498"/>
      <c r="B428" s="1498"/>
      <c r="C428" s="1498"/>
      <c r="D428" s="1498"/>
      <c r="E428" s="1498"/>
      <c r="F428" s="1498"/>
      <c r="G428" s="1498"/>
    </row>
    <row r="429" spans="1:7" ht="14.25" hidden="1">
      <c r="A429" s="1498"/>
      <c r="B429" s="1498"/>
      <c r="C429" s="1498"/>
      <c r="D429" s="1498"/>
      <c r="E429" s="1498"/>
      <c r="F429" s="1498"/>
      <c r="G429" s="1498"/>
    </row>
    <row r="430" spans="1:7" ht="14.25" hidden="1">
      <c r="A430" s="1498"/>
      <c r="B430" s="1498"/>
      <c r="C430" s="1498"/>
      <c r="D430" s="1498"/>
      <c r="E430" s="1498"/>
      <c r="F430" s="1498"/>
      <c r="G430" s="1498"/>
    </row>
    <row r="431" spans="1:7" ht="14.25" hidden="1">
      <c r="A431" s="1498"/>
      <c r="B431" s="1498"/>
      <c r="C431" s="1498"/>
      <c r="D431" s="1498"/>
      <c r="E431" s="1498"/>
      <c r="F431" s="1498"/>
      <c r="G431" s="1498"/>
    </row>
    <row r="432" spans="1:7" ht="14.25" hidden="1">
      <c r="A432" s="1498"/>
      <c r="B432" s="1498"/>
      <c r="C432" s="1498"/>
      <c r="D432" s="1498"/>
      <c r="E432" s="1498"/>
      <c r="F432" s="1498"/>
      <c r="G432" s="1498"/>
    </row>
    <row r="433" spans="1:7" ht="14.25" hidden="1">
      <c r="A433" s="1498"/>
      <c r="B433" s="1498"/>
      <c r="C433" s="1498"/>
      <c r="D433" s="1498"/>
      <c r="E433" s="1498"/>
      <c r="F433" s="1498"/>
      <c r="G433" s="1498"/>
    </row>
    <row r="434" spans="1:7" ht="14.25" hidden="1">
      <c r="A434" s="1498"/>
      <c r="B434" s="1498"/>
      <c r="C434" s="1498"/>
      <c r="D434" s="1498"/>
      <c r="E434" s="1498"/>
      <c r="F434" s="1498"/>
      <c r="G434" s="1498"/>
    </row>
    <row r="435" spans="1:7" ht="14.25" hidden="1">
      <c r="A435" s="1498"/>
      <c r="B435" s="1498"/>
      <c r="C435" s="1498"/>
      <c r="D435" s="1498"/>
      <c r="E435" s="1498"/>
      <c r="F435" s="1498"/>
      <c r="G435" s="1498"/>
    </row>
    <row r="436" spans="1:7" ht="14.25" hidden="1">
      <c r="A436" s="1498"/>
      <c r="B436" s="1498"/>
      <c r="C436" s="1498"/>
      <c r="D436" s="1498"/>
      <c r="E436" s="1498"/>
      <c r="F436" s="1498"/>
      <c r="G436" s="1498"/>
    </row>
    <row r="437" spans="1:7" ht="14.25" hidden="1">
      <c r="A437" s="1498"/>
      <c r="B437" s="1498"/>
      <c r="C437" s="1498"/>
      <c r="D437" s="1498"/>
      <c r="E437" s="1498"/>
      <c r="F437" s="1498"/>
      <c r="G437" s="1498"/>
    </row>
    <row r="438" spans="1:7" ht="14.25" hidden="1">
      <c r="A438" s="1498"/>
      <c r="B438" s="1498"/>
      <c r="C438" s="1498"/>
      <c r="D438" s="1498"/>
      <c r="E438" s="1498"/>
      <c r="F438" s="1498"/>
      <c r="G438" s="1498"/>
    </row>
    <row r="439" spans="1:7" ht="14.25" hidden="1">
      <c r="A439" s="1498"/>
      <c r="B439" s="1498"/>
      <c r="C439" s="1498"/>
      <c r="D439" s="1498"/>
      <c r="E439" s="1498"/>
      <c r="F439" s="1498"/>
      <c r="G439" s="1498"/>
    </row>
    <row r="440" spans="1:7" ht="14.25" hidden="1">
      <c r="A440" s="1498"/>
      <c r="B440" s="1498"/>
      <c r="C440" s="1498"/>
      <c r="D440" s="1498"/>
      <c r="E440" s="1498"/>
      <c r="F440" s="1498"/>
      <c r="G440" s="1498"/>
    </row>
    <row r="441" spans="1:7" ht="14.25" hidden="1">
      <c r="A441" s="1498"/>
      <c r="B441" s="1498"/>
      <c r="C441" s="1498"/>
      <c r="D441" s="1498"/>
      <c r="E441" s="1498"/>
      <c r="F441" s="1498"/>
      <c r="G441" s="1498"/>
    </row>
    <row r="442" spans="1:7" ht="14.25" hidden="1">
      <c r="A442" s="1498"/>
      <c r="B442" s="1498"/>
      <c r="C442" s="1498"/>
      <c r="D442" s="1498"/>
      <c r="E442" s="1498"/>
      <c r="F442" s="1498"/>
      <c r="G442" s="1498"/>
    </row>
    <row r="443" spans="1:7" ht="14.25" hidden="1">
      <c r="A443" s="1498"/>
      <c r="B443" s="1498"/>
      <c r="C443" s="1498"/>
      <c r="D443" s="1498"/>
      <c r="E443" s="1498"/>
      <c r="F443" s="1498"/>
      <c r="G443" s="1498"/>
    </row>
    <row r="444" spans="1:7" ht="14.25" hidden="1">
      <c r="A444" s="1498"/>
      <c r="B444" s="1498"/>
      <c r="C444" s="1498"/>
      <c r="D444" s="1498"/>
      <c r="E444" s="1498"/>
      <c r="F444" s="1498"/>
      <c r="G444" s="1498"/>
    </row>
    <row r="445" spans="1:7" ht="14.25" hidden="1">
      <c r="A445" s="1498"/>
      <c r="B445" s="1498"/>
      <c r="C445" s="1498"/>
      <c r="D445" s="1498"/>
      <c r="E445" s="1498"/>
      <c r="F445" s="1498"/>
      <c r="G445" s="1498"/>
    </row>
    <row r="446" spans="1:7" ht="14.25" hidden="1">
      <c r="A446" s="1498"/>
      <c r="B446" s="1498"/>
      <c r="C446" s="1498"/>
      <c r="D446" s="1498"/>
      <c r="E446" s="1498"/>
      <c r="F446" s="1498"/>
      <c r="G446" s="1498"/>
    </row>
    <row r="447" spans="1:7" ht="14.25" hidden="1">
      <c r="A447" s="1498"/>
      <c r="B447" s="1498"/>
      <c r="C447" s="1498"/>
      <c r="D447" s="1498"/>
      <c r="E447" s="1498"/>
      <c r="F447" s="1498"/>
      <c r="G447" s="1498"/>
    </row>
    <row r="448" spans="1:7" ht="14.25" hidden="1">
      <c r="A448" s="1498"/>
      <c r="B448" s="1498"/>
      <c r="C448" s="1498"/>
      <c r="D448" s="1498"/>
      <c r="E448" s="1498"/>
      <c r="F448" s="1498"/>
      <c r="G448" s="1498"/>
    </row>
    <row r="449" spans="1:7" ht="14.25" hidden="1">
      <c r="A449" s="1498"/>
      <c r="B449" s="1498"/>
      <c r="C449" s="1498"/>
      <c r="D449" s="1498"/>
      <c r="E449" s="1498"/>
      <c r="F449" s="1498"/>
      <c r="G449" s="1498"/>
    </row>
    <row r="450" spans="1:7" ht="14.25" hidden="1">
      <c r="A450" s="1498"/>
      <c r="B450" s="1498"/>
      <c r="C450" s="1498"/>
      <c r="D450" s="1498"/>
      <c r="E450" s="1498"/>
      <c r="F450" s="1498"/>
      <c r="G450" s="1498"/>
    </row>
    <row r="451" spans="1:7" ht="14.25" hidden="1">
      <c r="A451" s="1498"/>
      <c r="B451" s="1498"/>
      <c r="C451" s="1498"/>
      <c r="D451" s="1498"/>
      <c r="E451" s="1498"/>
      <c r="F451" s="1498"/>
      <c r="G451" s="1498"/>
    </row>
    <row r="452" spans="1:7" ht="14.25" hidden="1">
      <c r="A452" s="1498"/>
      <c r="B452" s="1498"/>
      <c r="C452" s="1498"/>
      <c r="D452" s="1498"/>
      <c r="E452" s="1498"/>
      <c r="F452" s="1498"/>
      <c r="G452" s="1498"/>
    </row>
    <row r="453" spans="1:7" ht="14.25" hidden="1">
      <c r="A453" s="1498"/>
      <c r="B453" s="1498"/>
      <c r="C453" s="1498"/>
      <c r="D453" s="1498"/>
      <c r="E453" s="1498"/>
      <c r="F453" s="1498"/>
      <c r="G453" s="1498"/>
    </row>
    <row r="454" spans="1:7" ht="14.25" hidden="1">
      <c r="A454" s="1498"/>
      <c r="B454" s="1498"/>
      <c r="C454" s="1498"/>
      <c r="D454" s="1498"/>
      <c r="E454" s="1498"/>
      <c r="F454" s="1498"/>
      <c r="G454" s="1498"/>
    </row>
    <row r="455" spans="1:7" ht="14.25" hidden="1">
      <c r="A455" s="1498"/>
      <c r="B455" s="1498"/>
      <c r="C455" s="1498"/>
      <c r="D455" s="1498"/>
      <c r="E455" s="1498"/>
      <c r="F455" s="1498"/>
      <c r="G455" s="1498"/>
    </row>
    <row r="456" spans="1:7" ht="14.25" hidden="1">
      <c r="A456" s="1498"/>
      <c r="B456" s="1498"/>
      <c r="C456" s="1498"/>
      <c r="D456" s="1498"/>
      <c r="E456" s="1498"/>
      <c r="F456" s="1498"/>
      <c r="G456" s="1498"/>
    </row>
    <row r="457" spans="1:7" ht="14.25" hidden="1">
      <c r="A457" s="1498"/>
      <c r="B457" s="1498"/>
      <c r="C457" s="1498"/>
      <c r="D457" s="1498"/>
      <c r="E457" s="1498"/>
      <c r="F457" s="1498"/>
      <c r="G457" s="1498"/>
    </row>
    <row r="458" spans="1:7" ht="14.25" hidden="1">
      <c r="A458" s="1498"/>
      <c r="B458" s="1498"/>
      <c r="C458" s="1498"/>
      <c r="D458" s="1498"/>
      <c r="E458" s="1498"/>
      <c r="F458" s="1498"/>
      <c r="G458" s="1498"/>
    </row>
    <row r="459" spans="1:7" ht="14.25" hidden="1">
      <c r="A459" s="1498"/>
      <c r="B459" s="1498"/>
      <c r="C459" s="1498"/>
      <c r="D459" s="1498"/>
      <c r="E459" s="1498"/>
      <c r="F459" s="1498"/>
      <c r="G459" s="1498"/>
    </row>
    <row r="460" spans="1:7" ht="14.25" hidden="1">
      <c r="A460" s="1498"/>
      <c r="B460" s="1498"/>
      <c r="C460" s="1498"/>
      <c r="D460" s="1498"/>
      <c r="E460" s="1498"/>
      <c r="F460" s="1498"/>
      <c r="G460" s="1498"/>
    </row>
    <row r="461" spans="1:7" ht="14.25" hidden="1">
      <c r="A461" s="1498"/>
      <c r="B461" s="1498"/>
      <c r="C461" s="1498"/>
      <c r="D461" s="1498"/>
      <c r="E461" s="1498"/>
      <c r="F461" s="1498"/>
      <c r="G461" s="1498"/>
    </row>
    <row r="462" spans="1:7" ht="14.25" hidden="1">
      <c r="A462" s="1498"/>
      <c r="B462" s="1498"/>
      <c r="C462" s="1498"/>
      <c r="D462" s="1498"/>
      <c r="E462" s="1498"/>
      <c r="F462" s="1498"/>
      <c r="G462" s="1498"/>
    </row>
    <row r="463" spans="1:7" ht="14.25" hidden="1">
      <c r="A463" s="1498"/>
      <c r="B463" s="1498"/>
      <c r="C463" s="1498"/>
      <c r="D463" s="1498"/>
      <c r="E463" s="1498"/>
      <c r="F463" s="1498"/>
      <c r="G463" s="1498"/>
    </row>
    <row r="464" spans="1:7" ht="14.25" hidden="1">
      <c r="A464" s="1498"/>
      <c r="B464" s="1498"/>
      <c r="C464" s="1498"/>
      <c r="D464" s="1498"/>
      <c r="E464" s="1498"/>
      <c r="F464" s="1498"/>
      <c r="G464" s="1498"/>
    </row>
    <row r="465" spans="1:7" ht="14.25" hidden="1">
      <c r="A465" s="1498"/>
      <c r="B465" s="1498"/>
      <c r="C465" s="1498"/>
      <c r="D465" s="1498"/>
      <c r="E465" s="1498"/>
      <c r="F465" s="1498"/>
      <c r="G465" s="1498"/>
    </row>
    <row r="466" spans="1:7" ht="14.25" hidden="1">
      <c r="A466" s="1498"/>
      <c r="B466" s="1498"/>
      <c r="C466" s="1498"/>
      <c r="D466" s="1498"/>
      <c r="E466" s="1498"/>
      <c r="F466" s="1498"/>
      <c r="G466" s="1498"/>
    </row>
    <row r="467" spans="1:7" ht="14.25" hidden="1">
      <c r="A467" s="1498"/>
      <c r="B467" s="1498"/>
      <c r="C467" s="1498"/>
      <c r="D467" s="1498"/>
      <c r="E467" s="1498"/>
      <c r="F467" s="1498"/>
      <c r="G467" s="1498"/>
    </row>
    <row r="468" spans="1:7" ht="14.25" hidden="1">
      <c r="A468" s="1498"/>
      <c r="B468" s="1498"/>
      <c r="C468" s="1498"/>
      <c r="D468" s="1498"/>
      <c r="E468" s="1498"/>
      <c r="F468" s="1498"/>
      <c r="G468" s="1498"/>
    </row>
    <row r="469" spans="1:7" ht="14.25" hidden="1">
      <c r="A469" s="1498"/>
      <c r="B469" s="1498"/>
      <c r="C469" s="1498"/>
      <c r="D469" s="1498"/>
      <c r="E469" s="1498"/>
      <c r="F469" s="1498"/>
      <c r="G469" s="1498"/>
    </row>
    <row r="470" spans="1:7" ht="14.25" hidden="1">
      <c r="A470" s="1498"/>
      <c r="B470" s="1498"/>
      <c r="C470" s="1498"/>
      <c r="D470" s="1498"/>
      <c r="E470" s="1498"/>
      <c r="F470" s="1498"/>
      <c r="G470" s="1498"/>
    </row>
    <row r="471" spans="1:7" ht="14.25" hidden="1">
      <c r="A471" s="1498"/>
      <c r="B471" s="1498"/>
      <c r="C471" s="1498"/>
      <c r="D471" s="1498"/>
      <c r="E471" s="1498"/>
      <c r="F471" s="1498"/>
      <c r="G471" s="1498"/>
    </row>
    <row r="472" spans="1:7" ht="14.25" hidden="1">
      <c r="A472" s="1498"/>
      <c r="B472" s="1498"/>
      <c r="C472" s="1498"/>
      <c r="D472" s="1498"/>
      <c r="E472" s="1498"/>
      <c r="F472" s="1498"/>
      <c r="G472" s="1498"/>
    </row>
    <row r="473" spans="1:7" ht="14.25" hidden="1">
      <c r="A473" s="1498"/>
      <c r="B473" s="1498"/>
      <c r="C473" s="1498"/>
      <c r="D473" s="1498"/>
      <c r="E473" s="1498"/>
      <c r="F473" s="1498"/>
      <c r="G473" s="1498"/>
    </row>
    <row r="474" spans="1:7" ht="14.25" hidden="1">
      <c r="A474" s="1498"/>
      <c r="B474" s="1498"/>
      <c r="C474" s="1498"/>
      <c r="D474" s="1498"/>
      <c r="E474" s="1498"/>
      <c r="F474" s="1498"/>
      <c r="G474" s="1498"/>
    </row>
    <row r="475" spans="1:7" ht="14.25" hidden="1">
      <c r="A475" s="1498"/>
      <c r="B475" s="1498"/>
      <c r="C475" s="1498"/>
      <c r="D475" s="1498"/>
      <c r="E475" s="1498"/>
      <c r="F475" s="1498"/>
      <c r="G475" s="1498"/>
    </row>
    <row r="476" spans="1:7" ht="14.25" hidden="1">
      <c r="A476" s="1498"/>
      <c r="B476" s="1498"/>
      <c r="C476" s="1498"/>
      <c r="D476" s="1498"/>
      <c r="E476" s="1498"/>
      <c r="F476" s="1498"/>
      <c r="G476" s="1498"/>
    </row>
    <row r="477" spans="1:7" ht="14.25" hidden="1">
      <c r="A477" s="1498"/>
      <c r="B477" s="1498"/>
      <c r="C477" s="1498"/>
      <c r="D477" s="1498"/>
      <c r="E477" s="1498"/>
      <c r="F477" s="1498"/>
      <c r="G477" s="1498"/>
    </row>
    <row r="478" spans="1:7" ht="14.25" hidden="1">
      <c r="A478" s="1498"/>
      <c r="B478" s="1498"/>
      <c r="C478" s="1498"/>
      <c r="D478" s="1498"/>
      <c r="E478" s="1498"/>
      <c r="F478" s="1498"/>
      <c r="G478" s="1498"/>
    </row>
    <row r="479" spans="1:7" ht="14.25" hidden="1">
      <c r="A479" s="1498"/>
      <c r="B479" s="1498"/>
      <c r="C479" s="1498"/>
      <c r="D479" s="1498"/>
      <c r="E479" s="1498"/>
      <c r="F479" s="1498"/>
      <c r="G479" s="1498"/>
    </row>
    <row r="480" spans="1:7" ht="14.25" hidden="1">
      <c r="A480" s="1498"/>
      <c r="B480" s="1498"/>
      <c r="C480" s="1498"/>
      <c r="D480" s="1498"/>
      <c r="E480" s="1498"/>
      <c r="F480" s="1498"/>
      <c r="G480" s="1498"/>
    </row>
    <row r="481" spans="1:7" ht="14.25" hidden="1">
      <c r="A481" s="1498"/>
      <c r="B481" s="1498"/>
      <c r="C481" s="1498"/>
      <c r="D481" s="1498"/>
      <c r="E481" s="1498"/>
      <c r="F481" s="1498"/>
      <c r="G481" s="1498"/>
    </row>
    <row r="482" spans="1:7" ht="14.25" hidden="1">
      <c r="A482" s="1498"/>
      <c r="B482" s="1498"/>
      <c r="C482" s="1498"/>
      <c r="D482" s="1498"/>
      <c r="E482" s="1498"/>
      <c r="F482" s="1498"/>
      <c r="G482" s="1498"/>
    </row>
    <row r="483" spans="1:7" ht="14.25" hidden="1">
      <c r="A483" s="1498"/>
      <c r="B483" s="1498"/>
      <c r="C483" s="1498"/>
      <c r="D483" s="1498"/>
      <c r="E483" s="1498"/>
      <c r="F483" s="1498"/>
      <c r="G483" s="1498"/>
    </row>
    <row r="484" spans="1:7" ht="14.25" hidden="1">
      <c r="A484" s="1498"/>
      <c r="B484" s="1498"/>
      <c r="C484" s="1498"/>
      <c r="D484" s="1498"/>
      <c r="E484" s="1498"/>
      <c r="F484" s="1498"/>
      <c r="G484" s="1498"/>
    </row>
    <row r="485" spans="1:7" ht="14.25" hidden="1">
      <c r="A485" s="1498"/>
      <c r="B485" s="1498"/>
      <c r="C485" s="1498"/>
      <c r="D485" s="1498"/>
      <c r="E485" s="1498"/>
      <c r="F485" s="1498"/>
      <c r="G485" s="1498"/>
    </row>
    <row r="486" spans="1:7" ht="14.25" hidden="1">
      <c r="A486" s="1498"/>
      <c r="B486" s="1498"/>
      <c r="C486" s="1498"/>
      <c r="D486" s="1498"/>
      <c r="E486" s="1498"/>
      <c r="F486" s="1498"/>
      <c r="G486" s="1498"/>
    </row>
    <row r="487" spans="1:7" ht="14.25" hidden="1">
      <c r="A487" s="1498"/>
      <c r="B487" s="1498"/>
      <c r="C487" s="1498"/>
      <c r="D487" s="1498"/>
      <c r="E487" s="1498"/>
      <c r="F487" s="1498"/>
      <c r="G487" s="1498"/>
    </row>
    <row r="488" spans="1:7" ht="14.25" hidden="1">
      <c r="A488" s="1498"/>
      <c r="B488" s="1498"/>
      <c r="C488" s="1498"/>
      <c r="D488" s="1498"/>
      <c r="E488" s="1498"/>
      <c r="F488" s="1498"/>
      <c r="G488" s="1498"/>
    </row>
    <row r="489" spans="1:7" ht="14.25" hidden="1">
      <c r="A489" s="1498"/>
      <c r="B489" s="1498"/>
      <c r="C489" s="1498"/>
      <c r="D489" s="1498"/>
      <c r="E489" s="1498"/>
      <c r="F489" s="1498"/>
      <c r="G489" s="1498"/>
    </row>
    <row r="490" spans="1:7" ht="14.25" hidden="1">
      <c r="A490" s="1498"/>
      <c r="B490" s="1498"/>
      <c r="C490" s="1498"/>
      <c r="D490" s="1498"/>
      <c r="E490" s="1498"/>
      <c r="F490" s="1498"/>
      <c r="G490" s="1498"/>
    </row>
    <row r="491" spans="1:7" ht="14.25" hidden="1">
      <c r="A491" s="1498"/>
      <c r="B491" s="1498"/>
      <c r="C491" s="1498"/>
      <c r="D491" s="1498"/>
      <c r="E491" s="1498"/>
      <c r="F491" s="1498"/>
      <c r="G491" s="1498"/>
    </row>
    <row r="492" spans="1:7" ht="14.25">
      <c r="A492" s="1498"/>
      <c r="B492" s="1498"/>
      <c r="C492" s="1498"/>
      <c r="D492" s="1498"/>
      <c r="E492" s="1498"/>
      <c r="F492" s="1498"/>
      <c r="G492" s="1498"/>
    </row>
    <row r="493" spans="1:7"/>
    <row r="494" spans="1:7"/>
    <row r="495" spans="1:7"/>
    <row r="496" spans="1:7"/>
  </sheetData>
  <mergeCells count="1">
    <mergeCell ref="A6:D6"/>
  </mergeCells>
  <pageMargins left="0.70866141732283472" right="0.70866141732283472" top="0.74803149606299213" bottom="0.74803149606299213" header="0.31496062992125984" footer="0.31496062992125984"/>
  <pageSetup paperSize="8" scale="51"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M994"/>
  <sheetViews>
    <sheetView workbookViewId="0"/>
  </sheetViews>
  <sheetFormatPr defaultColWidth="0" defaultRowHeight="12.75" zeroHeight="1"/>
  <cols>
    <col min="1" max="1" width="57.140625" style="49" customWidth="1"/>
    <col min="2" max="2" width="9.140625" style="49" customWidth="1"/>
    <col min="3" max="3" width="13.7109375" style="49" customWidth="1"/>
    <col min="4" max="4" width="9.140625" style="49" customWidth="1"/>
    <col min="5" max="13" width="0" style="49" hidden="1" customWidth="1"/>
    <col min="14" max="16384" width="9.140625" style="49" hidden="1"/>
  </cols>
  <sheetData>
    <row r="1" spans="1:8" ht="24.75">
      <c r="A1" s="127" t="str">
        <f>'Universal data'!A1</f>
        <v>Regulatory Reporting Pack</v>
      </c>
      <c r="B1" s="128"/>
      <c r="C1" s="128"/>
      <c r="D1" s="128"/>
      <c r="E1" s="128"/>
      <c r="F1" s="128"/>
      <c r="G1" s="128"/>
      <c r="H1" s="128"/>
    </row>
    <row r="2" spans="1:8" ht="24.75">
      <c r="A2" s="2186" t="str">
        <f>+'Universal data'!$A$2</f>
        <v>Master</v>
      </c>
      <c r="B2" s="128"/>
      <c r="C2" s="128"/>
      <c r="D2" s="128"/>
      <c r="E2" s="128"/>
      <c r="F2" s="128"/>
      <c r="G2" s="128"/>
      <c r="H2" s="128"/>
    </row>
    <row r="3" spans="1:8" ht="25.5" thickBot="1">
      <c r="A3" s="2304" t="str">
        <f>+'Universal data'!A3</f>
        <v>2015/16</v>
      </c>
      <c r="B3" s="128"/>
      <c r="C3" s="128"/>
      <c r="D3" s="128"/>
      <c r="E3" s="128"/>
      <c r="F3" s="128"/>
      <c r="G3" s="128"/>
      <c r="H3" s="128"/>
    </row>
    <row r="4" spans="1:8">
      <c r="A4" s="1506"/>
      <c r="B4" s="3011"/>
      <c r="C4" s="3011"/>
      <c r="D4" s="1465"/>
    </row>
    <row r="5" spans="1:8" ht="23.25">
      <c r="A5" s="2548" t="s">
        <v>1899</v>
      </c>
      <c r="B5" s="3012"/>
      <c r="C5" s="1426"/>
      <c r="D5" s="1448"/>
    </row>
    <row r="6" spans="1:8">
      <c r="A6" s="3853" t="s">
        <v>1960</v>
      </c>
      <c r="B6" s="3012"/>
      <c r="C6" s="1426"/>
      <c r="D6" s="1448"/>
    </row>
    <row r="7" spans="1:8" ht="30" customHeight="1">
      <c r="A7" s="3854"/>
      <c r="B7" s="3012"/>
      <c r="C7" s="1426"/>
      <c r="D7" s="1448"/>
    </row>
    <row r="8" spans="1:8" ht="12.75" customHeight="1">
      <c r="A8" s="3013"/>
      <c r="B8" s="3014"/>
      <c r="C8" s="3015">
        <f>+'1.1 Income Statement'!I14</f>
        <v>2016</v>
      </c>
      <c r="D8" s="1448"/>
    </row>
    <row r="9" spans="1:8" ht="12.75" customHeight="1">
      <c r="A9" s="3016"/>
      <c r="B9" s="3014"/>
      <c r="C9" s="3017"/>
      <c r="D9" s="1448"/>
    </row>
    <row r="10" spans="1:8" ht="12.75" customHeight="1">
      <c r="A10" s="3018" t="s">
        <v>905</v>
      </c>
      <c r="B10" s="3014"/>
      <c r="C10" s="3631">
        <f>'1.5 Net Debt '!I15</f>
        <v>0</v>
      </c>
      <c r="D10" s="1448"/>
    </row>
    <row r="11" spans="1:8" ht="12.75" customHeight="1">
      <c r="A11" s="3019" t="s">
        <v>906</v>
      </c>
      <c r="B11" s="3014"/>
      <c r="C11" s="3632"/>
      <c r="D11" s="1448"/>
    </row>
    <row r="12" spans="1:8" ht="12.75" customHeight="1">
      <c r="A12" s="3018" t="s">
        <v>907</v>
      </c>
      <c r="B12" s="3014"/>
      <c r="C12" s="3609"/>
      <c r="D12" s="1448"/>
    </row>
    <row r="13" spans="1:8" ht="12.75" customHeight="1">
      <c r="A13" s="3018" t="s">
        <v>908</v>
      </c>
      <c r="B13" s="3014"/>
      <c r="C13" s="3609"/>
      <c r="D13" s="1448"/>
    </row>
    <row r="14" spans="1:8" ht="12.75" customHeight="1">
      <c r="A14" s="3020" t="s">
        <v>909</v>
      </c>
      <c r="B14" s="3014"/>
      <c r="C14" s="3609"/>
      <c r="D14" s="1448"/>
    </row>
    <row r="15" spans="1:8" s="3022" customFormat="1" ht="12.75" customHeight="1">
      <c r="A15" s="3020" t="s">
        <v>910</v>
      </c>
      <c r="B15" s="3014"/>
      <c r="C15" s="3609"/>
      <c r="D15" s="3021"/>
    </row>
    <row r="16" spans="1:8" s="3012" customFormat="1" ht="12.75" customHeight="1">
      <c r="A16" s="3023" t="s">
        <v>1961</v>
      </c>
      <c r="B16" s="3014"/>
      <c r="C16" s="3609"/>
      <c r="D16" s="3021"/>
    </row>
    <row r="17" spans="1:4" ht="12.75" customHeight="1">
      <c r="A17" s="3230" t="s">
        <v>2858</v>
      </c>
      <c r="B17" s="3014"/>
      <c r="C17" s="3609"/>
      <c r="D17" s="1448"/>
    </row>
    <row r="18" spans="1:4" s="3024" customFormat="1" ht="12.75" customHeight="1">
      <c r="A18" s="3230" t="s">
        <v>2859</v>
      </c>
      <c r="B18" s="3014"/>
      <c r="C18" s="3609"/>
      <c r="D18" s="3021"/>
    </row>
    <row r="19" spans="1:4" ht="12.75" customHeight="1">
      <c r="A19" s="3230" t="s">
        <v>2860</v>
      </c>
      <c r="B19" s="3014"/>
      <c r="C19" s="3609"/>
      <c r="D19" s="1448"/>
    </row>
    <row r="20" spans="1:4" ht="12.75" customHeight="1">
      <c r="A20" s="3230" t="s">
        <v>2860</v>
      </c>
      <c r="B20" s="3014"/>
      <c r="C20" s="3609"/>
      <c r="D20" s="1448"/>
    </row>
    <row r="21" spans="1:4" ht="12.75" customHeight="1">
      <c r="A21" s="3230" t="s">
        <v>2860</v>
      </c>
      <c r="B21" s="3014"/>
      <c r="C21" s="3609"/>
      <c r="D21" s="1448"/>
    </row>
    <row r="22" spans="1:4" ht="12.75" customHeight="1">
      <c r="A22" s="3230" t="s">
        <v>2860</v>
      </c>
      <c r="B22" s="3014"/>
      <c r="C22" s="3609"/>
      <c r="D22" s="1448"/>
    </row>
    <row r="23" spans="1:4" ht="12.75" customHeight="1">
      <c r="A23" s="3230" t="s">
        <v>2860</v>
      </c>
      <c r="B23" s="3014"/>
      <c r="C23" s="3609"/>
      <c r="D23" s="1448"/>
    </row>
    <row r="24" spans="1:4" ht="12.75" customHeight="1">
      <c r="A24" s="3230" t="s">
        <v>2860</v>
      </c>
      <c r="B24" s="3014"/>
      <c r="C24" s="3609"/>
      <c r="D24" s="1448"/>
    </row>
    <row r="25" spans="1:4" ht="12.75" customHeight="1">
      <c r="A25" s="3230" t="s">
        <v>2860</v>
      </c>
      <c r="B25" s="3014"/>
      <c r="C25" s="3609"/>
      <c r="D25" s="1448"/>
    </row>
    <row r="26" spans="1:4" ht="12.75" customHeight="1">
      <c r="A26" s="3230" t="s">
        <v>2860</v>
      </c>
      <c r="B26" s="3014"/>
      <c r="C26" s="3609"/>
      <c r="D26" s="1448"/>
    </row>
    <row r="27" spans="1:4" ht="12.75" customHeight="1">
      <c r="A27" s="3230" t="s">
        <v>2860</v>
      </c>
      <c r="B27" s="3014"/>
      <c r="C27" s="3609"/>
      <c r="D27" s="1448"/>
    </row>
    <row r="28" spans="1:4" ht="12.75" customHeight="1">
      <c r="A28" s="3230" t="s">
        <v>2860</v>
      </c>
      <c r="B28" s="3014"/>
      <c r="C28" s="3609"/>
      <c r="D28" s="1448"/>
    </row>
    <row r="29" spans="1:4" ht="12.75" customHeight="1">
      <c r="A29" s="3025" t="s">
        <v>1962</v>
      </c>
      <c r="B29" s="3014"/>
      <c r="C29" s="3631">
        <f>C10-SUM(C12:C28)</f>
        <v>0</v>
      </c>
      <c r="D29" s="1448"/>
    </row>
    <row r="30" spans="1:4" ht="12.75" customHeight="1">
      <c r="A30" s="1507"/>
      <c r="B30" s="1426"/>
      <c r="C30" s="3633"/>
      <c r="D30" s="1448"/>
    </row>
    <row r="31" spans="1:4" ht="12.75" customHeight="1">
      <c r="A31" s="1508" t="s">
        <v>1963</v>
      </c>
      <c r="B31" s="3014"/>
      <c r="C31" s="3632"/>
      <c r="D31" s="1448"/>
    </row>
    <row r="32" spans="1:4" ht="12.75" customHeight="1">
      <c r="A32" s="1509" t="s">
        <v>1964</v>
      </c>
      <c r="B32" s="3014"/>
      <c r="C32" s="3609"/>
      <c r="D32" s="1448"/>
    </row>
    <row r="33" spans="1:13" ht="12.75" customHeight="1">
      <c r="A33" s="1509" t="s">
        <v>1965</v>
      </c>
      <c r="B33" s="3014"/>
      <c r="C33" s="3609"/>
      <c r="D33" s="1448"/>
    </row>
    <row r="34" spans="1:13" ht="12.75" customHeight="1">
      <c r="A34" s="1509" t="s">
        <v>1966</v>
      </c>
      <c r="B34" s="3014"/>
      <c r="C34" s="3609"/>
      <c r="D34" s="1448"/>
    </row>
    <row r="35" spans="1:13" ht="12.75" customHeight="1">
      <c r="A35" s="1509" t="s">
        <v>1967</v>
      </c>
      <c r="B35" s="3014"/>
      <c r="C35" s="3609"/>
      <c r="D35" s="1448"/>
    </row>
    <row r="36" spans="1:13" ht="12.75" customHeight="1">
      <c r="A36" s="1509" t="s">
        <v>1968</v>
      </c>
      <c r="B36" s="3014"/>
      <c r="C36" s="3609"/>
      <c r="D36" s="1448"/>
    </row>
    <row r="37" spans="1:13" ht="12.75" customHeight="1">
      <c r="A37" s="1509" t="s">
        <v>1969</v>
      </c>
      <c r="B37" s="3014"/>
      <c r="C37" s="3609"/>
      <c r="D37" s="1448"/>
    </row>
    <row r="38" spans="1:13" ht="12.75" customHeight="1">
      <c r="A38" s="1509" t="s">
        <v>1970</v>
      </c>
      <c r="B38" s="3014"/>
      <c r="C38" s="3609"/>
      <c r="D38" s="1448"/>
    </row>
    <row r="39" spans="1:13" ht="12.75" customHeight="1">
      <c r="A39" s="1509" t="s">
        <v>1971</v>
      </c>
      <c r="B39" s="3014"/>
      <c r="C39" s="3609"/>
      <c r="D39" s="1448"/>
    </row>
    <row r="40" spans="1:13" ht="12.75" customHeight="1">
      <c r="A40" s="1510" t="s">
        <v>1972</v>
      </c>
      <c r="B40" s="3014"/>
      <c r="C40" s="3631">
        <f>SUM(C32:C39)</f>
        <v>0</v>
      </c>
      <c r="D40" s="1448"/>
    </row>
    <row r="41" spans="1:13" ht="12.75" customHeight="1">
      <c r="A41" s="1507"/>
      <c r="B41" s="3014"/>
      <c r="C41" s="3634"/>
      <c r="D41" s="1468"/>
      <c r="E41" s="1392"/>
      <c r="F41" s="1392"/>
      <c r="G41" s="1392"/>
      <c r="H41" s="1392"/>
      <c r="I41" s="1392"/>
      <c r="J41" s="1392"/>
      <c r="K41" s="1392"/>
      <c r="L41" s="1392"/>
      <c r="M41" s="1392"/>
    </row>
    <row r="42" spans="1:13" ht="12.75" customHeight="1">
      <c r="A42" s="1509" t="s">
        <v>1973</v>
      </c>
      <c r="B42" s="3014"/>
      <c r="C42" s="3609"/>
      <c r="D42" s="1468"/>
      <c r="E42" s="1392"/>
      <c r="F42" s="1392"/>
      <c r="G42" s="1392"/>
      <c r="H42" s="1392"/>
      <c r="I42" s="1392"/>
      <c r="J42" s="1392"/>
      <c r="K42" s="1392"/>
      <c r="L42" s="1392"/>
      <c r="M42" s="1392"/>
    </row>
    <row r="43" spans="1:13" ht="12.75" customHeight="1">
      <c r="A43" s="1509" t="s">
        <v>1974</v>
      </c>
      <c r="B43" s="3014"/>
      <c r="C43" s="3609"/>
      <c r="D43" s="1468"/>
      <c r="E43" s="1392"/>
      <c r="F43" s="1392"/>
      <c r="G43" s="1392"/>
      <c r="H43" s="1392"/>
      <c r="I43" s="1392"/>
      <c r="J43" s="1392"/>
      <c r="K43" s="1392"/>
      <c r="L43" s="1392"/>
      <c r="M43" s="1392"/>
    </row>
    <row r="44" spans="1:13" ht="12.75" customHeight="1">
      <c r="A44" s="1509" t="s">
        <v>1975</v>
      </c>
      <c r="B44" s="3014"/>
      <c r="C44" s="3609"/>
      <c r="D44" s="1468"/>
      <c r="E44" s="1392"/>
      <c r="F44" s="1392"/>
      <c r="G44" s="1392"/>
      <c r="H44" s="1392"/>
      <c r="I44" s="1392"/>
      <c r="J44" s="1392"/>
      <c r="K44" s="1392"/>
      <c r="L44" s="1392"/>
      <c r="M44" s="1392"/>
    </row>
    <row r="45" spans="1:13" ht="12.75" customHeight="1">
      <c r="A45" s="1509" t="s">
        <v>1976</v>
      </c>
      <c r="B45" s="3014"/>
      <c r="C45" s="3609"/>
      <c r="D45" s="1468"/>
      <c r="E45" s="1392"/>
      <c r="F45" s="1392"/>
      <c r="G45" s="1392"/>
      <c r="H45" s="1392"/>
      <c r="I45" s="1392"/>
      <c r="J45" s="1392"/>
      <c r="K45" s="1392"/>
      <c r="L45" s="1392"/>
      <c r="M45" s="1392"/>
    </row>
    <row r="46" spans="1:13" ht="12.75" customHeight="1">
      <c r="A46" s="1509" t="s">
        <v>1977</v>
      </c>
      <c r="B46" s="3014"/>
      <c r="C46" s="3609"/>
      <c r="D46" s="1468"/>
      <c r="E46" s="1392"/>
      <c r="F46" s="1392"/>
      <c r="G46" s="1392"/>
      <c r="H46" s="1392"/>
      <c r="I46" s="1392"/>
      <c r="J46" s="1392"/>
      <c r="K46" s="1392"/>
      <c r="L46" s="1392"/>
      <c r="M46" s="1392"/>
    </row>
    <row r="47" spans="1:13" ht="12.75" customHeight="1">
      <c r="A47" s="1509" t="s">
        <v>1978</v>
      </c>
      <c r="B47" s="3014"/>
      <c r="C47" s="3609"/>
      <c r="D47" s="1468"/>
      <c r="E47" s="1392"/>
      <c r="F47" s="1392"/>
      <c r="G47" s="1392"/>
      <c r="H47" s="1392"/>
      <c r="I47" s="1392"/>
      <c r="J47" s="1392"/>
      <c r="K47" s="1392"/>
      <c r="L47" s="1392"/>
      <c r="M47" s="1392"/>
    </row>
    <row r="48" spans="1:13" ht="12.75" customHeight="1">
      <c r="A48" s="1509" t="s">
        <v>1979</v>
      </c>
      <c r="B48" s="3014"/>
      <c r="C48" s="3609"/>
      <c r="D48" s="1468"/>
      <c r="E48" s="1392"/>
      <c r="F48" s="1392"/>
      <c r="G48" s="1392"/>
      <c r="H48" s="1392"/>
      <c r="I48" s="1392"/>
      <c r="J48" s="1392"/>
      <c r="K48" s="1392"/>
      <c r="L48" s="1392"/>
      <c r="M48" s="1392"/>
    </row>
    <row r="49" spans="1:13" ht="12.75" customHeight="1">
      <c r="A49" s="3026" t="s">
        <v>1980</v>
      </c>
      <c r="B49" s="3014"/>
      <c r="C49" s="3609"/>
      <c r="D49" s="1468"/>
      <c r="E49" s="1392"/>
      <c r="F49" s="1392"/>
      <c r="G49" s="1392"/>
      <c r="H49" s="1392"/>
      <c r="I49" s="1392"/>
      <c r="J49" s="1392"/>
      <c r="K49" s="1392"/>
      <c r="L49" s="1392"/>
      <c r="M49" s="1392"/>
    </row>
    <row r="50" spans="1:13" ht="12.75" customHeight="1">
      <c r="A50" s="3230">
        <v>0</v>
      </c>
      <c r="B50" s="3014"/>
      <c r="C50" s="3609"/>
      <c r="D50" s="1468"/>
      <c r="E50" s="1392"/>
      <c r="F50" s="1392"/>
      <c r="G50" s="1392"/>
      <c r="H50" s="1392"/>
      <c r="I50" s="1392"/>
      <c r="J50" s="1392"/>
      <c r="K50" s="1392"/>
      <c r="L50" s="1392"/>
      <c r="M50" s="1392"/>
    </row>
    <row r="51" spans="1:13" ht="12.75" customHeight="1">
      <c r="A51" s="3230">
        <v>0</v>
      </c>
      <c r="B51" s="3014"/>
      <c r="C51" s="3609"/>
      <c r="D51" s="1468"/>
      <c r="E51" s="1392"/>
      <c r="F51" s="1392"/>
      <c r="G51" s="1392"/>
      <c r="H51" s="1392"/>
      <c r="I51" s="1392"/>
      <c r="J51" s="1392"/>
      <c r="K51" s="1392"/>
      <c r="L51" s="1392"/>
      <c r="M51" s="1392"/>
    </row>
    <row r="52" spans="1:13" ht="12.75" customHeight="1">
      <c r="A52" s="3230"/>
      <c r="B52" s="3014"/>
      <c r="C52" s="3609"/>
      <c r="D52" s="1468"/>
      <c r="E52" s="1392"/>
      <c r="F52" s="1392"/>
      <c r="G52" s="1392"/>
      <c r="H52" s="1392"/>
      <c r="I52" s="1392"/>
      <c r="J52" s="1392"/>
      <c r="K52" s="1392"/>
      <c r="L52" s="1392"/>
      <c r="M52" s="1392"/>
    </row>
    <row r="53" spans="1:13" ht="12.75" customHeight="1">
      <c r="A53" s="3230">
        <v>0</v>
      </c>
      <c r="B53" s="3014"/>
      <c r="C53" s="3609"/>
      <c r="D53" s="1468"/>
      <c r="E53" s="1392"/>
      <c r="F53" s="1392"/>
      <c r="G53" s="1392"/>
      <c r="H53" s="1392"/>
      <c r="I53" s="1392"/>
      <c r="J53" s="1392"/>
      <c r="K53" s="1392"/>
      <c r="L53" s="1392"/>
      <c r="M53" s="1392"/>
    </row>
    <row r="54" spans="1:13" ht="12.75" customHeight="1">
      <c r="A54" s="1508" t="s">
        <v>1981</v>
      </c>
      <c r="B54" s="3014"/>
      <c r="C54" s="3631">
        <f>C40+SUM(C42:C53)</f>
        <v>0</v>
      </c>
      <c r="D54" s="1468"/>
      <c r="E54" s="1392"/>
      <c r="F54" s="1392"/>
      <c r="G54" s="1392"/>
      <c r="H54" s="1392"/>
      <c r="I54" s="1392"/>
      <c r="J54" s="1392"/>
      <c r="K54" s="1392"/>
      <c r="L54" s="1392"/>
      <c r="M54" s="1392"/>
    </row>
    <row r="55" spans="1:13" ht="12.75" customHeight="1">
      <c r="A55" s="3020"/>
      <c r="B55" s="3014"/>
      <c r="C55" s="3635"/>
      <c r="D55" s="1468"/>
      <c r="E55" s="1392"/>
      <c r="F55" s="1392"/>
      <c r="G55" s="1392"/>
      <c r="H55" s="1392"/>
      <c r="I55" s="1392"/>
      <c r="J55" s="1392"/>
      <c r="K55" s="1392"/>
      <c r="L55" s="1392"/>
      <c r="M55" s="1392"/>
    </row>
    <row r="56" spans="1:13" ht="12.75" customHeight="1">
      <c r="A56" s="1508" t="s">
        <v>1982</v>
      </c>
      <c r="B56" s="3014"/>
      <c r="C56" s="3635"/>
      <c r="D56" s="1468"/>
      <c r="E56" s="1392"/>
      <c r="F56" s="1392"/>
      <c r="G56" s="1392"/>
      <c r="H56" s="1392"/>
      <c r="I56" s="1392"/>
      <c r="J56" s="1392"/>
      <c r="K56" s="1392"/>
      <c r="L56" s="1392"/>
      <c r="M56" s="1392"/>
    </row>
    <row r="57" spans="1:13" ht="12.75" customHeight="1">
      <c r="A57" s="1509" t="s">
        <v>1983</v>
      </c>
      <c r="B57" s="3014"/>
      <c r="C57" s="3609"/>
      <c r="D57" s="1468"/>
      <c r="E57" s="1392"/>
      <c r="F57" s="1392"/>
      <c r="G57" s="1392"/>
      <c r="H57" s="1392"/>
      <c r="I57" s="1392"/>
      <c r="J57" s="1392"/>
      <c r="K57" s="1392"/>
      <c r="L57" s="1392"/>
      <c r="M57" s="1392"/>
    </row>
    <row r="58" spans="1:13" ht="12.75" customHeight="1">
      <c r="A58" s="1511" t="s">
        <v>1984</v>
      </c>
      <c r="B58" s="3014"/>
      <c r="C58" s="3609"/>
      <c r="D58" s="1468"/>
      <c r="E58" s="1392"/>
      <c r="F58" s="1392"/>
      <c r="G58" s="1392"/>
      <c r="H58" s="1392"/>
      <c r="I58" s="1392"/>
      <c r="J58" s="1392"/>
      <c r="K58" s="1392"/>
      <c r="L58" s="1392"/>
      <c r="M58" s="1392"/>
    </row>
    <row r="59" spans="1:13" ht="12.75" customHeight="1">
      <c r="A59" s="1511" t="s">
        <v>1985</v>
      </c>
      <c r="B59" s="3014"/>
      <c r="C59" s="3609"/>
      <c r="D59" s="1468"/>
      <c r="E59" s="1392"/>
      <c r="F59" s="1392"/>
      <c r="G59" s="1392"/>
      <c r="H59" s="1392"/>
      <c r="I59" s="1392"/>
      <c r="J59" s="1392"/>
      <c r="K59" s="1392"/>
      <c r="L59" s="1392"/>
      <c r="M59" s="1392"/>
    </row>
    <row r="60" spans="1:13" ht="12.75" customHeight="1">
      <c r="A60" s="1509" t="s">
        <v>1986</v>
      </c>
      <c r="B60" s="3014"/>
      <c r="C60" s="3609"/>
      <c r="D60" s="1468"/>
      <c r="E60" s="1392"/>
      <c r="F60" s="1392"/>
      <c r="G60" s="1392"/>
      <c r="H60" s="1392"/>
      <c r="I60" s="1392"/>
      <c r="J60" s="1392"/>
      <c r="K60" s="1392"/>
      <c r="L60" s="1392"/>
      <c r="M60" s="1392"/>
    </row>
    <row r="61" spans="1:13" ht="12.75" customHeight="1">
      <c r="A61" s="1510" t="s">
        <v>1987</v>
      </c>
      <c r="B61" s="3014"/>
      <c r="C61" s="3631">
        <f>SUM(C57:C60)</f>
        <v>0</v>
      </c>
      <c r="D61" s="1448"/>
    </row>
    <row r="62" spans="1:13" ht="12.75" customHeight="1">
      <c r="A62" s="3020"/>
      <c r="B62" s="3014"/>
      <c r="C62" s="3636"/>
      <c r="D62" s="1448"/>
    </row>
    <row r="63" spans="1:13" ht="12.75" customHeight="1">
      <c r="A63" s="1509" t="s">
        <v>1988</v>
      </c>
      <c r="B63" s="3014"/>
      <c r="C63" s="3609"/>
      <c r="D63" s="1448"/>
    </row>
    <row r="64" spans="1:13" ht="12.75" customHeight="1">
      <c r="A64" s="1509" t="s">
        <v>1989</v>
      </c>
      <c r="B64" s="3014"/>
      <c r="C64" s="3609"/>
      <c r="D64" s="1448"/>
    </row>
    <row r="65" spans="1:4" s="3024" customFormat="1" ht="12.75" customHeight="1">
      <c r="A65" s="3230" t="s">
        <v>2861</v>
      </c>
      <c r="B65" s="3014"/>
      <c r="C65" s="3609"/>
      <c r="D65" s="3021"/>
    </row>
    <row r="66" spans="1:4" s="3024" customFormat="1" ht="12.75" customHeight="1">
      <c r="A66" s="3230">
        <v>0</v>
      </c>
      <c r="B66" s="3014"/>
      <c r="C66" s="3609"/>
      <c r="D66" s="3021"/>
    </row>
    <row r="67" spans="1:4" ht="12.75" customHeight="1">
      <c r="A67" s="3230" t="s">
        <v>2862</v>
      </c>
      <c r="B67" s="3014"/>
      <c r="C67" s="3609"/>
      <c r="D67" s="1448"/>
    </row>
    <row r="68" spans="1:4" ht="12.75" customHeight="1">
      <c r="A68" s="3230" t="s">
        <v>2862</v>
      </c>
      <c r="B68" s="3014"/>
      <c r="C68" s="3609"/>
      <c r="D68" s="1448"/>
    </row>
    <row r="69" spans="1:4" ht="12.75" customHeight="1">
      <c r="A69" s="1510" t="s">
        <v>1990</v>
      </c>
      <c r="B69" s="3014"/>
      <c r="C69" s="3631">
        <f>C61+SUM(C63:C68)</f>
        <v>0</v>
      </c>
      <c r="D69" s="1448"/>
    </row>
    <row r="70" spans="1:4" ht="12.75" customHeight="1">
      <c r="A70" s="3020"/>
      <c r="B70" s="3014"/>
      <c r="C70" s="3636"/>
      <c r="D70" s="1448"/>
    </row>
    <row r="71" spans="1:4" ht="12.75" customHeight="1">
      <c r="A71" s="3027" t="s">
        <v>1991</v>
      </c>
      <c r="B71" s="3014"/>
      <c r="C71" s="3631">
        <f>C69-C54</f>
        <v>0</v>
      </c>
      <c r="D71" s="1448"/>
    </row>
    <row r="72" spans="1:4" ht="12.75" customHeight="1">
      <c r="A72" s="3028" t="s">
        <v>1992</v>
      </c>
      <c r="B72" s="3014"/>
      <c r="C72" s="3636"/>
      <c r="D72" s="1448"/>
    </row>
    <row r="73" spans="1:4" ht="12.75" customHeight="1">
      <c r="A73" s="3029" t="s">
        <v>1993</v>
      </c>
      <c r="B73" s="3014"/>
      <c r="C73" s="3609"/>
      <c r="D73" s="1448"/>
    </row>
    <row r="74" spans="1:4" ht="12.75" customHeight="1">
      <c r="A74" s="3020" t="s">
        <v>1994</v>
      </c>
      <c r="B74" s="3014"/>
      <c r="C74" s="3609"/>
      <c r="D74" s="1448"/>
    </row>
    <row r="75" spans="1:4" ht="12.75" customHeight="1">
      <c r="A75" s="3020" t="s">
        <v>910</v>
      </c>
      <c r="B75" s="3014"/>
      <c r="C75" s="3609"/>
      <c r="D75" s="1448"/>
    </row>
    <row r="76" spans="1:4" ht="12.75" customHeight="1">
      <c r="A76" s="3020" t="s">
        <v>1995</v>
      </c>
      <c r="B76" s="3014"/>
      <c r="C76" s="3637"/>
      <c r="D76" s="1448"/>
    </row>
    <row r="77" spans="1:4" ht="12.75" customHeight="1">
      <c r="A77" s="3020" t="s">
        <v>1996</v>
      </c>
      <c r="B77" s="3014"/>
      <c r="C77" s="3609"/>
      <c r="D77" s="1448"/>
    </row>
    <row r="78" spans="1:4" ht="12.75" customHeight="1">
      <c r="A78" s="3020" t="s">
        <v>1997</v>
      </c>
      <c r="B78" s="3014"/>
      <c r="C78" s="3609"/>
      <c r="D78" s="1448"/>
    </row>
    <row r="79" spans="1:4" ht="12.75" customHeight="1">
      <c r="A79" s="3030" t="s">
        <v>1998</v>
      </c>
      <c r="B79" s="3014"/>
      <c r="C79" s="3609"/>
      <c r="D79" s="1448"/>
    </row>
    <row r="80" spans="1:4" ht="12.75" customHeight="1">
      <c r="A80" s="3230" t="s">
        <v>2863</v>
      </c>
      <c r="B80" s="3014"/>
      <c r="C80" s="3637"/>
      <c r="D80" s="1448"/>
    </row>
    <row r="81" spans="1:4" ht="12.75" customHeight="1">
      <c r="A81" s="3230" t="s">
        <v>2864</v>
      </c>
      <c r="B81" s="3014"/>
      <c r="C81" s="3609"/>
      <c r="D81" s="1448"/>
    </row>
    <row r="82" spans="1:4" ht="12.75" customHeight="1">
      <c r="A82" s="3230" t="s">
        <v>2865</v>
      </c>
      <c r="B82" s="3014"/>
      <c r="C82" s="3637"/>
      <c r="D82" s="1448"/>
    </row>
    <row r="83" spans="1:4" ht="12.75" customHeight="1">
      <c r="A83" s="3230" t="s">
        <v>2866</v>
      </c>
      <c r="B83" s="3014"/>
      <c r="C83" s="3609"/>
      <c r="D83" s="1448"/>
    </row>
    <row r="84" spans="1:4" ht="12.75" customHeight="1">
      <c r="A84" s="3230">
        <v>0</v>
      </c>
      <c r="B84" s="3014"/>
      <c r="C84" s="3637"/>
      <c r="D84" s="1448"/>
    </row>
    <row r="85" spans="1:4" ht="12.75" customHeight="1">
      <c r="A85" s="3230">
        <v>0</v>
      </c>
      <c r="B85" s="3014"/>
      <c r="C85" s="3609"/>
      <c r="D85" s="1448"/>
    </row>
    <row r="86" spans="1:4" ht="12.75" customHeight="1">
      <c r="A86" s="3031" t="s">
        <v>911</v>
      </c>
      <c r="B86" s="3014"/>
      <c r="C86" s="3631">
        <f>SUM(C71:C85)</f>
        <v>0</v>
      </c>
      <c r="D86" s="1448"/>
    </row>
    <row r="87" spans="1:4" ht="26.25" customHeight="1">
      <c r="A87" s="1426"/>
      <c r="B87" s="1426"/>
      <c r="C87" s="1426"/>
      <c r="D87" s="1448"/>
    </row>
    <row r="88" spans="1:4" ht="26.25" customHeight="1">
      <c r="A88" s="1426"/>
      <c r="B88" s="1426"/>
      <c r="C88" s="1426"/>
      <c r="D88" s="1448"/>
    </row>
    <row r="89" spans="1:4" ht="26.25" customHeight="1">
      <c r="A89" s="1426"/>
      <c r="B89" s="1426"/>
      <c r="C89" s="1426"/>
      <c r="D89" s="1448"/>
    </row>
    <row r="90" spans="1:4" ht="26.25" customHeight="1">
      <c r="A90" s="1426"/>
      <c r="B90" s="1426"/>
      <c r="C90" s="1426"/>
      <c r="D90" s="1448"/>
    </row>
    <row r="91" spans="1:4" ht="26.25" customHeight="1">
      <c r="A91" s="1426"/>
      <c r="B91" s="1426"/>
      <c r="C91" s="1426"/>
      <c r="D91" s="1448"/>
    </row>
    <row r="92" spans="1:4" ht="26.25" customHeight="1">
      <c r="A92" s="1426"/>
      <c r="B92" s="1426"/>
      <c r="C92" s="1426"/>
      <c r="D92" s="1448"/>
    </row>
    <row r="93" spans="1:4" ht="26.25" customHeight="1">
      <c r="A93" s="1426"/>
      <c r="B93" s="1426"/>
      <c r="C93" s="1426"/>
      <c r="D93" s="1448"/>
    </row>
    <row r="94" spans="1:4" ht="26.25" customHeight="1">
      <c r="A94" s="1426"/>
      <c r="B94" s="1426"/>
      <c r="C94" s="1426"/>
      <c r="D94" s="1448"/>
    </row>
    <row r="95" spans="1:4" ht="26.25" customHeight="1">
      <c r="A95" s="1426"/>
      <c r="B95" s="1426"/>
      <c r="C95" s="1426"/>
      <c r="D95" s="1448"/>
    </row>
    <row r="96" spans="1:4" ht="26.25" customHeight="1">
      <c r="A96" s="1426"/>
      <c r="B96" s="1426"/>
      <c r="C96" s="1426"/>
      <c r="D96" s="1448"/>
    </row>
    <row r="97" spans="1:7" ht="26.25" customHeight="1">
      <c r="A97" s="1426"/>
      <c r="B97" s="1426"/>
      <c r="C97" s="1426"/>
      <c r="D97" s="1448"/>
    </row>
    <row r="98" spans="1:7" ht="26.25" customHeight="1">
      <c r="A98" s="1607"/>
      <c r="B98" s="1607"/>
      <c r="C98" s="1607"/>
      <c r="D98" s="1468"/>
      <c r="E98" s="1392"/>
      <c r="F98" s="1392"/>
      <c r="G98" s="1392"/>
    </row>
    <row r="99" spans="1:7">
      <c r="A99" s="1505"/>
      <c r="B99" s="1426"/>
      <c r="C99" s="1426"/>
      <c r="D99" s="1448"/>
    </row>
    <row r="100" spans="1:7">
      <c r="A100" s="1505"/>
      <c r="B100" s="1426"/>
      <c r="C100" s="1426"/>
      <c r="D100" s="1448"/>
    </row>
    <row r="101" spans="1:7">
      <c r="A101" s="1505"/>
      <c r="B101" s="1426"/>
      <c r="C101" s="1426"/>
      <c r="D101" s="1448"/>
    </row>
    <row r="102" spans="1:7">
      <c r="A102" s="1505"/>
      <c r="B102" s="1426"/>
      <c r="C102" s="1426"/>
      <c r="D102" s="1448"/>
    </row>
    <row r="103" spans="1:7">
      <c r="A103" s="1505"/>
      <c r="B103" s="1426"/>
      <c r="C103" s="1426"/>
      <c r="D103" s="1448"/>
    </row>
    <row r="104" spans="1:7" ht="13.5" thickBot="1">
      <c r="A104" s="2948"/>
      <c r="B104" s="1451"/>
      <c r="C104" s="1451"/>
      <c r="D104" s="1605"/>
    </row>
    <row r="105" spans="1:7" hidden="1"/>
    <row r="106" spans="1:7" hidden="1"/>
    <row r="107" spans="1:7" hidden="1"/>
    <row r="108" spans="1:7" hidden="1"/>
    <row r="109" spans="1:7" hidden="1"/>
    <row r="110" spans="1:7" hidden="1"/>
    <row r="111" spans="1:7" hidden="1"/>
    <row r="112" spans="1:7"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spans="1:1" hidden="1"/>
    <row r="978" spans="1:1" hidden="1"/>
    <row r="979" spans="1:1" hidden="1"/>
    <row r="980" spans="1:1" hidden="1"/>
    <row r="981" spans="1:1" hidden="1"/>
    <row r="982" spans="1:1" hidden="1"/>
    <row r="983" spans="1:1" hidden="1"/>
    <row r="984" spans="1:1" hidden="1"/>
    <row r="985" spans="1:1" hidden="1"/>
    <row r="986" spans="1:1" hidden="1"/>
    <row r="987" spans="1:1" hidden="1"/>
    <row r="988" spans="1:1" ht="24.75" hidden="1">
      <c r="A988" s="144" t="s">
        <v>693</v>
      </c>
    </row>
    <row r="989" spans="1:1" ht="24.75" hidden="1">
      <c r="A989" s="144" t="s">
        <v>725</v>
      </c>
    </row>
    <row r="990" spans="1:1" ht="24.75" hidden="1">
      <c r="A990" s="144" t="s">
        <v>724</v>
      </c>
    </row>
    <row r="991" spans="1:1" ht="24.75" hidden="1">
      <c r="A991" s="144" t="s">
        <v>763</v>
      </c>
    </row>
    <row r="992" spans="1:1" ht="24.75" hidden="1">
      <c r="A992" s="144" t="s">
        <v>764</v>
      </c>
    </row>
    <row r="993" spans="1:1" ht="24.75" hidden="1">
      <c r="A993" s="144" t="s">
        <v>765</v>
      </c>
    </row>
    <row r="994" spans="1:1"/>
  </sheetData>
  <mergeCells count="1">
    <mergeCell ref="A6:A7"/>
  </mergeCells>
  <hyperlinks>
    <hyperlink ref="A5" location="'1.11 Tax Clawback'!A1" display="1.11 Tax Clawback"/>
  </hyperlinks>
  <pageMargins left="0.70866141732283472" right="0.70866141732283472" top="0.74803149606299213" bottom="0.74803149606299213" header="0.31496062992125984" footer="0.31496062992125984"/>
  <pageSetup paperSize="8" scale="71"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H937"/>
  <sheetViews>
    <sheetView workbookViewId="0"/>
  </sheetViews>
  <sheetFormatPr defaultColWidth="0" defaultRowHeight="12.75" zeroHeight="1"/>
  <cols>
    <col min="1" max="1" width="86.140625" style="49" bestFit="1" customWidth="1"/>
    <col min="2" max="3" width="9.140625" style="49" customWidth="1"/>
    <col min="4" max="5" width="13.7109375" style="49" customWidth="1"/>
    <col min="6" max="6" width="9.140625" style="49" customWidth="1"/>
    <col min="7" max="16384" width="9.140625" style="49" hidden="1"/>
  </cols>
  <sheetData>
    <row r="1" spans="1:8" ht="24.75">
      <c r="A1" s="127" t="str">
        <f>'Universal data'!A1</f>
        <v>Regulatory Reporting Pack</v>
      </c>
      <c r="B1" s="128"/>
      <c r="C1" s="128"/>
      <c r="D1" s="128"/>
      <c r="E1" s="128"/>
      <c r="F1" s="128"/>
      <c r="G1" s="128"/>
      <c r="H1" s="128"/>
    </row>
    <row r="2" spans="1:8" ht="24.75">
      <c r="A2" s="2186" t="str">
        <f>+'Universal data'!$A$2</f>
        <v>Master</v>
      </c>
      <c r="B2" s="128"/>
      <c r="C2" s="128"/>
      <c r="D2" s="128"/>
      <c r="E2" s="128"/>
      <c r="F2" s="128"/>
      <c r="G2" s="128"/>
      <c r="H2" s="128"/>
    </row>
    <row r="3" spans="1:8" ht="25.5" thickBot="1">
      <c r="A3" s="2304" t="str">
        <f>+'Universal data'!A3</f>
        <v>2015/16</v>
      </c>
      <c r="B3" s="128"/>
      <c r="C3" s="128"/>
      <c r="D3" s="128"/>
      <c r="E3" s="128"/>
      <c r="F3" s="128"/>
      <c r="G3" s="128"/>
      <c r="H3" s="128"/>
    </row>
    <row r="4" spans="1:8" s="1403" customFormat="1" ht="57.75" customHeight="1">
      <c r="A4" s="3032" t="s">
        <v>1999</v>
      </c>
      <c r="B4" s="1512"/>
      <c r="C4" s="1512"/>
      <c r="D4" s="1512"/>
      <c r="E4" s="1512"/>
      <c r="F4" s="1513"/>
    </row>
    <row r="5" spans="1:8" ht="26.25" customHeight="1">
      <c r="A5" s="213" t="str">
        <f ca="1">MID(CELL("Filename",A1),FIND("]",CELL("Filename",A1))+1,255)</f>
        <v>1.12 Financing  Requirements</v>
      </c>
      <c r="B5" s="1514"/>
      <c r="C5" s="1515"/>
      <c r="D5" s="1515"/>
      <c r="E5" s="1515"/>
      <c r="F5" s="1448"/>
    </row>
    <row r="6" spans="1:8" ht="26.25" customHeight="1">
      <c r="A6" s="344"/>
      <c r="B6" s="1514"/>
      <c r="C6" s="1515"/>
      <c r="D6" s="3033">
        <f>+'1.1 Income Statement'!$I$14+1</f>
        <v>2017</v>
      </c>
      <c r="E6" s="3033">
        <f>+'1.1 Income Statement'!$I$14+2</f>
        <v>2018</v>
      </c>
      <c r="F6" s="1448"/>
    </row>
    <row r="7" spans="1:8" ht="12.75" customHeight="1">
      <c r="A7" s="345" t="s">
        <v>925</v>
      </c>
      <c r="B7" s="3034"/>
      <c r="C7" s="3034"/>
      <c r="D7" s="2537"/>
      <c r="E7" s="2537"/>
      <c r="F7" s="1448"/>
    </row>
    <row r="8" spans="1:8" ht="12.75" customHeight="1">
      <c r="A8" s="3035" t="s">
        <v>924</v>
      </c>
      <c r="B8" s="3034"/>
      <c r="C8" s="3034"/>
      <c r="D8" s="3609"/>
      <c r="E8" s="3609"/>
      <c r="F8" s="1448"/>
    </row>
    <row r="9" spans="1:8" ht="12.75" customHeight="1">
      <c r="A9" s="3035" t="s">
        <v>923</v>
      </c>
      <c r="B9" s="3034"/>
      <c r="C9" s="3034"/>
      <c r="D9" s="3609"/>
      <c r="E9" s="3609"/>
      <c r="F9" s="1448"/>
    </row>
    <row r="10" spans="1:8" ht="12.75" customHeight="1">
      <c r="A10" s="3035" t="s">
        <v>2000</v>
      </c>
      <c r="B10" s="3034"/>
      <c r="C10" s="3034"/>
      <c r="D10" s="3609"/>
      <c r="E10" s="3609"/>
      <c r="F10" s="1448"/>
    </row>
    <row r="11" spans="1:8" ht="12.75" customHeight="1">
      <c r="A11" s="346" t="s">
        <v>922</v>
      </c>
      <c r="B11" s="3034"/>
      <c r="C11" s="3034"/>
      <c r="D11" s="3638">
        <f>SUM(D8:D10)</f>
        <v>0</v>
      </c>
      <c r="E11" s="3638">
        <f>SUM(E8:E10)</f>
        <v>0</v>
      </c>
      <c r="F11" s="1448"/>
    </row>
    <row r="12" spans="1:8" ht="12.75" customHeight="1">
      <c r="A12" s="3035" t="s">
        <v>2001</v>
      </c>
      <c r="B12" s="3034"/>
      <c r="C12" s="3034"/>
      <c r="D12" s="3609"/>
      <c r="E12" s="3609"/>
      <c r="F12" s="1448"/>
    </row>
    <row r="13" spans="1:8" ht="12.75" customHeight="1">
      <c r="A13" s="346" t="s">
        <v>921</v>
      </c>
      <c r="B13" s="3034"/>
      <c r="C13" s="3034"/>
      <c r="D13" s="3638">
        <f>SUM(D11:D12)</f>
        <v>0</v>
      </c>
      <c r="E13" s="3638">
        <f>SUM(E11:E12)</f>
        <v>0</v>
      </c>
      <c r="F13" s="1448"/>
    </row>
    <row r="14" spans="1:8" ht="12.75" customHeight="1">
      <c r="A14" s="3035" t="s">
        <v>2002</v>
      </c>
      <c r="B14" s="3034"/>
      <c r="C14" s="3034"/>
      <c r="D14" s="3609"/>
      <c r="E14" s="3609"/>
      <c r="F14" s="1448"/>
    </row>
    <row r="15" spans="1:8" ht="12.75" customHeight="1">
      <c r="A15" s="346" t="s">
        <v>920</v>
      </c>
      <c r="B15" s="347"/>
      <c r="C15" s="347"/>
      <c r="D15" s="3638">
        <f>SUM(D13:D14)</f>
        <v>0</v>
      </c>
      <c r="E15" s="3638">
        <f>SUM(E13:E14)</f>
        <v>0</v>
      </c>
      <c r="F15" s="1448"/>
    </row>
    <row r="16" spans="1:8" ht="12.75" customHeight="1">
      <c r="A16" s="3035" t="s">
        <v>2003</v>
      </c>
      <c r="B16" s="3034"/>
      <c r="C16" s="3034"/>
      <c r="D16" s="3609"/>
      <c r="E16" s="3609"/>
      <c r="F16" s="1448"/>
    </row>
    <row r="17" spans="1:6" ht="12.75" customHeight="1">
      <c r="A17" s="3035" t="s">
        <v>919</v>
      </c>
      <c r="B17" s="3034"/>
      <c r="C17" s="3034"/>
      <c r="D17" s="3638">
        <f>D28</f>
        <v>0</v>
      </c>
      <c r="E17" s="3638">
        <f>E28</f>
        <v>0</v>
      </c>
      <c r="F17" s="1448"/>
    </row>
    <row r="18" spans="1:6" ht="12.75" customHeight="1">
      <c r="A18" s="345" t="s">
        <v>918</v>
      </c>
      <c r="B18" s="347"/>
      <c r="C18" s="347"/>
      <c r="D18" s="3638">
        <f>SUM(D15:D17)</f>
        <v>0</v>
      </c>
      <c r="E18" s="3638">
        <f>SUM(E15:E17)</f>
        <v>0</v>
      </c>
      <c r="F18" s="1448"/>
    </row>
    <row r="19" spans="1:6" ht="12.75" customHeight="1">
      <c r="A19" s="3036"/>
      <c r="B19" s="3034"/>
      <c r="C19" s="3034"/>
      <c r="D19" s="3639"/>
      <c r="E19" s="3639"/>
      <c r="F19" s="1448"/>
    </row>
    <row r="20" spans="1:6" ht="12.75" customHeight="1">
      <c r="A20" s="3036"/>
      <c r="B20" s="3034"/>
      <c r="C20" s="3034"/>
      <c r="D20" s="3639"/>
      <c r="E20" s="3639"/>
      <c r="F20" s="1448"/>
    </row>
    <row r="21" spans="1:6" ht="12.75" customHeight="1">
      <c r="A21" s="348" t="s">
        <v>917</v>
      </c>
      <c r="B21" s="3034"/>
      <c r="C21" s="3034"/>
      <c r="D21" s="3639"/>
      <c r="E21" s="3639"/>
      <c r="F21" s="1448"/>
    </row>
    <row r="22" spans="1:6" ht="12.75" customHeight="1">
      <c r="A22" s="3035" t="s">
        <v>831</v>
      </c>
      <c r="B22" s="3034"/>
      <c r="C22" s="3034"/>
      <c r="D22" s="3609"/>
      <c r="E22" s="3609"/>
      <c r="F22" s="1448"/>
    </row>
    <row r="23" spans="1:6" ht="12.75" customHeight="1">
      <c r="A23" s="3035" t="s">
        <v>916</v>
      </c>
      <c r="B23" s="3034"/>
      <c r="C23" s="3034"/>
      <c r="D23" s="3609"/>
      <c r="E23" s="3609"/>
      <c r="F23" s="1448"/>
    </row>
    <row r="24" spans="1:6" ht="12.75" customHeight="1">
      <c r="A24" s="3035" t="s">
        <v>915</v>
      </c>
      <c r="B24" s="3034"/>
      <c r="C24" s="3034"/>
      <c r="D24" s="3609"/>
      <c r="E24" s="3609"/>
      <c r="F24" s="1448"/>
    </row>
    <row r="25" spans="1:6" ht="12.75" customHeight="1">
      <c r="A25" s="3035" t="s">
        <v>914</v>
      </c>
      <c r="B25" s="3034"/>
      <c r="C25" s="3034"/>
      <c r="D25" s="3609"/>
      <c r="E25" s="3609"/>
      <c r="F25" s="1448"/>
    </row>
    <row r="26" spans="1:6" ht="12.75" customHeight="1">
      <c r="A26" s="3230" t="s">
        <v>2867</v>
      </c>
      <c r="B26" s="3034"/>
      <c r="C26" s="3034"/>
      <c r="D26" s="3609"/>
      <c r="E26" s="3609"/>
      <c r="F26" s="1448"/>
    </row>
    <row r="27" spans="1:6" ht="12.75" customHeight="1">
      <c r="A27" s="3230" t="s">
        <v>2868</v>
      </c>
      <c r="B27" s="3034"/>
      <c r="C27" s="3034"/>
      <c r="D27" s="3609"/>
      <c r="E27" s="3609"/>
      <c r="F27" s="1448"/>
    </row>
    <row r="28" spans="1:6" ht="12.75" customHeight="1">
      <c r="A28" s="345"/>
      <c r="B28" s="347"/>
      <c r="C28" s="347"/>
      <c r="D28" s="3638">
        <f>SUM(D22:D27)</f>
        <v>0</v>
      </c>
      <c r="E28" s="3638">
        <f>SUM(E22:E27)</f>
        <v>0</v>
      </c>
      <c r="F28" s="1448"/>
    </row>
    <row r="29" spans="1:6" ht="12.75" customHeight="1">
      <c r="A29" s="3036"/>
      <c r="B29" s="3034"/>
      <c r="C29" s="3034"/>
      <c r="D29" s="3639"/>
      <c r="E29" s="3639"/>
      <c r="F29" s="1448"/>
    </row>
    <row r="30" spans="1:6" ht="12.75" customHeight="1">
      <c r="A30" s="3036"/>
      <c r="B30" s="3034"/>
      <c r="C30" s="3034"/>
      <c r="D30" s="3639"/>
      <c r="E30" s="3639"/>
      <c r="F30" s="1448"/>
    </row>
    <row r="31" spans="1:6" ht="12.75" customHeight="1">
      <c r="A31" s="349" t="s">
        <v>913</v>
      </c>
      <c r="B31" s="3034"/>
      <c r="C31" s="3034"/>
      <c r="D31" s="3609"/>
      <c r="E31" s="3609"/>
      <c r="F31" s="1448"/>
    </row>
    <row r="32" spans="1:6" ht="12.75" customHeight="1">
      <c r="A32" s="3035"/>
      <c r="B32" s="3034"/>
      <c r="C32" s="3034"/>
      <c r="D32" s="3640"/>
      <c r="E32" s="3640"/>
      <c r="F32" s="1448"/>
    </row>
    <row r="33" spans="1:6" ht="12.75" customHeight="1">
      <c r="A33" s="3035"/>
      <c r="B33" s="3034"/>
      <c r="C33" s="3034"/>
      <c r="D33" s="3640"/>
      <c r="E33" s="3640"/>
      <c r="F33" s="1448"/>
    </row>
    <row r="34" spans="1:6" ht="12.75" customHeight="1">
      <c r="A34" s="346" t="s">
        <v>912</v>
      </c>
      <c r="B34" s="3034"/>
      <c r="C34" s="3034"/>
      <c r="D34" s="3640"/>
      <c r="E34" s="3640"/>
      <c r="F34" s="1448"/>
    </row>
    <row r="35" spans="1:6" ht="12.75" customHeight="1">
      <c r="A35" s="3035" t="s">
        <v>2673</v>
      </c>
      <c r="B35" s="3034"/>
      <c r="C35" s="3034"/>
      <c r="D35" s="3609"/>
      <c r="E35" s="3609"/>
      <c r="F35" s="1448"/>
    </row>
    <row r="36" spans="1:6" ht="12.75" customHeight="1">
      <c r="A36" s="3035" t="s">
        <v>2674</v>
      </c>
      <c r="B36" s="3034"/>
      <c r="C36" s="3034"/>
      <c r="D36" s="3609"/>
      <c r="E36" s="3609"/>
      <c r="F36" s="1448"/>
    </row>
    <row r="37" spans="1:6" ht="12.75" customHeight="1">
      <c r="A37" s="3035" t="s">
        <v>2675</v>
      </c>
      <c r="B37" s="3034"/>
      <c r="C37" s="3034"/>
      <c r="D37" s="3609"/>
      <c r="E37" s="3609"/>
      <c r="F37" s="1448"/>
    </row>
    <row r="38" spans="1:6" ht="12.75" customHeight="1">
      <c r="A38" s="3035" t="s">
        <v>2676</v>
      </c>
      <c r="B38" s="3034"/>
      <c r="C38" s="3034"/>
      <c r="D38" s="3609"/>
      <c r="E38" s="3609"/>
      <c r="F38" s="1448"/>
    </row>
    <row r="39" spans="1:6" ht="12.75" customHeight="1">
      <c r="A39" s="3035" t="s">
        <v>84</v>
      </c>
      <c r="B39" s="3034"/>
      <c r="C39" s="3034"/>
      <c r="D39" s="3638">
        <f>SUM(D35:D38)</f>
        <v>0</v>
      </c>
      <c r="E39" s="3638">
        <f>SUM(E35:E38)</f>
        <v>0</v>
      </c>
      <c r="F39" s="1448"/>
    </row>
    <row r="40" spans="1:6">
      <c r="A40" s="3037"/>
      <c r="B40" s="3038"/>
      <c r="C40" s="3038"/>
      <c r="D40" s="3038"/>
      <c r="E40" s="3038"/>
      <c r="F40" s="1448"/>
    </row>
    <row r="41" spans="1:6">
      <c r="A41" s="3037"/>
      <c r="B41" s="3038"/>
      <c r="C41" s="3038"/>
      <c r="D41" s="3038"/>
      <c r="E41" s="3038"/>
      <c r="F41" s="1448"/>
    </row>
    <row r="42" spans="1:6" ht="13.5" thickBot="1">
      <c r="A42" s="2948"/>
      <c r="B42" s="1451"/>
      <c r="C42" s="1451"/>
      <c r="D42" s="1451"/>
      <c r="E42" s="1451"/>
      <c r="F42" s="1605"/>
    </row>
    <row r="43" spans="1:6" hidden="1">
      <c r="F43" s="1426"/>
    </row>
    <row r="44" spans="1:6" hidden="1"/>
    <row r="45" spans="1:6" hidden="1"/>
    <row r="46" spans="1:6" hidden="1"/>
    <row r="47" spans="1:6" hidden="1"/>
    <row r="48" spans="1:6"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spans="1:1" hidden="1"/>
    <row r="930" spans="1:1" ht="24.75" hidden="1">
      <c r="A930" s="144" t="s">
        <v>693</v>
      </c>
    </row>
    <row r="931" spans="1:1" ht="24.75" hidden="1">
      <c r="A931" s="144" t="s">
        <v>725</v>
      </c>
    </row>
    <row r="932" spans="1:1" ht="24.75" hidden="1">
      <c r="A932" s="144" t="s">
        <v>724</v>
      </c>
    </row>
    <row r="933" spans="1:1" ht="24.75" hidden="1">
      <c r="A933" s="144" t="s">
        <v>763</v>
      </c>
    </row>
    <row r="934" spans="1:1" ht="24.75" hidden="1">
      <c r="A934" s="144" t="s">
        <v>764</v>
      </c>
    </row>
    <row r="935" spans="1:1" ht="24.75" hidden="1">
      <c r="A935" s="144" t="s">
        <v>765</v>
      </c>
    </row>
    <row r="936" spans="1:1"/>
    <row r="937" spans="1:1"/>
  </sheetData>
  <pageMargins left="0.70866141732283472" right="0.70866141732283472" top="0.74803149606299213" bottom="0.74803149606299213" header="0.31496062992125984" footer="0.31496062992125984"/>
  <pageSetup paperSize="8" scale="94"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J845"/>
  <sheetViews>
    <sheetView workbookViewId="0"/>
  </sheetViews>
  <sheetFormatPr defaultColWidth="0" defaultRowHeight="12.75" zeroHeight="1"/>
  <cols>
    <col min="1" max="1" width="96" style="49" customWidth="1"/>
    <col min="2" max="3" width="9.140625" style="49" customWidth="1"/>
    <col min="4" max="5" width="13.7109375" style="49" customWidth="1"/>
    <col min="6" max="9" width="9.140625" style="49" customWidth="1"/>
    <col min="10" max="10" width="0" style="49" hidden="1" customWidth="1"/>
    <col min="11" max="16384" width="9.140625" style="49" hidden="1"/>
  </cols>
  <sheetData>
    <row r="1" spans="1:10" ht="24.75">
      <c r="A1" s="127" t="str">
        <f>'Universal data'!A1</f>
        <v>Regulatory Reporting Pack</v>
      </c>
      <c r="B1" s="128"/>
      <c r="C1" s="128"/>
      <c r="D1" s="128"/>
      <c r="E1" s="128"/>
      <c r="F1" s="128"/>
      <c r="G1" s="128"/>
      <c r="H1" s="128"/>
    </row>
    <row r="2" spans="1:10" ht="24.75">
      <c r="A2" s="2186" t="str">
        <f>+'Universal data'!$A$2</f>
        <v>Master</v>
      </c>
      <c r="B2" s="128"/>
      <c r="C2" s="128"/>
      <c r="D2" s="128"/>
      <c r="E2" s="128"/>
      <c r="F2" s="128"/>
      <c r="G2" s="128"/>
      <c r="H2" s="128"/>
    </row>
    <row r="3" spans="1:10" ht="25.5" thickBot="1">
      <c r="A3" s="2304" t="str">
        <f>+'Universal data'!A3</f>
        <v>2015/16</v>
      </c>
      <c r="B3" s="128"/>
      <c r="C3" s="128"/>
      <c r="D3" s="128"/>
      <c r="E3" s="128"/>
      <c r="F3" s="128"/>
      <c r="G3" s="128"/>
      <c r="H3" s="128"/>
    </row>
    <row r="4" spans="1:10" s="1403" customFormat="1" ht="27" thickBot="1">
      <c r="A4" s="1516"/>
      <c r="B4" s="1455"/>
      <c r="C4" s="1455"/>
      <c r="D4" s="1455"/>
      <c r="E4" s="1600"/>
      <c r="F4" s="1600"/>
      <c r="G4" s="1600"/>
      <c r="H4" s="1600"/>
      <c r="I4" s="1426"/>
      <c r="J4" s="1426"/>
    </row>
    <row r="5" spans="1:10" ht="37.5" customHeight="1">
      <c r="A5" s="343" t="s">
        <v>2324</v>
      </c>
      <c r="B5" s="3039"/>
      <c r="C5" s="3040"/>
      <c r="D5" s="3040"/>
      <c r="E5" s="3041"/>
      <c r="F5" s="1512"/>
      <c r="G5" s="1601"/>
      <c r="H5" s="1465"/>
      <c r="I5" s="1426"/>
      <c r="J5" s="1426"/>
    </row>
    <row r="6" spans="1:10" ht="50.25" customHeight="1">
      <c r="A6" s="1602" t="s">
        <v>2004</v>
      </c>
      <c r="B6" s="3042"/>
      <c r="C6" s="3043"/>
      <c r="D6" s="3044"/>
      <c r="E6" s="3045"/>
      <c r="F6" s="1455"/>
      <c r="G6" s="1426"/>
      <c r="H6" s="1448"/>
      <c r="I6" s="1426"/>
      <c r="J6" s="1426"/>
    </row>
    <row r="7" spans="1:10" ht="28.5">
      <c r="A7" s="1603" t="s">
        <v>2005</v>
      </c>
      <c r="B7" s="3042"/>
      <c r="C7" s="3046"/>
      <c r="D7" s="3043"/>
      <c r="E7" s="3043"/>
      <c r="F7" s="1455"/>
      <c r="G7" s="1426"/>
      <c r="H7" s="1448"/>
      <c r="I7" s="1426"/>
      <c r="J7" s="1426"/>
    </row>
    <row r="8" spans="1:10" ht="51" customHeight="1">
      <c r="A8" s="1604" t="s">
        <v>2006</v>
      </c>
      <c r="B8" s="3042"/>
      <c r="C8" s="3046"/>
      <c r="D8" s="3043"/>
      <c r="E8" s="3043"/>
      <c r="F8" s="1455"/>
      <c r="G8" s="1426"/>
      <c r="H8" s="1448"/>
      <c r="I8" s="1426"/>
      <c r="J8" s="1426"/>
    </row>
    <row r="9" spans="1:10" ht="26.25">
      <c r="A9" s="1517" t="s">
        <v>2007</v>
      </c>
      <c r="B9" s="256"/>
      <c r="C9" s="1518"/>
      <c r="D9" s="257"/>
      <c r="E9" s="1597"/>
      <c r="F9" s="1455"/>
      <c r="G9" s="1426"/>
      <c r="H9" s="1448"/>
      <c r="I9" s="1426"/>
      <c r="J9" s="1426"/>
    </row>
    <row r="10" spans="1:10" ht="26.25">
      <c r="A10" s="1519"/>
      <c r="B10" s="256"/>
      <c r="C10" s="1518"/>
      <c r="D10" s="257"/>
      <c r="E10" s="1597"/>
      <c r="F10" s="1455"/>
      <c r="G10" s="1426"/>
      <c r="H10" s="1448"/>
      <c r="I10" s="1426"/>
      <c r="J10" s="1426"/>
    </row>
    <row r="11" spans="1:10" ht="26.25">
      <c r="A11" s="259" t="s">
        <v>2008</v>
      </c>
      <c r="B11" s="1520"/>
      <c r="C11" s="1520"/>
      <c r="D11" s="61"/>
      <c r="E11" s="1597"/>
      <c r="F11" s="1455"/>
      <c r="G11" s="1426"/>
      <c r="H11" s="1448"/>
      <c r="I11" s="1426"/>
      <c r="J11" s="1426"/>
    </row>
    <row r="12" spans="1:10" ht="26.25">
      <c r="A12" s="259"/>
      <c r="B12" s="256"/>
      <c r="C12" s="1518"/>
      <c r="D12" s="257"/>
      <c r="E12" s="3047" t="s">
        <v>2701</v>
      </c>
      <c r="F12" s="1455"/>
      <c r="G12" s="1426"/>
      <c r="H12" s="1448"/>
      <c r="I12" s="1426"/>
      <c r="J12" s="1426"/>
    </row>
    <row r="13" spans="1:10" s="1522" customFormat="1" ht="26.25">
      <c r="A13" s="260" t="s">
        <v>1525</v>
      </c>
      <c r="B13" s="256"/>
      <c r="C13" s="1518"/>
      <c r="D13" s="1520"/>
      <c r="E13" s="1520"/>
      <c r="F13" s="1455"/>
      <c r="G13" s="1520"/>
      <c r="H13" s="1521"/>
      <c r="I13" s="1520"/>
      <c r="J13" s="1520"/>
    </row>
    <row r="14" spans="1:10" s="1522" customFormat="1" ht="26.25">
      <c r="A14" s="1523" t="s">
        <v>2325</v>
      </c>
      <c r="B14" s="256"/>
      <c r="C14" s="1518"/>
      <c r="D14" s="258" t="s">
        <v>88</v>
      </c>
      <c r="E14" s="3641"/>
      <c r="F14" s="1455"/>
      <c r="G14" s="1520"/>
      <c r="H14" s="1521"/>
      <c r="I14" s="1520"/>
      <c r="J14" s="1520"/>
    </row>
    <row r="15" spans="1:10" s="1522" customFormat="1" ht="26.25">
      <c r="A15" s="261" t="s">
        <v>2326</v>
      </c>
      <c r="B15" s="256"/>
      <c r="C15" s="1518"/>
      <c r="D15" s="258" t="s">
        <v>88</v>
      </c>
      <c r="E15" s="3641"/>
      <c r="F15" s="1455"/>
      <c r="G15" s="1520"/>
      <c r="H15" s="1521"/>
      <c r="I15" s="1520"/>
      <c r="J15" s="1520"/>
    </row>
    <row r="16" spans="1:10" s="1522" customFormat="1" ht="26.25">
      <c r="A16" s="263"/>
      <c r="B16" s="256"/>
      <c r="C16" s="211"/>
      <c r="D16" s="264"/>
      <c r="E16" s="3642"/>
      <c r="F16" s="1455"/>
      <c r="G16" s="1520"/>
      <c r="H16" s="1521"/>
      <c r="I16" s="1520"/>
      <c r="J16" s="1520"/>
    </row>
    <row r="17" spans="1:10" s="1522" customFormat="1" ht="26.25">
      <c r="A17" s="260" t="s">
        <v>2327</v>
      </c>
      <c r="B17" s="256"/>
      <c r="C17" s="211"/>
      <c r="D17" s="264"/>
      <c r="E17" s="1598"/>
      <c r="F17" s="1455"/>
      <c r="G17" s="1520"/>
      <c r="H17" s="1521"/>
      <c r="I17" s="1520"/>
      <c r="J17" s="1520"/>
    </row>
    <row r="18" spans="1:10" s="1522" customFormat="1" ht="34.5" customHeight="1">
      <c r="A18" s="2110" t="s">
        <v>2328</v>
      </c>
      <c r="B18" s="256"/>
      <c r="C18" s="211"/>
      <c r="D18" s="258" t="s">
        <v>99</v>
      </c>
      <c r="E18" s="3284"/>
      <c r="F18" s="1455"/>
      <c r="G18" s="1520"/>
      <c r="H18" s="1521"/>
      <c r="I18" s="1520"/>
      <c r="J18" s="1520"/>
    </row>
    <row r="19" spans="1:10" s="1522" customFormat="1" ht="26.25">
      <c r="A19" s="2110" t="s">
        <v>2329</v>
      </c>
      <c r="B19" s="1520"/>
      <c r="C19" s="1520"/>
      <c r="D19" s="258" t="s">
        <v>88</v>
      </c>
      <c r="E19" s="3641"/>
      <c r="F19" s="1455"/>
      <c r="G19" s="1520"/>
      <c r="H19" s="1521"/>
      <c r="I19" s="1520"/>
      <c r="J19" s="1520"/>
    </row>
    <row r="20" spans="1:10" s="1522" customFormat="1" ht="42.75" customHeight="1">
      <c r="A20" s="2110" t="s">
        <v>2330</v>
      </c>
      <c r="B20" s="1520"/>
      <c r="C20" s="1520"/>
      <c r="D20" s="258"/>
      <c r="E20" s="3048">
        <f>IFERROR(E19/E14,0)</f>
        <v>0</v>
      </c>
      <c r="F20" s="1455"/>
      <c r="G20" s="1520"/>
      <c r="H20" s="1521"/>
      <c r="I20" s="1520"/>
      <c r="J20" s="1520"/>
    </row>
    <row r="21" spans="1:10" s="1522" customFormat="1" ht="26.25">
      <c r="A21" s="1524"/>
      <c r="B21" s="256"/>
      <c r="C21" s="211"/>
      <c r="D21" s="1520"/>
      <c r="E21" s="1520"/>
      <c r="F21" s="1455"/>
      <c r="G21" s="1520"/>
      <c r="H21" s="1521"/>
      <c r="I21" s="1520"/>
      <c r="J21" s="1520"/>
    </row>
    <row r="22" spans="1:10" s="1522" customFormat="1" ht="26.25">
      <c r="A22" s="2111" t="s">
        <v>2331</v>
      </c>
      <c r="B22" s="211"/>
      <c r="C22" s="211"/>
      <c r="D22" s="1520"/>
      <c r="E22" s="1520"/>
      <c r="F22" s="1455"/>
      <c r="G22" s="1520"/>
      <c r="H22" s="1521"/>
      <c r="I22" s="1520"/>
      <c r="J22" s="1520"/>
    </row>
    <row r="23" spans="1:10" ht="45.75" customHeight="1">
      <c r="A23" s="2110" t="s">
        <v>2332</v>
      </c>
      <c r="B23" s="211"/>
      <c r="C23" s="211"/>
      <c r="D23" s="258" t="s">
        <v>99</v>
      </c>
      <c r="E23" s="3284"/>
      <c r="F23" s="1455"/>
      <c r="G23" s="1426"/>
      <c r="H23" s="1448"/>
      <c r="I23" s="1426"/>
      <c r="J23" s="1426"/>
    </row>
    <row r="24" spans="1:10" ht="26.25">
      <c r="A24" s="1525" t="s">
        <v>2333</v>
      </c>
      <c r="B24" s="211"/>
      <c r="C24" s="211"/>
      <c r="D24" s="258" t="s">
        <v>99</v>
      </c>
      <c r="E24" s="3284"/>
      <c r="F24" s="1455"/>
      <c r="G24" s="1426"/>
      <c r="H24" s="1448"/>
      <c r="I24" s="1426"/>
      <c r="J24" s="1426"/>
    </row>
    <row r="25" spans="1:10" ht="26.25">
      <c r="A25" s="1525" t="s">
        <v>2334</v>
      </c>
      <c r="B25" s="211"/>
      <c r="C25" s="211"/>
      <c r="D25" s="258" t="s">
        <v>88</v>
      </c>
      <c r="E25" s="3641"/>
      <c r="F25" s="1455"/>
      <c r="G25" s="1426"/>
      <c r="H25" s="1448"/>
      <c r="I25" s="1426"/>
      <c r="J25" s="1426"/>
    </row>
    <row r="26" spans="1:10" ht="26.25">
      <c r="A26" s="1525" t="s">
        <v>2335</v>
      </c>
      <c r="B26" s="211"/>
      <c r="C26" s="262"/>
      <c r="D26" s="258" t="s">
        <v>88</v>
      </c>
      <c r="E26" s="3641"/>
      <c r="F26" s="1455"/>
      <c r="G26" s="1426"/>
      <c r="H26" s="1448"/>
      <c r="I26" s="1426"/>
      <c r="J26" s="1426"/>
    </row>
    <row r="27" spans="1:10" ht="26.25">
      <c r="A27" s="1526" t="s">
        <v>98</v>
      </c>
      <c r="B27" s="211"/>
      <c r="C27" s="262"/>
      <c r="D27" s="257"/>
      <c r="E27" s="3049" t="str">
        <f>IF(ABS(E23-SUM(E24:E26))&gt;0.1%,"ERROR","OK")</f>
        <v>OK</v>
      </c>
      <c r="F27" s="1455"/>
      <c r="G27" s="1426"/>
      <c r="H27" s="1448"/>
      <c r="I27" s="1426"/>
      <c r="J27" s="1426"/>
    </row>
    <row r="28" spans="1:10" ht="26.25">
      <c r="A28" s="1525" t="s">
        <v>2336</v>
      </c>
      <c r="B28" s="1520"/>
      <c r="C28" s="1520"/>
      <c r="D28" s="3050" t="s">
        <v>88</v>
      </c>
      <c r="E28" s="3641"/>
      <c r="F28" s="1455"/>
      <c r="G28" s="1426"/>
      <c r="H28" s="1448"/>
      <c r="I28" s="1426"/>
      <c r="J28" s="1426"/>
    </row>
    <row r="29" spans="1:10" ht="26.25">
      <c r="A29" s="1525" t="s">
        <v>2337</v>
      </c>
      <c r="B29" s="1520"/>
      <c r="C29" s="1520"/>
      <c r="D29" s="3050"/>
      <c r="E29" s="3048">
        <f>IFERROR(E28/E14,0)</f>
        <v>0</v>
      </c>
      <c r="F29" s="1455"/>
      <c r="G29" s="1426"/>
      <c r="H29" s="1448"/>
      <c r="I29" s="1426"/>
      <c r="J29" s="1426"/>
    </row>
    <row r="30" spans="1:10" ht="26.25">
      <c r="A30" s="1524"/>
      <c r="B30" s="1520"/>
      <c r="C30" s="1520"/>
      <c r="D30" s="1520"/>
      <c r="E30" s="1520"/>
      <c r="F30" s="1455"/>
      <c r="G30" s="1426"/>
      <c r="H30" s="1448"/>
      <c r="I30" s="1426"/>
      <c r="J30" s="1426"/>
    </row>
    <row r="31" spans="1:10" ht="26.25">
      <c r="A31" s="1524"/>
      <c r="B31" s="1520"/>
      <c r="C31" s="1520"/>
      <c r="D31" s="1520"/>
      <c r="E31" s="1520"/>
      <c r="F31" s="1455"/>
      <c r="G31" s="1426"/>
      <c r="H31" s="1448"/>
      <c r="I31" s="1426"/>
      <c r="J31" s="1426"/>
    </row>
    <row r="32" spans="1:10" ht="26.25">
      <c r="A32" s="259" t="s">
        <v>2009</v>
      </c>
      <c r="B32" s="262"/>
      <c r="C32" s="262"/>
      <c r="D32" s="1520"/>
      <c r="E32" s="1520"/>
      <c r="F32" s="1455"/>
      <c r="G32" s="1426"/>
      <c r="H32" s="1448"/>
      <c r="I32" s="1426"/>
      <c r="J32" s="1426"/>
    </row>
    <row r="33" spans="1:10" s="1522" customFormat="1" ht="26.25">
      <c r="A33" s="1524"/>
      <c r="B33" s="262"/>
      <c r="C33" s="3051"/>
      <c r="D33" s="1520"/>
      <c r="E33" s="1520"/>
      <c r="F33" s="1455"/>
      <c r="G33" s="1520"/>
      <c r="H33" s="1521"/>
      <c r="I33" s="1520"/>
      <c r="J33" s="1520"/>
    </row>
    <row r="34" spans="1:10" s="1522" customFormat="1" ht="26.25">
      <c r="A34" s="3052" t="s">
        <v>929</v>
      </c>
      <c r="B34" s="262"/>
      <c r="C34" s="3051"/>
      <c r="D34" s="3050"/>
      <c r="E34" s="3053"/>
      <c r="F34" s="1455"/>
      <c r="G34" s="1520"/>
      <c r="H34" s="1521"/>
      <c r="I34" s="1520"/>
      <c r="J34" s="1520"/>
    </row>
    <row r="35" spans="1:10" s="1522" customFormat="1" ht="26.25">
      <c r="A35" s="3054" t="s">
        <v>928</v>
      </c>
      <c r="B35" s="262"/>
      <c r="C35" s="3051"/>
      <c r="D35" s="3050" t="s">
        <v>88</v>
      </c>
      <c r="E35" s="3641"/>
      <c r="F35" s="1455"/>
      <c r="G35" s="1520"/>
      <c r="H35" s="1521"/>
      <c r="I35" s="1520"/>
      <c r="J35" s="1520"/>
    </row>
    <row r="36" spans="1:10" s="1522" customFormat="1" ht="26.25">
      <c r="A36" s="3055" t="s">
        <v>927</v>
      </c>
      <c r="B36" s="262"/>
      <c r="C36" s="3056"/>
      <c r="D36" s="3050"/>
      <c r="E36" s="3053"/>
      <c r="F36" s="1455"/>
      <c r="G36" s="1520"/>
      <c r="H36" s="1521"/>
      <c r="I36" s="1520"/>
      <c r="J36" s="1520"/>
    </row>
    <row r="37" spans="1:10" ht="26.25">
      <c r="A37" s="2524" t="s">
        <v>1672</v>
      </c>
      <c r="B37" s="262"/>
      <c r="C37" s="3056"/>
      <c r="D37" s="3050" t="s">
        <v>88</v>
      </c>
      <c r="E37" s="3641"/>
      <c r="F37" s="1455"/>
      <c r="G37" s="1426"/>
      <c r="H37" s="1448"/>
      <c r="I37" s="1426"/>
      <c r="J37" s="1426"/>
    </row>
    <row r="38" spans="1:10" ht="26.25">
      <c r="A38" s="2524" t="s">
        <v>2869</v>
      </c>
      <c r="B38" s="262"/>
      <c r="C38" s="3056"/>
      <c r="D38" s="3050" t="s">
        <v>88</v>
      </c>
      <c r="E38" s="3641"/>
      <c r="F38" s="1455"/>
      <c r="G38" s="1426"/>
      <c r="H38" s="1448"/>
      <c r="I38" s="1426"/>
      <c r="J38" s="1426"/>
    </row>
    <row r="39" spans="1:10" ht="26.25">
      <c r="A39" s="2524" t="s">
        <v>2869</v>
      </c>
      <c r="B39" s="262"/>
      <c r="C39" s="3056"/>
      <c r="D39" s="3050" t="s">
        <v>88</v>
      </c>
      <c r="E39" s="3641"/>
      <c r="F39" s="1455"/>
      <c r="G39" s="1426"/>
      <c r="H39" s="1448"/>
      <c r="I39" s="1426"/>
      <c r="J39" s="1426"/>
    </row>
    <row r="40" spans="1:10" ht="26.25">
      <c r="A40" s="2524" t="s">
        <v>2869</v>
      </c>
      <c r="B40" s="262"/>
      <c r="C40" s="3056"/>
      <c r="D40" s="3050" t="s">
        <v>88</v>
      </c>
      <c r="E40" s="3641"/>
      <c r="F40" s="1455"/>
      <c r="G40" s="1426"/>
      <c r="H40" s="1448"/>
      <c r="I40" s="1426"/>
      <c r="J40" s="1426"/>
    </row>
    <row r="41" spans="1:10" ht="26.25">
      <c r="A41" s="2524" t="s">
        <v>2869</v>
      </c>
      <c r="B41" s="262"/>
      <c r="C41" s="3051"/>
      <c r="D41" s="3050" t="s">
        <v>88</v>
      </c>
      <c r="E41" s="3641"/>
      <c r="F41" s="1455"/>
      <c r="G41" s="1426"/>
      <c r="H41" s="1448"/>
      <c r="I41" s="1426"/>
      <c r="J41" s="1426"/>
    </row>
    <row r="42" spans="1:10" ht="26.25">
      <c r="A42" s="2524" t="s">
        <v>2869</v>
      </c>
      <c r="B42" s="262"/>
      <c r="C42" s="3057"/>
      <c r="D42" s="3050" t="s">
        <v>88</v>
      </c>
      <c r="E42" s="3641"/>
      <c r="F42" s="1455"/>
      <c r="G42" s="1426"/>
      <c r="H42" s="1448"/>
      <c r="I42" s="1426"/>
      <c r="J42" s="1426"/>
    </row>
    <row r="43" spans="1:10" ht="26.25">
      <c r="A43" s="3058" t="s">
        <v>799</v>
      </c>
      <c r="B43" s="262"/>
      <c r="C43" s="3057"/>
      <c r="D43" s="3050" t="s">
        <v>88</v>
      </c>
      <c r="E43" s="3643"/>
      <c r="F43" s="1455"/>
      <c r="G43" s="1426"/>
      <c r="H43" s="1448"/>
      <c r="I43" s="1426"/>
      <c r="J43" s="1426"/>
    </row>
    <row r="44" spans="1:10" ht="26.25">
      <c r="A44" s="2112" t="s">
        <v>2338</v>
      </c>
      <c r="B44" s="262"/>
      <c r="C44" s="3057"/>
      <c r="D44" s="3050" t="s">
        <v>88</v>
      </c>
      <c r="E44" s="3643">
        <f>SUM(E35:E43)</f>
        <v>0</v>
      </c>
      <c r="F44" s="1455"/>
      <c r="G44" s="1426"/>
      <c r="H44" s="1448"/>
      <c r="I44" s="1426"/>
      <c r="J44" s="1426"/>
    </row>
    <row r="45" spans="1:10" ht="26.25">
      <c r="A45" s="266"/>
      <c r="B45" s="3060"/>
      <c r="C45" s="3060"/>
      <c r="D45" s="262"/>
      <c r="E45" s="262"/>
      <c r="F45" s="1455"/>
      <c r="G45" s="1426"/>
      <c r="H45" s="1448"/>
      <c r="I45" s="1426"/>
      <c r="J45" s="1426"/>
    </row>
    <row r="46" spans="1:10" ht="26.25">
      <c r="A46" s="266"/>
      <c r="B46" s="3060"/>
      <c r="C46" s="3060"/>
      <c r="D46" s="262"/>
      <c r="E46" s="262"/>
      <c r="F46" s="1455"/>
      <c r="G46" s="1426"/>
      <c r="H46" s="1448"/>
      <c r="I46" s="1426"/>
      <c r="J46" s="1426"/>
    </row>
    <row r="47" spans="1:10" ht="26.25">
      <c r="A47" s="259" t="s">
        <v>2010</v>
      </c>
      <c r="B47" s="3061"/>
      <c r="C47" s="1527"/>
      <c r="D47" s="3060"/>
      <c r="E47" s="3060"/>
      <c r="F47" s="1455"/>
      <c r="G47" s="1426"/>
      <c r="H47" s="1448"/>
      <c r="I47" s="1426"/>
      <c r="J47" s="1426"/>
    </row>
    <row r="48" spans="1:10" ht="26.25">
      <c r="A48" s="3052"/>
      <c r="B48" s="3061"/>
      <c r="C48" s="1527"/>
      <c r="D48" s="3060"/>
      <c r="E48" s="3060"/>
      <c r="F48" s="1455"/>
      <c r="G48" s="1426"/>
      <c r="H48" s="1448"/>
      <c r="I48" s="1426"/>
      <c r="J48" s="1426"/>
    </row>
    <row r="49" spans="1:10" ht="26.25">
      <c r="A49" s="3054" t="s">
        <v>928</v>
      </c>
      <c r="B49" s="262"/>
      <c r="C49" s="3051"/>
      <c r="D49" s="3050" t="s">
        <v>88</v>
      </c>
      <c r="E49" s="3641"/>
      <c r="F49" s="1455"/>
      <c r="G49" s="1426"/>
      <c r="H49" s="1448"/>
      <c r="I49" s="1426"/>
      <c r="J49" s="1426"/>
    </row>
    <row r="50" spans="1:10" ht="26.25">
      <c r="A50" s="3055" t="s">
        <v>927</v>
      </c>
      <c r="B50" s="262"/>
      <c r="C50" s="3056"/>
      <c r="D50" s="3050"/>
      <c r="E50" s="1599"/>
      <c r="F50" s="1455"/>
      <c r="G50" s="1426"/>
      <c r="H50" s="1448"/>
      <c r="I50" s="1426"/>
      <c r="J50" s="1426"/>
    </row>
    <row r="51" spans="1:10" ht="26.25">
      <c r="A51" s="2524" t="s">
        <v>2869</v>
      </c>
      <c r="B51" s="262"/>
      <c r="C51" s="3056"/>
      <c r="D51" s="3050" t="s">
        <v>88</v>
      </c>
      <c r="E51" s="3641"/>
      <c r="F51" s="1455"/>
      <c r="G51" s="1426"/>
      <c r="H51" s="1448"/>
      <c r="I51" s="1426"/>
      <c r="J51" s="1426"/>
    </row>
    <row r="52" spans="1:10" s="1522" customFormat="1" ht="26.25">
      <c r="A52" s="2524" t="s">
        <v>2869</v>
      </c>
      <c r="B52" s="262"/>
      <c r="C52" s="3056"/>
      <c r="D52" s="3050" t="s">
        <v>88</v>
      </c>
      <c r="E52" s="3641"/>
      <c r="F52" s="1455"/>
      <c r="G52" s="1520"/>
      <c r="H52" s="1521"/>
      <c r="I52" s="1520"/>
      <c r="J52" s="1520"/>
    </row>
    <row r="53" spans="1:10" s="1522" customFormat="1" ht="26.25">
      <c r="A53" s="2524" t="s">
        <v>2869</v>
      </c>
      <c r="B53" s="3061"/>
      <c r="C53" s="1528"/>
      <c r="D53" s="3050" t="s">
        <v>88</v>
      </c>
      <c r="E53" s="3641"/>
      <c r="F53" s="1455"/>
      <c r="G53" s="1520"/>
      <c r="H53" s="1521"/>
      <c r="I53" s="1520"/>
      <c r="J53" s="1520"/>
    </row>
    <row r="54" spans="1:10" s="1522" customFormat="1" ht="26.25">
      <c r="A54" s="2524" t="s">
        <v>2869</v>
      </c>
      <c r="B54" s="3061"/>
      <c r="C54" s="1528"/>
      <c r="D54" s="3050" t="s">
        <v>88</v>
      </c>
      <c r="E54" s="3641"/>
      <c r="F54" s="1455"/>
      <c r="G54" s="1520"/>
      <c r="H54" s="1521"/>
      <c r="I54" s="1520"/>
      <c r="J54" s="1520"/>
    </row>
    <row r="55" spans="1:10" s="1522" customFormat="1" ht="26.25">
      <c r="A55" s="2524" t="s">
        <v>2869</v>
      </c>
      <c r="B55" s="3061"/>
      <c r="C55" s="1527"/>
      <c r="D55" s="3050" t="s">
        <v>88</v>
      </c>
      <c r="E55" s="3641"/>
      <c r="F55" s="1455"/>
      <c r="G55" s="1520"/>
      <c r="H55" s="1521"/>
      <c r="I55" s="1520"/>
      <c r="J55" s="1520"/>
    </row>
    <row r="56" spans="1:10" s="1522" customFormat="1" ht="26.25">
      <c r="A56" s="2524" t="s">
        <v>2869</v>
      </c>
      <c r="B56" s="3061"/>
      <c r="C56" s="1529"/>
      <c r="D56" s="3050" t="s">
        <v>88</v>
      </c>
      <c r="E56" s="3641"/>
      <c r="F56" s="1455"/>
      <c r="G56" s="1520"/>
      <c r="H56" s="1521"/>
      <c r="I56" s="1520"/>
      <c r="J56" s="1520"/>
    </row>
    <row r="57" spans="1:10" s="1522" customFormat="1" ht="26.25">
      <c r="A57" s="3058" t="s">
        <v>799</v>
      </c>
      <c r="B57" s="256"/>
      <c r="C57" s="1518"/>
      <c r="D57" s="3050" t="s">
        <v>88</v>
      </c>
      <c r="E57" s="3641"/>
      <c r="F57" s="1455"/>
      <c r="G57" s="1520"/>
      <c r="H57" s="1521"/>
      <c r="I57" s="1520"/>
      <c r="J57" s="1520"/>
    </row>
    <row r="58" spans="1:10" ht="26.25">
      <c r="A58" s="265" t="s">
        <v>926</v>
      </c>
      <c r="B58" s="256"/>
      <c r="C58" s="1518"/>
      <c r="D58" s="3050" t="s">
        <v>88</v>
      </c>
      <c r="E58" s="3643">
        <f>SUM(E49:E57)</f>
        <v>0</v>
      </c>
      <c r="F58" s="1455"/>
      <c r="G58" s="1426"/>
      <c r="H58" s="1448"/>
      <c r="I58" s="1426"/>
      <c r="J58" s="1426"/>
    </row>
    <row r="59" spans="1:10" ht="26.25">
      <c r="A59" s="260"/>
      <c r="B59" s="3042"/>
      <c r="C59" s="3062"/>
      <c r="D59" s="257"/>
      <c r="E59" s="1597"/>
      <c r="F59" s="1455"/>
      <c r="G59" s="1426"/>
      <c r="H59" s="1448"/>
      <c r="I59" s="1426"/>
      <c r="J59" s="1426"/>
    </row>
    <row r="60" spans="1:10" ht="26.25">
      <c r="A60" s="260"/>
      <c r="B60" s="256"/>
      <c r="C60" s="1518"/>
      <c r="D60" s="257"/>
      <c r="E60" s="1597"/>
      <c r="F60" s="1455"/>
      <c r="G60" s="1426"/>
      <c r="H60" s="1448"/>
      <c r="I60" s="1426"/>
      <c r="J60" s="1426"/>
    </row>
    <row r="61" spans="1:10" ht="26.25">
      <c r="A61" s="1517" t="s">
        <v>2011</v>
      </c>
      <c r="B61" s="256"/>
      <c r="C61" s="1518"/>
      <c r="D61" s="3043"/>
      <c r="E61" s="3043"/>
      <c r="F61" s="1455"/>
      <c r="G61" s="1426"/>
      <c r="H61" s="1448"/>
      <c r="I61" s="1426"/>
      <c r="J61" s="1426"/>
    </row>
    <row r="62" spans="1:10" ht="26.25">
      <c r="A62" s="260"/>
      <c r="B62" s="256"/>
      <c r="C62" s="1518"/>
      <c r="D62" s="257"/>
      <c r="E62" s="1597"/>
      <c r="F62" s="1455"/>
      <c r="G62" s="1426"/>
      <c r="H62" s="1448"/>
      <c r="I62" s="1426"/>
      <c r="J62" s="1426"/>
    </row>
    <row r="63" spans="1:10" ht="26.25">
      <c r="A63" s="259" t="s">
        <v>2012</v>
      </c>
      <c r="B63" s="3061"/>
      <c r="C63" s="3063"/>
      <c r="D63" s="257"/>
      <c r="E63" s="1520"/>
      <c r="F63" s="1455"/>
      <c r="G63" s="1426"/>
      <c r="H63" s="1448"/>
      <c r="I63" s="1426"/>
      <c r="J63" s="1426"/>
    </row>
    <row r="64" spans="1:10" ht="26.25">
      <c r="A64" s="259"/>
      <c r="B64" s="3063"/>
      <c r="C64" s="3063"/>
      <c r="D64" s="257"/>
      <c r="E64" s="3064" t="s">
        <v>2013</v>
      </c>
      <c r="F64" s="1455"/>
      <c r="G64" s="1426"/>
      <c r="H64" s="1448"/>
      <c r="I64" s="1426"/>
      <c r="J64" s="1426"/>
    </row>
    <row r="65" spans="1:10" ht="26.25">
      <c r="A65" s="3065" t="s">
        <v>1521</v>
      </c>
      <c r="B65" s="3063"/>
      <c r="C65" s="3063"/>
      <c r="D65" s="3066" t="s">
        <v>87</v>
      </c>
      <c r="E65" s="2524"/>
      <c r="F65" s="1455"/>
      <c r="G65" s="1426"/>
      <c r="H65" s="1448"/>
      <c r="I65" s="1426"/>
      <c r="J65" s="1426"/>
    </row>
    <row r="66" spans="1:10" ht="26.25">
      <c r="A66" s="3067" t="s">
        <v>2068</v>
      </c>
      <c r="B66" s="3063"/>
      <c r="C66" s="3063"/>
      <c r="D66" s="3066" t="s">
        <v>87</v>
      </c>
      <c r="E66" s="2524"/>
      <c r="F66" s="1455"/>
      <c r="G66" s="1426"/>
      <c r="H66" s="1448"/>
      <c r="I66" s="1426"/>
      <c r="J66" s="1426"/>
    </row>
    <row r="67" spans="1:10" ht="26.25">
      <c r="A67" s="3067" t="s">
        <v>1522</v>
      </c>
      <c r="B67" s="3063"/>
      <c r="C67" s="3063"/>
      <c r="D67" s="3066" t="s">
        <v>87</v>
      </c>
      <c r="E67" s="2524"/>
      <c r="F67" s="1455"/>
      <c r="G67" s="1426"/>
      <c r="H67" s="1448"/>
      <c r="I67" s="1426"/>
      <c r="J67" s="1426"/>
    </row>
    <row r="68" spans="1:10" ht="26.25">
      <c r="A68" s="3067" t="s">
        <v>955</v>
      </c>
      <c r="B68" s="256"/>
      <c r="C68" s="1518"/>
      <c r="D68" s="3066" t="s">
        <v>87</v>
      </c>
      <c r="E68" s="2524"/>
      <c r="F68" s="1455"/>
      <c r="G68" s="1426"/>
      <c r="H68" s="1448"/>
      <c r="I68" s="1426"/>
      <c r="J68" s="1426"/>
    </row>
    <row r="69" spans="1:10" ht="26.25">
      <c r="A69" s="3068" t="s">
        <v>954</v>
      </c>
      <c r="B69" s="256"/>
      <c r="C69" s="1518"/>
      <c r="D69" s="3066" t="s">
        <v>87</v>
      </c>
      <c r="E69" s="3059">
        <f>SUM(E65:E68)</f>
        <v>0</v>
      </c>
      <c r="F69" s="1455"/>
      <c r="G69" s="1426"/>
      <c r="H69" s="1448"/>
      <c r="I69" s="1426"/>
      <c r="J69" s="1426"/>
    </row>
    <row r="70" spans="1:10" ht="26.25">
      <c r="A70" s="259"/>
      <c r="B70" s="256"/>
      <c r="C70" s="1518"/>
      <c r="D70" s="257"/>
      <c r="E70" s="1597"/>
      <c r="F70" s="1455"/>
      <c r="G70" s="1426"/>
      <c r="H70" s="1448"/>
      <c r="I70" s="1426"/>
      <c r="J70" s="1426"/>
    </row>
    <row r="71" spans="1:10" ht="26.25">
      <c r="A71" s="3067" t="s">
        <v>1523</v>
      </c>
      <c r="B71" s="256"/>
      <c r="C71" s="1518"/>
      <c r="D71" s="3066" t="s">
        <v>87</v>
      </c>
      <c r="E71" s="2524"/>
      <c r="F71" s="1455"/>
      <c r="G71" s="1426"/>
      <c r="H71" s="1448"/>
      <c r="I71" s="1426"/>
      <c r="J71" s="1426"/>
    </row>
    <row r="72" spans="1:10" ht="26.25">
      <c r="A72" s="3067" t="s">
        <v>2069</v>
      </c>
      <c r="B72" s="256"/>
      <c r="C72" s="1518"/>
      <c r="D72" s="3066" t="s">
        <v>87</v>
      </c>
      <c r="E72" s="2524"/>
      <c r="F72" s="1455"/>
      <c r="G72" s="1426"/>
      <c r="H72" s="1448"/>
      <c r="I72" s="1426"/>
      <c r="J72" s="1426"/>
    </row>
    <row r="73" spans="1:10" ht="26.25">
      <c r="A73" s="3067" t="s">
        <v>1524</v>
      </c>
      <c r="B73" s="256"/>
      <c r="C73" s="1518"/>
      <c r="D73" s="3066" t="s">
        <v>87</v>
      </c>
      <c r="E73" s="2524"/>
      <c r="F73" s="1455"/>
      <c r="G73" s="1426"/>
      <c r="H73" s="1448"/>
      <c r="I73" s="1426"/>
      <c r="J73" s="1426"/>
    </row>
    <row r="74" spans="1:10" ht="26.25">
      <c r="A74" s="259"/>
      <c r="B74" s="256"/>
      <c r="C74" s="1518"/>
      <c r="D74" s="257"/>
      <c r="E74" s="1597"/>
      <c r="F74" s="1455"/>
      <c r="G74" s="1426"/>
      <c r="H74" s="1448"/>
      <c r="I74" s="1426"/>
      <c r="J74" s="1426"/>
    </row>
    <row r="75" spans="1:10" ht="26.25">
      <c r="A75" s="259"/>
      <c r="B75" s="256"/>
      <c r="C75" s="1518"/>
      <c r="D75" s="257"/>
      <c r="E75" s="1597"/>
      <c r="F75" s="1455"/>
      <c r="G75" s="1426"/>
      <c r="H75" s="1448"/>
      <c r="I75" s="1426"/>
      <c r="J75" s="1426"/>
    </row>
    <row r="76" spans="1:10" ht="26.25">
      <c r="A76" s="259" t="s">
        <v>2014</v>
      </c>
      <c r="B76" s="256"/>
      <c r="C76" s="1518"/>
      <c r="D76" s="257"/>
      <c r="E76" s="1597"/>
      <c r="F76" s="1455"/>
      <c r="G76" s="1426"/>
      <c r="H76" s="1448"/>
      <c r="I76" s="1426"/>
      <c r="J76" s="1426"/>
    </row>
    <row r="77" spans="1:10" ht="26.25">
      <c r="A77" s="260"/>
      <c r="B77" s="3061"/>
      <c r="C77" s="3063"/>
      <c r="D77" s="257"/>
      <c r="E77" s="1597"/>
      <c r="F77" s="1455"/>
      <c r="G77" s="1426"/>
      <c r="H77" s="1448"/>
      <c r="I77" s="1426"/>
      <c r="J77" s="1426"/>
    </row>
    <row r="78" spans="1:10" ht="26.25">
      <c r="A78" s="260" t="s">
        <v>1526</v>
      </c>
      <c r="B78" s="3061"/>
      <c r="C78" s="3063"/>
      <c r="D78" s="257"/>
      <c r="E78" s="1597"/>
      <c r="F78" s="1455"/>
      <c r="G78" s="1426"/>
      <c r="H78" s="1448"/>
      <c r="I78" s="1426"/>
      <c r="J78" s="1426"/>
    </row>
    <row r="79" spans="1:10" ht="26.25">
      <c r="A79" s="3058" t="s">
        <v>953</v>
      </c>
      <c r="B79" s="3061"/>
      <c r="C79" s="3063"/>
      <c r="D79" s="3066" t="s">
        <v>88</v>
      </c>
      <c r="E79" s="3641"/>
      <c r="F79" s="1455"/>
      <c r="G79" s="1426"/>
      <c r="H79" s="1448"/>
      <c r="I79" s="1426"/>
      <c r="J79" s="1426"/>
    </row>
    <row r="80" spans="1:10" ht="26.25">
      <c r="A80" s="3058" t="s">
        <v>952</v>
      </c>
      <c r="B80" s="1520"/>
      <c r="C80" s="1520"/>
      <c r="D80" s="3066" t="s">
        <v>88</v>
      </c>
      <c r="E80" s="3641"/>
      <c r="F80" s="1455"/>
      <c r="G80" s="1426"/>
      <c r="H80" s="1448"/>
      <c r="I80" s="1426"/>
      <c r="J80" s="1426"/>
    </row>
    <row r="81" spans="1:10" ht="26.25">
      <c r="A81" s="3058" t="s">
        <v>951</v>
      </c>
      <c r="B81" s="256"/>
      <c r="C81" s="1518"/>
      <c r="D81" s="3066" t="s">
        <v>88</v>
      </c>
      <c r="E81" s="3641"/>
      <c r="F81" s="1455"/>
      <c r="G81" s="1426"/>
      <c r="H81" s="1448"/>
      <c r="I81" s="1426"/>
      <c r="J81" s="1426"/>
    </row>
    <row r="82" spans="1:10" ht="26.25">
      <c r="A82" s="1524"/>
      <c r="B82" s="61"/>
      <c r="C82" s="1518"/>
      <c r="D82" s="1520"/>
      <c r="E82" s="1520"/>
      <c r="F82" s="1455"/>
      <c r="G82" s="1426"/>
      <c r="H82" s="1448"/>
      <c r="I82" s="1426"/>
      <c r="J82" s="1426"/>
    </row>
    <row r="83" spans="1:10" ht="26.25">
      <c r="A83" s="260" t="s">
        <v>950</v>
      </c>
      <c r="B83" s="61"/>
      <c r="C83" s="1518"/>
      <c r="D83" s="257"/>
      <c r="E83" s="1597"/>
      <c r="F83" s="1455"/>
      <c r="G83" s="1426"/>
      <c r="H83" s="1448"/>
      <c r="I83" s="1426"/>
      <c r="J83" s="1426"/>
    </row>
    <row r="84" spans="1:10" ht="26.25">
      <c r="A84" s="2113" t="s">
        <v>949</v>
      </c>
      <c r="B84" s="2524" t="s">
        <v>1630</v>
      </c>
      <c r="C84" s="1518"/>
      <c r="D84" s="257" t="s">
        <v>99</v>
      </c>
      <c r="E84" s="3284">
        <v>0.34699999999999998</v>
      </c>
      <c r="F84" s="1455"/>
      <c r="G84" s="1426"/>
      <c r="H84" s="1448"/>
      <c r="I84" s="1426"/>
      <c r="J84" s="1426"/>
    </row>
    <row r="85" spans="1:10" ht="26.25">
      <c r="A85" s="2113" t="s">
        <v>2339</v>
      </c>
      <c r="B85" s="2524" t="s">
        <v>1631</v>
      </c>
      <c r="C85" s="1518"/>
      <c r="D85" s="257" t="s">
        <v>99</v>
      </c>
      <c r="E85" s="3284">
        <v>0.65300000000000002</v>
      </c>
      <c r="F85" s="1455"/>
      <c r="G85" s="1426"/>
      <c r="H85" s="1448"/>
      <c r="I85" s="1426"/>
      <c r="J85" s="1426"/>
    </row>
    <row r="86" spans="1:10" ht="28.5">
      <c r="A86" s="2114" t="s">
        <v>2340</v>
      </c>
      <c r="B86" s="2524" t="s">
        <v>1632</v>
      </c>
      <c r="C86" s="3063"/>
      <c r="D86" s="257" t="s">
        <v>99</v>
      </c>
      <c r="E86" s="3284">
        <v>0.63</v>
      </c>
      <c r="F86" s="1455"/>
      <c r="G86" s="1426"/>
      <c r="H86" s="1448"/>
      <c r="I86" s="1426"/>
      <c r="J86" s="1426"/>
    </row>
    <row r="87" spans="1:10" ht="26.25">
      <c r="A87" s="1530"/>
      <c r="B87" s="3063"/>
      <c r="C87" s="3063"/>
      <c r="D87" s="257"/>
      <c r="E87" s="1597"/>
      <c r="F87" s="1455"/>
      <c r="G87" s="1426"/>
      <c r="H87" s="1448"/>
      <c r="I87" s="1426"/>
      <c r="J87" s="1426"/>
    </row>
    <row r="88" spans="1:10" ht="26.25">
      <c r="A88" s="3069" t="s">
        <v>948</v>
      </c>
      <c r="B88" s="3063"/>
      <c r="C88" s="3063"/>
      <c r="D88" s="3066"/>
      <c r="E88" s="3070"/>
      <c r="F88" s="1455"/>
      <c r="G88" s="1426"/>
      <c r="H88" s="1448"/>
      <c r="I88" s="1426"/>
      <c r="J88" s="1426"/>
    </row>
    <row r="89" spans="1:10" ht="26.25">
      <c r="A89" s="3058" t="s">
        <v>947</v>
      </c>
      <c r="B89" s="3071"/>
      <c r="C89" s="3063"/>
      <c r="D89" s="3066" t="s">
        <v>88</v>
      </c>
      <c r="E89" s="3641"/>
      <c r="F89" s="1455"/>
      <c r="G89" s="1426"/>
      <c r="H89" s="1448"/>
      <c r="I89" s="1426"/>
      <c r="J89" s="1426"/>
    </row>
    <row r="90" spans="1:10" ht="26.25">
      <c r="A90" s="3058" t="s">
        <v>946</v>
      </c>
      <c r="B90" s="3071"/>
      <c r="C90" s="3063"/>
      <c r="D90" s="3066" t="s">
        <v>88</v>
      </c>
      <c r="E90" s="3641"/>
      <c r="F90" s="1455"/>
      <c r="G90" s="1426"/>
      <c r="H90" s="1448"/>
      <c r="I90" s="1426"/>
      <c r="J90" s="1426"/>
    </row>
    <row r="91" spans="1:10" ht="26.25">
      <c r="A91" s="3058" t="s">
        <v>945</v>
      </c>
      <c r="B91" s="3071"/>
      <c r="C91" s="3063"/>
      <c r="D91" s="3066" t="s">
        <v>88</v>
      </c>
      <c r="E91" s="3641"/>
      <c r="F91" s="1455"/>
      <c r="G91" s="1426"/>
      <c r="H91" s="1448"/>
      <c r="I91" s="1426"/>
      <c r="J91" s="1426"/>
    </row>
    <row r="92" spans="1:10" ht="26.25">
      <c r="A92" s="3058" t="s">
        <v>944</v>
      </c>
      <c r="B92" s="3071"/>
      <c r="C92" s="3063"/>
      <c r="D92" s="3066" t="s">
        <v>88</v>
      </c>
      <c r="E92" s="3641"/>
      <c r="F92" s="1455"/>
      <c r="G92" s="1426"/>
      <c r="H92" s="1448"/>
      <c r="I92" s="1426"/>
      <c r="J92" s="1426"/>
    </row>
    <row r="93" spans="1:10" ht="26.25">
      <c r="A93" s="3058" t="s">
        <v>943</v>
      </c>
      <c r="B93" s="3071"/>
      <c r="C93" s="3063"/>
      <c r="D93" s="3066" t="s">
        <v>88</v>
      </c>
      <c r="E93" s="3641"/>
      <c r="F93" s="1455"/>
      <c r="G93" s="1426"/>
      <c r="H93" s="1448"/>
      <c r="I93" s="1426"/>
      <c r="J93" s="1426"/>
    </row>
    <row r="94" spans="1:10" ht="26.25">
      <c r="A94" s="3058" t="s">
        <v>942</v>
      </c>
      <c r="B94" s="3071"/>
      <c r="C94" s="3063"/>
      <c r="D94" s="3066" t="s">
        <v>88</v>
      </c>
      <c r="E94" s="3641"/>
      <c r="F94" s="1455"/>
      <c r="G94" s="1426"/>
      <c r="H94" s="1448"/>
      <c r="I94" s="1426"/>
      <c r="J94" s="1426"/>
    </row>
    <row r="95" spans="1:10" ht="26.25">
      <c r="A95" s="3058" t="s">
        <v>941</v>
      </c>
      <c r="B95" s="3071"/>
      <c r="C95" s="3063"/>
      <c r="D95" s="3066" t="s">
        <v>88</v>
      </c>
      <c r="E95" s="3641"/>
      <c r="F95" s="1455"/>
      <c r="G95" s="1426"/>
      <c r="H95" s="1448"/>
      <c r="I95" s="1426"/>
      <c r="J95" s="1426"/>
    </row>
    <row r="96" spans="1:10" ht="26.25">
      <c r="A96" s="3058" t="s">
        <v>940</v>
      </c>
      <c r="B96" s="3071"/>
      <c r="C96" s="3063"/>
      <c r="D96" s="3066" t="s">
        <v>88</v>
      </c>
      <c r="E96" s="3641"/>
      <c r="F96" s="1455"/>
      <c r="G96" s="1426"/>
      <c r="H96" s="1448"/>
      <c r="I96" s="1426"/>
      <c r="J96" s="1426"/>
    </row>
    <row r="97" spans="1:10" ht="26.25">
      <c r="A97" s="3058" t="s">
        <v>939</v>
      </c>
      <c r="B97" s="3071"/>
      <c r="C97" s="3063"/>
      <c r="D97" s="3066" t="s">
        <v>88</v>
      </c>
      <c r="E97" s="3641"/>
      <c r="F97" s="1455"/>
      <c r="G97" s="1426"/>
      <c r="H97" s="1448"/>
      <c r="I97" s="1426"/>
      <c r="J97" s="1426"/>
    </row>
    <row r="98" spans="1:10" ht="26.25">
      <c r="A98" s="3058" t="s">
        <v>938</v>
      </c>
      <c r="B98" s="3071"/>
      <c r="C98" s="3063"/>
      <c r="D98" s="3066" t="s">
        <v>88</v>
      </c>
      <c r="E98" s="3641"/>
      <c r="F98" s="1455"/>
      <c r="G98" s="1426"/>
      <c r="H98" s="1448"/>
      <c r="I98" s="1426"/>
      <c r="J98" s="1426"/>
    </row>
    <row r="99" spans="1:10" ht="26.25">
      <c r="A99" s="3058" t="s">
        <v>937</v>
      </c>
      <c r="B99" s="3071"/>
      <c r="C99" s="3063"/>
      <c r="D99" s="3066" t="s">
        <v>88</v>
      </c>
      <c r="E99" s="3641"/>
      <c r="F99" s="1455"/>
      <c r="G99" s="1426"/>
      <c r="H99" s="1448"/>
      <c r="I99" s="1426"/>
      <c r="J99" s="1426"/>
    </row>
    <row r="100" spans="1:10" ht="26.25">
      <c r="A100" s="3058" t="s">
        <v>936</v>
      </c>
      <c r="B100" s="3071"/>
      <c r="C100" s="3063"/>
      <c r="D100" s="3066" t="s">
        <v>88</v>
      </c>
      <c r="E100" s="3641"/>
      <c r="F100" s="1455"/>
      <c r="G100" s="1426"/>
      <c r="H100" s="1448"/>
      <c r="I100" s="1426"/>
      <c r="J100" s="1426"/>
    </row>
    <row r="101" spans="1:10" ht="26.25">
      <c r="A101" s="3072" t="s">
        <v>904</v>
      </c>
      <c r="B101" s="3071"/>
      <c r="C101" s="3063"/>
      <c r="D101" s="3066" t="s">
        <v>88</v>
      </c>
      <c r="E101" s="3641"/>
      <c r="F101" s="1455"/>
      <c r="G101" s="1426"/>
      <c r="H101" s="1448"/>
      <c r="I101" s="1426"/>
      <c r="J101" s="1426"/>
    </row>
    <row r="102" spans="1:10" ht="26.25">
      <c r="A102" s="3058" t="s">
        <v>935</v>
      </c>
      <c r="B102" s="3071"/>
      <c r="C102" s="3063"/>
      <c r="D102" s="3066" t="s">
        <v>88</v>
      </c>
      <c r="E102" s="3641"/>
      <c r="F102" s="1455"/>
      <c r="G102" s="1426"/>
      <c r="H102" s="1448"/>
      <c r="I102" s="1426"/>
      <c r="J102" s="1426"/>
    </row>
    <row r="103" spans="1:10" ht="26.25">
      <c r="A103" s="3058" t="s">
        <v>934</v>
      </c>
      <c r="B103" s="3071"/>
      <c r="C103" s="3063"/>
      <c r="D103" s="3066" t="s">
        <v>88</v>
      </c>
      <c r="E103" s="3641"/>
      <c r="F103" s="1455"/>
      <c r="G103" s="1426"/>
      <c r="H103" s="1448"/>
      <c r="I103" s="1426"/>
      <c r="J103" s="1426"/>
    </row>
    <row r="104" spans="1:10" ht="26.25">
      <c r="A104" s="3058" t="s">
        <v>933</v>
      </c>
      <c r="B104" s="3071"/>
      <c r="C104" s="3063"/>
      <c r="D104" s="3066" t="s">
        <v>88</v>
      </c>
      <c r="E104" s="3641"/>
      <c r="F104" s="1455"/>
      <c r="G104" s="1426"/>
      <c r="H104" s="1448"/>
      <c r="I104" s="1426"/>
      <c r="J104" s="1426"/>
    </row>
    <row r="105" spans="1:10" ht="26.25">
      <c r="A105" s="2524" t="s">
        <v>2870</v>
      </c>
      <c r="B105" s="3071"/>
      <c r="C105" s="3063"/>
      <c r="D105" s="3066" t="s">
        <v>88</v>
      </c>
      <c r="E105" s="3641"/>
      <c r="F105" s="1455"/>
      <c r="G105" s="1426"/>
      <c r="H105" s="1448"/>
      <c r="I105" s="1426"/>
      <c r="J105" s="1426"/>
    </row>
    <row r="106" spans="1:10" ht="26.25">
      <c r="A106" s="2524" t="s">
        <v>2871</v>
      </c>
      <c r="B106" s="3071"/>
      <c r="C106" s="3063"/>
      <c r="D106" s="3066" t="s">
        <v>88</v>
      </c>
      <c r="E106" s="3641"/>
      <c r="F106" s="1455"/>
      <c r="G106" s="1426"/>
      <c r="H106" s="1448"/>
      <c r="I106" s="1426"/>
      <c r="J106" s="1426"/>
    </row>
    <row r="107" spans="1:10" ht="26.25">
      <c r="A107" s="2524" t="s">
        <v>2871</v>
      </c>
      <c r="B107" s="3071"/>
      <c r="C107" s="3063"/>
      <c r="D107" s="3066" t="s">
        <v>88</v>
      </c>
      <c r="E107" s="3641"/>
      <c r="F107" s="1455"/>
      <c r="G107" s="1426"/>
      <c r="H107" s="1448"/>
      <c r="I107" s="1426"/>
      <c r="J107" s="1426"/>
    </row>
    <row r="108" spans="1:10" ht="26.25">
      <c r="A108" s="2524" t="s">
        <v>2871</v>
      </c>
      <c r="B108" s="3071"/>
      <c r="C108" s="3063"/>
      <c r="D108" s="3066" t="s">
        <v>88</v>
      </c>
      <c r="E108" s="3641"/>
      <c r="F108" s="1455"/>
      <c r="G108" s="1426"/>
      <c r="H108" s="1448"/>
      <c r="I108" s="1426"/>
      <c r="J108" s="1426"/>
    </row>
    <row r="109" spans="1:10" ht="26.25">
      <c r="A109" s="2524" t="s">
        <v>2871</v>
      </c>
      <c r="B109" s="3073"/>
      <c r="C109" s="3061"/>
      <c r="D109" s="3066" t="s">
        <v>88</v>
      </c>
      <c r="E109" s="3641"/>
      <c r="F109" s="1455"/>
      <c r="G109" s="1426"/>
      <c r="H109" s="1448"/>
      <c r="I109" s="1426"/>
      <c r="J109" s="1426"/>
    </row>
    <row r="110" spans="1:10" ht="26.25">
      <c r="A110" s="2524" t="s">
        <v>2871</v>
      </c>
      <c r="B110" s="3073"/>
      <c r="C110" s="3061"/>
      <c r="D110" s="3066" t="s">
        <v>88</v>
      </c>
      <c r="E110" s="3641"/>
      <c r="F110" s="1455"/>
      <c r="G110" s="1426"/>
      <c r="H110" s="1448"/>
      <c r="I110" s="1426"/>
      <c r="J110" s="1426"/>
    </row>
    <row r="111" spans="1:10" ht="26.25">
      <c r="A111" s="2524" t="s">
        <v>2871</v>
      </c>
      <c r="B111" s="3073"/>
      <c r="C111" s="1520"/>
      <c r="D111" s="3066" t="s">
        <v>88</v>
      </c>
      <c r="E111" s="3641"/>
      <c r="F111" s="1455"/>
      <c r="G111" s="1426"/>
      <c r="H111" s="1448"/>
      <c r="I111" s="1426"/>
      <c r="J111" s="1426"/>
    </row>
    <row r="112" spans="1:10" ht="26.25">
      <c r="A112" s="2524" t="s">
        <v>2871</v>
      </c>
      <c r="B112" s="3073"/>
      <c r="C112" s="1520"/>
      <c r="D112" s="3050" t="s">
        <v>88</v>
      </c>
      <c r="E112" s="3641"/>
      <c r="F112" s="1455"/>
      <c r="G112" s="1426"/>
      <c r="H112" s="1448"/>
      <c r="I112" s="1426"/>
      <c r="J112" s="1426"/>
    </row>
    <row r="113" spans="1:10" ht="26.25">
      <c r="A113" s="3074" t="s">
        <v>1633</v>
      </c>
      <c r="B113" s="3075"/>
      <c r="C113" s="1520"/>
      <c r="D113" s="3066" t="s">
        <v>88</v>
      </c>
      <c r="E113" s="3059">
        <f>SUM(E89:E112)</f>
        <v>0</v>
      </c>
      <c r="F113" s="1455"/>
      <c r="G113" s="1426"/>
      <c r="H113" s="1448"/>
      <c r="I113" s="1426"/>
      <c r="J113" s="1426"/>
    </row>
    <row r="114" spans="1:10" ht="26.25">
      <c r="A114" s="1524"/>
      <c r="B114" s="3061"/>
      <c r="C114" s="3061"/>
      <c r="D114" s="1520"/>
      <c r="E114" s="1520"/>
      <c r="F114" s="1455"/>
      <c r="G114" s="1426"/>
      <c r="H114" s="1448"/>
      <c r="I114" s="1426"/>
      <c r="J114" s="1426"/>
    </row>
    <row r="115" spans="1:10" ht="26.25">
      <c r="A115" s="1524"/>
      <c r="B115" s="3061"/>
      <c r="C115" s="3076"/>
      <c r="D115" s="1520"/>
      <c r="E115" s="1520"/>
      <c r="F115" s="1455"/>
      <c r="G115" s="1426"/>
      <c r="H115" s="1448"/>
      <c r="I115" s="1426"/>
      <c r="J115" s="1426"/>
    </row>
    <row r="116" spans="1:10" ht="26.25">
      <c r="A116" s="3074" t="s">
        <v>1527</v>
      </c>
      <c r="B116" s="3061"/>
      <c r="C116" s="3076"/>
      <c r="D116" s="3066" t="s">
        <v>88</v>
      </c>
      <c r="E116" s="2524"/>
      <c r="F116" s="1455"/>
      <c r="G116" s="1426"/>
      <c r="H116" s="1448"/>
      <c r="I116" s="1426"/>
      <c r="J116" s="1426"/>
    </row>
    <row r="117" spans="1:10" ht="26.25">
      <c r="A117" s="1531"/>
      <c r="B117" s="3061"/>
      <c r="C117" s="3076"/>
      <c r="D117" s="3066"/>
      <c r="E117" s="1520"/>
      <c r="F117" s="1455"/>
      <c r="G117" s="1426"/>
      <c r="H117" s="1448"/>
      <c r="I117" s="1426"/>
      <c r="J117" s="1426"/>
    </row>
    <row r="118" spans="1:10" ht="26.25">
      <c r="A118" s="1531"/>
      <c r="B118" s="3061"/>
      <c r="C118" s="3076"/>
      <c r="D118" s="3066"/>
      <c r="E118" s="1520"/>
      <c r="F118" s="1455"/>
      <c r="G118" s="1426"/>
      <c r="H118" s="1448"/>
      <c r="I118" s="1426"/>
      <c r="J118" s="1426"/>
    </row>
    <row r="119" spans="1:10" ht="26.25">
      <c r="A119" s="2112" t="s">
        <v>2341</v>
      </c>
      <c r="B119" s="262"/>
      <c r="C119" s="262"/>
      <c r="D119" s="3066" t="s">
        <v>88</v>
      </c>
      <c r="E119" s="3059">
        <f>E113-E116</f>
        <v>0</v>
      </c>
      <c r="F119" s="1455"/>
      <c r="G119" s="1426"/>
      <c r="H119" s="1448"/>
      <c r="I119" s="1426"/>
      <c r="J119" s="1426"/>
    </row>
    <row r="120" spans="1:10" ht="26.25">
      <c r="A120" s="1525" t="s">
        <v>2342</v>
      </c>
      <c r="B120" s="262"/>
      <c r="C120" s="262"/>
      <c r="D120" s="3066" t="s">
        <v>99</v>
      </c>
      <c r="E120" s="3048">
        <f>IFERROR(E113/E116,0)</f>
        <v>0</v>
      </c>
      <c r="F120" s="1455"/>
      <c r="G120" s="1426"/>
      <c r="H120" s="1448"/>
      <c r="I120" s="1426"/>
      <c r="J120" s="1426"/>
    </row>
    <row r="121" spans="1:10" ht="26.25">
      <c r="A121" s="265" t="s">
        <v>932</v>
      </c>
      <c r="B121" s="262"/>
      <c r="C121" s="262"/>
      <c r="D121" s="3050" t="s">
        <v>88</v>
      </c>
      <c r="E121" s="2524"/>
      <c r="F121" s="1455"/>
      <c r="G121" s="1426"/>
      <c r="H121" s="1448"/>
      <c r="I121" s="1426"/>
      <c r="J121" s="1426"/>
    </row>
    <row r="122" spans="1:10" ht="26.25">
      <c r="A122" s="265" t="s">
        <v>931</v>
      </c>
      <c r="B122" s="3061"/>
      <c r="C122" s="3076"/>
      <c r="D122" s="3050" t="s">
        <v>88</v>
      </c>
      <c r="E122" s="3059">
        <f>E121+E58</f>
        <v>0</v>
      </c>
      <c r="F122" s="1455"/>
      <c r="G122" s="1426"/>
      <c r="H122" s="1448"/>
      <c r="I122" s="1426"/>
      <c r="J122" s="1426"/>
    </row>
    <row r="123" spans="1:10" ht="26.25">
      <c r="A123" s="265" t="s">
        <v>930</v>
      </c>
      <c r="B123" s="1522"/>
      <c r="C123" s="1520"/>
      <c r="D123" s="3050" t="s">
        <v>88</v>
      </c>
      <c r="E123" s="2524">
        <v>0</v>
      </c>
      <c r="F123" s="1455"/>
      <c r="G123" s="1426"/>
      <c r="H123" s="1448"/>
      <c r="I123" s="1426"/>
      <c r="J123" s="1426"/>
    </row>
    <row r="124" spans="1:10" ht="26.25">
      <c r="A124" s="1531"/>
      <c r="B124" s="1532"/>
      <c r="C124" s="1532"/>
      <c r="D124" s="1532"/>
      <c r="E124" s="1532"/>
      <c r="F124" s="1455"/>
      <c r="G124" s="1426"/>
      <c r="H124" s="1448"/>
      <c r="I124" s="1426"/>
      <c r="J124" s="1426"/>
    </row>
    <row r="125" spans="1:10">
      <c r="A125" s="1505"/>
      <c r="B125" s="1426"/>
      <c r="C125" s="1426"/>
      <c r="D125" s="1426"/>
      <c r="E125" s="1426"/>
      <c r="F125" s="1426"/>
      <c r="G125" s="1426"/>
      <c r="H125" s="1448"/>
      <c r="I125" s="1426"/>
      <c r="J125" s="1426"/>
    </row>
    <row r="126" spans="1:10">
      <c r="A126" s="1505"/>
      <c r="B126" s="1426"/>
      <c r="C126" s="1426"/>
      <c r="D126" s="1426"/>
      <c r="E126" s="1426"/>
      <c r="F126" s="1426"/>
      <c r="G126" s="1426"/>
      <c r="H126" s="1448"/>
      <c r="I126" s="1426"/>
      <c r="J126" s="1426"/>
    </row>
    <row r="127" spans="1:10">
      <c r="A127" s="1505"/>
      <c r="B127" s="1426"/>
      <c r="C127" s="1426"/>
      <c r="D127" s="1426"/>
      <c r="E127" s="1426"/>
      <c r="F127" s="1426"/>
      <c r="G127" s="1426"/>
      <c r="H127" s="1448"/>
      <c r="I127" s="1426"/>
      <c r="J127" s="1426"/>
    </row>
    <row r="128" spans="1:10">
      <c r="A128" s="1505"/>
      <c r="B128" s="1426"/>
      <c r="C128" s="1426"/>
      <c r="D128" s="1426"/>
      <c r="E128" s="1426"/>
      <c r="F128" s="1426"/>
      <c r="G128" s="1426"/>
      <c r="H128" s="1448"/>
      <c r="I128" s="1426"/>
      <c r="J128" s="1426"/>
    </row>
    <row r="129" spans="1:10">
      <c r="A129" s="1505"/>
      <c r="B129" s="1426"/>
      <c r="C129" s="1426"/>
      <c r="D129" s="1426"/>
      <c r="E129" s="1426"/>
      <c r="F129" s="1426"/>
      <c r="G129" s="1426"/>
      <c r="H129" s="1448"/>
      <c r="I129" s="1426"/>
      <c r="J129" s="1426"/>
    </row>
    <row r="130" spans="1:10">
      <c r="A130" s="1505"/>
      <c r="B130" s="1426"/>
      <c r="C130" s="1426"/>
      <c r="D130" s="1426"/>
      <c r="E130" s="1426"/>
      <c r="F130" s="1426"/>
      <c r="G130" s="1426"/>
      <c r="H130" s="1448"/>
      <c r="I130" s="1426"/>
      <c r="J130" s="1426"/>
    </row>
    <row r="131" spans="1:10">
      <c r="A131" s="1505"/>
      <c r="B131" s="1426"/>
      <c r="C131" s="1426"/>
      <c r="D131" s="1426"/>
      <c r="E131" s="1426"/>
      <c r="F131" s="1426"/>
      <c r="G131" s="1426"/>
      <c r="H131" s="1448"/>
      <c r="I131" s="1426"/>
      <c r="J131" s="1426"/>
    </row>
    <row r="132" spans="1:10">
      <c r="A132" s="1505"/>
      <c r="B132" s="1426"/>
      <c r="C132" s="1426"/>
      <c r="D132" s="1426"/>
      <c r="E132" s="1426"/>
      <c r="F132" s="1426"/>
      <c r="G132" s="1426"/>
      <c r="H132" s="1448"/>
      <c r="I132" s="1426"/>
      <c r="J132" s="1426"/>
    </row>
    <row r="133" spans="1:10" ht="13.5" thickBot="1">
      <c r="A133" s="2948"/>
      <c r="B133" s="1451"/>
      <c r="C133" s="1451"/>
      <c r="D133" s="1451"/>
      <c r="E133" s="1451"/>
      <c r="F133" s="1451"/>
      <c r="G133" s="1451"/>
      <c r="H133" s="1605"/>
      <c r="I133" s="1426"/>
      <c r="J133" s="1426"/>
    </row>
    <row r="134" spans="1:10">
      <c r="A134" s="1426"/>
      <c r="B134" s="1426"/>
      <c r="C134" s="1426"/>
      <c r="D134" s="1426"/>
      <c r="E134" s="1426"/>
      <c r="F134" s="1426"/>
      <c r="G134" s="1426"/>
      <c r="H134" s="1426"/>
      <c r="I134" s="1426"/>
      <c r="J134" s="1426"/>
    </row>
    <row r="135" spans="1:10">
      <c r="A135" s="1426"/>
      <c r="B135" s="1426"/>
      <c r="C135" s="1426"/>
      <c r="D135" s="1426"/>
      <c r="E135" s="1426"/>
      <c r="F135" s="1426"/>
      <c r="G135" s="1426"/>
      <c r="H135" s="1426"/>
      <c r="I135" s="1426"/>
      <c r="J135" s="1426"/>
    </row>
    <row r="136" spans="1:10">
      <c r="A136" s="1426"/>
      <c r="B136" s="1426"/>
      <c r="C136" s="1426"/>
      <c r="D136" s="1426"/>
      <c r="E136" s="1426"/>
      <c r="F136" s="1426"/>
      <c r="G136" s="1426"/>
      <c r="H136" s="1426"/>
      <c r="I136" s="1426"/>
      <c r="J136" s="1426"/>
    </row>
    <row r="137" spans="1:10" hidden="1">
      <c r="A137" s="1426"/>
      <c r="B137" s="1426"/>
      <c r="C137" s="1426"/>
      <c r="D137" s="1426"/>
      <c r="E137" s="1426"/>
      <c r="F137" s="1426"/>
      <c r="G137" s="1426"/>
      <c r="H137" s="1426"/>
      <c r="I137" s="1426"/>
      <c r="J137" s="1426"/>
    </row>
    <row r="138" spans="1:10" hidden="1">
      <c r="A138" s="1426"/>
      <c r="B138" s="1426"/>
      <c r="C138" s="1426"/>
      <c r="D138" s="1426"/>
      <c r="E138" s="1426"/>
      <c r="F138" s="1426"/>
      <c r="G138" s="1426"/>
      <c r="H138" s="1426"/>
      <c r="I138" s="1426"/>
      <c r="J138" s="1426"/>
    </row>
    <row r="139" spans="1:10" hidden="1"/>
    <row r="140" spans="1:10" hidden="1"/>
    <row r="141" spans="1:10" hidden="1"/>
    <row r="142" spans="1:10" hidden="1"/>
    <row r="143" spans="1:10" hidden="1"/>
    <row r="144" spans="1:10"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spans="1:1" hidden="1"/>
    <row r="834" spans="1:1" hidden="1"/>
    <row r="835" spans="1:1" hidden="1"/>
    <row r="836" spans="1:1" hidden="1"/>
    <row r="837" spans="1:1" hidden="1"/>
    <row r="838" spans="1:1" ht="24.75" hidden="1">
      <c r="A838" s="144" t="s">
        <v>693</v>
      </c>
    </row>
    <row r="839" spans="1:1" ht="24.75" hidden="1">
      <c r="A839" s="144" t="s">
        <v>725</v>
      </c>
    </row>
    <row r="840" spans="1:1" ht="24.75" hidden="1">
      <c r="A840" s="144" t="s">
        <v>724</v>
      </c>
    </row>
    <row r="841" spans="1:1" ht="24.75" hidden="1">
      <c r="A841" s="144" t="s">
        <v>763</v>
      </c>
    </row>
    <row r="842" spans="1:1" ht="24.75" hidden="1">
      <c r="A842" s="144" t="s">
        <v>764</v>
      </c>
    </row>
    <row r="843" spans="1:1" ht="24.75" hidden="1">
      <c r="A843" s="144" t="s">
        <v>765</v>
      </c>
    </row>
    <row r="844" spans="1:1"/>
    <row r="845" spans="1:1"/>
  </sheetData>
  <pageMargins left="0.70866141732283472" right="0.70866141732283472" top="0.74803149606299213" bottom="0.74803149606299213" header="0.31496062992125984" footer="0.31496062992125984"/>
  <pageSetup paperSize="8" scale="31"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Q481"/>
  <sheetViews>
    <sheetView workbookViewId="0"/>
  </sheetViews>
  <sheetFormatPr defaultRowHeight="12.75"/>
  <cols>
    <col min="1" max="1" width="20" customWidth="1"/>
    <col min="2" max="2" width="20.42578125" customWidth="1"/>
    <col min="3" max="3" width="57.85546875" customWidth="1"/>
    <col min="4" max="4" width="57" customWidth="1"/>
  </cols>
  <sheetData>
    <row r="1" spans="1:17" ht="26.25">
      <c r="A1" s="1" t="s">
        <v>0</v>
      </c>
      <c r="B1" s="2"/>
      <c r="C1" s="2"/>
      <c r="D1" s="2"/>
      <c r="E1" s="2"/>
      <c r="F1" s="3"/>
      <c r="G1" s="2"/>
      <c r="H1" s="2"/>
      <c r="I1" s="3"/>
      <c r="J1" s="3"/>
      <c r="K1" s="2"/>
      <c r="L1" s="2"/>
      <c r="M1" s="2"/>
      <c r="N1" s="2"/>
      <c r="O1" s="2"/>
      <c r="P1" s="2"/>
      <c r="Q1" s="2"/>
    </row>
    <row r="2" spans="1:17" ht="26.25">
      <c r="A2" s="4" t="s">
        <v>662</v>
      </c>
      <c r="B2" s="5"/>
      <c r="C2" s="2"/>
      <c r="D2" s="3"/>
      <c r="E2" s="2"/>
      <c r="F2" s="2"/>
      <c r="G2" s="2"/>
      <c r="H2" s="2"/>
      <c r="I2" s="2"/>
      <c r="J2" s="2"/>
      <c r="K2" s="2"/>
      <c r="L2" s="2"/>
      <c r="M2" s="2"/>
      <c r="N2" s="2"/>
      <c r="O2" s="2"/>
      <c r="P2" s="2"/>
      <c r="Q2" s="2"/>
    </row>
    <row r="3" spans="1:17" ht="27" thickBot="1">
      <c r="A3" s="6" t="s">
        <v>3</v>
      </c>
      <c r="B3" s="7"/>
      <c r="C3" s="7"/>
      <c r="D3" s="8"/>
      <c r="E3" s="9"/>
      <c r="F3" s="7"/>
      <c r="G3" s="9"/>
      <c r="H3" s="7"/>
      <c r="I3" s="7"/>
      <c r="J3" s="7"/>
      <c r="K3" s="7"/>
      <c r="L3" s="7"/>
      <c r="M3" s="7"/>
      <c r="N3" s="7"/>
      <c r="O3" s="7"/>
      <c r="P3" s="7"/>
      <c r="Q3" s="7"/>
    </row>
    <row r="4" spans="1:17" ht="15">
      <c r="A4" s="10" t="s">
        <v>1</v>
      </c>
      <c r="E4" s="3801" t="s">
        <v>2</v>
      </c>
      <c r="F4" s="3802"/>
      <c r="G4" s="3803" t="s">
        <v>3</v>
      </c>
      <c r="H4" s="3803"/>
      <c r="I4" s="3803"/>
      <c r="J4" s="3803"/>
      <c r="K4" s="3803"/>
      <c r="L4" s="3803"/>
      <c r="M4" s="3803"/>
      <c r="N4" s="3804"/>
    </row>
    <row r="5" spans="1:17">
      <c r="E5" s="11">
        <v>2012</v>
      </c>
      <c r="F5" s="12">
        <v>2013</v>
      </c>
      <c r="G5" s="13">
        <v>2014</v>
      </c>
      <c r="H5" s="13">
        <v>2015</v>
      </c>
      <c r="I5" s="12">
        <v>2016</v>
      </c>
      <c r="J5" s="13">
        <v>2017</v>
      </c>
      <c r="K5" s="13">
        <v>2018</v>
      </c>
      <c r="L5" s="12">
        <v>2019</v>
      </c>
      <c r="M5" s="13">
        <v>2020</v>
      </c>
      <c r="N5" s="14">
        <v>2021</v>
      </c>
    </row>
    <row r="6" spans="1:17" ht="13.5" thickBot="1">
      <c r="E6" s="15" t="s">
        <v>4</v>
      </c>
      <c r="F6" s="16" t="s">
        <v>4</v>
      </c>
      <c r="G6" s="16" t="s">
        <v>4</v>
      </c>
      <c r="H6" s="16" t="s">
        <v>4</v>
      </c>
      <c r="I6" s="16" t="s">
        <v>4</v>
      </c>
      <c r="J6" s="16" t="s">
        <v>4</v>
      </c>
      <c r="K6" s="16" t="s">
        <v>4</v>
      </c>
      <c r="L6" s="16" t="s">
        <v>4</v>
      </c>
      <c r="M6" s="16" t="s">
        <v>4</v>
      </c>
      <c r="N6" s="17" t="s">
        <v>4</v>
      </c>
    </row>
    <row r="7" spans="1:17" ht="13.5" thickBot="1">
      <c r="A7" s="40" t="s">
        <v>5</v>
      </c>
      <c r="B7" s="41" t="s">
        <v>6</v>
      </c>
      <c r="C7" s="38" t="s">
        <v>7</v>
      </c>
      <c r="D7" s="18" t="s">
        <v>8</v>
      </c>
      <c r="E7" s="19"/>
      <c r="F7" s="20"/>
      <c r="G7" s="20"/>
      <c r="H7" s="20"/>
      <c r="I7" s="20"/>
      <c r="J7" s="20"/>
      <c r="K7" s="20"/>
      <c r="L7" s="20"/>
      <c r="M7" s="20"/>
      <c r="N7" s="21"/>
    </row>
    <row r="8" spans="1:17" ht="13.5" thickBot="1">
      <c r="A8" s="40"/>
      <c r="B8" s="41"/>
      <c r="C8" s="38"/>
      <c r="D8" s="18" t="s">
        <v>9</v>
      </c>
      <c r="E8" s="19"/>
      <c r="F8" s="20"/>
      <c r="G8" s="20"/>
      <c r="H8" s="20"/>
      <c r="I8" s="20"/>
      <c r="J8" s="20"/>
      <c r="K8" s="20"/>
      <c r="L8" s="20"/>
      <c r="M8" s="20"/>
      <c r="N8" s="21"/>
    </row>
    <row r="9" spans="1:17" ht="13.5" thickBot="1">
      <c r="A9" s="40"/>
      <c r="B9" s="41"/>
      <c r="C9" s="38"/>
      <c r="D9" s="18" t="s">
        <v>10</v>
      </c>
      <c r="E9" s="19"/>
      <c r="F9" s="20"/>
      <c r="G9" s="20"/>
      <c r="H9" s="20"/>
      <c r="I9" s="20"/>
      <c r="J9" s="20"/>
      <c r="K9" s="20"/>
      <c r="L9" s="20"/>
      <c r="M9" s="20"/>
      <c r="N9" s="21"/>
    </row>
    <row r="10" spans="1:17" ht="13.5" thickBot="1">
      <c r="A10" s="40"/>
      <c r="B10" s="41"/>
      <c r="C10" s="38"/>
      <c r="D10" s="18" t="s">
        <v>11</v>
      </c>
      <c r="E10" s="19"/>
      <c r="F10" s="20"/>
      <c r="G10" s="20"/>
      <c r="H10" s="20"/>
      <c r="I10" s="20"/>
      <c r="J10" s="20"/>
      <c r="K10" s="20"/>
      <c r="L10" s="20"/>
      <c r="M10" s="20"/>
      <c r="N10" s="21"/>
    </row>
    <row r="11" spans="1:17" ht="13.5" thickBot="1">
      <c r="A11" s="40"/>
      <c r="B11" s="41"/>
      <c r="C11" s="38"/>
      <c r="D11" s="18" t="s">
        <v>12</v>
      </c>
      <c r="E11" s="19"/>
      <c r="F11" s="20"/>
      <c r="G11" s="20"/>
      <c r="H11" s="20"/>
      <c r="I11" s="20"/>
      <c r="J11" s="20"/>
      <c r="K11" s="20"/>
      <c r="L11" s="20"/>
      <c r="M11" s="20"/>
      <c r="N11" s="21"/>
    </row>
    <row r="12" spans="1:17" ht="13.5" thickBot="1">
      <c r="A12" s="40"/>
      <c r="B12" s="41"/>
      <c r="C12" s="38"/>
      <c r="D12" s="18" t="s">
        <v>13</v>
      </c>
      <c r="E12" s="19"/>
      <c r="F12" s="20"/>
      <c r="G12" s="20"/>
      <c r="H12" s="20"/>
      <c r="I12" s="20"/>
      <c r="J12" s="20"/>
      <c r="K12" s="20"/>
      <c r="L12" s="20"/>
      <c r="M12" s="20"/>
      <c r="N12" s="21"/>
    </row>
    <row r="13" spans="1:17" ht="13.5" thickBot="1">
      <c r="A13" s="40"/>
      <c r="B13" s="41"/>
      <c r="C13" s="38"/>
      <c r="D13" s="18" t="s">
        <v>14</v>
      </c>
      <c r="E13" s="19"/>
      <c r="F13" s="20"/>
      <c r="G13" s="20"/>
      <c r="H13" s="20"/>
      <c r="I13" s="20"/>
      <c r="J13" s="20"/>
      <c r="K13" s="20"/>
      <c r="L13" s="20"/>
      <c r="M13" s="20"/>
      <c r="N13" s="21"/>
    </row>
    <row r="14" spans="1:17" ht="13.5" thickBot="1">
      <c r="A14" s="40"/>
      <c r="B14" s="41"/>
      <c r="C14" s="38"/>
      <c r="D14" s="18" t="s">
        <v>15</v>
      </c>
      <c r="E14" s="19"/>
      <c r="F14" s="20"/>
      <c r="G14" s="20"/>
      <c r="H14" s="20"/>
      <c r="I14" s="20"/>
      <c r="J14" s="20"/>
      <c r="K14" s="20"/>
      <c r="L14" s="20"/>
      <c r="M14" s="20"/>
      <c r="N14" s="21"/>
    </row>
    <row r="15" spans="1:17" ht="13.5" thickBot="1">
      <c r="A15" s="40"/>
      <c r="B15" s="41"/>
      <c r="C15" s="38"/>
      <c r="D15" s="18" t="s">
        <v>16</v>
      </c>
      <c r="E15" s="19"/>
      <c r="F15" s="20"/>
      <c r="G15" s="20"/>
      <c r="H15" s="20"/>
      <c r="I15" s="20"/>
      <c r="J15" s="20"/>
      <c r="K15" s="20"/>
      <c r="L15" s="20"/>
      <c r="M15" s="20"/>
      <c r="N15" s="21"/>
    </row>
    <row r="16" spans="1:17" ht="13.5" thickBot="1">
      <c r="A16" s="40"/>
      <c r="B16" s="41"/>
      <c r="C16" s="38"/>
      <c r="D16" s="18" t="s">
        <v>16</v>
      </c>
      <c r="E16" s="19"/>
      <c r="F16" s="20"/>
      <c r="G16" s="20"/>
      <c r="H16" s="20"/>
      <c r="I16" s="20"/>
      <c r="J16" s="20"/>
      <c r="K16" s="20"/>
      <c r="L16" s="20"/>
      <c r="M16" s="20"/>
      <c r="N16" s="21"/>
    </row>
    <row r="17" spans="1:14" ht="13.5" thickBot="1">
      <c r="A17" s="40"/>
      <c r="B17" s="41"/>
      <c r="C17" s="38"/>
      <c r="D17" s="18" t="s">
        <v>16</v>
      </c>
      <c r="E17" s="19"/>
      <c r="F17" s="20"/>
      <c r="G17" s="20"/>
      <c r="H17" s="20"/>
      <c r="I17" s="20"/>
      <c r="J17" s="20"/>
      <c r="K17" s="20"/>
      <c r="L17" s="20"/>
      <c r="M17" s="20"/>
      <c r="N17" s="21"/>
    </row>
    <row r="18" spans="1:14" ht="15.75" thickBot="1">
      <c r="A18" s="40"/>
      <c r="B18" s="41"/>
      <c r="C18" s="38"/>
      <c r="D18" s="22" t="s">
        <v>17</v>
      </c>
      <c r="E18" s="23">
        <f>SUM(E7:E17)</f>
        <v>0</v>
      </c>
      <c r="F18" s="24">
        <f t="shared" ref="F18:N18" si="0">SUM(F7:F17)</f>
        <v>0</v>
      </c>
      <c r="G18" s="24">
        <f t="shared" si="0"/>
        <v>0</v>
      </c>
      <c r="H18" s="24">
        <f t="shared" si="0"/>
        <v>0</v>
      </c>
      <c r="I18" s="24">
        <f t="shared" si="0"/>
        <v>0</v>
      </c>
      <c r="J18" s="24">
        <f t="shared" si="0"/>
        <v>0</v>
      </c>
      <c r="K18" s="24">
        <f t="shared" si="0"/>
        <v>0</v>
      </c>
      <c r="L18" s="24">
        <f t="shared" si="0"/>
        <v>0</v>
      </c>
      <c r="M18" s="24">
        <f t="shared" si="0"/>
        <v>0</v>
      </c>
      <c r="N18" s="25">
        <f t="shared" si="0"/>
        <v>0</v>
      </c>
    </row>
    <row r="19" spans="1:14" ht="13.5" thickBot="1">
      <c r="A19" s="40"/>
      <c r="B19" s="41"/>
      <c r="C19" s="38"/>
      <c r="D19" s="18" t="s">
        <v>18</v>
      </c>
      <c r="E19" s="19"/>
      <c r="F19" s="20"/>
      <c r="G19" s="20"/>
      <c r="H19" s="20"/>
      <c r="I19" s="20"/>
      <c r="J19" s="20"/>
      <c r="K19" s="20"/>
      <c r="L19" s="20"/>
      <c r="M19" s="20"/>
      <c r="N19" s="21"/>
    </row>
    <row r="20" spans="1:14" ht="13.5" thickBot="1">
      <c r="A20" s="40"/>
      <c r="B20" s="41"/>
      <c r="C20" s="38"/>
      <c r="D20" s="18" t="s">
        <v>19</v>
      </c>
      <c r="E20" s="19"/>
      <c r="F20" s="20"/>
      <c r="G20" s="20"/>
      <c r="H20" s="20"/>
      <c r="I20" s="20"/>
      <c r="J20" s="20"/>
      <c r="K20" s="20"/>
      <c r="L20" s="20"/>
      <c r="M20" s="20"/>
      <c r="N20" s="21"/>
    </row>
    <row r="21" spans="1:14" ht="13.5" thickBot="1">
      <c r="A21" s="40"/>
      <c r="B21" s="41"/>
      <c r="C21" s="38"/>
      <c r="D21" s="18" t="s">
        <v>20</v>
      </c>
      <c r="E21" s="19"/>
      <c r="F21" s="20"/>
      <c r="G21" s="20"/>
      <c r="H21" s="20"/>
      <c r="I21" s="20"/>
      <c r="J21" s="20"/>
      <c r="K21" s="20"/>
      <c r="L21" s="20"/>
      <c r="M21" s="20"/>
      <c r="N21" s="21"/>
    </row>
    <row r="22" spans="1:14" ht="15.75" thickBot="1">
      <c r="A22" s="40"/>
      <c r="B22" s="41"/>
      <c r="C22" s="38"/>
      <c r="D22" s="22" t="s">
        <v>21</v>
      </c>
      <c r="E22" s="23">
        <f t="shared" ref="E22:N22" si="1">SUM(E19:E21)</f>
        <v>0</v>
      </c>
      <c r="F22" s="24">
        <f t="shared" si="1"/>
        <v>0</v>
      </c>
      <c r="G22" s="24">
        <f t="shared" si="1"/>
        <v>0</v>
      </c>
      <c r="H22" s="24">
        <f t="shared" si="1"/>
        <v>0</v>
      </c>
      <c r="I22" s="24">
        <f t="shared" si="1"/>
        <v>0</v>
      </c>
      <c r="J22" s="24">
        <f t="shared" si="1"/>
        <v>0</v>
      </c>
      <c r="K22" s="24">
        <f t="shared" si="1"/>
        <v>0</v>
      </c>
      <c r="L22" s="24">
        <f t="shared" si="1"/>
        <v>0</v>
      </c>
      <c r="M22" s="24">
        <f t="shared" si="1"/>
        <v>0</v>
      </c>
      <c r="N22" s="25">
        <f t="shared" si="1"/>
        <v>0</v>
      </c>
    </row>
    <row r="23" spans="1:14" ht="15.75" thickBot="1">
      <c r="A23" s="40"/>
      <c r="B23" s="41"/>
      <c r="C23" s="38"/>
      <c r="D23" s="27" t="s">
        <v>22</v>
      </c>
      <c r="E23" s="28">
        <f t="shared" ref="E23:N23" si="2">SUM(E22,E18)</f>
        <v>0</v>
      </c>
      <c r="F23" s="29">
        <f t="shared" si="2"/>
        <v>0</v>
      </c>
      <c r="G23" s="29">
        <f t="shared" si="2"/>
        <v>0</v>
      </c>
      <c r="H23" s="29">
        <f t="shared" si="2"/>
        <v>0</v>
      </c>
      <c r="I23" s="29">
        <f t="shared" si="2"/>
        <v>0</v>
      </c>
      <c r="J23" s="29">
        <f t="shared" si="2"/>
        <v>0</v>
      </c>
      <c r="K23" s="29">
        <f t="shared" si="2"/>
        <v>0</v>
      </c>
      <c r="L23" s="29">
        <f t="shared" si="2"/>
        <v>0</v>
      </c>
      <c r="M23" s="29">
        <f t="shared" si="2"/>
        <v>0</v>
      </c>
      <c r="N23" s="30">
        <f t="shared" si="2"/>
        <v>0</v>
      </c>
    </row>
    <row r="24" spans="1:14" ht="13.5" thickBot="1">
      <c r="A24" s="40" t="s">
        <v>5</v>
      </c>
      <c r="B24" s="41" t="s">
        <v>6</v>
      </c>
      <c r="C24" s="39" t="s">
        <v>23</v>
      </c>
      <c r="D24" s="18" t="s">
        <v>8</v>
      </c>
      <c r="E24" s="19"/>
      <c r="F24" s="20"/>
      <c r="G24" s="20"/>
      <c r="H24" s="20"/>
      <c r="I24" s="20"/>
      <c r="J24" s="20"/>
      <c r="K24" s="20"/>
      <c r="L24" s="20"/>
      <c r="M24" s="20"/>
      <c r="N24" s="21"/>
    </row>
    <row r="25" spans="1:14" ht="13.5" thickBot="1">
      <c r="A25" s="40"/>
      <c r="B25" s="41"/>
      <c r="C25" s="39"/>
      <c r="D25" s="18" t="s">
        <v>9</v>
      </c>
      <c r="E25" s="19"/>
      <c r="F25" s="20"/>
      <c r="G25" s="20"/>
      <c r="H25" s="20"/>
      <c r="I25" s="20"/>
      <c r="J25" s="20"/>
      <c r="K25" s="20"/>
      <c r="L25" s="20"/>
      <c r="M25" s="20"/>
      <c r="N25" s="21"/>
    </row>
    <row r="26" spans="1:14" ht="13.5" thickBot="1">
      <c r="A26" s="40"/>
      <c r="B26" s="41"/>
      <c r="C26" s="39"/>
      <c r="D26" s="18" t="s">
        <v>10</v>
      </c>
      <c r="E26" s="19"/>
      <c r="F26" s="20"/>
      <c r="G26" s="20"/>
      <c r="H26" s="20"/>
      <c r="I26" s="20"/>
      <c r="J26" s="20"/>
      <c r="K26" s="20"/>
      <c r="L26" s="20"/>
      <c r="M26" s="20"/>
      <c r="N26" s="21"/>
    </row>
    <row r="27" spans="1:14" ht="13.5" thickBot="1">
      <c r="A27" s="40"/>
      <c r="B27" s="41"/>
      <c r="C27" s="39"/>
      <c r="D27" s="18" t="s">
        <v>11</v>
      </c>
      <c r="E27" s="19"/>
      <c r="F27" s="20"/>
      <c r="G27" s="20"/>
      <c r="H27" s="20"/>
      <c r="I27" s="20"/>
      <c r="J27" s="20"/>
      <c r="K27" s="20"/>
      <c r="L27" s="20"/>
      <c r="M27" s="20"/>
      <c r="N27" s="21"/>
    </row>
    <row r="28" spans="1:14" ht="13.5" thickBot="1">
      <c r="A28" s="40"/>
      <c r="B28" s="41"/>
      <c r="C28" s="39"/>
      <c r="D28" s="18" t="s">
        <v>12</v>
      </c>
      <c r="E28" s="19"/>
      <c r="F28" s="20"/>
      <c r="G28" s="20"/>
      <c r="H28" s="20"/>
      <c r="I28" s="20"/>
      <c r="J28" s="20"/>
      <c r="K28" s="20"/>
      <c r="L28" s="20"/>
      <c r="M28" s="20"/>
      <c r="N28" s="21"/>
    </row>
    <row r="29" spans="1:14" ht="13.5" thickBot="1">
      <c r="A29" s="40"/>
      <c r="B29" s="41"/>
      <c r="C29" s="39"/>
      <c r="D29" s="18" t="s">
        <v>13</v>
      </c>
      <c r="E29" s="19"/>
      <c r="F29" s="20"/>
      <c r="G29" s="20"/>
      <c r="H29" s="20"/>
      <c r="I29" s="20"/>
      <c r="J29" s="20"/>
      <c r="K29" s="20"/>
      <c r="L29" s="20"/>
      <c r="M29" s="20"/>
      <c r="N29" s="21"/>
    </row>
    <row r="30" spans="1:14" ht="13.5" thickBot="1">
      <c r="A30" s="40"/>
      <c r="B30" s="41"/>
      <c r="C30" s="39"/>
      <c r="D30" s="18" t="s">
        <v>14</v>
      </c>
      <c r="E30" s="19"/>
      <c r="F30" s="20"/>
      <c r="G30" s="20"/>
      <c r="H30" s="20"/>
      <c r="I30" s="20"/>
      <c r="J30" s="20"/>
      <c r="K30" s="20"/>
      <c r="L30" s="20"/>
      <c r="M30" s="20"/>
      <c r="N30" s="21"/>
    </row>
    <row r="31" spans="1:14" ht="13.5" thickBot="1">
      <c r="A31" s="40"/>
      <c r="B31" s="41"/>
      <c r="C31" s="39"/>
      <c r="D31" s="18" t="s">
        <v>15</v>
      </c>
      <c r="E31" s="19"/>
      <c r="F31" s="20"/>
      <c r="G31" s="20"/>
      <c r="H31" s="20"/>
      <c r="I31" s="20"/>
      <c r="J31" s="20"/>
      <c r="K31" s="20"/>
      <c r="L31" s="20"/>
      <c r="M31" s="20"/>
      <c r="N31" s="21"/>
    </row>
    <row r="32" spans="1:14" ht="13.5" thickBot="1">
      <c r="A32" s="40"/>
      <c r="B32" s="41"/>
      <c r="C32" s="39"/>
      <c r="D32" s="18" t="s">
        <v>16</v>
      </c>
      <c r="E32" s="19"/>
      <c r="F32" s="20"/>
      <c r="G32" s="20"/>
      <c r="H32" s="20"/>
      <c r="I32" s="20"/>
      <c r="J32" s="20"/>
      <c r="K32" s="20"/>
      <c r="L32" s="20"/>
      <c r="M32" s="20"/>
      <c r="N32" s="21"/>
    </row>
    <row r="33" spans="1:14" ht="13.5" thickBot="1">
      <c r="A33" s="40"/>
      <c r="B33" s="41"/>
      <c r="C33" s="39"/>
      <c r="D33" s="18" t="s">
        <v>16</v>
      </c>
      <c r="E33" s="19"/>
      <c r="F33" s="20"/>
      <c r="G33" s="20"/>
      <c r="H33" s="20"/>
      <c r="I33" s="20"/>
      <c r="J33" s="20"/>
      <c r="K33" s="20"/>
      <c r="L33" s="20"/>
      <c r="M33" s="20"/>
      <c r="N33" s="21"/>
    </row>
    <row r="34" spans="1:14" ht="13.5" thickBot="1">
      <c r="A34" s="40"/>
      <c r="B34" s="41"/>
      <c r="C34" s="39"/>
      <c r="D34" s="18" t="s">
        <v>16</v>
      </c>
      <c r="E34" s="19"/>
      <c r="F34" s="20"/>
      <c r="G34" s="20"/>
      <c r="H34" s="20"/>
      <c r="I34" s="20"/>
      <c r="J34" s="20"/>
      <c r="K34" s="20"/>
      <c r="L34" s="20"/>
      <c r="M34" s="20"/>
      <c r="N34" s="21"/>
    </row>
    <row r="35" spans="1:14" ht="15.75" thickBot="1">
      <c r="A35" s="40"/>
      <c r="B35" s="41"/>
      <c r="C35" s="39"/>
      <c r="D35" s="22" t="s">
        <v>17</v>
      </c>
      <c r="E35" s="23">
        <f>SUM(E24:E34)</f>
        <v>0</v>
      </c>
      <c r="F35" s="24">
        <f t="shared" ref="F35:N35" si="3">SUM(F24:F34)</f>
        <v>0</v>
      </c>
      <c r="G35" s="24">
        <f t="shared" si="3"/>
        <v>0</v>
      </c>
      <c r="H35" s="24">
        <f t="shared" si="3"/>
        <v>0</v>
      </c>
      <c r="I35" s="24">
        <f t="shared" si="3"/>
        <v>0</v>
      </c>
      <c r="J35" s="24">
        <f t="shared" si="3"/>
        <v>0</v>
      </c>
      <c r="K35" s="24">
        <f t="shared" si="3"/>
        <v>0</v>
      </c>
      <c r="L35" s="24">
        <f t="shared" si="3"/>
        <v>0</v>
      </c>
      <c r="M35" s="24">
        <f t="shared" si="3"/>
        <v>0</v>
      </c>
      <c r="N35" s="25">
        <f t="shared" si="3"/>
        <v>0</v>
      </c>
    </row>
    <row r="36" spans="1:14" ht="13.5" thickBot="1">
      <c r="A36" s="40"/>
      <c r="B36" s="41"/>
      <c r="C36" s="39"/>
      <c r="D36" s="18" t="s">
        <v>18</v>
      </c>
      <c r="E36" s="19"/>
      <c r="F36" s="20"/>
      <c r="G36" s="20"/>
      <c r="H36" s="20"/>
      <c r="I36" s="20"/>
      <c r="J36" s="20"/>
      <c r="K36" s="20"/>
      <c r="L36" s="20"/>
      <c r="M36" s="20"/>
      <c r="N36" s="21"/>
    </row>
    <row r="37" spans="1:14" ht="13.5" thickBot="1">
      <c r="A37" s="40"/>
      <c r="B37" s="41"/>
      <c r="C37" s="39"/>
      <c r="D37" s="18" t="s">
        <v>19</v>
      </c>
      <c r="E37" s="19"/>
      <c r="F37" s="20"/>
      <c r="G37" s="20"/>
      <c r="H37" s="20"/>
      <c r="I37" s="20"/>
      <c r="J37" s="20"/>
      <c r="K37" s="20"/>
      <c r="L37" s="20"/>
      <c r="M37" s="20"/>
      <c r="N37" s="21"/>
    </row>
    <row r="38" spans="1:14" ht="13.5" thickBot="1">
      <c r="A38" s="40"/>
      <c r="B38" s="41"/>
      <c r="C38" s="39"/>
      <c r="D38" s="18" t="s">
        <v>20</v>
      </c>
      <c r="E38" s="19"/>
      <c r="F38" s="20"/>
      <c r="G38" s="20"/>
      <c r="H38" s="20"/>
      <c r="I38" s="20"/>
      <c r="J38" s="20"/>
      <c r="K38" s="20"/>
      <c r="L38" s="20"/>
      <c r="M38" s="20"/>
      <c r="N38" s="21"/>
    </row>
    <row r="39" spans="1:14" ht="15.75" thickBot="1">
      <c r="A39" s="40"/>
      <c r="B39" s="41"/>
      <c r="C39" s="39"/>
      <c r="D39" s="22" t="s">
        <v>21</v>
      </c>
      <c r="E39" s="23">
        <f>SUM(E36:E38)</f>
        <v>0</v>
      </c>
      <c r="F39" s="24">
        <f t="shared" ref="F39:N39" si="4">SUM(F36:F38)</f>
        <v>0</v>
      </c>
      <c r="G39" s="24">
        <f t="shared" si="4"/>
        <v>0</v>
      </c>
      <c r="H39" s="24">
        <f t="shared" si="4"/>
        <v>0</v>
      </c>
      <c r="I39" s="24">
        <f t="shared" si="4"/>
        <v>0</v>
      </c>
      <c r="J39" s="24">
        <f t="shared" si="4"/>
        <v>0</v>
      </c>
      <c r="K39" s="24">
        <f t="shared" si="4"/>
        <v>0</v>
      </c>
      <c r="L39" s="24">
        <f t="shared" si="4"/>
        <v>0</v>
      </c>
      <c r="M39" s="24">
        <f t="shared" si="4"/>
        <v>0</v>
      </c>
      <c r="N39" s="25">
        <f t="shared" si="4"/>
        <v>0</v>
      </c>
    </row>
    <row r="40" spans="1:14" ht="15.75" thickBot="1">
      <c r="A40" s="40"/>
      <c r="B40" s="41"/>
      <c r="C40" s="39"/>
      <c r="D40" s="27" t="s">
        <v>24</v>
      </c>
      <c r="E40" s="28">
        <f t="shared" ref="E40:N40" si="5">SUM(E39,E35)</f>
        <v>0</v>
      </c>
      <c r="F40" s="29">
        <f t="shared" si="5"/>
        <v>0</v>
      </c>
      <c r="G40" s="29">
        <f t="shared" si="5"/>
        <v>0</v>
      </c>
      <c r="H40" s="29">
        <f t="shared" si="5"/>
        <v>0</v>
      </c>
      <c r="I40" s="29">
        <f t="shared" si="5"/>
        <v>0</v>
      </c>
      <c r="J40" s="29">
        <f t="shared" si="5"/>
        <v>0</v>
      </c>
      <c r="K40" s="29">
        <f t="shared" si="5"/>
        <v>0</v>
      </c>
      <c r="L40" s="29">
        <f t="shared" si="5"/>
        <v>0</v>
      </c>
      <c r="M40" s="29">
        <f t="shared" si="5"/>
        <v>0</v>
      </c>
      <c r="N40" s="30">
        <f t="shared" si="5"/>
        <v>0</v>
      </c>
    </row>
    <row r="41" spans="1:14" ht="13.5" thickBot="1">
      <c r="A41" s="40" t="s">
        <v>5</v>
      </c>
      <c r="B41" s="41" t="s">
        <v>6</v>
      </c>
      <c r="C41" s="42" t="s">
        <v>25</v>
      </c>
      <c r="D41" s="18" t="s">
        <v>8</v>
      </c>
      <c r="E41" s="19"/>
      <c r="F41" s="20"/>
      <c r="G41" s="20"/>
      <c r="H41" s="20"/>
      <c r="I41" s="20"/>
      <c r="J41" s="20"/>
      <c r="K41" s="20"/>
      <c r="L41" s="20"/>
      <c r="M41" s="20"/>
      <c r="N41" s="21"/>
    </row>
    <row r="42" spans="1:14" ht="13.5" thickBot="1">
      <c r="A42" s="40"/>
      <c r="B42" s="41"/>
      <c r="C42" s="42"/>
      <c r="D42" s="18" t="s">
        <v>9</v>
      </c>
      <c r="E42" s="19"/>
      <c r="F42" s="20"/>
      <c r="G42" s="20"/>
      <c r="H42" s="20"/>
      <c r="I42" s="20"/>
      <c r="J42" s="20"/>
      <c r="K42" s="20"/>
      <c r="L42" s="20"/>
      <c r="M42" s="20"/>
      <c r="N42" s="21"/>
    </row>
    <row r="43" spans="1:14" ht="13.5" thickBot="1">
      <c r="A43" s="40"/>
      <c r="B43" s="41"/>
      <c r="C43" s="42"/>
      <c r="D43" s="18" t="s">
        <v>10</v>
      </c>
      <c r="E43" s="19"/>
      <c r="F43" s="20"/>
      <c r="G43" s="20"/>
      <c r="H43" s="20"/>
      <c r="I43" s="20"/>
      <c r="J43" s="20"/>
      <c r="K43" s="20"/>
      <c r="L43" s="20"/>
      <c r="M43" s="20"/>
      <c r="N43" s="21"/>
    </row>
    <row r="44" spans="1:14" ht="13.5" thickBot="1">
      <c r="A44" s="40"/>
      <c r="B44" s="41"/>
      <c r="C44" s="42"/>
      <c r="D44" s="18" t="s">
        <v>11</v>
      </c>
      <c r="E44" s="19"/>
      <c r="F44" s="20"/>
      <c r="G44" s="20"/>
      <c r="H44" s="20"/>
      <c r="I44" s="20"/>
      <c r="J44" s="20"/>
      <c r="K44" s="20"/>
      <c r="L44" s="20"/>
      <c r="M44" s="20"/>
      <c r="N44" s="21"/>
    </row>
    <row r="45" spans="1:14" ht="13.5" thickBot="1">
      <c r="A45" s="40"/>
      <c r="B45" s="41"/>
      <c r="C45" s="42"/>
      <c r="D45" s="18" t="s">
        <v>12</v>
      </c>
      <c r="E45" s="19"/>
      <c r="F45" s="20"/>
      <c r="G45" s="20"/>
      <c r="H45" s="20"/>
      <c r="I45" s="20"/>
      <c r="J45" s="20"/>
      <c r="K45" s="20"/>
      <c r="L45" s="20"/>
      <c r="M45" s="20"/>
      <c r="N45" s="21"/>
    </row>
    <row r="46" spans="1:14" ht="13.5" thickBot="1">
      <c r="A46" s="40"/>
      <c r="B46" s="41"/>
      <c r="C46" s="42"/>
      <c r="D46" s="18" t="s">
        <v>13</v>
      </c>
      <c r="E46" s="19"/>
      <c r="F46" s="20"/>
      <c r="G46" s="20"/>
      <c r="H46" s="20"/>
      <c r="I46" s="20"/>
      <c r="J46" s="20"/>
      <c r="K46" s="20"/>
      <c r="L46" s="20"/>
      <c r="M46" s="20"/>
      <c r="N46" s="21"/>
    </row>
    <row r="47" spans="1:14" ht="13.5" thickBot="1">
      <c r="A47" s="40"/>
      <c r="B47" s="41"/>
      <c r="C47" s="42"/>
      <c r="D47" s="18" t="s">
        <v>14</v>
      </c>
      <c r="E47" s="19"/>
      <c r="F47" s="20"/>
      <c r="G47" s="20"/>
      <c r="H47" s="20"/>
      <c r="I47" s="20"/>
      <c r="J47" s="20"/>
      <c r="K47" s="20"/>
      <c r="L47" s="20"/>
      <c r="M47" s="20"/>
      <c r="N47" s="21"/>
    </row>
    <row r="48" spans="1:14" ht="13.5" thickBot="1">
      <c r="A48" s="40"/>
      <c r="B48" s="41"/>
      <c r="C48" s="42"/>
      <c r="D48" s="18" t="s">
        <v>15</v>
      </c>
      <c r="E48" s="19"/>
      <c r="F48" s="20"/>
      <c r="G48" s="20"/>
      <c r="H48" s="20"/>
      <c r="I48" s="20"/>
      <c r="J48" s="20"/>
      <c r="K48" s="20"/>
      <c r="L48" s="20"/>
      <c r="M48" s="20"/>
      <c r="N48" s="21"/>
    </row>
    <row r="49" spans="1:14" ht="13.5" thickBot="1">
      <c r="A49" s="40"/>
      <c r="B49" s="41"/>
      <c r="C49" s="42"/>
      <c r="D49" s="18" t="s">
        <v>16</v>
      </c>
      <c r="E49" s="19"/>
      <c r="F49" s="20"/>
      <c r="G49" s="20"/>
      <c r="H49" s="20"/>
      <c r="I49" s="20"/>
      <c r="J49" s="20"/>
      <c r="K49" s="20"/>
      <c r="L49" s="20"/>
      <c r="M49" s="20"/>
      <c r="N49" s="21"/>
    </row>
    <row r="50" spans="1:14" ht="13.5" thickBot="1">
      <c r="A50" s="40"/>
      <c r="B50" s="41"/>
      <c r="C50" s="42"/>
      <c r="D50" s="18" t="s">
        <v>16</v>
      </c>
      <c r="E50" s="19"/>
      <c r="F50" s="20"/>
      <c r="G50" s="20"/>
      <c r="H50" s="20"/>
      <c r="I50" s="20"/>
      <c r="J50" s="20"/>
      <c r="K50" s="20"/>
      <c r="L50" s="20"/>
      <c r="M50" s="20"/>
      <c r="N50" s="21"/>
    </row>
    <row r="51" spans="1:14" ht="13.5" thickBot="1">
      <c r="A51" s="40"/>
      <c r="B51" s="41"/>
      <c r="C51" s="42"/>
      <c r="D51" s="18" t="s">
        <v>16</v>
      </c>
      <c r="E51" s="19"/>
      <c r="F51" s="20"/>
      <c r="G51" s="20"/>
      <c r="H51" s="20"/>
      <c r="I51" s="20"/>
      <c r="J51" s="20"/>
      <c r="K51" s="20"/>
      <c r="L51" s="20"/>
      <c r="M51" s="20"/>
      <c r="N51" s="21"/>
    </row>
    <row r="52" spans="1:14" ht="15.75" thickBot="1">
      <c r="A52" s="40"/>
      <c r="B52" s="41"/>
      <c r="C52" s="42"/>
      <c r="D52" s="22" t="s">
        <v>17</v>
      </c>
      <c r="E52" s="23">
        <f>SUM(E41:E51)</f>
        <v>0</v>
      </c>
      <c r="F52" s="24">
        <f t="shared" ref="F52:N52" si="6">SUM(F41:F51)</f>
        <v>0</v>
      </c>
      <c r="G52" s="24">
        <f t="shared" si="6"/>
        <v>0</v>
      </c>
      <c r="H52" s="24">
        <f t="shared" si="6"/>
        <v>0</v>
      </c>
      <c r="I52" s="24">
        <f t="shared" si="6"/>
        <v>0</v>
      </c>
      <c r="J52" s="24">
        <f t="shared" si="6"/>
        <v>0</v>
      </c>
      <c r="K52" s="24">
        <f t="shared" si="6"/>
        <v>0</v>
      </c>
      <c r="L52" s="24">
        <f t="shared" si="6"/>
        <v>0</v>
      </c>
      <c r="M52" s="24">
        <f t="shared" si="6"/>
        <v>0</v>
      </c>
      <c r="N52" s="25">
        <f t="shared" si="6"/>
        <v>0</v>
      </c>
    </row>
    <row r="53" spans="1:14" ht="13.5" thickBot="1">
      <c r="A53" s="40"/>
      <c r="B53" s="41"/>
      <c r="C53" s="42"/>
      <c r="D53" s="18" t="s">
        <v>18</v>
      </c>
      <c r="E53" s="19"/>
      <c r="F53" s="20"/>
      <c r="G53" s="20"/>
      <c r="H53" s="20"/>
      <c r="I53" s="20"/>
      <c r="J53" s="20"/>
      <c r="K53" s="20"/>
      <c r="L53" s="20"/>
      <c r="M53" s="20"/>
      <c r="N53" s="21"/>
    </row>
    <row r="54" spans="1:14" ht="13.5" thickBot="1">
      <c r="A54" s="40"/>
      <c r="B54" s="41"/>
      <c r="C54" s="42"/>
      <c r="D54" s="18" t="s">
        <v>19</v>
      </c>
      <c r="E54" s="19"/>
      <c r="F54" s="20"/>
      <c r="G54" s="20"/>
      <c r="H54" s="20"/>
      <c r="I54" s="20"/>
      <c r="J54" s="20"/>
      <c r="K54" s="20"/>
      <c r="L54" s="20"/>
      <c r="M54" s="20"/>
      <c r="N54" s="21"/>
    </row>
    <row r="55" spans="1:14" ht="13.5" thickBot="1">
      <c r="A55" s="40"/>
      <c r="B55" s="41"/>
      <c r="C55" s="42"/>
      <c r="D55" s="18" t="s">
        <v>20</v>
      </c>
      <c r="E55" s="19"/>
      <c r="F55" s="20"/>
      <c r="G55" s="20"/>
      <c r="H55" s="20"/>
      <c r="I55" s="20"/>
      <c r="J55" s="20"/>
      <c r="K55" s="20"/>
      <c r="L55" s="20"/>
      <c r="M55" s="20"/>
      <c r="N55" s="21"/>
    </row>
    <row r="56" spans="1:14" ht="15.75" thickBot="1">
      <c r="A56" s="40"/>
      <c r="B56" s="41"/>
      <c r="C56" s="42"/>
      <c r="D56" s="22" t="s">
        <v>21</v>
      </c>
      <c r="E56" s="23">
        <f>SUM(E53:E55)</f>
        <v>0</v>
      </c>
      <c r="F56" s="24">
        <f t="shared" ref="F56:N56" si="7">SUM(F53:F55)</f>
        <v>0</v>
      </c>
      <c r="G56" s="24">
        <f t="shared" si="7"/>
        <v>0</v>
      </c>
      <c r="H56" s="24">
        <f t="shared" si="7"/>
        <v>0</v>
      </c>
      <c r="I56" s="24">
        <f t="shared" si="7"/>
        <v>0</v>
      </c>
      <c r="J56" s="24">
        <f t="shared" si="7"/>
        <v>0</v>
      </c>
      <c r="K56" s="24">
        <f t="shared" si="7"/>
        <v>0</v>
      </c>
      <c r="L56" s="24">
        <f t="shared" si="7"/>
        <v>0</v>
      </c>
      <c r="M56" s="24">
        <f t="shared" si="7"/>
        <v>0</v>
      </c>
      <c r="N56" s="25">
        <f t="shared" si="7"/>
        <v>0</v>
      </c>
    </row>
    <row r="57" spans="1:14" ht="15.75" thickBot="1">
      <c r="A57" s="40"/>
      <c r="B57" s="41"/>
      <c r="C57" s="42"/>
      <c r="D57" s="27" t="s">
        <v>26</v>
      </c>
      <c r="E57" s="28">
        <f t="shared" ref="E57:N57" si="8">SUM(E56,E52)</f>
        <v>0</v>
      </c>
      <c r="F57" s="29">
        <f t="shared" si="8"/>
        <v>0</v>
      </c>
      <c r="G57" s="29">
        <f t="shared" si="8"/>
        <v>0</v>
      </c>
      <c r="H57" s="29">
        <f t="shared" si="8"/>
        <v>0</v>
      </c>
      <c r="I57" s="29">
        <f t="shared" si="8"/>
        <v>0</v>
      </c>
      <c r="J57" s="29">
        <f t="shared" si="8"/>
        <v>0</v>
      </c>
      <c r="K57" s="29">
        <f t="shared" si="8"/>
        <v>0</v>
      </c>
      <c r="L57" s="29">
        <f t="shared" si="8"/>
        <v>0</v>
      </c>
      <c r="M57" s="29">
        <f t="shared" si="8"/>
        <v>0</v>
      </c>
      <c r="N57" s="30">
        <f t="shared" si="8"/>
        <v>0</v>
      </c>
    </row>
    <row r="58" spans="1:14" ht="13.5" thickBot="1">
      <c r="A58" s="40" t="s">
        <v>5</v>
      </c>
      <c r="B58" s="41" t="s">
        <v>6</v>
      </c>
      <c r="C58" s="39" t="s">
        <v>27</v>
      </c>
      <c r="D58" s="18" t="s">
        <v>8</v>
      </c>
      <c r="E58" s="19"/>
      <c r="F58" s="20"/>
      <c r="G58" s="20"/>
      <c r="H58" s="20"/>
      <c r="I58" s="20"/>
      <c r="J58" s="20"/>
      <c r="K58" s="20"/>
      <c r="L58" s="20"/>
      <c r="M58" s="20"/>
      <c r="N58" s="21"/>
    </row>
    <row r="59" spans="1:14" ht="13.5" thickBot="1">
      <c r="A59" s="40"/>
      <c r="B59" s="41"/>
      <c r="C59" s="39"/>
      <c r="D59" s="18" t="s">
        <v>9</v>
      </c>
      <c r="E59" s="19"/>
      <c r="F59" s="20"/>
      <c r="G59" s="20"/>
      <c r="H59" s="20"/>
      <c r="I59" s="20"/>
      <c r="J59" s="20"/>
      <c r="K59" s="20"/>
      <c r="L59" s="20"/>
      <c r="M59" s="20"/>
      <c r="N59" s="21"/>
    </row>
    <row r="60" spans="1:14" ht="13.5" thickBot="1">
      <c r="A60" s="40"/>
      <c r="B60" s="41"/>
      <c r="C60" s="39"/>
      <c r="D60" s="18" t="s">
        <v>10</v>
      </c>
      <c r="E60" s="19"/>
      <c r="F60" s="20"/>
      <c r="G60" s="20"/>
      <c r="H60" s="20"/>
      <c r="I60" s="20"/>
      <c r="J60" s="20"/>
      <c r="K60" s="20"/>
      <c r="L60" s="20"/>
      <c r="M60" s="20"/>
      <c r="N60" s="21"/>
    </row>
    <row r="61" spans="1:14" ht="13.5" thickBot="1">
      <c r="A61" s="40"/>
      <c r="B61" s="41"/>
      <c r="C61" s="39"/>
      <c r="D61" s="18" t="s">
        <v>11</v>
      </c>
      <c r="E61" s="19"/>
      <c r="F61" s="20"/>
      <c r="G61" s="20"/>
      <c r="H61" s="20"/>
      <c r="I61" s="20"/>
      <c r="J61" s="20"/>
      <c r="K61" s="20"/>
      <c r="L61" s="20"/>
      <c r="M61" s="20"/>
      <c r="N61" s="21"/>
    </row>
    <row r="62" spans="1:14" ht="13.5" thickBot="1">
      <c r="A62" s="40"/>
      <c r="B62" s="41"/>
      <c r="C62" s="39"/>
      <c r="D62" s="18" t="s">
        <v>12</v>
      </c>
      <c r="E62" s="19"/>
      <c r="F62" s="20"/>
      <c r="G62" s="20"/>
      <c r="H62" s="20"/>
      <c r="I62" s="20"/>
      <c r="J62" s="20"/>
      <c r="K62" s="20"/>
      <c r="L62" s="20"/>
      <c r="M62" s="20"/>
      <c r="N62" s="21"/>
    </row>
    <row r="63" spans="1:14" ht="13.5" thickBot="1">
      <c r="A63" s="40"/>
      <c r="B63" s="41"/>
      <c r="C63" s="39"/>
      <c r="D63" s="18" t="s">
        <v>13</v>
      </c>
      <c r="E63" s="19"/>
      <c r="F63" s="20"/>
      <c r="G63" s="20"/>
      <c r="H63" s="20"/>
      <c r="I63" s="20"/>
      <c r="J63" s="20"/>
      <c r="K63" s="20"/>
      <c r="L63" s="20"/>
      <c r="M63" s="20"/>
      <c r="N63" s="21"/>
    </row>
    <row r="64" spans="1:14" ht="13.5" thickBot="1">
      <c r="A64" s="40"/>
      <c r="B64" s="41"/>
      <c r="C64" s="39"/>
      <c r="D64" s="18" t="s">
        <v>14</v>
      </c>
      <c r="E64" s="19"/>
      <c r="F64" s="20"/>
      <c r="G64" s="20"/>
      <c r="H64" s="20"/>
      <c r="I64" s="20"/>
      <c r="J64" s="20"/>
      <c r="K64" s="20"/>
      <c r="L64" s="20"/>
      <c r="M64" s="20"/>
      <c r="N64" s="21"/>
    </row>
    <row r="65" spans="1:14" ht="13.5" thickBot="1">
      <c r="A65" s="40"/>
      <c r="B65" s="41"/>
      <c r="C65" s="39"/>
      <c r="D65" s="18" t="s">
        <v>15</v>
      </c>
      <c r="E65" s="19"/>
      <c r="F65" s="20"/>
      <c r="G65" s="20"/>
      <c r="H65" s="20"/>
      <c r="I65" s="20"/>
      <c r="J65" s="20"/>
      <c r="K65" s="20"/>
      <c r="L65" s="20"/>
      <c r="M65" s="20"/>
      <c r="N65" s="21"/>
    </row>
    <row r="66" spans="1:14" ht="13.5" thickBot="1">
      <c r="A66" s="40"/>
      <c r="B66" s="41"/>
      <c r="C66" s="39"/>
      <c r="D66" s="18" t="s">
        <v>16</v>
      </c>
      <c r="E66" s="19"/>
      <c r="F66" s="20"/>
      <c r="G66" s="20"/>
      <c r="H66" s="20"/>
      <c r="I66" s="20"/>
      <c r="J66" s="20"/>
      <c r="K66" s="20"/>
      <c r="L66" s="20"/>
      <c r="M66" s="20"/>
      <c r="N66" s="21"/>
    </row>
    <row r="67" spans="1:14" ht="13.5" thickBot="1">
      <c r="A67" s="40"/>
      <c r="B67" s="41"/>
      <c r="C67" s="39"/>
      <c r="D67" s="18" t="s">
        <v>16</v>
      </c>
      <c r="E67" s="19"/>
      <c r="F67" s="20"/>
      <c r="G67" s="20"/>
      <c r="H67" s="20"/>
      <c r="I67" s="20"/>
      <c r="J67" s="20"/>
      <c r="K67" s="20"/>
      <c r="L67" s="20"/>
      <c r="M67" s="20"/>
      <c r="N67" s="21"/>
    </row>
    <row r="68" spans="1:14" ht="13.5" thickBot="1">
      <c r="A68" s="40"/>
      <c r="B68" s="41"/>
      <c r="C68" s="39"/>
      <c r="D68" s="18" t="s">
        <v>16</v>
      </c>
      <c r="E68" s="19"/>
      <c r="F68" s="20"/>
      <c r="G68" s="20"/>
      <c r="H68" s="20"/>
      <c r="I68" s="20"/>
      <c r="J68" s="20"/>
      <c r="K68" s="20"/>
      <c r="L68" s="20"/>
      <c r="M68" s="20"/>
      <c r="N68" s="21"/>
    </row>
    <row r="69" spans="1:14" ht="15.75" thickBot="1">
      <c r="A69" s="40"/>
      <c r="B69" s="41"/>
      <c r="C69" s="39"/>
      <c r="D69" s="22" t="s">
        <v>17</v>
      </c>
      <c r="E69" s="23">
        <f>SUM(E58:E68)</f>
        <v>0</v>
      </c>
      <c r="F69" s="24">
        <f t="shared" ref="F69:N69" si="9">SUM(F58:F68)</f>
        <v>0</v>
      </c>
      <c r="G69" s="24">
        <f t="shared" si="9"/>
        <v>0</v>
      </c>
      <c r="H69" s="24">
        <f t="shared" si="9"/>
        <v>0</v>
      </c>
      <c r="I69" s="24">
        <f t="shared" si="9"/>
        <v>0</v>
      </c>
      <c r="J69" s="24">
        <f t="shared" si="9"/>
        <v>0</v>
      </c>
      <c r="K69" s="24">
        <f t="shared" si="9"/>
        <v>0</v>
      </c>
      <c r="L69" s="24">
        <f t="shared" si="9"/>
        <v>0</v>
      </c>
      <c r="M69" s="24">
        <f t="shared" si="9"/>
        <v>0</v>
      </c>
      <c r="N69" s="25">
        <f t="shared" si="9"/>
        <v>0</v>
      </c>
    </row>
    <row r="70" spans="1:14" ht="13.5" thickBot="1">
      <c r="A70" s="40"/>
      <c r="B70" s="41"/>
      <c r="C70" s="39"/>
      <c r="D70" s="18" t="s">
        <v>18</v>
      </c>
      <c r="E70" s="19"/>
      <c r="F70" s="20"/>
      <c r="G70" s="20"/>
      <c r="H70" s="20"/>
      <c r="I70" s="20"/>
      <c r="J70" s="20"/>
      <c r="K70" s="20"/>
      <c r="L70" s="20"/>
      <c r="M70" s="20"/>
      <c r="N70" s="21"/>
    </row>
    <row r="71" spans="1:14" ht="13.5" thickBot="1">
      <c r="A71" s="40"/>
      <c r="B71" s="41"/>
      <c r="C71" s="39"/>
      <c r="D71" s="18" t="s">
        <v>19</v>
      </c>
      <c r="E71" s="19"/>
      <c r="F71" s="20"/>
      <c r="G71" s="20"/>
      <c r="H71" s="20"/>
      <c r="I71" s="20"/>
      <c r="J71" s="20"/>
      <c r="K71" s="20"/>
      <c r="L71" s="20"/>
      <c r="M71" s="20"/>
      <c r="N71" s="21"/>
    </row>
    <row r="72" spans="1:14" ht="13.5" thickBot="1">
      <c r="A72" s="40"/>
      <c r="B72" s="41"/>
      <c r="C72" s="39"/>
      <c r="D72" s="18" t="s">
        <v>20</v>
      </c>
      <c r="E72" s="19"/>
      <c r="F72" s="20"/>
      <c r="G72" s="20"/>
      <c r="H72" s="20"/>
      <c r="I72" s="20"/>
      <c r="J72" s="20"/>
      <c r="K72" s="20"/>
      <c r="L72" s="20"/>
      <c r="M72" s="20"/>
      <c r="N72" s="21"/>
    </row>
    <row r="73" spans="1:14" ht="15.75" thickBot="1">
      <c r="A73" s="40"/>
      <c r="B73" s="41"/>
      <c r="C73" s="39"/>
      <c r="D73" s="22" t="s">
        <v>21</v>
      </c>
      <c r="E73" s="23">
        <f>SUM(E70:E72)</f>
        <v>0</v>
      </c>
      <c r="F73" s="24">
        <f t="shared" ref="F73:N73" si="10">SUM(F70:F72)</f>
        <v>0</v>
      </c>
      <c r="G73" s="24">
        <f t="shared" si="10"/>
        <v>0</v>
      </c>
      <c r="H73" s="24">
        <f t="shared" si="10"/>
        <v>0</v>
      </c>
      <c r="I73" s="24">
        <f t="shared" si="10"/>
        <v>0</v>
      </c>
      <c r="J73" s="24">
        <f t="shared" si="10"/>
        <v>0</v>
      </c>
      <c r="K73" s="24">
        <f t="shared" si="10"/>
        <v>0</v>
      </c>
      <c r="L73" s="24">
        <f t="shared" si="10"/>
        <v>0</v>
      </c>
      <c r="M73" s="24">
        <f t="shared" si="10"/>
        <v>0</v>
      </c>
      <c r="N73" s="25">
        <f t="shared" si="10"/>
        <v>0</v>
      </c>
    </row>
    <row r="74" spans="1:14" ht="15.75" thickBot="1">
      <c r="A74" s="40"/>
      <c r="B74" s="41"/>
      <c r="C74" s="39"/>
      <c r="D74" s="27" t="s">
        <v>28</v>
      </c>
      <c r="E74" s="28">
        <f t="shared" ref="E74:N74" si="11">SUM(E73,E69)</f>
        <v>0</v>
      </c>
      <c r="F74" s="29">
        <f t="shared" si="11"/>
        <v>0</v>
      </c>
      <c r="G74" s="29">
        <f t="shared" si="11"/>
        <v>0</v>
      </c>
      <c r="H74" s="29">
        <f t="shared" si="11"/>
        <v>0</v>
      </c>
      <c r="I74" s="29">
        <f t="shared" si="11"/>
        <v>0</v>
      </c>
      <c r="J74" s="29">
        <f t="shared" si="11"/>
        <v>0</v>
      </c>
      <c r="K74" s="29">
        <f t="shared" si="11"/>
        <v>0</v>
      </c>
      <c r="L74" s="29">
        <f t="shared" si="11"/>
        <v>0</v>
      </c>
      <c r="M74" s="29">
        <f t="shared" si="11"/>
        <v>0</v>
      </c>
      <c r="N74" s="30">
        <f t="shared" si="11"/>
        <v>0</v>
      </c>
    </row>
    <row r="75" spans="1:14" ht="13.5" thickBot="1">
      <c r="A75" s="40" t="s">
        <v>5</v>
      </c>
      <c r="B75" s="41" t="s">
        <v>6</v>
      </c>
      <c r="C75" s="39" t="s">
        <v>29</v>
      </c>
      <c r="D75" s="18" t="s">
        <v>8</v>
      </c>
      <c r="E75" s="31">
        <f t="shared" ref="E75:N75" si="12">SUM(E7,E24,E41,E58)</f>
        <v>0</v>
      </c>
      <c r="F75" s="32">
        <f t="shared" si="12"/>
        <v>0</v>
      </c>
      <c r="G75" s="32">
        <f t="shared" si="12"/>
        <v>0</v>
      </c>
      <c r="H75" s="32">
        <f t="shared" si="12"/>
        <v>0</v>
      </c>
      <c r="I75" s="32">
        <f t="shared" si="12"/>
        <v>0</v>
      </c>
      <c r="J75" s="32">
        <f t="shared" si="12"/>
        <v>0</v>
      </c>
      <c r="K75" s="32">
        <f t="shared" si="12"/>
        <v>0</v>
      </c>
      <c r="L75" s="32">
        <f t="shared" si="12"/>
        <v>0</v>
      </c>
      <c r="M75" s="32">
        <f t="shared" si="12"/>
        <v>0</v>
      </c>
      <c r="N75" s="33">
        <f t="shared" si="12"/>
        <v>0</v>
      </c>
    </row>
    <row r="76" spans="1:14" ht="13.5" thickBot="1">
      <c r="A76" s="40"/>
      <c r="B76" s="41"/>
      <c r="C76" s="39"/>
      <c r="D76" s="18" t="s">
        <v>9</v>
      </c>
      <c r="E76" s="31">
        <f t="shared" ref="E76:N76" si="13">SUM(E8,E25,E42,E59)</f>
        <v>0</v>
      </c>
      <c r="F76" s="32">
        <f t="shared" si="13"/>
        <v>0</v>
      </c>
      <c r="G76" s="32">
        <f t="shared" si="13"/>
        <v>0</v>
      </c>
      <c r="H76" s="32">
        <f t="shared" si="13"/>
        <v>0</v>
      </c>
      <c r="I76" s="32">
        <f t="shared" si="13"/>
        <v>0</v>
      </c>
      <c r="J76" s="32">
        <f t="shared" si="13"/>
        <v>0</v>
      </c>
      <c r="K76" s="32">
        <f t="shared" si="13"/>
        <v>0</v>
      </c>
      <c r="L76" s="32">
        <f t="shared" si="13"/>
        <v>0</v>
      </c>
      <c r="M76" s="32">
        <f t="shared" si="13"/>
        <v>0</v>
      </c>
      <c r="N76" s="33">
        <f t="shared" si="13"/>
        <v>0</v>
      </c>
    </row>
    <row r="77" spans="1:14" ht="13.5" thickBot="1">
      <c r="A77" s="40"/>
      <c r="B77" s="41"/>
      <c r="C77" s="39"/>
      <c r="D77" s="18" t="s">
        <v>10</v>
      </c>
      <c r="E77" s="31">
        <f t="shared" ref="E77:N77" si="14">SUM(E9,E26,E43,E60)</f>
        <v>0</v>
      </c>
      <c r="F77" s="32">
        <f t="shared" si="14"/>
        <v>0</v>
      </c>
      <c r="G77" s="32">
        <f t="shared" si="14"/>
        <v>0</v>
      </c>
      <c r="H77" s="32">
        <f t="shared" si="14"/>
        <v>0</v>
      </c>
      <c r="I77" s="32">
        <f t="shared" si="14"/>
        <v>0</v>
      </c>
      <c r="J77" s="32">
        <f t="shared" si="14"/>
        <v>0</v>
      </c>
      <c r="K77" s="32">
        <f t="shared" si="14"/>
        <v>0</v>
      </c>
      <c r="L77" s="32">
        <f t="shared" si="14"/>
        <v>0</v>
      </c>
      <c r="M77" s="32">
        <f t="shared" si="14"/>
        <v>0</v>
      </c>
      <c r="N77" s="33">
        <f t="shared" si="14"/>
        <v>0</v>
      </c>
    </row>
    <row r="78" spans="1:14" ht="13.5" thickBot="1">
      <c r="A78" s="40"/>
      <c r="B78" s="41"/>
      <c r="C78" s="39"/>
      <c r="D78" s="18" t="s">
        <v>11</v>
      </c>
      <c r="E78" s="31">
        <f t="shared" ref="E78:N78" si="15">SUM(E10,E27,E44,E61)</f>
        <v>0</v>
      </c>
      <c r="F78" s="32">
        <f t="shared" si="15"/>
        <v>0</v>
      </c>
      <c r="G78" s="32">
        <f t="shared" si="15"/>
        <v>0</v>
      </c>
      <c r="H78" s="32">
        <f t="shared" si="15"/>
        <v>0</v>
      </c>
      <c r="I78" s="32">
        <f t="shared" si="15"/>
        <v>0</v>
      </c>
      <c r="J78" s="32">
        <f t="shared" si="15"/>
        <v>0</v>
      </c>
      <c r="K78" s="32">
        <f t="shared" si="15"/>
        <v>0</v>
      </c>
      <c r="L78" s="32">
        <f t="shared" si="15"/>
        <v>0</v>
      </c>
      <c r="M78" s="32">
        <f t="shared" si="15"/>
        <v>0</v>
      </c>
      <c r="N78" s="33">
        <f t="shared" si="15"/>
        <v>0</v>
      </c>
    </row>
    <row r="79" spans="1:14" ht="13.5" thickBot="1">
      <c r="A79" s="40"/>
      <c r="B79" s="41"/>
      <c r="C79" s="39"/>
      <c r="D79" s="18" t="s">
        <v>12</v>
      </c>
      <c r="E79" s="31">
        <f t="shared" ref="E79:N79" si="16">SUM(E11,E28,E45,E62)</f>
        <v>0</v>
      </c>
      <c r="F79" s="32">
        <f t="shared" si="16"/>
        <v>0</v>
      </c>
      <c r="G79" s="32">
        <f t="shared" si="16"/>
        <v>0</v>
      </c>
      <c r="H79" s="32">
        <f t="shared" si="16"/>
        <v>0</v>
      </c>
      <c r="I79" s="32">
        <f t="shared" si="16"/>
        <v>0</v>
      </c>
      <c r="J79" s="32">
        <f t="shared" si="16"/>
        <v>0</v>
      </c>
      <c r="K79" s="32">
        <f t="shared" si="16"/>
        <v>0</v>
      </c>
      <c r="L79" s="32">
        <f t="shared" si="16"/>
        <v>0</v>
      </c>
      <c r="M79" s="32">
        <f t="shared" si="16"/>
        <v>0</v>
      </c>
      <c r="N79" s="33">
        <f t="shared" si="16"/>
        <v>0</v>
      </c>
    </row>
    <row r="80" spans="1:14" ht="13.5" thickBot="1">
      <c r="A80" s="40"/>
      <c r="B80" s="41"/>
      <c r="C80" s="39"/>
      <c r="D80" s="18" t="s">
        <v>13</v>
      </c>
      <c r="E80" s="31">
        <f t="shared" ref="E80:N80" si="17">SUM(E12,E29,E46,E63)</f>
        <v>0</v>
      </c>
      <c r="F80" s="32">
        <f t="shared" si="17"/>
        <v>0</v>
      </c>
      <c r="G80" s="32">
        <f t="shared" si="17"/>
        <v>0</v>
      </c>
      <c r="H80" s="32">
        <f t="shared" si="17"/>
        <v>0</v>
      </c>
      <c r="I80" s="32">
        <f t="shared" si="17"/>
        <v>0</v>
      </c>
      <c r="J80" s="32">
        <f t="shared" si="17"/>
        <v>0</v>
      </c>
      <c r="K80" s="32">
        <f t="shared" si="17"/>
        <v>0</v>
      </c>
      <c r="L80" s="32">
        <f t="shared" si="17"/>
        <v>0</v>
      </c>
      <c r="M80" s="32">
        <f t="shared" si="17"/>
        <v>0</v>
      </c>
      <c r="N80" s="33">
        <f t="shared" si="17"/>
        <v>0</v>
      </c>
    </row>
    <row r="81" spans="1:14" ht="13.5" thickBot="1">
      <c r="A81" s="40"/>
      <c r="B81" s="41"/>
      <c r="C81" s="39"/>
      <c r="D81" s="18" t="s">
        <v>14</v>
      </c>
      <c r="E81" s="31">
        <f t="shared" ref="E81:N81" si="18">SUM(E13,E30,E47,E64)</f>
        <v>0</v>
      </c>
      <c r="F81" s="32">
        <f t="shared" si="18"/>
        <v>0</v>
      </c>
      <c r="G81" s="32">
        <f t="shared" si="18"/>
        <v>0</v>
      </c>
      <c r="H81" s="32">
        <f t="shared" si="18"/>
        <v>0</v>
      </c>
      <c r="I81" s="32">
        <f t="shared" si="18"/>
        <v>0</v>
      </c>
      <c r="J81" s="32">
        <f t="shared" si="18"/>
        <v>0</v>
      </c>
      <c r="K81" s="32">
        <f t="shared" si="18"/>
        <v>0</v>
      </c>
      <c r="L81" s="32">
        <f t="shared" si="18"/>
        <v>0</v>
      </c>
      <c r="M81" s="32">
        <f t="shared" si="18"/>
        <v>0</v>
      </c>
      <c r="N81" s="33">
        <f t="shared" si="18"/>
        <v>0</v>
      </c>
    </row>
    <row r="82" spans="1:14" ht="13.5" thickBot="1">
      <c r="A82" s="40"/>
      <c r="B82" s="41"/>
      <c r="C82" s="39"/>
      <c r="D82" s="18" t="s">
        <v>15</v>
      </c>
      <c r="E82" s="31">
        <f t="shared" ref="E82:N82" si="19">SUM(E14,E31,E48,E65)</f>
        <v>0</v>
      </c>
      <c r="F82" s="32">
        <f t="shared" si="19"/>
        <v>0</v>
      </c>
      <c r="G82" s="32">
        <f t="shared" si="19"/>
        <v>0</v>
      </c>
      <c r="H82" s="32">
        <f t="shared" si="19"/>
        <v>0</v>
      </c>
      <c r="I82" s="32">
        <f t="shared" si="19"/>
        <v>0</v>
      </c>
      <c r="J82" s="32">
        <f t="shared" si="19"/>
        <v>0</v>
      </c>
      <c r="K82" s="32">
        <f t="shared" si="19"/>
        <v>0</v>
      </c>
      <c r="L82" s="32">
        <f t="shared" si="19"/>
        <v>0</v>
      </c>
      <c r="M82" s="32">
        <f t="shared" si="19"/>
        <v>0</v>
      </c>
      <c r="N82" s="33">
        <f t="shared" si="19"/>
        <v>0</v>
      </c>
    </row>
    <row r="83" spans="1:14" ht="13.5" thickBot="1">
      <c r="A83" s="40"/>
      <c r="B83" s="41"/>
      <c r="C83" s="39"/>
      <c r="D83" s="18" t="s">
        <v>16</v>
      </c>
      <c r="E83" s="31">
        <f t="shared" ref="E83:N83" si="20">SUM(E15,E32,E49,E66)</f>
        <v>0</v>
      </c>
      <c r="F83" s="32">
        <f t="shared" si="20"/>
        <v>0</v>
      </c>
      <c r="G83" s="32">
        <f t="shared" si="20"/>
        <v>0</v>
      </c>
      <c r="H83" s="32">
        <f t="shared" si="20"/>
        <v>0</v>
      </c>
      <c r="I83" s="32">
        <f t="shared" si="20"/>
        <v>0</v>
      </c>
      <c r="J83" s="32">
        <f t="shared" si="20"/>
        <v>0</v>
      </c>
      <c r="K83" s="32">
        <f t="shared" si="20"/>
        <v>0</v>
      </c>
      <c r="L83" s="32">
        <f t="shared" si="20"/>
        <v>0</v>
      </c>
      <c r="M83" s="32">
        <f t="shared" si="20"/>
        <v>0</v>
      </c>
      <c r="N83" s="33">
        <f t="shared" si="20"/>
        <v>0</v>
      </c>
    </row>
    <row r="84" spans="1:14" ht="13.5" thickBot="1">
      <c r="A84" s="40"/>
      <c r="B84" s="41"/>
      <c r="C84" s="39"/>
      <c r="D84" s="18" t="s">
        <v>16</v>
      </c>
      <c r="E84" s="31">
        <f t="shared" ref="E84:N84" si="21">SUM(E16,E33,E50,E67)</f>
        <v>0</v>
      </c>
      <c r="F84" s="32">
        <f t="shared" si="21"/>
        <v>0</v>
      </c>
      <c r="G84" s="32">
        <f t="shared" si="21"/>
        <v>0</v>
      </c>
      <c r="H84" s="32">
        <f t="shared" si="21"/>
        <v>0</v>
      </c>
      <c r="I84" s="32">
        <f t="shared" si="21"/>
        <v>0</v>
      </c>
      <c r="J84" s="32">
        <f t="shared" si="21"/>
        <v>0</v>
      </c>
      <c r="K84" s="32">
        <f t="shared" si="21"/>
        <v>0</v>
      </c>
      <c r="L84" s="32">
        <f t="shared" si="21"/>
        <v>0</v>
      </c>
      <c r="M84" s="32">
        <f t="shared" si="21"/>
        <v>0</v>
      </c>
      <c r="N84" s="33">
        <f t="shared" si="21"/>
        <v>0</v>
      </c>
    </row>
    <row r="85" spans="1:14" ht="13.5" thickBot="1">
      <c r="A85" s="40"/>
      <c r="B85" s="41"/>
      <c r="C85" s="39"/>
      <c r="D85" s="18" t="s">
        <v>16</v>
      </c>
      <c r="E85" s="31">
        <f t="shared" ref="E85:N85" si="22">SUM(E17,E34,E51,E68)</f>
        <v>0</v>
      </c>
      <c r="F85" s="32">
        <f t="shared" si="22"/>
        <v>0</v>
      </c>
      <c r="G85" s="32">
        <f t="shared" si="22"/>
        <v>0</v>
      </c>
      <c r="H85" s="32">
        <f t="shared" si="22"/>
        <v>0</v>
      </c>
      <c r="I85" s="32">
        <f t="shared" si="22"/>
        <v>0</v>
      </c>
      <c r="J85" s="32">
        <f t="shared" si="22"/>
        <v>0</v>
      </c>
      <c r="K85" s="32">
        <f t="shared" si="22"/>
        <v>0</v>
      </c>
      <c r="L85" s="32">
        <f t="shared" si="22"/>
        <v>0</v>
      </c>
      <c r="M85" s="32">
        <f t="shared" si="22"/>
        <v>0</v>
      </c>
      <c r="N85" s="33">
        <f t="shared" si="22"/>
        <v>0</v>
      </c>
    </row>
    <row r="86" spans="1:14" ht="15.75" thickBot="1">
      <c r="A86" s="40"/>
      <c r="B86" s="41"/>
      <c r="C86" s="39"/>
      <c r="D86" s="22" t="s">
        <v>17</v>
      </c>
      <c r="E86" s="23">
        <f>SUM(E75:E85)</f>
        <v>0</v>
      </c>
      <c r="F86" s="24">
        <f t="shared" ref="F86:N86" si="23">SUM(F75:F85)</f>
        <v>0</v>
      </c>
      <c r="G86" s="24">
        <f t="shared" si="23"/>
        <v>0</v>
      </c>
      <c r="H86" s="24">
        <f t="shared" si="23"/>
        <v>0</v>
      </c>
      <c r="I86" s="24">
        <f t="shared" si="23"/>
        <v>0</v>
      </c>
      <c r="J86" s="24">
        <f t="shared" si="23"/>
        <v>0</v>
      </c>
      <c r="K86" s="24">
        <f t="shared" si="23"/>
        <v>0</v>
      </c>
      <c r="L86" s="24">
        <f t="shared" si="23"/>
        <v>0</v>
      </c>
      <c r="M86" s="24">
        <f t="shared" si="23"/>
        <v>0</v>
      </c>
      <c r="N86" s="25">
        <f t="shared" si="23"/>
        <v>0</v>
      </c>
    </row>
    <row r="87" spans="1:14" ht="13.5" thickBot="1">
      <c r="A87" s="40"/>
      <c r="B87" s="41"/>
      <c r="C87" s="39"/>
      <c r="D87" s="18" t="s">
        <v>18</v>
      </c>
      <c r="E87" s="31">
        <f t="shared" ref="E87:N87" si="24">SUM(E19,E36,E53,E70)</f>
        <v>0</v>
      </c>
      <c r="F87" s="32">
        <f t="shared" si="24"/>
        <v>0</v>
      </c>
      <c r="G87" s="32">
        <f t="shared" si="24"/>
        <v>0</v>
      </c>
      <c r="H87" s="32">
        <f t="shared" si="24"/>
        <v>0</v>
      </c>
      <c r="I87" s="32">
        <f t="shared" si="24"/>
        <v>0</v>
      </c>
      <c r="J87" s="32">
        <f t="shared" si="24"/>
        <v>0</v>
      </c>
      <c r="K87" s="32">
        <f t="shared" si="24"/>
        <v>0</v>
      </c>
      <c r="L87" s="32">
        <f t="shared" si="24"/>
        <v>0</v>
      </c>
      <c r="M87" s="32">
        <f t="shared" si="24"/>
        <v>0</v>
      </c>
      <c r="N87" s="33">
        <f t="shared" si="24"/>
        <v>0</v>
      </c>
    </row>
    <row r="88" spans="1:14" ht="13.5" thickBot="1">
      <c r="A88" s="40"/>
      <c r="B88" s="41"/>
      <c r="C88" s="39"/>
      <c r="D88" s="18" t="s">
        <v>19</v>
      </c>
      <c r="E88" s="31">
        <f t="shared" ref="E88:N88" si="25">SUM(E20,E37,E54,E71)</f>
        <v>0</v>
      </c>
      <c r="F88" s="32">
        <f t="shared" si="25"/>
        <v>0</v>
      </c>
      <c r="G88" s="32">
        <f t="shared" si="25"/>
        <v>0</v>
      </c>
      <c r="H88" s="32">
        <f t="shared" si="25"/>
        <v>0</v>
      </c>
      <c r="I88" s="32">
        <f t="shared" si="25"/>
        <v>0</v>
      </c>
      <c r="J88" s="32">
        <f t="shared" si="25"/>
        <v>0</v>
      </c>
      <c r="K88" s="32">
        <f t="shared" si="25"/>
        <v>0</v>
      </c>
      <c r="L88" s="32">
        <f t="shared" si="25"/>
        <v>0</v>
      </c>
      <c r="M88" s="32">
        <f t="shared" si="25"/>
        <v>0</v>
      </c>
      <c r="N88" s="33">
        <f t="shared" si="25"/>
        <v>0</v>
      </c>
    </row>
    <row r="89" spans="1:14" ht="13.5" thickBot="1">
      <c r="A89" s="40"/>
      <c r="B89" s="41"/>
      <c r="C89" s="39"/>
      <c r="D89" s="18" t="s">
        <v>20</v>
      </c>
      <c r="E89" s="31">
        <f t="shared" ref="E89:N89" si="26">SUM(E21,E38,E55,E72)</f>
        <v>0</v>
      </c>
      <c r="F89" s="32">
        <f t="shared" si="26"/>
        <v>0</v>
      </c>
      <c r="G89" s="32">
        <f t="shared" si="26"/>
        <v>0</v>
      </c>
      <c r="H89" s="32">
        <f t="shared" si="26"/>
        <v>0</v>
      </c>
      <c r="I89" s="32">
        <f t="shared" si="26"/>
        <v>0</v>
      </c>
      <c r="J89" s="32">
        <f t="shared" si="26"/>
        <v>0</v>
      </c>
      <c r="K89" s="32">
        <f t="shared" si="26"/>
        <v>0</v>
      </c>
      <c r="L89" s="32">
        <f t="shared" si="26"/>
        <v>0</v>
      </c>
      <c r="M89" s="32">
        <f t="shared" si="26"/>
        <v>0</v>
      </c>
      <c r="N89" s="33">
        <f t="shared" si="26"/>
        <v>0</v>
      </c>
    </row>
    <row r="90" spans="1:14" ht="15.75" thickBot="1">
      <c r="A90" s="40"/>
      <c r="B90" s="41"/>
      <c r="C90" s="39"/>
      <c r="D90" s="22" t="s">
        <v>21</v>
      </c>
      <c r="E90" s="23">
        <f>SUM(E87:E89)</f>
        <v>0</v>
      </c>
      <c r="F90" s="24">
        <f t="shared" ref="F90:N90" si="27">SUM(F87:F89)</f>
        <v>0</v>
      </c>
      <c r="G90" s="24">
        <f t="shared" si="27"/>
        <v>0</v>
      </c>
      <c r="H90" s="24">
        <f t="shared" si="27"/>
        <v>0</v>
      </c>
      <c r="I90" s="24">
        <f t="shared" si="27"/>
        <v>0</v>
      </c>
      <c r="J90" s="24">
        <f t="shared" si="27"/>
        <v>0</v>
      </c>
      <c r="K90" s="24">
        <f t="shared" si="27"/>
        <v>0</v>
      </c>
      <c r="L90" s="24">
        <f t="shared" si="27"/>
        <v>0</v>
      </c>
      <c r="M90" s="24">
        <f t="shared" si="27"/>
        <v>0</v>
      </c>
      <c r="N90" s="25">
        <f t="shared" si="27"/>
        <v>0</v>
      </c>
    </row>
    <row r="91" spans="1:14" ht="15.75" thickBot="1">
      <c r="A91" s="40"/>
      <c r="B91" s="41"/>
      <c r="C91" s="39"/>
      <c r="D91" s="27" t="s">
        <v>30</v>
      </c>
      <c r="E91" s="28">
        <f t="shared" ref="E91:N91" si="28">SUM(E90,E86)</f>
        <v>0</v>
      </c>
      <c r="F91" s="29">
        <f t="shared" si="28"/>
        <v>0</v>
      </c>
      <c r="G91" s="29">
        <f t="shared" si="28"/>
        <v>0</v>
      </c>
      <c r="H91" s="29">
        <f t="shared" si="28"/>
        <v>0</v>
      </c>
      <c r="I91" s="29">
        <f t="shared" si="28"/>
        <v>0</v>
      </c>
      <c r="J91" s="29">
        <f t="shared" si="28"/>
        <v>0</v>
      </c>
      <c r="K91" s="29">
        <f t="shared" si="28"/>
        <v>0</v>
      </c>
      <c r="L91" s="29">
        <f t="shared" si="28"/>
        <v>0</v>
      </c>
      <c r="M91" s="29">
        <f t="shared" si="28"/>
        <v>0</v>
      </c>
      <c r="N91" s="30">
        <f t="shared" si="28"/>
        <v>0</v>
      </c>
    </row>
    <row r="92" spans="1:14" ht="13.5" thickBot="1">
      <c r="A92" s="40" t="s">
        <v>5</v>
      </c>
      <c r="B92" s="39" t="s">
        <v>31</v>
      </c>
      <c r="C92" s="39" t="s">
        <v>32</v>
      </c>
      <c r="D92" s="18" t="s">
        <v>8</v>
      </c>
      <c r="E92" s="19"/>
      <c r="F92" s="20"/>
      <c r="G92" s="20"/>
      <c r="H92" s="20"/>
      <c r="I92" s="20"/>
      <c r="J92" s="20"/>
      <c r="K92" s="20"/>
      <c r="L92" s="20"/>
      <c r="M92" s="20"/>
      <c r="N92" s="21"/>
    </row>
    <row r="93" spans="1:14" ht="13.5" thickBot="1">
      <c r="A93" s="40"/>
      <c r="B93" s="39"/>
      <c r="C93" s="39"/>
      <c r="D93" s="18" t="s">
        <v>9</v>
      </c>
      <c r="E93" s="19"/>
      <c r="F93" s="20"/>
      <c r="G93" s="20"/>
      <c r="H93" s="20"/>
      <c r="I93" s="20"/>
      <c r="J93" s="20"/>
      <c r="K93" s="20"/>
      <c r="L93" s="20"/>
      <c r="M93" s="20"/>
      <c r="N93" s="21"/>
    </row>
    <row r="94" spans="1:14" ht="13.5" thickBot="1">
      <c r="A94" s="40"/>
      <c r="B94" s="39"/>
      <c r="C94" s="39"/>
      <c r="D94" s="18" t="s">
        <v>10</v>
      </c>
      <c r="E94" s="19"/>
      <c r="F94" s="20"/>
      <c r="G94" s="20"/>
      <c r="H94" s="20"/>
      <c r="I94" s="20"/>
      <c r="J94" s="20"/>
      <c r="K94" s="20"/>
      <c r="L94" s="20"/>
      <c r="M94" s="20"/>
      <c r="N94" s="21"/>
    </row>
    <row r="95" spans="1:14" ht="13.5" thickBot="1">
      <c r="A95" s="40"/>
      <c r="B95" s="39"/>
      <c r="C95" s="39"/>
      <c r="D95" s="18" t="s">
        <v>11</v>
      </c>
      <c r="E95" s="19"/>
      <c r="F95" s="20"/>
      <c r="G95" s="20"/>
      <c r="H95" s="20"/>
      <c r="I95" s="20"/>
      <c r="J95" s="20"/>
      <c r="K95" s="20"/>
      <c r="L95" s="20"/>
      <c r="M95" s="20"/>
      <c r="N95" s="21"/>
    </row>
    <row r="96" spans="1:14" ht="13.5" thickBot="1">
      <c r="A96" s="40"/>
      <c r="B96" s="39"/>
      <c r="C96" s="39"/>
      <c r="D96" s="18" t="s">
        <v>12</v>
      </c>
      <c r="E96" s="19"/>
      <c r="F96" s="20"/>
      <c r="G96" s="20"/>
      <c r="H96" s="20"/>
      <c r="I96" s="20"/>
      <c r="J96" s="20"/>
      <c r="K96" s="20"/>
      <c r="L96" s="20"/>
      <c r="M96" s="20"/>
      <c r="N96" s="21"/>
    </row>
    <row r="97" spans="1:14" ht="13.5" thickBot="1">
      <c r="A97" s="40"/>
      <c r="B97" s="39"/>
      <c r="C97" s="39"/>
      <c r="D97" s="18" t="s">
        <v>13</v>
      </c>
      <c r="E97" s="19"/>
      <c r="F97" s="20"/>
      <c r="G97" s="20"/>
      <c r="H97" s="20"/>
      <c r="I97" s="20"/>
      <c r="J97" s="20"/>
      <c r="K97" s="20"/>
      <c r="L97" s="20"/>
      <c r="M97" s="20"/>
      <c r="N97" s="21"/>
    </row>
    <row r="98" spans="1:14" ht="13.5" thickBot="1">
      <c r="A98" s="40"/>
      <c r="B98" s="39"/>
      <c r="C98" s="39"/>
      <c r="D98" s="18" t="s">
        <v>14</v>
      </c>
      <c r="E98" s="19"/>
      <c r="F98" s="20"/>
      <c r="G98" s="20"/>
      <c r="H98" s="20"/>
      <c r="I98" s="20"/>
      <c r="J98" s="20"/>
      <c r="K98" s="20"/>
      <c r="L98" s="20"/>
      <c r="M98" s="20"/>
      <c r="N98" s="21"/>
    </row>
    <row r="99" spans="1:14" ht="13.5" thickBot="1">
      <c r="A99" s="40"/>
      <c r="B99" s="39"/>
      <c r="C99" s="39"/>
      <c r="D99" s="18" t="s">
        <v>15</v>
      </c>
      <c r="E99" s="19"/>
      <c r="F99" s="20"/>
      <c r="G99" s="20"/>
      <c r="H99" s="20"/>
      <c r="I99" s="20"/>
      <c r="J99" s="20"/>
      <c r="K99" s="20"/>
      <c r="L99" s="20"/>
      <c r="M99" s="20"/>
      <c r="N99" s="21"/>
    </row>
    <row r="100" spans="1:14" ht="13.5" thickBot="1">
      <c r="A100" s="40"/>
      <c r="B100" s="39"/>
      <c r="C100" s="39"/>
      <c r="D100" s="18" t="s">
        <v>16</v>
      </c>
      <c r="E100" s="19"/>
      <c r="F100" s="20"/>
      <c r="G100" s="20"/>
      <c r="H100" s="20"/>
      <c r="I100" s="20"/>
      <c r="J100" s="20"/>
      <c r="K100" s="20"/>
      <c r="L100" s="20"/>
      <c r="M100" s="20"/>
      <c r="N100" s="21"/>
    </row>
    <row r="101" spans="1:14" ht="13.5" thickBot="1">
      <c r="A101" s="40"/>
      <c r="B101" s="39"/>
      <c r="C101" s="39"/>
      <c r="D101" s="18" t="s">
        <v>16</v>
      </c>
      <c r="E101" s="19"/>
      <c r="F101" s="20"/>
      <c r="G101" s="20"/>
      <c r="H101" s="20"/>
      <c r="I101" s="20"/>
      <c r="J101" s="20"/>
      <c r="K101" s="20"/>
      <c r="L101" s="20"/>
      <c r="M101" s="20"/>
      <c r="N101" s="21"/>
    </row>
    <row r="102" spans="1:14" ht="13.5" thickBot="1">
      <c r="A102" s="40"/>
      <c r="B102" s="39"/>
      <c r="C102" s="39"/>
      <c r="D102" s="18" t="s">
        <v>16</v>
      </c>
      <c r="E102" s="19"/>
      <c r="F102" s="20"/>
      <c r="G102" s="20"/>
      <c r="H102" s="20"/>
      <c r="I102" s="20"/>
      <c r="J102" s="20"/>
      <c r="K102" s="20"/>
      <c r="L102" s="20"/>
      <c r="M102" s="20"/>
      <c r="N102" s="21"/>
    </row>
    <row r="103" spans="1:14" ht="15.75" thickBot="1">
      <c r="A103" s="40"/>
      <c r="B103" s="39"/>
      <c r="C103" s="39"/>
      <c r="D103" s="22" t="s">
        <v>17</v>
      </c>
      <c r="E103" s="23">
        <f>SUM(E92:E102)</f>
        <v>0</v>
      </c>
      <c r="F103" s="24">
        <f t="shared" ref="F103:N103" si="29">SUM(F92:F102)</f>
        <v>0</v>
      </c>
      <c r="G103" s="24">
        <f t="shared" si="29"/>
        <v>0</v>
      </c>
      <c r="H103" s="24">
        <f t="shared" si="29"/>
        <v>0</v>
      </c>
      <c r="I103" s="24">
        <f t="shared" si="29"/>
        <v>0</v>
      </c>
      <c r="J103" s="24">
        <f t="shared" si="29"/>
        <v>0</v>
      </c>
      <c r="K103" s="24">
        <f t="shared" si="29"/>
        <v>0</v>
      </c>
      <c r="L103" s="24">
        <f t="shared" si="29"/>
        <v>0</v>
      </c>
      <c r="M103" s="24">
        <f t="shared" si="29"/>
        <v>0</v>
      </c>
      <c r="N103" s="25">
        <f t="shared" si="29"/>
        <v>0</v>
      </c>
    </row>
    <row r="104" spans="1:14" ht="13.5" thickBot="1">
      <c r="A104" s="40"/>
      <c r="B104" s="39"/>
      <c r="C104" s="39"/>
      <c r="D104" s="18" t="s">
        <v>18</v>
      </c>
      <c r="E104" s="19"/>
      <c r="F104" s="20"/>
      <c r="G104" s="20"/>
      <c r="H104" s="20"/>
      <c r="I104" s="20"/>
      <c r="J104" s="20"/>
      <c r="K104" s="20"/>
      <c r="L104" s="20"/>
      <c r="M104" s="20"/>
      <c r="N104" s="21"/>
    </row>
    <row r="105" spans="1:14" ht="13.5" thickBot="1">
      <c r="A105" s="40"/>
      <c r="B105" s="39"/>
      <c r="C105" s="39"/>
      <c r="D105" s="18" t="s">
        <v>19</v>
      </c>
      <c r="E105" s="19"/>
      <c r="F105" s="20"/>
      <c r="G105" s="20"/>
      <c r="H105" s="20"/>
      <c r="I105" s="20"/>
      <c r="J105" s="20"/>
      <c r="K105" s="20"/>
      <c r="L105" s="20"/>
      <c r="M105" s="20"/>
      <c r="N105" s="21"/>
    </row>
    <row r="106" spans="1:14" ht="13.5" thickBot="1">
      <c r="A106" s="40"/>
      <c r="B106" s="39"/>
      <c r="C106" s="39"/>
      <c r="D106" s="18" t="s">
        <v>20</v>
      </c>
      <c r="E106" s="19"/>
      <c r="F106" s="20"/>
      <c r="G106" s="20"/>
      <c r="H106" s="20"/>
      <c r="I106" s="20"/>
      <c r="J106" s="20"/>
      <c r="K106" s="20"/>
      <c r="L106" s="20"/>
      <c r="M106" s="20"/>
      <c r="N106" s="21"/>
    </row>
    <row r="107" spans="1:14" ht="15.75" thickBot="1">
      <c r="A107" s="40"/>
      <c r="B107" s="39"/>
      <c r="C107" s="39"/>
      <c r="D107" s="22" t="s">
        <v>21</v>
      </c>
      <c r="E107" s="23">
        <f>SUM(E104:E106)</f>
        <v>0</v>
      </c>
      <c r="F107" s="24">
        <f t="shared" ref="F107:N107" si="30">SUM(F104:F106)</f>
        <v>0</v>
      </c>
      <c r="G107" s="24">
        <f t="shared" si="30"/>
        <v>0</v>
      </c>
      <c r="H107" s="24">
        <f t="shared" si="30"/>
        <v>0</v>
      </c>
      <c r="I107" s="24">
        <f t="shared" si="30"/>
        <v>0</v>
      </c>
      <c r="J107" s="24">
        <f t="shared" si="30"/>
        <v>0</v>
      </c>
      <c r="K107" s="24">
        <f t="shared" si="30"/>
        <v>0</v>
      </c>
      <c r="L107" s="24">
        <f t="shared" si="30"/>
        <v>0</v>
      </c>
      <c r="M107" s="24">
        <f t="shared" si="30"/>
        <v>0</v>
      </c>
      <c r="N107" s="25">
        <f t="shared" si="30"/>
        <v>0</v>
      </c>
    </row>
    <row r="108" spans="1:14" ht="15.75" thickBot="1">
      <c r="A108" s="40"/>
      <c r="B108" s="39"/>
      <c r="C108" s="39"/>
      <c r="D108" s="27" t="s">
        <v>33</v>
      </c>
      <c r="E108" s="28">
        <f t="shared" ref="E108:N108" si="31">SUM(E107,E103)</f>
        <v>0</v>
      </c>
      <c r="F108" s="29">
        <f t="shared" si="31"/>
        <v>0</v>
      </c>
      <c r="G108" s="29">
        <f t="shared" si="31"/>
        <v>0</v>
      </c>
      <c r="H108" s="29">
        <f t="shared" si="31"/>
        <v>0</v>
      </c>
      <c r="I108" s="29">
        <f t="shared" si="31"/>
        <v>0</v>
      </c>
      <c r="J108" s="29">
        <f t="shared" si="31"/>
        <v>0</v>
      </c>
      <c r="K108" s="29">
        <f t="shared" si="31"/>
        <v>0</v>
      </c>
      <c r="L108" s="29">
        <f t="shared" si="31"/>
        <v>0</v>
      </c>
      <c r="M108" s="29">
        <f t="shared" si="31"/>
        <v>0</v>
      </c>
      <c r="N108" s="30">
        <f t="shared" si="31"/>
        <v>0</v>
      </c>
    </row>
    <row r="109" spans="1:14" ht="13.5" thickBot="1">
      <c r="A109" s="40" t="s">
        <v>5</v>
      </c>
      <c r="B109" s="39" t="s">
        <v>31</v>
      </c>
      <c r="C109" s="39" t="s">
        <v>34</v>
      </c>
      <c r="D109" s="18" t="s">
        <v>8</v>
      </c>
      <c r="E109" s="19"/>
      <c r="F109" s="20"/>
      <c r="G109" s="20"/>
      <c r="H109" s="20"/>
      <c r="I109" s="20"/>
      <c r="J109" s="20"/>
      <c r="K109" s="20"/>
      <c r="L109" s="20"/>
      <c r="M109" s="20"/>
      <c r="N109" s="21"/>
    </row>
    <row r="110" spans="1:14" ht="13.5" thickBot="1">
      <c r="A110" s="40"/>
      <c r="B110" s="39"/>
      <c r="C110" s="39"/>
      <c r="D110" s="18" t="s">
        <v>9</v>
      </c>
      <c r="E110" s="19"/>
      <c r="F110" s="20"/>
      <c r="G110" s="20"/>
      <c r="H110" s="20"/>
      <c r="I110" s="20"/>
      <c r="J110" s="20"/>
      <c r="K110" s="20"/>
      <c r="L110" s="20"/>
      <c r="M110" s="20"/>
      <c r="N110" s="21"/>
    </row>
    <row r="111" spans="1:14" ht="13.5" thickBot="1">
      <c r="A111" s="40"/>
      <c r="B111" s="39"/>
      <c r="C111" s="39"/>
      <c r="D111" s="18" t="s">
        <v>10</v>
      </c>
      <c r="E111" s="19"/>
      <c r="F111" s="20"/>
      <c r="G111" s="20"/>
      <c r="H111" s="20"/>
      <c r="I111" s="20"/>
      <c r="J111" s="20"/>
      <c r="K111" s="20"/>
      <c r="L111" s="20"/>
      <c r="M111" s="20"/>
      <c r="N111" s="21"/>
    </row>
    <row r="112" spans="1:14" ht="13.5" thickBot="1">
      <c r="A112" s="40"/>
      <c r="B112" s="39"/>
      <c r="C112" s="39"/>
      <c r="D112" s="18" t="s">
        <v>11</v>
      </c>
      <c r="E112" s="19"/>
      <c r="F112" s="20"/>
      <c r="G112" s="20"/>
      <c r="H112" s="20"/>
      <c r="I112" s="20"/>
      <c r="J112" s="20"/>
      <c r="K112" s="20"/>
      <c r="L112" s="20"/>
      <c r="M112" s="20"/>
      <c r="N112" s="21"/>
    </row>
    <row r="113" spans="1:14" ht="13.5" thickBot="1">
      <c r="A113" s="40"/>
      <c r="B113" s="39"/>
      <c r="C113" s="39"/>
      <c r="D113" s="18" t="s">
        <v>12</v>
      </c>
      <c r="E113" s="19"/>
      <c r="F113" s="20"/>
      <c r="G113" s="20"/>
      <c r="H113" s="20"/>
      <c r="I113" s="20"/>
      <c r="J113" s="20"/>
      <c r="K113" s="20"/>
      <c r="L113" s="20"/>
      <c r="M113" s="20"/>
      <c r="N113" s="21"/>
    </row>
    <row r="114" spans="1:14" ht="13.5" thickBot="1">
      <c r="A114" s="40"/>
      <c r="B114" s="39"/>
      <c r="C114" s="39"/>
      <c r="D114" s="18" t="s">
        <v>13</v>
      </c>
      <c r="E114" s="19"/>
      <c r="F114" s="20"/>
      <c r="G114" s="20"/>
      <c r="H114" s="20"/>
      <c r="I114" s="20"/>
      <c r="J114" s="20"/>
      <c r="K114" s="20"/>
      <c r="L114" s="20"/>
      <c r="M114" s="20"/>
      <c r="N114" s="21"/>
    </row>
    <row r="115" spans="1:14" ht="13.5" thickBot="1">
      <c r="A115" s="40"/>
      <c r="B115" s="39"/>
      <c r="C115" s="39"/>
      <c r="D115" s="18" t="s">
        <v>14</v>
      </c>
      <c r="E115" s="19"/>
      <c r="F115" s="20"/>
      <c r="G115" s="20"/>
      <c r="H115" s="20"/>
      <c r="I115" s="20"/>
      <c r="J115" s="20"/>
      <c r="K115" s="20"/>
      <c r="L115" s="20"/>
      <c r="M115" s="20"/>
      <c r="N115" s="21"/>
    </row>
    <row r="116" spans="1:14" ht="13.5" thickBot="1">
      <c r="A116" s="40"/>
      <c r="B116" s="39"/>
      <c r="C116" s="39"/>
      <c r="D116" s="18" t="s">
        <v>15</v>
      </c>
      <c r="E116" s="19"/>
      <c r="F116" s="20"/>
      <c r="G116" s="20"/>
      <c r="H116" s="20"/>
      <c r="I116" s="20"/>
      <c r="J116" s="20"/>
      <c r="K116" s="20"/>
      <c r="L116" s="20"/>
      <c r="M116" s="20"/>
      <c r="N116" s="21"/>
    </row>
    <row r="117" spans="1:14" ht="13.5" thickBot="1">
      <c r="A117" s="40"/>
      <c r="B117" s="39"/>
      <c r="C117" s="39"/>
      <c r="D117" s="18" t="s">
        <v>16</v>
      </c>
      <c r="E117" s="19"/>
      <c r="F117" s="20"/>
      <c r="G117" s="20"/>
      <c r="H117" s="20"/>
      <c r="I117" s="20"/>
      <c r="J117" s="20"/>
      <c r="K117" s="20"/>
      <c r="L117" s="20"/>
      <c r="M117" s="20"/>
      <c r="N117" s="21"/>
    </row>
    <row r="118" spans="1:14" ht="13.5" thickBot="1">
      <c r="A118" s="40"/>
      <c r="B118" s="39"/>
      <c r="C118" s="39"/>
      <c r="D118" s="18" t="s">
        <v>16</v>
      </c>
      <c r="E118" s="19"/>
      <c r="F118" s="20"/>
      <c r="G118" s="20"/>
      <c r="H118" s="20"/>
      <c r="I118" s="20"/>
      <c r="J118" s="20"/>
      <c r="K118" s="20"/>
      <c r="L118" s="20"/>
      <c r="M118" s="20"/>
      <c r="N118" s="21"/>
    </row>
    <row r="119" spans="1:14" ht="13.5" thickBot="1">
      <c r="A119" s="40"/>
      <c r="B119" s="39"/>
      <c r="C119" s="39"/>
      <c r="D119" s="18" t="s">
        <v>16</v>
      </c>
      <c r="E119" s="19"/>
      <c r="F119" s="20"/>
      <c r="G119" s="20"/>
      <c r="H119" s="20"/>
      <c r="I119" s="20"/>
      <c r="J119" s="20"/>
      <c r="K119" s="20"/>
      <c r="L119" s="20"/>
      <c r="M119" s="20"/>
      <c r="N119" s="21"/>
    </row>
    <row r="120" spans="1:14" ht="15.75" thickBot="1">
      <c r="A120" s="40"/>
      <c r="B120" s="39"/>
      <c r="C120" s="39"/>
      <c r="D120" s="22" t="s">
        <v>17</v>
      </c>
      <c r="E120" s="23">
        <f>SUM(E109:E119)</f>
        <v>0</v>
      </c>
      <c r="F120" s="24">
        <f t="shared" ref="F120:N120" si="32">SUM(F109:F119)</f>
        <v>0</v>
      </c>
      <c r="G120" s="24">
        <f t="shared" si="32"/>
        <v>0</v>
      </c>
      <c r="H120" s="24">
        <f t="shared" si="32"/>
        <v>0</v>
      </c>
      <c r="I120" s="24">
        <f t="shared" si="32"/>
        <v>0</v>
      </c>
      <c r="J120" s="24">
        <f t="shared" si="32"/>
        <v>0</v>
      </c>
      <c r="K120" s="24">
        <f t="shared" si="32"/>
        <v>0</v>
      </c>
      <c r="L120" s="24">
        <f t="shared" si="32"/>
        <v>0</v>
      </c>
      <c r="M120" s="24">
        <f t="shared" si="32"/>
        <v>0</v>
      </c>
      <c r="N120" s="25">
        <f t="shared" si="32"/>
        <v>0</v>
      </c>
    </row>
    <row r="121" spans="1:14" ht="13.5" thickBot="1">
      <c r="A121" s="40"/>
      <c r="B121" s="39"/>
      <c r="C121" s="39"/>
      <c r="D121" s="18" t="s">
        <v>19</v>
      </c>
      <c r="E121" s="19"/>
      <c r="F121" s="20"/>
      <c r="G121" s="20"/>
      <c r="H121" s="20"/>
      <c r="I121" s="20"/>
      <c r="J121" s="20"/>
      <c r="K121" s="20"/>
      <c r="L121" s="20"/>
      <c r="M121" s="20"/>
      <c r="N121" s="21"/>
    </row>
    <row r="122" spans="1:14" ht="13.5" thickBot="1">
      <c r="A122" s="40"/>
      <c r="B122" s="39"/>
      <c r="C122" s="39"/>
      <c r="D122" s="18" t="s">
        <v>20</v>
      </c>
      <c r="E122" s="19"/>
      <c r="F122" s="20"/>
      <c r="G122" s="20"/>
      <c r="H122" s="20"/>
      <c r="I122" s="20"/>
      <c r="J122" s="20"/>
      <c r="K122" s="20"/>
      <c r="L122" s="20"/>
      <c r="M122" s="20"/>
      <c r="N122" s="21"/>
    </row>
    <row r="123" spans="1:14" ht="15.75" thickBot="1">
      <c r="A123" s="40"/>
      <c r="B123" s="39"/>
      <c r="C123" s="39"/>
      <c r="D123" s="22" t="s">
        <v>21</v>
      </c>
      <c r="E123" s="23">
        <f t="shared" ref="E123:N123" si="33">SUM(E121:E122)</f>
        <v>0</v>
      </c>
      <c r="F123" s="24">
        <f t="shared" si="33"/>
        <v>0</v>
      </c>
      <c r="G123" s="24">
        <f t="shared" si="33"/>
        <v>0</v>
      </c>
      <c r="H123" s="24">
        <f t="shared" si="33"/>
        <v>0</v>
      </c>
      <c r="I123" s="24">
        <f t="shared" si="33"/>
        <v>0</v>
      </c>
      <c r="J123" s="24">
        <f t="shared" si="33"/>
        <v>0</v>
      </c>
      <c r="K123" s="24">
        <f t="shared" si="33"/>
        <v>0</v>
      </c>
      <c r="L123" s="24">
        <f t="shared" si="33"/>
        <v>0</v>
      </c>
      <c r="M123" s="24">
        <f t="shared" si="33"/>
        <v>0</v>
      </c>
      <c r="N123" s="25">
        <f t="shared" si="33"/>
        <v>0</v>
      </c>
    </row>
    <row r="124" spans="1:14" ht="15.75" thickBot="1">
      <c r="A124" s="40"/>
      <c r="B124" s="39"/>
      <c r="C124" s="39"/>
      <c r="D124" s="27" t="s">
        <v>35</v>
      </c>
      <c r="E124" s="28">
        <f t="shared" ref="E124:N124" si="34">SUM(E123,E120)</f>
        <v>0</v>
      </c>
      <c r="F124" s="29">
        <f t="shared" si="34"/>
        <v>0</v>
      </c>
      <c r="G124" s="29">
        <f t="shared" si="34"/>
        <v>0</v>
      </c>
      <c r="H124" s="29">
        <f t="shared" si="34"/>
        <v>0</v>
      </c>
      <c r="I124" s="29">
        <f t="shared" si="34"/>
        <v>0</v>
      </c>
      <c r="J124" s="29">
        <f t="shared" si="34"/>
        <v>0</v>
      </c>
      <c r="K124" s="29">
        <f t="shared" si="34"/>
        <v>0</v>
      </c>
      <c r="L124" s="29">
        <f t="shared" si="34"/>
        <v>0</v>
      </c>
      <c r="M124" s="29">
        <f t="shared" si="34"/>
        <v>0</v>
      </c>
      <c r="N124" s="30">
        <f t="shared" si="34"/>
        <v>0</v>
      </c>
    </row>
    <row r="125" spans="1:14" ht="13.5" thickBot="1">
      <c r="A125" s="40" t="s">
        <v>5</v>
      </c>
      <c r="B125" s="39" t="s">
        <v>31</v>
      </c>
      <c r="C125" s="39" t="s">
        <v>36</v>
      </c>
      <c r="D125" s="18" t="s">
        <v>8</v>
      </c>
      <c r="E125" s="19"/>
      <c r="F125" s="20"/>
      <c r="G125" s="20"/>
      <c r="H125" s="20"/>
      <c r="I125" s="20"/>
      <c r="J125" s="20"/>
      <c r="K125" s="20"/>
      <c r="L125" s="20"/>
      <c r="M125" s="20"/>
      <c r="N125" s="21"/>
    </row>
    <row r="126" spans="1:14" ht="13.5" thickBot="1">
      <c r="A126" s="40"/>
      <c r="B126" s="39"/>
      <c r="C126" s="39"/>
      <c r="D126" s="18" t="s">
        <v>9</v>
      </c>
      <c r="E126" s="19"/>
      <c r="F126" s="20"/>
      <c r="G126" s="20"/>
      <c r="H126" s="20"/>
      <c r="I126" s="20"/>
      <c r="J126" s="20"/>
      <c r="K126" s="20"/>
      <c r="L126" s="20"/>
      <c r="M126" s="20"/>
      <c r="N126" s="21"/>
    </row>
    <row r="127" spans="1:14" ht="13.5" thickBot="1">
      <c r="A127" s="40"/>
      <c r="B127" s="39"/>
      <c r="C127" s="39"/>
      <c r="D127" s="18" t="s">
        <v>10</v>
      </c>
      <c r="E127" s="19"/>
      <c r="F127" s="20"/>
      <c r="G127" s="20"/>
      <c r="H127" s="20"/>
      <c r="I127" s="20"/>
      <c r="J127" s="20"/>
      <c r="K127" s="20"/>
      <c r="L127" s="20"/>
      <c r="M127" s="20"/>
      <c r="N127" s="21"/>
    </row>
    <row r="128" spans="1:14" ht="13.5" thickBot="1">
      <c r="A128" s="40"/>
      <c r="B128" s="39"/>
      <c r="C128" s="39"/>
      <c r="D128" s="18" t="s">
        <v>11</v>
      </c>
      <c r="E128" s="19"/>
      <c r="F128" s="20"/>
      <c r="G128" s="20"/>
      <c r="H128" s="20"/>
      <c r="I128" s="20"/>
      <c r="J128" s="20"/>
      <c r="K128" s="20"/>
      <c r="L128" s="20"/>
      <c r="M128" s="20"/>
      <c r="N128" s="21"/>
    </row>
    <row r="129" spans="1:14" ht="13.5" thickBot="1">
      <c r="A129" s="40"/>
      <c r="B129" s="39"/>
      <c r="C129" s="39"/>
      <c r="D129" s="18" t="s">
        <v>12</v>
      </c>
      <c r="E129" s="19"/>
      <c r="F129" s="20"/>
      <c r="G129" s="20"/>
      <c r="H129" s="20"/>
      <c r="I129" s="20"/>
      <c r="J129" s="20"/>
      <c r="K129" s="20"/>
      <c r="L129" s="20"/>
      <c r="M129" s="20"/>
      <c r="N129" s="21"/>
    </row>
    <row r="130" spans="1:14" ht="13.5" thickBot="1">
      <c r="A130" s="40"/>
      <c r="B130" s="39"/>
      <c r="C130" s="39"/>
      <c r="D130" s="18" t="s">
        <v>13</v>
      </c>
      <c r="E130" s="19"/>
      <c r="F130" s="20"/>
      <c r="G130" s="20"/>
      <c r="H130" s="20"/>
      <c r="I130" s="20"/>
      <c r="J130" s="20"/>
      <c r="K130" s="20"/>
      <c r="L130" s="20"/>
      <c r="M130" s="20"/>
      <c r="N130" s="21"/>
    </row>
    <row r="131" spans="1:14" ht="13.5" thickBot="1">
      <c r="A131" s="40"/>
      <c r="B131" s="39"/>
      <c r="C131" s="39"/>
      <c r="D131" s="18" t="s">
        <v>14</v>
      </c>
      <c r="E131" s="19"/>
      <c r="F131" s="20"/>
      <c r="G131" s="20"/>
      <c r="H131" s="20"/>
      <c r="I131" s="20"/>
      <c r="J131" s="20"/>
      <c r="K131" s="20"/>
      <c r="L131" s="20"/>
      <c r="M131" s="20"/>
      <c r="N131" s="21"/>
    </row>
    <row r="132" spans="1:14" ht="13.5" thickBot="1">
      <c r="A132" s="40"/>
      <c r="B132" s="39"/>
      <c r="C132" s="39"/>
      <c r="D132" s="18" t="s">
        <v>15</v>
      </c>
      <c r="E132" s="19"/>
      <c r="F132" s="20"/>
      <c r="G132" s="20"/>
      <c r="H132" s="20"/>
      <c r="I132" s="20"/>
      <c r="J132" s="20"/>
      <c r="K132" s="20"/>
      <c r="L132" s="20"/>
      <c r="M132" s="20"/>
      <c r="N132" s="21"/>
    </row>
    <row r="133" spans="1:14" ht="13.5" thickBot="1">
      <c r="A133" s="40"/>
      <c r="B133" s="39"/>
      <c r="C133" s="39"/>
      <c r="D133" s="18" t="s">
        <v>16</v>
      </c>
      <c r="E133" s="19"/>
      <c r="F133" s="20"/>
      <c r="G133" s="20"/>
      <c r="H133" s="20"/>
      <c r="I133" s="20"/>
      <c r="J133" s="20"/>
      <c r="K133" s="20"/>
      <c r="L133" s="20"/>
      <c r="M133" s="20"/>
      <c r="N133" s="21"/>
    </row>
    <row r="134" spans="1:14" ht="13.5" thickBot="1">
      <c r="A134" s="40"/>
      <c r="B134" s="39"/>
      <c r="C134" s="39"/>
      <c r="D134" s="18" t="s">
        <v>16</v>
      </c>
      <c r="E134" s="19"/>
      <c r="F134" s="20"/>
      <c r="G134" s="20"/>
      <c r="H134" s="20"/>
      <c r="I134" s="20"/>
      <c r="J134" s="20"/>
      <c r="K134" s="20"/>
      <c r="L134" s="20"/>
      <c r="M134" s="20"/>
      <c r="N134" s="21"/>
    </row>
    <row r="135" spans="1:14" ht="13.5" thickBot="1">
      <c r="A135" s="40"/>
      <c r="B135" s="39"/>
      <c r="C135" s="39"/>
      <c r="D135" s="18" t="s">
        <v>16</v>
      </c>
      <c r="E135" s="19"/>
      <c r="F135" s="20"/>
      <c r="G135" s="20"/>
      <c r="H135" s="20"/>
      <c r="I135" s="20"/>
      <c r="J135" s="20"/>
      <c r="K135" s="20"/>
      <c r="L135" s="20"/>
      <c r="M135" s="20"/>
      <c r="N135" s="21"/>
    </row>
    <row r="136" spans="1:14" ht="15.75" thickBot="1">
      <c r="A136" s="40"/>
      <c r="B136" s="39"/>
      <c r="C136" s="39"/>
      <c r="D136" s="22" t="s">
        <v>17</v>
      </c>
      <c r="E136" s="23">
        <f>SUM(E125:E135)</f>
        <v>0</v>
      </c>
      <c r="F136" s="24">
        <f t="shared" ref="F136:N136" si="35">SUM(F125:F135)</f>
        <v>0</v>
      </c>
      <c r="G136" s="24">
        <f t="shared" si="35"/>
        <v>0</v>
      </c>
      <c r="H136" s="24">
        <f t="shared" si="35"/>
        <v>0</v>
      </c>
      <c r="I136" s="24">
        <f t="shared" si="35"/>
        <v>0</v>
      </c>
      <c r="J136" s="24">
        <f t="shared" si="35"/>
        <v>0</v>
      </c>
      <c r="K136" s="24">
        <f t="shared" si="35"/>
        <v>0</v>
      </c>
      <c r="L136" s="24">
        <f t="shared" si="35"/>
        <v>0</v>
      </c>
      <c r="M136" s="24">
        <f t="shared" si="35"/>
        <v>0</v>
      </c>
      <c r="N136" s="25">
        <f t="shared" si="35"/>
        <v>0</v>
      </c>
    </row>
    <row r="137" spans="1:14" ht="13.5" thickBot="1">
      <c r="A137" s="40"/>
      <c r="B137" s="39"/>
      <c r="C137" s="39"/>
      <c r="D137" s="18" t="s">
        <v>18</v>
      </c>
      <c r="E137" s="19"/>
      <c r="F137" s="20"/>
      <c r="G137" s="20"/>
      <c r="H137" s="20"/>
      <c r="I137" s="20"/>
      <c r="J137" s="20"/>
      <c r="K137" s="20"/>
      <c r="L137" s="20"/>
      <c r="M137" s="20"/>
      <c r="N137" s="21"/>
    </row>
    <row r="138" spans="1:14" ht="13.5" thickBot="1">
      <c r="A138" s="40"/>
      <c r="B138" s="39"/>
      <c r="C138" s="39"/>
      <c r="D138" s="18" t="s">
        <v>19</v>
      </c>
      <c r="E138" s="19"/>
      <c r="F138" s="20"/>
      <c r="G138" s="20"/>
      <c r="H138" s="20"/>
      <c r="I138" s="20"/>
      <c r="J138" s="20"/>
      <c r="K138" s="20"/>
      <c r="L138" s="20"/>
      <c r="M138" s="20"/>
      <c r="N138" s="21"/>
    </row>
    <row r="139" spans="1:14" ht="13.5" thickBot="1">
      <c r="A139" s="40"/>
      <c r="B139" s="39"/>
      <c r="C139" s="39"/>
      <c r="D139" s="18" t="s">
        <v>20</v>
      </c>
      <c r="E139" s="19"/>
      <c r="F139" s="20"/>
      <c r="G139" s="20"/>
      <c r="H139" s="20"/>
      <c r="I139" s="20"/>
      <c r="J139" s="20"/>
      <c r="K139" s="20"/>
      <c r="L139" s="20"/>
      <c r="M139" s="20"/>
      <c r="N139" s="21"/>
    </row>
    <row r="140" spans="1:14" ht="15.75" thickBot="1">
      <c r="A140" s="40"/>
      <c r="B140" s="39"/>
      <c r="C140" s="39"/>
      <c r="D140" s="22" t="s">
        <v>21</v>
      </c>
      <c r="E140" s="23">
        <f>SUM(E137:E139)</f>
        <v>0</v>
      </c>
      <c r="F140" s="24">
        <f t="shared" ref="F140:N140" si="36">SUM(F137:F139)</f>
        <v>0</v>
      </c>
      <c r="G140" s="24">
        <f t="shared" si="36"/>
        <v>0</v>
      </c>
      <c r="H140" s="24">
        <f t="shared" si="36"/>
        <v>0</v>
      </c>
      <c r="I140" s="24">
        <f t="shared" si="36"/>
        <v>0</v>
      </c>
      <c r="J140" s="24">
        <f t="shared" si="36"/>
        <v>0</v>
      </c>
      <c r="K140" s="24">
        <f t="shared" si="36"/>
        <v>0</v>
      </c>
      <c r="L140" s="24">
        <f t="shared" si="36"/>
        <v>0</v>
      </c>
      <c r="M140" s="24">
        <f t="shared" si="36"/>
        <v>0</v>
      </c>
      <c r="N140" s="25">
        <f t="shared" si="36"/>
        <v>0</v>
      </c>
    </row>
    <row r="141" spans="1:14" ht="15.75" thickBot="1">
      <c r="A141" s="40"/>
      <c r="B141" s="39"/>
      <c r="C141" s="39"/>
      <c r="D141" s="27" t="s">
        <v>37</v>
      </c>
      <c r="E141" s="28">
        <f t="shared" ref="E141:N141" si="37">SUM(E140,E136)</f>
        <v>0</v>
      </c>
      <c r="F141" s="29">
        <f t="shared" si="37"/>
        <v>0</v>
      </c>
      <c r="G141" s="29">
        <f t="shared" si="37"/>
        <v>0</v>
      </c>
      <c r="H141" s="29">
        <f t="shared" si="37"/>
        <v>0</v>
      </c>
      <c r="I141" s="29">
        <f t="shared" si="37"/>
        <v>0</v>
      </c>
      <c r="J141" s="29">
        <f t="shared" si="37"/>
        <v>0</v>
      </c>
      <c r="K141" s="29">
        <f t="shared" si="37"/>
        <v>0</v>
      </c>
      <c r="L141" s="29">
        <f t="shared" si="37"/>
        <v>0</v>
      </c>
      <c r="M141" s="29">
        <f t="shared" si="37"/>
        <v>0</v>
      </c>
      <c r="N141" s="30">
        <f t="shared" si="37"/>
        <v>0</v>
      </c>
    </row>
    <row r="142" spans="1:14" ht="13.5" thickBot="1">
      <c r="A142" s="40" t="s">
        <v>5</v>
      </c>
      <c r="B142" s="39" t="s">
        <v>31</v>
      </c>
      <c r="C142" s="39" t="s">
        <v>38</v>
      </c>
      <c r="D142" s="18" t="s">
        <v>8</v>
      </c>
      <c r="E142" s="19"/>
      <c r="F142" s="20"/>
      <c r="G142" s="20"/>
      <c r="H142" s="20"/>
      <c r="I142" s="20"/>
      <c r="J142" s="20"/>
      <c r="K142" s="20"/>
      <c r="L142" s="20"/>
      <c r="M142" s="20"/>
      <c r="N142" s="21"/>
    </row>
    <row r="143" spans="1:14" ht="13.5" thickBot="1">
      <c r="A143" s="40"/>
      <c r="B143" s="39"/>
      <c r="C143" s="39"/>
      <c r="D143" s="18" t="s">
        <v>9</v>
      </c>
      <c r="E143" s="19"/>
      <c r="F143" s="20"/>
      <c r="G143" s="20"/>
      <c r="H143" s="20"/>
      <c r="I143" s="20"/>
      <c r="J143" s="20"/>
      <c r="K143" s="20"/>
      <c r="L143" s="20"/>
      <c r="M143" s="20"/>
      <c r="N143" s="21"/>
    </row>
    <row r="144" spans="1:14" ht="13.5" thickBot="1">
      <c r="A144" s="40"/>
      <c r="B144" s="39"/>
      <c r="C144" s="39"/>
      <c r="D144" s="18" t="s">
        <v>10</v>
      </c>
      <c r="E144" s="19"/>
      <c r="F144" s="20"/>
      <c r="G144" s="20"/>
      <c r="H144" s="20"/>
      <c r="I144" s="20"/>
      <c r="J144" s="20"/>
      <c r="K144" s="20"/>
      <c r="L144" s="20"/>
      <c r="M144" s="20"/>
      <c r="N144" s="21"/>
    </row>
    <row r="145" spans="1:14" ht="13.5" thickBot="1">
      <c r="A145" s="40"/>
      <c r="B145" s="39"/>
      <c r="C145" s="39"/>
      <c r="D145" s="18" t="s">
        <v>11</v>
      </c>
      <c r="E145" s="19"/>
      <c r="F145" s="20"/>
      <c r="G145" s="20"/>
      <c r="H145" s="20"/>
      <c r="I145" s="20"/>
      <c r="J145" s="20"/>
      <c r="K145" s="20"/>
      <c r="L145" s="20"/>
      <c r="M145" s="20"/>
      <c r="N145" s="21"/>
    </row>
    <row r="146" spans="1:14" ht="13.5" thickBot="1">
      <c r="A146" s="40"/>
      <c r="B146" s="39"/>
      <c r="C146" s="39"/>
      <c r="D146" s="18" t="s">
        <v>12</v>
      </c>
      <c r="E146" s="19"/>
      <c r="F146" s="20"/>
      <c r="G146" s="20"/>
      <c r="H146" s="20"/>
      <c r="I146" s="20"/>
      <c r="J146" s="20"/>
      <c r="K146" s="20"/>
      <c r="L146" s="20"/>
      <c r="M146" s="20"/>
      <c r="N146" s="21"/>
    </row>
    <row r="147" spans="1:14" ht="13.5" thickBot="1">
      <c r="A147" s="40"/>
      <c r="B147" s="39"/>
      <c r="C147" s="39"/>
      <c r="D147" s="18" t="s">
        <v>13</v>
      </c>
      <c r="E147" s="19"/>
      <c r="F147" s="20"/>
      <c r="G147" s="20"/>
      <c r="H147" s="20"/>
      <c r="I147" s="20"/>
      <c r="J147" s="20"/>
      <c r="K147" s="20"/>
      <c r="L147" s="20"/>
      <c r="M147" s="20"/>
      <c r="N147" s="21"/>
    </row>
    <row r="148" spans="1:14" ht="13.5" thickBot="1">
      <c r="A148" s="40"/>
      <c r="B148" s="39"/>
      <c r="C148" s="39"/>
      <c r="D148" s="18" t="s">
        <v>14</v>
      </c>
      <c r="E148" s="19"/>
      <c r="F148" s="20"/>
      <c r="G148" s="20"/>
      <c r="H148" s="20"/>
      <c r="I148" s="20"/>
      <c r="J148" s="20"/>
      <c r="K148" s="20"/>
      <c r="L148" s="20"/>
      <c r="M148" s="20"/>
      <c r="N148" s="21"/>
    </row>
    <row r="149" spans="1:14" ht="13.5" thickBot="1">
      <c r="A149" s="40"/>
      <c r="B149" s="39"/>
      <c r="C149" s="39"/>
      <c r="D149" s="18" t="s">
        <v>15</v>
      </c>
      <c r="E149" s="19"/>
      <c r="F149" s="20"/>
      <c r="G149" s="20"/>
      <c r="H149" s="20"/>
      <c r="I149" s="20"/>
      <c r="J149" s="20"/>
      <c r="K149" s="20"/>
      <c r="L149" s="20"/>
      <c r="M149" s="20"/>
      <c r="N149" s="21"/>
    </row>
    <row r="150" spans="1:14" ht="13.5" thickBot="1">
      <c r="A150" s="40"/>
      <c r="B150" s="39"/>
      <c r="C150" s="39"/>
      <c r="D150" s="18" t="s">
        <v>16</v>
      </c>
      <c r="E150" s="19"/>
      <c r="F150" s="20"/>
      <c r="G150" s="20"/>
      <c r="H150" s="20"/>
      <c r="I150" s="20"/>
      <c r="J150" s="20"/>
      <c r="K150" s="20"/>
      <c r="L150" s="20"/>
      <c r="M150" s="20"/>
      <c r="N150" s="21"/>
    </row>
    <row r="151" spans="1:14" ht="13.5" thickBot="1">
      <c r="A151" s="40"/>
      <c r="B151" s="39"/>
      <c r="C151" s="39"/>
      <c r="D151" s="18" t="s">
        <v>16</v>
      </c>
      <c r="E151" s="19"/>
      <c r="F151" s="20"/>
      <c r="G151" s="20"/>
      <c r="H151" s="20"/>
      <c r="I151" s="20"/>
      <c r="J151" s="20"/>
      <c r="K151" s="20"/>
      <c r="L151" s="20"/>
      <c r="M151" s="20"/>
      <c r="N151" s="21"/>
    </row>
    <row r="152" spans="1:14" ht="13.5" thickBot="1">
      <c r="A152" s="40"/>
      <c r="B152" s="39"/>
      <c r="C152" s="39"/>
      <c r="D152" s="18" t="s">
        <v>16</v>
      </c>
      <c r="E152" s="19"/>
      <c r="F152" s="20"/>
      <c r="G152" s="20"/>
      <c r="H152" s="20"/>
      <c r="I152" s="20"/>
      <c r="J152" s="20"/>
      <c r="K152" s="20"/>
      <c r="L152" s="20"/>
      <c r="M152" s="20"/>
      <c r="N152" s="21"/>
    </row>
    <row r="153" spans="1:14" ht="15.75" thickBot="1">
      <c r="A153" s="40"/>
      <c r="B153" s="39"/>
      <c r="C153" s="39"/>
      <c r="D153" s="22" t="s">
        <v>17</v>
      </c>
      <c r="E153" s="23">
        <f>SUM(E142:E152)</f>
        <v>0</v>
      </c>
      <c r="F153" s="24">
        <f t="shared" ref="F153:N153" si="38">SUM(F142:F152)</f>
        <v>0</v>
      </c>
      <c r="G153" s="24">
        <f t="shared" si="38"/>
        <v>0</v>
      </c>
      <c r="H153" s="24">
        <f t="shared" si="38"/>
        <v>0</v>
      </c>
      <c r="I153" s="24">
        <f t="shared" si="38"/>
        <v>0</v>
      </c>
      <c r="J153" s="24">
        <f t="shared" si="38"/>
        <v>0</v>
      </c>
      <c r="K153" s="24">
        <f t="shared" si="38"/>
        <v>0</v>
      </c>
      <c r="L153" s="24">
        <f t="shared" si="38"/>
        <v>0</v>
      </c>
      <c r="M153" s="24">
        <f t="shared" si="38"/>
        <v>0</v>
      </c>
      <c r="N153" s="25">
        <f t="shared" si="38"/>
        <v>0</v>
      </c>
    </row>
    <row r="154" spans="1:14" ht="13.5" thickBot="1">
      <c r="A154" s="40"/>
      <c r="B154" s="39"/>
      <c r="C154" s="39"/>
      <c r="D154" s="18" t="s">
        <v>18</v>
      </c>
      <c r="E154" s="19"/>
      <c r="F154" s="20"/>
      <c r="G154" s="20"/>
      <c r="H154" s="20"/>
      <c r="I154" s="20"/>
      <c r="J154" s="20"/>
      <c r="K154" s="20"/>
      <c r="L154" s="20"/>
      <c r="M154" s="20"/>
      <c r="N154" s="21"/>
    </row>
    <row r="155" spans="1:14" ht="13.5" thickBot="1">
      <c r="A155" s="40"/>
      <c r="B155" s="39"/>
      <c r="C155" s="39"/>
      <c r="D155" s="18" t="s">
        <v>19</v>
      </c>
      <c r="E155" s="19"/>
      <c r="F155" s="20"/>
      <c r="G155" s="20"/>
      <c r="H155" s="20"/>
      <c r="I155" s="20"/>
      <c r="J155" s="20"/>
      <c r="K155" s="20"/>
      <c r="L155" s="20"/>
      <c r="M155" s="20"/>
      <c r="N155" s="21"/>
    </row>
    <row r="156" spans="1:14" ht="13.5" thickBot="1">
      <c r="A156" s="40"/>
      <c r="B156" s="39"/>
      <c r="C156" s="39"/>
      <c r="D156" s="18" t="s">
        <v>20</v>
      </c>
      <c r="E156" s="19"/>
      <c r="F156" s="20"/>
      <c r="G156" s="20"/>
      <c r="H156" s="20"/>
      <c r="I156" s="20"/>
      <c r="J156" s="20"/>
      <c r="K156" s="20"/>
      <c r="L156" s="20"/>
      <c r="M156" s="20"/>
      <c r="N156" s="21"/>
    </row>
    <row r="157" spans="1:14" ht="15.75" thickBot="1">
      <c r="A157" s="40"/>
      <c r="B157" s="39"/>
      <c r="C157" s="39"/>
      <c r="D157" s="22" t="s">
        <v>21</v>
      </c>
      <c r="E157" s="23">
        <f>SUM(E154:E156)</f>
        <v>0</v>
      </c>
      <c r="F157" s="24">
        <f t="shared" ref="F157:N157" si="39">SUM(F154:F156)</f>
        <v>0</v>
      </c>
      <c r="G157" s="24">
        <f t="shared" si="39"/>
        <v>0</v>
      </c>
      <c r="H157" s="24">
        <f t="shared" si="39"/>
        <v>0</v>
      </c>
      <c r="I157" s="24">
        <f t="shared" si="39"/>
        <v>0</v>
      </c>
      <c r="J157" s="24">
        <f t="shared" si="39"/>
        <v>0</v>
      </c>
      <c r="K157" s="24">
        <f t="shared" si="39"/>
        <v>0</v>
      </c>
      <c r="L157" s="24">
        <f t="shared" si="39"/>
        <v>0</v>
      </c>
      <c r="M157" s="24">
        <f t="shared" si="39"/>
        <v>0</v>
      </c>
      <c r="N157" s="25">
        <f t="shared" si="39"/>
        <v>0</v>
      </c>
    </row>
    <row r="158" spans="1:14" ht="15.75" thickBot="1">
      <c r="A158" s="40"/>
      <c r="B158" s="39"/>
      <c r="C158" s="39"/>
      <c r="D158" s="27" t="s">
        <v>39</v>
      </c>
      <c r="E158" s="28">
        <f t="shared" ref="E158:N158" si="40">SUM(E157,E153)</f>
        <v>0</v>
      </c>
      <c r="F158" s="29">
        <f t="shared" si="40"/>
        <v>0</v>
      </c>
      <c r="G158" s="29">
        <f t="shared" si="40"/>
        <v>0</v>
      </c>
      <c r="H158" s="29">
        <f t="shared" si="40"/>
        <v>0</v>
      </c>
      <c r="I158" s="29">
        <f t="shared" si="40"/>
        <v>0</v>
      </c>
      <c r="J158" s="29">
        <f t="shared" si="40"/>
        <v>0</v>
      </c>
      <c r="K158" s="29">
        <f t="shared" si="40"/>
        <v>0</v>
      </c>
      <c r="L158" s="29">
        <f t="shared" si="40"/>
        <v>0</v>
      </c>
      <c r="M158" s="29">
        <f t="shared" si="40"/>
        <v>0</v>
      </c>
      <c r="N158" s="30">
        <f t="shared" si="40"/>
        <v>0</v>
      </c>
    </row>
    <row r="159" spans="1:14" ht="13.5" thickBot="1">
      <c r="A159" s="40" t="s">
        <v>5</v>
      </c>
      <c r="B159" s="39" t="s">
        <v>31</v>
      </c>
      <c r="C159" s="39" t="s">
        <v>40</v>
      </c>
      <c r="D159" s="18" t="s">
        <v>8</v>
      </c>
      <c r="E159" s="19"/>
      <c r="F159" s="20"/>
      <c r="G159" s="20"/>
      <c r="H159" s="20"/>
      <c r="I159" s="20"/>
      <c r="J159" s="20"/>
      <c r="K159" s="20"/>
      <c r="L159" s="20"/>
      <c r="M159" s="20"/>
      <c r="N159" s="21"/>
    </row>
    <row r="160" spans="1:14" ht="13.5" thickBot="1">
      <c r="A160" s="40"/>
      <c r="B160" s="39"/>
      <c r="C160" s="39"/>
      <c r="D160" s="18" t="s">
        <v>9</v>
      </c>
      <c r="E160" s="19"/>
      <c r="F160" s="20"/>
      <c r="G160" s="20"/>
      <c r="H160" s="20"/>
      <c r="I160" s="20"/>
      <c r="J160" s="20"/>
      <c r="K160" s="20"/>
      <c r="L160" s="20"/>
      <c r="M160" s="20"/>
      <c r="N160" s="21"/>
    </row>
    <row r="161" spans="1:14" ht="13.5" thickBot="1">
      <c r="A161" s="40"/>
      <c r="B161" s="39"/>
      <c r="C161" s="39"/>
      <c r="D161" s="18" t="s">
        <v>10</v>
      </c>
      <c r="E161" s="19"/>
      <c r="F161" s="20"/>
      <c r="G161" s="20"/>
      <c r="H161" s="20"/>
      <c r="I161" s="20"/>
      <c r="J161" s="20"/>
      <c r="K161" s="20"/>
      <c r="L161" s="20"/>
      <c r="M161" s="20"/>
      <c r="N161" s="21"/>
    </row>
    <row r="162" spans="1:14" ht="13.5" thickBot="1">
      <c r="A162" s="40"/>
      <c r="B162" s="39"/>
      <c r="C162" s="39"/>
      <c r="D162" s="18" t="s">
        <v>11</v>
      </c>
      <c r="E162" s="19"/>
      <c r="F162" s="20"/>
      <c r="G162" s="20"/>
      <c r="H162" s="20"/>
      <c r="I162" s="20"/>
      <c r="J162" s="20"/>
      <c r="K162" s="20"/>
      <c r="L162" s="20"/>
      <c r="M162" s="20"/>
      <c r="N162" s="21"/>
    </row>
    <row r="163" spans="1:14" ht="13.5" thickBot="1">
      <c r="A163" s="40"/>
      <c r="B163" s="39"/>
      <c r="C163" s="39"/>
      <c r="D163" s="18" t="s">
        <v>12</v>
      </c>
      <c r="E163" s="19"/>
      <c r="F163" s="20"/>
      <c r="G163" s="20"/>
      <c r="H163" s="20"/>
      <c r="I163" s="20"/>
      <c r="J163" s="20"/>
      <c r="K163" s="20"/>
      <c r="L163" s="20"/>
      <c r="M163" s="20"/>
      <c r="N163" s="21"/>
    </row>
    <row r="164" spans="1:14" ht="13.5" thickBot="1">
      <c r="A164" s="40"/>
      <c r="B164" s="39"/>
      <c r="C164" s="39"/>
      <c r="D164" s="18" t="s">
        <v>13</v>
      </c>
      <c r="E164" s="19"/>
      <c r="F164" s="20"/>
      <c r="G164" s="20"/>
      <c r="H164" s="20"/>
      <c r="I164" s="20"/>
      <c r="J164" s="20"/>
      <c r="K164" s="20"/>
      <c r="L164" s="20"/>
      <c r="M164" s="20"/>
      <c r="N164" s="21"/>
    </row>
    <row r="165" spans="1:14" ht="13.5" thickBot="1">
      <c r="A165" s="40"/>
      <c r="B165" s="39"/>
      <c r="C165" s="39"/>
      <c r="D165" s="18" t="s">
        <v>14</v>
      </c>
      <c r="E165" s="19"/>
      <c r="F165" s="20"/>
      <c r="G165" s="20"/>
      <c r="H165" s="20"/>
      <c r="I165" s="20"/>
      <c r="J165" s="20"/>
      <c r="K165" s="20"/>
      <c r="L165" s="20"/>
      <c r="M165" s="20"/>
      <c r="N165" s="21"/>
    </row>
    <row r="166" spans="1:14" ht="13.5" thickBot="1">
      <c r="A166" s="40"/>
      <c r="B166" s="39"/>
      <c r="C166" s="39"/>
      <c r="D166" s="18" t="s">
        <v>15</v>
      </c>
      <c r="E166" s="19"/>
      <c r="F166" s="20"/>
      <c r="G166" s="20"/>
      <c r="H166" s="20"/>
      <c r="I166" s="20"/>
      <c r="J166" s="20"/>
      <c r="K166" s="20"/>
      <c r="L166" s="20"/>
      <c r="M166" s="20"/>
      <c r="N166" s="21"/>
    </row>
    <row r="167" spans="1:14" ht="13.5" thickBot="1">
      <c r="A167" s="40"/>
      <c r="B167" s="39"/>
      <c r="C167" s="39"/>
      <c r="D167" s="18" t="s">
        <v>16</v>
      </c>
      <c r="E167" s="19"/>
      <c r="F167" s="20"/>
      <c r="G167" s="20"/>
      <c r="H167" s="20"/>
      <c r="I167" s="20"/>
      <c r="J167" s="20"/>
      <c r="K167" s="20"/>
      <c r="L167" s="20"/>
      <c r="M167" s="20"/>
      <c r="N167" s="21"/>
    </row>
    <row r="168" spans="1:14" ht="13.5" thickBot="1">
      <c r="A168" s="40"/>
      <c r="B168" s="39"/>
      <c r="C168" s="39"/>
      <c r="D168" s="18" t="s">
        <v>16</v>
      </c>
      <c r="E168" s="19"/>
      <c r="F168" s="20"/>
      <c r="G168" s="20"/>
      <c r="H168" s="20"/>
      <c r="I168" s="20"/>
      <c r="J168" s="20"/>
      <c r="K168" s="20"/>
      <c r="L168" s="20"/>
      <c r="M168" s="20"/>
      <c r="N168" s="21"/>
    </row>
    <row r="169" spans="1:14" ht="13.5" thickBot="1">
      <c r="A169" s="40"/>
      <c r="B169" s="39"/>
      <c r="C169" s="39"/>
      <c r="D169" s="18" t="s">
        <v>16</v>
      </c>
      <c r="E169" s="19"/>
      <c r="F169" s="20"/>
      <c r="G169" s="20"/>
      <c r="H169" s="20"/>
      <c r="I169" s="20"/>
      <c r="J169" s="20"/>
      <c r="K169" s="20"/>
      <c r="L169" s="20"/>
      <c r="M169" s="20"/>
      <c r="N169" s="21"/>
    </row>
    <row r="170" spans="1:14" ht="15.75" thickBot="1">
      <c r="A170" s="40"/>
      <c r="B170" s="39"/>
      <c r="C170" s="39"/>
      <c r="D170" s="22" t="s">
        <v>17</v>
      </c>
      <c r="E170" s="23">
        <f>SUM(E159:E169)</f>
        <v>0</v>
      </c>
      <c r="F170" s="24">
        <f t="shared" ref="F170:N170" si="41">SUM(F159:F169)</f>
        <v>0</v>
      </c>
      <c r="G170" s="24">
        <f t="shared" si="41"/>
        <v>0</v>
      </c>
      <c r="H170" s="24">
        <f t="shared" si="41"/>
        <v>0</v>
      </c>
      <c r="I170" s="24">
        <f t="shared" si="41"/>
        <v>0</v>
      </c>
      <c r="J170" s="24">
        <f t="shared" si="41"/>
        <v>0</v>
      </c>
      <c r="K170" s="24">
        <f t="shared" si="41"/>
        <v>0</v>
      </c>
      <c r="L170" s="24">
        <f t="shared" si="41"/>
        <v>0</v>
      </c>
      <c r="M170" s="24">
        <f t="shared" si="41"/>
        <v>0</v>
      </c>
      <c r="N170" s="25">
        <f t="shared" si="41"/>
        <v>0</v>
      </c>
    </row>
    <row r="171" spans="1:14" ht="13.5" thickBot="1">
      <c r="A171" s="40"/>
      <c r="B171" s="39"/>
      <c r="C171" s="39"/>
      <c r="D171" s="18" t="s">
        <v>18</v>
      </c>
      <c r="E171" s="19"/>
      <c r="F171" s="20"/>
      <c r="G171" s="20"/>
      <c r="H171" s="20"/>
      <c r="I171" s="20"/>
      <c r="J171" s="20"/>
      <c r="K171" s="20"/>
      <c r="L171" s="20"/>
      <c r="M171" s="20"/>
      <c r="N171" s="21"/>
    </row>
    <row r="172" spans="1:14" ht="13.5" thickBot="1">
      <c r="A172" s="40"/>
      <c r="B172" s="39"/>
      <c r="C172" s="39"/>
      <c r="D172" s="18" t="s">
        <v>19</v>
      </c>
      <c r="E172" s="19"/>
      <c r="F172" s="20"/>
      <c r="G172" s="20"/>
      <c r="H172" s="20"/>
      <c r="I172" s="20"/>
      <c r="J172" s="20"/>
      <c r="K172" s="20"/>
      <c r="L172" s="20"/>
      <c r="M172" s="20"/>
      <c r="N172" s="21"/>
    </row>
    <row r="173" spans="1:14" ht="13.5" thickBot="1">
      <c r="A173" s="40"/>
      <c r="B173" s="39"/>
      <c r="C173" s="39"/>
      <c r="D173" s="18" t="s">
        <v>20</v>
      </c>
      <c r="E173" s="19"/>
      <c r="F173" s="20"/>
      <c r="G173" s="20"/>
      <c r="H173" s="20"/>
      <c r="I173" s="20"/>
      <c r="J173" s="20"/>
      <c r="K173" s="20"/>
      <c r="L173" s="20"/>
      <c r="M173" s="20"/>
      <c r="N173" s="21"/>
    </row>
    <row r="174" spans="1:14" ht="15.75" thickBot="1">
      <c r="A174" s="40"/>
      <c r="B174" s="39"/>
      <c r="C174" s="39"/>
      <c r="D174" s="22" t="s">
        <v>21</v>
      </c>
      <c r="E174" s="23">
        <f>SUM(E171:E173)</f>
        <v>0</v>
      </c>
      <c r="F174" s="24">
        <f t="shared" ref="F174:N174" si="42">SUM(F171:F173)</f>
        <v>0</v>
      </c>
      <c r="G174" s="24">
        <f t="shared" si="42"/>
        <v>0</v>
      </c>
      <c r="H174" s="24">
        <f t="shared" si="42"/>
        <v>0</v>
      </c>
      <c r="I174" s="24">
        <f t="shared" si="42"/>
        <v>0</v>
      </c>
      <c r="J174" s="24">
        <f t="shared" si="42"/>
        <v>0</v>
      </c>
      <c r="K174" s="24">
        <f t="shared" si="42"/>
        <v>0</v>
      </c>
      <c r="L174" s="24">
        <f t="shared" si="42"/>
        <v>0</v>
      </c>
      <c r="M174" s="24">
        <f t="shared" si="42"/>
        <v>0</v>
      </c>
      <c r="N174" s="25">
        <f t="shared" si="42"/>
        <v>0</v>
      </c>
    </row>
    <row r="175" spans="1:14" ht="15.75" thickBot="1">
      <c r="A175" s="40"/>
      <c r="B175" s="39"/>
      <c r="C175" s="39"/>
      <c r="D175" s="27" t="s">
        <v>41</v>
      </c>
      <c r="E175" s="28">
        <f t="shared" ref="E175:N175" si="43">SUM(E174,E170)</f>
        <v>0</v>
      </c>
      <c r="F175" s="29">
        <f t="shared" si="43"/>
        <v>0</v>
      </c>
      <c r="G175" s="29">
        <f t="shared" si="43"/>
        <v>0</v>
      </c>
      <c r="H175" s="29">
        <f t="shared" si="43"/>
        <v>0</v>
      </c>
      <c r="I175" s="29">
        <f t="shared" si="43"/>
        <v>0</v>
      </c>
      <c r="J175" s="29">
        <f t="shared" si="43"/>
        <v>0</v>
      </c>
      <c r="K175" s="29">
        <f t="shared" si="43"/>
        <v>0</v>
      </c>
      <c r="L175" s="29">
        <f t="shared" si="43"/>
        <v>0</v>
      </c>
      <c r="M175" s="29">
        <f t="shared" si="43"/>
        <v>0</v>
      </c>
      <c r="N175" s="30">
        <f t="shared" si="43"/>
        <v>0</v>
      </c>
    </row>
    <row r="176" spans="1:14" ht="13.5" thickBot="1">
      <c r="A176" s="40" t="s">
        <v>5</v>
      </c>
      <c r="B176" s="39" t="s">
        <v>42</v>
      </c>
      <c r="C176" s="39" t="s">
        <v>42</v>
      </c>
      <c r="D176" s="18" t="s">
        <v>8</v>
      </c>
      <c r="E176" s="31">
        <f t="shared" ref="E176:N176" si="44">SUM(E75,E92,E109,E125,E142,E159)</f>
        <v>0</v>
      </c>
      <c r="F176" s="32">
        <f t="shared" si="44"/>
        <v>0</v>
      </c>
      <c r="G176" s="32">
        <f t="shared" si="44"/>
        <v>0</v>
      </c>
      <c r="H176" s="32">
        <f t="shared" si="44"/>
        <v>0</v>
      </c>
      <c r="I176" s="32">
        <f t="shared" si="44"/>
        <v>0</v>
      </c>
      <c r="J176" s="32">
        <f t="shared" si="44"/>
        <v>0</v>
      </c>
      <c r="K176" s="32">
        <f t="shared" si="44"/>
        <v>0</v>
      </c>
      <c r="L176" s="32">
        <f t="shared" si="44"/>
        <v>0</v>
      </c>
      <c r="M176" s="32">
        <f t="shared" si="44"/>
        <v>0</v>
      </c>
      <c r="N176" s="33">
        <f t="shared" si="44"/>
        <v>0</v>
      </c>
    </row>
    <row r="177" spans="1:14" ht="13.5" thickBot="1">
      <c r="A177" s="40"/>
      <c r="B177" s="39"/>
      <c r="C177" s="39"/>
      <c r="D177" s="18" t="s">
        <v>9</v>
      </c>
      <c r="E177" s="31">
        <f t="shared" ref="E177:N177" si="45">SUM(E76,E93,E110,E126,E143,E160)</f>
        <v>0</v>
      </c>
      <c r="F177" s="32">
        <f t="shared" si="45"/>
        <v>0</v>
      </c>
      <c r="G177" s="32">
        <f t="shared" si="45"/>
        <v>0</v>
      </c>
      <c r="H177" s="32">
        <f t="shared" si="45"/>
        <v>0</v>
      </c>
      <c r="I177" s="32">
        <f t="shared" si="45"/>
        <v>0</v>
      </c>
      <c r="J177" s="32">
        <f t="shared" si="45"/>
        <v>0</v>
      </c>
      <c r="K177" s="32">
        <f t="shared" si="45"/>
        <v>0</v>
      </c>
      <c r="L177" s="32">
        <f t="shared" si="45"/>
        <v>0</v>
      </c>
      <c r="M177" s="32">
        <f t="shared" si="45"/>
        <v>0</v>
      </c>
      <c r="N177" s="33">
        <f t="shared" si="45"/>
        <v>0</v>
      </c>
    </row>
    <row r="178" spans="1:14" ht="13.5" thickBot="1">
      <c r="A178" s="40"/>
      <c r="B178" s="39"/>
      <c r="C178" s="39"/>
      <c r="D178" s="18" t="s">
        <v>10</v>
      </c>
      <c r="E178" s="31">
        <f t="shared" ref="E178:N178" si="46">SUM(E77,E94,E111,E127,E144,E161)</f>
        <v>0</v>
      </c>
      <c r="F178" s="32">
        <f t="shared" si="46"/>
        <v>0</v>
      </c>
      <c r="G178" s="32">
        <f t="shared" si="46"/>
        <v>0</v>
      </c>
      <c r="H178" s="32">
        <f t="shared" si="46"/>
        <v>0</v>
      </c>
      <c r="I178" s="32">
        <f t="shared" si="46"/>
        <v>0</v>
      </c>
      <c r="J178" s="32">
        <f t="shared" si="46"/>
        <v>0</v>
      </c>
      <c r="K178" s="32">
        <f t="shared" si="46"/>
        <v>0</v>
      </c>
      <c r="L178" s="32">
        <f t="shared" si="46"/>
        <v>0</v>
      </c>
      <c r="M178" s="32">
        <f t="shared" si="46"/>
        <v>0</v>
      </c>
      <c r="N178" s="33">
        <f t="shared" si="46"/>
        <v>0</v>
      </c>
    </row>
    <row r="179" spans="1:14" ht="13.5" thickBot="1">
      <c r="A179" s="40"/>
      <c r="B179" s="39"/>
      <c r="C179" s="39"/>
      <c r="D179" s="18" t="s">
        <v>11</v>
      </c>
      <c r="E179" s="31">
        <f t="shared" ref="E179:N179" si="47">SUM(E78,E95,E112,E128,E145,E162)</f>
        <v>0</v>
      </c>
      <c r="F179" s="32">
        <f t="shared" si="47"/>
        <v>0</v>
      </c>
      <c r="G179" s="32">
        <f t="shared" si="47"/>
        <v>0</v>
      </c>
      <c r="H179" s="32">
        <f t="shared" si="47"/>
        <v>0</v>
      </c>
      <c r="I179" s="32">
        <f t="shared" si="47"/>
        <v>0</v>
      </c>
      <c r="J179" s="32">
        <f t="shared" si="47"/>
        <v>0</v>
      </c>
      <c r="K179" s="32">
        <f t="shared" si="47"/>
        <v>0</v>
      </c>
      <c r="L179" s="32">
        <f t="shared" si="47"/>
        <v>0</v>
      </c>
      <c r="M179" s="32">
        <f t="shared" si="47"/>
        <v>0</v>
      </c>
      <c r="N179" s="33">
        <f t="shared" si="47"/>
        <v>0</v>
      </c>
    </row>
    <row r="180" spans="1:14" ht="13.5" thickBot="1">
      <c r="A180" s="40"/>
      <c r="B180" s="39"/>
      <c r="C180" s="39"/>
      <c r="D180" s="18" t="s">
        <v>12</v>
      </c>
      <c r="E180" s="31">
        <f t="shared" ref="E180:N180" si="48">SUM(E79,E96,E113,E129,E146,E163)</f>
        <v>0</v>
      </c>
      <c r="F180" s="32">
        <f t="shared" si="48"/>
        <v>0</v>
      </c>
      <c r="G180" s="32">
        <f t="shared" si="48"/>
        <v>0</v>
      </c>
      <c r="H180" s="32">
        <f t="shared" si="48"/>
        <v>0</v>
      </c>
      <c r="I180" s="32">
        <f t="shared" si="48"/>
        <v>0</v>
      </c>
      <c r="J180" s="32">
        <f t="shared" si="48"/>
        <v>0</v>
      </c>
      <c r="K180" s="32">
        <f t="shared" si="48"/>
        <v>0</v>
      </c>
      <c r="L180" s="32">
        <f t="shared" si="48"/>
        <v>0</v>
      </c>
      <c r="M180" s="32">
        <f t="shared" si="48"/>
        <v>0</v>
      </c>
      <c r="N180" s="33">
        <f t="shared" si="48"/>
        <v>0</v>
      </c>
    </row>
    <row r="181" spans="1:14" ht="13.5" thickBot="1">
      <c r="A181" s="40"/>
      <c r="B181" s="39"/>
      <c r="C181" s="39"/>
      <c r="D181" s="18" t="s">
        <v>13</v>
      </c>
      <c r="E181" s="31">
        <f t="shared" ref="E181:N181" si="49">SUM(E80,E97,E114,E130,E147,E164)</f>
        <v>0</v>
      </c>
      <c r="F181" s="32">
        <f t="shared" si="49"/>
        <v>0</v>
      </c>
      <c r="G181" s="32">
        <f t="shared" si="49"/>
        <v>0</v>
      </c>
      <c r="H181" s="32">
        <f t="shared" si="49"/>
        <v>0</v>
      </c>
      <c r="I181" s="32">
        <f t="shared" si="49"/>
        <v>0</v>
      </c>
      <c r="J181" s="32">
        <f t="shared" si="49"/>
        <v>0</v>
      </c>
      <c r="K181" s="32">
        <f t="shared" si="49"/>
        <v>0</v>
      </c>
      <c r="L181" s="32">
        <f t="shared" si="49"/>
        <v>0</v>
      </c>
      <c r="M181" s="32">
        <f t="shared" si="49"/>
        <v>0</v>
      </c>
      <c r="N181" s="33">
        <f t="shared" si="49"/>
        <v>0</v>
      </c>
    </row>
    <row r="182" spans="1:14" ht="13.5" thickBot="1">
      <c r="A182" s="40"/>
      <c r="B182" s="39"/>
      <c r="C182" s="39"/>
      <c r="D182" s="18" t="s">
        <v>14</v>
      </c>
      <c r="E182" s="31">
        <f t="shared" ref="E182:N182" si="50">SUM(E81,E98,E115,E131,E148,E165)</f>
        <v>0</v>
      </c>
      <c r="F182" s="32">
        <f t="shared" si="50"/>
        <v>0</v>
      </c>
      <c r="G182" s="32">
        <f t="shared" si="50"/>
        <v>0</v>
      </c>
      <c r="H182" s="32">
        <f t="shared" si="50"/>
        <v>0</v>
      </c>
      <c r="I182" s="32">
        <f t="shared" si="50"/>
        <v>0</v>
      </c>
      <c r="J182" s="32">
        <f t="shared" si="50"/>
        <v>0</v>
      </c>
      <c r="K182" s="32">
        <f t="shared" si="50"/>
        <v>0</v>
      </c>
      <c r="L182" s="32">
        <f t="shared" si="50"/>
        <v>0</v>
      </c>
      <c r="M182" s="32">
        <f t="shared" si="50"/>
        <v>0</v>
      </c>
      <c r="N182" s="33">
        <f t="shared" si="50"/>
        <v>0</v>
      </c>
    </row>
    <row r="183" spans="1:14" ht="13.5" thickBot="1">
      <c r="A183" s="40"/>
      <c r="B183" s="39"/>
      <c r="C183" s="39"/>
      <c r="D183" s="18" t="s">
        <v>15</v>
      </c>
      <c r="E183" s="31">
        <f t="shared" ref="E183:N183" si="51">SUM(E82,E99,E116,E132,E149,E166)</f>
        <v>0</v>
      </c>
      <c r="F183" s="32">
        <f t="shared" si="51"/>
        <v>0</v>
      </c>
      <c r="G183" s="32">
        <f t="shared" si="51"/>
        <v>0</v>
      </c>
      <c r="H183" s="32">
        <f t="shared" si="51"/>
        <v>0</v>
      </c>
      <c r="I183" s="32">
        <f t="shared" si="51"/>
        <v>0</v>
      </c>
      <c r="J183" s="32">
        <f t="shared" si="51"/>
        <v>0</v>
      </c>
      <c r="K183" s="32">
        <f t="shared" si="51"/>
        <v>0</v>
      </c>
      <c r="L183" s="32">
        <f t="shared" si="51"/>
        <v>0</v>
      </c>
      <c r="M183" s="32">
        <f t="shared" si="51"/>
        <v>0</v>
      </c>
      <c r="N183" s="33">
        <f t="shared" si="51"/>
        <v>0</v>
      </c>
    </row>
    <row r="184" spans="1:14" ht="13.5" thickBot="1">
      <c r="A184" s="40"/>
      <c r="B184" s="39"/>
      <c r="C184" s="39"/>
      <c r="D184" s="18" t="s">
        <v>16</v>
      </c>
      <c r="E184" s="31">
        <f t="shared" ref="E184:N184" si="52">SUM(E83,E100,E117,E133,E150,E167)</f>
        <v>0</v>
      </c>
      <c r="F184" s="32">
        <f t="shared" si="52"/>
        <v>0</v>
      </c>
      <c r="G184" s="32">
        <f t="shared" si="52"/>
        <v>0</v>
      </c>
      <c r="H184" s="32">
        <f t="shared" si="52"/>
        <v>0</v>
      </c>
      <c r="I184" s="32">
        <f t="shared" si="52"/>
        <v>0</v>
      </c>
      <c r="J184" s="32">
        <f t="shared" si="52"/>
        <v>0</v>
      </c>
      <c r="K184" s="32">
        <f t="shared" si="52"/>
        <v>0</v>
      </c>
      <c r="L184" s="32">
        <f t="shared" si="52"/>
        <v>0</v>
      </c>
      <c r="M184" s="32">
        <f t="shared" si="52"/>
        <v>0</v>
      </c>
      <c r="N184" s="33">
        <f t="shared" si="52"/>
        <v>0</v>
      </c>
    </row>
    <row r="185" spans="1:14" ht="13.5" thickBot="1">
      <c r="A185" s="40"/>
      <c r="B185" s="39"/>
      <c r="C185" s="39"/>
      <c r="D185" s="18" t="s">
        <v>16</v>
      </c>
      <c r="E185" s="31">
        <f t="shared" ref="E185:N185" si="53">SUM(E84,E101,E118,E134,E151,E168)</f>
        <v>0</v>
      </c>
      <c r="F185" s="32">
        <f t="shared" si="53"/>
        <v>0</v>
      </c>
      <c r="G185" s="32">
        <f t="shared" si="53"/>
        <v>0</v>
      </c>
      <c r="H185" s="32">
        <f t="shared" si="53"/>
        <v>0</v>
      </c>
      <c r="I185" s="32">
        <f t="shared" si="53"/>
        <v>0</v>
      </c>
      <c r="J185" s="32">
        <f t="shared" si="53"/>
        <v>0</v>
      </c>
      <c r="K185" s="32">
        <f t="shared" si="53"/>
        <v>0</v>
      </c>
      <c r="L185" s="32">
        <f t="shared" si="53"/>
        <v>0</v>
      </c>
      <c r="M185" s="32">
        <f t="shared" si="53"/>
        <v>0</v>
      </c>
      <c r="N185" s="33">
        <f t="shared" si="53"/>
        <v>0</v>
      </c>
    </row>
    <row r="186" spans="1:14" ht="13.5" thickBot="1">
      <c r="A186" s="40"/>
      <c r="B186" s="39"/>
      <c r="C186" s="39"/>
      <c r="D186" s="18" t="s">
        <v>16</v>
      </c>
      <c r="E186" s="31">
        <f t="shared" ref="E186:N186" si="54">SUM(E85,E102,E119,E135,E152,E169)</f>
        <v>0</v>
      </c>
      <c r="F186" s="32">
        <f t="shared" si="54"/>
        <v>0</v>
      </c>
      <c r="G186" s="32">
        <f t="shared" si="54"/>
        <v>0</v>
      </c>
      <c r="H186" s="32">
        <f t="shared" si="54"/>
        <v>0</v>
      </c>
      <c r="I186" s="32">
        <f t="shared" si="54"/>
        <v>0</v>
      </c>
      <c r="J186" s="32">
        <f t="shared" si="54"/>
        <v>0</v>
      </c>
      <c r="K186" s="32">
        <f t="shared" si="54"/>
        <v>0</v>
      </c>
      <c r="L186" s="32">
        <f t="shared" si="54"/>
        <v>0</v>
      </c>
      <c r="M186" s="32">
        <f t="shared" si="54"/>
        <v>0</v>
      </c>
      <c r="N186" s="33">
        <f t="shared" si="54"/>
        <v>0</v>
      </c>
    </row>
    <row r="187" spans="1:14" ht="15.75" thickBot="1">
      <c r="A187" s="40"/>
      <c r="B187" s="39"/>
      <c r="C187" s="39"/>
      <c r="D187" s="22" t="s">
        <v>17</v>
      </c>
      <c r="E187" s="23">
        <f>SUM(E176:E186)</f>
        <v>0</v>
      </c>
      <c r="F187" s="24">
        <f t="shared" ref="F187:N187" si="55">SUM(F176:F186)</f>
        <v>0</v>
      </c>
      <c r="G187" s="24">
        <f t="shared" si="55"/>
        <v>0</v>
      </c>
      <c r="H187" s="24">
        <f t="shared" si="55"/>
        <v>0</v>
      </c>
      <c r="I187" s="24">
        <f t="shared" si="55"/>
        <v>0</v>
      </c>
      <c r="J187" s="24">
        <f t="shared" si="55"/>
        <v>0</v>
      </c>
      <c r="K187" s="24">
        <f t="shared" si="55"/>
        <v>0</v>
      </c>
      <c r="L187" s="24">
        <f t="shared" si="55"/>
        <v>0</v>
      </c>
      <c r="M187" s="24">
        <f t="shared" si="55"/>
        <v>0</v>
      </c>
      <c r="N187" s="25">
        <f t="shared" si="55"/>
        <v>0</v>
      </c>
    </row>
    <row r="188" spans="1:14" ht="13.5" thickBot="1">
      <c r="A188" s="40"/>
      <c r="B188" s="39"/>
      <c r="C188" s="39"/>
      <c r="D188" s="18" t="s">
        <v>18</v>
      </c>
      <c r="E188" s="31" t="e">
        <f>SUM(E87,E104,#REF!,E137,E154,E171)</f>
        <v>#REF!</v>
      </c>
      <c r="F188" s="32" t="e">
        <f>SUM(F87,F104,#REF!,F137,F154,F171)</f>
        <v>#REF!</v>
      </c>
      <c r="G188" s="32" t="e">
        <f>SUM(G87,G104,#REF!,G137,G154,G171)</f>
        <v>#REF!</v>
      </c>
      <c r="H188" s="32" t="e">
        <f>SUM(H87,H104,#REF!,H137,H154,H171)</f>
        <v>#REF!</v>
      </c>
      <c r="I188" s="32" t="e">
        <f>SUM(I87,I104,#REF!,I137,I154,I171)</f>
        <v>#REF!</v>
      </c>
      <c r="J188" s="32" t="e">
        <f>SUM(J87,J104,#REF!,J137,J154,J171)</f>
        <v>#REF!</v>
      </c>
      <c r="K188" s="32" t="e">
        <f>SUM(K87,K104,#REF!,K137,K154,K171)</f>
        <v>#REF!</v>
      </c>
      <c r="L188" s="32" t="e">
        <f>SUM(L87,L104,#REF!,L137,L154,L171)</f>
        <v>#REF!</v>
      </c>
      <c r="M188" s="32" t="e">
        <f>SUM(M87,M104,#REF!,M137,M154,M171)</f>
        <v>#REF!</v>
      </c>
      <c r="N188" s="33" t="e">
        <f>SUM(N87,N104,#REF!,N137,N154,N171)</f>
        <v>#REF!</v>
      </c>
    </row>
    <row r="189" spans="1:14" ht="13.5" thickBot="1">
      <c r="A189" s="40"/>
      <c r="B189" s="39"/>
      <c r="C189" s="39"/>
      <c r="D189" s="18" t="s">
        <v>19</v>
      </c>
      <c r="E189" s="31">
        <f t="shared" ref="E189:N189" si="56">SUM(E88,E105,E121,E138,E155,E172)</f>
        <v>0</v>
      </c>
      <c r="F189" s="32">
        <f t="shared" si="56"/>
        <v>0</v>
      </c>
      <c r="G189" s="32">
        <f t="shared" si="56"/>
        <v>0</v>
      </c>
      <c r="H189" s="32">
        <f t="shared" si="56"/>
        <v>0</v>
      </c>
      <c r="I189" s="32">
        <f t="shared" si="56"/>
        <v>0</v>
      </c>
      <c r="J189" s="32">
        <f t="shared" si="56"/>
        <v>0</v>
      </c>
      <c r="K189" s="32">
        <f t="shared" si="56"/>
        <v>0</v>
      </c>
      <c r="L189" s="32">
        <f t="shared" si="56"/>
        <v>0</v>
      </c>
      <c r="M189" s="32">
        <f t="shared" si="56"/>
        <v>0</v>
      </c>
      <c r="N189" s="33">
        <f t="shared" si="56"/>
        <v>0</v>
      </c>
    </row>
    <row r="190" spans="1:14" ht="13.5" thickBot="1">
      <c r="A190" s="40"/>
      <c r="B190" s="39"/>
      <c r="C190" s="39"/>
      <c r="D190" s="18" t="s">
        <v>20</v>
      </c>
      <c r="E190" s="31">
        <f t="shared" ref="E190:N190" si="57">SUM(E89,E106,E122,E139,E156,E173)</f>
        <v>0</v>
      </c>
      <c r="F190" s="32">
        <f t="shared" si="57"/>
        <v>0</v>
      </c>
      <c r="G190" s="32">
        <f t="shared" si="57"/>
        <v>0</v>
      </c>
      <c r="H190" s="32">
        <f t="shared" si="57"/>
        <v>0</v>
      </c>
      <c r="I190" s="32">
        <f t="shared" si="57"/>
        <v>0</v>
      </c>
      <c r="J190" s="32">
        <f t="shared" si="57"/>
        <v>0</v>
      </c>
      <c r="K190" s="32">
        <f t="shared" si="57"/>
        <v>0</v>
      </c>
      <c r="L190" s="32">
        <f t="shared" si="57"/>
        <v>0</v>
      </c>
      <c r="M190" s="32">
        <f t="shared" si="57"/>
        <v>0</v>
      </c>
      <c r="N190" s="33">
        <f t="shared" si="57"/>
        <v>0</v>
      </c>
    </row>
    <row r="191" spans="1:14" ht="15.75" thickBot="1">
      <c r="A191" s="40"/>
      <c r="B191" s="39"/>
      <c r="C191" s="39"/>
      <c r="D191" s="22" t="s">
        <v>21</v>
      </c>
      <c r="E191" s="23" t="e">
        <f>SUM(E188:E190)</f>
        <v>#REF!</v>
      </c>
      <c r="F191" s="24" t="e">
        <f t="shared" ref="F191:N191" si="58">SUM(F188:F190)</f>
        <v>#REF!</v>
      </c>
      <c r="G191" s="24" t="e">
        <f t="shared" si="58"/>
        <v>#REF!</v>
      </c>
      <c r="H191" s="24" t="e">
        <f t="shared" si="58"/>
        <v>#REF!</v>
      </c>
      <c r="I191" s="24" t="e">
        <f t="shared" si="58"/>
        <v>#REF!</v>
      </c>
      <c r="J191" s="24" t="e">
        <f t="shared" si="58"/>
        <v>#REF!</v>
      </c>
      <c r="K191" s="24" t="e">
        <f t="shared" si="58"/>
        <v>#REF!</v>
      </c>
      <c r="L191" s="24" t="e">
        <f t="shared" si="58"/>
        <v>#REF!</v>
      </c>
      <c r="M191" s="24" t="e">
        <f t="shared" si="58"/>
        <v>#REF!</v>
      </c>
      <c r="N191" s="25" t="e">
        <f t="shared" si="58"/>
        <v>#REF!</v>
      </c>
    </row>
    <row r="192" spans="1:14" ht="15.75" thickBot="1">
      <c r="A192" s="40"/>
      <c r="B192" s="39"/>
      <c r="C192" s="39"/>
      <c r="D192" s="27" t="s">
        <v>43</v>
      </c>
      <c r="E192" s="28" t="e">
        <f t="shared" ref="E192:N192" si="59">SUM(E191,E187)</f>
        <v>#REF!</v>
      </c>
      <c r="F192" s="29" t="e">
        <f t="shared" si="59"/>
        <v>#REF!</v>
      </c>
      <c r="G192" s="29" t="e">
        <f t="shared" si="59"/>
        <v>#REF!</v>
      </c>
      <c r="H192" s="29" t="e">
        <f t="shared" si="59"/>
        <v>#REF!</v>
      </c>
      <c r="I192" s="29" t="e">
        <f t="shared" si="59"/>
        <v>#REF!</v>
      </c>
      <c r="J192" s="29" t="e">
        <f t="shared" si="59"/>
        <v>#REF!</v>
      </c>
      <c r="K192" s="29" t="e">
        <f t="shared" si="59"/>
        <v>#REF!</v>
      </c>
      <c r="L192" s="29" t="e">
        <f t="shared" si="59"/>
        <v>#REF!</v>
      </c>
      <c r="M192" s="29" t="e">
        <f t="shared" si="59"/>
        <v>#REF!</v>
      </c>
      <c r="N192" s="30" t="e">
        <f t="shared" si="59"/>
        <v>#REF!</v>
      </c>
    </row>
    <row r="193" spans="1:14" ht="13.5" thickBot="1">
      <c r="A193" s="39" t="s">
        <v>44</v>
      </c>
      <c r="B193" s="39" t="s">
        <v>44</v>
      </c>
      <c r="C193" s="39" t="s">
        <v>45</v>
      </c>
      <c r="D193" s="18" t="s">
        <v>8</v>
      </c>
      <c r="E193" s="19"/>
      <c r="F193" s="20"/>
      <c r="G193" s="20"/>
      <c r="H193" s="20"/>
      <c r="I193" s="20"/>
      <c r="J193" s="20"/>
      <c r="K193" s="20"/>
      <c r="L193" s="20"/>
      <c r="M193" s="20"/>
      <c r="N193" s="21"/>
    </row>
    <row r="194" spans="1:14" ht="13.5" thickBot="1">
      <c r="A194" s="39"/>
      <c r="B194" s="39"/>
      <c r="C194" s="39"/>
      <c r="D194" s="18" t="s">
        <v>9</v>
      </c>
      <c r="E194" s="19"/>
      <c r="F194" s="20"/>
      <c r="G194" s="20"/>
      <c r="H194" s="20"/>
      <c r="I194" s="20"/>
      <c r="J194" s="20"/>
      <c r="K194" s="20"/>
      <c r="L194" s="20"/>
      <c r="M194" s="20"/>
      <c r="N194" s="21"/>
    </row>
    <row r="195" spans="1:14" ht="13.5" thickBot="1">
      <c r="A195" s="39"/>
      <c r="B195" s="39"/>
      <c r="C195" s="39"/>
      <c r="D195" s="18" t="s">
        <v>10</v>
      </c>
      <c r="E195" s="19"/>
      <c r="F195" s="20"/>
      <c r="G195" s="20"/>
      <c r="H195" s="20"/>
      <c r="I195" s="20"/>
      <c r="J195" s="20"/>
      <c r="K195" s="20"/>
      <c r="L195" s="20"/>
      <c r="M195" s="20"/>
      <c r="N195" s="21"/>
    </row>
    <row r="196" spans="1:14" ht="13.5" thickBot="1">
      <c r="A196" s="39"/>
      <c r="B196" s="39"/>
      <c r="C196" s="39"/>
      <c r="D196" s="18" t="s">
        <v>11</v>
      </c>
      <c r="E196" s="19"/>
      <c r="F196" s="20"/>
      <c r="G196" s="20"/>
      <c r="H196" s="20"/>
      <c r="I196" s="20"/>
      <c r="J196" s="20"/>
      <c r="K196" s="20"/>
      <c r="L196" s="20"/>
      <c r="M196" s="20"/>
      <c r="N196" s="21"/>
    </row>
    <row r="197" spans="1:14" ht="13.5" thickBot="1">
      <c r="A197" s="39"/>
      <c r="B197" s="39"/>
      <c r="C197" s="39"/>
      <c r="D197" s="18" t="s">
        <v>12</v>
      </c>
      <c r="E197" s="19"/>
      <c r="F197" s="20"/>
      <c r="G197" s="20"/>
      <c r="H197" s="20"/>
      <c r="I197" s="20"/>
      <c r="J197" s="20"/>
      <c r="K197" s="20"/>
      <c r="L197" s="20"/>
      <c r="M197" s="20"/>
      <c r="N197" s="21"/>
    </row>
    <row r="198" spans="1:14" ht="13.5" thickBot="1">
      <c r="A198" s="39"/>
      <c r="B198" s="39"/>
      <c r="C198" s="39"/>
      <c r="D198" s="18" t="s">
        <v>13</v>
      </c>
      <c r="E198" s="19"/>
      <c r="F198" s="20"/>
      <c r="G198" s="20"/>
      <c r="H198" s="20"/>
      <c r="I198" s="20"/>
      <c r="J198" s="20"/>
      <c r="K198" s="20"/>
      <c r="L198" s="20"/>
      <c r="M198" s="20"/>
      <c r="N198" s="21"/>
    </row>
    <row r="199" spans="1:14" ht="13.5" thickBot="1">
      <c r="A199" s="39"/>
      <c r="B199" s="39"/>
      <c r="C199" s="39"/>
      <c r="D199" s="18" t="s">
        <v>14</v>
      </c>
      <c r="E199" s="19"/>
      <c r="F199" s="20"/>
      <c r="G199" s="20"/>
      <c r="H199" s="20"/>
      <c r="I199" s="20"/>
      <c r="J199" s="20"/>
      <c r="K199" s="20"/>
      <c r="L199" s="20"/>
      <c r="M199" s="20"/>
      <c r="N199" s="21"/>
    </row>
    <row r="200" spans="1:14" ht="13.5" thickBot="1">
      <c r="A200" s="39"/>
      <c r="B200" s="39"/>
      <c r="C200" s="39"/>
      <c r="D200" s="18" t="s">
        <v>15</v>
      </c>
      <c r="E200" s="19"/>
      <c r="F200" s="20"/>
      <c r="G200" s="20"/>
      <c r="H200" s="20"/>
      <c r="I200" s="20"/>
      <c r="J200" s="20"/>
      <c r="K200" s="20"/>
      <c r="L200" s="20"/>
      <c r="M200" s="20"/>
      <c r="N200" s="21"/>
    </row>
    <row r="201" spans="1:14" ht="13.5" thickBot="1">
      <c r="A201" s="39"/>
      <c r="B201" s="39"/>
      <c r="C201" s="39"/>
      <c r="D201" s="18" t="s">
        <v>16</v>
      </c>
      <c r="E201" s="19"/>
      <c r="F201" s="20"/>
      <c r="G201" s="20"/>
      <c r="H201" s="20"/>
      <c r="I201" s="20"/>
      <c r="J201" s="20"/>
      <c r="K201" s="20"/>
      <c r="L201" s="20"/>
      <c r="M201" s="20"/>
      <c r="N201" s="21"/>
    </row>
    <row r="202" spans="1:14" ht="13.5" thickBot="1">
      <c r="A202" s="39"/>
      <c r="B202" s="39"/>
      <c r="C202" s="39"/>
      <c r="D202" s="18" t="s">
        <v>16</v>
      </c>
      <c r="E202" s="19"/>
      <c r="F202" s="20"/>
      <c r="G202" s="20"/>
      <c r="H202" s="20"/>
      <c r="I202" s="20"/>
      <c r="J202" s="20"/>
      <c r="K202" s="20"/>
      <c r="L202" s="20"/>
      <c r="M202" s="20"/>
      <c r="N202" s="21"/>
    </row>
    <row r="203" spans="1:14" ht="13.5" thickBot="1">
      <c r="A203" s="39"/>
      <c r="B203" s="39"/>
      <c r="C203" s="39"/>
      <c r="D203" s="18" t="s">
        <v>16</v>
      </c>
      <c r="E203" s="19"/>
      <c r="F203" s="20"/>
      <c r="G203" s="20"/>
      <c r="H203" s="20"/>
      <c r="I203" s="20"/>
      <c r="J203" s="20"/>
      <c r="K203" s="20"/>
      <c r="L203" s="20"/>
      <c r="M203" s="20"/>
      <c r="N203" s="21"/>
    </row>
    <row r="204" spans="1:14" ht="15.75" thickBot="1">
      <c r="A204" s="39"/>
      <c r="B204" s="39"/>
      <c r="C204" s="39"/>
      <c r="D204" s="22" t="s">
        <v>17</v>
      </c>
      <c r="E204" s="23">
        <f>SUM(E193:E203)</f>
        <v>0</v>
      </c>
      <c r="F204" s="24">
        <f t="shared" ref="F204:N204" si="60">SUM(F193:F203)</f>
        <v>0</v>
      </c>
      <c r="G204" s="24">
        <f t="shared" si="60"/>
        <v>0</v>
      </c>
      <c r="H204" s="24">
        <f t="shared" si="60"/>
        <v>0</v>
      </c>
      <c r="I204" s="24">
        <f t="shared" si="60"/>
        <v>0</v>
      </c>
      <c r="J204" s="24">
        <f t="shared" si="60"/>
        <v>0</v>
      </c>
      <c r="K204" s="24">
        <f t="shared" si="60"/>
        <v>0</v>
      </c>
      <c r="L204" s="24">
        <f t="shared" si="60"/>
        <v>0</v>
      </c>
      <c r="M204" s="24">
        <f t="shared" si="60"/>
        <v>0</v>
      </c>
      <c r="N204" s="25">
        <f t="shared" si="60"/>
        <v>0</v>
      </c>
    </row>
    <row r="205" spans="1:14" ht="13.5" thickBot="1">
      <c r="A205" s="39"/>
      <c r="B205" s="39"/>
      <c r="C205" s="39"/>
      <c r="D205" s="18" t="s">
        <v>18</v>
      </c>
      <c r="E205" s="19"/>
      <c r="F205" s="20"/>
      <c r="G205" s="20"/>
      <c r="H205" s="20"/>
      <c r="I205" s="20"/>
      <c r="J205" s="20"/>
      <c r="K205" s="20"/>
      <c r="L205" s="20"/>
      <c r="M205" s="20"/>
      <c r="N205" s="21"/>
    </row>
    <row r="206" spans="1:14" ht="13.5" thickBot="1">
      <c r="A206" s="39"/>
      <c r="B206" s="39"/>
      <c r="C206" s="39"/>
      <c r="D206" s="18" t="s">
        <v>19</v>
      </c>
      <c r="E206" s="19"/>
      <c r="F206" s="20"/>
      <c r="G206" s="20"/>
      <c r="H206" s="20"/>
      <c r="I206" s="20"/>
      <c r="J206" s="20"/>
      <c r="K206" s="20"/>
      <c r="L206" s="20"/>
      <c r="M206" s="20"/>
      <c r="N206" s="21"/>
    </row>
    <row r="207" spans="1:14" ht="13.5" thickBot="1">
      <c r="A207" s="39"/>
      <c r="B207" s="39"/>
      <c r="C207" s="39"/>
      <c r="D207" s="18" t="s">
        <v>20</v>
      </c>
      <c r="E207" s="19"/>
      <c r="F207" s="20"/>
      <c r="G207" s="20"/>
      <c r="H207" s="20"/>
      <c r="I207" s="20"/>
      <c r="J207" s="20"/>
      <c r="K207" s="20"/>
      <c r="L207" s="20"/>
      <c r="M207" s="20"/>
      <c r="N207" s="21"/>
    </row>
    <row r="208" spans="1:14" ht="15.75" thickBot="1">
      <c r="A208" s="39"/>
      <c r="B208" s="39"/>
      <c r="C208" s="39"/>
      <c r="D208" s="22" t="s">
        <v>21</v>
      </c>
      <c r="E208" s="23">
        <f>SUM(E205:E207)</f>
        <v>0</v>
      </c>
      <c r="F208" s="24">
        <f t="shared" ref="F208:N208" si="61">SUM(F205:F207)</f>
        <v>0</v>
      </c>
      <c r="G208" s="24">
        <f t="shared" si="61"/>
        <v>0</v>
      </c>
      <c r="H208" s="24">
        <f t="shared" si="61"/>
        <v>0</v>
      </c>
      <c r="I208" s="24">
        <f t="shared" si="61"/>
        <v>0</v>
      </c>
      <c r="J208" s="24">
        <f t="shared" si="61"/>
        <v>0</v>
      </c>
      <c r="K208" s="24">
        <f t="shared" si="61"/>
        <v>0</v>
      </c>
      <c r="L208" s="24">
        <f t="shared" si="61"/>
        <v>0</v>
      </c>
      <c r="M208" s="24">
        <f t="shared" si="61"/>
        <v>0</v>
      </c>
      <c r="N208" s="25">
        <f t="shared" si="61"/>
        <v>0</v>
      </c>
    </row>
    <row r="209" spans="1:14" ht="15.75" thickBot="1">
      <c r="A209" s="39"/>
      <c r="B209" s="39"/>
      <c r="C209" s="39"/>
      <c r="D209" s="27" t="s">
        <v>46</v>
      </c>
      <c r="E209" s="28">
        <f t="shared" ref="E209:N209" si="62">SUM(E208,E204)</f>
        <v>0</v>
      </c>
      <c r="F209" s="29">
        <f t="shared" si="62"/>
        <v>0</v>
      </c>
      <c r="G209" s="29">
        <f t="shared" si="62"/>
        <v>0</v>
      </c>
      <c r="H209" s="29">
        <f t="shared" si="62"/>
        <v>0</v>
      </c>
      <c r="I209" s="29">
        <f t="shared" si="62"/>
        <v>0</v>
      </c>
      <c r="J209" s="29">
        <f t="shared" si="62"/>
        <v>0</v>
      </c>
      <c r="K209" s="29">
        <f t="shared" si="62"/>
        <v>0</v>
      </c>
      <c r="L209" s="29">
        <f t="shared" si="62"/>
        <v>0</v>
      </c>
      <c r="M209" s="29">
        <f t="shared" si="62"/>
        <v>0</v>
      </c>
      <c r="N209" s="30">
        <f t="shared" si="62"/>
        <v>0</v>
      </c>
    </row>
    <row r="210" spans="1:14" ht="13.5" thickBot="1">
      <c r="A210" s="39" t="s">
        <v>44</v>
      </c>
      <c r="B210" s="39" t="s">
        <v>44</v>
      </c>
      <c r="C210" s="39" t="s">
        <v>47</v>
      </c>
      <c r="D210" s="18" t="s">
        <v>8</v>
      </c>
      <c r="E210" s="19"/>
      <c r="F210" s="20"/>
      <c r="G210" s="20"/>
      <c r="H210" s="20"/>
      <c r="I210" s="20"/>
      <c r="J210" s="20"/>
      <c r="K210" s="20"/>
      <c r="L210" s="20"/>
      <c r="M210" s="20"/>
      <c r="N210" s="21"/>
    </row>
    <row r="211" spans="1:14" ht="13.5" thickBot="1">
      <c r="A211" s="39"/>
      <c r="B211" s="39"/>
      <c r="C211" s="39"/>
      <c r="D211" s="18" t="s">
        <v>9</v>
      </c>
      <c r="E211" s="19"/>
      <c r="F211" s="20"/>
      <c r="G211" s="20"/>
      <c r="H211" s="20"/>
      <c r="I211" s="20"/>
      <c r="J211" s="20"/>
      <c r="K211" s="20"/>
      <c r="L211" s="20"/>
      <c r="M211" s="20"/>
      <c r="N211" s="21"/>
    </row>
    <row r="212" spans="1:14" ht="13.5" thickBot="1">
      <c r="A212" s="39"/>
      <c r="B212" s="39"/>
      <c r="C212" s="39"/>
      <c r="D212" s="18" t="s">
        <v>10</v>
      </c>
      <c r="E212" s="19"/>
      <c r="F212" s="20"/>
      <c r="G212" s="20"/>
      <c r="H212" s="20"/>
      <c r="I212" s="20"/>
      <c r="J212" s="20"/>
      <c r="K212" s="20"/>
      <c r="L212" s="20"/>
      <c r="M212" s="20"/>
      <c r="N212" s="21"/>
    </row>
    <row r="213" spans="1:14" ht="13.5" thickBot="1">
      <c r="A213" s="39"/>
      <c r="B213" s="39"/>
      <c r="C213" s="39"/>
      <c r="D213" s="18" t="s">
        <v>11</v>
      </c>
      <c r="E213" s="19"/>
      <c r="F213" s="20"/>
      <c r="G213" s="20"/>
      <c r="H213" s="20"/>
      <c r="I213" s="20"/>
      <c r="J213" s="20"/>
      <c r="K213" s="20"/>
      <c r="L213" s="20"/>
      <c r="M213" s="20"/>
      <c r="N213" s="21"/>
    </row>
    <row r="214" spans="1:14" ht="13.5" thickBot="1">
      <c r="A214" s="39"/>
      <c r="B214" s="39"/>
      <c r="C214" s="39"/>
      <c r="D214" s="18" t="s">
        <v>12</v>
      </c>
      <c r="E214" s="19"/>
      <c r="F214" s="20"/>
      <c r="G214" s="20"/>
      <c r="H214" s="20"/>
      <c r="I214" s="20"/>
      <c r="J214" s="20"/>
      <c r="K214" s="20"/>
      <c r="L214" s="20"/>
      <c r="M214" s="20"/>
      <c r="N214" s="21"/>
    </row>
    <row r="215" spans="1:14" ht="13.5" thickBot="1">
      <c r="A215" s="39"/>
      <c r="B215" s="39"/>
      <c r="C215" s="39"/>
      <c r="D215" s="18" t="s">
        <v>13</v>
      </c>
      <c r="E215" s="19"/>
      <c r="F215" s="20"/>
      <c r="G215" s="20"/>
      <c r="H215" s="20"/>
      <c r="I215" s="20"/>
      <c r="J215" s="20"/>
      <c r="K215" s="20"/>
      <c r="L215" s="20"/>
      <c r="M215" s="20"/>
      <c r="N215" s="21"/>
    </row>
    <row r="216" spans="1:14" ht="13.5" thickBot="1">
      <c r="A216" s="39"/>
      <c r="B216" s="39"/>
      <c r="C216" s="39"/>
      <c r="D216" s="18" t="s">
        <v>14</v>
      </c>
      <c r="E216" s="19"/>
      <c r="F216" s="20"/>
      <c r="G216" s="20"/>
      <c r="H216" s="20"/>
      <c r="I216" s="20"/>
      <c r="J216" s="20"/>
      <c r="K216" s="20"/>
      <c r="L216" s="20"/>
      <c r="M216" s="20"/>
      <c r="N216" s="21"/>
    </row>
    <row r="217" spans="1:14" ht="13.5" thickBot="1">
      <c r="A217" s="39"/>
      <c r="B217" s="39"/>
      <c r="C217" s="39"/>
      <c r="D217" s="18" t="s">
        <v>15</v>
      </c>
      <c r="E217" s="19"/>
      <c r="F217" s="20"/>
      <c r="G217" s="20"/>
      <c r="H217" s="20"/>
      <c r="I217" s="20"/>
      <c r="J217" s="20"/>
      <c r="K217" s="20"/>
      <c r="L217" s="20"/>
      <c r="M217" s="20"/>
      <c r="N217" s="21"/>
    </row>
    <row r="218" spans="1:14" ht="13.5" thickBot="1">
      <c r="A218" s="39"/>
      <c r="B218" s="39"/>
      <c r="C218" s="39"/>
      <c r="D218" s="18" t="s">
        <v>16</v>
      </c>
      <c r="E218" s="19"/>
      <c r="F218" s="20"/>
      <c r="G218" s="20"/>
      <c r="H218" s="20"/>
      <c r="I218" s="20"/>
      <c r="J218" s="20"/>
      <c r="K218" s="20"/>
      <c r="L218" s="20"/>
      <c r="M218" s="20"/>
      <c r="N218" s="21"/>
    </row>
    <row r="219" spans="1:14" ht="13.5" thickBot="1">
      <c r="A219" s="39"/>
      <c r="B219" s="39"/>
      <c r="C219" s="39"/>
      <c r="D219" s="18" t="s">
        <v>16</v>
      </c>
      <c r="E219" s="19"/>
      <c r="F219" s="20"/>
      <c r="G219" s="20"/>
      <c r="H219" s="20"/>
      <c r="I219" s="20"/>
      <c r="J219" s="20"/>
      <c r="K219" s="20"/>
      <c r="L219" s="20"/>
      <c r="M219" s="20"/>
      <c r="N219" s="21"/>
    </row>
    <row r="220" spans="1:14" ht="13.5" thickBot="1">
      <c r="A220" s="39"/>
      <c r="B220" s="39"/>
      <c r="C220" s="39"/>
      <c r="D220" s="18" t="s">
        <v>16</v>
      </c>
      <c r="E220" s="19"/>
      <c r="F220" s="20"/>
      <c r="G220" s="20"/>
      <c r="H220" s="20"/>
      <c r="I220" s="20"/>
      <c r="J220" s="20"/>
      <c r="K220" s="20"/>
      <c r="L220" s="20"/>
      <c r="M220" s="20"/>
      <c r="N220" s="21"/>
    </row>
    <row r="221" spans="1:14" ht="15.75" thickBot="1">
      <c r="A221" s="39"/>
      <c r="B221" s="39"/>
      <c r="C221" s="39"/>
      <c r="D221" s="22" t="s">
        <v>17</v>
      </c>
      <c r="E221" s="23">
        <f>SUM(E210:E220)</f>
        <v>0</v>
      </c>
      <c r="F221" s="24">
        <f t="shared" ref="F221:N221" si="63">SUM(F210:F220)</f>
        <v>0</v>
      </c>
      <c r="G221" s="24">
        <f t="shared" si="63"/>
        <v>0</v>
      </c>
      <c r="H221" s="24">
        <f t="shared" si="63"/>
        <v>0</v>
      </c>
      <c r="I221" s="24">
        <f t="shared" si="63"/>
        <v>0</v>
      </c>
      <c r="J221" s="24">
        <f t="shared" si="63"/>
        <v>0</v>
      </c>
      <c r="K221" s="24">
        <f t="shared" si="63"/>
        <v>0</v>
      </c>
      <c r="L221" s="24">
        <f t="shared" si="63"/>
        <v>0</v>
      </c>
      <c r="M221" s="24">
        <f t="shared" si="63"/>
        <v>0</v>
      </c>
      <c r="N221" s="25">
        <f t="shared" si="63"/>
        <v>0</v>
      </c>
    </row>
    <row r="222" spans="1:14" ht="13.5" thickBot="1">
      <c r="A222" s="39"/>
      <c r="B222" s="39"/>
      <c r="C222" s="39"/>
      <c r="D222" s="18" t="s">
        <v>18</v>
      </c>
      <c r="E222" s="19"/>
      <c r="F222" s="20"/>
      <c r="G222" s="20"/>
      <c r="H222" s="20"/>
      <c r="I222" s="20"/>
      <c r="J222" s="20"/>
      <c r="K222" s="20"/>
      <c r="L222" s="20"/>
      <c r="M222" s="20"/>
      <c r="N222" s="21"/>
    </row>
    <row r="223" spans="1:14" ht="13.5" thickBot="1">
      <c r="A223" s="39"/>
      <c r="B223" s="39"/>
      <c r="C223" s="39"/>
      <c r="D223" s="18" t="s">
        <v>19</v>
      </c>
      <c r="E223" s="19"/>
      <c r="F223" s="20"/>
      <c r="G223" s="20"/>
      <c r="H223" s="20"/>
      <c r="I223" s="20"/>
      <c r="J223" s="20"/>
      <c r="K223" s="20"/>
      <c r="L223" s="20"/>
      <c r="M223" s="20"/>
      <c r="N223" s="21"/>
    </row>
    <row r="224" spans="1:14" ht="13.5" thickBot="1">
      <c r="A224" s="39"/>
      <c r="B224" s="39"/>
      <c r="C224" s="39"/>
      <c r="D224" s="18" t="s">
        <v>20</v>
      </c>
      <c r="E224" s="19"/>
      <c r="F224" s="20"/>
      <c r="G224" s="20"/>
      <c r="H224" s="20"/>
      <c r="I224" s="20"/>
      <c r="J224" s="20"/>
      <c r="K224" s="20"/>
      <c r="L224" s="20"/>
      <c r="M224" s="20"/>
      <c r="N224" s="21"/>
    </row>
    <row r="225" spans="1:14" ht="15.75" thickBot="1">
      <c r="A225" s="39"/>
      <c r="B225" s="39"/>
      <c r="C225" s="39"/>
      <c r="D225" s="22" t="s">
        <v>21</v>
      </c>
      <c r="E225" s="23">
        <f>SUM(E222:E224)</f>
        <v>0</v>
      </c>
      <c r="F225" s="24">
        <f t="shared" ref="F225:N225" si="64">SUM(F222:F224)</f>
        <v>0</v>
      </c>
      <c r="G225" s="24">
        <f t="shared" si="64"/>
        <v>0</v>
      </c>
      <c r="H225" s="24">
        <f t="shared" si="64"/>
        <v>0</v>
      </c>
      <c r="I225" s="24">
        <f t="shared" si="64"/>
        <v>0</v>
      </c>
      <c r="J225" s="24">
        <f t="shared" si="64"/>
        <v>0</v>
      </c>
      <c r="K225" s="24">
        <f t="shared" si="64"/>
        <v>0</v>
      </c>
      <c r="L225" s="24">
        <f t="shared" si="64"/>
        <v>0</v>
      </c>
      <c r="M225" s="24">
        <f t="shared" si="64"/>
        <v>0</v>
      </c>
      <c r="N225" s="25">
        <f t="shared" si="64"/>
        <v>0</v>
      </c>
    </row>
    <row r="226" spans="1:14" ht="15.75" thickBot="1">
      <c r="A226" s="39"/>
      <c r="B226" s="39"/>
      <c r="C226" s="39"/>
      <c r="D226" s="27" t="s">
        <v>48</v>
      </c>
      <c r="E226" s="28">
        <f t="shared" ref="E226:N226" si="65">SUM(E225,E221)</f>
        <v>0</v>
      </c>
      <c r="F226" s="29">
        <f t="shared" si="65"/>
        <v>0</v>
      </c>
      <c r="G226" s="29">
        <f t="shared" si="65"/>
        <v>0</v>
      </c>
      <c r="H226" s="29">
        <f t="shared" si="65"/>
        <v>0</v>
      </c>
      <c r="I226" s="29">
        <f t="shared" si="65"/>
        <v>0</v>
      </c>
      <c r="J226" s="29">
        <f t="shared" si="65"/>
        <v>0</v>
      </c>
      <c r="K226" s="29">
        <f t="shared" si="65"/>
        <v>0</v>
      </c>
      <c r="L226" s="29">
        <f t="shared" si="65"/>
        <v>0</v>
      </c>
      <c r="M226" s="29">
        <f t="shared" si="65"/>
        <v>0</v>
      </c>
      <c r="N226" s="30">
        <f t="shared" si="65"/>
        <v>0</v>
      </c>
    </row>
    <row r="227" spans="1:14" ht="13.5" thickBot="1">
      <c r="A227" s="39" t="s">
        <v>44</v>
      </c>
      <c r="B227" s="39" t="s">
        <v>44</v>
      </c>
      <c r="C227" s="39" t="s">
        <v>49</v>
      </c>
      <c r="D227" s="18" t="s">
        <v>8</v>
      </c>
      <c r="E227" s="19"/>
      <c r="F227" s="20"/>
      <c r="G227" s="20"/>
      <c r="H227" s="20"/>
      <c r="I227" s="20"/>
      <c r="J227" s="20"/>
      <c r="K227" s="20"/>
      <c r="L227" s="20"/>
      <c r="M227" s="20"/>
      <c r="N227" s="21"/>
    </row>
    <row r="228" spans="1:14" ht="13.5" thickBot="1">
      <c r="A228" s="39"/>
      <c r="B228" s="39"/>
      <c r="C228" s="39"/>
      <c r="D228" s="18" t="s">
        <v>9</v>
      </c>
      <c r="E228" s="19"/>
      <c r="F228" s="20"/>
      <c r="G228" s="20"/>
      <c r="H228" s="20"/>
      <c r="I228" s="20"/>
      <c r="J228" s="20"/>
      <c r="K228" s="20"/>
      <c r="L228" s="20"/>
      <c r="M228" s="20"/>
      <c r="N228" s="21"/>
    </row>
    <row r="229" spans="1:14" ht="13.5" thickBot="1">
      <c r="A229" s="39"/>
      <c r="B229" s="39"/>
      <c r="C229" s="39"/>
      <c r="D229" s="18" t="s">
        <v>10</v>
      </c>
      <c r="E229" s="19"/>
      <c r="F229" s="20"/>
      <c r="G229" s="20"/>
      <c r="H229" s="20"/>
      <c r="I229" s="20"/>
      <c r="J229" s="20"/>
      <c r="K229" s="20"/>
      <c r="L229" s="20"/>
      <c r="M229" s="20"/>
      <c r="N229" s="21"/>
    </row>
    <row r="230" spans="1:14" ht="13.5" thickBot="1">
      <c r="A230" s="39"/>
      <c r="B230" s="39"/>
      <c r="C230" s="39"/>
      <c r="D230" s="18" t="s">
        <v>11</v>
      </c>
      <c r="E230" s="19"/>
      <c r="F230" s="20"/>
      <c r="G230" s="20"/>
      <c r="H230" s="20"/>
      <c r="I230" s="20"/>
      <c r="J230" s="20"/>
      <c r="K230" s="20"/>
      <c r="L230" s="20"/>
      <c r="M230" s="20"/>
      <c r="N230" s="21"/>
    </row>
    <row r="231" spans="1:14" ht="13.5" thickBot="1">
      <c r="A231" s="39"/>
      <c r="B231" s="39"/>
      <c r="C231" s="39"/>
      <c r="D231" s="18" t="s">
        <v>12</v>
      </c>
      <c r="E231" s="19"/>
      <c r="F231" s="20"/>
      <c r="G231" s="20"/>
      <c r="H231" s="20"/>
      <c r="I231" s="20"/>
      <c r="J231" s="20"/>
      <c r="K231" s="20"/>
      <c r="L231" s="20"/>
      <c r="M231" s="20"/>
      <c r="N231" s="21"/>
    </row>
    <row r="232" spans="1:14" ht="13.5" thickBot="1">
      <c r="A232" s="39"/>
      <c r="B232" s="39"/>
      <c r="C232" s="39"/>
      <c r="D232" s="18" t="s">
        <v>13</v>
      </c>
      <c r="E232" s="19"/>
      <c r="F232" s="20"/>
      <c r="G232" s="20"/>
      <c r="H232" s="20"/>
      <c r="I232" s="20"/>
      <c r="J232" s="20"/>
      <c r="K232" s="20"/>
      <c r="L232" s="20"/>
      <c r="M232" s="20"/>
      <c r="N232" s="21"/>
    </row>
    <row r="233" spans="1:14" ht="13.5" thickBot="1">
      <c r="A233" s="39"/>
      <c r="B233" s="39"/>
      <c r="C233" s="39"/>
      <c r="D233" s="18" t="s">
        <v>14</v>
      </c>
      <c r="E233" s="19"/>
      <c r="F233" s="20"/>
      <c r="G233" s="20"/>
      <c r="H233" s="20"/>
      <c r="I233" s="20"/>
      <c r="J233" s="20"/>
      <c r="K233" s="20"/>
      <c r="L233" s="20"/>
      <c r="M233" s="20"/>
      <c r="N233" s="21"/>
    </row>
    <row r="234" spans="1:14" ht="13.5" thickBot="1">
      <c r="A234" s="39"/>
      <c r="B234" s="39"/>
      <c r="C234" s="39"/>
      <c r="D234" s="18" t="s">
        <v>15</v>
      </c>
      <c r="E234" s="19"/>
      <c r="F234" s="20"/>
      <c r="G234" s="20"/>
      <c r="H234" s="20"/>
      <c r="I234" s="20"/>
      <c r="J234" s="20"/>
      <c r="K234" s="20"/>
      <c r="L234" s="20"/>
      <c r="M234" s="20"/>
      <c r="N234" s="21"/>
    </row>
    <row r="235" spans="1:14" ht="13.5" thickBot="1">
      <c r="A235" s="39"/>
      <c r="B235" s="39"/>
      <c r="C235" s="39"/>
      <c r="D235" s="18" t="s">
        <v>16</v>
      </c>
      <c r="E235" s="19"/>
      <c r="F235" s="20"/>
      <c r="G235" s="20"/>
      <c r="H235" s="20"/>
      <c r="I235" s="20"/>
      <c r="J235" s="20"/>
      <c r="K235" s="20"/>
      <c r="L235" s="20"/>
      <c r="M235" s="20"/>
      <c r="N235" s="21"/>
    </row>
    <row r="236" spans="1:14" ht="13.5" thickBot="1">
      <c r="A236" s="39"/>
      <c r="B236" s="39"/>
      <c r="C236" s="39"/>
      <c r="D236" s="18" t="s">
        <v>16</v>
      </c>
      <c r="E236" s="19"/>
      <c r="F236" s="20"/>
      <c r="G236" s="20"/>
      <c r="H236" s="20"/>
      <c r="I236" s="20"/>
      <c r="J236" s="20"/>
      <c r="K236" s="20"/>
      <c r="L236" s="20"/>
      <c r="M236" s="20"/>
      <c r="N236" s="21"/>
    </row>
    <row r="237" spans="1:14" ht="13.5" thickBot="1">
      <c r="A237" s="39"/>
      <c r="B237" s="39"/>
      <c r="C237" s="39"/>
      <c r="D237" s="18" t="s">
        <v>16</v>
      </c>
      <c r="E237" s="19"/>
      <c r="F237" s="20"/>
      <c r="G237" s="20"/>
      <c r="H237" s="20"/>
      <c r="I237" s="20"/>
      <c r="J237" s="20"/>
      <c r="K237" s="20"/>
      <c r="L237" s="20"/>
      <c r="M237" s="20"/>
      <c r="N237" s="21"/>
    </row>
    <row r="238" spans="1:14" ht="15.75" thickBot="1">
      <c r="A238" s="39"/>
      <c r="B238" s="39"/>
      <c r="C238" s="39"/>
      <c r="D238" s="22" t="s">
        <v>17</v>
      </c>
      <c r="E238" s="23">
        <f>SUM(E227:E237)</f>
        <v>0</v>
      </c>
      <c r="F238" s="24">
        <f t="shared" ref="F238:N238" si="66">SUM(F227:F237)</f>
        <v>0</v>
      </c>
      <c r="G238" s="24">
        <f t="shared" si="66"/>
        <v>0</v>
      </c>
      <c r="H238" s="24">
        <f t="shared" si="66"/>
        <v>0</v>
      </c>
      <c r="I238" s="24">
        <f t="shared" si="66"/>
        <v>0</v>
      </c>
      <c r="J238" s="24">
        <f t="shared" si="66"/>
        <v>0</v>
      </c>
      <c r="K238" s="24">
        <f t="shared" si="66"/>
        <v>0</v>
      </c>
      <c r="L238" s="24">
        <f t="shared" si="66"/>
        <v>0</v>
      </c>
      <c r="M238" s="24">
        <f t="shared" si="66"/>
        <v>0</v>
      </c>
      <c r="N238" s="25">
        <f t="shared" si="66"/>
        <v>0</v>
      </c>
    </row>
    <row r="239" spans="1:14" ht="13.5" thickBot="1">
      <c r="A239" s="39"/>
      <c r="B239" s="39"/>
      <c r="C239" s="39"/>
      <c r="D239" s="18" t="s">
        <v>18</v>
      </c>
      <c r="E239" s="19"/>
      <c r="F239" s="20"/>
      <c r="G239" s="20"/>
      <c r="H239" s="20"/>
      <c r="I239" s="20"/>
      <c r="J239" s="20"/>
      <c r="K239" s="20"/>
      <c r="L239" s="20"/>
      <c r="M239" s="20"/>
      <c r="N239" s="21"/>
    </row>
    <row r="240" spans="1:14" ht="13.5" thickBot="1">
      <c r="A240" s="39"/>
      <c r="B240" s="39"/>
      <c r="C240" s="39"/>
      <c r="D240" s="18" t="s">
        <v>19</v>
      </c>
      <c r="E240" s="19"/>
      <c r="F240" s="20"/>
      <c r="G240" s="20"/>
      <c r="H240" s="20"/>
      <c r="I240" s="20"/>
      <c r="J240" s="20"/>
      <c r="K240" s="20"/>
      <c r="L240" s="20"/>
      <c r="M240" s="20"/>
      <c r="N240" s="21"/>
    </row>
    <row r="241" spans="1:14" ht="13.5" thickBot="1">
      <c r="A241" s="39"/>
      <c r="B241" s="39"/>
      <c r="C241" s="39"/>
      <c r="D241" s="18" t="s">
        <v>20</v>
      </c>
      <c r="E241" s="19"/>
      <c r="F241" s="20"/>
      <c r="G241" s="20"/>
      <c r="H241" s="20"/>
      <c r="I241" s="20"/>
      <c r="J241" s="20"/>
      <c r="K241" s="20"/>
      <c r="L241" s="20"/>
      <c r="M241" s="20"/>
      <c r="N241" s="21"/>
    </row>
    <row r="242" spans="1:14" ht="15.75" thickBot="1">
      <c r="A242" s="39"/>
      <c r="B242" s="39"/>
      <c r="C242" s="39"/>
      <c r="D242" s="22" t="s">
        <v>21</v>
      </c>
      <c r="E242" s="23">
        <f>SUM(E239:E241)</f>
        <v>0</v>
      </c>
      <c r="F242" s="24">
        <f t="shared" ref="F242:N242" si="67">SUM(F239:F241)</f>
        <v>0</v>
      </c>
      <c r="G242" s="24">
        <f t="shared" si="67"/>
        <v>0</v>
      </c>
      <c r="H242" s="24">
        <f t="shared" si="67"/>
        <v>0</v>
      </c>
      <c r="I242" s="24">
        <f t="shared" si="67"/>
        <v>0</v>
      </c>
      <c r="J242" s="24">
        <f t="shared" si="67"/>
        <v>0</v>
      </c>
      <c r="K242" s="24">
        <f t="shared" si="67"/>
        <v>0</v>
      </c>
      <c r="L242" s="24">
        <f t="shared" si="67"/>
        <v>0</v>
      </c>
      <c r="M242" s="24">
        <f t="shared" si="67"/>
        <v>0</v>
      </c>
      <c r="N242" s="25">
        <f t="shared" si="67"/>
        <v>0</v>
      </c>
    </row>
    <row r="243" spans="1:14" ht="15.75" thickBot="1">
      <c r="A243" s="39"/>
      <c r="B243" s="39"/>
      <c r="C243" s="39"/>
      <c r="D243" s="27" t="s">
        <v>50</v>
      </c>
      <c r="E243" s="28">
        <f t="shared" ref="E243:N243" si="68">SUM(E242,E238)</f>
        <v>0</v>
      </c>
      <c r="F243" s="29">
        <f t="shared" si="68"/>
        <v>0</v>
      </c>
      <c r="G243" s="29">
        <f t="shared" si="68"/>
        <v>0</v>
      </c>
      <c r="H243" s="29">
        <f t="shared" si="68"/>
        <v>0</v>
      </c>
      <c r="I243" s="29">
        <f t="shared" si="68"/>
        <v>0</v>
      </c>
      <c r="J243" s="29">
        <f t="shared" si="68"/>
        <v>0</v>
      </c>
      <c r="K243" s="29">
        <f t="shared" si="68"/>
        <v>0</v>
      </c>
      <c r="L243" s="29">
        <f t="shared" si="68"/>
        <v>0</v>
      </c>
      <c r="M243" s="29">
        <f t="shared" si="68"/>
        <v>0</v>
      </c>
      <c r="N243" s="30">
        <f t="shared" si="68"/>
        <v>0</v>
      </c>
    </row>
    <row r="244" spans="1:14" ht="13.5" thickBot="1">
      <c r="A244" s="39" t="s">
        <v>44</v>
      </c>
      <c r="B244" s="39" t="s">
        <v>44</v>
      </c>
      <c r="C244" s="39" t="s">
        <v>51</v>
      </c>
      <c r="D244" s="18" t="s">
        <v>8</v>
      </c>
      <c r="E244" s="19"/>
      <c r="F244" s="20"/>
      <c r="G244" s="20"/>
      <c r="H244" s="20"/>
      <c r="I244" s="20"/>
      <c r="J244" s="20"/>
      <c r="K244" s="20"/>
      <c r="L244" s="20"/>
      <c r="M244" s="20"/>
      <c r="N244" s="21"/>
    </row>
    <row r="245" spans="1:14" ht="13.5" thickBot="1">
      <c r="A245" s="39"/>
      <c r="B245" s="39"/>
      <c r="C245" s="39"/>
      <c r="D245" s="18" t="s">
        <v>9</v>
      </c>
      <c r="E245" s="19"/>
      <c r="F245" s="20"/>
      <c r="G245" s="20"/>
      <c r="H245" s="20"/>
      <c r="I245" s="20"/>
      <c r="J245" s="20"/>
      <c r="K245" s="20"/>
      <c r="L245" s="20"/>
      <c r="M245" s="20"/>
      <c r="N245" s="21"/>
    </row>
    <row r="246" spans="1:14" ht="13.5" thickBot="1">
      <c r="A246" s="39"/>
      <c r="B246" s="39"/>
      <c r="C246" s="39"/>
      <c r="D246" s="18" t="s">
        <v>10</v>
      </c>
      <c r="E246" s="19"/>
      <c r="F246" s="20"/>
      <c r="G246" s="20"/>
      <c r="H246" s="20"/>
      <c r="I246" s="20"/>
      <c r="J246" s="20"/>
      <c r="K246" s="20"/>
      <c r="L246" s="20"/>
      <c r="M246" s="20"/>
      <c r="N246" s="21"/>
    </row>
    <row r="247" spans="1:14" ht="13.5" thickBot="1">
      <c r="A247" s="39"/>
      <c r="B247" s="39"/>
      <c r="C247" s="39"/>
      <c r="D247" s="18" t="s">
        <v>11</v>
      </c>
      <c r="E247" s="19"/>
      <c r="F247" s="20"/>
      <c r="G247" s="20"/>
      <c r="H247" s="20"/>
      <c r="I247" s="20"/>
      <c r="J247" s="20"/>
      <c r="K247" s="20"/>
      <c r="L247" s="20"/>
      <c r="M247" s="20"/>
      <c r="N247" s="21"/>
    </row>
    <row r="248" spans="1:14" ht="13.5" thickBot="1">
      <c r="A248" s="39"/>
      <c r="B248" s="39"/>
      <c r="C248" s="39"/>
      <c r="D248" s="18" t="s">
        <v>12</v>
      </c>
      <c r="E248" s="19"/>
      <c r="F248" s="20"/>
      <c r="G248" s="20"/>
      <c r="H248" s="20"/>
      <c r="I248" s="20"/>
      <c r="J248" s="20"/>
      <c r="K248" s="20"/>
      <c r="L248" s="20"/>
      <c r="M248" s="20"/>
      <c r="N248" s="21"/>
    </row>
    <row r="249" spans="1:14" ht="13.5" thickBot="1">
      <c r="A249" s="39"/>
      <c r="B249" s="39"/>
      <c r="C249" s="39"/>
      <c r="D249" s="18" t="s">
        <v>13</v>
      </c>
      <c r="E249" s="19"/>
      <c r="F249" s="20"/>
      <c r="G249" s="20"/>
      <c r="H249" s="20"/>
      <c r="I249" s="20"/>
      <c r="J249" s="20"/>
      <c r="K249" s="20"/>
      <c r="L249" s="20"/>
      <c r="M249" s="20"/>
      <c r="N249" s="21"/>
    </row>
    <row r="250" spans="1:14" ht="13.5" thickBot="1">
      <c r="A250" s="39"/>
      <c r="B250" s="39"/>
      <c r="C250" s="39"/>
      <c r="D250" s="18" t="s">
        <v>14</v>
      </c>
      <c r="E250" s="19"/>
      <c r="F250" s="20"/>
      <c r="G250" s="20"/>
      <c r="H250" s="20"/>
      <c r="I250" s="20"/>
      <c r="J250" s="20"/>
      <c r="K250" s="20"/>
      <c r="L250" s="20"/>
      <c r="M250" s="20"/>
      <c r="N250" s="21"/>
    </row>
    <row r="251" spans="1:14" ht="13.5" thickBot="1">
      <c r="A251" s="39"/>
      <c r="B251" s="39"/>
      <c r="C251" s="39"/>
      <c r="D251" s="18" t="s">
        <v>15</v>
      </c>
      <c r="E251" s="19"/>
      <c r="F251" s="20"/>
      <c r="G251" s="20"/>
      <c r="H251" s="20"/>
      <c r="I251" s="20"/>
      <c r="J251" s="20"/>
      <c r="K251" s="20"/>
      <c r="L251" s="20"/>
      <c r="M251" s="20"/>
      <c r="N251" s="21"/>
    </row>
    <row r="252" spans="1:14" ht="13.5" thickBot="1">
      <c r="A252" s="39"/>
      <c r="B252" s="39"/>
      <c r="C252" s="39"/>
      <c r="D252" s="18" t="s">
        <v>16</v>
      </c>
      <c r="E252" s="19"/>
      <c r="F252" s="20"/>
      <c r="G252" s="20"/>
      <c r="H252" s="20"/>
      <c r="I252" s="20"/>
      <c r="J252" s="20"/>
      <c r="K252" s="20"/>
      <c r="L252" s="20"/>
      <c r="M252" s="20"/>
      <c r="N252" s="21"/>
    </row>
    <row r="253" spans="1:14" ht="13.5" thickBot="1">
      <c r="A253" s="39"/>
      <c r="B253" s="39"/>
      <c r="C253" s="39"/>
      <c r="D253" s="18" t="s">
        <v>16</v>
      </c>
      <c r="E253" s="19"/>
      <c r="F253" s="20"/>
      <c r="G253" s="20"/>
      <c r="H253" s="20"/>
      <c r="I253" s="20"/>
      <c r="J253" s="20"/>
      <c r="K253" s="20"/>
      <c r="L253" s="20"/>
      <c r="M253" s="20"/>
      <c r="N253" s="21"/>
    </row>
    <row r="254" spans="1:14" ht="13.5" thickBot="1">
      <c r="A254" s="39"/>
      <c r="B254" s="39"/>
      <c r="C254" s="39"/>
      <c r="D254" s="18" t="s">
        <v>16</v>
      </c>
      <c r="E254" s="19"/>
      <c r="F254" s="20"/>
      <c r="G254" s="20"/>
      <c r="H254" s="20"/>
      <c r="I254" s="20"/>
      <c r="J254" s="20"/>
      <c r="K254" s="20"/>
      <c r="L254" s="20"/>
      <c r="M254" s="20"/>
      <c r="N254" s="21"/>
    </row>
    <row r="255" spans="1:14" ht="15.75" thickBot="1">
      <c r="A255" s="39"/>
      <c r="B255" s="39"/>
      <c r="C255" s="39"/>
      <c r="D255" s="22" t="s">
        <v>17</v>
      </c>
      <c r="E255" s="23">
        <f>SUM(E244:E254)</f>
        <v>0</v>
      </c>
      <c r="F255" s="24">
        <f t="shared" ref="F255:N255" si="69">SUM(F244:F254)</f>
        <v>0</v>
      </c>
      <c r="G255" s="24">
        <f t="shared" si="69"/>
        <v>0</v>
      </c>
      <c r="H255" s="24">
        <f t="shared" si="69"/>
        <v>0</v>
      </c>
      <c r="I255" s="24">
        <f t="shared" si="69"/>
        <v>0</v>
      </c>
      <c r="J255" s="24">
        <f t="shared" si="69"/>
        <v>0</v>
      </c>
      <c r="K255" s="24">
        <f t="shared" si="69"/>
        <v>0</v>
      </c>
      <c r="L255" s="24">
        <f t="shared" si="69"/>
        <v>0</v>
      </c>
      <c r="M255" s="24">
        <f t="shared" si="69"/>
        <v>0</v>
      </c>
      <c r="N255" s="25">
        <f t="shared" si="69"/>
        <v>0</v>
      </c>
    </row>
    <row r="256" spans="1:14" ht="13.5" thickBot="1">
      <c r="A256" s="39"/>
      <c r="B256" s="39"/>
      <c r="C256" s="39"/>
      <c r="D256" s="18" t="s">
        <v>18</v>
      </c>
      <c r="E256" s="19"/>
      <c r="F256" s="20"/>
      <c r="G256" s="20"/>
      <c r="H256" s="20"/>
      <c r="I256" s="20"/>
      <c r="J256" s="20"/>
      <c r="K256" s="20"/>
      <c r="L256" s="20"/>
      <c r="M256" s="20"/>
      <c r="N256" s="21"/>
    </row>
    <row r="257" spans="1:14" ht="13.5" thickBot="1">
      <c r="A257" s="39"/>
      <c r="B257" s="39"/>
      <c r="C257" s="39"/>
      <c r="D257" s="18" t="s">
        <v>19</v>
      </c>
      <c r="E257" s="19"/>
      <c r="F257" s="20"/>
      <c r="G257" s="20"/>
      <c r="H257" s="20"/>
      <c r="I257" s="20"/>
      <c r="J257" s="20"/>
      <c r="K257" s="20"/>
      <c r="L257" s="20"/>
      <c r="M257" s="20"/>
      <c r="N257" s="21"/>
    </row>
    <row r="258" spans="1:14" ht="13.5" thickBot="1">
      <c r="A258" s="39"/>
      <c r="B258" s="39"/>
      <c r="C258" s="39"/>
      <c r="D258" s="18" t="s">
        <v>20</v>
      </c>
      <c r="E258" s="19"/>
      <c r="F258" s="20"/>
      <c r="G258" s="20"/>
      <c r="H258" s="20"/>
      <c r="I258" s="20"/>
      <c r="J258" s="20"/>
      <c r="K258" s="20"/>
      <c r="L258" s="20"/>
      <c r="M258" s="20"/>
      <c r="N258" s="21"/>
    </row>
    <row r="259" spans="1:14" ht="15.75" thickBot="1">
      <c r="A259" s="39"/>
      <c r="B259" s="39"/>
      <c r="C259" s="39"/>
      <c r="D259" s="22" t="s">
        <v>21</v>
      </c>
      <c r="E259" s="23">
        <f>SUM(E256:E258)</f>
        <v>0</v>
      </c>
      <c r="F259" s="24">
        <f t="shared" ref="F259:N259" si="70">SUM(F256:F258)</f>
        <v>0</v>
      </c>
      <c r="G259" s="24">
        <f t="shared" si="70"/>
        <v>0</v>
      </c>
      <c r="H259" s="24">
        <f t="shared" si="70"/>
        <v>0</v>
      </c>
      <c r="I259" s="24">
        <f t="shared" si="70"/>
        <v>0</v>
      </c>
      <c r="J259" s="24">
        <f t="shared" si="70"/>
        <v>0</v>
      </c>
      <c r="K259" s="24">
        <f t="shared" si="70"/>
        <v>0</v>
      </c>
      <c r="L259" s="24">
        <f t="shared" si="70"/>
        <v>0</v>
      </c>
      <c r="M259" s="24">
        <f t="shared" si="70"/>
        <v>0</v>
      </c>
      <c r="N259" s="25">
        <f t="shared" si="70"/>
        <v>0</v>
      </c>
    </row>
    <row r="260" spans="1:14" ht="15.75" thickBot="1">
      <c r="A260" s="39"/>
      <c r="B260" s="39"/>
      <c r="C260" s="39"/>
      <c r="D260" s="27" t="s">
        <v>52</v>
      </c>
      <c r="E260" s="28">
        <f t="shared" ref="E260:N260" si="71">SUM(E259,E255)</f>
        <v>0</v>
      </c>
      <c r="F260" s="29">
        <f t="shared" si="71"/>
        <v>0</v>
      </c>
      <c r="G260" s="29">
        <f t="shared" si="71"/>
        <v>0</v>
      </c>
      <c r="H260" s="29">
        <f t="shared" si="71"/>
        <v>0</v>
      </c>
      <c r="I260" s="29">
        <f t="shared" si="71"/>
        <v>0</v>
      </c>
      <c r="J260" s="29">
        <f t="shared" si="71"/>
        <v>0</v>
      </c>
      <c r="K260" s="29">
        <f t="shared" si="71"/>
        <v>0</v>
      </c>
      <c r="L260" s="29">
        <f t="shared" si="71"/>
        <v>0</v>
      </c>
      <c r="M260" s="29">
        <f t="shared" si="71"/>
        <v>0</v>
      </c>
      <c r="N260" s="30">
        <f t="shared" si="71"/>
        <v>0</v>
      </c>
    </row>
    <row r="261" spans="1:14" ht="13.5" thickBot="1">
      <c r="A261" s="39" t="s">
        <v>44</v>
      </c>
      <c r="B261" s="39" t="s">
        <v>44</v>
      </c>
      <c r="C261" s="39" t="s">
        <v>53</v>
      </c>
      <c r="D261" s="18" t="s">
        <v>8</v>
      </c>
      <c r="E261" s="19"/>
      <c r="F261" s="20"/>
      <c r="G261" s="20"/>
      <c r="H261" s="20"/>
      <c r="I261" s="20"/>
      <c r="J261" s="20"/>
      <c r="K261" s="20"/>
      <c r="L261" s="20"/>
      <c r="M261" s="20"/>
      <c r="N261" s="21"/>
    </row>
    <row r="262" spans="1:14" ht="13.5" thickBot="1">
      <c r="A262" s="39"/>
      <c r="B262" s="39"/>
      <c r="C262" s="39"/>
      <c r="D262" s="18" t="s">
        <v>9</v>
      </c>
      <c r="E262" s="19"/>
      <c r="F262" s="20"/>
      <c r="G262" s="20"/>
      <c r="H262" s="20"/>
      <c r="I262" s="20"/>
      <c r="J262" s="20"/>
      <c r="K262" s="20"/>
      <c r="L262" s="20"/>
      <c r="M262" s="20"/>
      <c r="N262" s="21"/>
    </row>
    <row r="263" spans="1:14" ht="13.5" thickBot="1">
      <c r="A263" s="39"/>
      <c r="B263" s="39"/>
      <c r="C263" s="39"/>
      <c r="D263" s="18" t="s">
        <v>10</v>
      </c>
      <c r="E263" s="19"/>
      <c r="F263" s="20"/>
      <c r="G263" s="20"/>
      <c r="H263" s="20"/>
      <c r="I263" s="20"/>
      <c r="J263" s="20"/>
      <c r="K263" s="20"/>
      <c r="L263" s="20"/>
      <c r="M263" s="20"/>
      <c r="N263" s="21"/>
    </row>
    <row r="264" spans="1:14" ht="13.5" thickBot="1">
      <c r="A264" s="39"/>
      <c r="B264" s="39"/>
      <c r="C264" s="39"/>
      <c r="D264" s="18" t="s">
        <v>11</v>
      </c>
      <c r="E264" s="19"/>
      <c r="F264" s="20"/>
      <c r="G264" s="20"/>
      <c r="H264" s="20"/>
      <c r="I264" s="20"/>
      <c r="J264" s="20"/>
      <c r="K264" s="20"/>
      <c r="L264" s="20"/>
      <c r="M264" s="20"/>
      <c r="N264" s="21"/>
    </row>
    <row r="265" spans="1:14" ht="13.5" thickBot="1">
      <c r="A265" s="39"/>
      <c r="B265" s="39"/>
      <c r="C265" s="39"/>
      <c r="D265" s="18" t="s">
        <v>12</v>
      </c>
      <c r="E265" s="19"/>
      <c r="F265" s="20"/>
      <c r="G265" s="20"/>
      <c r="H265" s="20"/>
      <c r="I265" s="20"/>
      <c r="J265" s="20"/>
      <c r="K265" s="20"/>
      <c r="L265" s="20"/>
      <c r="M265" s="20"/>
      <c r="N265" s="21"/>
    </row>
    <row r="266" spans="1:14" ht="13.5" thickBot="1">
      <c r="A266" s="39"/>
      <c r="B266" s="39"/>
      <c r="C266" s="39"/>
      <c r="D266" s="18" t="s">
        <v>13</v>
      </c>
      <c r="E266" s="19"/>
      <c r="F266" s="20"/>
      <c r="G266" s="20"/>
      <c r="H266" s="20"/>
      <c r="I266" s="20"/>
      <c r="J266" s="20"/>
      <c r="K266" s="20"/>
      <c r="L266" s="20"/>
      <c r="M266" s="20"/>
      <c r="N266" s="21"/>
    </row>
    <row r="267" spans="1:14" ht="13.5" thickBot="1">
      <c r="A267" s="39"/>
      <c r="B267" s="39"/>
      <c r="C267" s="39"/>
      <c r="D267" s="18" t="s">
        <v>14</v>
      </c>
      <c r="E267" s="19"/>
      <c r="F267" s="20"/>
      <c r="G267" s="20"/>
      <c r="H267" s="20"/>
      <c r="I267" s="20"/>
      <c r="J267" s="20"/>
      <c r="K267" s="20"/>
      <c r="L267" s="20"/>
      <c r="M267" s="20"/>
      <c r="N267" s="21"/>
    </row>
    <row r="268" spans="1:14" ht="13.5" thickBot="1">
      <c r="A268" s="39"/>
      <c r="B268" s="39"/>
      <c r="C268" s="39"/>
      <c r="D268" s="18" t="s">
        <v>15</v>
      </c>
      <c r="E268" s="19"/>
      <c r="F268" s="20"/>
      <c r="G268" s="20"/>
      <c r="H268" s="20"/>
      <c r="I268" s="20"/>
      <c r="J268" s="20"/>
      <c r="K268" s="20"/>
      <c r="L268" s="20"/>
      <c r="M268" s="20"/>
      <c r="N268" s="21"/>
    </row>
    <row r="269" spans="1:14" ht="13.5" thickBot="1">
      <c r="A269" s="39"/>
      <c r="B269" s="39"/>
      <c r="C269" s="39"/>
      <c r="D269" s="18" t="s">
        <v>16</v>
      </c>
      <c r="E269" s="19"/>
      <c r="F269" s="20"/>
      <c r="G269" s="20"/>
      <c r="H269" s="20"/>
      <c r="I269" s="20"/>
      <c r="J269" s="20"/>
      <c r="K269" s="20"/>
      <c r="L269" s="20"/>
      <c r="M269" s="20"/>
      <c r="N269" s="21"/>
    </row>
    <row r="270" spans="1:14" ht="13.5" thickBot="1">
      <c r="A270" s="39"/>
      <c r="B270" s="39"/>
      <c r="C270" s="39"/>
      <c r="D270" s="18" t="s">
        <v>16</v>
      </c>
      <c r="E270" s="19"/>
      <c r="F270" s="20"/>
      <c r="G270" s="20"/>
      <c r="H270" s="20"/>
      <c r="I270" s="20"/>
      <c r="J270" s="20"/>
      <c r="K270" s="20"/>
      <c r="L270" s="20"/>
      <c r="M270" s="20"/>
      <c r="N270" s="21"/>
    </row>
    <row r="271" spans="1:14" ht="13.5" thickBot="1">
      <c r="A271" s="39"/>
      <c r="B271" s="39"/>
      <c r="C271" s="39"/>
      <c r="D271" s="18" t="s">
        <v>16</v>
      </c>
      <c r="E271" s="19"/>
      <c r="F271" s="20"/>
      <c r="G271" s="20"/>
      <c r="H271" s="20"/>
      <c r="I271" s="20"/>
      <c r="J271" s="20"/>
      <c r="K271" s="20"/>
      <c r="L271" s="20"/>
      <c r="M271" s="20"/>
      <c r="N271" s="21"/>
    </row>
    <row r="272" spans="1:14" ht="15.75" thickBot="1">
      <c r="A272" s="39"/>
      <c r="B272" s="39"/>
      <c r="C272" s="39"/>
      <c r="D272" s="22" t="s">
        <v>17</v>
      </c>
      <c r="E272" s="23">
        <f>SUM(E261:E271)</f>
        <v>0</v>
      </c>
      <c r="F272" s="24">
        <f t="shared" ref="F272:N272" si="72">SUM(F261:F271)</f>
        <v>0</v>
      </c>
      <c r="G272" s="24">
        <f t="shared" si="72"/>
        <v>0</v>
      </c>
      <c r="H272" s="24">
        <f t="shared" si="72"/>
        <v>0</v>
      </c>
      <c r="I272" s="24">
        <f t="shared" si="72"/>
        <v>0</v>
      </c>
      <c r="J272" s="24">
        <f t="shared" si="72"/>
        <v>0</v>
      </c>
      <c r="K272" s="24">
        <f t="shared" si="72"/>
        <v>0</v>
      </c>
      <c r="L272" s="24">
        <f t="shared" si="72"/>
        <v>0</v>
      </c>
      <c r="M272" s="24">
        <f t="shared" si="72"/>
        <v>0</v>
      </c>
      <c r="N272" s="25">
        <f t="shared" si="72"/>
        <v>0</v>
      </c>
    </row>
    <row r="273" spans="1:14" ht="13.5" thickBot="1">
      <c r="A273" s="39"/>
      <c r="B273" s="39"/>
      <c r="C273" s="39"/>
      <c r="D273" s="18" t="s">
        <v>18</v>
      </c>
      <c r="E273" s="19"/>
      <c r="F273" s="20"/>
      <c r="G273" s="20"/>
      <c r="H273" s="20"/>
      <c r="I273" s="20"/>
      <c r="J273" s="20"/>
      <c r="K273" s="20"/>
      <c r="L273" s="20"/>
      <c r="M273" s="20"/>
      <c r="N273" s="21"/>
    </row>
    <row r="274" spans="1:14" ht="13.5" thickBot="1">
      <c r="A274" s="39"/>
      <c r="B274" s="39"/>
      <c r="C274" s="39"/>
      <c r="D274" s="18" t="s">
        <v>19</v>
      </c>
      <c r="E274" s="19"/>
      <c r="F274" s="20"/>
      <c r="G274" s="20"/>
      <c r="H274" s="20"/>
      <c r="I274" s="20"/>
      <c r="J274" s="20"/>
      <c r="K274" s="20"/>
      <c r="L274" s="20"/>
      <c r="M274" s="20"/>
      <c r="N274" s="21"/>
    </row>
    <row r="275" spans="1:14" ht="13.5" thickBot="1">
      <c r="A275" s="39"/>
      <c r="B275" s="39"/>
      <c r="C275" s="39"/>
      <c r="D275" s="18" t="s">
        <v>20</v>
      </c>
      <c r="E275" s="19"/>
      <c r="F275" s="20"/>
      <c r="G275" s="20"/>
      <c r="H275" s="20"/>
      <c r="I275" s="20"/>
      <c r="J275" s="20"/>
      <c r="K275" s="20"/>
      <c r="L275" s="20"/>
      <c r="M275" s="20"/>
      <c r="N275" s="21"/>
    </row>
    <row r="276" spans="1:14" ht="15.75" thickBot="1">
      <c r="A276" s="39"/>
      <c r="B276" s="39"/>
      <c r="C276" s="39"/>
      <c r="D276" s="22" t="s">
        <v>21</v>
      </c>
      <c r="E276" s="23">
        <f>SUM(E273:E275)</f>
        <v>0</v>
      </c>
      <c r="F276" s="24">
        <f t="shared" ref="F276:N276" si="73">SUM(F273:F275)</f>
        <v>0</v>
      </c>
      <c r="G276" s="24">
        <f t="shared" si="73"/>
        <v>0</v>
      </c>
      <c r="H276" s="24">
        <f t="shared" si="73"/>
        <v>0</v>
      </c>
      <c r="I276" s="24">
        <f t="shared" si="73"/>
        <v>0</v>
      </c>
      <c r="J276" s="24">
        <f t="shared" si="73"/>
        <v>0</v>
      </c>
      <c r="K276" s="24">
        <f t="shared" si="73"/>
        <v>0</v>
      </c>
      <c r="L276" s="24">
        <f t="shared" si="73"/>
        <v>0</v>
      </c>
      <c r="M276" s="24">
        <f t="shared" si="73"/>
        <v>0</v>
      </c>
      <c r="N276" s="25">
        <f t="shared" si="73"/>
        <v>0</v>
      </c>
    </row>
    <row r="277" spans="1:14" ht="15.75" thickBot="1">
      <c r="A277" s="39"/>
      <c r="B277" s="39"/>
      <c r="C277" s="39"/>
      <c r="D277" s="27" t="s">
        <v>54</v>
      </c>
      <c r="E277" s="28">
        <f t="shared" ref="E277:N277" si="74">SUM(E276,E272)</f>
        <v>0</v>
      </c>
      <c r="F277" s="29">
        <f t="shared" si="74"/>
        <v>0</v>
      </c>
      <c r="G277" s="29">
        <f t="shared" si="74"/>
        <v>0</v>
      </c>
      <c r="H277" s="29">
        <f t="shared" si="74"/>
        <v>0</v>
      </c>
      <c r="I277" s="29">
        <f t="shared" si="74"/>
        <v>0</v>
      </c>
      <c r="J277" s="29">
        <f t="shared" si="74"/>
        <v>0</v>
      </c>
      <c r="K277" s="29">
        <f t="shared" si="74"/>
        <v>0</v>
      </c>
      <c r="L277" s="29">
        <f t="shared" si="74"/>
        <v>0</v>
      </c>
      <c r="M277" s="29">
        <f t="shared" si="74"/>
        <v>0</v>
      </c>
      <c r="N277" s="30">
        <f t="shared" si="74"/>
        <v>0</v>
      </c>
    </row>
    <row r="278" spans="1:14" ht="13.5" thickBot="1">
      <c r="A278" s="39" t="s">
        <v>44</v>
      </c>
      <c r="B278" s="39" t="s">
        <v>44</v>
      </c>
      <c r="C278" s="39" t="s">
        <v>55</v>
      </c>
      <c r="D278" s="18" t="s">
        <v>8</v>
      </c>
      <c r="E278" s="19"/>
      <c r="F278" s="20"/>
      <c r="G278" s="20"/>
      <c r="H278" s="20"/>
      <c r="I278" s="20"/>
      <c r="J278" s="20"/>
      <c r="K278" s="20"/>
      <c r="L278" s="20"/>
      <c r="M278" s="20"/>
      <c r="N278" s="21"/>
    </row>
    <row r="279" spans="1:14" ht="13.5" thickBot="1">
      <c r="A279" s="39"/>
      <c r="B279" s="39"/>
      <c r="C279" s="39"/>
      <c r="D279" s="18" t="s">
        <v>9</v>
      </c>
      <c r="E279" s="19"/>
      <c r="F279" s="20"/>
      <c r="G279" s="20"/>
      <c r="H279" s="20"/>
      <c r="I279" s="20"/>
      <c r="J279" s="20"/>
      <c r="K279" s="20"/>
      <c r="L279" s="20"/>
      <c r="M279" s="20"/>
      <c r="N279" s="21"/>
    </row>
    <row r="280" spans="1:14" ht="13.5" thickBot="1">
      <c r="A280" s="39"/>
      <c r="B280" s="39"/>
      <c r="C280" s="39"/>
      <c r="D280" s="18" t="s">
        <v>10</v>
      </c>
      <c r="E280" s="19"/>
      <c r="F280" s="20"/>
      <c r="G280" s="20"/>
      <c r="H280" s="20"/>
      <c r="I280" s="20"/>
      <c r="J280" s="20"/>
      <c r="K280" s="20"/>
      <c r="L280" s="20"/>
      <c r="M280" s="20"/>
      <c r="N280" s="21"/>
    </row>
    <row r="281" spans="1:14" ht="13.5" thickBot="1">
      <c r="A281" s="39"/>
      <c r="B281" s="39"/>
      <c r="C281" s="39"/>
      <c r="D281" s="18" t="s">
        <v>11</v>
      </c>
      <c r="E281" s="19"/>
      <c r="F281" s="20"/>
      <c r="G281" s="20"/>
      <c r="H281" s="20"/>
      <c r="I281" s="20"/>
      <c r="J281" s="20"/>
      <c r="K281" s="20"/>
      <c r="L281" s="20"/>
      <c r="M281" s="20"/>
      <c r="N281" s="21"/>
    </row>
    <row r="282" spans="1:14" ht="13.5" thickBot="1">
      <c r="A282" s="39"/>
      <c r="B282" s="39"/>
      <c r="C282" s="39"/>
      <c r="D282" s="18" t="s">
        <v>12</v>
      </c>
      <c r="E282" s="19"/>
      <c r="F282" s="20"/>
      <c r="G282" s="20"/>
      <c r="H282" s="20"/>
      <c r="I282" s="20"/>
      <c r="J282" s="20"/>
      <c r="K282" s="20"/>
      <c r="L282" s="20"/>
      <c r="M282" s="20"/>
      <c r="N282" s="21"/>
    </row>
    <row r="283" spans="1:14" ht="13.5" thickBot="1">
      <c r="A283" s="39"/>
      <c r="B283" s="39"/>
      <c r="C283" s="39"/>
      <c r="D283" s="18" t="s">
        <v>13</v>
      </c>
      <c r="E283" s="19"/>
      <c r="F283" s="20"/>
      <c r="G283" s="20"/>
      <c r="H283" s="20"/>
      <c r="I283" s="20"/>
      <c r="J283" s="20"/>
      <c r="K283" s="20"/>
      <c r="L283" s="20"/>
      <c r="M283" s="20"/>
      <c r="N283" s="21"/>
    </row>
    <row r="284" spans="1:14" ht="13.5" thickBot="1">
      <c r="A284" s="39"/>
      <c r="B284" s="39"/>
      <c r="C284" s="39"/>
      <c r="D284" s="18" t="s">
        <v>14</v>
      </c>
      <c r="E284" s="19"/>
      <c r="F284" s="20"/>
      <c r="G284" s="20"/>
      <c r="H284" s="20"/>
      <c r="I284" s="20"/>
      <c r="J284" s="20"/>
      <c r="K284" s="20"/>
      <c r="L284" s="20"/>
      <c r="M284" s="20"/>
      <c r="N284" s="21"/>
    </row>
    <row r="285" spans="1:14" ht="13.5" thickBot="1">
      <c r="A285" s="39"/>
      <c r="B285" s="39"/>
      <c r="C285" s="39"/>
      <c r="D285" s="18" t="s">
        <v>15</v>
      </c>
      <c r="E285" s="19"/>
      <c r="F285" s="20"/>
      <c r="G285" s="20"/>
      <c r="H285" s="20"/>
      <c r="I285" s="20"/>
      <c r="J285" s="20"/>
      <c r="K285" s="20"/>
      <c r="L285" s="20"/>
      <c r="M285" s="20"/>
      <c r="N285" s="21"/>
    </row>
    <row r="286" spans="1:14" ht="13.5" thickBot="1">
      <c r="A286" s="39"/>
      <c r="B286" s="39"/>
      <c r="C286" s="39"/>
      <c r="D286" s="18" t="s">
        <v>16</v>
      </c>
      <c r="E286" s="19"/>
      <c r="F286" s="20"/>
      <c r="G286" s="20"/>
      <c r="H286" s="20"/>
      <c r="I286" s="20"/>
      <c r="J286" s="20"/>
      <c r="K286" s="20"/>
      <c r="L286" s="20"/>
      <c r="M286" s="20"/>
      <c r="N286" s="21"/>
    </row>
    <row r="287" spans="1:14" ht="13.5" thickBot="1">
      <c r="A287" s="39"/>
      <c r="B287" s="39"/>
      <c r="C287" s="39"/>
      <c r="D287" s="18" t="s">
        <v>16</v>
      </c>
      <c r="E287" s="19"/>
      <c r="F287" s="20"/>
      <c r="G287" s="20"/>
      <c r="H287" s="20"/>
      <c r="I287" s="20"/>
      <c r="J287" s="20"/>
      <c r="K287" s="20"/>
      <c r="L287" s="20"/>
      <c r="M287" s="20"/>
      <c r="N287" s="21"/>
    </row>
    <row r="288" spans="1:14" ht="13.5" thickBot="1">
      <c r="A288" s="39"/>
      <c r="B288" s="39"/>
      <c r="C288" s="39"/>
      <c r="D288" s="18" t="s">
        <v>16</v>
      </c>
      <c r="E288" s="19"/>
      <c r="F288" s="20"/>
      <c r="G288" s="20"/>
      <c r="H288" s="20"/>
      <c r="I288" s="20"/>
      <c r="J288" s="20"/>
      <c r="K288" s="20"/>
      <c r="L288" s="20"/>
      <c r="M288" s="20"/>
      <c r="N288" s="21"/>
    </row>
    <row r="289" spans="1:14" ht="15.75" thickBot="1">
      <c r="A289" s="39"/>
      <c r="B289" s="39"/>
      <c r="C289" s="39"/>
      <c r="D289" s="22" t="s">
        <v>17</v>
      </c>
      <c r="E289" s="23">
        <f>SUM(E278:E288)</f>
        <v>0</v>
      </c>
      <c r="F289" s="24">
        <f t="shared" ref="F289:N289" si="75">SUM(F278:F288)</f>
        <v>0</v>
      </c>
      <c r="G289" s="24">
        <f t="shared" si="75"/>
        <v>0</v>
      </c>
      <c r="H289" s="24">
        <f t="shared" si="75"/>
        <v>0</v>
      </c>
      <c r="I289" s="24">
        <f t="shared" si="75"/>
        <v>0</v>
      </c>
      <c r="J289" s="24">
        <f t="shared" si="75"/>
        <v>0</v>
      </c>
      <c r="K289" s="24">
        <f t="shared" si="75"/>
        <v>0</v>
      </c>
      <c r="L289" s="24">
        <f t="shared" si="75"/>
        <v>0</v>
      </c>
      <c r="M289" s="24">
        <f t="shared" si="75"/>
        <v>0</v>
      </c>
      <c r="N289" s="25">
        <f t="shared" si="75"/>
        <v>0</v>
      </c>
    </row>
    <row r="290" spans="1:14" ht="13.5" thickBot="1">
      <c r="A290" s="39"/>
      <c r="B290" s="39"/>
      <c r="C290" s="39"/>
      <c r="D290" s="18" t="s">
        <v>18</v>
      </c>
      <c r="E290" s="19"/>
      <c r="F290" s="20"/>
      <c r="G290" s="20"/>
      <c r="H290" s="20"/>
      <c r="I290" s="20"/>
      <c r="J290" s="20"/>
      <c r="K290" s="20"/>
      <c r="L290" s="20"/>
      <c r="M290" s="20"/>
      <c r="N290" s="21"/>
    </row>
    <row r="291" spans="1:14" ht="13.5" thickBot="1">
      <c r="A291" s="39"/>
      <c r="B291" s="39"/>
      <c r="C291" s="39"/>
      <c r="D291" s="18" t="s">
        <v>19</v>
      </c>
      <c r="E291" s="19"/>
      <c r="F291" s="20"/>
      <c r="G291" s="20"/>
      <c r="H291" s="20"/>
      <c r="I291" s="20"/>
      <c r="J291" s="20"/>
      <c r="K291" s="20"/>
      <c r="L291" s="20"/>
      <c r="M291" s="20"/>
      <c r="N291" s="21"/>
    </row>
    <row r="292" spans="1:14" ht="13.5" thickBot="1">
      <c r="A292" s="39"/>
      <c r="B292" s="39"/>
      <c r="C292" s="39"/>
      <c r="D292" s="18" t="s">
        <v>20</v>
      </c>
      <c r="E292" s="19"/>
      <c r="F292" s="20"/>
      <c r="G292" s="20"/>
      <c r="H292" s="20"/>
      <c r="I292" s="20"/>
      <c r="J292" s="20"/>
      <c r="K292" s="20"/>
      <c r="L292" s="20"/>
      <c r="M292" s="20"/>
      <c r="N292" s="21"/>
    </row>
    <row r="293" spans="1:14" ht="15.75" thickBot="1">
      <c r="A293" s="39"/>
      <c r="B293" s="39"/>
      <c r="C293" s="39"/>
      <c r="D293" s="22" t="s">
        <v>21</v>
      </c>
      <c r="E293" s="23">
        <f>SUM(E290:E292)</f>
        <v>0</v>
      </c>
      <c r="F293" s="24">
        <f t="shared" ref="F293:N293" si="76">SUM(F290:F292)</f>
        <v>0</v>
      </c>
      <c r="G293" s="24">
        <f t="shared" si="76"/>
        <v>0</v>
      </c>
      <c r="H293" s="24">
        <f t="shared" si="76"/>
        <v>0</v>
      </c>
      <c r="I293" s="24">
        <f t="shared" si="76"/>
        <v>0</v>
      </c>
      <c r="J293" s="24">
        <f t="shared" si="76"/>
        <v>0</v>
      </c>
      <c r="K293" s="24">
        <f t="shared" si="76"/>
        <v>0</v>
      </c>
      <c r="L293" s="24">
        <f t="shared" si="76"/>
        <v>0</v>
      </c>
      <c r="M293" s="24">
        <f t="shared" si="76"/>
        <v>0</v>
      </c>
      <c r="N293" s="25">
        <f t="shared" si="76"/>
        <v>0</v>
      </c>
    </row>
    <row r="294" spans="1:14" ht="15.75" thickBot="1">
      <c r="A294" s="39"/>
      <c r="B294" s="39"/>
      <c r="C294" s="39"/>
      <c r="D294" s="27" t="s">
        <v>56</v>
      </c>
      <c r="E294" s="28">
        <f t="shared" ref="E294:N294" si="77">SUM(E293,E289)</f>
        <v>0</v>
      </c>
      <c r="F294" s="29">
        <f t="shared" si="77"/>
        <v>0</v>
      </c>
      <c r="G294" s="29">
        <f t="shared" si="77"/>
        <v>0</v>
      </c>
      <c r="H294" s="29">
        <f t="shared" si="77"/>
        <v>0</v>
      </c>
      <c r="I294" s="29">
        <f t="shared" si="77"/>
        <v>0</v>
      </c>
      <c r="J294" s="29">
        <f t="shared" si="77"/>
        <v>0</v>
      </c>
      <c r="K294" s="29">
        <f t="shared" si="77"/>
        <v>0</v>
      </c>
      <c r="L294" s="29">
        <f t="shared" si="77"/>
        <v>0</v>
      </c>
      <c r="M294" s="29">
        <f t="shared" si="77"/>
        <v>0</v>
      </c>
      <c r="N294" s="30">
        <f t="shared" si="77"/>
        <v>0</v>
      </c>
    </row>
    <row r="295" spans="1:14" ht="13.5" thickBot="1">
      <c r="A295" s="39" t="s">
        <v>44</v>
      </c>
      <c r="B295" s="39" t="s">
        <v>44</v>
      </c>
      <c r="C295" s="39" t="s">
        <v>57</v>
      </c>
      <c r="D295" s="18" t="s">
        <v>8</v>
      </c>
      <c r="E295" s="19"/>
      <c r="F295" s="20"/>
      <c r="G295" s="20"/>
      <c r="H295" s="20"/>
      <c r="I295" s="20"/>
      <c r="J295" s="20"/>
      <c r="K295" s="20"/>
      <c r="L295" s="20"/>
      <c r="M295" s="20"/>
      <c r="N295" s="21"/>
    </row>
    <row r="296" spans="1:14" ht="13.5" thickBot="1">
      <c r="A296" s="39"/>
      <c r="B296" s="39"/>
      <c r="C296" s="39"/>
      <c r="D296" s="18" t="s">
        <v>9</v>
      </c>
      <c r="E296" s="19"/>
      <c r="F296" s="20"/>
      <c r="G296" s="20"/>
      <c r="H296" s="20"/>
      <c r="I296" s="20"/>
      <c r="J296" s="20"/>
      <c r="K296" s="20"/>
      <c r="L296" s="20"/>
      <c r="M296" s="20"/>
      <c r="N296" s="21"/>
    </row>
    <row r="297" spans="1:14" ht="13.5" thickBot="1">
      <c r="A297" s="39"/>
      <c r="B297" s="39"/>
      <c r="C297" s="39"/>
      <c r="D297" s="18" t="s">
        <v>10</v>
      </c>
      <c r="E297" s="19"/>
      <c r="F297" s="20"/>
      <c r="G297" s="20"/>
      <c r="H297" s="20"/>
      <c r="I297" s="20"/>
      <c r="J297" s="20"/>
      <c r="K297" s="20"/>
      <c r="L297" s="20"/>
      <c r="M297" s="20"/>
      <c r="N297" s="21"/>
    </row>
    <row r="298" spans="1:14" ht="13.5" thickBot="1">
      <c r="A298" s="39"/>
      <c r="B298" s="39"/>
      <c r="C298" s="39"/>
      <c r="D298" s="18" t="s">
        <v>11</v>
      </c>
      <c r="E298" s="19"/>
      <c r="F298" s="20"/>
      <c r="G298" s="20"/>
      <c r="H298" s="20"/>
      <c r="I298" s="20"/>
      <c r="J298" s="20"/>
      <c r="K298" s="20"/>
      <c r="L298" s="20"/>
      <c r="M298" s="20"/>
      <c r="N298" s="21"/>
    </row>
    <row r="299" spans="1:14" ht="13.5" thickBot="1">
      <c r="A299" s="39"/>
      <c r="B299" s="39"/>
      <c r="C299" s="39"/>
      <c r="D299" s="18" t="s">
        <v>12</v>
      </c>
      <c r="E299" s="19"/>
      <c r="F299" s="20"/>
      <c r="G299" s="20"/>
      <c r="H299" s="20"/>
      <c r="I299" s="20"/>
      <c r="J299" s="20"/>
      <c r="K299" s="20"/>
      <c r="L299" s="20"/>
      <c r="M299" s="20"/>
      <c r="N299" s="21"/>
    </row>
    <row r="300" spans="1:14" ht="13.5" thickBot="1">
      <c r="A300" s="39"/>
      <c r="B300" s="39"/>
      <c r="C300" s="39"/>
      <c r="D300" s="18" t="s">
        <v>13</v>
      </c>
      <c r="E300" s="19"/>
      <c r="F300" s="20"/>
      <c r="G300" s="20"/>
      <c r="H300" s="20"/>
      <c r="I300" s="20"/>
      <c r="J300" s="20"/>
      <c r="K300" s="20"/>
      <c r="L300" s="20"/>
      <c r="M300" s="20"/>
      <c r="N300" s="21"/>
    </row>
    <row r="301" spans="1:14" ht="13.5" thickBot="1">
      <c r="A301" s="39"/>
      <c r="B301" s="39"/>
      <c r="C301" s="39"/>
      <c r="D301" s="18" t="s">
        <v>14</v>
      </c>
      <c r="E301" s="19"/>
      <c r="F301" s="20"/>
      <c r="G301" s="20"/>
      <c r="H301" s="20"/>
      <c r="I301" s="20"/>
      <c r="J301" s="20"/>
      <c r="K301" s="20"/>
      <c r="L301" s="20"/>
      <c r="M301" s="20"/>
      <c r="N301" s="21"/>
    </row>
    <row r="302" spans="1:14" ht="13.5" thickBot="1">
      <c r="A302" s="39"/>
      <c r="B302" s="39"/>
      <c r="C302" s="39"/>
      <c r="D302" s="18" t="s">
        <v>15</v>
      </c>
      <c r="E302" s="19"/>
      <c r="F302" s="20"/>
      <c r="G302" s="20"/>
      <c r="H302" s="20"/>
      <c r="I302" s="20"/>
      <c r="J302" s="20"/>
      <c r="K302" s="20"/>
      <c r="L302" s="20"/>
      <c r="M302" s="20"/>
      <c r="N302" s="21"/>
    </row>
    <row r="303" spans="1:14" ht="13.5" thickBot="1">
      <c r="A303" s="39"/>
      <c r="B303" s="39"/>
      <c r="C303" s="39"/>
      <c r="D303" s="18" t="s">
        <v>16</v>
      </c>
      <c r="E303" s="19"/>
      <c r="F303" s="20"/>
      <c r="G303" s="20"/>
      <c r="H303" s="20"/>
      <c r="I303" s="20"/>
      <c r="J303" s="20"/>
      <c r="K303" s="20"/>
      <c r="L303" s="20"/>
      <c r="M303" s="20"/>
      <c r="N303" s="21"/>
    </row>
    <row r="304" spans="1:14" ht="13.5" thickBot="1">
      <c r="A304" s="39"/>
      <c r="B304" s="39"/>
      <c r="C304" s="39"/>
      <c r="D304" s="18" t="s">
        <v>16</v>
      </c>
      <c r="E304" s="19"/>
      <c r="F304" s="20"/>
      <c r="G304" s="20"/>
      <c r="H304" s="20"/>
      <c r="I304" s="20"/>
      <c r="J304" s="20"/>
      <c r="K304" s="20"/>
      <c r="L304" s="20"/>
      <c r="M304" s="20"/>
      <c r="N304" s="21"/>
    </row>
    <row r="305" spans="1:14" ht="13.5" thickBot="1">
      <c r="A305" s="39"/>
      <c r="B305" s="39"/>
      <c r="C305" s="39"/>
      <c r="D305" s="18" t="s">
        <v>16</v>
      </c>
      <c r="E305" s="19"/>
      <c r="F305" s="20"/>
      <c r="G305" s="20"/>
      <c r="H305" s="20"/>
      <c r="I305" s="20"/>
      <c r="J305" s="20"/>
      <c r="K305" s="20"/>
      <c r="L305" s="20"/>
      <c r="M305" s="20"/>
      <c r="N305" s="21"/>
    </row>
    <row r="306" spans="1:14" ht="15.75" thickBot="1">
      <c r="A306" s="39"/>
      <c r="B306" s="39"/>
      <c r="C306" s="39"/>
      <c r="D306" s="22" t="s">
        <v>17</v>
      </c>
      <c r="E306" s="23">
        <f>SUM(E295:E305)</f>
        <v>0</v>
      </c>
      <c r="F306" s="24">
        <f t="shared" ref="F306:N306" si="78">SUM(F295:F305)</f>
        <v>0</v>
      </c>
      <c r="G306" s="24">
        <f t="shared" si="78"/>
        <v>0</v>
      </c>
      <c r="H306" s="24">
        <f t="shared" si="78"/>
        <v>0</v>
      </c>
      <c r="I306" s="24">
        <f t="shared" si="78"/>
        <v>0</v>
      </c>
      <c r="J306" s="24">
        <f t="shared" si="78"/>
        <v>0</v>
      </c>
      <c r="K306" s="24">
        <f t="shared" si="78"/>
        <v>0</v>
      </c>
      <c r="L306" s="24">
        <f t="shared" si="78"/>
        <v>0</v>
      </c>
      <c r="M306" s="24">
        <f t="shared" si="78"/>
        <v>0</v>
      </c>
      <c r="N306" s="25">
        <f t="shared" si="78"/>
        <v>0</v>
      </c>
    </row>
    <row r="307" spans="1:14" ht="13.5" thickBot="1">
      <c r="A307" s="39"/>
      <c r="B307" s="39"/>
      <c r="C307" s="39"/>
      <c r="D307" s="18" t="s">
        <v>18</v>
      </c>
      <c r="E307" s="19"/>
      <c r="F307" s="20"/>
      <c r="G307" s="20"/>
      <c r="H307" s="20"/>
      <c r="I307" s="20"/>
      <c r="J307" s="20"/>
      <c r="K307" s="20"/>
      <c r="L307" s="20"/>
      <c r="M307" s="20"/>
      <c r="N307" s="21"/>
    </row>
    <row r="308" spans="1:14" ht="13.5" thickBot="1">
      <c r="A308" s="39"/>
      <c r="B308" s="39"/>
      <c r="C308" s="39"/>
      <c r="D308" s="18" t="s">
        <v>19</v>
      </c>
      <c r="E308" s="19"/>
      <c r="F308" s="20"/>
      <c r="G308" s="20"/>
      <c r="H308" s="20"/>
      <c r="I308" s="20"/>
      <c r="J308" s="20"/>
      <c r="K308" s="20"/>
      <c r="L308" s="20"/>
      <c r="M308" s="20"/>
      <c r="N308" s="21"/>
    </row>
    <row r="309" spans="1:14" ht="13.5" thickBot="1">
      <c r="A309" s="39"/>
      <c r="B309" s="39"/>
      <c r="C309" s="39"/>
      <c r="D309" s="18" t="s">
        <v>20</v>
      </c>
      <c r="E309" s="19"/>
      <c r="F309" s="20"/>
      <c r="G309" s="20"/>
      <c r="H309" s="20"/>
      <c r="I309" s="20"/>
      <c r="J309" s="20"/>
      <c r="K309" s="20"/>
      <c r="L309" s="20"/>
      <c r="M309" s="20"/>
      <c r="N309" s="21"/>
    </row>
    <row r="310" spans="1:14" ht="15.75" thickBot="1">
      <c r="A310" s="39"/>
      <c r="B310" s="39"/>
      <c r="C310" s="39"/>
      <c r="D310" s="22" t="s">
        <v>21</v>
      </c>
      <c r="E310" s="23">
        <f>SUM(E307:E309)</f>
        <v>0</v>
      </c>
      <c r="F310" s="24">
        <f t="shared" ref="F310:N310" si="79">SUM(F307:F309)</f>
        <v>0</v>
      </c>
      <c r="G310" s="24">
        <f t="shared" si="79"/>
        <v>0</v>
      </c>
      <c r="H310" s="24">
        <f t="shared" si="79"/>
        <v>0</v>
      </c>
      <c r="I310" s="24">
        <f t="shared" si="79"/>
        <v>0</v>
      </c>
      <c r="J310" s="24">
        <f t="shared" si="79"/>
        <v>0</v>
      </c>
      <c r="K310" s="24">
        <f t="shared" si="79"/>
        <v>0</v>
      </c>
      <c r="L310" s="24">
        <f t="shared" si="79"/>
        <v>0</v>
      </c>
      <c r="M310" s="24">
        <f t="shared" si="79"/>
        <v>0</v>
      </c>
      <c r="N310" s="25">
        <f t="shared" si="79"/>
        <v>0</v>
      </c>
    </row>
    <row r="311" spans="1:14" ht="15.75" thickBot="1">
      <c r="A311" s="39"/>
      <c r="B311" s="39"/>
      <c r="C311" s="39"/>
      <c r="D311" s="27" t="s">
        <v>58</v>
      </c>
      <c r="E311" s="28">
        <f t="shared" ref="E311:N311" si="80">SUM(E310,E306)</f>
        <v>0</v>
      </c>
      <c r="F311" s="29">
        <f t="shared" si="80"/>
        <v>0</v>
      </c>
      <c r="G311" s="29">
        <f t="shared" si="80"/>
        <v>0</v>
      </c>
      <c r="H311" s="29">
        <f t="shared" si="80"/>
        <v>0</v>
      </c>
      <c r="I311" s="29">
        <f t="shared" si="80"/>
        <v>0</v>
      </c>
      <c r="J311" s="29">
        <f t="shared" si="80"/>
        <v>0</v>
      </c>
      <c r="K311" s="29">
        <f t="shared" si="80"/>
        <v>0</v>
      </c>
      <c r="L311" s="29">
        <f t="shared" si="80"/>
        <v>0</v>
      </c>
      <c r="M311" s="29">
        <f t="shared" si="80"/>
        <v>0</v>
      </c>
      <c r="N311" s="30">
        <f t="shared" si="80"/>
        <v>0</v>
      </c>
    </row>
    <row r="312" spans="1:14" ht="13.5" thickBot="1">
      <c r="A312" s="39" t="s">
        <v>44</v>
      </c>
      <c r="B312" s="39" t="s">
        <v>44</v>
      </c>
      <c r="C312" s="39" t="s">
        <v>59</v>
      </c>
      <c r="D312" s="18" t="s">
        <v>8</v>
      </c>
      <c r="E312" s="19"/>
      <c r="F312" s="20"/>
      <c r="G312" s="20"/>
      <c r="H312" s="20"/>
      <c r="I312" s="20"/>
      <c r="J312" s="20"/>
      <c r="K312" s="20"/>
      <c r="L312" s="20"/>
      <c r="M312" s="20"/>
      <c r="N312" s="21"/>
    </row>
    <row r="313" spans="1:14" ht="13.5" thickBot="1">
      <c r="A313" s="39"/>
      <c r="B313" s="39"/>
      <c r="C313" s="39"/>
      <c r="D313" s="18" t="s">
        <v>9</v>
      </c>
      <c r="E313" s="19"/>
      <c r="F313" s="20"/>
      <c r="G313" s="20"/>
      <c r="H313" s="20"/>
      <c r="I313" s="20"/>
      <c r="J313" s="20"/>
      <c r="K313" s="20"/>
      <c r="L313" s="20"/>
      <c r="M313" s="20"/>
      <c r="N313" s="21"/>
    </row>
    <row r="314" spans="1:14" ht="13.5" thickBot="1">
      <c r="A314" s="39"/>
      <c r="B314" s="39"/>
      <c r="C314" s="39"/>
      <c r="D314" s="18" t="s">
        <v>10</v>
      </c>
      <c r="E314" s="19"/>
      <c r="F314" s="20"/>
      <c r="G314" s="20"/>
      <c r="H314" s="20"/>
      <c r="I314" s="20"/>
      <c r="J314" s="20"/>
      <c r="K314" s="20"/>
      <c r="L314" s="20"/>
      <c r="M314" s="20"/>
      <c r="N314" s="21"/>
    </row>
    <row r="315" spans="1:14" ht="13.5" thickBot="1">
      <c r="A315" s="39"/>
      <c r="B315" s="39"/>
      <c r="C315" s="39"/>
      <c r="D315" s="18" t="s">
        <v>11</v>
      </c>
      <c r="E315" s="19"/>
      <c r="F315" s="20"/>
      <c r="G315" s="20"/>
      <c r="H315" s="20"/>
      <c r="I315" s="20"/>
      <c r="J315" s="20"/>
      <c r="K315" s="20"/>
      <c r="L315" s="20"/>
      <c r="M315" s="20"/>
      <c r="N315" s="21"/>
    </row>
    <row r="316" spans="1:14" ht="13.5" thickBot="1">
      <c r="A316" s="39"/>
      <c r="B316" s="39"/>
      <c r="C316" s="39"/>
      <c r="D316" s="18" t="s">
        <v>12</v>
      </c>
      <c r="E316" s="19"/>
      <c r="F316" s="20"/>
      <c r="G316" s="20"/>
      <c r="H316" s="20"/>
      <c r="I316" s="20"/>
      <c r="J316" s="20"/>
      <c r="K316" s="20"/>
      <c r="L316" s="20"/>
      <c r="M316" s="20"/>
      <c r="N316" s="21"/>
    </row>
    <row r="317" spans="1:14" ht="13.5" thickBot="1">
      <c r="A317" s="39"/>
      <c r="B317" s="39"/>
      <c r="C317" s="39"/>
      <c r="D317" s="18" t="s">
        <v>13</v>
      </c>
      <c r="E317" s="19"/>
      <c r="F317" s="20"/>
      <c r="G317" s="20"/>
      <c r="H317" s="20"/>
      <c r="I317" s="20"/>
      <c r="J317" s="20"/>
      <c r="K317" s="20"/>
      <c r="L317" s="20"/>
      <c r="M317" s="20"/>
      <c r="N317" s="21"/>
    </row>
    <row r="318" spans="1:14" ht="13.5" thickBot="1">
      <c r="A318" s="39"/>
      <c r="B318" s="39"/>
      <c r="C318" s="39"/>
      <c r="D318" s="18" t="s">
        <v>14</v>
      </c>
      <c r="E318" s="19"/>
      <c r="F318" s="20"/>
      <c r="G318" s="20"/>
      <c r="H318" s="20"/>
      <c r="I318" s="20"/>
      <c r="J318" s="20"/>
      <c r="K318" s="20"/>
      <c r="L318" s="20"/>
      <c r="M318" s="20"/>
      <c r="N318" s="21"/>
    </row>
    <row r="319" spans="1:14" ht="13.5" thickBot="1">
      <c r="A319" s="39"/>
      <c r="B319" s="39"/>
      <c r="C319" s="39"/>
      <c r="D319" s="18" t="s">
        <v>15</v>
      </c>
      <c r="E319" s="19"/>
      <c r="F319" s="20"/>
      <c r="G319" s="20"/>
      <c r="H319" s="20"/>
      <c r="I319" s="20"/>
      <c r="J319" s="20"/>
      <c r="K319" s="20"/>
      <c r="L319" s="20"/>
      <c r="M319" s="20"/>
      <c r="N319" s="21"/>
    </row>
    <row r="320" spans="1:14" ht="13.5" thickBot="1">
      <c r="A320" s="39"/>
      <c r="B320" s="39"/>
      <c r="C320" s="39"/>
      <c r="D320" s="18" t="s">
        <v>16</v>
      </c>
      <c r="E320" s="19"/>
      <c r="F320" s="20"/>
      <c r="G320" s="20"/>
      <c r="H320" s="20"/>
      <c r="I320" s="20"/>
      <c r="J320" s="20"/>
      <c r="K320" s="20"/>
      <c r="L320" s="20"/>
      <c r="M320" s="20"/>
      <c r="N320" s="21"/>
    </row>
    <row r="321" spans="1:14" ht="13.5" thickBot="1">
      <c r="A321" s="39"/>
      <c r="B321" s="39"/>
      <c r="C321" s="39"/>
      <c r="D321" s="18" t="s">
        <v>16</v>
      </c>
      <c r="E321" s="19"/>
      <c r="F321" s="20"/>
      <c r="G321" s="20"/>
      <c r="H321" s="20"/>
      <c r="I321" s="20"/>
      <c r="J321" s="20"/>
      <c r="K321" s="20"/>
      <c r="L321" s="20"/>
      <c r="M321" s="20"/>
      <c r="N321" s="21"/>
    </row>
    <row r="322" spans="1:14" ht="13.5" thickBot="1">
      <c r="A322" s="39"/>
      <c r="B322" s="39"/>
      <c r="C322" s="39"/>
      <c r="D322" s="18" t="s">
        <v>16</v>
      </c>
      <c r="E322" s="19"/>
      <c r="F322" s="20"/>
      <c r="G322" s="20"/>
      <c r="H322" s="20"/>
      <c r="I322" s="20"/>
      <c r="J322" s="20"/>
      <c r="K322" s="20"/>
      <c r="L322" s="20"/>
      <c r="M322" s="20"/>
      <c r="N322" s="21"/>
    </row>
    <row r="323" spans="1:14" ht="15.75" thickBot="1">
      <c r="A323" s="39"/>
      <c r="B323" s="39"/>
      <c r="C323" s="39"/>
      <c r="D323" s="22" t="s">
        <v>17</v>
      </c>
      <c r="E323" s="23">
        <f>SUM(E312:E322)</f>
        <v>0</v>
      </c>
      <c r="F323" s="24">
        <f t="shared" ref="F323:N323" si="81">SUM(F312:F322)</f>
        <v>0</v>
      </c>
      <c r="G323" s="24">
        <f t="shared" si="81"/>
        <v>0</v>
      </c>
      <c r="H323" s="24">
        <f t="shared" si="81"/>
        <v>0</v>
      </c>
      <c r="I323" s="24">
        <f t="shared" si="81"/>
        <v>0</v>
      </c>
      <c r="J323" s="24">
        <f t="shared" si="81"/>
        <v>0</v>
      </c>
      <c r="K323" s="24">
        <f t="shared" si="81"/>
        <v>0</v>
      </c>
      <c r="L323" s="24">
        <f t="shared" si="81"/>
        <v>0</v>
      </c>
      <c r="M323" s="24">
        <f t="shared" si="81"/>
        <v>0</v>
      </c>
      <c r="N323" s="25">
        <f t="shared" si="81"/>
        <v>0</v>
      </c>
    </row>
    <row r="324" spans="1:14" ht="13.5" thickBot="1">
      <c r="A324" s="39"/>
      <c r="B324" s="39"/>
      <c r="C324" s="39"/>
      <c r="D324" s="18" t="s">
        <v>18</v>
      </c>
      <c r="E324" s="19"/>
      <c r="F324" s="20"/>
      <c r="G324" s="20"/>
      <c r="H324" s="20"/>
      <c r="I324" s="20"/>
      <c r="J324" s="20"/>
      <c r="K324" s="20"/>
      <c r="L324" s="20"/>
      <c r="M324" s="20"/>
      <c r="N324" s="21"/>
    </row>
    <row r="325" spans="1:14" ht="13.5" thickBot="1">
      <c r="A325" s="39"/>
      <c r="B325" s="39"/>
      <c r="C325" s="39"/>
      <c r="D325" s="18" t="s">
        <v>19</v>
      </c>
      <c r="E325" s="19"/>
      <c r="F325" s="20"/>
      <c r="G325" s="20"/>
      <c r="H325" s="20"/>
      <c r="I325" s="20"/>
      <c r="J325" s="20"/>
      <c r="K325" s="20"/>
      <c r="L325" s="20"/>
      <c r="M325" s="20"/>
      <c r="N325" s="21"/>
    </row>
    <row r="326" spans="1:14" ht="13.5" thickBot="1">
      <c r="A326" s="39"/>
      <c r="B326" s="39"/>
      <c r="C326" s="39"/>
      <c r="D326" s="18" t="s">
        <v>20</v>
      </c>
      <c r="E326" s="19"/>
      <c r="F326" s="20"/>
      <c r="G326" s="20"/>
      <c r="H326" s="20"/>
      <c r="I326" s="20"/>
      <c r="J326" s="20"/>
      <c r="K326" s="20"/>
      <c r="L326" s="20"/>
      <c r="M326" s="20"/>
      <c r="N326" s="21"/>
    </row>
    <row r="327" spans="1:14" ht="15.75" thickBot="1">
      <c r="A327" s="39"/>
      <c r="B327" s="39"/>
      <c r="C327" s="39"/>
      <c r="D327" s="22" t="s">
        <v>21</v>
      </c>
      <c r="E327" s="23">
        <f>SUM(E324:E326)</f>
        <v>0</v>
      </c>
      <c r="F327" s="24">
        <f t="shared" ref="F327:N327" si="82">SUM(F324:F326)</f>
        <v>0</v>
      </c>
      <c r="G327" s="24">
        <f t="shared" si="82"/>
        <v>0</v>
      </c>
      <c r="H327" s="24">
        <f t="shared" si="82"/>
        <v>0</v>
      </c>
      <c r="I327" s="24">
        <f t="shared" si="82"/>
        <v>0</v>
      </c>
      <c r="J327" s="24">
        <f t="shared" si="82"/>
        <v>0</v>
      </c>
      <c r="K327" s="24">
        <f t="shared" si="82"/>
        <v>0</v>
      </c>
      <c r="L327" s="24">
        <f t="shared" si="82"/>
        <v>0</v>
      </c>
      <c r="M327" s="24">
        <f t="shared" si="82"/>
        <v>0</v>
      </c>
      <c r="N327" s="25">
        <f t="shared" si="82"/>
        <v>0</v>
      </c>
    </row>
    <row r="328" spans="1:14" ht="15.75" thickBot="1">
      <c r="A328" s="39"/>
      <c r="B328" s="39"/>
      <c r="C328" s="39"/>
      <c r="D328" s="27" t="s">
        <v>60</v>
      </c>
      <c r="E328" s="28">
        <f t="shared" ref="E328:N328" si="83">SUM(E327,E323)</f>
        <v>0</v>
      </c>
      <c r="F328" s="29">
        <f t="shared" si="83"/>
        <v>0</v>
      </c>
      <c r="G328" s="29">
        <f t="shared" si="83"/>
        <v>0</v>
      </c>
      <c r="H328" s="29">
        <f t="shared" si="83"/>
        <v>0</v>
      </c>
      <c r="I328" s="29">
        <f t="shared" si="83"/>
        <v>0</v>
      </c>
      <c r="J328" s="29">
        <f t="shared" si="83"/>
        <v>0</v>
      </c>
      <c r="K328" s="29">
        <f t="shared" si="83"/>
        <v>0</v>
      </c>
      <c r="L328" s="29">
        <f t="shared" si="83"/>
        <v>0</v>
      </c>
      <c r="M328" s="29">
        <f t="shared" si="83"/>
        <v>0</v>
      </c>
      <c r="N328" s="30">
        <f t="shared" si="83"/>
        <v>0</v>
      </c>
    </row>
    <row r="329" spans="1:14" ht="13.5" thickBot="1">
      <c r="A329" s="39" t="s">
        <v>44</v>
      </c>
      <c r="B329" s="39" t="s">
        <v>44</v>
      </c>
      <c r="C329" s="39" t="s">
        <v>61</v>
      </c>
      <c r="D329" s="18" t="s">
        <v>8</v>
      </c>
      <c r="E329" s="19"/>
      <c r="F329" s="20"/>
      <c r="G329" s="20"/>
      <c r="H329" s="20"/>
      <c r="I329" s="20"/>
      <c r="J329" s="20"/>
      <c r="K329" s="20"/>
      <c r="L329" s="20"/>
      <c r="M329" s="20"/>
      <c r="N329" s="21"/>
    </row>
    <row r="330" spans="1:14" ht="13.5" thickBot="1">
      <c r="A330" s="39"/>
      <c r="B330" s="39"/>
      <c r="C330" s="39"/>
      <c r="D330" s="18" t="s">
        <v>9</v>
      </c>
      <c r="E330" s="19"/>
      <c r="F330" s="20"/>
      <c r="G330" s="20"/>
      <c r="H330" s="20"/>
      <c r="I330" s="20"/>
      <c r="J330" s="20"/>
      <c r="K330" s="20"/>
      <c r="L330" s="20"/>
      <c r="M330" s="20"/>
      <c r="N330" s="21"/>
    </row>
    <row r="331" spans="1:14" ht="13.5" thickBot="1">
      <c r="A331" s="39"/>
      <c r="B331" s="39"/>
      <c r="C331" s="39"/>
      <c r="D331" s="18" t="s">
        <v>10</v>
      </c>
      <c r="E331" s="19"/>
      <c r="F331" s="20"/>
      <c r="G331" s="20"/>
      <c r="H331" s="20"/>
      <c r="I331" s="20"/>
      <c r="J331" s="20"/>
      <c r="K331" s="20"/>
      <c r="L331" s="20"/>
      <c r="M331" s="20"/>
      <c r="N331" s="21"/>
    </row>
    <row r="332" spans="1:14" ht="13.5" thickBot="1">
      <c r="A332" s="39"/>
      <c r="B332" s="39"/>
      <c r="C332" s="39"/>
      <c r="D332" s="18" t="s">
        <v>11</v>
      </c>
      <c r="E332" s="19"/>
      <c r="F332" s="20"/>
      <c r="G332" s="20"/>
      <c r="H332" s="20"/>
      <c r="I332" s="20"/>
      <c r="J332" s="20"/>
      <c r="K332" s="20"/>
      <c r="L332" s="20"/>
      <c r="M332" s="20"/>
      <c r="N332" s="21"/>
    </row>
    <row r="333" spans="1:14" ht="13.5" thickBot="1">
      <c r="A333" s="39"/>
      <c r="B333" s="39"/>
      <c r="C333" s="39"/>
      <c r="D333" s="18" t="s">
        <v>12</v>
      </c>
      <c r="E333" s="19"/>
      <c r="F333" s="20"/>
      <c r="G333" s="20"/>
      <c r="H333" s="20"/>
      <c r="I333" s="20"/>
      <c r="J333" s="20"/>
      <c r="K333" s="20"/>
      <c r="L333" s="20"/>
      <c r="M333" s="20"/>
      <c r="N333" s="21"/>
    </row>
    <row r="334" spans="1:14" ht="13.5" thickBot="1">
      <c r="A334" s="39"/>
      <c r="B334" s="39"/>
      <c r="C334" s="39"/>
      <c r="D334" s="18" t="s">
        <v>13</v>
      </c>
      <c r="E334" s="19"/>
      <c r="F334" s="20"/>
      <c r="G334" s="20"/>
      <c r="H334" s="20"/>
      <c r="I334" s="20"/>
      <c r="J334" s="20"/>
      <c r="K334" s="20"/>
      <c r="L334" s="20"/>
      <c r="M334" s="20"/>
      <c r="N334" s="21"/>
    </row>
    <row r="335" spans="1:14" ht="13.5" thickBot="1">
      <c r="A335" s="39"/>
      <c r="B335" s="39"/>
      <c r="C335" s="39"/>
      <c r="D335" s="18" t="s">
        <v>14</v>
      </c>
      <c r="E335" s="19"/>
      <c r="F335" s="20"/>
      <c r="G335" s="20"/>
      <c r="H335" s="20"/>
      <c r="I335" s="20"/>
      <c r="J335" s="20"/>
      <c r="K335" s="20"/>
      <c r="L335" s="20"/>
      <c r="M335" s="20"/>
      <c r="N335" s="21"/>
    </row>
    <row r="336" spans="1:14" ht="13.5" thickBot="1">
      <c r="A336" s="39"/>
      <c r="B336" s="39"/>
      <c r="C336" s="39"/>
      <c r="D336" s="18" t="s">
        <v>15</v>
      </c>
      <c r="E336" s="19"/>
      <c r="F336" s="20"/>
      <c r="G336" s="20"/>
      <c r="H336" s="20"/>
      <c r="I336" s="20"/>
      <c r="J336" s="20"/>
      <c r="K336" s="20"/>
      <c r="L336" s="20"/>
      <c r="M336" s="20"/>
      <c r="N336" s="21"/>
    </row>
    <row r="337" spans="1:14" ht="13.5" thickBot="1">
      <c r="A337" s="39"/>
      <c r="B337" s="39"/>
      <c r="C337" s="39"/>
      <c r="D337" s="18" t="s">
        <v>16</v>
      </c>
      <c r="E337" s="19"/>
      <c r="F337" s="20"/>
      <c r="G337" s="20"/>
      <c r="H337" s="20"/>
      <c r="I337" s="20"/>
      <c r="J337" s="20"/>
      <c r="K337" s="20"/>
      <c r="L337" s="20"/>
      <c r="M337" s="20"/>
      <c r="N337" s="21"/>
    </row>
    <row r="338" spans="1:14" ht="13.5" thickBot="1">
      <c r="A338" s="39"/>
      <c r="B338" s="39"/>
      <c r="C338" s="39"/>
      <c r="D338" s="18" t="s">
        <v>16</v>
      </c>
      <c r="E338" s="19"/>
      <c r="F338" s="20"/>
      <c r="G338" s="20"/>
      <c r="H338" s="20"/>
      <c r="I338" s="20"/>
      <c r="J338" s="20"/>
      <c r="K338" s="20"/>
      <c r="L338" s="20"/>
      <c r="M338" s="20"/>
      <c r="N338" s="21"/>
    </row>
    <row r="339" spans="1:14" ht="13.5" thickBot="1">
      <c r="A339" s="39"/>
      <c r="B339" s="39"/>
      <c r="C339" s="39"/>
      <c r="D339" s="18" t="s">
        <v>16</v>
      </c>
      <c r="E339" s="19"/>
      <c r="F339" s="20"/>
      <c r="G339" s="20"/>
      <c r="H339" s="20"/>
      <c r="I339" s="20"/>
      <c r="J339" s="20"/>
      <c r="K339" s="20"/>
      <c r="L339" s="20"/>
      <c r="M339" s="20"/>
      <c r="N339" s="21"/>
    </row>
    <row r="340" spans="1:14" ht="15.75" thickBot="1">
      <c r="A340" s="39"/>
      <c r="B340" s="39"/>
      <c r="C340" s="39"/>
      <c r="D340" s="22" t="s">
        <v>17</v>
      </c>
      <c r="E340" s="23">
        <f>SUM(E329:E339)</f>
        <v>0</v>
      </c>
      <c r="F340" s="24">
        <f t="shared" ref="F340:N340" si="84">SUM(F329:F339)</f>
        <v>0</v>
      </c>
      <c r="G340" s="24">
        <f t="shared" si="84"/>
        <v>0</v>
      </c>
      <c r="H340" s="24">
        <f t="shared" si="84"/>
        <v>0</v>
      </c>
      <c r="I340" s="24">
        <f t="shared" si="84"/>
        <v>0</v>
      </c>
      <c r="J340" s="24">
        <f t="shared" si="84"/>
        <v>0</v>
      </c>
      <c r="K340" s="24">
        <f t="shared" si="84"/>
        <v>0</v>
      </c>
      <c r="L340" s="24">
        <f t="shared" si="84"/>
        <v>0</v>
      </c>
      <c r="M340" s="24">
        <f t="shared" si="84"/>
        <v>0</v>
      </c>
      <c r="N340" s="25">
        <f t="shared" si="84"/>
        <v>0</v>
      </c>
    </row>
    <row r="341" spans="1:14" ht="13.5" thickBot="1">
      <c r="A341" s="39"/>
      <c r="B341" s="39"/>
      <c r="C341" s="39"/>
      <c r="D341" s="18" t="s">
        <v>18</v>
      </c>
      <c r="E341" s="19"/>
      <c r="F341" s="20"/>
      <c r="G341" s="20"/>
      <c r="H341" s="20"/>
      <c r="I341" s="20"/>
      <c r="J341" s="20"/>
      <c r="K341" s="20"/>
      <c r="L341" s="20"/>
      <c r="M341" s="20"/>
      <c r="N341" s="21"/>
    </row>
    <row r="342" spans="1:14" ht="13.5" thickBot="1">
      <c r="A342" s="39"/>
      <c r="B342" s="39"/>
      <c r="C342" s="39"/>
      <c r="D342" s="18" t="s">
        <v>19</v>
      </c>
      <c r="E342" s="19"/>
      <c r="F342" s="20"/>
      <c r="G342" s="20"/>
      <c r="H342" s="20"/>
      <c r="I342" s="20"/>
      <c r="J342" s="20"/>
      <c r="K342" s="20"/>
      <c r="L342" s="20"/>
      <c r="M342" s="20"/>
      <c r="N342" s="21"/>
    </row>
    <row r="343" spans="1:14" ht="13.5" thickBot="1">
      <c r="A343" s="39"/>
      <c r="B343" s="39"/>
      <c r="C343" s="39"/>
      <c r="D343" s="18" t="s">
        <v>20</v>
      </c>
      <c r="E343" s="19"/>
      <c r="F343" s="20"/>
      <c r="G343" s="20"/>
      <c r="H343" s="20"/>
      <c r="I343" s="20"/>
      <c r="J343" s="20"/>
      <c r="K343" s="20"/>
      <c r="L343" s="20"/>
      <c r="M343" s="20"/>
      <c r="N343" s="21"/>
    </row>
    <row r="344" spans="1:14" ht="15.75" thickBot="1">
      <c r="A344" s="39"/>
      <c r="B344" s="39"/>
      <c r="C344" s="39"/>
      <c r="D344" s="22" t="s">
        <v>21</v>
      </c>
      <c r="E344" s="23">
        <f>SUM(E341:E343)</f>
        <v>0</v>
      </c>
      <c r="F344" s="24">
        <f t="shared" ref="F344:N344" si="85">SUM(F341:F343)</f>
        <v>0</v>
      </c>
      <c r="G344" s="24">
        <f t="shared" si="85"/>
        <v>0</v>
      </c>
      <c r="H344" s="24">
        <f t="shared" si="85"/>
        <v>0</v>
      </c>
      <c r="I344" s="24">
        <f t="shared" si="85"/>
        <v>0</v>
      </c>
      <c r="J344" s="24">
        <f t="shared" si="85"/>
        <v>0</v>
      </c>
      <c r="K344" s="24">
        <f t="shared" si="85"/>
        <v>0</v>
      </c>
      <c r="L344" s="24">
        <f t="shared" si="85"/>
        <v>0</v>
      </c>
      <c r="M344" s="24">
        <f t="shared" si="85"/>
        <v>0</v>
      </c>
      <c r="N344" s="25">
        <f t="shared" si="85"/>
        <v>0</v>
      </c>
    </row>
    <row r="345" spans="1:14" ht="15.75" thickBot="1">
      <c r="A345" s="39"/>
      <c r="B345" s="39"/>
      <c r="C345" s="39"/>
      <c r="D345" s="27" t="s">
        <v>62</v>
      </c>
      <c r="E345" s="28">
        <f t="shared" ref="E345:N345" si="86">SUM(E344,E340)</f>
        <v>0</v>
      </c>
      <c r="F345" s="29">
        <f t="shared" si="86"/>
        <v>0</v>
      </c>
      <c r="G345" s="29">
        <f t="shared" si="86"/>
        <v>0</v>
      </c>
      <c r="H345" s="29">
        <f t="shared" si="86"/>
        <v>0</v>
      </c>
      <c r="I345" s="29">
        <f t="shared" si="86"/>
        <v>0</v>
      </c>
      <c r="J345" s="29">
        <f t="shared" si="86"/>
        <v>0</v>
      </c>
      <c r="K345" s="29">
        <f t="shared" si="86"/>
        <v>0</v>
      </c>
      <c r="L345" s="29">
        <f t="shared" si="86"/>
        <v>0</v>
      </c>
      <c r="M345" s="29">
        <f t="shared" si="86"/>
        <v>0</v>
      </c>
      <c r="N345" s="30">
        <f t="shared" si="86"/>
        <v>0</v>
      </c>
    </row>
    <row r="346" spans="1:14" ht="13.5" thickBot="1">
      <c r="A346" s="39" t="s">
        <v>44</v>
      </c>
      <c r="B346" s="39" t="s">
        <v>44</v>
      </c>
      <c r="C346" s="39" t="s">
        <v>63</v>
      </c>
      <c r="D346" s="18" t="s">
        <v>8</v>
      </c>
      <c r="E346" s="19"/>
      <c r="F346" s="20"/>
      <c r="G346" s="20"/>
      <c r="H346" s="20"/>
      <c r="I346" s="20"/>
      <c r="J346" s="20"/>
      <c r="K346" s="20"/>
      <c r="L346" s="20"/>
      <c r="M346" s="20"/>
      <c r="N346" s="21"/>
    </row>
    <row r="347" spans="1:14" ht="13.5" thickBot="1">
      <c r="A347" s="39"/>
      <c r="B347" s="39"/>
      <c r="C347" s="39"/>
      <c r="D347" s="18" t="s">
        <v>9</v>
      </c>
      <c r="E347" s="19"/>
      <c r="F347" s="20"/>
      <c r="G347" s="20"/>
      <c r="H347" s="20"/>
      <c r="I347" s="20"/>
      <c r="J347" s="20"/>
      <c r="K347" s="20"/>
      <c r="L347" s="20"/>
      <c r="M347" s="20"/>
      <c r="N347" s="21"/>
    </row>
    <row r="348" spans="1:14" ht="13.5" thickBot="1">
      <c r="A348" s="39"/>
      <c r="B348" s="39"/>
      <c r="C348" s="39"/>
      <c r="D348" s="18" t="s">
        <v>10</v>
      </c>
      <c r="E348" s="19"/>
      <c r="F348" s="20"/>
      <c r="G348" s="20"/>
      <c r="H348" s="20"/>
      <c r="I348" s="20"/>
      <c r="J348" s="20"/>
      <c r="K348" s="20"/>
      <c r="L348" s="20"/>
      <c r="M348" s="20"/>
      <c r="N348" s="21"/>
    </row>
    <row r="349" spans="1:14" ht="13.5" thickBot="1">
      <c r="A349" s="39"/>
      <c r="B349" s="39"/>
      <c r="C349" s="39"/>
      <c r="D349" s="18" t="s">
        <v>11</v>
      </c>
      <c r="E349" s="19"/>
      <c r="F349" s="20"/>
      <c r="G349" s="20"/>
      <c r="H349" s="20"/>
      <c r="I349" s="20"/>
      <c r="J349" s="20"/>
      <c r="K349" s="20"/>
      <c r="L349" s="20"/>
      <c r="M349" s="20"/>
      <c r="N349" s="21"/>
    </row>
    <row r="350" spans="1:14" ht="13.5" thickBot="1">
      <c r="A350" s="39"/>
      <c r="B350" s="39"/>
      <c r="C350" s="39"/>
      <c r="D350" s="18" t="s">
        <v>12</v>
      </c>
      <c r="E350" s="19"/>
      <c r="F350" s="20"/>
      <c r="G350" s="20"/>
      <c r="H350" s="20"/>
      <c r="I350" s="20"/>
      <c r="J350" s="20"/>
      <c r="K350" s="20"/>
      <c r="L350" s="20"/>
      <c r="M350" s="20"/>
      <c r="N350" s="21"/>
    </row>
    <row r="351" spans="1:14" ht="13.5" thickBot="1">
      <c r="A351" s="39"/>
      <c r="B351" s="39"/>
      <c r="C351" s="39"/>
      <c r="D351" s="18" t="s">
        <v>13</v>
      </c>
      <c r="E351" s="19"/>
      <c r="F351" s="20"/>
      <c r="G351" s="20"/>
      <c r="H351" s="20"/>
      <c r="I351" s="20"/>
      <c r="J351" s="20"/>
      <c r="K351" s="20"/>
      <c r="L351" s="20"/>
      <c r="M351" s="20"/>
      <c r="N351" s="21"/>
    </row>
    <row r="352" spans="1:14" ht="13.5" thickBot="1">
      <c r="A352" s="39"/>
      <c r="B352" s="39"/>
      <c r="C352" s="39"/>
      <c r="D352" s="18" t="s">
        <v>14</v>
      </c>
      <c r="E352" s="19"/>
      <c r="F352" s="20"/>
      <c r="G352" s="20"/>
      <c r="H352" s="20"/>
      <c r="I352" s="20"/>
      <c r="J352" s="20"/>
      <c r="K352" s="20"/>
      <c r="L352" s="20"/>
      <c r="M352" s="20"/>
      <c r="N352" s="21"/>
    </row>
    <row r="353" spans="1:14" ht="13.5" thickBot="1">
      <c r="A353" s="39"/>
      <c r="B353" s="39"/>
      <c r="C353" s="39"/>
      <c r="D353" s="18" t="s">
        <v>15</v>
      </c>
      <c r="E353" s="19"/>
      <c r="F353" s="20"/>
      <c r="G353" s="20"/>
      <c r="H353" s="20"/>
      <c r="I353" s="20"/>
      <c r="J353" s="20"/>
      <c r="K353" s="20"/>
      <c r="L353" s="20"/>
      <c r="M353" s="20"/>
      <c r="N353" s="21"/>
    </row>
    <row r="354" spans="1:14" ht="13.5" thickBot="1">
      <c r="A354" s="39"/>
      <c r="B354" s="39"/>
      <c r="C354" s="39"/>
      <c r="D354" s="18" t="s">
        <v>16</v>
      </c>
      <c r="E354" s="19"/>
      <c r="F354" s="20"/>
      <c r="G354" s="20"/>
      <c r="H354" s="20"/>
      <c r="I354" s="20"/>
      <c r="J354" s="20"/>
      <c r="K354" s="20"/>
      <c r="L354" s="20"/>
      <c r="M354" s="20"/>
      <c r="N354" s="21"/>
    </row>
    <row r="355" spans="1:14" ht="13.5" thickBot="1">
      <c r="A355" s="39"/>
      <c r="B355" s="39"/>
      <c r="C355" s="39"/>
      <c r="D355" s="18" t="s">
        <v>16</v>
      </c>
      <c r="E355" s="19"/>
      <c r="F355" s="20"/>
      <c r="G355" s="20"/>
      <c r="H355" s="20"/>
      <c r="I355" s="20"/>
      <c r="J355" s="20"/>
      <c r="K355" s="20"/>
      <c r="L355" s="20"/>
      <c r="M355" s="20"/>
      <c r="N355" s="21"/>
    </row>
    <row r="356" spans="1:14" ht="13.5" thickBot="1">
      <c r="A356" s="39"/>
      <c r="B356" s="39"/>
      <c r="C356" s="39"/>
      <c r="D356" s="18" t="s">
        <v>16</v>
      </c>
      <c r="E356" s="19"/>
      <c r="F356" s="20"/>
      <c r="G356" s="20"/>
      <c r="H356" s="20"/>
      <c r="I356" s="20"/>
      <c r="J356" s="20"/>
      <c r="K356" s="20"/>
      <c r="L356" s="20"/>
      <c r="M356" s="20"/>
      <c r="N356" s="21"/>
    </row>
    <row r="357" spans="1:14" ht="15.75" thickBot="1">
      <c r="A357" s="39"/>
      <c r="B357" s="39"/>
      <c r="C357" s="39"/>
      <c r="D357" s="22" t="s">
        <v>17</v>
      </c>
      <c r="E357" s="23">
        <f>SUM(E346:E356)</f>
        <v>0</v>
      </c>
      <c r="F357" s="24">
        <f t="shared" ref="F357:N357" si="87">SUM(F346:F356)</f>
        <v>0</v>
      </c>
      <c r="G357" s="24">
        <f t="shared" si="87"/>
        <v>0</v>
      </c>
      <c r="H357" s="24">
        <f t="shared" si="87"/>
        <v>0</v>
      </c>
      <c r="I357" s="24">
        <f t="shared" si="87"/>
        <v>0</v>
      </c>
      <c r="J357" s="24">
        <f t="shared" si="87"/>
        <v>0</v>
      </c>
      <c r="K357" s="24">
        <f t="shared" si="87"/>
        <v>0</v>
      </c>
      <c r="L357" s="24">
        <f t="shared" si="87"/>
        <v>0</v>
      </c>
      <c r="M357" s="24">
        <f t="shared" si="87"/>
        <v>0</v>
      </c>
      <c r="N357" s="25">
        <f t="shared" si="87"/>
        <v>0</v>
      </c>
    </row>
    <row r="358" spans="1:14" ht="13.5" thickBot="1">
      <c r="A358" s="39"/>
      <c r="B358" s="39"/>
      <c r="C358" s="39"/>
      <c r="D358" s="18" t="s">
        <v>18</v>
      </c>
      <c r="E358" s="19"/>
      <c r="F358" s="20"/>
      <c r="G358" s="20"/>
      <c r="H358" s="20"/>
      <c r="I358" s="20"/>
      <c r="J358" s="20"/>
      <c r="K358" s="20"/>
      <c r="L358" s="20"/>
      <c r="M358" s="20"/>
      <c r="N358" s="21"/>
    </row>
    <row r="359" spans="1:14" ht="13.5" thickBot="1">
      <c r="A359" s="39"/>
      <c r="B359" s="39"/>
      <c r="C359" s="39"/>
      <c r="D359" s="18" t="s">
        <v>19</v>
      </c>
      <c r="E359" s="19"/>
      <c r="F359" s="20"/>
      <c r="G359" s="20"/>
      <c r="H359" s="20"/>
      <c r="I359" s="20"/>
      <c r="J359" s="20"/>
      <c r="K359" s="20"/>
      <c r="L359" s="20"/>
      <c r="M359" s="20"/>
      <c r="N359" s="21"/>
    </row>
    <row r="360" spans="1:14" ht="13.5" thickBot="1">
      <c r="A360" s="39"/>
      <c r="B360" s="39"/>
      <c r="C360" s="39"/>
      <c r="D360" s="18" t="s">
        <v>20</v>
      </c>
      <c r="E360" s="19"/>
      <c r="F360" s="20"/>
      <c r="G360" s="20"/>
      <c r="H360" s="20"/>
      <c r="I360" s="20"/>
      <c r="J360" s="20"/>
      <c r="K360" s="20"/>
      <c r="L360" s="20"/>
      <c r="M360" s="20"/>
      <c r="N360" s="21"/>
    </row>
    <row r="361" spans="1:14" ht="15.75" thickBot="1">
      <c r="A361" s="39"/>
      <c r="B361" s="39"/>
      <c r="C361" s="39"/>
      <c r="D361" s="22" t="s">
        <v>21</v>
      </c>
      <c r="E361" s="23">
        <f>SUM(E358:E360)</f>
        <v>0</v>
      </c>
      <c r="F361" s="24">
        <f t="shared" ref="F361:N361" si="88">SUM(F358:F360)</f>
        <v>0</v>
      </c>
      <c r="G361" s="24">
        <f t="shared" si="88"/>
        <v>0</v>
      </c>
      <c r="H361" s="24">
        <f t="shared" si="88"/>
        <v>0</v>
      </c>
      <c r="I361" s="24">
        <f t="shared" si="88"/>
        <v>0</v>
      </c>
      <c r="J361" s="24">
        <f t="shared" si="88"/>
        <v>0</v>
      </c>
      <c r="K361" s="24">
        <f t="shared" si="88"/>
        <v>0</v>
      </c>
      <c r="L361" s="24">
        <f t="shared" si="88"/>
        <v>0</v>
      </c>
      <c r="M361" s="24">
        <f t="shared" si="88"/>
        <v>0</v>
      </c>
      <c r="N361" s="25">
        <f t="shared" si="88"/>
        <v>0</v>
      </c>
    </row>
    <row r="362" spans="1:14" ht="15.75" thickBot="1">
      <c r="A362" s="39"/>
      <c r="B362" s="39"/>
      <c r="C362" s="39"/>
      <c r="D362" s="27" t="s">
        <v>64</v>
      </c>
      <c r="E362" s="28">
        <f t="shared" ref="E362:N362" si="89">SUM(E361,E357)</f>
        <v>0</v>
      </c>
      <c r="F362" s="29">
        <f t="shared" si="89"/>
        <v>0</v>
      </c>
      <c r="G362" s="29">
        <f t="shared" si="89"/>
        <v>0</v>
      </c>
      <c r="H362" s="29">
        <f t="shared" si="89"/>
        <v>0</v>
      </c>
      <c r="I362" s="29">
        <f t="shared" si="89"/>
        <v>0</v>
      </c>
      <c r="J362" s="29">
        <f t="shared" si="89"/>
        <v>0</v>
      </c>
      <c r="K362" s="29">
        <f t="shared" si="89"/>
        <v>0</v>
      </c>
      <c r="L362" s="29">
        <f t="shared" si="89"/>
        <v>0</v>
      </c>
      <c r="M362" s="29">
        <f t="shared" si="89"/>
        <v>0</v>
      </c>
      <c r="N362" s="30">
        <f t="shared" si="89"/>
        <v>0</v>
      </c>
    </row>
    <row r="363" spans="1:14" ht="13.5" thickBot="1">
      <c r="A363" s="39" t="s">
        <v>44</v>
      </c>
      <c r="B363" s="39" t="s">
        <v>44</v>
      </c>
      <c r="C363" s="39" t="s">
        <v>65</v>
      </c>
      <c r="D363" s="18" t="s">
        <v>8</v>
      </c>
      <c r="E363" s="31">
        <f t="shared" ref="E363:N363" si="90">SUM(E193,E210,E227,E244,E261,E278,E295,E312,E329,E346)</f>
        <v>0</v>
      </c>
      <c r="F363" s="32">
        <f t="shared" si="90"/>
        <v>0</v>
      </c>
      <c r="G363" s="32">
        <f t="shared" si="90"/>
        <v>0</v>
      </c>
      <c r="H363" s="32">
        <f t="shared" si="90"/>
        <v>0</v>
      </c>
      <c r="I363" s="32">
        <f t="shared" si="90"/>
        <v>0</v>
      </c>
      <c r="J363" s="32">
        <f t="shared" si="90"/>
        <v>0</v>
      </c>
      <c r="K363" s="32">
        <f t="shared" si="90"/>
        <v>0</v>
      </c>
      <c r="L363" s="32">
        <f t="shared" si="90"/>
        <v>0</v>
      </c>
      <c r="M363" s="32">
        <f t="shared" si="90"/>
        <v>0</v>
      </c>
      <c r="N363" s="33">
        <f t="shared" si="90"/>
        <v>0</v>
      </c>
    </row>
    <row r="364" spans="1:14" ht="13.5" thickBot="1">
      <c r="A364" s="39"/>
      <c r="B364" s="39"/>
      <c r="C364" s="39"/>
      <c r="D364" s="18" t="s">
        <v>9</v>
      </c>
      <c r="E364" s="31">
        <f t="shared" ref="E364:N364" si="91">SUM(E194,E211,E228,E245,E262,E279,E296,E313,E330,E347)</f>
        <v>0</v>
      </c>
      <c r="F364" s="32">
        <f t="shared" si="91"/>
        <v>0</v>
      </c>
      <c r="G364" s="32">
        <f t="shared" si="91"/>
        <v>0</v>
      </c>
      <c r="H364" s="32">
        <f t="shared" si="91"/>
        <v>0</v>
      </c>
      <c r="I364" s="32">
        <f t="shared" si="91"/>
        <v>0</v>
      </c>
      <c r="J364" s="32">
        <f t="shared" si="91"/>
        <v>0</v>
      </c>
      <c r="K364" s="32">
        <f t="shared" si="91"/>
        <v>0</v>
      </c>
      <c r="L364" s="32">
        <f t="shared" si="91"/>
        <v>0</v>
      </c>
      <c r="M364" s="32">
        <f t="shared" si="91"/>
        <v>0</v>
      </c>
      <c r="N364" s="33">
        <f t="shared" si="91"/>
        <v>0</v>
      </c>
    </row>
    <row r="365" spans="1:14" ht="13.5" thickBot="1">
      <c r="A365" s="39"/>
      <c r="B365" s="39"/>
      <c r="C365" s="39"/>
      <c r="D365" s="18" t="s">
        <v>10</v>
      </c>
      <c r="E365" s="31">
        <f t="shared" ref="E365:N365" si="92">SUM(E195,E212,E229,E246,E263,E280,E297,E314,E331,E348)</f>
        <v>0</v>
      </c>
      <c r="F365" s="32">
        <f t="shared" si="92"/>
        <v>0</v>
      </c>
      <c r="G365" s="32">
        <f t="shared" si="92"/>
        <v>0</v>
      </c>
      <c r="H365" s="32">
        <f t="shared" si="92"/>
        <v>0</v>
      </c>
      <c r="I365" s="32">
        <f t="shared" si="92"/>
        <v>0</v>
      </c>
      <c r="J365" s="32">
        <f t="shared" si="92"/>
        <v>0</v>
      </c>
      <c r="K365" s="32">
        <f t="shared" si="92"/>
        <v>0</v>
      </c>
      <c r="L365" s="32">
        <f t="shared" si="92"/>
        <v>0</v>
      </c>
      <c r="M365" s="32">
        <f t="shared" si="92"/>
        <v>0</v>
      </c>
      <c r="N365" s="33">
        <f t="shared" si="92"/>
        <v>0</v>
      </c>
    </row>
    <row r="366" spans="1:14" ht="13.5" thickBot="1">
      <c r="A366" s="39"/>
      <c r="B366" s="39"/>
      <c r="C366" s="39"/>
      <c r="D366" s="18" t="s">
        <v>11</v>
      </c>
      <c r="E366" s="31">
        <f t="shared" ref="E366:N366" si="93">SUM(E196,E213,E230,E247,E264,E281,E298,E315,E332,E349)</f>
        <v>0</v>
      </c>
      <c r="F366" s="32">
        <f t="shared" si="93"/>
        <v>0</v>
      </c>
      <c r="G366" s="32">
        <f t="shared" si="93"/>
        <v>0</v>
      </c>
      <c r="H366" s="32">
        <f t="shared" si="93"/>
        <v>0</v>
      </c>
      <c r="I366" s="32">
        <f t="shared" si="93"/>
        <v>0</v>
      </c>
      <c r="J366" s="32">
        <f t="shared" si="93"/>
        <v>0</v>
      </c>
      <c r="K366" s="32">
        <f t="shared" si="93"/>
        <v>0</v>
      </c>
      <c r="L366" s="32">
        <f t="shared" si="93"/>
        <v>0</v>
      </c>
      <c r="M366" s="32">
        <f t="shared" si="93"/>
        <v>0</v>
      </c>
      <c r="N366" s="33">
        <f t="shared" si="93"/>
        <v>0</v>
      </c>
    </row>
    <row r="367" spans="1:14" ht="13.5" thickBot="1">
      <c r="A367" s="39"/>
      <c r="B367" s="39"/>
      <c r="C367" s="39"/>
      <c r="D367" s="18" t="s">
        <v>12</v>
      </c>
      <c r="E367" s="31">
        <f t="shared" ref="E367:N367" si="94">SUM(E197,E214,E231,E248,E265,E282,E299,E316,E333,E350)</f>
        <v>0</v>
      </c>
      <c r="F367" s="32">
        <f t="shared" si="94"/>
        <v>0</v>
      </c>
      <c r="G367" s="32">
        <f t="shared" si="94"/>
        <v>0</v>
      </c>
      <c r="H367" s="32">
        <f t="shared" si="94"/>
        <v>0</v>
      </c>
      <c r="I367" s="32">
        <f t="shared" si="94"/>
        <v>0</v>
      </c>
      <c r="J367" s="32">
        <f t="shared" si="94"/>
        <v>0</v>
      </c>
      <c r="K367" s="32">
        <f t="shared" si="94"/>
        <v>0</v>
      </c>
      <c r="L367" s="32">
        <f t="shared" si="94"/>
        <v>0</v>
      </c>
      <c r="M367" s="32">
        <f t="shared" si="94"/>
        <v>0</v>
      </c>
      <c r="N367" s="33">
        <f t="shared" si="94"/>
        <v>0</v>
      </c>
    </row>
    <row r="368" spans="1:14" ht="13.5" thickBot="1">
      <c r="A368" s="39"/>
      <c r="B368" s="39"/>
      <c r="C368" s="39"/>
      <c r="D368" s="18" t="s">
        <v>13</v>
      </c>
      <c r="E368" s="31">
        <f t="shared" ref="E368:N368" si="95">SUM(E198,E215,E232,E249,E266,E283,E300,E317,E334,E351)</f>
        <v>0</v>
      </c>
      <c r="F368" s="32">
        <f t="shared" si="95"/>
        <v>0</v>
      </c>
      <c r="G368" s="32">
        <f t="shared" si="95"/>
        <v>0</v>
      </c>
      <c r="H368" s="32">
        <f t="shared" si="95"/>
        <v>0</v>
      </c>
      <c r="I368" s="32">
        <f t="shared" si="95"/>
        <v>0</v>
      </c>
      <c r="J368" s="32">
        <f t="shared" si="95"/>
        <v>0</v>
      </c>
      <c r="K368" s="32">
        <f t="shared" si="95"/>
        <v>0</v>
      </c>
      <c r="L368" s="32">
        <f t="shared" si="95"/>
        <v>0</v>
      </c>
      <c r="M368" s="32">
        <f t="shared" si="95"/>
        <v>0</v>
      </c>
      <c r="N368" s="33">
        <f t="shared" si="95"/>
        <v>0</v>
      </c>
    </row>
    <row r="369" spans="1:14" ht="13.5" thickBot="1">
      <c r="A369" s="39"/>
      <c r="B369" s="39"/>
      <c r="C369" s="39"/>
      <c r="D369" s="18" t="s">
        <v>14</v>
      </c>
      <c r="E369" s="31">
        <f t="shared" ref="E369:N369" si="96">SUM(E199,E216,E233,E250,E267,E284,E301,E318,E335,E352)</f>
        <v>0</v>
      </c>
      <c r="F369" s="32">
        <f t="shared" si="96"/>
        <v>0</v>
      </c>
      <c r="G369" s="32">
        <f t="shared" si="96"/>
        <v>0</v>
      </c>
      <c r="H369" s="32">
        <f t="shared" si="96"/>
        <v>0</v>
      </c>
      <c r="I369" s="32">
        <f t="shared" si="96"/>
        <v>0</v>
      </c>
      <c r="J369" s="32">
        <f t="shared" si="96"/>
        <v>0</v>
      </c>
      <c r="K369" s="32">
        <f t="shared" si="96"/>
        <v>0</v>
      </c>
      <c r="L369" s="32">
        <f t="shared" si="96"/>
        <v>0</v>
      </c>
      <c r="M369" s="32">
        <f t="shared" si="96"/>
        <v>0</v>
      </c>
      <c r="N369" s="33">
        <f t="shared" si="96"/>
        <v>0</v>
      </c>
    </row>
    <row r="370" spans="1:14" ht="13.5" thickBot="1">
      <c r="A370" s="39"/>
      <c r="B370" s="39"/>
      <c r="C370" s="39"/>
      <c r="D370" s="18" t="s">
        <v>15</v>
      </c>
      <c r="E370" s="31">
        <f t="shared" ref="E370:N370" si="97">SUM(E200,E217,E234,E251,E268,E285,E302,E319,E336,E353)</f>
        <v>0</v>
      </c>
      <c r="F370" s="32">
        <f t="shared" si="97"/>
        <v>0</v>
      </c>
      <c r="G370" s="32">
        <f t="shared" si="97"/>
        <v>0</v>
      </c>
      <c r="H370" s="32">
        <f t="shared" si="97"/>
        <v>0</v>
      </c>
      <c r="I370" s="32">
        <f t="shared" si="97"/>
        <v>0</v>
      </c>
      <c r="J370" s="32">
        <f t="shared" si="97"/>
        <v>0</v>
      </c>
      <c r="K370" s="32">
        <f t="shared" si="97"/>
        <v>0</v>
      </c>
      <c r="L370" s="32">
        <f t="shared" si="97"/>
        <v>0</v>
      </c>
      <c r="M370" s="32">
        <f t="shared" si="97"/>
        <v>0</v>
      </c>
      <c r="N370" s="33">
        <f t="shared" si="97"/>
        <v>0</v>
      </c>
    </row>
    <row r="371" spans="1:14" ht="13.5" thickBot="1">
      <c r="A371" s="39"/>
      <c r="B371" s="39"/>
      <c r="C371" s="39"/>
      <c r="D371" s="18" t="s">
        <v>16</v>
      </c>
      <c r="E371" s="31">
        <f t="shared" ref="E371:N371" si="98">SUM(E201,E218,E235,E252,E269,E286,E303,E320,E337,E354)</f>
        <v>0</v>
      </c>
      <c r="F371" s="32">
        <f t="shared" si="98"/>
        <v>0</v>
      </c>
      <c r="G371" s="32">
        <f t="shared" si="98"/>
        <v>0</v>
      </c>
      <c r="H371" s="32">
        <f t="shared" si="98"/>
        <v>0</v>
      </c>
      <c r="I371" s="32">
        <f t="shared" si="98"/>
        <v>0</v>
      </c>
      <c r="J371" s="32">
        <f t="shared" si="98"/>
        <v>0</v>
      </c>
      <c r="K371" s="32">
        <f t="shared" si="98"/>
        <v>0</v>
      </c>
      <c r="L371" s="32">
        <f t="shared" si="98"/>
        <v>0</v>
      </c>
      <c r="M371" s="32">
        <f t="shared" si="98"/>
        <v>0</v>
      </c>
      <c r="N371" s="33">
        <f t="shared" si="98"/>
        <v>0</v>
      </c>
    </row>
    <row r="372" spans="1:14" ht="13.5" thickBot="1">
      <c r="A372" s="39"/>
      <c r="B372" s="39"/>
      <c r="C372" s="39"/>
      <c r="D372" s="18" t="s">
        <v>16</v>
      </c>
      <c r="E372" s="31">
        <f t="shared" ref="E372:N372" si="99">SUM(E202,E219,E236,E253,E270,E287,E304,E321,E338,E355)</f>
        <v>0</v>
      </c>
      <c r="F372" s="32">
        <f t="shared" si="99"/>
        <v>0</v>
      </c>
      <c r="G372" s="32">
        <f t="shared" si="99"/>
        <v>0</v>
      </c>
      <c r="H372" s="32">
        <f t="shared" si="99"/>
        <v>0</v>
      </c>
      <c r="I372" s="32">
        <f t="shared" si="99"/>
        <v>0</v>
      </c>
      <c r="J372" s="32">
        <f t="shared" si="99"/>
        <v>0</v>
      </c>
      <c r="K372" s="32">
        <f t="shared" si="99"/>
        <v>0</v>
      </c>
      <c r="L372" s="32">
        <f t="shared" si="99"/>
        <v>0</v>
      </c>
      <c r="M372" s="32">
        <f t="shared" si="99"/>
        <v>0</v>
      </c>
      <c r="N372" s="33">
        <f t="shared" si="99"/>
        <v>0</v>
      </c>
    </row>
    <row r="373" spans="1:14" ht="13.5" thickBot="1">
      <c r="A373" s="39"/>
      <c r="B373" s="39"/>
      <c r="C373" s="39"/>
      <c r="D373" s="18" t="s">
        <v>16</v>
      </c>
      <c r="E373" s="31">
        <f t="shared" ref="E373:N373" si="100">SUM(E203,E220,E237,E254,E271,E288,E305,E322,E339,E356)</f>
        <v>0</v>
      </c>
      <c r="F373" s="32">
        <f t="shared" si="100"/>
        <v>0</v>
      </c>
      <c r="G373" s="32">
        <f t="shared" si="100"/>
        <v>0</v>
      </c>
      <c r="H373" s="32">
        <f t="shared" si="100"/>
        <v>0</v>
      </c>
      <c r="I373" s="32">
        <f t="shared" si="100"/>
        <v>0</v>
      </c>
      <c r="J373" s="32">
        <f t="shared" si="100"/>
        <v>0</v>
      </c>
      <c r="K373" s="32">
        <f t="shared" si="100"/>
        <v>0</v>
      </c>
      <c r="L373" s="32">
        <f t="shared" si="100"/>
        <v>0</v>
      </c>
      <c r="M373" s="32">
        <f t="shared" si="100"/>
        <v>0</v>
      </c>
      <c r="N373" s="33">
        <f t="shared" si="100"/>
        <v>0</v>
      </c>
    </row>
    <row r="374" spans="1:14" ht="15.75" thickBot="1">
      <c r="A374" s="39"/>
      <c r="B374" s="39"/>
      <c r="C374" s="39"/>
      <c r="D374" s="34" t="s">
        <v>17</v>
      </c>
      <c r="E374" s="23">
        <f>SUM(E363:E373)</f>
        <v>0</v>
      </c>
      <c r="F374" s="24">
        <f t="shared" ref="F374:N374" si="101">SUM(F363:F373)</f>
        <v>0</v>
      </c>
      <c r="G374" s="24">
        <f t="shared" si="101"/>
        <v>0</v>
      </c>
      <c r="H374" s="24">
        <f t="shared" si="101"/>
        <v>0</v>
      </c>
      <c r="I374" s="24">
        <f t="shared" si="101"/>
        <v>0</v>
      </c>
      <c r="J374" s="24">
        <f t="shared" si="101"/>
        <v>0</v>
      </c>
      <c r="K374" s="24">
        <f t="shared" si="101"/>
        <v>0</v>
      </c>
      <c r="L374" s="24">
        <f t="shared" si="101"/>
        <v>0</v>
      </c>
      <c r="M374" s="24">
        <f t="shared" si="101"/>
        <v>0</v>
      </c>
      <c r="N374" s="25">
        <f t="shared" si="101"/>
        <v>0</v>
      </c>
    </row>
    <row r="375" spans="1:14" ht="13.5" thickBot="1">
      <c r="A375" s="39"/>
      <c r="B375" s="39"/>
      <c r="C375" s="39"/>
      <c r="D375" s="18" t="s">
        <v>18</v>
      </c>
      <c r="E375" s="31">
        <f t="shared" ref="E375:N375" si="102">SUM(E205,E222,E239,E256,E273,E290,E307,E324,E341,E358)</f>
        <v>0</v>
      </c>
      <c r="F375" s="32">
        <f t="shared" si="102"/>
        <v>0</v>
      </c>
      <c r="G375" s="32">
        <f t="shared" si="102"/>
        <v>0</v>
      </c>
      <c r="H375" s="32">
        <f t="shared" si="102"/>
        <v>0</v>
      </c>
      <c r="I375" s="32">
        <f t="shared" si="102"/>
        <v>0</v>
      </c>
      <c r="J375" s="32">
        <f t="shared" si="102"/>
        <v>0</v>
      </c>
      <c r="K375" s="32">
        <f t="shared" si="102"/>
        <v>0</v>
      </c>
      <c r="L375" s="32">
        <f t="shared" si="102"/>
        <v>0</v>
      </c>
      <c r="M375" s="32">
        <f t="shared" si="102"/>
        <v>0</v>
      </c>
      <c r="N375" s="33">
        <f t="shared" si="102"/>
        <v>0</v>
      </c>
    </row>
    <row r="376" spans="1:14" ht="13.5" thickBot="1">
      <c r="A376" s="39"/>
      <c r="B376" s="39"/>
      <c r="C376" s="39"/>
      <c r="D376" s="18" t="s">
        <v>19</v>
      </c>
      <c r="E376" s="31">
        <f t="shared" ref="E376:N376" si="103">SUM(E206,E223,E240,E257,E274,E291,E308,E325,E342,E359)</f>
        <v>0</v>
      </c>
      <c r="F376" s="32">
        <f t="shared" si="103"/>
        <v>0</v>
      </c>
      <c r="G376" s="32">
        <f t="shared" si="103"/>
        <v>0</v>
      </c>
      <c r="H376" s="32">
        <f t="shared" si="103"/>
        <v>0</v>
      </c>
      <c r="I376" s="32">
        <f t="shared" si="103"/>
        <v>0</v>
      </c>
      <c r="J376" s="32">
        <f t="shared" si="103"/>
        <v>0</v>
      </c>
      <c r="K376" s="32">
        <f t="shared" si="103"/>
        <v>0</v>
      </c>
      <c r="L376" s="32">
        <f t="shared" si="103"/>
        <v>0</v>
      </c>
      <c r="M376" s="32">
        <f t="shared" si="103"/>
        <v>0</v>
      </c>
      <c r="N376" s="33">
        <f t="shared" si="103"/>
        <v>0</v>
      </c>
    </row>
    <row r="377" spans="1:14" ht="13.5" thickBot="1">
      <c r="A377" s="39"/>
      <c r="B377" s="39"/>
      <c r="C377" s="39"/>
      <c r="D377" s="18" t="s">
        <v>20</v>
      </c>
      <c r="E377" s="31">
        <f t="shared" ref="E377:N377" si="104">SUM(E207,E224,E241,E258,E275,E292,E309,E326,E343,E360)</f>
        <v>0</v>
      </c>
      <c r="F377" s="32">
        <f t="shared" si="104"/>
        <v>0</v>
      </c>
      <c r="G377" s="32">
        <f t="shared" si="104"/>
        <v>0</v>
      </c>
      <c r="H377" s="32">
        <f t="shared" si="104"/>
        <v>0</v>
      </c>
      <c r="I377" s="32">
        <f t="shared" si="104"/>
        <v>0</v>
      </c>
      <c r="J377" s="32">
        <f t="shared" si="104"/>
        <v>0</v>
      </c>
      <c r="K377" s="32">
        <f t="shared" si="104"/>
        <v>0</v>
      </c>
      <c r="L377" s="32">
        <f t="shared" si="104"/>
        <v>0</v>
      </c>
      <c r="M377" s="32">
        <f t="shared" si="104"/>
        <v>0</v>
      </c>
      <c r="N377" s="33">
        <f t="shared" si="104"/>
        <v>0</v>
      </c>
    </row>
    <row r="378" spans="1:14" ht="15.75" thickBot="1">
      <c r="A378" s="39"/>
      <c r="B378" s="39"/>
      <c r="C378" s="39"/>
      <c r="D378" s="22" t="s">
        <v>21</v>
      </c>
      <c r="E378" s="23">
        <f t="shared" ref="E378:N378" si="105">SUM(E375:E377)</f>
        <v>0</v>
      </c>
      <c r="F378" s="24">
        <f t="shared" si="105"/>
        <v>0</v>
      </c>
      <c r="G378" s="24">
        <f t="shared" si="105"/>
        <v>0</v>
      </c>
      <c r="H378" s="24">
        <f t="shared" si="105"/>
        <v>0</v>
      </c>
      <c r="I378" s="24">
        <f t="shared" si="105"/>
        <v>0</v>
      </c>
      <c r="J378" s="24">
        <f t="shared" si="105"/>
        <v>0</v>
      </c>
      <c r="K378" s="24">
        <f t="shared" si="105"/>
        <v>0</v>
      </c>
      <c r="L378" s="24">
        <f t="shared" si="105"/>
        <v>0</v>
      </c>
      <c r="M378" s="24">
        <f t="shared" si="105"/>
        <v>0</v>
      </c>
      <c r="N378" s="25">
        <f t="shared" si="105"/>
        <v>0</v>
      </c>
    </row>
    <row r="379" spans="1:14" ht="15.75" thickBot="1">
      <c r="A379" s="39"/>
      <c r="B379" s="39"/>
      <c r="C379" s="39"/>
      <c r="D379" s="27" t="s">
        <v>66</v>
      </c>
      <c r="E379" s="28">
        <f t="shared" ref="E379:N379" si="106">SUM(E378,E374)</f>
        <v>0</v>
      </c>
      <c r="F379" s="29">
        <f t="shared" si="106"/>
        <v>0</v>
      </c>
      <c r="G379" s="29">
        <f t="shared" si="106"/>
        <v>0</v>
      </c>
      <c r="H379" s="29">
        <f t="shared" si="106"/>
        <v>0</v>
      </c>
      <c r="I379" s="29">
        <f t="shared" si="106"/>
        <v>0</v>
      </c>
      <c r="J379" s="29">
        <f t="shared" si="106"/>
        <v>0</v>
      </c>
      <c r="K379" s="29">
        <f t="shared" si="106"/>
        <v>0</v>
      </c>
      <c r="L379" s="29">
        <f t="shared" si="106"/>
        <v>0</v>
      </c>
      <c r="M379" s="29">
        <f t="shared" si="106"/>
        <v>0</v>
      </c>
      <c r="N379" s="30">
        <f t="shared" si="106"/>
        <v>0</v>
      </c>
    </row>
    <row r="380" spans="1:14" ht="13.5" thickBot="1">
      <c r="A380" s="42" t="s">
        <v>67</v>
      </c>
      <c r="B380" s="42" t="s">
        <v>67</v>
      </c>
      <c r="C380" s="39" t="s">
        <v>67</v>
      </c>
      <c r="D380" s="18" t="s">
        <v>8</v>
      </c>
      <c r="E380" s="31">
        <f t="shared" ref="E380:N380" si="107">SUM(E176,E363)</f>
        <v>0</v>
      </c>
      <c r="F380" s="32">
        <f t="shared" si="107"/>
        <v>0</v>
      </c>
      <c r="G380" s="32">
        <f t="shared" si="107"/>
        <v>0</v>
      </c>
      <c r="H380" s="32">
        <f t="shared" si="107"/>
        <v>0</v>
      </c>
      <c r="I380" s="32">
        <f t="shared" si="107"/>
        <v>0</v>
      </c>
      <c r="J380" s="32">
        <f t="shared" si="107"/>
        <v>0</v>
      </c>
      <c r="K380" s="32">
        <f t="shared" si="107"/>
        <v>0</v>
      </c>
      <c r="L380" s="32">
        <f t="shared" si="107"/>
        <v>0</v>
      </c>
      <c r="M380" s="32">
        <f t="shared" si="107"/>
        <v>0</v>
      </c>
      <c r="N380" s="33">
        <f t="shared" si="107"/>
        <v>0</v>
      </c>
    </row>
    <row r="381" spans="1:14" ht="13.5" thickBot="1">
      <c r="A381" s="42"/>
      <c r="B381" s="42"/>
      <c r="C381" s="39"/>
      <c r="D381" s="18" t="s">
        <v>9</v>
      </c>
      <c r="E381" s="31">
        <f t="shared" ref="E381:N381" si="108">SUM(E177,E364)</f>
        <v>0</v>
      </c>
      <c r="F381" s="32">
        <f t="shared" si="108"/>
        <v>0</v>
      </c>
      <c r="G381" s="32">
        <f t="shared" si="108"/>
        <v>0</v>
      </c>
      <c r="H381" s="32">
        <f t="shared" si="108"/>
        <v>0</v>
      </c>
      <c r="I381" s="32">
        <f t="shared" si="108"/>
        <v>0</v>
      </c>
      <c r="J381" s="32">
        <f t="shared" si="108"/>
        <v>0</v>
      </c>
      <c r="K381" s="32">
        <f t="shared" si="108"/>
        <v>0</v>
      </c>
      <c r="L381" s="32">
        <f t="shared" si="108"/>
        <v>0</v>
      </c>
      <c r="M381" s="32">
        <f t="shared" si="108"/>
        <v>0</v>
      </c>
      <c r="N381" s="33">
        <f t="shared" si="108"/>
        <v>0</v>
      </c>
    </row>
    <row r="382" spans="1:14" ht="13.5" thickBot="1">
      <c r="A382" s="42"/>
      <c r="B382" s="42"/>
      <c r="C382" s="39"/>
      <c r="D382" s="18" t="s">
        <v>10</v>
      </c>
      <c r="E382" s="31">
        <f t="shared" ref="E382:N382" si="109">SUM(E178,E365)</f>
        <v>0</v>
      </c>
      <c r="F382" s="32">
        <f t="shared" si="109"/>
        <v>0</v>
      </c>
      <c r="G382" s="32">
        <f t="shared" si="109"/>
        <v>0</v>
      </c>
      <c r="H382" s="32">
        <f t="shared" si="109"/>
        <v>0</v>
      </c>
      <c r="I382" s="32">
        <f t="shared" si="109"/>
        <v>0</v>
      </c>
      <c r="J382" s="32">
        <f t="shared" si="109"/>
        <v>0</v>
      </c>
      <c r="K382" s="32">
        <f t="shared" si="109"/>
        <v>0</v>
      </c>
      <c r="L382" s="32">
        <f t="shared" si="109"/>
        <v>0</v>
      </c>
      <c r="M382" s="32">
        <f t="shared" si="109"/>
        <v>0</v>
      </c>
      <c r="N382" s="33">
        <f t="shared" si="109"/>
        <v>0</v>
      </c>
    </row>
    <row r="383" spans="1:14" ht="13.5" thickBot="1">
      <c r="A383" s="42"/>
      <c r="B383" s="42"/>
      <c r="C383" s="39"/>
      <c r="D383" s="18" t="s">
        <v>11</v>
      </c>
      <c r="E383" s="31">
        <f t="shared" ref="E383:N383" si="110">SUM(E179,E366)</f>
        <v>0</v>
      </c>
      <c r="F383" s="32">
        <f t="shared" si="110"/>
        <v>0</v>
      </c>
      <c r="G383" s="32">
        <f t="shared" si="110"/>
        <v>0</v>
      </c>
      <c r="H383" s="32">
        <f t="shared" si="110"/>
        <v>0</v>
      </c>
      <c r="I383" s="32">
        <f t="shared" si="110"/>
        <v>0</v>
      </c>
      <c r="J383" s="32">
        <f t="shared" si="110"/>
        <v>0</v>
      </c>
      <c r="K383" s="32">
        <f t="shared" si="110"/>
        <v>0</v>
      </c>
      <c r="L383" s="32">
        <f t="shared" si="110"/>
        <v>0</v>
      </c>
      <c r="M383" s="32">
        <f t="shared" si="110"/>
        <v>0</v>
      </c>
      <c r="N383" s="33">
        <f t="shared" si="110"/>
        <v>0</v>
      </c>
    </row>
    <row r="384" spans="1:14" ht="13.5" thickBot="1">
      <c r="A384" s="42"/>
      <c r="B384" s="42"/>
      <c r="C384" s="39"/>
      <c r="D384" s="18" t="s">
        <v>12</v>
      </c>
      <c r="E384" s="31">
        <f t="shared" ref="E384:N384" si="111">SUM(E180,E367)</f>
        <v>0</v>
      </c>
      <c r="F384" s="32">
        <f t="shared" si="111"/>
        <v>0</v>
      </c>
      <c r="G384" s="32">
        <f t="shared" si="111"/>
        <v>0</v>
      </c>
      <c r="H384" s="32">
        <f t="shared" si="111"/>
        <v>0</v>
      </c>
      <c r="I384" s="32">
        <f t="shared" si="111"/>
        <v>0</v>
      </c>
      <c r="J384" s="32">
        <f t="shared" si="111"/>
        <v>0</v>
      </c>
      <c r="K384" s="32">
        <f t="shared" si="111"/>
        <v>0</v>
      </c>
      <c r="L384" s="32">
        <f t="shared" si="111"/>
        <v>0</v>
      </c>
      <c r="M384" s="32">
        <f t="shared" si="111"/>
        <v>0</v>
      </c>
      <c r="N384" s="33">
        <f t="shared" si="111"/>
        <v>0</v>
      </c>
    </row>
    <row r="385" spans="1:14" ht="13.5" thickBot="1">
      <c r="A385" s="42"/>
      <c r="B385" s="42"/>
      <c r="C385" s="39"/>
      <c r="D385" s="18" t="s">
        <v>13</v>
      </c>
      <c r="E385" s="31">
        <f t="shared" ref="E385:N385" si="112">SUM(E181,E368)</f>
        <v>0</v>
      </c>
      <c r="F385" s="32">
        <f t="shared" si="112"/>
        <v>0</v>
      </c>
      <c r="G385" s="32">
        <f t="shared" si="112"/>
        <v>0</v>
      </c>
      <c r="H385" s="32">
        <f t="shared" si="112"/>
        <v>0</v>
      </c>
      <c r="I385" s="32">
        <f t="shared" si="112"/>
        <v>0</v>
      </c>
      <c r="J385" s="32">
        <f t="shared" si="112"/>
        <v>0</v>
      </c>
      <c r="K385" s="32">
        <f t="shared" si="112"/>
        <v>0</v>
      </c>
      <c r="L385" s="32">
        <f t="shared" si="112"/>
        <v>0</v>
      </c>
      <c r="M385" s="32">
        <f t="shared" si="112"/>
        <v>0</v>
      </c>
      <c r="N385" s="33">
        <f t="shared" si="112"/>
        <v>0</v>
      </c>
    </row>
    <row r="386" spans="1:14" ht="13.5" thickBot="1">
      <c r="A386" s="42"/>
      <c r="B386" s="42"/>
      <c r="C386" s="39"/>
      <c r="D386" s="18" t="s">
        <v>14</v>
      </c>
      <c r="E386" s="31">
        <f t="shared" ref="E386:N386" si="113">SUM(E182,E369)</f>
        <v>0</v>
      </c>
      <c r="F386" s="32">
        <f t="shared" si="113"/>
        <v>0</v>
      </c>
      <c r="G386" s="32">
        <f t="shared" si="113"/>
        <v>0</v>
      </c>
      <c r="H386" s="32">
        <f t="shared" si="113"/>
        <v>0</v>
      </c>
      <c r="I386" s="32">
        <f t="shared" si="113"/>
        <v>0</v>
      </c>
      <c r="J386" s="32">
        <f t="shared" si="113"/>
        <v>0</v>
      </c>
      <c r="K386" s="32">
        <f t="shared" si="113"/>
        <v>0</v>
      </c>
      <c r="L386" s="32">
        <f t="shared" si="113"/>
        <v>0</v>
      </c>
      <c r="M386" s="32">
        <f t="shared" si="113"/>
        <v>0</v>
      </c>
      <c r="N386" s="33">
        <f t="shared" si="113"/>
        <v>0</v>
      </c>
    </row>
    <row r="387" spans="1:14" ht="13.5" thickBot="1">
      <c r="A387" s="42"/>
      <c r="B387" s="42"/>
      <c r="C387" s="39"/>
      <c r="D387" s="18" t="s">
        <v>15</v>
      </c>
      <c r="E387" s="31">
        <f t="shared" ref="E387:N387" si="114">SUM(E183,E370)</f>
        <v>0</v>
      </c>
      <c r="F387" s="32">
        <f t="shared" si="114"/>
        <v>0</v>
      </c>
      <c r="G387" s="32">
        <f t="shared" si="114"/>
        <v>0</v>
      </c>
      <c r="H387" s="32">
        <f t="shared" si="114"/>
        <v>0</v>
      </c>
      <c r="I387" s="32">
        <f t="shared" si="114"/>
        <v>0</v>
      </c>
      <c r="J387" s="32">
        <f t="shared" si="114"/>
        <v>0</v>
      </c>
      <c r="K387" s="32">
        <f t="shared" si="114"/>
        <v>0</v>
      </c>
      <c r="L387" s="32">
        <f t="shared" si="114"/>
        <v>0</v>
      </c>
      <c r="M387" s="32">
        <f t="shared" si="114"/>
        <v>0</v>
      </c>
      <c r="N387" s="33">
        <f t="shared" si="114"/>
        <v>0</v>
      </c>
    </row>
    <row r="388" spans="1:14" ht="13.5" thickBot="1">
      <c r="A388" s="42"/>
      <c r="B388" s="42"/>
      <c r="C388" s="39"/>
      <c r="D388" s="35" t="s">
        <v>16</v>
      </c>
      <c r="E388" s="31">
        <f t="shared" ref="E388:N388" si="115">SUM(E184,E371)</f>
        <v>0</v>
      </c>
      <c r="F388" s="32">
        <f t="shared" si="115"/>
        <v>0</v>
      </c>
      <c r="G388" s="32">
        <f t="shared" si="115"/>
        <v>0</v>
      </c>
      <c r="H388" s="32">
        <f t="shared" si="115"/>
        <v>0</v>
      </c>
      <c r="I388" s="32">
        <f t="shared" si="115"/>
        <v>0</v>
      </c>
      <c r="J388" s="32">
        <f t="shared" si="115"/>
        <v>0</v>
      </c>
      <c r="K388" s="32">
        <f t="shared" si="115"/>
        <v>0</v>
      </c>
      <c r="L388" s="32">
        <f t="shared" si="115"/>
        <v>0</v>
      </c>
      <c r="M388" s="32">
        <f t="shared" si="115"/>
        <v>0</v>
      </c>
      <c r="N388" s="33">
        <f t="shared" si="115"/>
        <v>0</v>
      </c>
    </row>
    <row r="389" spans="1:14" ht="13.5" thickBot="1">
      <c r="A389" s="42"/>
      <c r="B389" s="42"/>
      <c r="C389" s="39"/>
      <c r="D389" s="35" t="s">
        <v>16</v>
      </c>
      <c r="E389" s="31">
        <f t="shared" ref="E389:N389" si="116">SUM(E185,E372)</f>
        <v>0</v>
      </c>
      <c r="F389" s="32">
        <f t="shared" si="116"/>
        <v>0</v>
      </c>
      <c r="G389" s="32">
        <f t="shared" si="116"/>
        <v>0</v>
      </c>
      <c r="H389" s="32">
        <f t="shared" si="116"/>
        <v>0</v>
      </c>
      <c r="I389" s="32">
        <f t="shared" si="116"/>
        <v>0</v>
      </c>
      <c r="J389" s="32">
        <f t="shared" si="116"/>
        <v>0</v>
      </c>
      <c r="K389" s="32">
        <f t="shared" si="116"/>
        <v>0</v>
      </c>
      <c r="L389" s="32">
        <f t="shared" si="116"/>
        <v>0</v>
      </c>
      <c r="M389" s="32">
        <f t="shared" si="116"/>
        <v>0</v>
      </c>
      <c r="N389" s="33">
        <f t="shared" si="116"/>
        <v>0</v>
      </c>
    </row>
    <row r="390" spans="1:14" ht="13.5" thickBot="1">
      <c r="A390" s="42"/>
      <c r="B390" s="42"/>
      <c r="C390" s="39"/>
      <c r="D390" s="35" t="s">
        <v>16</v>
      </c>
      <c r="E390" s="31">
        <f t="shared" ref="E390:N390" si="117">SUM(E186,E373)</f>
        <v>0</v>
      </c>
      <c r="F390" s="32">
        <f t="shared" si="117"/>
        <v>0</v>
      </c>
      <c r="G390" s="32">
        <f t="shared" si="117"/>
        <v>0</v>
      </c>
      <c r="H390" s="32">
        <f t="shared" si="117"/>
        <v>0</v>
      </c>
      <c r="I390" s="32">
        <f t="shared" si="117"/>
        <v>0</v>
      </c>
      <c r="J390" s="32">
        <f t="shared" si="117"/>
        <v>0</v>
      </c>
      <c r="K390" s="32">
        <f t="shared" si="117"/>
        <v>0</v>
      </c>
      <c r="L390" s="32">
        <f t="shared" si="117"/>
        <v>0</v>
      </c>
      <c r="M390" s="32">
        <f t="shared" si="117"/>
        <v>0</v>
      </c>
      <c r="N390" s="33">
        <f t="shared" si="117"/>
        <v>0</v>
      </c>
    </row>
    <row r="391" spans="1:14" ht="15.75" thickBot="1">
      <c r="A391" s="42"/>
      <c r="B391" s="42"/>
      <c r="C391" s="39"/>
      <c r="D391" s="22" t="s">
        <v>17</v>
      </c>
      <c r="E391" s="23">
        <f>SUM(E380:E390)</f>
        <v>0</v>
      </c>
      <c r="F391" s="24">
        <f t="shared" ref="F391:N391" si="118">SUM(F380:F390)</f>
        <v>0</v>
      </c>
      <c r="G391" s="24">
        <f t="shared" si="118"/>
        <v>0</v>
      </c>
      <c r="H391" s="24">
        <f t="shared" si="118"/>
        <v>0</v>
      </c>
      <c r="I391" s="24">
        <f t="shared" si="118"/>
        <v>0</v>
      </c>
      <c r="J391" s="24">
        <f t="shared" si="118"/>
        <v>0</v>
      </c>
      <c r="K391" s="24">
        <f t="shared" si="118"/>
        <v>0</v>
      </c>
      <c r="L391" s="24">
        <f t="shared" si="118"/>
        <v>0</v>
      </c>
      <c r="M391" s="24">
        <f t="shared" si="118"/>
        <v>0</v>
      </c>
      <c r="N391" s="25">
        <f t="shared" si="118"/>
        <v>0</v>
      </c>
    </row>
    <row r="392" spans="1:14" ht="13.5" thickBot="1">
      <c r="A392" s="42"/>
      <c r="B392" s="42"/>
      <c r="C392" s="39"/>
      <c r="D392" s="18" t="s">
        <v>18</v>
      </c>
      <c r="E392" s="31" t="e">
        <f t="shared" ref="E392:N392" si="119">SUM(E188,E375)</f>
        <v>#REF!</v>
      </c>
      <c r="F392" s="32" t="e">
        <f t="shared" si="119"/>
        <v>#REF!</v>
      </c>
      <c r="G392" s="32" t="e">
        <f t="shared" si="119"/>
        <v>#REF!</v>
      </c>
      <c r="H392" s="32" t="e">
        <f t="shared" si="119"/>
        <v>#REF!</v>
      </c>
      <c r="I392" s="32" t="e">
        <f t="shared" si="119"/>
        <v>#REF!</v>
      </c>
      <c r="J392" s="32" t="e">
        <f t="shared" si="119"/>
        <v>#REF!</v>
      </c>
      <c r="K392" s="32" t="e">
        <f t="shared" si="119"/>
        <v>#REF!</v>
      </c>
      <c r="L392" s="32" t="e">
        <f t="shared" si="119"/>
        <v>#REF!</v>
      </c>
      <c r="M392" s="32" t="e">
        <f t="shared" si="119"/>
        <v>#REF!</v>
      </c>
      <c r="N392" s="33" t="e">
        <f t="shared" si="119"/>
        <v>#REF!</v>
      </c>
    </row>
    <row r="393" spans="1:14" ht="13.5" thickBot="1">
      <c r="A393" s="42"/>
      <c r="B393" s="42"/>
      <c r="C393" s="39"/>
      <c r="D393" s="18" t="s">
        <v>19</v>
      </c>
      <c r="E393" s="31">
        <f t="shared" ref="E393:N393" si="120">SUM(E189,E376)</f>
        <v>0</v>
      </c>
      <c r="F393" s="32">
        <f t="shared" si="120"/>
        <v>0</v>
      </c>
      <c r="G393" s="32">
        <f t="shared" si="120"/>
        <v>0</v>
      </c>
      <c r="H393" s="32">
        <f t="shared" si="120"/>
        <v>0</v>
      </c>
      <c r="I393" s="32">
        <f t="shared" si="120"/>
        <v>0</v>
      </c>
      <c r="J393" s="32">
        <f t="shared" si="120"/>
        <v>0</v>
      </c>
      <c r="K393" s="32">
        <f t="shared" si="120"/>
        <v>0</v>
      </c>
      <c r="L393" s="32">
        <f t="shared" si="120"/>
        <v>0</v>
      </c>
      <c r="M393" s="32">
        <f t="shared" si="120"/>
        <v>0</v>
      </c>
      <c r="N393" s="33">
        <f t="shared" si="120"/>
        <v>0</v>
      </c>
    </row>
    <row r="394" spans="1:14" ht="13.5" thickBot="1">
      <c r="A394" s="42"/>
      <c r="B394" s="42"/>
      <c r="C394" s="39"/>
      <c r="D394" s="18" t="s">
        <v>20</v>
      </c>
      <c r="E394" s="31">
        <f t="shared" ref="E394:N394" si="121">SUM(E190,E377)</f>
        <v>0</v>
      </c>
      <c r="F394" s="32">
        <f t="shared" si="121"/>
        <v>0</v>
      </c>
      <c r="G394" s="32">
        <f t="shared" si="121"/>
        <v>0</v>
      </c>
      <c r="H394" s="32">
        <f t="shared" si="121"/>
        <v>0</v>
      </c>
      <c r="I394" s="32">
        <f t="shared" si="121"/>
        <v>0</v>
      </c>
      <c r="J394" s="32">
        <f t="shared" si="121"/>
        <v>0</v>
      </c>
      <c r="K394" s="32">
        <f t="shared" si="121"/>
        <v>0</v>
      </c>
      <c r="L394" s="32">
        <f t="shared" si="121"/>
        <v>0</v>
      </c>
      <c r="M394" s="32">
        <f t="shared" si="121"/>
        <v>0</v>
      </c>
      <c r="N394" s="33">
        <f t="shared" si="121"/>
        <v>0</v>
      </c>
    </row>
    <row r="395" spans="1:14" ht="15.75" thickBot="1">
      <c r="A395" s="42"/>
      <c r="B395" s="42"/>
      <c r="C395" s="39"/>
      <c r="D395" s="22" t="s">
        <v>21</v>
      </c>
      <c r="E395" s="23" t="e">
        <f>SUM(E392:E394)</f>
        <v>#REF!</v>
      </c>
      <c r="F395" s="24" t="e">
        <f t="shared" ref="F395:N395" si="122">SUM(F392:F394)</f>
        <v>#REF!</v>
      </c>
      <c r="G395" s="24" t="e">
        <f t="shared" si="122"/>
        <v>#REF!</v>
      </c>
      <c r="H395" s="24" t="e">
        <f t="shared" si="122"/>
        <v>#REF!</v>
      </c>
      <c r="I395" s="24" t="e">
        <f t="shared" si="122"/>
        <v>#REF!</v>
      </c>
      <c r="J395" s="24" t="e">
        <f t="shared" si="122"/>
        <v>#REF!</v>
      </c>
      <c r="K395" s="24" t="e">
        <f t="shared" si="122"/>
        <v>#REF!</v>
      </c>
      <c r="L395" s="24" t="e">
        <f t="shared" si="122"/>
        <v>#REF!</v>
      </c>
      <c r="M395" s="24" t="e">
        <f t="shared" si="122"/>
        <v>#REF!</v>
      </c>
      <c r="N395" s="25" t="e">
        <f t="shared" si="122"/>
        <v>#REF!</v>
      </c>
    </row>
    <row r="396" spans="1:14" ht="15.75" thickBot="1">
      <c r="A396" s="42"/>
      <c r="B396" s="42"/>
      <c r="C396" s="39"/>
      <c r="D396" s="27" t="s">
        <v>68</v>
      </c>
      <c r="E396" s="28" t="e">
        <f t="shared" ref="E396:N396" si="123">SUM(E395,E391)</f>
        <v>#REF!</v>
      </c>
      <c r="F396" s="29" t="e">
        <f t="shared" si="123"/>
        <v>#REF!</v>
      </c>
      <c r="G396" s="29" t="e">
        <f t="shared" si="123"/>
        <v>#REF!</v>
      </c>
      <c r="H396" s="29" t="e">
        <f t="shared" si="123"/>
        <v>#REF!</v>
      </c>
      <c r="I396" s="29" t="e">
        <f t="shared" si="123"/>
        <v>#REF!</v>
      </c>
      <c r="J396" s="29" t="e">
        <f t="shared" si="123"/>
        <v>#REF!</v>
      </c>
      <c r="K396" s="29" t="e">
        <f t="shared" si="123"/>
        <v>#REF!</v>
      </c>
      <c r="L396" s="29" t="e">
        <f t="shared" si="123"/>
        <v>#REF!</v>
      </c>
      <c r="M396" s="29" t="e">
        <f t="shared" si="123"/>
        <v>#REF!</v>
      </c>
      <c r="N396" s="30" t="e">
        <f t="shared" si="123"/>
        <v>#REF!</v>
      </c>
    </row>
    <row r="397" spans="1:14" ht="13.5" thickBot="1">
      <c r="A397" s="39" t="s">
        <v>69</v>
      </c>
      <c r="B397" s="39" t="s">
        <v>69</v>
      </c>
      <c r="C397" s="39" t="s">
        <v>69</v>
      </c>
      <c r="D397" s="18" t="s">
        <v>8</v>
      </c>
      <c r="E397" s="19"/>
      <c r="F397" s="20"/>
      <c r="G397" s="20"/>
      <c r="H397" s="20"/>
      <c r="I397" s="20"/>
      <c r="J397" s="20"/>
      <c r="K397" s="20"/>
      <c r="L397" s="20"/>
      <c r="M397" s="20"/>
      <c r="N397" s="21"/>
    </row>
    <row r="398" spans="1:14" ht="13.5" thickBot="1">
      <c r="A398" s="39"/>
      <c r="B398" s="39"/>
      <c r="C398" s="39"/>
      <c r="D398" s="18" t="s">
        <v>9</v>
      </c>
      <c r="E398" s="19"/>
      <c r="F398" s="20"/>
      <c r="G398" s="20"/>
      <c r="H398" s="20"/>
      <c r="I398" s="20"/>
      <c r="J398" s="20"/>
      <c r="K398" s="20"/>
      <c r="L398" s="20"/>
      <c r="M398" s="20"/>
      <c r="N398" s="21"/>
    </row>
    <row r="399" spans="1:14" ht="13.5" thickBot="1">
      <c r="A399" s="39"/>
      <c r="B399" s="39"/>
      <c r="C399" s="39"/>
      <c r="D399" s="18" t="s">
        <v>10</v>
      </c>
      <c r="E399" s="19"/>
      <c r="F399" s="20"/>
      <c r="G399" s="20"/>
      <c r="H399" s="20"/>
      <c r="I399" s="20"/>
      <c r="J399" s="20"/>
      <c r="K399" s="20"/>
      <c r="L399" s="20"/>
      <c r="M399" s="20"/>
      <c r="N399" s="21"/>
    </row>
    <row r="400" spans="1:14" ht="13.5" thickBot="1">
      <c r="A400" s="39"/>
      <c r="B400" s="39"/>
      <c r="C400" s="39"/>
      <c r="D400" s="18" t="s">
        <v>11</v>
      </c>
      <c r="E400" s="19"/>
      <c r="F400" s="20"/>
      <c r="G400" s="20"/>
      <c r="H400" s="20"/>
      <c r="I400" s="20"/>
      <c r="J400" s="20"/>
      <c r="K400" s="20"/>
      <c r="L400" s="20"/>
      <c r="M400" s="20"/>
      <c r="N400" s="21"/>
    </row>
    <row r="401" spans="1:14" ht="13.5" thickBot="1">
      <c r="A401" s="39"/>
      <c r="B401" s="39"/>
      <c r="C401" s="39"/>
      <c r="D401" s="18" t="s">
        <v>12</v>
      </c>
      <c r="E401" s="19"/>
      <c r="F401" s="20"/>
      <c r="G401" s="20"/>
      <c r="H401" s="20"/>
      <c r="I401" s="20"/>
      <c r="J401" s="20"/>
      <c r="K401" s="20"/>
      <c r="L401" s="20"/>
      <c r="M401" s="20"/>
      <c r="N401" s="21"/>
    </row>
    <row r="402" spans="1:14" ht="13.5" thickBot="1">
      <c r="A402" s="39"/>
      <c r="B402" s="39"/>
      <c r="C402" s="39"/>
      <c r="D402" s="18" t="s">
        <v>13</v>
      </c>
      <c r="E402" s="19"/>
      <c r="F402" s="20"/>
      <c r="G402" s="20"/>
      <c r="H402" s="20"/>
      <c r="I402" s="20"/>
      <c r="J402" s="20"/>
      <c r="K402" s="20"/>
      <c r="L402" s="20"/>
      <c r="M402" s="20"/>
      <c r="N402" s="21"/>
    </row>
    <row r="403" spans="1:14" ht="13.5" thickBot="1">
      <c r="A403" s="39"/>
      <c r="B403" s="39"/>
      <c r="C403" s="39"/>
      <c r="D403" s="18" t="s">
        <v>14</v>
      </c>
      <c r="E403" s="19"/>
      <c r="F403" s="20"/>
      <c r="G403" s="20"/>
      <c r="H403" s="20"/>
      <c r="I403" s="20"/>
      <c r="J403" s="20"/>
      <c r="K403" s="20"/>
      <c r="L403" s="20"/>
      <c r="M403" s="20"/>
      <c r="N403" s="21"/>
    </row>
    <row r="404" spans="1:14" ht="13.5" thickBot="1">
      <c r="A404" s="39"/>
      <c r="B404" s="39"/>
      <c r="C404" s="39"/>
      <c r="D404" s="18" t="s">
        <v>15</v>
      </c>
      <c r="E404" s="19"/>
      <c r="F404" s="20"/>
      <c r="G404" s="20"/>
      <c r="H404" s="20"/>
      <c r="I404" s="20"/>
      <c r="J404" s="20"/>
      <c r="K404" s="20"/>
      <c r="L404" s="20"/>
      <c r="M404" s="20"/>
      <c r="N404" s="21"/>
    </row>
    <row r="405" spans="1:14" ht="13.5" thickBot="1">
      <c r="A405" s="39"/>
      <c r="B405" s="39"/>
      <c r="C405" s="39"/>
      <c r="D405" s="18" t="s">
        <v>16</v>
      </c>
      <c r="E405" s="19"/>
      <c r="F405" s="20"/>
      <c r="G405" s="20"/>
      <c r="H405" s="20"/>
      <c r="I405" s="20"/>
      <c r="J405" s="20"/>
      <c r="K405" s="20"/>
      <c r="L405" s="20"/>
      <c r="M405" s="20"/>
      <c r="N405" s="21"/>
    </row>
    <row r="406" spans="1:14" ht="13.5" thickBot="1">
      <c r="A406" s="39"/>
      <c r="B406" s="39"/>
      <c r="C406" s="39"/>
      <c r="D406" s="18" t="s">
        <v>16</v>
      </c>
      <c r="E406" s="19"/>
      <c r="F406" s="20"/>
      <c r="G406" s="20"/>
      <c r="H406" s="20"/>
      <c r="I406" s="20"/>
      <c r="J406" s="20"/>
      <c r="K406" s="20"/>
      <c r="L406" s="20"/>
      <c r="M406" s="20"/>
      <c r="N406" s="21"/>
    </row>
    <row r="407" spans="1:14" ht="13.5" thickBot="1">
      <c r="A407" s="39"/>
      <c r="B407" s="39"/>
      <c r="C407" s="39"/>
      <c r="D407" s="18" t="s">
        <v>16</v>
      </c>
      <c r="E407" s="19"/>
      <c r="F407" s="20"/>
      <c r="G407" s="20"/>
      <c r="H407" s="20"/>
      <c r="I407" s="20"/>
      <c r="J407" s="20"/>
      <c r="K407" s="20"/>
      <c r="L407" s="20"/>
      <c r="M407" s="20"/>
      <c r="N407" s="21"/>
    </row>
    <row r="408" spans="1:14" ht="15.75" thickBot="1">
      <c r="A408" s="39"/>
      <c r="B408" s="39"/>
      <c r="C408" s="39"/>
      <c r="D408" s="22" t="s">
        <v>17</v>
      </c>
      <c r="E408" s="23">
        <f>SUM(E397:E407)</f>
        <v>0</v>
      </c>
      <c r="F408" s="24">
        <f t="shared" ref="F408:N408" si="124">SUM(F397:F407)</f>
        <v>0</v>
      </c>
      <c r="G408" s="24">
        <f t="shared" si="124"/>
        <v>0</v>
      </c>
      <c r="H408" s="24">
        <f t="shared" si="124"/>
        <v>0</v>
      </c>
      <c r="I408" s="24">
        <f t="shared" si="124"/>
        <v>0</v>
      </c>
      <c r="J408" s="24">
        <f t="shared" si="124"/>
        <v>0</v>
      </c>
      <c r="K408" s="24">
        <f t="shared" si="124"/>
        <v>0</v>
      </c>
      <c r="L408" s="24">
        <f t="shared" si="124"/>
        <v>0</v>
      </c>
      <c r="M408" s="24">
        <f t="shared" si="124"/>
        <v>0</v>
      </c>
      <c r="N408" s="25">
        <f t="shared" si="124"/>
        <v>0</v>
      </c>
    </row>
    <row r="409" spans="1:14" ht="13.5" thickBot="1">
      <c r="A409" s="39"/>
      <c r="B409" s="39"/>
      <c r="C409" s="39"/>
      <c r="D409" s="18" t="s">
        <v>18</v>
      </c>
      <c r="E409" s="19"/>
      <c r="F409" s="20"/>
      <c r="G409" s="20"/>
      <c r="H409" s="20"/>
      <c r="I409" s="20"/>
      <c r="J409" s="20"/>
      <c r="K409" s="20"/>
      <c r="L409" s="20"/>
      <c r="M409" s="20"/>
      <c r="N409" s="21"/>
    </row>
    <row r="410" spans="1:14" ht="13.5" thickBot="1">
      <c r="A410" s="39"/>
      <c r="B410" s="39"/>
      <c r="C410" s="39"/>
      <c r="D410" s="18" t="s">
        <v>19</v>
      </c>
      <c r="E410" s="19"/>
      <c r="F410" s="20"/>
      <c r="G410" s="20"/>
      <c r="H410" s="20"/>
      <c r="I410" s="20"/>
      <c r="J410" s="20"/>
      <c r="K410" s="20"/>
      <c r="L410" s="20"/>
      <c r="M410" s="20"/>
      <c r="N410" s="21"/>
    </row>
    <row r="411" spans="1:14" ht="13.5" thickBot="1">
      <c r="A411" s="39"/>
      <c r="B411" s="39"/>
      <c r="C411" s="39"/>
      <c r="D411" s="18" t="s">
        <v>20</v>
      </c>
      <c r="E411" s="19"/>
      <c r="F411" s="20"/>
      <c r="G411" s="20"/>
      <c r="H411" s="20"/>
      <c r="I411" s="20"/>
      <c r="J411" s="20"/>
      <c r="K411" s="20"/>
      <c r="L411" s="20"/>
      <c r="M411" s="20"/>
      <c r="N411" s="21"/>
    </row>
    <row r="412" spans="1:14" ht="15.75" thickBot="1">
      <c r="A412" s="39"/>
      <c r="B412" s="39"/>
      <c r="C412" s="39"/>
      <c r="D412" s="22" t="s">
        <v>21</v>
      </c>
      <c r="E412" s="23">
        <f>SUM(E409:E411)</f>
        <v>0</v>
      </c>
      <c r="F412" s="24">
        <f t="shared" ref="F412:N412" si="125">SUM(F409:F411)</f>
        <v>0</v>
      </c>
      <c r="G412" s="24">
        <f t="shared" si="125"/>
        <v>0</v>
      </c>
      <c r="H412" s="24">
        <f t="shared" si="125"/>
        <v>0</v>
      </c>
      <c r="I412" s="24">
        <f t="shared" si="125"/>
        <v>0</v>
      </c>
      <c r="J412" s="24">
        <f t="shared" si="125"/>
        <v>0</v>
      </c>
      <c r="K412" s="24">
        <f t="shared" si="125"/>
        <v>0</v>
      </c>
      <c r="L412" s="24">
        <f t="shared" si="125"/>
        <v>0</v>
      </c>
      <c r="M412" s="24">
        <f t="shared" si="125"/>
        <v>0</v>
      </c>
      <c r="N412" s="25">
        <f t="shared" si="125"/>
        <v>0</v>
      </c>
    </row>
    <row r="413" spans="1:14" ht="15.75" thickBot="1">
      <c r="A413" s="39"/>
      <c r="B413" s="39"/>
      <c r="C413" s="39"/>
      <c r="D413" s="27" t="s">
        <v>70</v>
      </c>
      <c r="E413" s="28">
        <f t="shared" ref="E413:N413" si="126">SUM(E412,E408)</f>
        <v>0</v>
      </c>
      <c r="F413" s="29">
        <f t="shared" si="126"/>
        <v>0</v>
      </c>
      <c r="G413" s="29">
        <f t="shared" si="126"/>
        <v>0</v>
      </c>
      <c r="H413" s="29">
        <f t="shared" si="126"/>
        <v>0</v>
      </c>
      <c r="I413" s="29">
        <f t="shared" si="126"/>
        <v>0</v>
      </c>
      <c r="J413" s="29">
        <f t="shared" si="126"/>
        <v>0</v>
      </c>
      <c r="K413" s="29">
        <f t="shared" si="126"/>
        <v>0</v>
      </c>
      <c r="L413" s="29">
        <f t="shared" si="126"/>
        <v>0</v>
      </c>
      <c r="M413" s="29">
        <f t="shared" si="126"/>
        <v>0</v>
      </c>
      <c r="N413" s="30">
        <f t="shared" si="126"/>
        <v>0</v>
      </c>
    </row>
    <row r="414" spans="1:14" ht="13.5" thickBot="1">
      <c r="A414" s="39" t="s">
        <v>71</v>
      </c>
      <c r="B414" s="39" t="s">
        <v>71</v>
      </c>
      <c r="C414" s="39" t="s">
        <v>71</v>
      </c>
      <c r="D414" s="18" t="s">
        <v>8</v>
      </c>
      <c r="E414" s="19"/>
      <c r="F414" s="20"/>
      <c r="G414" s="20"/>
      <c r="H414" s="20"/>
      <c r="I414" s="20"/>
      <c r="J414" s="20"/>
      <c r="K414" s="20"/>
      <c r="L414" s="20"/>
      <c r="M414" s="20"/>
      <c r="N414" s="21"/>
    </row>
    <row r="415" spans="1:14" ht="13.5" thickBot="1">
      <c r="A415" s="39"/>
      <c r="B415" s="39"/>
      <c r="C415" s="39"/>
      <c r="D415" s="18" t="s">
        <v>9</v>
      </c>
      <c r="E415" s="19"/>
      <c r="F415" s="20"/>
      <c r="G415" s="20"/>
      <c r="H415" s="20"/>
      <c r="I415" s="20"/>
      <c r="J415" s="20"/>
      <c r="K415" s="20"/>
      <c r="L415" s="20"/>
      <c r="M415" s="20"/>
      <c r="N415" s="21"/>
    </row>
    <row r="416" spans="1:14" ht="13.5" thickBot="1">
      <c r="A416" s="39"/>
      <c r="B416" s="39"/>
      <c r="C416" s="39"/>
      <c r="D416" s="18" t="s">
        <v>10</v>
      </c>
      <c r="E416" s="19"/>
      <c r="F416" s="20"/>
      <c r="G416" s="20"/>
      <c r="H416" s="20"/>
      <c r="I416" s="20"/>
      <c r="J416" s="20"/>
      <c r="K416" s="20"/>
      <c r="L416" s="20"/>
      <c r="M416" s="20"/>
      <c r="N416" s="21"/>
    </row>
    <row r="417" spans="1:14" ht="13.5" thickBot="1">
      <c r="A417" s="39"/>
      <c r="B417" s="39"/>
      <c r="C417" s="39"/>
      <c r="D417" s="18" t="s">
        <v>11</v>
      </c>
      <c r="E417" s="19"/>
      <c r="F417" s="20"/>
      <c r="G417" s="20"/>
      <c r="H417" s="20"/>
      <c r="I417" s="20"/>
      <c r="J417" s="20"/>
      <c r="K417" s="20"/>
      <c r="L417" s="20"/>
      <c r="M417" s="20"/>
      <c r="N417" s="21"/>
    </row>
    <row r="418" spans="1:14" ht="13.5" thickBot="1">
      <c r="A418" s="39"/>
      <c r="B418" s="39"/>
      <c r="C418" s="39"/>
      <c r="D418" s="18" t="s">
        <v>12</v>
      </c>
      <c r="E418" s="19"/>
      <c r="F418" s="20"/>
      <c r="G418" s="20"/>
      <c r="H418" s="20"/>
      <c r="I418" s="20"/>
      <c r="J418" s="20"/>
      <c r="K418" s="20"/>
      <c r="L418" s="20"/>
      <c r="M418" s="20"/>
      <c r="N418" s="21"/>
    </row>
    <row r="419" spans="1:14" ht="13.5" thickBot="1">
      <c r="A419" s="39"/>
      <c r="B419" s="39"/>
      <c r="C419" s="39"/>
      <c r="D419" s="18" t="s">
        <v>13</v>
      </c>
      <c r="E419" s="19"/>
      <c r="F419" s="20"/>
      <c r="G419" s="20"/>
      <c r="H419" s="20"/>
      <c r="I419" s="20"/>
      <c r="J419" s="20"/>
      <c r="K419" s="20"/>
      <c r="L419" s="20"/>
      <c r="M419" s="20"/>
      <c r="N419" s="21"/>
    </row>
    <row r="420" spans="1:14" ht="13.5" thickBot="1">
      <c r="A420" s="39"/>
      <c r="B420" s="39"/>
      <c r="C420" s="39"/>
      <c r="D420" s="18" t="s">
        <v>14</v>
      </c>
      <c r="E420" s="19"/>
      <c r="F420" s="20"/>
      <c r="G420" s="20"/>
      <c r="H420" s="20"/>
      <c r="I420" s="20"/>
      <c r="J420" s="20"/>
      <c r="K420" s="20"/>
      <c r="L420" s="20"/>
      <c r="M420" s="20"/>
      <c r="N420" s="21"/>
    </row>
    <row r="421" spans="1:14" ht="13.5" thickBot="1">
      <c r="A421" s="39"/>
      <c r="B421" s="39"/>
      <c r="C421" s="39"/>
      <c r="D421" s="18" t="s">
        <v>15</v>
      </c>
      <c r="E421" s="19"/>
      <c r="F421" s="20"/>
      <c r="G421" s="20"/>
      <c r="H421" s="20"/>
      <c r="I421" s="20"/>
      <c r="J421" s="20"/>
      <c r="K421" s="20"/>
      <c r="L421" s="20"/>
      <c r="M421" s="20"/>
      <c r="N421" s="21"/>
    </row>
    <row r="422" spans="1:14" ht="13.5" thickBot="1">
      <c r="A422" s="39"/>
      <c r="B422" s="39"/>
      <c r="C422" s="39"/>
      <c r="D422" s="18" t="s">
        <v>16</v>
      </c>
      <c r="E422" s="19"/>
      <c r="F422" s="20"/>
      <c r="G422" s="20"/>
      <c r="H422" s="20"/>
      <c r="I422" s="20"/>
      <c r="J422" s="20"/>
      <c r="K422" s="20"/>
      <c r="L422" s="20"/>
      <c r="M422" s="20"/>
      <c r="N422" s="21"/>
    </row>
    <row r="423" spans="1:14" ht="13.5" thickBot="1">
      <c r="A423" s="39"/>
      <c r="B423" s="39"/>
      <c r="C423" s="39"/>
      <c r="D423" s="18" t="s">
        <v>16</v>
      </c>
      <c r="E423" s="19"/>
      <c r="F423" s="20"/>
      <c r="G423" s="20"/>
      <c r="H423" s="20"/>
      <c r="I423" s="20"/>
      <c r="J423" s="20"/>
      <c r="K423" s="20"/>
      <c r="L423" s="20"/>
      <c r="M423" s="20"/>
      <c r="N423" s="21"/>
    </row>
    <row r="424" spans="1:14" ht="13.5" thickBot="1">
      <c r="A424" s="39"/>
      <c r="B424" s="39"/>
      <c r="C424" s="39"/>
      <c r="D424" s="18" t="s">
        <v>16</v>
      </c>
      <c r="E424" s="19"/>
      <c r="F424" s="20"/>
      <c r="G424" s="20"/>
      <c r="H424" s="20"/>
      <c r="I424" s="20"/>
      <c r="J424" s="20"/>
      <c r="K424" s="20"/>
      <c r="L424" s="20"/>
      <c r="M424" s="20"/>
      <c r="N424" s="21"/>
    </row>
    <row r="425" spans="1:14" ht="15.75" thickBot="1">
      <c r="A425" s="39"/>
      <c r="B425" s="39"/>
      <c r="C425" s="39"/>
      <c r="D425" s="22" t="s">
        <v>17</v>
      </c>
      <c r="E425" s="23">
        <f>SUM(E414:E424)</f>
        <v>0</v>
      </c>
      <c r="F425" s="24">
        <f t="shared" ref="F425:N425" si="127">SUM(F414:F424)</f>
        <v>0</v>
      </c>
      <c r="G425" s="24">
        <f t="shared" si="127"/>
        <v>0</v>
      </c>
      <c r="H425" s="24">
        <f t="shared" si="127"/>
        <v>0</v>
      </c>
      <c r="I425" s="24">
        <f t="shared" si="127"/>
        <v>0</v>
      </c>
      <c r="J425" s="24">
        <f t="shared" si="127"/>
        <v>0</v>
      </c>
      <c r="K425" s="24">
        <f t="shared" si="127"/>
        <v>0</v>
      </c>
      <c r="L425" s="24">
        <f t="shared" si="127"/>
        <v>0</v>
      </c>
      <c r="M425" s="24">
        <f t="shared" si="127"/>
        <v>0</v>
      </c>
      <c r="N425" s="25">
        <f t="shared" si="127"/>
        <v>0</v>
      </c>
    </row>
    <row r="426" spans="1:14" ht="13.5" thickBot="1">
      <c r="A426" s="39"/>
      <c r="B426" s="39"/>
      <c r="C426" s="39"/>
      <c r="D426" s="18" t="s">
        <v>18</v>
      </c>
      <c r="E426" s="19"/>
      <c r="F426" s="20"/>
      <c r="G426" s="20"/>
      <c r="H426" s="20"/>
      <c r="I426" s="20"/>
      <c r="J426" s="20"/>
      <c r="K426" s="20"/>
      <c r="L426" s="20"/>
      <c r="M426" s="20"/>
      <c r="N426" s="21"/>
    </row>
    <row r="427" spans="1:14" ht="13.5" thickBot="1">
      <c r="A427" s="39"/>
      <c r="B427" s="39"/>
      <c r="C427" s="39"/>
      <c r="D427" s="18" t="s">
        <v>19</v>
      </c>
      <c r="E427" s="19"/>
      <c r="F427" s="20"/>
      <c r="G427" s="20"/>
      <c r="H427" s="20"/>
      <c r="I427" s="20"/>
      <c r="J427" s="20"/>
      <c r="K427" s="20"/>
      <c r="L427" s="20"/>
      <c r="M427" s="20"/>
      <c r="N427" s="21"/>
    </row>
    <row r="428" spans="1:14" ht="13.5" thickBot="1">
      <c r="A428" s="39"/>
      <c r="B428" s="39"/>
      <c r="C428" s="39"/>
      <c r="D428" s="18" t="s">
        <v>20</v>
      </c>
      <c r="E428" s="19"/>
      <c r="F428" s="20"/>
      <c r="G428" s="20"/>
      <c r="H428" s="20"/>
      <c r="I428" s="20"/>
      <c r="J428" s="20"/>
      <c r="K428" s="20"/>
      <c r="L428" s="20"/>
      <c r="M428" s="20"/>
      <c r="N428" s="21"/>
    </row>
    <row r="429" spans="1:14" ht="15.75" thickBot="1">
      <c r="A429" s="39"/>
      <c r="B429" s="39"/>
      <c r="C429" s="39"/>
      <c r="D429" s="22" t="s">
        <v>21</v>
      </c>
      <c r="E429" s="23">
        <f>SUM(E426:E428)</f>
        <v>0</v>
      </c>
      <c r="F429" s="24">
        <f t="shared" ref="F429:N429" si="128">SUM(F426:F428)</f>
        <v>0</v>
      </c>
      <c r="G429" s="24">
        <f t="shared" si="128"/>
        <v>0</v>
      </c>
      <c r="H429" s="24">
        <f t="shared" si="128"/>
        <v>0</v>
      </c>
      <c r="I429" s="24">
        <f t="shared" si="128"/>
        <v>0</v>
      </c>
      <c r="J429" s="24">
        <f t="shared" si="128"/>
        <v>0</v>
      </c>
      <c r="K429" s="24">
        <f t="shared" si="128"/>
        <v>0</v>
      </c>
      <c r="L429" s="24">
        <f t="shared" si="128"/>
        <v>0</v>
      </c>
      <c r="M429" s="24">
        <f t="shared" si="128"/>
        <v>0</v>
      </c>
      <c r="N429" s="25">
        <f t="shared" si="128"/>
        <v>0</v>
      </c>
    </row>
    <row r="430" spans="1:14" ht="15.75" thickBot="1">
      <c r="A430" s="39"/>
      <c r="B430" s="39"/>
      <c r="C430" s="39"/>
      <c r="D430" s="27" t="s">
        <v>72</v>
      </c>
      <c r="E430" s="28">
        <f t="shared" ref="E430:N430" si="129">SUM(E429,E425)</f>
        <v>0</v>
      </c>
      <c r="F430" s="29">
        <f t="shared" si="129"/>
        <v>0</v>
      </c>
      <c r="G430" s="29">
        <f t="shared" si="129"/>
        <v>0</v>
      </c>
      <c r="H430" s="29">
        <f t="shared" si="129"/>
        <v>0</v>
      </c>
      <c r="I430" s="29">
        <f t="shared" si="129"/>
        <v>0</v>
      </c>
      <c r="J430" s="29">
        <f t="shared" si="129"/>
        <v>0</v>
      </c>
      <c r="K430" s="29">
        <f t="shared" si="129"/>
        <v>0</v>
      </c>
      <c r="L430" s="29">
        <f t="shared" si="129"/>
        <v>0</v>
      </c>
      <c r="M430" s="29">
        <f t="shared" si="129"/>
        <v>0</v>
      </c>
      <c r="N430" s="30">
        <f t="shared" si="129"/>
        <v>0</v>
      </c>
    </row>
    <row r="431" spans="1:14" ht="13.5" thickBot="1">
      <c r="A431" s="39" t="s">
        <v>73</v>
      </c>
      <c r="B431" s="39" t="s">
        <v>73</v>
      </c>
      <c r="C431" s="39" t="s">
        <v>73</v>
      </c>
      <c r="D431" s="18" t="s">
        <v>8</v>
      </c>
      <c r="E431" s="19"/>
      <c r="F431" s="20"/>
      <c r="G431" s="20"/>
      <c r="H431" s="20"/>
      <c r="I431" s="20"/>
      <c r="J431" s="20"/>
      <c r="K431" s="20"/>
      <c r="L431" s="20"/>
      <c r="M431" s="20"/>
      <c r="N431" s="21"/>
    </row>
    <row r="432" spans="1:14" ht="13.5" thickBot="1">
      <c r="A432" s="39"/>
      <c r="B432" s="39"/>
      <c r="C432" s="39"/>
      <c r="D432" s="18" t="s">
        <v>9</v>
      </c>
      <c r="E432" s="19"/>
      <c r="F432" s="20"/>
      <c r="G432" s="20"/>
      <c r="H432" s="20"/>
      <c r="I432" s="20"/>
      <c r="J432" s="20"/>
      <c r="K432" s="20"/>
      <c r="L432" s="20"/>
      <c r="M432" s="20"/>
      <c r="N432" s="21"/>
    </row>
    <row r="433" spans="1:14" ht="13.5" thickBot="1">
      <c r="A433" s="39"/>
      <c r="B433" s="39"/>
      <c r="C433" s="39"/>
      <c r="D433" s="18" t="s">
        <v>10</v>
      </c>
      <c r="E433" s="19"/>
      <c r="F433" s="20"/>
      <c r="G433" s="20"/>
      <c r="H433" s="20"/>
      <c r="I433" s="20"/>
      <c r="J433" s="20"/>
      <c r="K433" s="20"/>
      <c r="L433" s="20"/>
      <c r="M433" s="20"/>
      <c r="N433" s="21"/>
    </row>
    <row r="434" spans="1:14" ht="13.5" thickBot="1">
      <c r="A434" s="39"/>
      <c r="B434" s="39"/>
      <c r="C434" s="39"/>
      <c r="D434" s="18" t="s">
        <v>11</v>
      </c>
      <c r="E434" s="19"/>
      <c r="F434" s="20"/>
      <c r="G434" s="20"/>
      <c r="H434" s="20"/>
      <c r="I434" s="20"/>
      <c r="J434" s="20"/>
      <c r="K434" s="20"/>
      <c r="L434" s="20"/>
      <c r="M434" s="20"/>
      <c r="N434" s="21"/>
    </row>
    <row r="435" spans="1:14" ht="13.5" thickBot="1">
      <c r="A435" s="39"/>
      <c r="B435" s="39"/>
      <c r="C435" s="39"/>
      <c r="D435" s="18" t="s">
        <v>12</v>
      </c>
      <c r="E435" s="19"/>
      <c r="F435" s="20"/>
      <c r="G435" s="20"/>
      <c r="H435" s="20"/>
      <c r="I435" s="20"/>
      <c r="J435" s="20"/>
      <c r="K435" s="20"/>
      <c r="L435" s="20"/>
      <c r="M435" s="20"/>
      <c r="N435" s="21"/>
    </row>
    <row r="436" spans="1:14" ht="13.5" thickBot="1">
      <c r="A436" s="39"/>
      <c r="B436" s="39"/>
      <c r="C436" s="39"/>
      <c r="D436" s="18" t="s">
        <v>13</v>
      </c>
      <c r="E436" s="19"/>
      <c r="F436" s="20"/>
      <c r="G436" s="20"/>
      <c r="H436" s="20"/>
      <c r="I436" s="20"/>
      <c r="J436" s="20"/>
      <c r="K436" s="20"/>
      <c r="L436" s="20"/>
      <c r="M436" s="20"/>
      <c r="N436" s="21"/>
    </row>
    <row r="437" spans="1:14" ht="13.5" thickBot="1">
      <c r="A437" s="39"/>
      <c r="B437" s="39"/>
      <c r="C437" s="39"/>
      <c r="D437" s="18" t="s">
        <v>14</v>
      </c>
      <c r="E437" s="19"/>
      <c r="F437" s="20"/>
      <c r="G437" s="20"/>
      <c r="H437" s="20"/>
      <c r="I437" s="20"/>
      <c r="J437" s="20"/>
      <c r="K437" s="20"/>
      <c r="L437" s="20"/>
      <c r="M437" s="20"/>
      <c r="N437" s="21"/>
    </row>
    <row r="438" spans="1:14" ht="13.5" thickBot="1">
      <c r="A438" s="39"/>
      <c r="B438" s="39"/>
      <c r="C438" s="39"/>
      <c r="D438" s="18" t="s">
        <v>15</v>
      </c>
      <c r="E438" s="19"/>
      <c r="F438" s="20"/>
      <c r="G438" s="20"/>
      <c r="H438" s="20"/>
      <c r="I438" s="20"/>
      <c r="J438" s="20"/>
      <c r="K438" s="20"/>
      <c r="L438" s="20"/>
      <c r="M438" s="20"/>
      <c r="N438" s="21"/>
    </row>
    <row r="439" spans="1:14" ht="13.5" thickBot="1">
      <c r="A439" s="39"/>
      <c r="B439" s="39"/>
      <c r="C439" s="39"/>
      <c r="D439" s="18" t="s">
        <v>16</v>
      </c>
      <c r="E439" s="19"/>
      <c r="F439" s="20"/>
      <c r="G439" s="20"/>
      <c r="H439" s="20"/>
      <c r="I439" s="20"/>
      <c r="J439" s="20"/>
      <c r="K439" s="20"/>
      <c r="L439" s="20"/>
      <c r="M439" s="20"/>
      <c r="N439" s="21"/>
    </row>
    <row r="440" spans="1:14" ht="13.5" thickBot="1">
      <c r="A440" s="39"/>
      <c r="B440" s="39"/>
      <c r="C440" s="39"/>
      <c r="D440" s="18" t="s">
        <v>16</v>
      </c>
      <c r="E440" s="19"/>
      <c r="F440" s="20"/>
      <c r="G440" s="20"/>
      <c r="H440" s="20"/>
      <c r="I440" s="20"/>
      <c r="J440" s="20"/>
      <c r="K440" s="20"/>
      <c r="L440" s="20"/>
      <c r="M440" s="20"/>
      <c r="N440" s="21"/>
    </row>
    <row r="441" spans="1:14" ht="13.5" thickBot="1">
      <c r="A441" s="39"/>
      <c r="B441" s="39"/>
      <c r="C441" s="39"/>
      <c r="D441" s="18" t="s">
        <v>16</v>
      </c>
      <c r="E441" s="19"/>
      <c r="F441" s="20"/>
      <c r="G441" s="20"/>
      <c r="H441" s="20"/>
      <c r="I441" s="20"/>
      <c r="J441" s="20"/>
      <c r="K441" s="20"/>
      <c r="L441" s="20"/>
      <c r="M441" s="20"/>
      <c r="N441" s="21"/>
    </row>
    <row r="442" spans="1:14" ht="15.75" thickBot="1">
      <c r="A442" s="39"/>
      <c r="B442" s="39"/>
      <c r="C442" s="39"/>
      <c r="D442" s="22" t="s">
        <v>17</v>
      </c>
      <c r="E442" s="23">
        <f>SUM(E431:E441)</f>
        <v>0</v>
      </c>
      <c r="F442" s="24">
        <f t="shared" ref="F442:N442" si="130">SUM(F431:F441)</f>
        <v>0</v>
      </c>
      <c r="G442" s="24">
        <f t="shared" si="130"/>
        <v>0</v>
      </c>
      <c r="H442" s="24">
        <f t="shared" si="130"/>
        <v>0</v>
      </c>
      <c r="I442" s="24">
        <f t="shared" si="130"/>
        <v>0</v>
      </c>
      <c r="J442" s="24">
        <f t="shared" si="130"/>
        <v>0</v>
      </c>
      <c r="K442" s="24">
        <f t="shared" si="130"/>
        <v>0</v>
      </c>
      <c r="L442" s="24">
        <f t="shared" si="130"/>
        <v>0</v>
      </c>
      <c r="M442" s="24">
        <f t="shared" si="130"/>
        <v>0</v>
      </c>
      <c r="N442" s="25">
        <f t="shared" si="130"/>
        <v>0</v>
      </c>
    </row>
    <row r="443" spans="1:14" ht="13.5" thickBot="1">
      <c r="A443" s="39"/>
      <c r="B443" s="39"/>
      <c r="C443" s="39"/>
      <c r="D443" s="18" t="s">
        <v>18</v>
      </c>
      <c r="E443" s="19"/>
      <c r="F443" s="20"/>
      <c r="G443" s="20"/>
      <c r="H443" s="20"/>
      <c r="I443" s="20"/>
      <c r="J443" s="20"/>
      <c r="K443" s="20"/>
      <c r="L443" s="20"/>
      <c r="M443" s="20"/>
      <c r="N443" s="21"/>
    </row>
    <row r="444" spans="1:14" ht="13.5" thickBot="1">
      <c r="A444" s="39"/>
      <c r="B444" s="39"/>
      <c r="C444" s="39"/>
      <c r="D444" s="18" t="s">
        <v>19</v>
      </c>
      <c r="E444" s="19"/>
      <c r="F444" s="20"/>
      <c r="G444" s="20"/>
      <c r="H444" s="20"/>
      <c r="I444" s="20"/>
      <c r="J444" s="20"/>
      <c r="K444" s="20"/>
      <c r="L444" s="20"/>
      <c r="M444" s="20"/>
      <c r="N444" s="21"/>
    </row>
    <row r="445" spans="1:14" ht="13.5" thickBot="1">
      <c r="A445" s="39"/>
      <c r="B445" s="39"/>
      <c r="C445" s="39"/>
      <c r="D445" s="18" t="s">
        <v>20</v>
      </c>
      <c r="E445" s="19"/>
      <c r="F445" s="20"/>
      <c r="G445" s="20"/>
      <c r="H445" s="20"/>
      <c r="I445" s="20"/>
      <c r="J445" s="20"/>
      <c r="K445" s="20"/>
      <c r="L445" s="20"/>
      <c r="M445" s="20"/>
      <c r="N445" s="21"/>
    </row>
    <row r="446" spans="1:14" ht="15.75" thickBot="1">
      <c r="A446" s="39"/>
      <c r="B446" s="39"/>
      <c r="C446" s="39"/>
      <c r="D446" s="22" t="s">
        <v>21</v>
      </c>
      <c r="E446" s="23">
        <f>SUM(E443:E445)</f>
        <v>0</v>
      </c>
      <c r="F446" s="24">
        <f t="shared" ref="F446:N446" si="131">SUM(F443:F445)</f>
        <v>0</v>
      </c>
      <c r="G446" s="24">
        <f t="shared" si="131"/>
        <v>0</v>
      </c>
      <c r="H446" s="24">
        <f t="shared" si="131"/>
        <v>0</v>
      </c>
      <c r="I446" s="24">
        <f t="shared" si="131"/>
        <v>0</v>
      </c>
      <c r="J446" s="24">
        <f t="shared" si="131"/>
        <v>0</v>
      </c>
      <c r="K446" s="24">
        <f t="shared" si="131"/>
        <v>0</v>
      </c>
      <c r="L446" s="24">
        <f t="shared" si="131"/>
        <v>0</v>
      </c>
      <c r="M446" s="24">
        <f t="shared" si="131"/>
        <v>0</v>
      </c>
      <c r="N446" s="25">
        <f t="shared" si="131"/>
        <v>0</v>
      </c>
    </row>
    <row r="447" spans="1:14" ht="15.75" thickBot="1">
      <c r="A447" s="39"/>
      <c r="B447" s="39"/>
      <c r="C447" s="39"/>
      <c r="D447" s="27" t="s">
        <v>74</v>
      </c>
      <c r="E447" s="28">
        <f t="shared" ref="E447:N447" si="132">SUM(E446,E442)</f>
        <v>0</v>
      </c>
      <c r="F447" s="29">
        <f t="shared" si="132"/>
        <v>0</v>
      </c>
      <c r="G447" s="29">
        <f t="shared" si="132"/>
        <v>0</v>
      </c>
      <c r="H447" s="29">
        <f t="shared" si="132"/>
        <v>0</v>
      </c>
      <c r="I447" s="29">
        <f t="shared" si="132"/>
        <v>0</v>
      </c>
      <c r="J447" s="29">
        <f t="shared" si="132"/>
        <v>0</v>
      </c>
      <c r="K447" s="29">
        <f t="shared" si="132"/>
        <v>0</v>
      </c>
      <c r="L447" s="29">
        <f t="shared" si="132"/>
        <v>0</v>
      </c>
      <c r="M447" s="29">
        <f t="shared" si="132"/>
        <v>0</v>
      </c>
      <c r="N447" s="30">
        <f t="shared" si="132"/>
        <v>0</v>
      </c>
    </row>
    <row r="448" spans="1:14" ht="13.5" thickBot="1">
      <c r="A448" s="39" t="s">
        <v>75</v>
      </c>
      <c r="B448" s="39" t="s">
        <v>75</v>
      </c>
      <c r="C448" s="39" t="s">
        <v>75</v>
      </c>
      <c r="D448" s="18" t="s">
        <v>8</v>
      </c>
      <c r="E448" s="19"/>
      <c r="F448" s="20"/>
      <c r="G448" s="20"/>
      <c r="H448" s="20"/>
      <c r="I448" s="20"/>
      <c r="J448" s="20"/>
      <c r="K448" s="20"/>
      <c r="L448" s="20"/>
      <c r="M448" s="20"/>
      <c r="N448" s="21"/>
    </row>
    <row r="449" spans="1:14" ht="13.5" thickBot="1">
      <c r="A449" s="39"/>
      <c r="B449" s="39"/>
      <c r="C449" s="39"/>
      <c r="D449" s="18" t="s">
        <v>9</v>
      </c>
      <c r="E449" s="19"/>
      <c r="F449" s="20"/>
      <c r="G449" s="20"/>
      <c r="H449" s="20"/>
      <c r="I449" s="20"/>
      <c r="J449" s="20"/>
      <c r="K449" s="20"/>
      <c r="L449" s="20"/>
      <c r="M449" s="20"/>
      <c r="N449" s="21"/>
    </row>
    <row r="450" spans="1:14" ht="13.5" thickBot="1">
      <c r="A450" s="39"/>
      <c r="B450" s="39"/>
      <c r="C450" s="39"/>
      <c r="D450" s="18" t="s">
        <v>10</v>
      </c>
      <c r="E450" s="19"/>
      <c r="F450" s="20"/>
      <c r="G450" s="20"/>
      <c r="H450" s="20"/>
      <c r="I450" s="20"/>
      <c r="J450" s="20"/>
      <c r="K450" s="20"/>
      <c r="L450" s="20"/>
      <c r="M450" s="20"/>
      <c r="N450" s="21"/>
    </row>
    <row r="451" spans="1:14" ht="13.5" thickBot="1">
      <c r="A451" s="39"/>
      <c r="B451" s="39"/>
      <c r="C451" s="39"/>
      <c r="D451" s="18" t="s">
        <v>11</v>
      </c>
      <c r="E451" s="19"/>
      <c r="F451" s="20"/>
      <c r="G451" s="20"/>
      <c r="H451" s="20"/>
      <c r="I451" s="20"/>
      <c r="J451" s="20"/>
      <c r="K451" s="20"/>
      <c r="L451" s="20"/>
      <c r="M451" s="20"/>
      <c r="N451" s="21"/>
    </row>
    <row r="452" spans="1:14" ht="13.5" thickBot="1">
      <c r="A452" s="39"/>
      <c r="B452" s="39"/>
      <c r="C452" s="39"/>
      <c r="D452" s="18" t="s">
        <v>12</v>
      </c>
      <c r="E452" s="19"/>
      <c r="F452" s="20"/>
      <c r="G452" s="20"/>
      <c r="H452" s="20"/>
      <c r="I452" s="20"/>
      <c r="J452" s="20"/>
      <c r="K452" s="20"/>
      <c r="L452" s="20"/>
      <c r="M452" s="20"/>
      <c r="N452" s="21"/>
    </row>
    <row r="453" spans="1:14" ht="13.5" thickBot="1">
      <c r="A453" s="39"/>
      <c r="B453" s="39"/>
      <c r="C453" s="39"/>
      <c r="D453" s="18" t="s">
        <v>13</v>
      </c>
      <c r="E453" s="19"/>
      <c r="F453" s="20"/>
      <c r="G453" s="20"/>
      <c r="H453" s="20"/>
      <c r="I453" s="20"/>
      <c r="J453" s="20"/>
      <c r="K453" s="20"/>
      <c r="L453" s="20"/>
      <c r="M453" s="20"/>
      <c r="N453" s="21"/>
    </row>
    <row r="454" spans="1:14" ht="13.5" thickBot="1">
      <c r="A454" s="39"/>
      <c r="B454" s="39"/>
      <c r="C454" s="39"/>
      <c r="D454" s="18" t="s">
        <v>14</v>
      </c>
      <c r="E454" s="19"/>
      <c r="F454" s="20"/>
      <c r="G454" s="20"/>
      <c r="H454" s="20"/>
      <c r="I454" s="20"/>
      <c r="J454" s="20"/>
      <c r="K454" s="20"/>
      <c r="L454" s="20"/>
      <c r="M454" s="20"/>
      <c r="N454" s="21"/>
    </row>
    <row r="455" spans="1:14" ht="13.5" thickBot="1">
      <c r="A455" s="39"/>
      <c r="B455" s="39"/>
      <c r="C455" s="39"/>
      <c r="D455" s="18" t="s">
        <v>15</v>
      </c>
      <c r="E455" s="19"/>
      <c r="F455" s="20"/>
      <c r="G455" s="20"/>
      <c r="H455" s="20"/>
      <c r="I455" s="20"/>
      <c r="J455" s="20"/>
      <c r="K455" s="20"/>
      <c r="L455" s="20"/>
      <c r="M455" s="20"/>
      <c r="N455" s="21"/>
    </row>
    <row r="456" spans="1:14" ht="13.5" thickBot="1">
      <c r="A456" s="39"/>
      <c r="B456" s="39"/>
      <c r="C456" s="39"/>
      <c r="D456" s="18" t="s">
        <v>16</v>
      </c>
      <c r="E456" s="19"/>
      <c r="F456" s="20"/>
      <c r="G456" s="20"/>
      <c r="H456" s="20"/>
      <c r="I456" s="20"/>
      <c r="J456" s="20"/>
      <c r="K456" s="20"/>
      <c r="L456" s="20"/>
      <c r="M456" s="20"/>
      <c r="N456" s="21"/>
    </row>
    <row r="457" spans="1:14" ht="13.5" thickBot="1">
      <c r="A457" s="39"/>
      <c r="B457" s="39"/>
      <c r="C457" s="39"/>
      <c r="D457" s="18" t="s">
        <v>16</v>
      </c>
      <c r="E457" s="19"/>
      <c r="F457" s="20"/>
      <c r="G457" s="20"/>
      <c r="H457" s="20"/>
      <c r="I457" s="20"/>
      <c r="J457" s="20"/>
      <c r="K457" s="20"/>
      <c r="L457" s="20"/>
      <c r="M457" s="20"/>
      <c r="N457" s="21"/>
    </row>
    <row r="458" spans="1:14" ht="13.5" thickBot="1">
      <c r="A458" s="39"/>
      <c r="B458" s="39"/>
      <c r="C458" s="39"/>
      <c r="D458" s="18" t="s">
        <v>16</v>
      </c>
      <c r="E458" s="19"/>
      <c r="F458" s="20"/>
      <c r="G458" s="20"/>
      <c r="H458" s="20"/>
      <c r="I458" s="20"/>
      <c r="J458" s="20"/>
      <c r="K458" s="20"/>
      <c r="L458" s="20"/>
      <c r="M458" s="20"/>
      <c r="N458" s="21"/>
    </row>
    <row r="459" spans="1:14" ht="15.75" thickBot="1">
      <c r="A459" s="39"/>
      <c r="B459" s="39"/>
      <c r="C459" s="39"/>
      <c r="D459" s="22" t="s">
        <v>17</v>
      </c>
      <c r="E459" s="23">
        <f>SUM(E448:E458)</f>
        <v>0</v>
      </c>
      <c r="F459" s="24">
        <f t="shared" ref="F459:N459" si="133">SUM(F448:F458)</f>
        <v>0</v>
      </c>
      <c r="G459" s="24">
        <f t="shared" si="133"/>
        <v>0</v>
      </c>
      <c r="H459" s="24">
        <f t="shared" si="133"/>
        <v>0</v>
      </c>
      <c r="I459" s="24">
        <f t="shared" si="133"/>
        <v>0</v>
      </c>
      <c r="J459" s="24">
        <f t="shared" si="133"/>
        <v>0</v>
      </c>
      <c r="K459" s="24">
        <f t="shared" si="133"/>
        <v>0</v>
      </c>
      <c r="L459" s="24">
        <f t="shared" si="133"/>
        <v>0</v>
      </c>
      <c r="M459" s="24">
        <f t="shared" si="133"/>
        <v>0</v>
      </c>
      <c r="N459" s="25">
        <f t="shared" si="133"/>
        <v>0</v>
      </c>
    </row>
    <row r="460" spans="1:14" ht="13.5" thickBot="1">
      <c r="A460" s="39"/>
      <c r="B460" s="39"/>
      <c r="C460" s="39"/>
      <c r="D460" s="18" t="s">
        <v>18</v>
      </c>
      <c r="E460" s="19"/>
      <c r="F460" s="20"/>
      <c r="G460" s="20"/>
      <c r="H460" s="20"/>
      <c r="I460" s="20"/>
      <c r="J460" s="20"/>
      <c r="K460" s="20"/>
      <c r="L460" s="20"/>
      <c r="M460" s="20"/>
      <c r="N460" s="21"/>
    </row>
    <row r="461" spans="1:14" ht="13.5" thickBot="1">
      <c r="A461" s="39"/>
      <c r="B461" s="39"/>
      <c r="C461" s="39"/>
      <c r="D461" s="18" t="s">
        <v>19</v>
      </c>
      <c r="E461" s="19"/>
      <c r="F461" s="20"/>
      <c r="G461" s="20"/>
      <c r="H461" s="20"/>
      <c r="I461" s="20"/>
      <c r="J461" s="20"/>
      <c r="K461" s="20"/>
      <c r="L461" s="20"/>
      <c r="M461" s="20"/>
      <c r="N461" s="21"/>
    </row>
    <row r="462" spans="1:14" ht="13.5" thickBot="1">
      <c r="A462" s="39"/>
      <c r="B462" s="39"/>
      <c r="C462" s="39"/>
      <c r="D462" s="18" t="s">
        <v>20</v>
      </c>
      <c r="E462" s="19"/>
      <c r="F462" s="20"/>
      <c r="G462" s="20"/>
      <c r="H462" s="20"/>
      <c r="I462" s="20"/>
      <c r="J462" s="20"/>
      <c r="K462" s="20"/>
      <c r="L462" s="20"/>
      <c r="M462" s="20"/>
      <c r="N462" s="21"/>
    </row>
    <row r="463" spans="1:14" ht="15.75" thickBot="1">
      <c r="A463" s="39"/>
      <c r="B463" s="39"/>
      <c r="C463" s="39"/>
      <c r="D463" s="22" t="s">
        <v>21</v>
      </c>
      <c r="E463" s="23">
        <f>SUM(E460:E462)</f>
        <v>0</v>
      </c>
      <c r="F463" s="24">
        <f t="shared" ref="F463:N463" si="134">SUM(F460:F462)</f>
        <v>0</v>
      </c>
      <c r="G463" s="24">
        <f t="shared" si="134"/>
        <v>0</v>
      </c>
      <c r="H463" s="24">
        <f t="shared" si="134"/>
        <v>0</v>
      </c>
      <c r="I463" s="24">
        <f t="shared" si="134"/>
        <v>0</v>
      </c>
      <c r="J463" s="24">
        <f t="shared" si="134"/>
        <v>0</v>
      </c>
      <c r="K463" s="24">
        <f t="shared" si="134"/>
        <v>0</v>
      </c>
      <c r="L463" s="24">
        <f t="shared" si="134"/>
        <v>0</v>
      </c>
      <c r="M463" s="24">
        <f t="shared" si="134"/>
        <v>0</v>
      </c>
      <c r="N463" s="25">
        <f t="shared" si="134"/>
        <v>0</v>
      </c>
    </row>
    <row r="464" spans="1:14" ht="15.75" thickBot="1">
      <c r="A464" s="39"/>
      <c r="B464" s="39"/>
      <c r="C464" s="39"/>
      <c r="D464" s="27" t="s">
        <v>76</v>
      </c>
      <c r="E464" s="28">
        <f t="shared" ref="E464:N464" si="135">SUM(E463,E459)</f>
        <v>0</v>
      </c>
      <c r="F464" s="29">
        <f t="shared" si="135"/>
        <v>0</v>
      </c>
      <c r="G464" s="29">
        <f t="shared" si="135"/>
        <v>0</v>
      </c>
      <c r="H464" s="29">
        <f t="shared" si="135"/>
        <v>0</v>
      </c>
      <c r="I464" s="29">
        <f t="shared" si="135"/>
        <v>0</v>
      </c>
      <c r="J464" s="29">
        <f t="shared" si="135"/>
        <v>0</v>
      </c>
      <c r="K464" s="29">
        <f t="shared" si="135"/>
        <v>0</v>
      </c>
      <c r="L464" s="29">
        <f t="shared" si="135"/>
        <v>0</v>
      </c>
      <c r="M464" s="29">
        <f t="shared" si="135"/>
        <v>0</v>
      </c>
      <c r="N464" s="30">
        <f t="shared" si="135"/>
        <v>0</v>
      </c>
    </row>
    <row r="465" spans="1:14" ht="13.5" thickBot="1">
      <c r="A465" s="39" t="s">
        <v>77</v>
      </c>
      <c r="B465" s="39" t="s">
        <v>77</v>
      </c>
      <c r="C465" s="39" t="s">
        <v>77</v>
      </c>
      <c r="D465" s="26" t="s">
        <v>8</v>
      </c>
      <c r="E465" s="31">
        <f t="shared" ref="E465:N465" si="136">SUM(E380,E397,E414,E431,E448)</f>
        <v>0</v>
      </c>
      <c r="F465" s="32">
        <f t="shared" si="136"/>
        <v>0</v>
      </c>
      <c r="G465" s="32">
        <f t="shared" si="136"/>
        <v>0</v>
      </c>
      <c r="H465" s="32">
        <f t="shared" si="136"/>
        <v>0</v>
      </c>
      <c r="I465" s="32">
        <f t="shared" si="136"/>
        <v>0</v>
      </c>
      <c r="J465" s="32">
        <f t="shared" si="136"/>
        <v>0</v>
      </c>
      <c r="K465" s="32">
        <f t="shared" si="136"/>
        <v>0</v>
      </c>
      <c r="L465" s="32">
        <f t="shared" si="136"/>
        <v>0</v>
      </c>
      <c r="M465" s="32">
        <f t="shared" si="136"/>
        <v>0</v>
      </c>
      <c r="N465" s="33">
        <f t="shared" si="136"/>
        <v>0</v>
      </c>
    </row>
    <row r="466" spans="1:14" ht="13.5" thickBot="1">
      <c r="A466" s="39"/>
      <c r="B466" s="39"/>
      <c r="C466" s="39"/>
      <c r="D466" s="26" t="s">
        <v>9</v>
      </c>
      <c r="E466" s="31">
        <f t="shared" ref="E466:N466" si="137">SUM(E381,E398,E415,E432,E449)</f>
        <v>0</v>
      </c>
      <c r="F466" s="32">
        <f t="shared" si="137"/>
        <v>0</v>
      </c>
      <c r="G466" s="32">
        <f t="shared" si="137"/>
        <v>0</v>
      </c>
      <c r="H466" s="32">
        <f t="shared" si="137"/>
        <v>0</v>
      </c>
      <c r="I466" s="32">
        <f t="shared" si="137"/>
        <v>0</v>
      </c>
      <c r="J466" s="32">
        <f t="shared" si="137"/>
        <v>0</v>
      </c>
      <c r="K466" s="32">
        <f t="shared" si="137"/>
        <v>0</v>
      </c>
      <c r="L466" s="32">
        <f t="shared" si="137"/>
        <v>0</v>
      </c>
      <c r="M466" s="32">
        <f t="shared" si="137"/>
        <v>0</v>
      </c>
      <c r="N466" s="33">
        <f t="shared" si="137"/>
        <v>0</v>
      </c>
    </row>
    <row r="467" spans="1:14" ht="13.5" thickBot="1">
      <c r="A467" s="39"/>
      <c r="B467" s="39"/>
      <c r="C467" s="39"/>
      <c r="D467" s="26" t="s">
        <v>10</v>
      </c>
      <c r="E467" s="31">
        <f t="shared" ref="E467:N467" si="138">SUM(E382,E399,E416,E433,E450)</f>
        <v>0</v>
      </c>
      <c r="F467" s="32">
        <f t="shared" si="138"/>
        <v>0</v>
      </c>
      <c r="G467" s="32">
        <f t="shared" si="138"/>
        <v>0</v>
      </c>
      <c r="H467" s="32">
        <f t="shared" si="138"/>
        <v>0</v>
      </c>
      <c r="I467" s="32">
        <f t="shared" si="138"/>
        <v>0</v>
      </c>
      <c r="J467" s="32">
        <f t="shared" si="138"/>
        <v>0</v>
      </c>
      <c r="K467" s="32">
        <f t="shared" si="138"/>
        <v>0</v>
      </c>
      <c r="L467" s="32">
        <f t="shared" si="138"/>
        <v>0</v>
      </c>
      <c r="M467" s="32">
        <f t="shared" si="138"/>
        <v>0</v>
      </c>
      <c r="N467" s="33">
        <f t="shared" si="138"/>
        <v>0</v>
      </c>
    </row>
    <row r="468" spans="1:14" ht="13.5" thickBot="1">
      <c r="A468" s="39"/>
      <c r="B468" s="39"/>
      <c r="C468" s="39"/>
      <c r="D468" s="26" t="s">
        <v>11</v>
      </c>
      <c r="E468" s="31">
        <f t="shared" ref="E468:N468" si="139">SUM(E383,E400,E417,E434,E451)</f>
        <v>0</v>
      </c>
      <c r="F468" s="32">
        <f t="shared" si="139"/>
        <v>0</v>
      </c>
      <c r="G468" s="32">
        <f t="shared" si="139"/>
        <v>0</v>
      </c>
      <c r="H468" s="32">
        <f t="shared" si="139"/>
        <v>0</v>
      </c>
      <c r="I468" s="32">
        <f t="shared" si="139"/>
        <v>0</v>
      </c>
      <c r="J468" s="32">
        <f t="shared" si="139"/>
        <v>0</v>
      </c>
      <c r="K468" s="32">
        <f t="shared" si="139"/>
        <v>0</v>
      </c>
      <c r="L468" s="32">
        <f t="shared" si="139"/>
        <v>0</v>
      </c>
      <c r="M468" s="32">
        <f t="shared" si="139"/>
        <v>0</v>
      </c>
      <c r="N468" s="33">
        <f t="shared" si="139"/>
        <v>0</v>
      </c>
    </row>
    <row r="469" spans="1:14" ht="13.5" thickBot="1">
      <c r="A469" s="39"/>
      <c r="B469" s="39"/>
      <c r="C469" s="39"/>
      <c r="D469" s="18" t="s">
        <v>12</v>
      </c>
      <c r="E469" s="31">
        <f t="shared" ref="E469:N469" si="140">SUM(E384,E401,E418,E435,E452)</f>
        <v>0</v>
      </c>
      <c r="F469" s="32">
        <f t="shared" si="140"/>
        <v>0</v>
      </c>
      <c r="G469" s="32">
        <f t="shared" si="140"/>
        <v>0</v>
      </c>
      <c r="H469" s="32">
        <f t="shared" si="140"/>
        <v>0</v>
      </c>
      <c r="I469" s="32">
        <f t="shared" si="140"/>
        <v>0</v>
      </c>
      <c r="J469" s="32">
        <f t="shared" si="140"/>
        <v>0</v>
      </c>
      <c r="K469" s="32">
        <f t="shared" si="140"/>
        <v>0</v>
      </c>
      <c r="L469" s="32">
        <f t="shared" si="140"/>
        <v>0</v>
      </c>
      <c r="M469" s="32">
        <f t="shared" si="140"/>
        <v>0</v>
      </c>
      <c r="N469" s="33">
        <f t="shared" si="140"/>
        <v>0</v>
      </c>
    </row>
    <row r="470" spans="1:14" ht="13.5" thickBot="1">
      <c r="A470" s="39"/>
      <c r="B470" s="39"/>
      <c r="C470" s="39"/>
      <c r="D470" s="26" t="s">
        <v>13</v>
      </c>
      <c r="E470" s="31">
        <f t="shared" ref="E470:N470" si="141">SUM(E385,E402,E419,E436,E453)</f>
        <v>0</v>
      </c>
      <c r="F470" s="32">
        <f t="shared" si="141"/>
        <v>0</v>
      </c>
      <c r="G470" s="32">
        <f t="shared" si="141"/>
        <v>0</v>
      </c>
      <c r="H470" s="32">
        <f t="shared" si="141"/>
        <v>0</v>
      </c>
      <c r="I470" s="32">
        <f t="shared" si="141"/>
        <v>0</v>
      </c>
      <c r="J470" s="32">
        <f t="shared" si="141"/>
        <v>0</v>
      </c>
      <c r="K470" s="32">
        <f t="shared" si="141"/>
        <v>0</v>
      </c>
      <c r="L470" s="32">
        <f t="shared" si="141"/>
        <v>0</v>
      </c>
      <c r="M470" s="32">
        <f t="shared" si="141"/>
        <v>0</v>
      </c>
      <c r="N470" s="33">
        <f t="shared" si="141"/>
        <v>0</v>
      </c>
    </row>
    <row r="471" spans="1:14" ht="13.5" thickBot="1">
      <c r="A471" s="39"/>
      <c r="B471" s="39"/>
      <c r="C471" s="39"/>
      <c r="D471" s="18" t="s">
        <v>14</v>
      </c>
      <c r="E471" s="31">
        <f t="shared" ref="E471:N471" si="142">SUM(E386,E403,E420,E437,E454)</f>
        <v>0</v>
      </c>
      <c r="F471" s="32">
        <f t="shared" si="142"/>
        <v>0</v>
      </c>
      <c r="G471" s="32">
        <f t="shared" si="142"/>
        <v>0</v>
      </c>
      <c r="H471" s="32">
        <f t="shared" si="142"/>
        <v>0</v>
      </c>
      <c r="I471" s="32">
        <f t="shared" si="142"/>
        <v>0</v>
      </c>
      <c r="J471" s="32">
        <f t="shared" si="142"/>
        <v>0</v>
      </c>
      <c r="K471" s="32">
        <f t="shared" si="142"/>
        <v>0</v>
      </c>
      <c r="L471" s="32">
        <f t="shared" si="142"/>
        <v>0</v>
      </c>
      <c r="M471" s="32">
        <f t="shared" si="142"/>
        <v>0</v>
      </c>
      <c r="N471" s="33">
        <f t="shared" si="142"/>
        <v>0</v>
      </c>
    </row>
    <row r="472" spans="1:14" ht="13.5" thickBot="1">
      <c r="A472" s="39"/>
      <c r="B472" s="39"/>
      <c r="C472" s="39"/>
      <c r="D472" s="18" t="s">
        <v>15</v>
      </c>
      <c r="E472" s="31">
        <f t="shared" ref="E472:N472" si="143">SUM(E387,E404,E421,E438,E455)</f>
        <v>0</v>
      </c>
      <c r="F472" s="32">
        <f t="shared" si="143"/>
        <v>0</v>
      </c>
      <c r="G472" s="32">
        <f t="shared" si="143"/>
        <v>0</v>
      </c>
      <c r="H472" s="32">
        <f t="shared" si="143"/>
        <v>0</v>
      </c>
      <c r="I472" s="32">
        <f t="shared" si="143"/>
        <v>0</v>
      </c>
      <c r="J472" s="32">
        <f t="shared" si="143"/>
        <v>0</v>
      </c>
      <c r="K472" s="32">
        <f t="shared" si="143"/>
        <v>0</v>
      </c>
      <c r="L472" s="32">
        <f t="shared" si="143"/>
        <v>0</v>
      </c>
      <c r="M472" s="32">
        <f t="shared" si="143"/>
        <v>0</v>
      </c>
      <c r="N472" s="33">
        <f t="shared" si="143"/>
        <v>0</v>
      </c>
    </row>
    <row r="473" spans="1:14" ht="13.5" thickBot="1">
      <c r="A473" s="39"/>
      <c r="B473" s="39"/>
      <c r="C473" s="39"/>
      <c r="D473" s="26" t="s">
        <v>16</v>
      </c>
      <c r="E473" s="31">
        <f t="shared" ref="E473:N473" si="144">SUM(E388,E405,E422,E439,E456)</f>
        <v>0</v>
      </c>
      <c r="F473" s="32">
        <f t="shared" si="144"/>
        <v>0</v>
      </c>
      <c r="G473" s="32">
        <f t="shared" si="144"/>
        <v>0</v>
      </c>
      <c r="H473" s="32">
        <f t="shared" si="144"/>
        <v>0</v>
      </c>
      <c r="I473" s="32">
        <f t="shared" si="144"/>
        <v>0</v>
      </c>
      <c r="J473" s="32">
        <f t="shared" si="144"/>
        <v>0</v>
      </c>
      <c r="K473" s="32">
        <f t="shared" si="144"/>
        <v>0</v>
      </c>
      <c r="L473" s="32">
        <f t="shared" si="144"/>
        <v>0</v>
      </c>
      <c r="M473" s="32">
        <f t="shared" si="144"/>
        <v>0</v>
      </c>
      <c r="N473" s="33">
        <f t="shared" si="144"/>
        <v>0</v>
      </c>
    </row>
    <row r="474" spans="1:14" ht="13.5" thickBot="1">
      <c r="A474" s="39"/>
      <c r="B474" s="39"/>
      <c r="C474" s="39"/>
      <c r="D474" s="26" t="s">
        <v>16</v>
      </c>
      <c r="E474" s="31">
        <f t="shared" ref="E474:N474" si="145">SUM(E389,E406,E423,E440,E457)</f>
        <v>0</v>
      </c>
      <c r="F474" s="32">
        <f t="shared" si="145"/>
        <v>0</v>
      </c>
      <c r="G474" s="32">
        <f t="shared" si="145"/>
        <v>0</v>
      </c>
      <c r="H474" s="32">
        <f t="shared" si="145"/>
        <v>0</v>
      </c>
      <c r="I474" s="32">
        <f t="shared" si="145"/>
        <v>0</v>
      </c>
      <c r="J474" s="32">
        <f t="shared" si="145"/>
        <v>0</v>
      </c>
      <c r="K474" s="32">
        <f t="shared" si="145"/>
        <v>0</v>
      </c>
      <c r="L474" s="32">
        <f t="shared" si="145"/>
        <v>0</v>
      </c>
      <c r="M474" s="32">
        <f t="shared" si="145"/>
        <v>0</v>
      </c>
      <c r="N474" s="33">
        <f t="shared" si="145"/>
        <v>0</v>
      </c>
    </row>
    <row r="475" spans="1:14" ht="13.5" thickBot="1">
      <c r="A475" s="39"/>
      <c r="B475" s="39"/>
      <c r="C475" s="39"/>
      <c r="D475" s="26" t="s">
        <v>16</v>
      </c>
      <c r="E475" s="31">
        <f t="shared" ref="E475:N475" si="146">SUM(E390,E407,E424,E441,E458)</f>
        <v>0</v>
      </c>
      <c r="F475" s="32">
        <f t="shared" si="146"/>
        <v>0</v>
      </c>
      <c r="G475" s="32">
        <f t="shared" si="146"/>
        <v>0</v>
      </c>
      <c r="H475" s="32">
        <f t="shared" si="146"/>
        <v>0</v>
      </c>
      <c r="I475" s="32">
        <f t="shared" si="146"/>
        <v>0</v>
      </c>
      <c r="J475" s="32">
        <f t="shared" si="146"/>
        <v>0</v>
      </c>
      <c r="K475" s="32">
        <f t="shared" si="146"/>
        <v>0</v>
      </c>
      <c r="L475" s="32">
        <f t="shared" si="146"/>
        <v>0</v>
      </c>
      <c r="M475" s="32">
        <f t="shared" si="146"/>
        <v>0</v>
      </c>
      <c r="N475" s="33">
        <f t="shared" si="146"/>
        <v>0</v>
      </c>
    </row>
    <row r="476" spans="1:14" ht="15.75" thickBot="1">
      <c r="A476" s="39"/>
      <c r="B476" s="39"/>
      <c r="C476" s="39"/>
      <c r="D476" s="22" t="s">
        <v>17</v>
      </c>
      <c r="E476" s="23">
        <f>SUM(E465:E475)</f>
        <v>0</v>
      </c>
      <c r="F476" s="24">
        <f t="shared" ref="F476:N476" si="147">SUM(F465:F475)</f>
        <v>0</v>
      </c>
      <c r="G476" s="24">
        <f t="shared" si="147"/>
        <v>0</v>
      </c>
      <c r="H476" s="24">
        <f t="shared" si="147"/>
        <v>0</v>
      </c>
      <c r="I476" s="24">
        <f t="shared" si="147"/>
        <v>0</v>
      </c>
      <c r="J476" s="24">
        <f t="shared" si="147"/>
        <v>0</v>
      </c>
      <c r="K476" s="24">
        <f t="shared" si="147"/>
        <v>0</v>
      </c>
      <c r="L476" s="24">
        <f t="shared" si="147"/>
        <v>0</v>
      </c>
      <c r="M476" s="24">
        <f t="shared" si="147"/>
        <v>0</v>
      </c>
      <c r="N476" s="25">
        <f t="shared" si="147"/>
        <v>0</v>
      </c>
    </row>
    <row r="477" spans="1:14" ht="13.5" thickBot="1">
      <c r="A477" s="39"/>
      <c r="B477" s="39"/>
      <c r="C477" s="39"/>
      <c r="D477" s="26" t="s">
        <v>18</v>
      </c>
      <c r="E477" s="31" t="e">
        <f t="shared" ref="E477:N477" si="148">SUM(E392,E409,E426,E443,E460)</f>
        <v>#REF!</v>
      </c>
      <c r="F477" s="32" t="e">
        <f t="shared" si="148"/>
        <v>#REF!</v>
      </c>
      <c r="G477" s="32" t="e">
        <f t="shared" si="148"/>
        <v>#REF!</v>
      </c>
      <c r="H477" s="32" t="e">
        <f t="shared" si="148"/>
        <v>#REF!</v>
      </c>
      <c r="I477" s="32" t="e">
        <f t="shared" si="148"/>
        <v>#REF!</v>
      </c>
      <c r="J477" s="32" t="e">
        <f t="shared" si="148"/>
        <v>#REF!</v>
      </c>
      <c r="K477" s="32" t="e">
        <f t="shared" si="148"/>
        <v>#REF!</v>
      </c>
      <c r="L477" s="32" t="e">
        <f t="shared" si="148"/>
        <v>#REF!</v>
      </c>
      <c r="M477" s="32" t="e">
        <f t="shared" si="148"/>
        <v>#REF!</v>
      </c>
      <c r="N477" s="33" t="e">
        <f t="shared" si="148"/>
        <v>#REF!</v>
      </c>
    </row>
    <row r="478" spans="1:14" ht="13.5" thickBot="1">
      <c r="A478" s="39"/>
      <c r="B478" s="39"/>
      <c r="C478" s="39"/>
      <c r="D478" s="26" t="s">
        <v>19</v>
      </c>
      <c r="E478" s="31">
        <f t="shared" ref="E478:N478" si="149">SUM(E393,E410,E427,E444,E461)</f>
        <v>0</v>
      </c>
      <c r="F478" s="32">
        <f t="shared" si="149"/>
        <v>0</v>
      </c>
      <c r="G478" s="32">
        <f t="shared" si="149"/>
        <v>0</v>
      </c>
      <c r="H478" s="32">
        <f t="shared" si="149"/>
        <v>0</v>
      </c>
      <c r="I478" s="32">
        <f t="shared" si="149"/>
        <v>0</v>
      </c>
      <c r="J478" s="32">
        <f t="shared" si="149"/>
        <v>0</v>
      </c>
      <c r="K478" s="32">
        <f t="shared" si="149"/>
        <v>0</v>
      </c>
      <c r="L478" s="32">
        <f t="shared" si="149"/>
        <v>0</v>
      </c>
      <c r="M478" s="32">
        <f t="shared" si="149"/>
        <v>0</v>
      </c>
      <c r="N478" s="33">
        <f t="shared" si="149"/>
        <v>0</v>
      </c>
    </row>
    <row r="479" spans="1:14" ht="13.5" thickBot="1">
      <c r="A479" s="39"/>
      <c r="B479" s="39"/>
      <c r="C479" s="39"/>
      <c r="D479" s="26" t="s">
        <v>20</v>
      </c>
      <c r="E479" s="31">
        <f t="shared" ref="E479:N479" si="150">SUM(E394,E411,E428,E445,E462)</f>
        <v>0</v>
      </c>
      <c r="F479" s="32">
        <f t="shared" si="150"/>
        <v>0</v>
      </c>
      <c r="G479" s="32">
        <f t="shared" si="150"/>
        <v>0</v>
      </c>
      <c r="H479" s="32">
        <f t="shared" si="150"/>
        <v>0</v>
      </c>
      <c r="I479" s="32">
        <f t="shared" si="150"/>
        <v>0</v>
      </c>
      <c r="J479" s="32">
        <f t="shared" si="150"/>
        <v>0</v>
      </c>
      <c r="K479" s="32">
        <f t="shared" si="150"/>
        <v>0</v>
      </c>
      <c r="L479" s="32">
        <f t="shared" si="150"/>
        <v>0</v>
      </c>
      <c r="M479" s="32">
        <f t="shared" si="150"/>
        <v>0</v>
      </c>
      <c r="N479" s="33">
        <f t="shared" si="150"/>
        <v>0</v>
      </c>
    </row>
    <row r="480" spans="1:14" ht="15">
      <c r="A480" s="39"/>
      <c r="B480" s="39"/>
      <c r="C480" s="39"/>
      <c r="D480" s="36" t="s">
        <v>21</v>
      </c>
      <c r="E480" s="23" t="e">
        <f>SUM(E477:E479)</f>
        <v>#REF!</v>
      </c>
      <c r="F480" s="24" t="e">
        <f t="shared" ref="F480:N480" si="151">SUM(F477:F479)</f>
        <v>#REF!</v>
      </c>
      <c r="G480" s="24" t="e">
        <f t="shared" si="151"/>
        <v>#REF!</v>
      </c>
      <c r="H480" s="24" t="e">
        <f t="shared" si="151"/>
        <v>#REF!</v>
      </c>
      <c r="I480" s="24" t="e">
        <f t="shared" si="151"/>
        <v>#REF!</v>
      </c>
      <c r="J480" s="24" t="e">
        <f t="shared" si="151"/>
        <v>#REF!</v>
      </c>
      <c r="K480" s="24" t="e">
        <f t="shared" si="151"/>
        <v>#REF!</v>
      </c>
      <c r="L480" s="24" t="e">
        <f t="shared" si="151"/>
        <v>#REF!</v>
      </c>
      <c r="M480" s="24" t="e">
        <f t="shared" si="151"/>
        <v>#REF!</v>
      </c>
      <c r="N480" s="25" t="e">
        <f t="shared" si="151"/>
        <v>#REF!</v>
      </c>
    </row>
    <row r="481" spans="1:14" ht="15.75" thickBot="1">
      <c r="A481" s="43"/>
      <c r="B481" s="43"/>
      <c r="C481" s="43"/>
      <c r="D481" s="37" t="s">
        <v>77</v>
      </c>
      <c r="E481" s="28" t="e">
        <f t="shared" ref="E481:N481" si="152">SUM(E480,E476)</f>
        <v>#REF!</v>
      </c>
      <c r="F481" s="29" t="e">
        <f t="shared" si="152"/>
        <v>#REF!</v>
      </c>
      <c r="G481" s="29" t="e">
        <f t="shared" si="152"/>
        <v>#REF!</v>
      </c>
      <c r="H481" s="29" t="e">
        <f t="shared" si="152"/>
        <v>#REF!</v>
      </c>
      <c r="I481" s="29" t="e">
        <f t="shared" si="152"/>
        <v>#REF!</v>
      </c>
      <c r="J481" s="29" t="e">
        <f t="shared" si="152"/>
        <v>#REF!</v>
      </c>
      <c r="K481" s="29" t="e">
        <f t="shared" si="152"/>
        <v>#REF!</v>
      </c>
      <c r="L481" s="29" t="e">
        <f t="shared" si="152"/>
        <v>#REF!</v>
      </c>
      <c r="M481" s="29" t="e">
        <f t="shared" si="152"/>
        <v>#REF!</v>
      </c>
      <c r="N481" s="30" t="e">
        <f t="shared" si="152"/>
        <v>#REF!</v>
      </c>
    </row>
  </sheetData>
  <mergeCells count="2">
    <mergeCell ref="E4:F4"/>
    <mergeCell ref="G4:N4"/>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K26"/>
  <sheetViews>
    <sheetView workbookViewId="0"/>
  </sheetViews>
  <sheetFormatPr defaultRowHeight="12.75"/>
  <cols>
    <col min="1" max="1" width="19.85546875" style="420" bestFit="1" customWidth="1"/>
    <col min="2" max="2" width="41.85546875" style="767" customWidth="1"/>
    <col min="3" max="3" width="7.85546875" style="767" customWidth="1"/>
    <col min="4" max="8" width="15.140625" style="420" customWidth="1"/>
    <col min="9" max="16384" width="9.140625" style="420"/>
  </cols>
  <sheetData>
    <row r="1" spans="1:11" s="49" customFormat="1" ht="24.75">
      <c r="A1" s="127" t="str">
        <f>'Universal data'!A1</f>
        <v>Regulatory Reporting Pack</v>
      </c>
      <c r="B1" s="128"/>
      <c r="C1" s="128"/>
      <c r="D1" s="128"/>
      <c r="E1" s="128"/>
      <c r="F1" s="128"/>
      <c r="G1" s="128"/>
      <c r="H1" s="128"/>
    </row>
    <row r="2" spans="1:11" s="49" customFormat="1" ht="24.75">
      <c r="A2" s="2186" t="str">
        <f>+'Universal data'!$A$2</f>
        <v>Master</v>
      </c>
      <c r="B2" s="128"/>
      <c r="C2" s="128"/>
      <c r="D2" s="128"/>
      <c r="E2" s="128"/>
      <c r="F2" s="128"/>
      <c r="G2" s="128"/>
      <c r="H2" s="128"/>
    </row>
    <row r="3" spans="1:11" s="49" customFormat="1" ht="24.75">
      <c r="A3" s="2304" t="str">
        <f>+'Universal data'!A3</f>
        <v>2015/16</v>
      </c>
      <c r="B3" s="128"/>
      <c r="C3" s="128"/>
      <c r="D3" s="128"/>
      <c r="E3" s="128"/>
      <c r="F3" s="128"/>
      <c r="G3" s="128"/>
      <c r="H3" s="128"/>
    </row>
    <row r="4" spans="1:11">
      <c r="E4" s="3077"/>
    </row>
    <row r="5" spans="1:11" ht="19.5">
      <c r="A5" s="231" t="s">
        <v>2423</v>
      </c>
      <c r="B5" s="231"/>
      <c r="C5" s="231"/>
      <c r="D5" s="231"/>
      <c r="E5" s="231"/>
      <c r="F5" s="231"/>
      <c r="G5" s="231"/>
      <c r="H5" s="231"/>
    </row>
    <row r="7" spans="1:11" s="3078" customFormat="1" ht="45" customHeight="1">
      <c r="D7" s="2106" t="s">
        <v>2265</v>
      </c>
      <c r="E7" s="2106" t="s">
        <v>2266</v>
      </c>
      <c r="F7" s="2106" t="s">
        <v>2267</v>
      </c>
      <c r="G7" s="2106" t="s">
        <v>2268</v>
      </c>
      <c r="H7" s="2106" t="s">
        <v>2256</v>
      </c>
    </row>
    <row r="8" spans="1:11" s="3078" customFormat="1">
      <c r="C8" s="3079" t="s">
        <v>2132</v>
      </c>
      <c r="D8" s="2106" t="s">
        <v>88</v>
      </c>
      <c r="E8" s="2106" t="s">
        <v>88</v>
      </c>
      <c r="F8" s="2106" t="s">
        <v>88</v>
      </c>
      <c r="G8" s="2106" t="s">
        <v>88</v>
      </c>
      <c r="H8" s="2106" t="s">
        <v>88</v>
      </c>
    </row>
    <row r="9" spans="1:11">
      <c r="B9" s="2856" t="s">
        <v>2262</v>
      </c>
      <c r="C9" s="2106"/>
      <c r="D9" s="3080">
        <f>SUM('4.1 Capex Summary '!H8:H11)</f>
        <v>0</v>
      </c>
      <c r="E9" s="3080">
        <f>'4.1 Capex Summary '!H12</f>
        <v>0</v>
      </c>
      <c r="F9" s="3080">
        <f>'3.1 Opex cost matrix'!Z40</f>
        <v>0</v>
      </c>
      <c r="G9" s="3080">
        <f>'5.1 Repex summary'!G16</f>
        <v>0</v>
      </c>
      <c r="H9" s="3080">
        <f>SUM(D9:G9)</f>
        <v>0</v>
      </c>
    </row>
    <row r="10" spans="1:11" ht="25.5">
      <c r="B10" s="3081" t="s">
        <v>2472</v>
      </c>
      <c r="C10" s="3082">
        <v>1</v>
      </c>
      <c r="D10" s="3080">
        <f>'3.13 Streetworks'!J250</f>
        <v>0</v>
      </c>
      <c r="E10" s="3083"/>
      <c r="F10" s="3080">
        <f>'3.13 Streetworks'!H250</f>
        <v>0</v>
      </c>
      <c r="G10" s="3080">
        <f>'3.13 Streetworks'!I250</f>
        <v>0</v>
      </c>
      <c r="H10" s="3080">
        <f t="shared" ref="H10:H15" si="0">SUM(D10:G10)</f>
        <v>0</v>
      </c>
      <c r="K10" s="3084"/>
    </row>
    <row r="11" spans="1:11" ht="25.5">
      <c r="B11" s="3081" t="s">
        <v>2254</v>
      </c>
      <c r="C11" s="3082"/>
      <c r="D11" s="3080">
        <f>'3.1 Opex cost matrix'!Z42</f>
        <v>0</v>
      </c>
      <c r="E11" s="49"/>
      <c r="F11" s="3080">
        <f>-'3.1 Opex cost matrix'!Z42</f>
        <v>0</v>
      </c>
      <c r="G11" s="49"/>
      <c r="H11" s="3080">
        <f t="shared" si="0"/>
        <v>0</v>
      </c>
    </row>
    <row r="12" spans="1:11" ht="25.5">
      <c r="B12" s="3081" t="s">
        <v>2255</v>
      </c>
      <c r="C12" s="3082"/>
      <c r="D12" s="3080">
        <f>('5.2a Repex iron mains Tier 1'!$K$25+'5.2b Repex iron mains Tier 2A'!$K$20+'5.2c Repex other mains'!$K$76+'5.2d Repex diversions'!$I$29)</f>
        <v>0</v>
      </c>
      <c r="E12" s="3083"/>
      <c r="F12" s="49"/>
      <c r="G12" s="3080">
        <f>('5.2a Repex iron mains Tier 1'!$K$25+'5.2b Repex iron mains Tier 2A'!$K$20+'5.2c Repex other mains'!$K$76+'5.2d Repex diversions'!$I$29)*-1</f>
        <v>0</v>
      </c>
      <c r="H12" s="3080">
        <f t="shared" si="0"/>
        <v>0</v>
      </c>
    </row>
    <row r="13" spans="1:11">
      <c r="B13" s="3081" t="s">
        <v>2263</v>
      </c>
      <c r="C13" s="3082"/>
      <c r="D13" s="49"/>
      <c r="E13" s="3083"/>
      <c r="F13" s="3080">
        <f>'3.1 Opex cost matrix'!Z60</f>
        <v>0</v>
      </c>
      <c r="G13" s="49"/>
      <c r="H13" s="3080">
        <f t="shared" si="0"/>
        <v>0</v>
      </c>
    </row>
    <row r="14" spans="1:11" ht="43.5" customHeight="1">
      <c r="B14" s="3081" t="s">
        <v>2274</v>
      </c>
      <c r="C14" s="3082">
        <v>2</v>
      </c>
      <c r="D14" s="3083"/>
      <c r="E14" s="3083"/>
      <c r="F14" s="2483"/>
      <c r="G14" s="3085"/>
      <c r="H14" s="3080">
        <f t="shared" si="0"/>
        <v>0</v>
      </c>
    </row>
    <row r="15" spans="1:11" ht="39" customHeight="1">
      <c r="B15" s="3081" t="s">
        <v>2427</v>
      </c>
      <c r="C15" s="3082">
        <v>2</v>
      </c>
      <c r="D15" s="3085"/>
      <c r="E15" s="3083"/>
      <c r="F15" s="2483"/>
      <c r="G15" s="3085"/>
      <c r="H15" s="3080">
        <f t="shared" si="0"/>
        <v>0</v>
      </c>
    </row>
    <row r="16" spans="1:11" ht="39" customHeight="1">
      <c r="B16" s="2856" t="s">
        <v>2264</v>
      </c>
      <c r="C16" s="3082">
        <v>3</v>
      </c>
      <c r="D16" s="3380">
        <f>SUM(D9:D15)</f>
        <v>0</v>
      </c>
      <c r="E16" s="3380">
        <f>SUM(E9:E15)</f>
        <v>0</v>
      </c>
      <c r="F16" s="3380">
        <f>SUM(F9:F15)</f>
        <v>0</v>
      </c>
      <c r="G16" s="3380">
        <f>SUM(G9:G15)</f>
        <v>0</v>
      </c>
      <c r="H16" s="3380">
        <f>SUM(H9:H15)</f>
        <v>0</v>
      </c>
    </row>
    <row r="19" spans="1:8">
      <c r="A19" s="420" t="s">
        <v>2275</v>
      </c>
      <c r="B19" s="420" t="s">
        <v>2473</v>
      </c>
    </row>
    <row r="20" spans="1:8">
      <c r="A20" s="3086">
        <v>1</v>
      </c>
      <c r="B20" s="420" t="s">
        <v>2276</v>
      </c>
    </row>
    <row r="21" spans="1:8">
      <c r="A21" s="3086">
        <v>2</v>
      </c>
      <c r="B21" s="3855" t="s">
        <v>2392</v>
      </c>
      <c r="C21" s="3856"/>
      <c r="D21" s="3856"/>
      <c r="E21" s="3856"/>
      <c r="F21" s="3856"/>
      <c r="G21" s="3856"/>
      <c r="H21" s="3856"/>
    </row>
    <row r="22" spans="1:8" ht="39" customHeight="1">
      <c r="A22" s="3086">
        <v>3</v>
      </c>
      <c r="B22" s="420" t="s">
        <v>2668</v>
      </c>
    </row>
    <row r="23" spans="1:8">
      <c r="A23" s="3087"/>
      <c r="B23" s="420"/>
    </row>
    <row r="24" spans="1:8">
      <c r="A24" s="3087"/>
      <c r="B24" s="420"/>
    </row>
    <row r="25" spans="1:8">
      <c r="A25" s="3087"/>
    </row>
    <row r="26" spans="1:8">
      <c r="A26" s="3087"/>
    </row>
  </sheetData>
  <mergeCells count="1">
    <mergeCell ref="B21:H21"/>
  </mergeCells>
  <dataValidations disablePrompts="1" count="1">
    <dataValidation type="list" allowBlank="1" showInputMessage="1" showErrorMessage="1" sqref="B1:C1">
      <formula1>B928:B933</formula1>
    </dataValidation>
  </dataValidations>
  <pageMargins left="0.70866141732283472" right="0.70866141732283472" top="0.74803149606299213" bottom="0.74803149606299213" header="0.31496062992125984" footer="0.31496062992125984"/>
  <pageSetup paperSize="8" scale="92"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theme="0" tint="-0.14999847407452621"/>
    <pageSetUpPr fitToPage="1"/>
  </sheetPr>
  <dimension ref="A1:AF236"/>
  <sheetViews>
    <sheetView zoomScaleNormal="100" workbookViewId="0">
      <selection activeCell="B59" sqref="B59:J60"/>
    </sheetView>
  </sheetViews>
  <sheetFormatPr defaultRowHeight="12.75"/>
  <cols>
    <col min="1" max="1" width="43.42578125" style="872" customWidth="1"/>
    <col min="2" max="2" width="15" style="405" customWidth="1"/>
    <col min="3" max="3" width="15" style="872" customWidth="1"/>
    <col min="4" max="4" width="15" style="50" customWidth="1"/>
    <col min="5" max="10" width="15" style="872" customWidth="1"/>
    <col min="11" max="11" width="19.85546875" style="872" bestFit="1" customWidth="1"/>
    <col min="12" max="12" width="44.140625" style="872" customWidth="1"/>
    <col min="13" max="20" width="9.85546875" style="872" bestFit="1" customWidth="1"/>
    <col min="21" max="21" width="12.140625" style="872" bestFit="1" customWidth="1"/>
    <col min="22" max="22" width="9.140625" style="872"/>
    <col min="23" max="23" width="44" style="872" customWidth="1"/>
    <col min="24" max="24" width="11.5703125" style="872" bestFit="1" customWidth="1"/>
    <col min="25" max="25" width="11.7109375" style="872" bestFit="1" customWidth="1"/>
    <col min="26" max="28" width="11.5703125" style="872" bestFit="1" customWidth="1"/>
    <col min="29" max="30" width="11.7109375" style="872" bestFit="1" customWidth="1"/>
    <col min="31" max="31" width="11.5703125" style="872" bestFit="1" customWidth="1"/>
    <col min="32" max="32" width="13.28515625" style="872" customWidth="1"/>
    <col min="33" max="16384" width="9.140625" style="872"/>
  </cols>
  <sheetData>
    <row r="1" spans="1:32" s="49" customFormat="1" ht="24.75">
      <c r="A1" s="127" t="str">
        <f>'Universal data'!A1</f>
        <v>Regulatory Reporting Pack</v>
      </c>
      <c r="B1" s="128"/>
      <c r="C1" s="128"/>
      <c r="D1" s="128"/>
      <c r="E1" s="128"/>
      <c r="F1" s="128"/>
      <c r="G1" s="128"/>
      <c r="H1" s="128"/>
      <c r="I1" s="128"/>
      <c r="J1" s="128"/>
      <c r="K1" s="128"/>
      <c r="L1" s="128"/>
      <c r="M1" s="128"/>
      <c r="N1" s="128"/>
      <c r="O1" s="128"/>
      <c r="P1" s="128"/>
      <c r="Q1" s="128"/>
      <c r="R1" s="128"/>
      <c r="S1" s="128"/>
      <c r="T1" s="128"/>
      <c r="U1" s="128"/>
      <c r="V1" s="128"/>
      <c r="W1" s="128"/>
      <c r="X1" s="128"/>
      <c r="Y1" s="128"/>
      <c r="Z1" s="128"/>
      <c r="AA1" s="128"/>
      <c r="AB1" s="128"/>
      <c r="AC1" s="128"/>
      <c r="AD1" s="128"/>
      <c r="AE1" s="128"/>
      <c r="AF1" s="128"/>
    </row>
    <row r="2" spans="1:32" s="49" customFormat="1" ht="24.75">
      <c r="A2" s="2186" t="str">
        <f>+'Universal data'!$A$2</f>
        <v>Master</v>
      </c>
      <c r="B2" s="128"/>
      <c r="C2" s="128"/>
      <c r="D2" s="128"/>
      <c r="E2" s="128"/>
      <c r="F2" s="128"/>
      <c r="G2" s="128"/>
      <c r="H2" s="128"/>
      <c r="I2" s="128"/>
      <c r="J2" s="128"/>
      <c r="K2" s="128"/>
      <c r="L2" s="128"/>
      <c r="M2" s="128"/>
      <c r="N2" s="128"/>
      <c r="O2" s="128"/>
      <c r="P2" s="128"/>
      <c r="Q2" s="128"/>
      <c r="R2" s="128"/>
      <c r="S2" s="128"/>
      <c r="T2" s="128"/>
      <c r="U2" s="128"/>
      <c r="V2" s="128"/>
      <c r="W2" s="128"/>
      <c r="X2" s="128"/>
      <c r="Y2" s="128"/>
      <c r="Z2" s="128"/>
      <c r="AA2" s="128"/>
      <c r="AB2" s="128"/>
      <c r="AC2" s="128"/>
      <c r="AD2" s="128"/>
      <c r="AE2" s="128"/>
      <c r="AF2" s="128"/>
    </row>
    <row r="3" spans="1:32" s="49" customFormat="1" ht="24.75">
      <c r="A3" s="2304" t="str">
        <f>+'Universal data'!A3</f>
        <v>2015/16</v>
      </c>
      <c r="B3" s="128"/>
      <c r="C3" s="128"/>
      <c r="D3" s="128"/>
      <c r="E3" s="128"/>
      <c r="F3" s="128"/>
      <c r="G3" s="128"/>
      <c r="H3" s="128"/>
      <c r="I3" s="128"/>
      <c r="J3" s="128"/>
      <c r="K3" s="128"/>
      <c r="L3" s="128"/>
      <c r="M3" s="128"/>
      <c r="N3" s="128"/>
      <c r="O3" s="128"/>
      <c r="P3" s="128"/>
      <c r="Q3" s="128"/>
      <c r="R3" s="128"/>
      <c r="S3" s="128"/>
      <c r="T3" s="128"/>
      <c r="U3" s="128"/>
      <c r="V3" s="128"/>
      <c r="W3" s="128"/>
      <c r="X3" s="128"/>
      <c r="Y3" s="128"/>
      <c r="Z3" s="128"/>
      <c r="AA3" s="128"/>
      <c r="AB3" s="128"/>
      <c r="AC3" s="128"/>
      <c r="AD3" s="128"/>
      <c r="AE3" s="128"/>
      <c r="AF3" s="128"/>
    </row>
    <row r="5" spans="1:32" ht="19.5">
      <c r="A5" s="231" t="s">
        <v>2024</v>
      </c>
      <c r="B5" s="231"/>
      <c r="C5" s="231"/>
      <c r="D5" s="231"/>
      <c r="E5" s="231"/>
      <c r="F5" s="231"/>
      <c r="G5" s="231"/>
      <c r="H5" s="231"/>
      <c r="I5" s="231"/>
      <c r="J5" s="231"/>
      <c r="K5" s="231"/>
      <c r="L5" s="231"/>
      <c r="M5" s="231"/>
      <c r="N5" s="231"/>
      <c r="O5" s="231"/>
      <c r="P5" s="231"/>
      <c r="Q5" s="231"/>
      <c r="R5" s="231"/>
      <c r="S5" s="231"/>
      <c r="T5" s="231"/>
      <c r="U5" s="231"/>
      <c r="V5" s="231"/>
      <c r="W5" s="231"/>
      <c r="X5" s="231"/>
      <c r="Y5" s="231"/>
      <c r="Z5" s="231"/>
      <c r="AA5" s="231"/>
      <c r="AB5" s="231"/>
      <c r="AC5" s="231"/>
      <c r="AD5" s="231"/>
      <c r="AE5" s="231"/>
      <c r="AF5" s="231"/>
    </row>
    <row r="6" spans="1:32" s="231" customFormat="1" ht="19.5"/>
    <row r="7" spans="1:32">
      <c r="A7" s="50" t="s">
        <v>2632</v>
      </c>
    </row>
    <row r="8" spans="1:32">
      <c r="A8" s="405" t="str">
        <f>$A$3&amp;" prices"</f>
        <v>2015/16 prices</v>
      </c>
    </row>
    <row r="9" spans="1:32" ht="12.75" customHeight="1">
      <c r="A9" s="79"/>
      <c r="B9" s="4495" t="s">
        <v>632</v>
      </c>
      <c r="C9" s="4495"/>
      <c r="D9" s="4495"/>
      <c r="E9" s="4490" t="s">
        <v>409</v>
      </c>
      <c r="F9" s="4491"/>
      <c r="G9" s="4491"/>
      <c r="H9" s="4491"/>
      <c r="I9" s="4491"/>
      <c r="J9" s="4492"/>
    </row>
    <row r="10" spans="1:32">
      <c r="A10" s="874"/>
      <c r="B10" s="4495"/>
      <c r="C10" s="4495"/>
      <c r="D10" s="4495"/>
      <c r="E10" s="3857"/>
      <c r="F10" s="3858"/>
      <c r="G10" s="3858"/>
      <c r="H10" s="3858"/>
      <c r="I10" s="3858"/>
      <c r="J10" s="3859"/>
    </row>
    <row r="11" spans="1:32" ht="25.5">
      <c r="A11" s="51" t="s">
        <v>1540</v>
      </c>
      <c r="B11" s="301">
        <v>2014</v>
      </c>
      <c r="C11" s="300">
        <v>2015</v>
      </c>
      <c r="D11" s="300">
        <v>2016</v>
      </c>
      <c r="E11" s="300">
        <v>2017</v>
      </c>
      <c r="F11" s="300">
        <v>2018</v>
      </c>
      <c r="G11" s="300">
        <v>2019</v>
      </c>
      <c r="H11" s="300">
        <v>2020</v>
      </c>
      <c r="I11" s="300">
        <v>2021</v>
      </c>
      <c r="J11" s="304" t="s">
        <v>411</v>
      </c>
    </row>
    <row r="12" spans="1:32">
      <c r="A12" s="53" t="s">
        <v>2524</v>
      </c>
      <c r="B12" s="875">
        <f t="shared" ref="B12:C36" si="0">+B62</f>
        <v>0</v>
      </c>
      <c r="C12" s="875">
        <f t="shared" si="0"/>
        <v>0</v>
      </c>
      <c r="D12" s="875">
        <f>+'4.1 Capex Summary '!$H$8</f>
        <v>0</v>
      </c>
      <c r="E12" s="2589"/>
      <c r="F12" s="2589"/>
      <c r="G12" s="2589"/>
      <c r="H12" s="2589"/>
      <c r="I12" s="2589"/>
      <c r="J12" s="876">
        <f>SUM(B12:I12)</f>
        <v>0</v>
      </c>
    </row>
    <row r="13" spans="1:32">
      <c r="A13" s="53" t="s">
        <v>79</v>
      </c>
      <c r="B13" s="877">
        <f t="shared" si="0"/>
        <v>0</v>
      </c>
      <c r="C13" s="877">
        <f t="shared" si="0"/>
        <v>0</v>
      </c>
      <c r="D13" s="877">
        <f>+'4.1 Capex Summary '!$H$11</f>
        <v>0</v>
      </c>
      <c r="E13" s="2590"/>
      <c r="F13" s="2590"/>
      <c r="G13" s="2590"/>
      <c r="H13" s="2590"/>
      <c r="I13" s="2590"/>
      <c r="J13" s="878">
        <f t="shared" ref="J13:J18" si="1">SUM(B13:I13)</f>
        <v>0</v>
      </c>
    </row>
    <row r="14" spans="1:32">
      <c r="A14" s="53" t="s">
        <v>368</v>
      </c>
      <c r="B14" s="877">
        <f t="shared" si="0"/>
        <v>0</v>
      </c>
      <c r="C14" s="877">
        <f t="shared" si="0"/>
        <v>0</v>
      </c>
      <c r="D14" s="877">
        <f>+'4.1 Capex Summary '!$H$9</f>
        <v>0</v>
      </c>
      <c r="E14" s="2590"/>
      <c r="F14" s="2590"/>
      <c r="G14" s="2590"/>
      <c r="H14" s="2590"/>
      <c r="I14" s="2590"/>
      <c r="J14" s="878">
        <f t="shared" si="1"/>
        <v>0</v>
      </c>
    </row>
    <row r="15" spans="1:32">
      <c r="A15" s="53" t="s">
        <v>2176</v>
      </c>
      <c r="B15" s="877">
        <f t="shared" si="0"/>
        <v>0</v>
      </c>
      <c r="C15" s="877">
        <f t="shared" si="0"/>
        <v>0</v>
      </c>
      <c r="D15" s="877">
        <f>+'4.1 Capex Summary '!$H$10</f>
        <v>0</v>
      </c>
      <c r="E15" s="2590"/>
      <c r="F15" s="2590"/>
      <c r="G15" s="2590"/>
      <c r="H15" s="2590"/>
      <c r="I15" s="2590"/>
      <c r="J15" s="878">
        <f t="shared" si="1"/>
        <v>0</v>
      </c>
    </row>
    <row r="16" spans="1:32">
      <c r="A16" s="53" t="s">
        <v>412</v>
      </c>
      <c r="B16" s="877">
        <f t="shared" si="0"/>
        <v>0</v>
      </c>
      <c r="C16" s="877">
        <f t="shared" si="0"/>
        <v>0</v>
      </c>
      <c r="D16" s="877">
        <f>+'4.1 Capex Summary '!$H$12</f>
        <v>0</v>
      </c>
      <c r="E16" s="2590"/>
      <c r="F16" s="2590"/>
      <c r="G16" s="2590"/>
      <c r="H16" s="2590"/>
      <c r="I16" s="2590"/>
      <c r="J16" s="878">
        <f t="shared" si="1"/>
        <v>0</v>
      </c>
    </row>
    <row r="17" spans="1:12">
      <c r="A17" s="54" t="s">
        <v>413</v>
      </c>
      <c r="B17" s="879">
        <f t="shared" si="0"/>
        <v>0</v>
      </c>
      <c r="C17" s="879">
        <f t="shared" si="0"/>
        <v>0</v>
      </c>
      <c r="D17" s="879">
        <f>+'4.7 Other Capex '!$E$10</f>
        <v>0</v>
      </c>
      <c r="E17" s="2590"/>
      <c r="F17" s="2590"/>
      <c r="G17" s="2590"/>
      <c r="H17" s="2590"/>
      <c r="I17" s="2590"/>
      <c r="J17" s="880">
        <f t="shared" si="1"/>
        <v>0</v>
      </c>
    </row>
    <row r="18" spans="1:12">
      <c r="A18" s="54" t="s">
        <v>414</v>
      </c>
      <c r="B18" s="879">
        <f t="shared" si="0"/>
        <v>0</v>
      </c>
      <c r="C18" s="879">
        <f t="shared" si="0"/>
        <v>0</v>
      </c>
      <c r="D18" s="879">
        <f>+'4.7 Other Capex '!$E$14</f>
        <v>0</v>
      </c>
      <c r="E18" s="2590"/>
      <c r="F18" s="2590"/>
      <c r="G18" s="2590"/>
      <c r="H18" s="2590"/>
      <c r="I18" s="2590"/>
      <c r="J18" s="880">
        <f t="shared" si="1"/>
        <v>0</v>
      </c>
    </row>
    <row r="19" spans="1:12">
      <c r="A19" s="80" t="s">
        <v>415</v>
      </c>
      <c r="B19" s="881">
        <f>SUM(B12:B16)</f>
        <v>0</v>
      </c>
      <c r="C19" s="881">
        <f>SUM(C12:C16)</f>
        <v>0</v>
      </c>
      <c r="D19" s="881">
        <f>SUM(D12:D16)</f>
        <v>0</v>
      </c>
      <c r="E19" s="881">
        <f t="shared" ref="E19:I19" si="2">SUM(E12:E16)</f>
        <v>0</v>
      </c>
      <c r="F19" s="881">
        <f t="shared" si="2"/>
        <v>0</v>
      </c>
      <c r="G19" s="881">
        <f t="shared" si="2"/>
        <v>0</v>
      </c>
      <c r="H19" s="881">
        <f t="shared" si="2"/>
        <v>0</v>
      </c>
      <c r="I19" s="881">
        <f t="shared" si="2"/>
        <v>0</v>
      </c>
      <c r="J19" s="881">
        <f>SUM(B19:I19)</f>
        <v>0</v>
      </c>
    </row>
    <row r="20" spans="1:12">
      <c r="A20" s="53" t="s">
        <v>1535</v>
      </c>
      <c r="B20" s="877">
        <f t="shared" si="0"/>
        <v>0</v>
      </c>
      <c r="C20" s="877">
        <f t="shared" si="0"/>
        <v>0</v>
      </c>
      <c r="D20" s="875">
        <f>+'5.1 Repex summary'!$G$9+'5.1 Repex summary'!$G$10</f>
        <v>0</v>
      </c>
      <c r="E20" s="2590"/>
      <c r="F20" s="2590"/>
      <c r="G20" s="2590"/>
      <c r="H20" s="2590"/>
      <c r="I20" s="2590"/>
      <c r="J20" s="884">
        <f>SUM(B20:I20)</f>
        <v>0</v>
      </c>
    </row>
    <row r="21" spans="1:12">
      <c r="A21" s="53" t="s">
        <v>1536</v>
      </c>
      <c r="B21" s="877">
        <f t="shared" si="0"/>
        <v>0</v>
      </c>
      <c r="C21" s="877">
        <f t="shared" si="0"/>
        <v>0</v>
      </c>
      <c r="D21" s="877">
        <f>+'5.1 Repex summary'!$G$13+'5.1 Repex summary'!$G$11+'5.1 Repex summary'!$G$12+'5.1 Repex summary'!$G$15</f>
        <v>0</v>
      </c>
      <c r="E21" s="2590"/>
      <c r="F21" s="2590"/>
      <c r="G21" s="2590"/>
      <c r="H21" s="2590"/>
      <c r="I21" s="2590"/>
      <c r="J21" s="885">
        <f>SUM(B21:I21)</f>
        <v>0</v>
      </c>
    </row>
    <row r="22" spans="1:12">
      <c r="A22" s="53" t="s">
        <v>2394</v>
      </c>
      <c r="B22" s="877">
        <f t="shared" si="0"/>
        <v>0</v>
      </c>
      <c r="C22" s="877">
        <f t="shared" si="0"/>
        <v>0</v>
      </c>
      <c r="D22" s="886">
        <f>+'5.1 Repex summary'!$G$14</f>
        <v>0</v>
      </c>
      <c r="E22" s="2590"/>
      <c r="F22" s="2590"/>
      <c r="G22" s="2590"/>
      <c r="H22" s="2590"/>
      <c r="I22" s="2590"/>
      <c r="J22" s="887">
        <f>SUM(B22:I22)</f>
        <v>0</v>
      </c>
    </row>
    <row r="23" spans="1:12" ht="15">
      <c r="A23" s="80" t="s">
        <v>416</v>
      </c>
      <c r="B23" s="881">
        <f t="shared" ref="B23:I23" si="3">SUM(B20:B22)</f>
        <v>0</v>
      </c>
      <c r="C23" s="881">
        <f t="shared" ref="C23" si="4">SUM(C20:C22)</f>
        <v>0</v>
      </c>
      <c r="D23" s="881">
        <f>SUM(D20:D22)</f>
        <v>0</v>
      </c>
      <c r="E23" s="881">
        <f t="shared" si="3"/>
        <v>0</v>
      </c>
      <c r="F23" s="881">
        <f t="shared" si="3"/>
        <v>0</v>
      </c>
      <c r="G23" s="881">
        <f t="shared" si="3"/>
        <v>0</v>
      </c>
      <c r="H23" s="881">
        <f t="shared" si="3"/>
        <v>0</v>
      </c>
      <c r="I23" s="881">
        <f t="shared" si="3"/>
        <v>0</v>
      </c>
      <c r="J23" s="881">
        <f>SUM(B23:I23)</f>
        <v>0</v>
      </c>
      <c r="L23" s="2623"/>
    </row>
    <row r="24" spans="1:12">
      <c r="A24" s="55" t="s">
        <v>6</v>
      </c>
      <c r="B24" s="877">
        <f t="shared" si="0"/>
        <v>0</v>
      </c>
      <c r="C24" s="877">
        <f t="shared" si="0"/>
        <v>0</v>
      </c>
      <c r="D24" s="882">
        <f>'3.1 Opex cost matrix'!$H$40</f>
        <v>0</v>
      </c>
      <c r="E24" s="2590"/>
      <c r="F24" s="2590"/>
      <c r="G24" s="2590"/>
      <c r="H24" s="2590"/>
      <c r="I24" s="2590"/>
      <c r="J24" s="889">
        <f t="shared" ref="J24:J30" si="5">SUM(B24:I24)</f>
        <v>0</v>
      </c>
    </row>
    <row r="25" spans="1:12">
      <c r="A25" s="55" t="s">
        <v>32</v>
      </c>
      <c r="B25" s="877">
        <f t="shared" si="0"/>
        <v>0</v>
      </c>
      <c r="C25" s="877">
        <f t="shared" si="0"/>
        <v>0</v>
      </c>
      <c r="D25" s="877">
        <f>'3.1 Opex cost matrix'!$I$40</f>
        <v>0</v>
      </c>
      <c r="E25" s="2590"/>
      <c r="F25" s="2590"/>
      <c r="G25" s="2590"/>
      <c r="H25" s="2590"/>
      <c r="I25" s="2590"/>
      <c r="J25" s="889">
        <f t="shared" si="5"/>
        <v>0</v>
      </c>
    </row>
    <row r="26" spans="1:12">
      <c r="A26" s="55" t="s">
        <v>417</v>
      </c>
      <c r="B26" s="877">
        <f t="shared" si="0"/>
        <v>0</v>
      </c>
      <c r="C26" s="877">
        <f t="shared" si="0"/>
        <v>0</v>
      </c>
      <c r="D26" s="877">
        <f>'3.1 Opex cost matrix'!$J$40</f>
        <v>0</v>
      </c>
      <c r="E26" s="2590"/>
      <c r="F26" s="2590"/>
      <c r="G26" s="2590"/>
      <c r="H26" s="2590"/>
      <c r="I26" s="2590"/>
      <c r="J26" s="889">
        <f t="shared" si="5"/>
        <v>0</v>
      </c>
    </row>
    <row r="27" spans="1:12">
      <c r="A27" s="55" t="s">
        <v>36</v>
      </c>
      <c r="B27" s="877">
        <f t="shared" si="0"/>
        <v>0</v>
      </c>
      <c r="C27" s="877">
        <f t="shared" si="0"/>
        <v>0</v>
      </c>
      <c r="D27" s="877">
        <f>'3.1 Opex cost matrix'!$K$40</f>
        <v>0</v>
      </c>
      <c r="E27" s="2590"/>
      <c r="F27" s="2590"/>
      <c r="G27" s="2590"/>
      <c r="H27" s="2590"/>
      <c r="I27" s="2590"/>
      <c r="J27" s="889">
        <f t="shared" si="5"/>
        <v>0</v>
      </c>
    </row>
    <row r="28" spans="1:12">
      <c r="A28" s="55" t="s">
        <v>2518</v>
      </c>
      <c r="B28" s="877">
        <f t="shared" si="0"/>
        <v>0</v>
      </c>
      <c r="C28" s="877">
        <f t="shared" si="0"/>
        <v>0</v>
      </c>
      <c r="D28" s="877">
        <f>'3.1 Opex cost matrix'!$L$40</f>
        <v>0</v>
      </c>
      <c r="E28" s="2590"/>
      <c r="F28" s="2590"/>
      <c r="G28" s="2590"/>
      <c r="H28" s="2590"/>
      <c r="I28" s="2590"/>
      <c r="J28" s="889">
        <f t="shared" si="5"/>
        <v>0</v>
      </c>
    </row>
    <row r="29" spans="1:12">
      <c r="A29" s="55" t="s">
        <v>40</v>
      </c>
      <c r="B29" s="877">
        <f t="shared" si="0"/>
        <v>0</v>
      </c>
      <c r="C29" s="877">
        <f t="shared" si="0"/>
        <v>0</v>
      </c>
      <c r="D29" s="877">
        <f>'3.1 Opex cost matrix'!$M$40</f>
        <v>0</v>
      </c>
      <c r="E29" s="2590"/>
      <c r="F29" s="2590"/>
      <c r="G29" s="2590"/>
      <c r="H29" s="2590"/>
      <c r="I29" s="2590"/>
      <c r="J29" s="889">
        <f t="shared" si="5"/>
        <v>0</v>
      </c>
    </row>
    <row r="30" spans="1:12">
      <c r="A30" s="54" t="s">
        <v>2478</v>
      </c>
      <c r="B30" s="877">
        <f t="shared" si="0"/>
        <v>0</v>
      </c>
      <c r="C30" s="877">
        <f t="shared" si="0"/>
        <v>0</v>
      </c>
      <c r="D30" s="879">
        <f>'3.1 Opex cost matrix'!$Z$21</f>
        <v>0</v>
      </c>
      <c r="E30" s="2590"/>
      <c r="F30" s="2590"/>
      <c r="G30" s="2590"/>
      <c r="H30" s="2590"/>
      <c r="I30" s="2590"/>
      <c r="J30" s="890">
        <f t="shared" si="5"/>
        <v>0</v>
      </c>
    </row>
    <row r="31" spans="1:12">
      <c r="A31" s="82" t="s">
        <v>419</v>
      </c>
      <c r="B31" s="891">
        <f>SUM(B24:B29)</f>
        <v>0</v>
      </c>
      <c r="C31" s="891">
        <f>SUM(C24:C29)</f>
        <v>0</v>
      </c>
      <c r="D31" s="891">
        <f>SUM(D24:D29)</f>
        <v>0</v>
      </c>
      <c r="E31" s="891">
        <f t="shared" ref="E31:I31" si="6">SUM(E24:E29)</f>
        <v>0</v>
      </c>
      <c r="F31" s="891">
        <f t="shared" si="6"/>
        <v>0</v>
      </c>
      <c r="G31" s="891">
        <f t="shared" si="6"/>
        <v>0</v>
      </c>
      <c r="H31" s="891">
        <f t="shared" si="6"/>
        <v>0</v>
      </c>
      <c r="I31" s="891">
        <f t="shared" si="6"/>
        <v>0</v>
      </c>
      <c r="J31" s="891">
        <f t="shared" ref="J31:J37" si="7">SUM(B31:I31)</f>
        <v>0</v>
      </c>
    </row>
    <row r="32" spans="1:12">
      <c r="A32" s="55" t="s">
        <v>420</v>
      </c>
      <c r="B32" s="877">
        <f t="shared" si="0"/>
        <v>0</v>
      </c>
      <c r="C32" s="877">
        <f t="shared" si="0"/>
        <v>0</v>
      </c>
      <c r="D32" s="894">
        <f>'3.1 Opex cost matrix'!$V$40+'3.1 Opex cost matrix'!$W$40</f>
        <v>0</v>
      </c>
      <c r="E32" s="2590"/>
      <c r="F32" s="2590"/>
      <c r="G32" s="2590"/>
      <c r="H32" s="2590"/>
      <c r="I32" s="2590"/>
      <c r="J32" s="895">
        <f t="shared" si="7"/>
        <v>0</v>
      </c>
    </row>
    <row r="33" spans="1:21">
      <c r="A33" s="55" t="s">
        <v>51</v>
      </c>
      <c r="B33" s="877">
        <f t="shared" si="0"/>
        <v>0</v>
      </c>
      <c r="C33" s="877">
        <f t="shared" si="0"/>
        <v>0</v>
      </c>
      <c r="D33" s="894">
        <f>+'3.1 Opex cost matrix'!$Y$40</f>
        <v>0</v>
      </c>
      <c r="E33" s="2590"/>
      <c r="F33" s="2590"/>
      <c r="G33" s="2590"/>
      <c r="H33" s="2590"/>
      <c r="I33" s="2590"/>
      <c r="J33" s="895">
        <f t="shared" si="7"/>
        <v>0</v>
      </c>
    </row>
    <row r="34" spans="1:21">
      <c r="A34" s="56" t="s">
        <v>421</v>
      </c>
      <c r="B34" s="877">
        <f t="shared" si="0"/>
        <v>0</v>
      </c>
      <c r="C34" s="877">
        <f t="shared" si="0"/>
        <v>0</v>
      </c>
      <c r="D34" s="877">
        <f>SUM(D32:D33)</f>
        <v>0</v>
      </c>
      <c r="E34" s="2624">
        <f t="shared" ref="E34:I34" si="8">SUM(E32:E33)</f>
        <v>0</v>
      </c>
      <c r="F34" s="2624">
        <f t="shared" si="8"/>
        <v>0</v>
      </c>
      <c r="G34" s="2624">
        <f t="shared" si="8"/>
        <v>0</v>
      </c>
      <c r="H34" s="2624">
        <f t="shared" si="8"/>
        <v>0</v>
      </c>
      <c r="I34" s="2624">
        <f t="shared" si="8"/>
        <v>0</v>
      </c>
      <c r="J34" s="2624">
        <f t="shared" si="7"/>
        <v>0</v>
      </c>
    </row>
    <row r="35" spans="1:21">
      <c r="A35" s="83" t="s">
        <v>188</v>
      </c>
      <c r="B35" s="891">
        <f>SUM(B34,B31)</f>
        <v>0</v>
      </c>
      <c r="C35" s="891">
        <f>SUM(C34,C31)</f>
        <v>0</v>
      </c>
      <c r="D35" s="891">
        <f>SUM(D34,D31)</f>
        <v>0</v>
      </c>
      <c r="E35" s="891">
        <f t="shared" ref="E35:I35" si="9">SUM(E34,E31)</f>
        <v>0</v>
      </c>
      <c r="F35" s="891">
        <f t="shared" si="9"/>
        <v>0</v>
      </c>
      <c r="G35" s="891">
        <f t="shared" si="9"/>
        <v>0</v>
      </c>
      <c r="H35" s="891">
        <f t="shared" si="9"/>
        <v>0</v>
      </c>
      <c r="I35" s="891">
        <f t="shared" si="9"/>
        <v>0</v>
      </c>
      <c r="J35" s="891">
        <f t="shared" si="7"/>
        <v>0</v>
      </c>
    </row>
    <row r="36" spans="1:21" ht="15">
      <c r="A36" s="2439" t="s">
        <v>2687</v>
      </c>
      <c r="B36" s="877">
        <f t="shared" si="0"/>
        <v>0</v>
      </c>
      <c r="C36" s="877">
        <f t="shared" si="0"/>
        <v>0</v>
      </c>
      <c r="D36" s="2440">
        <f>+'5.6 UNC Sub Deducts'!$I$18+'5.6 UNC Sub Deducts'!$H$18</f>
        <v>0</v>
      </c>
      <c r="E36" s="2589"/>
      <c r="F36" s="2589"/>
      <c r="G36" s="2589"/>
      <c r="H36" s="2589"/>
      <c r="I36" s="2589"/>
      <c r="J36" s="2440"/>
      <c r="L36" s="2623"/>
    </row>
    <row r="37" spans="1:21">
      <c r="A37" s="298" t="s">
        <v>1538</v>
      </c>
      <c r="B37" s="896">
        <f t="shared" ref="B37:I37" si="10">SUM(B35,B23,B19)</f>
        <v>0</v>
      </c>
      <c r="C37" s="896">
        <f t="shared" ref="C37" si="11">SUM(C35,C23,C19)</f>
        <v>0</v>
      </c>
      <c r="D37" s="896">
        <f>SUM(D35,D23,D19)</f>
        <v>0</v>
      </c>
      <c r="E37" s="896">
        <f t="shared" si="10"/>
        <v>0</v>
      </c>
      <c r="F37" s="896">
        <f t="shared" si="10"/>
        <v>0</v>
      </c>
      <c r="G37" s="896">
        <f t="shared" si="10"/>
        <v>0</v>
      </c>
      <c r="H37" s="896">
        <f t="shared" si="10"/>
        <v>0</v>
      </c>
      <c r="I37" s="896">
        <f t="shared" si="10"/>
        <v>0</v>
      </c>
      <c r="J37" s="896">
        <f t="shared" si="7"/>
        <v>0</v>
      </c>
    </row>
    <row r="38" spans="1:21">
      <c r="A38" s="299" t="s">
        <v>1539</v>
      </c>
      <c r="B38" s="897"/>
      <c r="C38" s="897"/>
      <c r="D38" s="897"/>
      <c r="E38" s="897"/>
      <c r="F38" s="897"/>
      <c r="G38" s="897"/>
      <c r="H38" s="897"/>
      <c r="I38" s="897"/>
      <c r="J38" s="898"/>
      <c r="K38" s="899"/>
      <c r="L38" s="899"/>
      <c r="M38" s="899"/>
      <c r="N38" s="899"/>
      <c r="O38" s="899"/>
      <c r="P38" s="899"/>
      <c r="Q38" s="899"/>
      <c r="R38" s="899"/>
      <c r="S38" s="899"/>
      <c r="T38" s="899"/>
      <c r="U38" s="899"/>
    </row>
    <row r="39" spans="1:21">
      <c r="A39" s="55" t="s">
        <v>688</v>
      </c>
      <c r="B39" s="877">
        <f t="shared" ref="B39:C42" si="12">+B89</f>
        <v>0</v>
      </c>
      <c r="C39" s="877">
        <f t="shared" si="12"/>
        <v>0</v>
      </c>
      <c r="D39" s="882">
        <f>'3.1 Opex cost matrix'!$AE$70-'2.2 Totex costs summary'!$C$40-'2.2 Totex costs summary'!$C$41-'2.2 Totex costs summary'!$C$42</f>
        <v>0</v>
      </c>
      <c r="E39" s="2590"/>
      <c r="F39" s="2590"/>
      <c r="G39" s="2590"/>
      <c r="H39" s="2590"/>
      <c r="I39" s="2590"/>
      <c r="J39" s="900">
        <f>SUM(B39:I39)</f>
        <v>0</v>
      </c>
      <c r="K39" s="899"/>
      <c r="L39" s="899"/>
      <c r="M39" s="899"/>
      <c r="N39" s="899"/>
      <c r="O39" s="899"/>
      <c r="P39" s="899"/>
      <c r="Q39" s="899"/>
      <c r="R39" s="899"/>
      <c r="S39" s="899"/>
      <c r="T39" s="899"/>
      <c r="U39" s="899"/>
    </row>
    <row r="40" spans="1:21">
      <c r="A40" s="55" t="s">
        <v>478</v>
      </c>
      <c r="B40" s="877">
        <f t="shared" si="12"/>
        <v>0</v>
      </c>
      <c r="C40" s="877">
        <f t="shared" si="12"/>
        <v>0</v>
      </c>
      <c r="D40" s="877">
        <f>'3.1 Opex cost matrix'!$AE$58</f>
        <v>0</v>
      </c>
      <c r="E40" s="2590"/>
      <c r="F40" s="2590"/>
      <c r="G40" s="2590"/>
      <c r="H40" s="2590"/>
      <c r="I40" s="2590"/>
      <c r="J40" s="900">
        <f>SUM(B40:I40)</f>
        <v>0</v>
      </c>
      <c r="K40" s="899"/>
      <c r="L40" s="899"/>
      <c r="M40" s="899"/>
      <c r="N40" s="899"/>
      <c r="O40" s="899"/>
      <c r="P40" s="899"/>
      <c r="Q40" s="899"/>
      <c r="R40" s="899"/>
      <c r="S40" s="899"/>
      <c r="T40" s="899"/>
      <c r="U40" s="899"/>
    </row>
    <row r="41" spans="1:21">
      <c r="A41" s="55" t="s">
        <v>18</v>
      </c>
      <c r="B41" s="877">
        <f t="shared" si="12"/>
        <v>0</v>
      </c>
      <c r="C41" s="877">
        <f t="shared" si="12"/>
        <v>0</v>
      </c>
      <c r="D41" s="877">
        <f>'3.1 Opex cost matrix'!$AE$50</f>
        <v>0</v>
      </c>
      <c r="E41" s="2590"/>
      <c r="F41" s="2590"/>
      <c r="G41" s="2590"/>
      <c r="H41" s="2590"/>
      <c r="I41" s="2590"/>
      <c r="J41" s="900">
        <f>SUM(B41:I41)</f>
        <v>0</v>
      </c>
      <c r="K41" s="899"/>
      <c r="L41" s="899"/>
      <c r="M41" s="899"/>
      <c r="N41" s="899"/>
      <c r="O41" s="899"/>
      <c r="P41" s="899"/>
      <c r="Q41" s="899"/>
      <c r="R41" s="899"/>
      <c r="S41" s="899"/>
      <c r="T41" s="899"/>
      <c r="U41" s="899"/>
    </row>
    <row r="42" spans="1:21">
      <c r="A42" s="126" t="s">
        <v>689</v>
      </c>
      <c r="B42" s="877">
        <f t="shared" si="12"/>
        <v>0</v>
      </c>
      <c r="C42" s="877">
        <f t="shared" si="12"/>
        <v>0</v>
      </c>
      <c r="D42" s="877">
        <f>'3.1 Opex cost matrix'!$AE$56</f>
        <v>0</v>
      </c>
      <c r="E42" s="2590"/>
      <c r="F42" s="2590"/>
      <c r="G42" s="2590"/>
      <c r="H42" s="2590"/>
      <c r="I42" s="2590"/>
      <c r="J42" s="901">
        <f>SUM(B42:I42)</f>
        <v>0</v>
      </c>
      <c r="K42" s="899"/>
      <c r="L42" s="899"/>
      <c r="M42" s="899"/>
      <c r="N42" s="899"/>
      <c r="O42" s="899"/>
      <c r="P42" s="899"/>
      <c r="Q42" s="899"/>
      <c r="R42" s="899"/>
      <c r="S42" s="899"/>
      <c r="T42" s="899"/>
      <c r="U42" s="899"/>
    </row>
    <row r="43" spans="1:21">
      <c r="A43" s="125" t="s">
        <v>479</v>
      </c>
      <c r="B43" s="902">
        <f t="shared" ref="B43:J43" si="13">SUM(B39:B42)</f>
        <v>0</v>
      </c>
      <c r="C43" s="902">
        <f t="shared" ref="C43" si="14">SUM(C39:C42)</f>
        <v>0</v>
      </c>
      <c r="D43" s="902">
        <f>SUM(D39:D42)</f>
        <v>0</v>
      </c>
      <c r="E43" s="905">
        <f t="shared" si="13"/>
        <v>0</v>
      </c>
      <c r="F43" s="905">
        <f t="shared" si="13"/>
        <v>0</v>
      </c>
      <c r="G43" s="905">
        <f t="shared" si="13"/>
        <v>0</v>
      </c>
      <c r="H43" s="905">
        <f t="shared" si="13"/>
        <v>0</v>
      </c>
      <c r="I43" s="905">
        <f t="shared" si="13"/>
        <v>0</v>
      </c>
      <c r="J43" s="903">
        <f t="shared" si="13"/>
        <v>0</v>
      </c>
      <c r="K43" s="899"/>
      <c r="L43" s="899"/>
      <c r="M43" s="899"/>
      <c r="N43" s="899"/>
      <c r="O43" s="899"/>
      <c r="P43" s="899"/>
      <c r="Q43" s="899"/>
      <c r="R43" s="899"/>
      <c r="S43" s="899"/>
      <c r="T43" s="899"/>
      <c r="U43" s="899"/>
    </row>
    <row r="44" spans="1:21" ht="25.5">
      <c r="A44" s="125" t="s">
        <v>690</v>
      </c>
      <c r="B44" s="902">
        <f t="shared" ref="B44:J44" si="15">+B43+B37</f>
        <v>0</v>
      </c>
      <c r="C44" s="902">
        <f t="shared" ref="C44" si="16">+C43+C37</f>
        <v>0</v>
      </c>
      <c r="D44" s="902">
        <f>+D43+D37</f>
        <v>0</v>
      </c>
      <c r="E44" s="902">
        <f t="shared" si="15"/>
        <v>0</v>
      </c>
      <c r="F44" s="902">
        <f t="shared" si="15"/>
        <v>0</v>
      </c>
      <c r="G44" s="902">
        <f t="shared" si="15"/>
        <v>0</v>
      </c>
      <c r="H44" s="902">
        <f t="shared" si="15"/>
        <v>0</v>
      </c>
      <c r="I44" s="902">
        <f t="shared" si="15"/>
        <v>0</v>
      </c>
      <c r="J44" s="902">
        <f t="shared" si="15"/>
        <v>0</v>
      </c>
      <c r="K44" s="899"/>
      <c r="L44" s="899"/>
      <c r="M44" s="899"/>
      <c r="N44" s="899"/>
      <c r="O44" s="899"/>
      <c r="P44" s="899"/>
      <c r="Q44" s="899"/>
      <c r="R44" s="899"/>
      <c r="S44" s="899"/>
      <c r="T44" s="899"/>
      <c r="U44" s="899"/>
    </row>
    <row r="45" spans="1:21">
      <c r="B45" s="906"/>
      <c r="C45" s="906"/>
      <c r="D45" s="121"/>
      <c r="E45" s="899"/>
      <c r="F45" s="899"/>
      <c r="G45" s="899"/>
      <c r="H45" s="899"/>
      <c r="I45" s="899"/>
      <c r="J45" s="899"/>
      <c r="K45" s="899"/>
      <c r="L45" s="899"/>
      <c r="M45" s="899"/>
      <c r="N45" s="899"/>
      <c r="O45" s="899"/>
      <c r="P45" s="899"/>
      <c r="Q45" s="899"/>
      <c r="R45" s="899"/>
      <c r="S45" s="899"/>
      <c r="T45" s="899"/>
      <c r="U45" s="899"/>
    </row>
    <row r="46" spans="1:21">
      <c r="A46" s="1354" t="s">
        <v>1543</v>
      </c>
      <c r="B46" s="3124"/>
      <c r="C46" s="3124"/>
      <c r="D46" s="3125"/>
      <c r="E46" s="1359"/>
      <c r="F46" s="1359"/>
      <c r="G46" s="1359"/>
      <c r="H46" s="1359"/>
      <c r="I46" s="1359"/>
      <c r="J46" s="1360"/>
      <c r="K46" s="899"/>
      <c r="L46" s="899"/>
      <c r="M46" s="899"/>
      <c r="N46" s="899"/>
      <c r="O46" s="899"/>
      <c r="P46" s="899"/>
      <c r="Q46" s="899"/>
      <c r="R46" s="899"/>
      <c r="S46" s="899"/>
      <c r="T46" s="899"/>
      <c r="U46" s="899"/>
    </row>
    <row r="47" spans="1:21">
      <c r="A47" s="1355" t="s">
        <v>14</v>
      </c>
      <c r="B47" s="877">
        <f t="shared" ref="B47:C51" si="17">+B97</f>
        <v>0</v>
      </c>
      <c r="C47" s="877">
        <f t="shared" si="17"/>
        <v>0</v>
      </c>
      <c r="D47" s="2315">
        <f>'3.1 Opex cost matrix'!$AE$45+'3.14 Smart Metering'!$C$17+'3.14 Smart Metering'!$C$18</f>
        <v>0</v>
      </c>
      <c r="E47" s="2590"/>
      <c r="F47" s="2590"/>
      <c r="G47" s="2590"/>
      <c r="H47" s="2590"/>
      <c r="I47" s="2590"/>
      <c r="J47" s="1361">
        <f>SUM(B47:I47)</f>
        <v>0</v>
      </c>
      <c r="K47" s="899"/>
      <c r="L47" s="899"/>
      <c r="M47" s="899"/>
      <c r="N47" s="899"/>
      <c r="O47" s="899"/>
      <c r="P47" s="899"/>
      <c r="Q47" s="899"/>
      <c r="R47" s="899"/>
      <c r="S47" s="899"/>
      <c r="T47" s="899"/>
      <c r="U47" s="899"/>
    </row>
    <row r="48" spans="1:21">
      <c r="A48" s="1355" t="s">
        <v>636</v>
      </c>
      <c r="B48" s="877">
        <f t="shared" si="17"/>
        <v>0</v>
      </c>
      <c r="C48" s="877">
        <f t="shared" si="17"/>
        <v>0</v>
      </c>
      <c r="D48" s="985">
        <f>'3.1 Opex cost matrix'!$AE$44+'3.13 Streetworks'!$G$259+'3.13 Streetworks'!$G$260+'3.13 Streetworks'!$G$261+'3.13 Streetworks'!$G$262+'3.13 Streetworks'!$G$263</f>
        <v>0</v>
      </c>
      <c r="E48" s="2590"/>
      <c r="F48" s="2590"/>
      <c r="G48" s="2590"/>
      <c r="H48" s="2590"/>
      <c r="I48" s="2590"/>
      <c r="J48" s="985">
        <f>SUM(B48:I48)</f>
        <v>0</v>
      </c>
      <c r="K48" s="899"/>
      <c r="L48" s="899"/>
      <c r="M48" s="899"/>
      <c r="N48" s="899"/>
      <c r="O48" s="899"/>
      <c r="P48" s="899"/>
      <c r="Q48" s="899"/>
      <c r="R48" s="899"/>
      <c r="S48" s="899"/>
      <c r="T48" s="899"/>
      <c r="U48" s="899"/>
    </row>
    <row r="49" spans="1:32">
      <c r="A49" s="1355" t="s">
        <v>2424</v>
      </c>
      <c r="B49" s="877">
        <f t="shared" si="17"/>
        <v>0</v>
      </c>
      <c r="C49" s="877">
        <f t="shared" si="17"/>
        <v>0</v>
      </c>
      <c r="D49" s="985">
        <f>+'4.8 PSUP'!$K$51+'4.8 PSUP'!$G$64</f>
        <v>0</v>
      </c>
      <c r="E49" s="2590"/>
      <c r="F49" s="2590"/>
      <c r="G49" s="2590"/>
      <c r="H49" s="2590"/>
      <c r="I49" s="2590"/>
      <c r="J49" s="985">
        <f>SUM(B49:I49)</f>
        <v>0</v>
      </c>
      <c r="K49" s="899"/>
      <c r="L49" s="899"/>
      <c r="M49" s="899"/>
      <c r="N49" s="899"/>
      <c r="O49" s="899"/>
      <c r="P49" s="899"/>
      <c r="Q49" s="899"/>
      <c r="R49" s="899"/>
      <c r="S49" s="899"/>
      <c r="T49" s="899"/>
      <c r="U49" s="899"/>
    </row>
    <row r="50" spans="1:32">
      <c r="A50" s="55" t="s">
        <v>2518</v>
      </c>
      <c r="B50" s="877">
        <f t="shared" si="17"/>
        <v>0</v>
      </c>
      <c r="C50" s="877">
        <f t="shared" si="17"/>
        <v>0</v>
      </c>
      <c r="D50" s="2590"/>
      <c r="E50" s="2590"/>
      <c r="F50" s="2590"/>
      <c r="G50" s="2590"/>
      <c r="H50" s="2590"/>
      <c r="I50" s="2590"/>
      <c r="J50" s="985">
        <f>SUM(B50:I50)</f>
        <v>0</v>
      </c>
      <c r="K50" s="899"/>
      <c r="L50" s="899"/>
      <c r="M50" s="899"/>
      <c r="N50" s="899"/>
      <c r="O50" s="899"/>
      <c r="P50" s="899"/>
      <c r="Q50" s="899"/>
      <c r="R50" s="899"/>
      <c r="S50" s="899"/>
      <c r="T50" s="899"/>
      <c r="U50" s="899"/>
    </row>
    <row r="51" spans="1:32">
      <c r="A51" s="2314" t="s">
        <v>97</v>
      </c>
      <c r="B51" s="877">
        <f t="shared" si="17"/>
        <v>0</v>
      </c>
      <c r="C51" s="877">
        <f t="shared" si="17"/>
        <v>0</v>
      </c>
      <c r="D51" s="2590"/>
      <c r="E51" s="2590"/>
      <c r="F51" s="2590"/>
      <c r="G51" s="2590"/>
      <c r="H51" s="2590"/>
      <c r="I51" s="2590"/>
      <c r="J51" s="985">
        <f>SUM(B51:I51)</f>
        <v>0</v>
      </c>
      <c r="K51" s="899"/>
      <c r="L51" s="899"/>
      <c r="M51" s="899"/>
      <c r="N51" s="899"/>
      <c r="O51" s="899"/>
      <c r="P51" s="899"/>
      <c r="Q51" s="899"/>
      <c r="R51" s="899"/>
      <c r="S51" s="899"/>
      <c r="T51" s="899"/>
      <c r="U51" s="899"/>
    </row>
    <row r="52" spans="1:32">
      <c r="A52" s="1356" t="s">
        <v>1544</v>
      </c>
      <c r="B52" s="1357">
        <f t="shared" ref="B52:J52" si="18">SUM(B47:B51)</f>
        <v>0</v>
      </c>
      <c r="C52" s="1357">
        <f>SUM(C47:C51)</f>
        <v>0</v>
      </c>
      <c r="D52" s="1362">
        <f t="shared" si="18"/>
        <v>0</v>
      </c>
      <c r="E52" s="1362">
        <f t="shared" si="18"/>
        <v>0</v>
      </c>
      <c r="F52" s="1362">
        <f t="shared" si="18"/>
        <v>0</v>
      </c>
      <c r="G52" s="1362">
        <f t="shared" si="18"/>
        <v>0</v>
      </c>
      <c r="H52" s="1362">
        <f t="shared" si="18"/>
        <v>0</v>
      </c>
      <c r="I52" s="1362">
        <f t="shared" si="18"/>
        <v>0</v>
      </c>
      <c r="J52" s="1362">
        <f t="shared" si="18"/>
        <v>0</v>
      </c>
      <c r="K52" s="899"/>
      <c r="L52" s="899"/>
      <c r="M52" s="899"/>
      <c r="N52" s="899"/>
      <c r="O52" s="899"/>
      <c r="P52" s="899"/>
      <c r="Q52" s="899"/>
      <c r="R52" s="899"/>
      <c r="S52" s="899"/>
      <c r="T52" s="899"/>
      <c r="U52" s="899"/>
    </row>
    <row r="53" spans="1:32" s="917" customFormat="1">
      <c r="A53" s="122"/>
      <c r="B53" s="914"/>
      <c r="C53" s="915"/>
      <c r="D53" s="123"/>
      <c r="E53" s="915"/>
      <c r="F53" s="915"/>
      <c r="G53" s="915"/>
      <c r="H53" s="915"/>
      <c r="I53" s="915"/>
      <c r="J53" s="915"/>
      <c r="K53" s="916"/>
      <c r="L53" s="916"/>
      <c r="M53" s="916"/>
      <c r="N53" s="916"/>
      <c r="O53" s="916"/>
      <c r="P53" s="916"/>
      <c r="Q53" s="916"/>
      <c r="R53" s="916"/>
      <c r="S53" s="916"/>
      <c r="T53" s="916"/>
      <c r="U53" s="916"/>
    </row>
    <row r="54" spans="1:32" ht="25.5">
      <c r="A54" s="125" t="s">
        <v>1545</v>
      </c>
      <c r="B54" s="1358">
        <f t="shared" ref="B54:I54" si="19">+B44-B52</f>
        <v>0</v>
      </c>
      <c r="C54" s="1358">
        <f t="shared" si="19"/>
        <v>0</v>
      </c>
      <c r="D54" s="1358">
        <f t="shared" si="19"/>
        <v>0</v>
      </c>
      <c r="E54" s="1358">
        <f t="shared" si="19"/>
        <v>0</v>
      </c>
      <c r="F54" s="1358">
        <f t="shared" si="19"/>
        <v>0</v>
      </c>
      <c r="G54" s="1358">
        <f t="shared" si="19"/>
        <v>0</v>
      </c>
      <c r="H54" s="1358">
        <f t="shared" si="19"/>
        <v>0</v>
      </c>
      <c r="I54" s="1358">
        <f t="shared" si="19"/>
        <v>0</v>
      </c>
      <c r="J54" s="1358">
        <f>SUM(B54:I54)</f>
        <v>0</v>
      </c>
    </row>
    <row r="55" spans="1:32">
      <c r="B55" s="906"/>
      <c r="C55" s="899"/>
      <c r="D55" s="121"/>
      <c r="E55" s="899"/>
      <c r="F55" s="899"/>
      <c r="G55" s="899"/>
      <c r="H55" s="899"/>
      <c r="I55" s="899"/>
      <c r="J55" s="899"/>
      <c r="K55" s="899"/>
      <c r="L55" s="899"/>
      <c r="M55" s="899"/>
      <c r="N55" s="899"/>
      <c r="O55" s="899"/>
      <c r="P55" s="899"/>
      <c r="Q55" s="899"/>
      <c r="R55" s="899"/>
      <c r="S55" s="899"/>
      <c r="T55" s="899"/>
      <c r="U55" s="899"/>
    </row>
    <row r="57" spans="1:32">
      <c r="A57" s="50" t="s">
        <v>2575</v>
      </c>
      <c r="L57" s="50" t="s">
        <v>422</v>
      </c>
      <c r="O57" s="50"/>
      <c r="W57" s="50" t="s">
        <v>423</v>
      </c>
      <c r="Z57" s="50"/>
    </row>
    <row r="58" spans="1:32">
      <c r="A58" s="405" t="str">
        <f>+A8</f>
        <v>2015/16 prices</v>
      </c>
      <c r="O58" s="50"/>
      <c r="Z58" s="50"/>
    </row>
    <row r="59" spans="1:32" ht="12.75" customHeight="1">
      <c r="A59" s="79"/>
      <c r="B59" s="4493" t="s">
        <v>632</v>
      </c>
      <c r="C59" s="4494"/>
      <c r="D59" s="4491" t="s">
        <v>409</v>
      </c>
      <c r="E59" s="4491"/>
      <c r="F59" s="4491"/>
      <c r="G59" s="4491"/>
      <c r="H59" s="4491"/>
      <c r="I59" s="4491"/>
      <c r="J59" s="4492"/>
      <c r="L59" s="79"/>
      <c r="M59" s="3860"/>
      <c r="N59" s="3861"/>
      <c r="O59" s="3861"/>
      <c r="P59" s="3861"/>
      <c r="Q59" s="3861"/>
      <c r="R59" s="3861"/>
      <c r="S59" s="3861"/>
      <c r="T59" s="3861"/>
      <c r="U59" s="3862"/>
      <c r="W59" s="79"/>
      <c r="X59" s="3860"/>
      <c r="Y59" s="3861"/>
      <c r="Z59" s="3861"/>
      <c r="AA59" s="3861"/>
      <c r="AB59" s="3861"/>
      <c r="AC59" s="3861"/>
      <c r="AD59" s="3861"/>
      <c r="AE59" s="3861"/>
      <c r="AF59" s="3862"/>
    </row>
    <row r="60" spans="1:32">
      <c r="A60" s="874"/>
      <c r="B60" s="3863"/>
      <c r="C60" s="3864"/>
      <c r="D60" s="3858"/>
      <c r="E60" s="3858"/>
      <c r="F60" s="3858"/>
      <c r="G60" s="3858"/>
      <c r="H60" s="3858"/>
      <c r="I60" s="3858"/>
      <c r="J60" s="3859"/>
      <c r="L60" s="874"/>
      <c r="M60" s="3863"/>
      <c r="N60" s="3864"/>
      <c r="O60" s="3864"/>
      <c r="P60" s="3864"/>
      <c r="Q60" s="3864"/>
      <c r="R60" s="3864"/>
      <c r="S60" s="3864"/>
      <c r="T60" s="3864"/>
      <c r="U60" s="3865"/>
      <c r="W60" s="874"/>
      <c r="X60" s="3863"/>
      <c r="Y60" s="3864"/>
      <c r="Z60" s="3864"/>
      <c r="AA60" s="3864"/>
      <c r="AB60" s="3864"/>
      <c r="AC60" s="3864"/>
      <c r="AD60" s="3864"/>
      <c r="AE60" s="3864"/>
      <c r="AF60" s="3865"/>
    </row>
    <row r="61" spans="1:32" ht="25.5">
      <c r="A61" s="51" t="s">
        <v>1540</v>
      </c>
      <c r="B61" s="301">
        <v>2014</v>
      </c>
      <c r="C61" s="300">
        <v>2015</v>
      </c>
      <c r="D61" s="300">
        <v>2016</v>
      </c>
      <c r="E61" s="302">
        <v>2017</v>
      </c>
      <c r="F61" s="300">
        <v>2018</v>
      </c>
      <c r="G61" s="302">
        <v>2019</v>
      </c>
      <c r="H61" s="300">
        <v>2020</v>
      </c>
      <c r="I61" s="303">
        <v>2021</v>
      </c>
      <c r="J61" s="304" t="s">
        <v>411</v>
      </c>
      <c r="L61" s="51" t="s">
        <v>1540</v>
      </c>
      <c r="M61" s="301">
        <v>2014</v>
      </c>
      <c r="N61" s="300">
        <v>2015</v>
      </c>
      <c r="O61" s="300">
        <v>2016</v>
      </c>
      <c r="P61" s="302">
        <v>2017</v>
      </c>
      <c r="Q61" s="300">
        <v>2018</v>
      </c>
      <c r="R61" s="302">
        <v>2019</v>
      </c>
      <c r="S61" s="300">
        <v>2020</v>
      </c>
      <c r="T61" s="303">
        <v>2021</v>
      </c>
      <c r="U61" s="304" t="s">
        <v>411</v>
      </c>
      <c r="W61" s="51" t="s">
        <v>1540</v>
      </c>
      <c r="X61" s="301">
        <v>2014</v>
      </c>
      <c r="Y61" s="300">
        <v>2015</v>
      </c>
      <c r="Z61" s="300">
        <v>2016</v>
      </c>
      <c r="AA61" s="302">
        <v>2017</v>
      </c>
      <c r="AB61" s="300">
        <v>2018</v>
      </c>
      <c r="AC61" s="302">
        <v>2019</v>
      </c>
      <c r="AD61" s="300">
        <v>2020</v>
      </c>
      <c r="AE61" s="303">
        <v>2021</v>
      </c>
      <c r="AF61" s="304" t="s">
        <v>411</v>
      </c>
    </row>
    <row r="62" spans="1:32">
      <c r="A62" s="53" t="s">
        <v>2524</v>
      </c>
      <c r="B62" s="918"/>
      <c r="C62" s="918"/>
      <c r="D62" s="918"/>
      <c r="E62" s="918"/>
      <c r="F62" s="918"/>
      <c r="G62" s="918"/>
      <c r="H62" s="918"/>
      <c r="I62" s="918"/>
      <c r="J62" s="876">
        <f>SUM(B62:I62)</f>
        <v>0</v>
      </c>
      <c r="K62" s="899"/>
      <c r="L62" s="53" t="s">
        <v>2524</v>
      </c>
      <c r="M62" s="3184">
        <f t="shared" ref="M62:M85" si="20">B12-B62</f>
        <v>0</v>
      </c>
      <c r="N62" s="918">
        <f t="shared" ref="N62:N85" si="21">C12-C62</f>
        <v>0</v>
      </c>
      <c r="O62" s="918">
        <f t="shared" ref="O62:O85" si="22">D12-D62</f>
        <v>0</v>
      </c>
      <c r="P62" s="918">
        <f t="shared" ref="P62:P85" si="23">E12-E62</f>
        <v>0</v>
      </c>
      <c r="Q62" s="918">
        <f t="shared" ref="Q62:Q85" si="24">F12-F62</f>
        <v>0</v>
      </c>
      <c r="R62" s="918">
        <f t="shared" ref="R62:R85" si="25">G12-G62</f>
        <v>0</v>
      </c>
      <c r="S62" s="918">
        <f t="shared" ref="S62:S85" si="26">H12-H62</f>
        <v>0</v>
      </c>
      <c r="T62" s="919">
        <f t="shared" ref="T62:T85" si="27">I12-I62</f>
        <v>0</v>
      </c>
      <c r="U62" s="876">
        <f t="shared" ref="U62:U85" si="28">J12-J62</f>
        <v>0</v>
      </c>
      <c r="W62" s="53" t="s">
        <v>2524</v>
      </c>
      <c r="X62" s="920" t="e">
        <f>M62/B62</f>
        <v>#DIV/0!</v>
      </c>
      <c r="Y62" s="921" t="e">
        <f t="shared" ref="Y62:Y94" si="29">N62/C62</f>
        <v>#DIV/0!</v>
      </c>
      <c r="Z62" s="921" t="e">
        <f t="shared" ref="Z62:Z94" si="30">O62/D62</f>
        <v>#DIV/0!</v>
      </c>
      <c r="AA62" s="921" t="e">
        <f t="shared" ref="AA62:AA94" si="31">P62/E62</f>
        <v>#DIV/0!</v>
      </c>
      <c r="AB62" s="921" t="e">
        <f t="shared" ref="AB62:AB94" si="32">Q62/F62</f>
        <v>#DIV/0!</v>
      </c>
      <c r="AC62" s="921" t="e">
        <f t="shared" ref="AC62:AC94" si="33">R62/G62</f>
        <v>#DIV/0!</v>
      </c>
      <c r="AD62" s="921" t="e">
        <f t="shared" ref="AD62:AD94" si="34">S62/H62</f>
        <v>#DIV/0!</v>
      </c>
      <c r="AE62" s="922" t="e">
        <f t="shared" ref="AE62:AE94" si="35">T62/I62</f>
        <v>#DIV/0!</v>
      </c>
      <c r="AF62" s="923" t="e">
        <f t="shared" ref="AF62:AF94" si="36">U62/J62</f>
        <v>#DIV/0!</v>
      </c>
    </row>
    <row r="63" spans="1:32">
      <c r="A63" s="53" t="s">
        <v>79</v>
      </c>
      <c r="B63" s="924"/>
      <c r="C63" s="924"/>
      <c r="D63" s="924"/>
      <c r="E63" s="924"/>
      <c r="F63" s="924"/>
      <c r="G63" s="924"/>
      <c r="H63" s="924"/>
      <c r="I63" s="924"/>
      <c r="J63" s="878">
        <f t="shared" ref="J63:J68" si="37">SUM(B63:I63)</f>
        <v>0</v>
      </c>
      <c r="K63" s="899"/>
      <c r="L63" s="53" t="s">
        <v>79</v>
      </c>
      <c r="M63" s="3185">
        <f t="shared" si="20"/>
        <v>0</v>
      </c>
      <c r="N63" s="924">
        <f t="shared" si="21"/>
        <v>0</v>
      </c>
      <c r="O63" s="924">
        <f t="shared" si="22"/>
        <v>0</v>
      </c>
      <c r="P63" s="924">
        <f t="shared" si="23"/>
        <v>0</v>
      </c>
      <c r="Q63" s="924">
        <f t="shared" si="24"/>
        <v>0</v>
      </c>
      <c r="R63" s="924">
        <f t="shared" si="25"/>
        <v>0</v>
      </c>
      <c r="S63" s="924">
        <f t="shared" si="26"/>
        <v>0</v>
      </c>
      <c r="T63" s="925">
        <f t="shared" si="27"/>
        <v>0</v>
      </c>
      <c r="U63" s="878">
        <f t="shared" si="28"/>
        <v>0</v>
      </c>
      <c r="W63" s="53" t="s">
        <v>79</v>
      </c>
      <c r="X63" s="926" t="e">
        <f t="shared" ref="X63:X94" si="38">M63/B63</f>
        <v>#DIV/0!</v>
      </c>
      <c r="Y63" s="927" t="e">
        <f t="shared" si="29"/>
        <v>#DIV/0!</v>
      </c>
      <c r="Z63" s="927" t="e">
        <f t="shared" si="30"/>
        <v>#DIV/0!</v>
      </c>
      <c r="AA63" s="927" t="e">
        <f t="shared" si="31"/>
        <v>#DIV/0!</v>
      </c>
      <c r="AB63" s="927" t="e">
        <f t="shared" si="32"/>
        <v>#DIV/0!</v>
      </c>
      <c r="AC63" s="927" t="e">
        <f t="shared" si="33"/>
        <v>#DIV/0!</v>
      </c>
      <c r="AD63" s="927" t="e">
        <f t="shared" si="34"/>
        <v>#DIV/0!</v>
      </c>
      <c r="AE63" s="928" t="e">
        <f t="shared" si="35"/>
        <v>#DIV/0!</v>
      </c>
      <c r="AF63" s="929" t="e">
        <f t="shared" si="36"/>
        <v>#DIV/0!</v>
      </c>
    </row>
    <row r="64" spans="1:32">
      <c r="A64" s="53" t="s">
        <v>368</v>
      </c>
      <c r="B64" s="924"/>
      <c r="C64" s="924"/>
      <c r="D64" s="924"/>
      <c r="E64" s="924"/>
      <c r="F64" s="924"/>
      <c r="G64" s="924"/>
      <c r="H64" s="924"/>
      <c r="I64" s="924"/>
      <c r="J64" s="878">
        <f t="shared" si="37"/>
        <v>0</v>
      </c>
      <c r="K64" s="899"/>
      <c r="L64" s="53" t="s">
        <v>368</v>
      </c>
      <c r="M64" s="3185">
        <f t="shared" si="20"/>
        <v>0</v>
      </c>
      <c r="N64" s="924">
        <f t="shared" si="21"/>
        <v>0</v>
      </c>
      <c r="O64" s="924">
        <f t="shared" si="22"/>
        <v>0</v>
      </c>
      <c r="P64" s="924">
        <f t="shared" si="23"/>
        <v>0</v>
      </c>
      <c r="Q64" s="924">
        <f t="shared" si="24"/>
        <v>0</v>
      </c>
      <c r="R64" s="924">
        <f t="shared" si="25"/>
        <v>0</v>
      </c>
      <c r="S64" s="924">
        <f t="shared" si="26"/>
        <v>0</v>
      </c>
      <c r="T64" s="925">
        <f t="shared" si="27"/>
        <v>0</v>
      </c>
      <c r="U64" s="878">
        <f t="shared" si="28"/>
        <v>0</v>
      </c>
      <c r="W64" s="53" t="s">
        <v>368</v>
      </c>
      <c r="X64" s="926" t="e">
        <f t="shared" si="38"/>
        <v>#DIV/0!</v>
      </c>
      <c r="Y64" s="927" t="e">
        <f t="shared" si="29"/>
        <v>#DIV/0!</v>
      </c>
      <c r="Z64" s="927" t="e">
        <f t="shared" si="30"/>
        <v>#DIV/0!</v>
      </c>
      <c r="AA64" s="927" t="e">
        <f t="shared" si="31"/>
        <v>#DIV/0!</v>
      </c>
      <c r="AB64" s="927" t="e">
        <f t="shared" si="32"/>
        <v>#DIV/0!</v>
      </c>
      <c r="AC64" s="927" t="e">
        <f t="shared" si="33"/>
        <v>#DIV/0!</v>
      </c>
      <c r="AD64" s="927" t="e">
        <f t="shared" si="34"/>
        <v>#DIV/0!</v>
      </c>
      <c r="AE64" s="928" t="e">
        <f t="shared" si="35"/>
        <v>#DIV/0!</v>
      </c>
      <c r="AF64" s="929" t="e">
        <f t="shared" si="36"/>
        <v>#DIV/0!</v>
      </c>
    </row>
    <row r="65" spans="1:32">
      <c r="A65" s="53" t="s">
        <v>2176</v>
      </c>
      <c r="B65" s="924"/>
      <c r="C65" s="924"/>
      <c r="D65" s="924"/>
      <c r="E65" s="924"/>
      <c r="F65" s="924"/>
      <c r="G65" s="924"/>
      <c r="H65" s="924"/>
      <c r="I65" s="924"/>
      <c r="J65" s="878">
        <f t="shared" si="37"/>
        <v>0</v>
      </c>
      <c r="K65" s="899"/>
      <c r="L65" s="53" t="s">
        <v>2176</v>
      </c>
      <c r="M65" s="3185">
        <f t="shared" si="20"/>
        <v>0</v>
      </c>
      <c r="N65" s="924">
        <f t="shared" si="21"/>
        <v>0</v>
      </c>
      <c r="O65" s="924">
        <f t="shared" si="22"/>
        <v>0</v>
      </c>
      <c r="P65" s="924">
        <f t="shared" si="23"/>
        <v>0</v>
      </c>
      <c r="Q65" s="924">
        <f t="shared" si="24"/>
        <v>0</v>
      </c>
      <c r="R65" s="924">
        <f t="shared" si="25"/>
        <v>0</v>
      </c>
      <c r="S65" s="924">
        <f t="shared" si="26"/>
        <v>0</v>
      </c>
      <c r="T65" s="925">
        <f t="shared" si="27"/>
        <v>0</v>
      </c>
      <c r="U65" s="878">
        <f t="shared" si="28"/>
        <v>0</v>
      </c>
      <c r="W65" s="53" t="s">
        <v>2176</v>
      </c>
      <c r="X65" s="926" t="e">
        <f t="shared" si="38"/>
        <v>#DIV/0!</v>
      </c>
      <c r="Y65" s="927" t="e">
        <f t="shared" si="29"/>
        <v>#DIV/0!</v>
      </c>
      <c r="Z65" s="927" t="e">
        <f t="shared" si="30"/>
        <v>#DIV/0!</v>
      </c>
      <c r="AA65" s="927" t="e">
        <f t="shared" si="31"/>
        <v>#DIV/0!</v>
      </c>
      <c r="AB65" s="927" t="e">
        <f t="shared" si="32"/>
        <v>#DIV/0!</v>
      </c>
      <c r="AC65" s="927" t="e">
        <f t="shared" si="33"/>
        <v>#DIV/0!</v>
      </c>
      <c r="AD65" s="927" t="e">
        <f t="shared" si="34"/>
        <v>#DIV/0!</v>
      </c>
      <c r="AE65" s="928" t="e">
        <f t="shared" si="35"/>
        <v>#DIV/0!</v>
      </c>
      <c r="AF65" s="929" t="e">
        <f t="shared" si="36"/>
        <v>#DIV/0!</v>
      </c>
    </row>
    <row r="66" spans="1:32">
      <c r="A66" s="53" t="s">
        <v>412</v>
      </c>
      <c r="B66" s="924"/>
      <c r="C66" s="924"/>
      <c r="D66" s="924"/>
      <c r="E66" s="924"/>
      <c r="F66" s="924"/>
      <c r="G66" s="924"/>
      <c r="H66" s="924"/>
      <c r="I66" s="924"/>
      <c r="J66" s="878">
        <f t="shared" si="37"/>
        <v>0</v>
      </c>
      <c r="K66" s="899"/>
      <c r="L66" s="53" t="s">
        <v>412</v>
      </c>
      <c r="M66" s="3185">
        <f t="shared" si="20"/>
        <v>0</v>
      </c>
      <c r="N66" s="924">
        <f t="shared" si="21"/>
        <v>0</v>
      </c>
      <c r="O66" s="924">
        <f t="shared" si="22"/>
        <v>0</v>
      </c>
      <c r="P66" s="924">
        <f t="shared" si="23"/>
        <v>0</v>
      </c>
      <c r="Q66" s="924">
        <f t="shared" si="24"/>
        <v>0</v>
      </c>
      <c r="R66" s="924">
        <f t="shared" si="25"/>
        <v>0</v>
      </c>
      <c r="S66" s="924">
        <f t="shared" si="26"/>
        <v>0</v>
      </c>
      <c r="T66" s="925">
        <f t="shared" si="27"/>
        <v>0</v>
      </c>
      <c r="U66" s="878">
        <f t="shared" si="28"/>
        <v>0</v>
      </c>
      <c r="W66" s="53" t="s">
        <v>412</v>
      </c>
      <c r="X66" s="926" t="e">
        <f t="shared" si="38"/>
        <v>#DIV/0!</v>
      </c>
      <c r="Y66" s="927" t="e">
        <f t="shared" si="29"/>
        <v>#DIV/0!</v>
      </c>
      <c r="Z66" s="927" t="e">
        <f t="shared" si="30"/>
        <v>#DIV/0!</v>
      </c>
      <c r="AA66" s="927" t="e">
        <f t="shared" si="31"/>
        <v>#DIV/0!</v>
      </c>
      <c r="AB66" s="927" t="e">
        <f t="shared" si="32"/>
        <v>#DIV/0!</v>
      </c>
      <c r="AC66" s="927" t="e">
        <f t="shared" si="33"/>
        <v>#DIV/0!</v>
      </c>
      <c r="AD66" s="927" t="e">
        <f t="shared" si="34"/>
        <v>#DIV/0!</v>
      </c>
      <c r="AE66" s="928" t="e">
        <f t="shared" si="35"/>
        <v>#DIV/0!</v>
      </c>
      <c r="AF66" s="929" t="e">
        <f t="shared" si="36"/>
        <v>#DIV/0!</v>
      </c>
    </row>
    <row r="67" spans="1:32">
      <c r="A67" s="54" t="s">
        <v>413</v>
      </c>
      <c r="B67" s="930"/>
      <c r="C67" s="930"/>
      <c r="D67" s="930"/>
      <c r="E67" s="930"/>
      <c r="F67" s="930"/>
      <c r="G67" s="930"/>
      <c r="H67" s="930"/>
      <c r="I67" s="930"/>
      <c r="J67" s="880">
        <f t="shared" si="37"/>
        <v>0</v>
      </c>
      <c r="K67" s="899"/>
      <c r="L67" s="54" t="s">
        <v>413</v>
      </c>
      <c r="M67" s="3186">
        <f t="shared" si="20"/>
        <v>0</v>
      </c>
      <c r="N67" s="930">
        <f t="shared" si="21"/>
        <v>0</v>
      </c>
      <c r="O67" s="930">
        <f t="shared" si="22"/>
        <v>0</v>
      </c>
      <c r="P67" s="930">
        <f t="shared" si="23"/>
        <v>0</v>
      </c>
      <c r="Q67" s="930">
        <f t="shared" si="24"/>
        <v>0</v>
      </c>
      <c r="R67" s="930">
        <f t="shared" si="25"/>
        <v>0</v>
      </c>
      <c r="S67" s="930">
        <f t="shared" si="26"/>
        <v>0</v>
      </c>
      <c r="T67" s="931">
        <f t="shared" si="27"/>
        <v>0</v>
      </c>
      <c r="U67" s="880">
        <f t="shared" si="28"/>
        <v>0</v>
      </c>
      <c r="W67" s="54" t="s">
        <v>413</v>
      </c>
      <c r="X67" s="932" t="e">
        <f t="shared" si="38"/>
        <v>#DIV/0!</v>
      </c>
      <c r="Y67" s="933" t="e">
        <f t="shared" si="29"/>
        <v>#DIV/0!</v>
      </c>
      <c r="Z67" s="933" t="e">
        <f t="shared" si="30"/>
        <v>#DIV/0!</v>
      </c>
      <c r="AA67" s="933" t="e">
        <f t="shared" si="31"/>
        <v>#DIV/0!</v>
      </c>
      <c r="AB67" s="933" t="e">
        <f t="shared" si="32"/>
        <v>#DIV/0!</v>
      </c>
      <c r="AC67" s="933" t="e">
        <f t="shared" si="33"/>
        <v>#DIV/0!</v>
      </c>
      <c r="AD67" s="933" t="e">
        <f t="shared" si="34"/>
        <v>#DIV/0!</v>
      </c>
      <c r="AE67" s="934" t="e">
        <f t="shared" si="35"/>
        <v>#DIV/0!</v>
      </c>
      <c r="AF67" s="935" t="e">
        <f t="shared" si="36"/>
        <v>#DIV/0!</v>
      </c>
    </row>
    <row r="68" spans="1:32">
      <c r="A68" s="54" t="s">
        <v>414</v>
      </c>
      <c r="B68" s="936"/>
      <c r="C68" s="936"/>
      <c r="D68" s="936"/>
      <c r="E68" s="936"/>
      <c r="F68" s="936"/>
      <c r="G68" s="936"/>
      <c r="H68" s="936"/>
      <c r="I68" s="936"/>
      <c r="J68" s="880">
        <f t="shared" si="37"/>
        <v>0</v>
      </c>
      <c r="K68" s="899"/>
      <c r="L68" s="54" t="s">
        <v>414</v>
      </c>
      <c r="M68" s="3186">
        <f t="shared" si="20"/>
        <v>0</v>
      </c>
      <c r="N68" s="936">
        <f t="shared" si="21"/>
        <v>0</v>
      </c>
      <c r="O68" s="936">
        <f t="shared" si="22"/>
        <v>0</v>
      </c>
      <c r="P68" s="936">
        <f t="shared" si="23"/>
        <v>0</v>
      </c>
      <c r="Q68" s="936">
        <f t="shared" si="24"/>
        <v>0</v>
      </c>
      <c r="R68" s="936">
        <f t="shared" si="25"/>
        <v>0</v>
      </c>
      <c r="S68" s="936">
        <f t="shared" si="26"/>
        <v>0</v>
      </c>
      <c r="T68" s="937">
        <f t="shared" si="27"/>
        <v>0</v>
      </c>
      <c r="U68" s="880">
        <f t="shared" si="28"/>
        <v>0</v>
      </c>
      <c r="W68" s="54" t="s">
        <v>414</v>
      </c>
      <c r="X68" s="932" t="e">
        <f t="shared" si="38"/>
        <v>#DIV/0!</v>
      </c>
      <c r="Y68" s="938" t="e">
        <f t="shared" si="29"/>
        <v>#DIV/0!</v>
      </c>
      <c r="Z68" s="938" t="e">
        <f t="shared" si="30"/>
        <v>#DIV/0!</v>
      </c>
      <c r="AA68" s="938" t="e">
        <f t="shared" si="31"/>
        <v>#DIV/0!</v>
      </c>
      <c r="AB68" s="938" t="e">
        <f t="shared" si="32"/>
        <v>#DIV/0!</v>
      </c>
      <c r="AC68" s="938" t="e">
        <f t="shared" si="33"/>
        <v>#DIV/0!</v>
      </c>
      <c r="AD68" s="938" t="e">
        <f t="shared" si="34"/>
        <v>#DIV/0!</v>
      </c>
      <c r="AE68" s="939" t="e">
        <f t="shared" si="35"/>
        <v>#DIV/0!</v>
      </c>
      <c r="AF68" s="935" t="e">
        <f t="shared" si="36"/>
        <v>#DIV/0!</v>
      </c>
    </row>
    <row r="69" spans="1:32">
      <c r="A69" s="80" t="s">
        <v>415</v>
      </c>
      <c r="B69" s="882">
        <f>SUM(B62:B66)</f>
        <v>0</v>
      </c>
      <c r="C69" s="882">
        <f t="shared" ref="C69:I69" si="39">SUM(C62:C66)</f>
        <v>0</v>
      </c>
      <c r="D69" s="882">
        <f t="shared" si="39"/>
        <v>0</v>
      </c>
      <c r="E69" s="882">
        <f t="shared" si="39"/>
        <v>0</v>
      </c>
      <c r="F69" s="882">
        <f t="shared" si="39"/>
        <v>0</v>
      </c>
      <c r="G69" s="882">
        <f t="shared" si="39"/>
        <v>0</v>
      </c>
      <c r="H69" s="882">
        <f t="shared" si="39"/>
        <v>0</v>
      </c>
      <c r="I69" s="882">
        <f t="shared" si="39"/>
        <v>0</v>
      </c>
      <c r="J69" s="881">
        <f>SUM(B69:I69)</f>
        <v>0</v>
      </c>
      <c r="K69" s="899"/>
      <c r="L69" s="80" t="s">
        <v>415</v>
      </c>
      <c r="M69" s="3187">
        <f t="shared" si="20"/>
        <v>0</v>
      </c>
      <c r="N69" s="882">
        <f t="shared" si="21"/>
        <v>0</v>
      </c>
      <c r="O69" s="883">
        <f t="shared" si="22"/>
        <v>0</v>
      </c>
      <c r="P69" s="883">
        <f t="shared" si="23"/>
        <v>0</v>
      </c>
      <c r="Q69" s="883">
        <f t="shared" si="24"/>
        <v>0</v>
      </c>
      <c r="R69" s="883">
        <f t="shared" si="25"/>
        <v>0</v>
      </c>
      <c r="S69" s="883">
        <f t="shared" si="26"/>
        <v>0</v>
      </c>
      <c r="T69" s="883">
        <f t="shared" si="27"/>
        <v>0</v>
      </c>
      <c r="U69" s="881">
        <f t="shared" si="28"/>
        <v>0</v>
      </c>
      <c r="W69" s="80" t="s">
        <v>415</v>
      </c>
      <c r="X69" s="940" t="e">
        <f t="shared" si="38"/>
        <v>#DIV/0!</v>
      </c>
      <c r="Y69" s="941" t="e">
        <f t="shared" si="29"/>
        <v>#DIV/0!</v>
      </c>
      <c r="Z69" s="942" t="e">
        <f t="shared" si="30"/>
        <v>#DIV/0!</v>
      </c>
      <c r="AA69" s="942" t="e">
        <f t="shared" si="31"/>
        <v>#DIV/0!</v>
      </c>
      <c r="AB69" s="942" t="e">
        <f t="shared" si="32"/>
        <v>#DIV/0!</v>
      </c>
      <c r="AC69" s="942" t="e">
        <f t="shared" si="33"/>
        <v>#DIV/0!</v>
      </c>
      <c r="AD69" s="942" t="e">
        <f t="shared" si="34"/>
        <v>#DIV/0!</v>
      </c>
      <c r="AE69" s="942" t="e">
        <f t="shared" si="35"/>
        <v>#DIV/0!</v>
      </c>
      <c r="AF69" s="940" t="e">
        <f t="shared" si="36"/>
        <v>#DIV/0!</v>
      </c>
    </row>
    <row r="70" spans="1:32">
      <c r="A70" s="53" t="s">
        <v>1535</v>
      </c>
      <c r="B70" s="918"/>
      <c r="C70" s="918"/>
      <c r="D70" s="918"/>
      <c r="E70" s="918"/>
      <c r="F70" s="918"/>
      <c r="G70" s="918"/>
      <c r="H70" s="918"/>
      <c r="I70" s="918"/>
      <c r="J70" s="884">
        <f>SUM(B70:I70)</f>
        <v>0</v>
      </c>
      <c r="K70" s="899"/>
      <c r="L70" s="53" t="s">
        <v>1535</v>
      </c>
      <c r="M70" s="3184">
        <f t="shared" si="20"/>
        <v>0</v>
      </c>
      <c r="N70" s="918">
        <f t="shared" si="21"/>
        <v>0</v>
      </c>
      <c r="O70" s="918">
        <f t="shared" si="22"/>
        <v>0</v>
      </c>
      <c r="P70" s="918">
        <f t="shared" si="23"/>
        <v>0</v>
      </c>
      <c r="Q70" s="918">
        <f t="shared" si="24"/>
        <v>0</v>
      </c>
      <c r="R70" s="918">
        <f t="shared" si="25"/>
        <v>0</v>
      </c>
      <c r="S70" s="918">
        <f t="shared" si="26"/>
        <v>0</v>
      </c>
      <c r="T70" s="918">
        <f t="shared" si="27"/>
        <v>0</v>
      </c>
      <c r="U70" s="884">
        <f t="shared" si="28"/>
        <v>0</v>
      </c>
      <c r="W70" s="53" t="s">
        <v>1535</v>
      </c>
      <c r="X70" s="920" t="e">
        <f t="shared" si="38"/>
        <v>#DIV/0!</v>
      </c>
      <c r="Y70" s="921" t="e">
        <f t="shared" si="29"/>
        <v>#DIV/0!</v>
      </c>
      <c r="Z70" s="921" t="e">
        <f t="shared" si="30"/>
        <v>#DIV/0!</v>
      </c>
      <c r="AA70" s="921" t="e">
        <f t="shared" si="31"/>
        <v>#DIV/0!</v>
      </c>
      <c r="AB70" s="921" t="e">
        <f t="shared" si="32"/>
        <v>#DIV/0!</v>
      </c>
      <c r="AC70" s="921" t="e">
        <f t="shared" si="33"/>
        <v>#DIV/0!</v>
      </c>
      <c r="AD70" s="921" t="e">
        <f t="shared" si="34"/>
        <v>#DIV/0!</v>
      </c>
      <c r="AE70" s="921" t="e">
        <f t="shared" si="35"/>
        <v>#DIV/0!</v>
      </c>
      <c r="AF70" s="943" t="e">
        <f t="shared" si="36"/>
        <v>#DIV/0!</v>
      </c>
    </row>
    <row r="71" spans="1:32">
      <c r="A71" s="53" t="s">
        <v>1536</v>
      </c>
      <c r="B71" s="924"/>
      <c r="C71" s="924"/>
      <c r="D71" s="924"/>
      <c r="E71" s="924"/>
      <c r="F71" s="924"/>
      <c r="G71" s="924"/>
      <c r="H71" s="924"/>
      <c r="I71" s="924"/>
      <c r="J71" s="885">
        <f>SUM(B71:I71)</f>
        <v>0</v>
      </c>
      <c r="K71" s="899"/>
      <c r="L71" s="53" t="s">
        <v>1536</v>
      </c>
      <c r="M71" s="3185">
        <f t="shared" si="20"/>
        <v>0</v>
      </c>
      <c r="N71" s="924">
        <f t="shared" si="21"/>
        <v>0</v>
      </c>
      <c r="O71" s="924">
        <f t="shared" si="22"/>
        <v>0</v>
      </c>
      <c r="P71" s="924">
        <f t="shared" si="23"/>
        <v>0</v>
      </c>
      <c r="Q71" s="924">
        <f t="shared" si="24"/>
        <v>0</v>
      </c>
      <c r="R71" s="924">
        <f t="shared" si="25"/>
        <v>0</v>
      </c>
      <c r="S71" s="924">
        <f t="shared" si="26"/>
        <v>0</v>
      </c>
      <c r="T71" s="924">
        <f t="shared" si="27"/>
        <v>0</v>
      </c>
      <c r="U71" s="885">
        <f t="shared" si="28"/>
        <v>0</v>
      </c>
      <c r="W71" s="53" t="s">
        <v>1536</v>
      </c>
      <c r="X71" s="926" t="e">
        <f t="shared" si="38"/>
        <v>#DIV/0!</v>
      </c>
      <c r="Y71" s="927" t="e">
        <f t="shared" si="29"/>
        <v>#DIV/0!</v>
      </c>
      <c r="Z71" s="927" t="e">
        <f t="shared" si="30"/>
        <v>#DIV/0!</v>
      </c>
      <c r="AA71" s="927" t="e">
        <f t="shared" si="31"/>
        <v>#DIV/0!</v>
      </c>
      <c r="AB71" s="927" t="e">
        <f t="shared" si="32"/>
        <v>#DIV/0!</v>
      </c>
      <c r="AC71" s="927" t="e">
        <f t="shared" si="33"/>
        <v>#DIV/0!</v>
      </c>
      <c r="AD71" s="927" t="e">
        <f t="shared" si="34"/>
        <v>#DIV/0!</v>
      </c>
      <c r="AE71" s="927" t="e">
        <f t="shared" si="35"/>
        <v>#DIV/0!</v>
      </c>
      <c r="AF71" s="944" t="e">
        <f t="shared" si="36"/>
        <v>#DIV/0!</v>
      </c>
    </row>
    <row r="72" spans="1:32">
      <c r="A72" s="53" t="s">
        <v>1537</v>
      </c>
      <c r="B72" s="945"/>
      <c r="C72" s="945"/>
      <c r="D72" s="945"/>
      <c r="E72" s="945"/>
      <c r="F72" s="945"/>
      <c r="G72" s="945"/>
      <c r="H72" s="945"/>
      <c r="I72" s="945"/>
      <c r="J72" s="887">
        <f>SUM(B72:I72)</f>
        <v>0</v>
      </c>
      <c r="K72" s="899"/>
      <c r="L72" s="53" t="s">
        <v>1537</v>
      </c>
      <c r="M72" s="3188">
        <f t="shared" si="20"/>
        <v>0</v>
      </c>
      <c r="N72" s="945">
        <f t="shared" si="21"/>
        <v>0</v>
      </c>
      <c r="O72" s="945">
        <f t="shared" si="22"/>
        <v>0</v>
      </c>
      <c r="P72" s="945">
        <f t="shared" si="23"/>
        <v>0</v>
      </c>
      <c r="Q72" s="945">
        <f t="shared" si="24"/>
        <v>0</v>
      </c>
      <c r="R72" s="945">
        <f t="shared" si="25"/>
        <v>0</v>
      </c>
      <c r="S72" s="945">
        <f t="shared" si="26"/>
        <v>0</v>
      </c>
      <c r="T72" s="945">
        <f t="shared" si="27"/>
        <v>0</v>
      </c>
      <c r="U72" s="887">
        <f t="shared" si="28"/>
        <v>0</v>
      </c>
      <c r="W72" s="53" t="s">
        <v>1537</v>
      </c>
      <c r="X72" s="946" t="e">
        <f t="shared" si="38"/>
        <v>#DIV/0!</v>
      </c>
      <c r="Y72" s="947" t="e">
        <f t="shared" si="29"/>
        <v>#DIV/0!</v>
      </c>
      <c r="Z72" s="947" t="e">
        <f t="shared" si="30"/>
        <v>#DIV/0!</v>
      </c>
      <c r="AA72" s="947" t="e">
        <f t="shared" si="31"/>
        <v>#DIV/0!</v>
      </c>
      <c r="AB72" s="947" t="e">
        <f t="shared" si="32"/>
        <v>#DIV/0!</v>
      </c>
      <c r="AC72" s="947" t="e">
        <f t="shared" si="33"/>
        <v>#DIV/0!</v>
      </c>
      <c r="AD72" s="947" t="e">
        <f t="shared" si="34"/>
        <v>#DIV/0!</v>
      </c>
      <c r="AE72" s="947" t="e">
        <f t="shared" si="35"/>
        <v>#DIV/0!</v>
      </c>
      <c r="AF72" s="948" t="e">
        <f t="shared" si="36"/>
        <v>#DIV/0!</v>
      </c>
    </row>
    <row r="73" spans="1:32">
      <c r="A73" s="80" t="s">
        <v>416</v>
      </c>
      <c r="B73" s="883">
        <f>SUM(B70:B72)</f>
        <v>0</v>
      </c>
      <c r="C73" s="883">
        <f t="shared" ref="C73:I73" si="40">SUM(C70:C72)</f>
        <v>0</v>
      </c>
      <c r="D73" s="883">
        <f t="shared" si="40"/>
        <v>0</v>
      </c>
      <c r="E73" s="883">
        <f t="shared" si="40"/>
        <v>0</v>
      </c>
      <c r="F73" s="883">
        <f t="shared" si="40"/>
        <v>0</v>
      </c>
      <c r="G73" s="883">
        <f t="shared" si="40"/>
        <v>0</v>
      </c>
      <c r="H73" s="883">
        <f t="shared" si="40"/>
        <v>0</v>
      </c>
      <c r="I73" s="883">
        <f t="shared" si="40"/>
        <v>0</v>
      </c>
      <c r="J73" s="883">
        <f>SUM(J70:J72)+(0.5*J86)</f>
        <v>0</v>
      </c>
      <c r="K73" s="899"/>
      <c r="L73" s="80" t="s">
        <v>416</v>
      </c>
      <c r="M73" s="3187">
        <f t="shared" si="20"/>
        <v>0</v>
      </c>
      <c r="N73" s="883">
        <f t="shared" si="21"/>
        <v>0</v>
      </c>
      <c r="O73" s="881">
        <f t="shared" si="22"/>
        <v>0</v>
      </c>
      <c r="P73" s="888">
        <f t="shared" si="23"/>
        <v>0</v>
      </c>
      <c r="Q73" s="881">
        <f t="shared" si="24"/>
        <v>0</v>
      </c>
      <c r="R73" s="881">
        <f t="shared" si="25"/>
        <v>0</v>
      </c>
      <c r="S73" s="881">
        <f t="shared" si="26"/>
        <v>0</v>
      </c>
      <c r="T73" s="881">
        <f t="shared" si="27"/>
        <v>0</v>
      </c>
      <c r="U73" s="883">
        <f t="shared" si="28"/>
        <v>0</v>
      </c>
      <c r="W73" s="80" t="s">
        <v>416</v>
      </c>
      <c r="X73" s="940" t="e">
        <f t="shared" si="38"/>
        <v>#DIV/0!</v>
      </c>
      <c r="Y73" s="942" t="e">
        <f t="shared" si="29"/>
        <v>#DIV/0!</v>
      </c>
      <c r="Z73" s="940" t="e">
        <f t="shared" si="30"/>
        <v>#DIV/0!</v>
      </c>
      <c r="AA73" s="949" t="e">
        <f t="shared" si="31"/>
        <v>#DIV/0!</v>
      </c>
      <c r="AB73" s="940" t="e">
        <f t="shared" si="32"/>
        <v>#DIV/0!</v>
      </c>
      <c r="AC73" s="940" t="e">
        <f t="shared" si="33"/>
        <v>#DIV/0!</v>
      </c>
      <c r="AD73" s="940" t="e">
        <f t="shared" si="34"/>
        <v>#DIV/0!</v>
      </c>
      <c r="AE73" s="940" t="e">
        <f t="shared" si="35"/>
        <v>#DIV/0!</v>
      </c>
      <c r="AF73" s="942" t="e">
        <f t="shared" si="36"/>
        <v>#DIV/0!</v>
      </c>
    </row>
    <row r="74" spans="1:32">
      <c r="A74" s="55" t="s">
        <v>6</v>
      </c>
      <c r="B74" s="918"/>
      <c r="C74" s="918"/>
      <c r="D74" s="918"/>
      <c r="E74" s="918"/>
      <c r="F74" s="918"/>
      <c r="G74" s="918"/>
      <c r="H74" s="918"/>
      <c r="I74" s="918"/>
      <c r="J74" s="889">
        <f t="shared" ref="J74:J80" si="41">SUM(B74:I74)</f>
        <v>0</v>
      </c>
      <c r="K74" s="899"/>
      <c r="L74" s="55" t="s">
        <v>6</v>
      </c>
      <c r="M74" s="3189">
        <f t="shared" si="20"/>
        <v>0</v>
      </c>
      <c r="N74" s="918">
        <f t="shared" si="21"/>
        <v>0</v>
      </c>
      <c r="O74" s="918">
        <f t="shared" si="22"/>
        <v>0</v>
      </c>
      <c r="P74" s="918">
        <f t="shared" si="23"/>
        <v>0</v>
      </c>
      <c r="Q74" s="918">
        <f t="shared" si="24"/>
        <v>0</v>
      </c>
      <c r="R74" s="918">
        <f t="shared" si="25"/>
        <v>0</v>
      </c>
      <c r="S74" s="918">
        <f t="shared" si="26"/>
        <v>0</v>
      </c>
      <c r="T74" s="918">
        <f t="shared" si="27"/>
        <v>0</v>
      </c>
      <c r="U74" s="889">
        <f t="shared" si="28"/>
        <v>0</v>
      </c>
      <c r="W74" s="55" t="s">
        <v>6</v>
      </c>
      <c r="X74" s="941" t="e">
        <f t="shared" si="38"/>
        <v>#DIV/0!</v>
      </c>
      <c r="Y74" s="921" t="e">
        <f t="shared" si="29"/>
        <v>#DIV/0!</v>
      </c>
      <c r="Z74" s="921" t="e">
        <f t="shared" si="30"/>
        <v>#DIV/0!</v>
      </c>
      <c r="AA74" s="921" t="e">
        <f t="shared" si="31"/>
        <v>#DIV/0!</v>
      </c>
      <c r="AB74" s="921" t="e">
        <f t="shared" si="32"/>
        <v>#DIV/0!</v>
      </c>
      <c r="AC74" s="921" t="e">
        <f t="shared" si="33"/>
        <v>#DIV/0!</v>
      </c>
      <c r="AD74" s="921" t="e">
        <f t="shared" si="34"/>
        <v>#DIV/0!</v>
      </c>
      <c r="AE74" s="921" t="e">
        <f t="shared" si="35"/>
        <v>#DIV/0!</v>
      </c>
      <c r="AF74" s="950" t="e">
        <f t="shared" si="36"/>
        <v>#DIV/0!</v>
      </c>
    </row>
    <row r="75" spans="1:32">
      <c r="A75" s="55" t="s">
        <v>32</v>
      </c>
      <c r="B75" s="924"/>
      <c r="C75" s="924"/>
      <c r="D75" s="924"/>
      <c r="E75" s="924"/>
      <c r="F75" s="924"/>
      <c r="G75" s="924"/>
      <c r="H75" s="924"/>
      <c r="I75" s="924"/>
      <c r="J75" s="889">
        <f t="shared" si="41"/>
        <v>0</v>
      </c>
      <c r="K75" s="899"/>
      <c r="L75" s="55" t="s">
        <v>32</v>
      </c>
      <c r="M75" s="3185">
        <f t="shared" si="20"/>
        <v>0</v>
      </c>
      <c r="N75" s="924">
        <f t="shared" si="21"/>
        <v>0</v>
      </c>
      <c r="O75" s="924">
        <f t="shared" si="22"/>
        <v>0</v>
      </c>
      <c r="P75" s="924">
        <f t="shared" si="23"/>
        <v>0</v>
      </c>
      <c r="Q75" s="924">
        <f t="shared" si="24"/>
        <v>0</v>
      </c>
      <c r="R75" s="924">
        <f t="shared" si="25"/>
        <v>0</v>
      </c>
      <c r="S75" s="924">
        <f t="shared" si="26"/>
        <v>0</v>
      </c>
      <c r="T75" s="924">
        <f t="shared" si="27"/>
        <v>0</v>
      </c>
      <c r="U75" s="889">
        <f t="shared" si="28"/>
        <v>0</v>
      </c>
      <c r="W75" s="55" t="s">
        <v>32</v>
      </c>
      <c r="X75" s="926" t="e">
        <f t="shared" si="38"/>
        <v>#DIV/0!</v>
      </c>
      <c r="Y75" s="927" t="e">
        <f t="shared" si="29"/>
        <v>#DIV/0!</v>
      </c>
      <c r="Z75" s="927" t="e">
        <f t="shared" si="30"/>
        <v>#DIV/0!</v>
      </c>
      <c r="AA75" s="927" t="e">
        <f t="shared" si="31"/>
        <v>#DIV/0!</v>
      </c>
      <c r="AB75" s="927" t="e">
        <f t="shared" si="32"/>
        <v>#DIV/0!</v>
      </c>
      <c r="AC75" s="927" t="e">
        <f t="shared" si="33"/>
        <v>#DIV/0!</v>
      </c>
      <c r="AD75" s="927" t="e">
        <f t="shared" si="34"/>
        <v>#DIV/0!</v>
      </c>
      <c r="AE75" s="927" t="e">
        <f t="shared" si="35"/>
        <v>#DIV/0!</v>
      </c>
      <c r="AF75" s="950" t="e">
        <f t="shared" si="36"/>
        <v>#DIV/0!</v>
      </c>
    </row>
    <row r="76" spans="1:32">
      <c r="A76" s="55" t="s">
        <v>417</v>
      </c>
      <c r="B76" s="924"/>
      <c r="C76" s="924"/>
      <c r="D76" s="924"/>
      <c r="E76" s="924"/>
      <c r="F76" s="924"/>
      <c r="G76" s="924"/>
      <c r="H76" s="924"/>
      <c r="I76" s="924"/>
      <c r="J76" s="889">
        <f t="shared" si="41"/>
        <v>0</v>
      </c>
      <c r="K76" s="899"/>
      <c r="L76" s="55" t="s">
        <v>417</v>
      </c>
      <c r="M76" s="3185">
        <f t="shared" si="20"/>
        <v>0</v>
      </c>
      <c r="N76" s="924">
        <f t="shared" si="21"/>
        <v>0</v>
      </c>
      <c r="O76" s="924">
        <f t="shared" si="22"/>
        <v>0</v>
      </c>
      <c r="P76" s="924">
        <f t="shared" si="23"/>
        <v>0</v>
      </c>
      <c r="Q76" s="924">
        <f t="shared" si="24"/>
        <v>0</v>
      </c>
      <c r="R76" s="924">
        <f t="shared" si="25"/>
        <v>0</v>
      </c>
      <c r="S76" s="924">
        <f t="shared" si="26"/>
        <v>0</v>
      </c>
      <c r="T76" s="924">
        <f t="shared" si="27"/>
        <v>0</v>
      </c>
      <c r="U76" s="889">
        <f t="shared" si="28"/>
        <v>0</v>
      </c>
      <c r="W76" s="55" t="s">
        <v>417</v>
      </c>
      <c r="X76" s="926" t="e">
        <f t="shared" si="38"/>
        <v>#DIV/0!</v>
      </c>
      <c r="Y76" s="927" t="e">
        <f t="shared" si="29"/>
        <v>#DIV/0!</v>
      </c>
      <c r="Z76" s="927" t="e">
        <f t="shared" si="30"/>
        <v>#DIV/0!</v>
      </c>
      <c r="AA76" s="927" t="e">
        <f t="shared" si="31"/>
        <v>#DIV/0!</v>
      </c>
      <c r="AB76" s="927" t="e">
        <f t="shared" si="32"/>
        <v>#DIV/0!</v>
      </c>
      <c r="AC76" s="927" t="e">
        <f t="shared" si="33"/>
        <v>#DIV/0!</v>
      </c>
      <c r="AD76" s="927" t="e">
        <f t="shared" si="34"/>
        <v>#DIV/0!</v>
      </c>
      <c r="AE76" s="927" t="e">
        <f t="shared" si="35"/>
        <v>#DIV/0!</v>
      </c>
      <c r="AF76" s="950" t="e">
        <f t="shared" si="36"/>
        <v>#DIV/0!</v>
      </c>
    </row>
    <row r="77" spans="1:32">
      <c r="A77" s="55" t="s">
        <v>36</v>
      </c>
      <c r="B77" s="924"/>
      <c r="C77" s="924"/>
      <c r="D77" s="924"/>
      <c r="E77" s="924"/>
      <c r="F77" s="924"/>
      <c r="G77" s="924"/>
      <c r="H77" s="924"/>
      <c r="I77" s="924"/>
      <c r="J77" s="889">
        <f t="shared" si="41"/>
        <v>0</v>
      </c>
      <c r="K77" s="899"/>
      <c r="L77" s="55" t="s">
        <v>36</v>
      </c>
      <c r="M77" s="3185">
        <f t="shared" si="20"/>
        <v>0</v>
      </c>
      <c r="N77" s="924">
        <f t="shared" si="21"/>
        <v>0</v>
      </c>
      <c r="O77" s="924">
        <f t="shared" si="22"/>
        <v>0</v>
      </c>
      <c r="P77" s="924">
        <f t="shared" si="23"/>
        <v>0</v>
      </c>
      <c r="Q77" s="924">
        <f t="shared" si="24"/>
        <v>0</v>
      </c>
      <c r="R77" s="924">
        <f t="shared" si="25"/>
        <v>0</v>
      </c>
      <c r="S77" s="924">
        <f t="shared" si="26"/>
        <v>0</v>
      </c>
      <c r="T77" s="924">
        <f t="shared" si="27"/>
        <v>0</v>
      </c>
      <c r="U77" s="889">
        <f t="shared" si="28"/>
        <v>0</v>
      </c>
      <c r="W77" s="55" t="s">
        <v>36</v>
      </c>
      <c r="X77" s="926" t="e">
        <f t="shared" si="38"/>
        <v>#DIV/0!</v>
      </c>
      <c r="Y77" s="927" t="e">
        <f t="shared" si="29"/>
        <v>#DIV/0!</v>
      </c>
      <c r="Z77" s="927" t="e">
        <f t="shared" si="30"/>
        <v>#DIV/0!</v>
      </c>
      <c r="AA77" s="927" t="e">
        <f t="shared" si="31"/>
        <v>#DIV/0!</v>
      </c>
      <c r="AB77" s="927" t="e">
        <f t="shared" si="32"/>
        <v>#DIV/0!</v>
      </c>
      <c r="AC77" s="927" t="e">
        <f t="shared" si="33"/>
        <v>#DIV/0!</v>
      </c>
      <c r="AD77" s="927" t="e">
        <f t="shared" si="34"/>
        <v>#DIV/0!</v>
      </c>
      <c r="AE77" s="927" t="e">
        <f t="shared" si="35"/>
        <v>#DIV/0!</v>
      </c>
      <c r="AF77" s="950" t="e">
        <f t="shared" si="36"/>
        <v>#DIV/0!</v>
      </c>
    </row>
    <row r="78" spans="1:32">
      <c r="A78" s="55" t="s">
        <v>2518</v>
      </c>
      <c r="B78" s="924"/>
      <c r="C78" s="924"/>
      <c r="D78" s="924"/>
      <c r="E78" s="924"/>
      <c r="F78" s="924"/>
      <c r="G78" s="924"/>
      <c r="H78" s="924"/>
      <c r="I78" s="924"/>
      <c r="J78" s="889">
        <f t="shared" si="41"/>
        <v>0</v>
      </c>
      <c r="K78" s="899"/>
      <c r="L78" s="55" t="s">
        <v>2518</v>
      </c>
      <c r="M78" s="3185">
        <f t="shared" si="20"/>
        <v>0</v>
      </c>
      <c r="N78" s="924">
        <f t="shared" si="21"/>
        <v>0</v>
      </c>
      <c r="O78" s="924">
        <f t="shared" si="22"/>
        <v>0</v>
      </c>
      <c r="P78" s="924">
        <f t="shared" si="23"/>
        <v>0</v>
      </c>
      <c r="Q78" s="924">
        <f t="shared" si="24"/>
        <v>0</v>
      </c>
      <c r="R78" s="924">
        <f t="shared" si="25"/>
        <v>0</v>
      </c>
      <c r="S78" s="924">
        <f t="shared" si="26"/>
        <v>0</v>
      </c>
      <c r="T78" s="924">
        <f t="shared" si="27"/>
        <v>0</v>
      </c>
      <c r="U78" s="889">
        <f t="shared" si="28"/>
        <v>0</v>
      </c>
      <c r="W78" s="55" t="s">
        <v>2518</v>
      </c>
      <c r="X78" s="926" t="e">
        <f t="shared" si="38"/>
        <v>#DIV/0!</v>
      </c>
      <c r="Y78" s="927" t="e">
        <f t="shared" si="29"/>
        <v>#DIV/0!</v>
      </c>
      <c r="Z78" s="927" t="e">
        <f t="shared" si="30"/>
        <v>#DIV/0!</v>
      </c>
      <c r="AA78" s="927" t="e">
        <f t="shared" si="31"/>
        <v>#DIV/0!</v>
      </c>
      <c r="AB78" s="927" t="e">
        <f t="shared" si="32"/>
        <v>#DIV/0!</v>
      </c>
      <c r="AC78" s="927" t="e">
        <f t="shared" si="33"/>
        <v>#DIV/0!</v>
      </c>
      <c r="AD78" s="927" t="e">
        <f t="shared" si="34"/>
        <v>#DIV/0!</v>
      </c>
      <c r="AE78" s="927" t="e">
        <f t="shared" si="35"/>
        <v>#DIV/0!</v>
      </c>
      <c r="AF78" s="950" t="e">
        <f t="shared" si="36"/>
        <v>#DIV/0!</v>
      </c>
    </row>
    <row r="79" spans="1:32">
      <c r="A79" s="55" t="s">
        <v>40</v>
      </c>
      <c r="B79" s="924"/>
      <c r="C79" s="924"/>
      <c r="D79" s="924"/>
      <c r="E79" s="924"/>
      <c r="F79" s="924"/>
      <c r="G79" s="924"/>
      <c r="H79" s="924"/>
      <c r="I79" s="924"/>
      <c r="J79" s="889">
        <f t="shared" si="41"/>
        <v>0</v>
      </c>
      <c r="K79" s="899"/>
      <c r="L79" s="55" t="s">
        <v>40</v>
      </c>
      <c r="M79" s="3185">
        <f t="shared" si="20"/>
        <v>0</v>
      </c>
      <c r="N79" s="924">
        <f t="shared" si="21"/>
        <v>0</v>
      </c>
      <c r="O79" s="924">
        <f t="shared" si="22"/>
        <v>0</v>
      </c>
      <c r="P79" s="924">
        <f t="shared" si="23"/>
        <v>0</v>
      </c>
      <c r="Q79" s="924">
        <f t="shared" si="24"/>
        <v>0</v>
      </c>
      <c r="R79" s="924">
        <f t="shared" si="25"/>
        <v>0</v>
      </c>
      <c r="S79" s="924">
        <f t="shared" si="26"/>
        <v>0</v>
      </c>
      <c r="T79" s="924">
        <f t="shared" si="27"/>
        <v>0</v>
      </c>
      <c r="U79" s="889">
        <f t="shared" si="28"/>
        <v>0</v>
      </c>
      <c r="W79" s="55" t="s">
        <v>40</v>
      </c>
      <c r="X79" s="926" t="e">
        <f t="shared" si="38"/>
        <v>#DIV/0!</v>
      </c>
      <c r="Y79" s="927" t="e">
        <f t="shared" si="29"/>
        <v>#DIV/0!</v>
      </c>
      <c r="Z79" s="927" t="e">
        <f t="shared" si="30"/>
        <v>#DIV/0!</v>
      </c>
      <c r="AA79" s="927" t="e">
        <f t="shared" si="31"/>
        <v>#DIV/0!</v>
      </c>
      <c r="AB79" s="927" t="e">
        <f t="shared" si="32"/>
        <v>#DIV/0!</v>
      </c>
      <c r="AC79" s="927" t="e">
        <f t="shared" si="33"/>
        <v>#DIV/0!</v>
      </c>
      <c r="AD79" s="927" t="e">
        <f t="shared" si="34"/>
        <v>#DIV/0!</v>
      </c>
      <c r="AE79" s="927" t="e">
        <f t="shared" si="35"/>
        <v>#DIV/0!</v>
      </c>
      <c r="AF79" s="950" t="e">
        <f t="shared" si="36"/>
        <v>#DIV/0!</v>
      </c>
    </row>
    <row r="80" spans="1:32">
      <c r="A80" s="54" t="s">
        <v>2478</v>
      </c>
      <c r="B80" s="936"/>
      <c r="C80" s="936"/>
      <c r="D80" s="936"/>
      <c r="E80" s="936"/>
      <c r="F80" s="936"/>
      <c r="G80" s="936"/>
      <c r="H80" s="936"/>
      <c r="I80" s="936"/>
      <c r="J80" s="890">
        <f t="shared" si="41"/>
        <v>0</v>
      </c>
      <c r="K80" s="899"/>
      <c r="L80" s="54" t="s">
        <v>2478</v>
      </c>
      <c r="M80" s="3186">
        <f t="shared" si="20"/>
        <v>0</v>
      </c>
      <c r="N80" s="936">
        <f t="shared" si="21"/>
        <v>0</v>
      </c>
      <c r="O80" s="936">
        <f t="shared" si="22"/>
        <v>0</v>
      </c>
      <c r="P80" s="936">
        <f t="shared" si="23"/>
        <v>0</v>
      </c>
      <c r="Q80" s="936">
        <f t="shared" si="24"/>
        <v>0</v>
      </c>
      <c r="R80" s="936">
        <f t="shared" si="25"/>
        <v>0</v>
      </c>
      <c r="S80" s="936">
        <f t="shared" si="26"/>
        <v>0</v>
      </c>
      <c r="T80" s="936">
        <f t="shared" si="27"/>
        <v>0</v>
      </c>
      <c r="U80" s="890">
        <f t="shared" si="28"/>
        <v>0</v>
      </c>
      <c r="W80" s="54" t="s">
        <v>2478</v>
      </c>
      <c r="X80" s="932" t="e">
        <f t="shared" si="38"/>
        <v>#DIV/0!</v>
      </c>
      <c r="Y80" s="938" t="e">
        <f t="shared" si="29"/>
        <v>#DIV/0!</v>
      </c>
      <c r="Z80" s="938" t="e">
        <f t="shared" si="30"/>
        <v>#DIV/0!</v>
      </c>
      <c r="AA80" s="938" t="e">
        <f t="shared" si="31"/>
        <v>#DIV/0!</v>
      </c>
      <c r="AB80" s="938" t="e">
        <f t="shared" si="32"/>
        <v>#DIV/0!</v>
      </c>
      <c r="AC80" s="938" t="e">
        <f t="shared" si="33"/>
        <v>#DIV/0!</v>
      </c>
      <c r="AD80" s="938" t="e">
        <f t="shared" si="34"/>
        <v>#DIV/0!</v>
      </c>
      <c r="AE80" s="938" t="e">
        <f t="shared" si="35"/>
        <v>#DIV/0!</v>
      </c>
      <c r="AF80" s="951" t="e">
        <f t="shared" si="36"/>
        <v>#DIV/0!</v>
      </c>
    </row>
    <row r="81" spans="1:32">
      <c r="A81" s="82" t="s">
        <v>419</v>
      </c>
      <c r="B81" s="892">
        <f>SUM(B74:B79)</f>
        <v>0</v>
      </c>
      <c r="C81" s="892">
        <f t="shared" ref="C81:I81" si="42">SUM(C74:C79)</f>
        <v>0</v>
      </c>
      <c r="D81" s="892">
        <f t="shared" si="42"/>
        <v>0</v>
      </c>
      <c r="E81" s="892">
        <f t="shared" si="42"/>
        <v>0</v>
      </c>
      <c r="F81" s="892">
        <f t="shared" si="42"/>
        <v>0</v>
      </c>
      <c r="G81" s="892">
        <f t="shared" si="42"/>
        <v>0</v>
      </c>
      <c r="H81" s="892">
        <f t="shared" si="42"/>
        <v>0</v>
      </c>
      <c r="I81" s="892">
        <f t="shared" si="42"/>
        <v>0</v>
      </c>
      <c r="J81" s="891">
        <f t="shared" ref="J81:J86" si="43">SUM(B81:I81)</f>
        <v>0</v>
      </c>
      <c r="K81" s="899"/>
      <c r="L81" s="82" t="s">
        <v>419</v>
      </c>
      <c r="M81" s="3190">
        <f t="shared" si="20"/>
        <v>0</v>
      </c>
      <c r="N81" s="892">
        <f t="shared" si="21"/>
        <v>0</v>
      </c>
      <c r="O81" s="891">
        <f t="shared" si="22"/>
        <v>0</v>
      </c>
      <c r="P81" s="893">
        <f t="shared" si="23"/>
        <v>0</v>
      </c>
      <c r="Q81" s="891">
        <f t="shared" si="24"/>
        <v>0</v>
      </c>
      <c r="R81" s="891">
        <f t="shared" si="25"/>
        <v>0</v>
      </c>
      <c r="S81" s="891">
        <f t="shared" si="26"/>
        <v>0</v>
      </c>
      <c r="T81" s="891">
        <f t="shared" si="27"/>
        <v>0</v>
      </c>
      <c r="U81" s="891">
        <f t="shared" si="28"/>
        <v>0</v>
      </c>
      <c r="W81" s="82" t="s">
        <v>419</v>
      </c>
      <c r="X81" s="952" t="e">
        <f t="shared" si="38"/>
        <v>#DIV/0!</v>
      </c>
      <c r="Y81" s="953" t="e">
        <f t="shared" si="29"/>
        <v>#DIV/0!</v>
      </c>
      <c r="Z81" s="952" t="e">
        <f t="shared" si="30"/>
        <v>#DIV/0!</v>
      </c>
      <c r="AA81" s="954" t="e">
        <f t="shared" si="31"/>
        <v>#DIV/0!</v>
      </c>
      <c r="AB81" s="952" t="e">
        <f t="shared" si="32"/>
        <v>#DIV/0!</v>
      </c>
      <c r="AC81" s="952" t="e">
        <f t="shared" si="33"/>
        <v>#DIV/0!</v>
      </c>
      <c r="AD81" s="952" t="e">
        <f t="shared" si="34"/>
        <v>#DIV/0!</v>
      </c>
      <c r="AE81" s="952" t="e">
        <f t="shared" si="35"/>
        <v>#DIV/0!</v>
      </c>
      <c r="AF81" s="952" t="e">
        <f t="shared" si="36"/>
        <v>#DIV/0!</v>
      </c>
    </row>
    <row r="82" spans="1:32">
      <c r="A82" s="55" t="s">
        <v>420</v>
      </c>
      <c r="B82" s="918"/>
      <c r="C82" s="918"/>
      <c r="D82" s="918"/>
      <c r="E82" s="918"/>
      <c r="F82" s="918"/>
      <c r="G82" s="918"/>
      <c r="H82" s="918"/>
      <c r="I82" s="918"/>
      <c r="J82" s="895">
        <f t="shared" si="43"/>
        <v>0</v>
      </c>
      <c r="K82" s="899"/>
      <c r="L82" s="55" t="s">
        <v>420</v>
      </c>
      <c r="M82" s="3191">
        <f t="shared" si="20"/>
        <v>0</v>
      </c>
      <c r="N82" s="918">
        <f t="shared" si="21"/>
        <v>0</v>
      </c>
      <c r="O82" s="918">
        <f t="shared" si="22"/>
        <v>0</v>
      </c>
      <c r="P82" s="918">
        <f t="shared" si="23"/>
        <v>0</v>
      </c>
      <c r="Q82" s="918">
        <f t="shared" si="24"/>
        <v>0</v>
      </c>
      <c r="R82" s="918">
        <f t="shared" si="25"/>
        <v>0</v>
      </c>
      <c r="S82" s="918">
        <f t="shared" si="26"/>
        <v>0</v>
      </c>
      <c r="T82" s="918">
        <f t="shared" si="27"/>
        <v>0</v>
      </c>
      <c r="U82" s="895">
        <f t="shared" si="28"/>
        <v>0</v>
      </c>
      <c r="W82" s="55" t="s">
        <v>420</v>
      </c>
      <c r="X82" s="926" t="e">
        <f t="shared" si="38"/>
        <v>#DIV/0!</v>
      </c>
      <c r="Y82" s="921" t="e">
        <f t="shared" si="29"/>
        <v>#DIV/0!</v>
      </c>
      <c r="Z82" s="921" t="e">
        <f t="shared" si="30"/>
        <v>#DIV/0!</v>
      </c>
      <c r="AA82" s="921" t="e">
        <f t="shared" si="31"/>
        <v>#DIV/0!</v>
      </c>
      <c r="AB82" s="921" t="e">
        <f t="shared" si="32"/>
        <v>#DIV/0!</v>
      </c>
      <c r="AC82" s="921" t="e">
        <f t="shared" si="33"/>
        <v>#DIV/0!</v>
      </c>
      <c r="AD82" s="921" t="e">
        <f t="shared" si="34"/>
        <v>#DIV/0!</v>
      </c>
      <c r="AE82" s="921" t="e">
        <f t="shared" si="35"/>
        <v>#DIV/0!</v>
      </c>
      <c r="AF82" s="950" t="e">
        <f t="shared" si="36"/>
        <v>#DIV/0!</v>
      </c>
    </row>
    <row r="83" spans="1:32">
      <c r="A83" s="55" t="s">
        <v>51</v>
      </c>
      <c r="B83" s="924"/>
      <c r="C83" s="924"/>
      <c r="D83" s="924"/>
      <c r="E83" s="924"/>
      <c r="F83" s="924"/>
      <c r="G83" s="924"/>
      <c r="H83" s="924"/>
      <c r="I83" s="924"/>
      <c r="J83" s="895">
        <f t="shared" si="43"/>
        <v>0</v>
      </c>
      <c r="K83" s="899"/>
      <c r="L83" s="55" t="s">
        <v>51</v>
      </c>
      <c r="M83" s="3191">
        <f t="shared" si="20"/>
        <v>0</v>
      </c>
      <c r="N83" s="924">
        <f t="shared" si="21"/>
        <v>0</v>
      </c>
      <c r="O83" s="924">
        <f t="shared" si="22"/>
        <v>0</v>
      </c>
      <c r="P83" s="924">
        <f t="shared" si="23"/>
        <v>0</v>
      </c>
      <c r="Q83" s="924">
        <f t="shared" si="24"/>
        <v>0</v>
      </c>
      <c r="R83" s="924">
        <f t="shared" si="25"/>
        <v>0</v>
      </c>
      <c r="S83" s="924">
        <f t="shared" si="26"/>
        <v>0</v>
      </c>
      <c r="T83" s="924">
        <f t="shared" si="27"/>
        <v>0</v>
      </c>
      <c r="U83" s="895">
        <f t="shared" si="28"/>
        <v>0</v>
      </c>
      <c r="W83" s="55" t="s">
        <v>51</v>
      </c>
      <c r="X83" s="926" t="e">
        <f t="shared" si="38"/>
        <v>#DIV/0!</v>
      </c>
      <c r="Y83" s="927" t="e">
        <f t="shared" si="29"/>
        <v>#DIV/0!</v>
      </c>
      <c r="Z83" s="927" t="e">
        <f t="shared" si="30"/>
        <v>#DIV/0!</v>
      </c>
      <c r="AA83" s="927" t="e">
        <f t="shared" si="31"/>
        <v>#DIV/0!</v>
      </c>
      <c r="AB83" s="927" t="e">
        <f t="shared" si="32"/>
        <v>#DIV/0!</v>
      </c>
      <c r="AC83" s="927" t="e">
        <f t="shared" si="33"/>
        <v>#DIV/0!</v>
      </c>
      <c r="AD83" s="927" t="e">
        <f t="shared" si="34"/>
        <v>#DIV/0!</v>
      </c>
      <c r="AE83" s="927" t="e">
        <f t="shared" si="35"/>
        <v>#DIV/0!</v>
      </c>
      <c r="AF83" s="950" t="e">
        <f t="shared" si="36"/>
        <v>#DIV/0!</v>
      </c>
    </row>
    <row r="84" spans="1:32">
      <c r="A84" s="56" t="s">
        <v>421</v>
      </c>
      <c r="B84" s="893"/>
      <c r="C84" s="893"/>
      <c r="D84" s="893"/>
      <c r="E84" s="893"/>
      <c r="F84" s="893"/>
      <c r="G84" s="893"/>
      <c r="H84" s="893"/>
      <c r="I84" s="893"/>
      <c r="J84" s="882">
        <f t="shared" si="43"/>
        <v>0</v>
      </c>
      <c r="K84" s="899"/>
      <c r="L84" s="56" t="s">
        <v>421</v>
      </c>
      <c r="M84" s="3185">
        <f t="shared" si="20"/>
        <v>0</v>
      </c>
      <c r="N84" s="893">
        <f t="shared" si="21"/>
        <v>0</v>
      </c>
      <c r="O84" s="893">
        <f t="shared" si="22"/>
        <v>0</v>
      </c>
      <c r="P84" s="893">
        <f t="shared" si="23"/>
        <v>0</v>
      </c>
      <c r="Q84" s="893">
        <f t="shared" si="24"/>
        <v>0</v>
      </c>
      <c r="R84" s="893">
        <f t="shared" si="25"/>
        <v>0</v>
      </c>
      <c r="S84" s="893">
        <f t="shared" si="26"/>
        <v>0</v>
      </c>
      <c r="T84" s="893">
        <f t="shared" si="27"/>
        <v>0</v>
      </c>
      <c r="U84" s="882">
        <f t="shared" si="28"/>
        <v>0</v>
      </c>
      <c r="W84" s="56" t="s">
        <v>421</v>
      </c>
      <c r="X84" s="926" t="e">
        <f t="shared" si="38"/>
        <v>#DIV/0!</v>
      </c>
      <c r="Y84" s="954" t="e">
        <f t="shared" si="29"/>
        <v>#DIV/0!</v>
      </c>
      <c r="Z84" s="954" t="e">
        <f t="shared" si="30"/>
        <v>#DIV/0!</v>
      </c>
      <c r="AA84" s="954" t="e">
        <f t="shared" si="31"/>
        <v>#DIV/0!</v>
      </c>
      <c r="AB84" s="954" t="e">
        <f t="shared" si="32"/>
        <v>#DIV/0!</v>
      </c>
      <c r="AC84" s="954" t="e">
        <f t="shared" si="33"/>
        <v>#DIV/0!</v>
      </c>
      <c r="AD84" s="954" t="e">
        <f t="shared" si="34"/>
        <v>#DIV/0!</v>
      </c>
      <c r="AE84" s="954" t="e">
        <f t="shared" si="35"/>
        <v>#DIV/0!</v>
      </c>
      <c r="AF84" s="941" t="e">
        <f t="shared" si="36"/>
        <v>#DIV/0!</v>
      </c>
    </row>
    <row r="85" spans="1:32">
      <c r="A85" s="83" t="s">
        <v>188</v>
      </c>
      <c r="B85" s="893">
        <f>SUM(B84,B81)</f>
        <v>0</v>
      </c>
      <c r="C85" s="893">
        <f t="shared" ref="C85:I85" si="44">SUM(C84,C81)</f>
        <v>0</v>
      </c>
      <c r="D85" s="893">
        <f t="shared" si="44"/>
        <v>0</v>
      </c>
      <c r="E85" s="893">
        <f t="shared" si="44"/>
        <v>0</v>
      </c>
      <c r="F85" s="893">
        <f t="shared" si="44"/>
        <v>0</v>
      </c>
      <c r="G85" s="893">
        <f t="shared" si="44"/>
        <v>0</v>
      </c>
      <c r="H85" s="893">
        <f t="shared" si="44"/>
        <v>0</v>
      </c>
      <c r="I85" s="893">
        <f t="shared" si="44"/>
        <v>0</v>
      </c>
      <c r="J85" s="891">
        <f>SUM(J84,J81)+(0.5*J86)</f>
        <v>0</v>
      </c>
      <c r="K85" s="899"/>
      <c r="L85" s="83" t="s">
        <v>188</v>
      </c>
      <c r="M85" s="3190">
        <f t="shared" si="20"/>
        <v>0</v>
      </c>
      <c r="N85" s="893">
        <f t="shared" si="21"/>
        <v>0</v>
      </c>
      <c r="O85" s="891">
        <f t="shared" si="22"/>
        <v>0</v>
      </c>
      <c r="P85" s="891">
        <f t="shared" si="23"/>
        <v>0</v>
      </c>
      <c r="Q85" s="891">
        <f t="shared" si="24"/>
        <v>0</v>
      </c>
      <c r="R85" s="891">
        <f t="shared" si="25"/>
        <v>0</v>
      </c>
      <c r="S85" s="891">
        <f t="shared" si="26"/>
        <v>0</v>
      </c>
      <c r="T85" s="891">
        <f t="shared" si="27"/>
        <v>0</v>
      </c>
      <c r="U85" s="891">
        <f t="shared" si="28"/>
        <v>0</v>
      </c>
      <c r="W85" s="83" t="s">
        <v>188</v>
      </c>
      <c r="X85" s="952" t="e">
        <f t="shared" si="38"/>
        <v>#DIV/0!</v>
      </c>
      <c r="Y85" s="954" t="e">
        <f t="shared" si="29"/>
        <v>#DIV/0!</v>
      </c>
      <c r="Z85" s="952" t="e">
        <f t="shared" si="30"/>
        <v>#DIV/0!</v>
      </c>
      <c r="AA85" s="952" t="e">
        <f t="shared" si="31"/>
        <v>#DIV/0!</v>
      </c>
      <c r="AB85" s="952" t="e">
        <f t="shared" si="32"/>
        <v>#DIV/0!</v>
      </c>
      <c r="AC85" s="952" t="e">
        <f t="shared" si="33"/>
        <v>#DIV/0!</v>
      </c>
      <c r="AD85" s="952" t="e">
        <f t="shared" si="34"/>
        <v>#DIV/0!</v>
      </c>
      <c r="AE85" s="952" t="e">
        <f t="shared" si="35"/>
        <v>#DIV/0!</v>
      </c>
      <c r="AF85" s="952" t="e">
        <f t="shared" si="36"/>
        <v>#DIV/0!</v>
      </c>
    </row>
    <row r="86" spans="1:32">
      <c r="A86" s="2441" t="s">
        <v>2634</v>
      </c>
      <c r="B86" s="3221"/>
      <c r="C86" s="3221"/>
      <c r="D86" s="3221"/>
      <c r="E86" s="3221"/>
      <c r="F86" s="3221"/>
      <c r="G86" s="3221"/>
      <c r="H86" s="3221"/>
      <c r="I86" s="3221"/>
      <c r="J86" s="3222">
        <f t="shared" si="43"/>
        <v>0</v>
      </c>
      <c r="K86" s="2443"/>
      <c r="L86" s="2441" t="s">
        <v>2634</v>
      </c>
      <c r="M86" s="3192"/>
      <c r="N86" s="2442"/>
      <c r="O86" s="2440"/>
      <c r="P86" s="2440"/>
      <c r="Q86" s="2440"/>
      <c r="R86" s="2440"/>
      <c r="S86" s="2440"/>
      <c r="T86" s="2440"/>
      <c r="U86" s="2440"/>
      <c r="V86" s="788"/>
      <c r="W86" s="2441" t="s">
        <v>2634</v>
      </c>
      <c r="X86" s="2444" t="e">
        <f t="shared" ref="X86:AF86" si="45">M86/B86</f>
        <v>#DIV/0!</v>
      </c>
      <c r="Y86" s="2445" t="e">
        <f t="shared" si="45"/>
        <v>#DIV/0!</v>
      </c>
      <c r="Z86" s="2445" t="e">
        <f t="shared" si="45"/>
        <v>#DIV/0!</v>
      </c>
      <c r="AA86" s="2445" t="e">
        <f t="shared" si="45"/>
        <v>#DIV/0!</v>
      </c>
      <c r="AB86" s="2445" t="e">
        <f t="shared" si="45"/>
        <v>#DIV/0!</v>
      </c>
      <c r="AC86" s="2445" t="e">
        <f t="shared" si="45"/>
        <v>#DIV/0!</v>
      </c>
      <c r="AD86" s="2445" t="e">
        <f t="shared" si="45"/>
        <v>#DIV/0!</v>
      </c>
      <c r="AE86" s="2445" t="e">
        <f t="shared" si="45"/>
        <v>#DIV/0!</v>
      </c>
      <c r="AF86" s="2446" t="e">
        <f t="shared" si="45"/>
        <v>#DIV/0!</v>
      </c>
    </row>
    <row r="87" spans="1:32">
      <c r="A87" s="298" t="s">
        <v>1538</v>
      </c>
      <c r="B87" s="896">
        <f>SUM(B85,B73,B69)+B86</f>
        <v>0</v>
      </c>
      <c r="C87" s="896">
        <f t="shared" ref="C87:J87" si="46">SUM(C85,C73,C69)+C86</f>
        <v>0</v>
      </c>
      <c r="D87" s="896">
        <f t="shared" si="46"/>
        <v>0</v>
      </c>
      <c r="E87" s="896">
        <f t="shared" si="46"/>
        <v>0</v>
      </c>
      <c r="F87" s="896">
        <f t="shared" si="46"/>
        <v>0</v>
      </c>
      <c r="G87" s="896">
        <f t="shared" si="46"/>
        <v>0</v>
      </c>
      <c r="H87" s="896">
        <f t="shared" si="46"/>
        <v>0</v>
      </c>
      <c r="I87" s="896">
        <f t="shared" si="46"/>
        <v>0</v>
      </c>
      <c r="J87" s="896">
        <f t="shared" si="46"/>
        <v>0</v>
      </c>
      <c r="K87" s="899"/>
      <c r="L87" s="298" t="s">
        <v>1538</v>
      </c>
      <c r="M87" s="3193">
        <f t="shared" ref="M87:U87" si="47">B37-B87</f>
        <v>0</v>
      </c>
      <c r="N87" s="896">
        <f t="shared" si="47"/>
        <v>0</v>
      </c>
      <c r="O87" s="896">
        <f t="shared" si="47"/>
        <v>0</v>
      </c>
      <c r="P87" s="896">
        <f t="shared" si="47"/>
        <v>0</v>
      </c>
      <c r="Q87" s="896">
        <f t="shared" si="47"/>
        <v>0</v>
      </c>
      <c r="R87" s="896">
        <f t="shared" si="47"/>
        <v>0</v>
      </c>
      <c r="S87" s="896">
        <f t="shared" si="47"/>
        <v>0</v>
      </c>
      <c r="T87" s="896">
        <f t="shared" si="47"/>
        <v>0</v>
      </c>
      <c r="U87" s="896">
        <f t="shared" si="47"/>
        <v>0</v>
      </c>
      <c r="W87" s="298" t="s">
        <v>1538</v>
      </c>
      <c r="X87" s="955" t="e">
        <f t="shared" si="38"/>
        <v>#DIV/0!</v>
      </c>
      <c r="Y87" s="955" t="e">
        <f t="shared" si="29"/>
        <v>#DIV/0!</v>
      </c>
      <c r="Z87" s="955" t="e">
        <f t="shared" si="30"/>
        <v>#DIV/0!</v>
      </c>
      <c r="AA87" s="955" t="e">
        <f t="shared" si="31"/>
        <v>#DIV/0!</v>
      </c>
      <c r="AB87" s="955" t="e">
        <f t="shared" si="32"/>
        <v>#DIV/0!</v>
      </c>
      <c r="AC87" s="955" t="e">
        <f t="shared" si="33"/>
        <v>#DIV/0!</v>
      </c>
      <c r="AD87" s="955" t="e">
        <f t="shared" si="34"/>
        <v>#DIV/0!</v>
      </c>
      <c r="AE87" s="955" t="e">
        <f t="shared" si="35"/>
        <v>#DIV/0!</v>
      </c>
      <c r="AF87" s="955" t="e">
        <f t="shared" si="36"/>
        <v>#DIV/0!</v>
      </c>
    </row>
    <row r="88" spans="1:32" s="917" customFormat="1">
      <c r="A88" s="299" t="s">
        <v>1539</v>
      </c>
      <c r="B88" s="956"/>
      <c r="C88" s="956"/>
      <c r="D88" s="956"/>
      <c r="E88" s="956"/>
      <c r="F88" s="956"/>
      <c r="G88" s="956"/>
      <c r="H88" s="956"/>
      <c r="I88" s="956"/>
      <c r="J88" s="898"/>
      <c r="K88" s="916"/>
      <c r="L88" s="299" t="s">
        <v>1539</v>
      </c>
      <c r="M88" s="3194"/>
      <c r="N88" s="956"/>
      <c r="O88" s="957"/>
      <c r="P88" s="956"/>
      <c r="Q88" s="956"/>
      <c r="R88" s="956"/>
      <c r="S88" s="956"/>
      <c r="T88" s="956"/>
      <c r="U88" s="898"/>
      <c r="W88" s="299" t="s">
        <v>1539</v>
      </c>
      <c r="X88" s="958" t="e">
        <f t="shared" si="38"/>
        <v>#DIV/0!</v>
      </c>
      <c r="Y88" s="958" t="e">
        <f t="shared" si="29"/>
        <v>#DIV/0!</v>
      </c>
      <c r="Z88" s="959" t="e">
        <f t="shared" si="30"/>
        <v>#DIV/0!</v>
      </c>
      <c r="AA88" s="958" t="e">
        <f t="shared" si="31"/>
        <v>#DIV/0!</v>
      </c>
      <c r="AB88" s="958" t="e">
        <f t="shared" si="32"/>
        <v>#DIV/0!</v>
      </c>
      <c r="AC88" s="958" t="e">
        <f t="shared" si="33"/>
        <v>#DIV/0!</v>
      </c>
      <c r="AD88" s="958" t="e">
        <f t="shared" si="34"/>
        <v>#DIV/0!</v>
      </c>
      <c r="AE88" s="958" t="e">
        <f t="shared" si="35"/>
        <v>#DIV/0!</v>
      </c>
      <c r="AF88" s="960" t="e">
        <f t="shared" si="36"/>
        <v>#DIV/0!</v>
      </c>
    </row>
    <row r="89" spans="1:32">
      <c r="A89" s="55" t="s">
        <v>688</v>
      </c>
      <c r="B89" s="924"/>
      <c r="C89" s="924"/>
      <c r="D89" s="924"/>
      <c r="E89" s="924"/>
      <c r="F89" s="924"/>
      <c r="G89" s="924"/>
      <c r="H89" s="924"/>
      <c r="I89" s="924"/>
      <c r="J89" s="900">
        <f>SUM(B89:I89)</f>
        <v>0</v>
      </c>
      <c r="K89" s="899"/>
      <c r="L89" s="55" t="s">
        <v>688</v>
      </c>
      <c r="M89" s="3189">
        <f t="shared" ref="M89:U94" si="48">B39-B89</f>
        <v>0</v>
      </c>
      <c r="N89" s="924">
        <f t="shared" si="48"/>
        <v>0</v>
      </c>
      <c r="O89" s="924">
        <f t="shared" si="48"/>
        <v>0</v>
      </c>
      <c r="P89" s="924">
        <f t="shared" si="48"/>
        <v>0</v>
      </c>
      <c r="Q89" s="924">
        <f t="shared" si="48"/>
        <v>0</v>
      </c>
      <c r="R89" s="924">
        <f t="shared" si="48"/>
        <v>0</v>
      </c>
      <c r="S89" s="924">
        <f t="shared" si="48"/>
        <v>0</v>
      </c>
      <c r="T89" s="961">
        <f t="shared" si="48"/>
        <v>0</v>
      </c>
      <c r="U89" s="900">
        <f t="shared" si="48"/>
        <v>0</v>
      </c>
      <c r="W89" s="55" t="s">
        <v>688</v>
      </c>
      <c r="X89" s="941" t="e">
        <f t="shared" si="38"/>
        <v>#DIV/0!</v>
      </c>
      <c r="Y89" s="927" t="e">
        <f t="shared" si="29"/>
        <v>#DIV/0!</v>
      </c>
      <c r="Z89" s="927" t="e">
        <f t="shared" si="30"/>
        <v>#DIV/0!</v>
      </c>
      <c r="AA89" s="927" t="e">
        <f t="shared" si="31"/>
        <v>#DIV/0!</v>
      </c>
      <c r="AB89" s="927" t="e">
        <f t="shared" si="32"/>
        <v>#DIV/0!</v>
      </c>
      <c r="AC89" s="927" t="e">
        <f t="shared" si="33"/>
        <v>#DIV/0!</v>
      </c>
      <c r="AD89" s="927" t="e">
        <f t="shared" si="34"/>
        <v>#DIV/0!</v>
      </c>
      <c r="AE89" s="962" t="e">
        <f t="shared" si="35"/>
        <v>#DIV/0!</v>
      </c>
      <c r="AF89" s="950" t="e">
        <f t="shared" si="36"/>
        <v>#DIV/0!</v>
      </c>
    </row>
    <row r="90" spans="1:32">
      <c r="A90" s="55" t="s">
        <v>478</v>
      </c>
      <c r="B90" s="924"/>
      <c r="C90" s="924"/>
      <c r="D90" s="924"/>
      <c r="E90" s="924"/>
      <c r="F90" s="924"/>
      <c r="G90" s="924"/>
      <c r="H90" s="924"/>
      <c r="I90" s="924"/>
      <c r="J90" s="900">
        <f>SUM(B90:I90)</f>
        <v>0</v>
      </c>
      <c r="K90" s="899"/>
      <c r="L90" s="55" t="s">
        <v>478</v>
      </c>
      <c r="M90" s="3185">
        <f t="shared" si="48"/>
        <v>0</v>
      </c>
      <c r="N90" s="924">
        <f t="shared" si="48"/>
        <v>0</v>
      </c>
      <c r="O90" s="924">
        <f t="shared" si="48"/>
        <v>0</v>
      </c>
      <c r="P90" s="924">
        <f t="shared" si="48"/>
        <v>0</v>
      </c>
      <c r="Q90" s="924">
        <f t="shared" si="48"/>
        <v>0</v>
      </c>
      <c r="R90" s="924">
        <f t="shared" si="48"/>
        <v>0</v>
      </c>
      <c r="S90" s="924">
        <f t="shared" si="48"/>
        <v>0</v>
      </c>
      <c r="T90" s="961">
        <f t="shared" si="48"/>
        <v>0</v>
      </c>
      <c r="U90" s="900">
        <f t="shared" si="48"/>
        <v>0</v>
      </c>
      <c r="W90" s="55" t="s">
        <v>478</v>
      </c>
      <c r="X90" s="926" t="e">
        <f t="shared" si="38"/>
        <v>#DIV/0!</v>
      </c>
      <c r="Y90" s="927" t="e">
        <f t="shared" si="29"/>
        <v>#DIV/0!</v>
      </c>
      <c r="Z90" s="927" t="e">
        <f t="shared" si="30"/>
        <v>#DIV/0!</v>
      </c>
      <c r="AA90" s="927" t="e">
        <f t="shared" si="31"/>
        <v>#DIV/0!</v>
      </c>
      <c r="AB90" s="927" t="e">
        <f t="shared" si="32"/>
        <v>#DIV/0!</v>
      </c>
      <c r="AC90" s="927" t="e">
        <f t="shared" si="33"/>
        <v>#DIV/0!</v>
      </c>
      <c r="AD90" s="927" t="e">
        <f t="shared" si="34"/>
        <v>#DIV/0!</v>
      </c>
      <c r="AE90" s="962" t="e">
        <f t="shared" si="35"/>
        <v>#DIV/0!</v>
      </c>
      <c r="AF90" s="950" t="e">
        <f t="shared" si="36"/>
        <v>#DIV/0!</v>
      </c>
    </row>
    <row r="91" spans="1:32">
      <c r="A91" s="55" t="s">
        <v>18</v>
      </c>
      <c r="B91" s="924"/>
      <c r="C91" s="924"/>
      <c r="D91" s="924"/>
      <c r="E91" s="924"/>
      <c r="F91" s="924"/>
      <c r="G91" s="924"/>
      <c r="H91" s="924"/>
      <c r="I91" s="924"/>
      <c r="J91" s="900">
        <f>SUM(B91:I91)</f>
        <v>0</v>
      </c>
      <c r="K91" s="899"/>
      <c r="L91" s="55" t="s">
        <v>18</v>
      </c>
      <c r="M91" s="3185">
        <f t="shared" si="48"/>
        <v>0</v>
      </c>
      <c r="N91" s="924">
        <f t="shared" si="48"/>
        <v>0</v>
      </c>
      <c r="O91" s="924">
        <f t="shared" si="48"/>
        <v>0</v>
      </c>
      <c r="P91" s="924">
        <f t="shared" si="48"/>
        <v>0</v>
      </c>
      <c r="Q91" s="924">
        <f t="shared" si="48"/>
        <v>0</v>
      </c>
      <c r="R91" s="924">
        <f t="shared" si="48"/>
        <v>0</v>
      </c>
      <c r="S91" s="924">
        <f t="shared" si="48"/>
        <v>0</v>
      </c>
      <c r="T91" s="961">
        <f t="shared" si="48"/>
        <v>0</v>
      </c>
      <c r="U91" s="900">
        <f t="shared" si="48"/>
        <v>0</v>
      </c>
      <c r="W91" s="55" t="s">
        <v>18</v>
      </c>
      <c r="X91" s="926" t="e">
        <f t="shared" si="38"/>
        <v>#DIV/0!</v>
      </c>
      <c r="Y91" s="927" t="e">
        <f t="shared" si="29"/>
        <v>#DIV/0!</v>
      </c>
      <c r="Z91" s="927" t="e">
        <f t="shared" si="30"/>
        <v>#DIV/0!</v>
      </c>
      <c r="AA91" s="927" t="e">
        <f t="shared" si="31"/>
        <v>#DIV/0!</v>
      </c>
      <c r="AB91" s="927" t="e">
        <f t="shared" si="32"/>
        <v>#DIV/0!</v>
      </c>
      <c r="AC91" s="927" t="e">
        <f t="shared" si="33"/>
        <v>#DIV/0!</v>
      </c>
      <c r="AD91" s="927" t="e">
        <f t="shared" si="34"/>
        <v>#DIV/0!</v>
      </c>
      <c r="AE91" s="962" t="e">
        <f t="shared" si="35"/>
        <v>#DIV/0!</v>
      </c>
      <c r="AF91" s="950" t="e">
        <f t="shared" si="36"/>
        <v>#DIV/0!</v>
      </c>
    </row>
    <row r="92" spans="1:32">
      <c r="A92" s="126" t="s">
        <v>689</v>
      </c>
      <c r="B92" s="945"/>
      <c r="C92" s="945"/>
      <c r="D92" s="945"/>
      <c r="E92" s="945"/>
      <c r="F92" s="945"/>
      <c r="G92" s="945"/>
      <c r="H92" s="945"/>
      <c r="I92" s="945"/>
      <c r="J92" s="901">
        <f>SUM(B92:I92)</f>
        <v>0</v>
      </c>
      <c r="K92" s="899"/>
      <c r="L92" s="126" t="s">
        <v>689</v>
      </c>
      <c r="M92" s="3185">
        <f t="shared" si="48"/>
        <v>0</v>
      </c>
      <c r="N92" s="945">
        <f t="shared" si="48"/>
        <v>0</v>
      </c>
      <c r="O92" s="945">
        <f t="shared" si="48"/>
        <v>0</v>
      </c>
      <c r="P92" s="945">
        <f t="shared" si="48"/>
        <v>0</v>
      </c>
      <c r="Q92" s="945">
        <f t="shared" si="48"/>
        <v>0</v>
      </c>
      <c r="R92" s="945">
        <f t="shared" si="48"/>
        <v>0</v>
      </c>
      <c r="S92" s="945">
        <f t="shared" si="48"/>
        <v>0</v>
      </c>
      <c r="T92" s="963">
        <f t="shared" si="48"/>
        <v>0</v>
      </c>
      <c r="U92" s="901">
        <f t="shared" si="48"/>
        <v>0</v>
      </c>
      <c r="W92" s="126" t="s">
        <v>689</v>
      </c>
      <c r="X92" s="926" t="e">
        <f t="shared" si="38"/>
        <v>#DIV/0!</v>
      </c>
      <c r="Y92" s="947" t="e">
        <f t="shared" si="29"/>
        <v>#DIV/0!</v>
      </c>
      <c r="Z92" s="947" t="e">
        <f t="shared" si="30"/>
        <v>#DIV/0!</v>
      </c>
      <c r="AA92" s="947" t="e">
        <f t="shared" si="31"/>
        <v>#DIV/0!</v>
      </c>
      <c r="AB92" s="947" t="e">
        <f t="shared" si="32"/>
        <v>#DIV/0!</v>
      </c>
      <c r="AC92" s="947" t="e">
        <f t="shared" si="33"/>
        <v>#DIV/0!</v>
      </c>
      <c r="AD92" s="947" t="e">
        <f t="shared" si="34"/>
        <v>#DIV/0!</v>
      </c>
      <c r="AE92" s="964" t="e">
        <f t="shared" si="35"/>
        <v>#DIV/0!</v>
      </c>
      <c r="AF92" s="965" t="e">
        <f t="shared" si="36"/>
        <v>#DIV/0!</v>
      </c>
    </row>
    <row r="93" spans="1:32">
      <c r="A93" s="125" t="s">
        <v>479</v>
      </c>
      <c r="B93" s="903">
        <f>SUM(B89:B92)</f>
        <v>0</v>
      </c>
      <c r="C93" s="903">
        <f t="shared" ref="C93:I93" si="49">SUM(C89:C92)</f>
        <v>0</v>
      </c>
      <c r="D93" s="903">
        <f t="shared" si="49"/>
        <v>0</v>
      </c>
      <c r="E93" s="903">
        <f t="shared" si="49"/>
        <v>0</v>
      </c>
      <c r="F93" s="903">
        <f t="shared" si="49"/>
        <v>0</v>
      </c>
      <c r="G93" s="903">
        <f t="shared" si="49"/>
        <v>0</v>
      </c>
      <c r="H93" s="903">
        <f t="shared" si="49"/>
        <v>0</v>
      </c>
      <c r="I93" s="903">
        <f t="shared" si="49"/>
        <v>0</v>
      </c>
      <c r="J93" s="903">
        <f>SUM(J89:J92)</f>
        <v>0</v>
      </c>
      <c r="K93" s="899"/>
      <c r="L93" s="125" t="s">
        <v>479</v>
      </c>
      <c r="M93" s="3195">
        <f t="shared" si="48"/>
        <v>0</v>
      </c>
      <c r="N93" s="903">
        <f t="shared" si="48"/>
        <v>0</v>
      </c>
      <c r="O93" s="904">
        <f t="shared" si="48"/>
        <v>0</v>
      </c>
      <c r="P93" s="905">
        <f t="shared" si="48"/>
        <v>0</v>
      </c>
      <c r="Q93" s="905">
        <f t="shared" si="48"/>
        <v>0</v>
      </c>
      <c r="R93" s="905">
        <f t="shared" si="48"/>
        <v>0</v>
      </c>
      <c r="S93" s="905">
        <f t="shared" si="48"/>
        <v>0</v>
      </c>
      <c r="T93" s="905">
        <f t="shared" si="48"/>
        <v>0</v>
      </c>
      <c r="U93" s="903">
        <f t="shared" si="48"/>
        <v>0</v>
      </c>
      <c r="W93" s="125" t="s">
        <v>479</v>
      </c>
      <c r="X93" s="966" t="e">
        <f t="shared" si="38"/>
        <v>#DIV/0!</v>
      </c>
      <c r="Y93" s="967" t="e">
        <f t="shared" si="29"/>
        <v>#DIV/0!</v>
      </c>
      <c r="Z93" s="968" t="e">
        <f t="shared" si="30"/>
        <v>#DIV/0!</v>
      </c>
      <c r="AA93" s="969" t="e">
        <f t="shared" si="31"/>
        <v>#DIV/0!</v>
      </c>
      <c r="AB93" s="969" t="e">
        <f t="shared" si="32"/>
        <v>#DIV/0!</v>
      </c>
      <c r="AC93" s="969" t="e">
        <f t="shared" si="33"/>
        <v>#DIV/0!</v>
      </c>
      <c r="AD93" s="969" t="e">
        <f t="shared" si="34"/>
        <v>#DIV/0!</v>
      </c>
      <c r="AE93" s="969" t="e">
        <f t="shared" si="35"/>
        <v>#DIV/0!</v>
      </c>
      <c r="AF93" s="967" t="e">
        <f t="shared" si="36"/>
        <v>#DIV/0!</v>
      </c>
    </row>
    <row r="94" spans="1:32" ht="25.5">
      <c r="A94" s="125" t="s">
        <v>690</v>
      </c>
      <c r="B94" s="902">
        <f>+B93+B87</f>
        <v>0</v>
      </c>
      <c r="C94" s="902">
        <f t="shared" ref="C94:I94" si="50">+C93+C87</f>
        <v>0</v>
      </c>
      <c r="D94" s="902">
        <f t="shared" si="50"/>
        <v>0</v>
      </c>
      <c r="E94" s="902">
        <f t="shared" si="50"/>
        <v>0</v>
      </c>
      <c r="F94" s="902">
        <f t="shared" si="50"/>
        <v>0</v>
      </c>
      <c r="G94" s="902">
        <f t="shared" si="50"/>
        <v>0</v>
      </c>
      <c r="H94" s="902">
        <f t="shared" si="50"/>
        <v>0</v>
      </c>
      <c r="I94" s="902">
        <f t="shared" si="50"/>
        <v>0</v>
      </c>
      <c r="J94" s="902">
        <f>+J93+J87</f>
        <v>0</v>
      </c>
      <c r="K94" s="899"/>
      <c r="L94" s="125" t="s">
        <v>690</v>
      </c>
      <c r="M94" s="3195">
        <f t="shared" si="48"/>
        <v>0</v>
      </c>
      <c r="N94" s="902">
        <f t="shared" si="48"/>
        <v>0</v>
      </c>
      <c r="O94" s="902">
        <f t="shared" si="48"/>
        <v>0</v>
      </c>
      <c r="P94" s="902">
        <f t="shared" si="48"/>
        <v>0</v>
      </c>
      <c r="Q94" s="902">
        <f t="shared" si="48"/>
        <v>0</v>
      </c>
      <c r="R94" s="902">
        <f t="shared" si="48"/>
        <v>0</v>
      </c>
      <c r="S94" s="902">
        <f t="shared" si="48"/>
        <v>0</v>
      </c>
      <c r="T94" s="902">
        <f t="shared" si="48"/>
        <v>0</v>
      </c>
      <c r="U94" s="902">
        <f t="shared" si="48"/>
        <v>0</v>
      </c>
      <c r="W94" s="125" t="s">
        <v>690</v>
      </c>
      <c r="X94" s="966" t="e">
        <f t="shared" si="38"/>
        <v>#DIV/0!</v>
      </c>
      <c r="Y94" s="966" t="e">
        <f t="shared" si="29"/>
        <v>#DIV/0!</v>
      </c>
      <c r="Z94" s="966" t="e">
        <f t="shared" si="30"/>
        <v>#DIV/0!</v>
      </c>
      <c r="AA94" s="966" t="e">
        <f t="shared" si="31"/>
        <v>#DIV/0!</v>
      </c>
      <c r="AB94" s="966" t="e">
        <f t="shared" si="32"/>
        <v>#DIV/0!</v>
      </c>
      <c r="AC94" s="966" t="e">
        <f t="shared" si="33"/>
        <v>#DIV/0!</v>
      </c>
      <c r="AD94" s="966" t="e">
        <f t="shared" si="34"/>
        <v>#DIV/0!</v>
      </c>
      <c r="AE94" s="966" t="e">
        <f t="shared" si="35"/>
        <v>#DIV/0!</v>
      </c>
      <c r="AF94" s="966" t="e">
        <f t="shared" si="36"/>
        <v>#DIV/0!</v>
      </c>
    </row>
    <row r="95" spans="1:32">
      <c r="B95" s="899"/>
      <c r="C95" s="899"/>
      <c r="D95" s="121"/>
      <c r="E95" s="899"/>
      <c r="F95" s="899"/>
      <c r="G95" s="899"/>
      <c r="H95" s="899"/>
      <c r="I95" s="899"/>
      <c r="J95" s="899"/>
      <c r="K95" s="899"/>
      <c r="M95" s="906"/>
      <c r="N95" s="899"/>
      <c r="O95" s="121"/>
      <c r="P95" s="899"/>
      <c r="Q95" s="899"/>
      <c r="R95" s="899"/>
      <c r="S95" s="899"/>
      <c r="T95" s="899"/>
      <c r="U95" s="899"/>
      <c r="X95" s="906"/>
      <c r="Y95" s="899"/>
      <c r="Z95" s="121"/>
      <c r="AA95" s="899"/>
      <c r="AB95" s="899"/>
      <c r="AC95" s="899"/>
      <c r="AD95" s="899"/>
      <c r="AE95" s="899"/>
      <c r="AF95" s="899"/>
    </row>
    <row r="96" spans="1:32">
      <c r="A96" s="907" t="s">
        <v>1543</v>
      </c>
      <c r="B96" s="908"/>
      <c r="C96" s="908"/>
      <c r="D96" s="908"/>
      <c r="E96" s="908"/>
      <c r="F96" s="908"/>
      <c r="G96" s="908"/>
      <c r="H96" s="908"/>
      <c r="I96" s="908"/>
      <c r="J96" s="909"/>
      <c r="K96" s="899"/>
      <c r="L96" s="907" t="s">
        <v>1543</v>
      </c>
      <c r="M96" s="970"/>
      <c r="N96" s="908"/>
      <c r="O96" s="908"/>
      <c r="P96" s="908"/>
      <c r="Q96" s="908"/>
      <c r="R96" s="908"/>
      <c r="S96" s="908"/>
      <c r="T96" s="908"/>
      <c r="U96" s="909"/>
      <c r="W96" s="907" t="s">
        <v>1543</v>
      </c>
      <c r="X96" s="970"/>
      <c r="Y96" s="908"/>
      <c r="Z96" s="908"/>
      <c r="AA96" s="908"/>
      <c r="AB96" s="908"/>
      <c r="AC96" s="908"/>
      <c r="AD96" s="908"/>
      <c r="AE96" s="908"/>
      <c r="AF96" s="909"/>
    </row>
    <row r="97" spans="1:32">
      <c r="A97" s="325" t="s">
        <v>14</v>
      </c>
      <c r="B97" s="971"/>
      <c r="C97" s="971"/>
      <c r="D97" s="971"/>
      <c r="E97" s="971"/>
      <c r="F97" s="971"/>
      <c r="G97" s="971"/>
      <c r="H97" s="971"/>
      <c r="I97" s="971"/>
      <c r="J97" s="911">
        <f>SUM(B97:I97)</f>
        <v>0</v>
      </c>
      <c r="K97" s="899"/>
      <c r="L97" s="325" t="s">
        <v>14</v>
      </c>
      <c r="M97" s="971">
        <f t="shared" ref="M97:U101" si="51">B47-B97</f>
        <v>0</v>
      </c>
      <c r="N97" s="971">
        <f t="shared" si="51"/>
        <v>0</v>
      </c>
      <c r="O97" s="971">
        <f t="shared" si="51"/>
        <v>0</v>
      </c>
      <c r="P97" s="971">
        <f t="shared" si="51"/>
        <v>0</v>
      </c>
      <c r="Q97" s="971">
        <f t="shared" si="51"/>
        <v>0</v>
      </c>
      <c r="R97" s="971">
        <f t="shared" si="51"/>
        <v>0</v>
      </c>
      <c r="S97" s="971">
        <f t="shared" si="51"/>
        <v>0</v>
      </c>
      <c r="T97" s="971">
        <f t="shared" si="51"/>
        <v>0</v>
      </c>
      <c r="U97" s="911">
        <f t="shared" si="51"/>
        <v>0</v>
      </c>
      <c r="W97" s="325" t="s">
        <v>14</v>
      </c>
      <c r="X97" s="971" t="e">
        <f t="shared" ref="X97:X102" si="52">M97/B97</f>
        <v>#DIV/0!</v>
      </c>
      <c r="Y97" s="971" t="e">
        <f t="shared" ref="Y97:Y102" si="53">N97/C97</f>
        <v>#DIV/0!</v>
      </c>
      <c r="Z97" s="971" t="e">
        <f t="shared" ref="Z97:Z102" si="54">O97/D97</f>
        <v>#DIV/0!</v>
      </c>
      <c r="AA97" s="971" t="e">
        <f t="shared" ref="AA97:AA102" si="55">P97/E97</f>
        <v>#DIV/0!</v>
      </c>
      <c r="AB97" s="971" t="e">
        <f t="shared" ref="AB97:AB102" si="56">Q97/F97</f>
        <v>#DIV/0!</v>
      </c>
      <c r="AC97" s="971" t="e">
        <f t="shared" ref="AC97:AC102" si="57">R97/G97</f>
        <v>#DIV/0!</v>
      </c>
      <c r="AD97" s="971" t="e">
        <f t="shared" ref="AD97:AD102" si="58">S97/H97</f>
        <v>#DIV/0!</v>
      </c>
      <c r="AE97" s="971" t="e">
        <f t="shared" ref="AE97:AE102" si="59">T97/I97</f>
        <v>#DIV/0!</v>
      </c>
      <c r="AF97" s="911" t="e">
        <f t="shared" ref="AF97:AF102" si="60">U97/J97</f>
        <v>#DIV/0!</v>
      </c>
    </row>
    <row r="98" spans="1:32">
      <c r="A98" s="325" t="s">
        <v>636</v>
      </c>
      <c r="B98" s="972"/>
      <c r="C98" s="972"/>
      <c r="D98" s="972"/>
      <c r="E98" s="972"/>
      <c r="F98" s="972"/>
      <c r="G98" s="972"/>
      <c r="H98" s="972"/>
      <c r="I98" s="972"/>
      <c r="J98" s="910">
        <f>SUM(B98:I98)</f>
        <v>0</v>
      </c>
      <c r="K98" s="899"/>
      <c r="L98" s="325" t="s">
        <v>636</v>
      </c>
      <c r="M98" s="972">
        <f t="shared" si="51"/>
        <v>0</v>
      </c>
      <c r="N98" s="972">
        <f t="shared" si="51"/>
        <v>0</v>
      </c>
      <c r="O98" s="972">
        <f t="shared" si="51"/>
        <v>0</v>
      </c>
      <c r="P98" s="972">
        <f t="shared" si="51"/>
        <v>0</v>
      </c>
      <c r="Q98" s="972">
        <f t="shared" si="51"/>
        <v>0</v>
      </c>
      <c r="R98" s="972">
        <f t="shared" si="51"/>
        <v>0</v>
      </c>
      <c r="S98" s="972">
        <f t="shared" si="51"/>
        <v>0</v>
      </c>
      <c r="T98" s="972">
        <f t="shared" si="51"/>
        <v>0</v>
      </c>
      <c r="U98" s="910">
        <f t="shared" si="51"/>
        <v>0</v>
      </c>
      <c r="W98" s="325" t="s">
        <v>636</v>
      </c>
      <c r="X98" s="972" t="e">
        <f t="shared" si="52"/>
        <v>#DIV/0!</v>
      </c>
      <c r="Y98" s="972" t="e">
        <f t="shared" si="53"/>
        <v>#DIV/0!</v>
      </c>
      <c r="Z98" s="972" t="e">
        <f t="shared" si="54"/>
        <v>#DIV/0!</v>
      </c>
      <c r="AA98" s="972" t="e">
        <f t="shared" si="55"/>
        <v>#DIV/0!</v>
      </c>
      <c r="AB98" s="972" t="e">
        <f t="shared" si="56"/>
        <v>#DIV/0!</v>
      </c>
      <c r="AC98" s="972" t="e">
        <f t="shared" si="57"/>
        <v>#DIV/0!</v>
      </c>
      <c r="AD98" s="972" t="e">
        <f t="shared" si="58"/>
        <v>#DIV/0!</v>
      </c>
      <c r="AE98" s="972" t="e">
        <f t="shared" si="59"/>
        <v>#DIV/0!</v>
      </c>
      <c r="AF98" s="910" t="e">
        <f t="shared" si="60"/>
        <v>#DIV/0!</v>
      </c>
    </row>
    <row r="99" spans="1:32">
      <c r="A99" s="325" t="s">
        <v>2424</v>
      </c>
      <c r="B99" s="972"/>
      <c r="C99" s="972"/>
      <c r="D99" s="972"/>
      <c r="E99" s="972"/>
      <c r="F99" s="972"/>
      <c r="G99" s="972"/>
      <c r="H99" s="972"/>
      <c r="I99" s="972"/>
      <c r="J99" s="910">
        <f>SUM(B99:I99)</f>
        <v>0</v>
      </c>
      <c r="K99" s="899"/>
      <c r="L99" s="325" t="s">
        <v>2424</v>
      </c>
      <c r="M99" s="972">
        <f t="shared" si="51"/>
        <v>0</v>
      </c>
      <c r="N99" s="972">
        <f t="shared" si="51"/>
        <v>0</v>
      </c>
      <c r="O99" s="972">
        <f t="shared" si="51"/>
        <v>0</v>
      </c>
      <c r="P99" s="972">
        <f t="shared" si="51"/>
        <v>0</v>
      </c>
      <c r="Q99" s="972">
        <f t="shared" si="51"/>
        <v>0</v>
      </c>
      <c r="R99" s="972">
        <f t="shared" si="51"/>
        <v>0</v>
      </c>
      <c r="S99" s="972">
        <f t="shared" si="51"/>
        <v>0</v>
      </c>
      <c r="T99" s="972">
        <f t="shared" si="51"/>
        <v>0</v>
      </c>
      <c r="U99" s="910">
        <f t="shared" si="51"/>
        <v>0</v>
      </c>
      <c r="W99" s="325" t="s">
        <v>2424</v>
      </c>
      <c r="X99" s="972" t="e">
        <f t="shared" si="52"/>
        <v>#DIV/0!</v>
      </c>
      <c r="Y99" s="972" t="e">
        <f t="shared" si="53"/>
        <v>#DIV/0!</v>
      </c>
      <c r="Z99" s="972" t="e">
        <f t="shared" si="54"/>
        <v>#DIV/0!</v>
      </c>
      <c r="AA99" s="972" t="e">
        <f t="shared" si="55"/>
        <v>#DIV/0!</v>
      </c>
      <c r="AB99" s="972" t="e">
        <f t="shared" si="56"/>
        <v>#DIV/0!</v>
      </c>
      <c r="AC99" s="972" t="e">
        <f t="shared" si="57"/>
        <v>#DIV/0!</v>
      </c>
      <c r="AD99" s="972" t="e">
        <f t="shared" si="58"/>
        <v>#DIV/0!</v>
      </c>
      <c r="AE99" s="972" t="e">
        <f t="shared" si="59"/>
        <v>#DIV/0!</v>
      </c>
      <c r="AF99" s="910" t="e">
        <f t="shared" si="60"/>
        <v>#DIV/0!</v>
      </c>
    </row>
    <row r="100" spans="1:32">
      <c r="A100" s="55" t="s">
        <v>2518</v>
      </c>
      <c r="B100" s="972"/>
      <c r="C100" s="972"/>
      <c r="D100" s="972"/>
      <c r="E100" s="972"/>
      <c r="F100" s="972"/>
      <c r="G100" s="972"/>
      <c r="H100" s="972"/>
      <c r="I100" s="972"/>
      <c r="J100" s="910">
        <f>SUM(B100:I100)</f>
        <v>0</v>
      </c>
      <c r="K100" s="899"/>
      <c r="L100" s="326" t="s">
        <v>2518</v>
      </c>
      <c r="M100" s="972">
        <f t="shared" si="51"/>
        <v>0</v>
      </c>
      <c r="N100" s="972">
        <f t="shared" si="51"/>
        <v>0</v>
      </c>
      <c r="O100" s="972">
        <f t="shared" si="51"/>
        <v>0</v>
      </c>
      <c r="P100" s="972">
        <f t="shared" si="51"/>
        <v>0</v>
      </c>
      <c r="Q100" s="972">
        <f t="shared" si="51"/>
        <v>0</v>
      </c>
      <c r="R100" s="972">
        <f t="shared" si="51"/>
        <v>0</v>
      </c>
      <c r="S100" s="972">
        <f t="shared" si="51"/>
        <v>0</v>
      </c>
      <c r="T100" s="972">
        <f t="shared" si="51"/>
        <v>0</v>
      </c>
      <c r="U100" s="910">
        <f t="shared" si="51"/>
        <v>0</v>
      </c>
      <c r="W100" s="326" t="s">
        <v>2518</v>
      </c>
      <c r="X100" s="972" t="e">
        <f t="shared" si="52"/>
        <v>#DIV/0!</v>
      </c>
      <c r="Y100" s="972" t="e">
        <f t="shared" si="53"/>
        <v>#DIV/0!</v>
      </c>
      <c r="Z100" s="972" t="e">
        <f t="shared" si="54"/>
        <v>#DIV/0!</v>
      </c>
      <c r="AA100" s="972" t="e">
        <f t="shared" si="55"/>
        <v>#DIV/0!</v>
      </c>
      <c r="AB100" s="972" t="e">
        <f t="shared" si="56"/>
        <v>#DIV/0!</v>
      </c>
      <c r="AC100" s="972" t="e">
        <f t="shared" si="57"/>
        <v>#DIV/0!</v>
      </c>
      <c r="AD100" s="972" t="e">
        <f t="shared" si="58"/>
        <v>#DIV/0!</v>
      </c>
      <c r="AE100" s="972" t="e">
        <f t="shared" si="59"/>
        <v>#DIV/0!</v>
      </c>
      <c r="AF100" s="910" t="e">
        <f t="shared" si="60"/>
        <v>#DIV/0!</v>
      </c>
    </row>
    <row r="101" spans="1:32">
      <c r="A101" s="326" t="s">
        <v>97</v>
      </c>
      <c r="B101" s="973"/>
      <c r="C101" s="973"/>
      <c r="D101" s="973"/>
      <c r="E101" s="973"/>
      <c r="F101" s="973"/>
      <c r="G101" s="973"/>
      <c r="H101" s="973"/>
      <c r="I101" s="973"/>
      <c r="J101" s="912"/>
      <c r="K101" s="899"/>
      <c r="L101" s="326" t="s">
        <v>97</v>
      </c>
      <c r="M101" s="972">
        <f t="shared" si="51"/>
        <v>0</v>
      </c>
      <c r="N101" s="972">
        <f t="shared" si="51"/>
        <v>0</v>
      </c>
      <c r="O101" s="972">
        <f t="shared" si="51"/>
        <v>0</v>
      </c>
      <c r="P101" s="972">
        <f t="shared" si="51"/>
        <v>0</v>
      </c>
      <c r="Q101" s="972">
        <f t="shared" si="51"/>
        <v>0</v>
      </c>
      <c r="R101" s="972">
        <f t="shared" si="51"/>
        <v>0</v>
      </c>
      <c r="S101" s="972">
        <f t="shared" si="51"/>
        <v>0</v>
      </c>
      <c r="T101" s="972">
        <f t="shared" si="51"/>
        <v>0</v>
      </c>
      <c r="U101" s="910">
        <f t="shared" si="51"/>
        <v>0</v>
      </c>
      <c r="W101" s="326" t="s">
        <v>97</v>
      </c>
      <c r="X101" s="972" t="e">
        <f t="shared" ref="X101:AF101" si="61">M101/B101</f>
        <v>#DIV/0!</v>
      </c>
      <c r="Y101" s="972" t="e">
        <f t="shared" si="61"/>
        <v>#DIV/0!</v>
      </c>
      <c r="Z101" s="972" t="e">
        <f t="shared" si="61"/>
        <v>#DIV/0!</v>
      </c>
      <c r="AA101" s="972" t="e">
        <f t="shared" si="61"/>
        <v>#DIV/0!</v>
      </c>
      <c r="AB101" s="972" t="e">
        <f t="shared" si="61"/>
        <v>#DIV/0!</v>
      </c>
      <c r="AC101" s="972" t="e">
        <f t="shared" si="61"/>
        <v>#DIV/0!</v>
      </c>
      <c r="AD101" s="972" t="e">
        <f t="shared" si="61"/>
        <v>#DIV/0!</v>
      </c>
      <c r="AE101" s="972" t="e">
        <f t="shared" si="61"/>
        <v>#DIV/0!</v>
      </c>
      <c r="AF101" s="910" t="e">
        <f t="shared" si="61"/>
        <v>#DIV/0!</v>
      </c>
    </row>
    <row r="102" spans="1:32">
      <c r="A102" s="327" t="s">
        <v>1544</v>
      </c>
      <c r="B102" s="913">
        <f t="shared" ref="B102:J102" si="62">SUM(B97:B101)</f>
        <v>0</v>
      </c>
      <c r="C102" s="913">
        <f t="shared" si="62"/>
        <v>0</v>
      </c>
      <c r="D102" s="913">
        <f t="shared" si="62"/>
        <v>0</v>
      </c>
      <c r="E102" s="913">
        <f t="shared" si="62"/>
        <v>0</v>
      </c>
      <c r="F102" s="913">
        <f t="shared" si="62"/>
        <v>0</v>
      </c>
      <c r="G102" s="913">
        <f t="shared" si="62"/>
        <v>0</v>
      </c>
      <c r="H102" s="913">
        <f t="shared" si="62"/>
        <v>0</v>
      </c>
      <c r="I102" s="913">
        <f t="shared" si="62"/>
        <v>0</v>
      </c>
      <c r="J102" s="913">
        <f t="shared" si="62"/>
        <v>0</v>
      </c>
      <c r="K102" s="899"/>
      <c r="L102" s="327" t="s">
        <v>1544</v>
      </c>
      <c r="M102" s="974">
        <f t="shared" ref="M102:U102" si="63">B52-B102</f>
        <v>0</v>
      </c>
      <c r="N102" s="975">
        <f t="shared" si="63"/>
        <v>0</v>
      </c>
      <c r="O102" s="976">
        <f t="shared" si="63"/>
        <v>0</v>
      </c>
      <c r="P102" s="975">
        <f t="shared" si="63"/>
        <v>0</v>
      </c>
      <c r="Q102" s="975">
        <f t="shared" si="63"/>
        <v>0</v>
      </c>
      <c r="R102" s="975">
        <f t="shared" si="63"/>
        <v>0</v>
      </c>
      <c r="S102" s="975">
        <f t="shared" si="63"/>
        <v>0</v>
      </c>
      <c r="T102" s="975">
        <f t="shared" si="63"/>
        <v>0</v>
      </c>
      <c r="U102" s="975">
        <f t="shared" si="63"/>
        <v>0</v>
      </c>
      <c r="W102" s="327" t="s">
        <v>1544</v>
      </c>
      <c r="X102" s="974" t="e">
        <f t="shared" si="52"/>
        <v>#DIV/0!</v>
      </c>
      <c r="Y102" s="975" t="e">
        <f t="shared" si="53"/>
        <v>#DIV/0!</v>
      </c>
      <c r="Z102" s="976" t="e">
        <f t="shared" si="54"/>
        <v>#DIV/0!</v>
      </c>
      <c r="AA102" s="975" t="e">
        <f t="shared" si="55"/>
        <v>#DIV/0!</v>
      </c>
      <c r="AB102" s="975" t="e">
        <f t="shared" si="56"/>
        <v>#DIV/0!</v>
      </c>
      <c r="AC102" s="975" t="e">
        <f t="shared" si="57"/>
        <v>#DIV/0!</v>
      </c>
      <c r="AD102" s="975" t="e">
        <f t="shared" si="58"/>
        <v>#DIV/0!</v>
      </c>
      <c r="AE102" s="975" t="e">
        <f t="shared" si="59"/>
        <v>#DIV/0!</v>
      </c>
      <c r="AF102" s="975" t="e">
        <f t="shared" si="60"/>
        <v>#DIV/0!</v>
      </c>
    </row>
    <row r="103" spans="1:32">
      <c r="A103" s="122"/>
      <c r="B103" s="915"/>
      <c r="C103" s="915"/>
      <c r="D103" s="123"/>
      <c r="E103" s="915"/>
      <c r="F103" s="915"/>
      <c r="G103" s="915"/>
      <c r="H103" s="915"/>
      <c r="I103" s="915"/>
      <c r="J103" s="915"/>
      <c r="K103" s="899"/>
      <c r="L103" s="122"/>
      <c r="M103" s="914"/>
      <c r="N103" s="915"/>
      <c r="O103" s="123"/>
      <c r="P103" s="915"/>
      <c r="Q103" s="915"/>
      <c r="R103" s="915"/>
      <c r="S103" s="915"/>
      <c r="T103" s="915"/>
      <c r="U103" s="915"/>
      <c r="W103" s="122"/>
      <c r="X103" s="914"/>
      <c r="Y103" s="915"/>
      <c r="Z103" s="123"/>
      <c r="AA103" s="915"/>
      <c r="AB103" s="915"/>
      <c r="AC103" s="915"/>
      <c r="AD103" s="915"/>
      <c r="AE103" s="915"/>
      <c r="AF103" s="915"/>
    </row>
    <row r="104" spans="1:32" ht="25.5">
      <c r="A104" s="124" t="s">
        <v>1545</v>
      </c>
      <c r="B104" s="305">
        <f t="shared" ref="B104:I104" si="64">+B94-B102</f>
        <v>0</v>
      </c>
      <c r="C104" s="305">
        <f t="shared" si="64"/>
        <v>0</v>
      </c>
      <c r="D104" s="305">
        <f t="shared" si="64"/>
        <v>0</v>
      </c>
      <c r="E104" s="305">
        <f t="shared" si="64"/>
        <v>0</v>
      </c>
      <c r="F104" s="305">
        <f t="shared" si="64"/>
        <v>0</v>
      </c>
      <c r="G104" s="305">
        <f t="shared" si="64"/>
        <v>0</v>
      </c>
      <c r="H104" s="305">
        <f t="shared" si="64"/>
        <v>0</v>
      </c>
      <c r="I104" s="305">
        <f t="shared" si="64"/>
        <v>0</v>
      </c>
      <c r="J104" s="305">
        <f>SUM(B104:I104)</f>
        <v>0</v>
      </c>
      <c r="K104" s="899"/>
      <c r="L104" s="124" t="s">
        <v>1545</v>
      </c>
      <c r="M104" s="305">
        <f t="shared" ref="M104:U104" si="65">B54-B104</f>
        <v>0</v>
      </c>
      <c r="N104" s="305">
        <f t="shared" si="65"/>
        <v>0</v>
      </c>
      <c r="O104" s="305">
        <f t="shared" si="65"/>
        <v>0</v>
      </c>
      <c r="P104" s="305">
        <f t="shared" si="65"/>
        <v>0</v>
      </c>
      <c r="Q104" s="305">
        <f t="shared" si="65"/>
        <v>0</v>
      </c>
      <c r="R104" s="305">
        <f t="shared" si="65"/>
        <v>0</v>
      </c>
      <c r="S104" s="305">
        <f t="shared" si="65"/>
        <v>0</v>
      </c>
      <c r="T104" s="305">
        <f t="shared" si="65"/>
        <v>0</v>
      </c>
      <c r="U104" s="305">
        <f t="shared" si="65"/>
        <v>0</v>
      </c>
      <c r="W104" s="124" t="s">
        <v>1545</v>
      </c>
      <c r="X104" s="305" t="e">
        <f t="shared" ref="X104:AF104" si="66">M104/B104</f>
        <v>#DIV/0!</v>
      </c>
      <c r="Y104" s="305" t="e">
        <f t="shared" si="66"/>
        <v>#DIV/0!</v>
      </c>
      <c r="Z104" s="305" t="e">
        <f t="shared" si="66"/>
        <v>#DIV/0!</v>
      </c>
      <c r="AA104" s="305" t="e">
        <f t="shared" si="66"/>
        <v>#DIV/0!</v>
      </c>
      <c r="AB104" s="305" t="e">
        <f t="shared" si="66"/>
        <v>#DIV/0!</v>
      </c>
      <c r="AC104" s="305" t="e">
        <f t="shared" si="66"/>
        <v>#DIV/0!</v>
      </c>
      <c r="AD104" s="305" t="e">
        <f t="shared" si="66"/>
        <v>#DIV/0!</v>
      </c>
      <c r="AE104" s="305" t="e">
        <f t="shared" si="66"/>
        <v>#DIV/0!</v>
      </c>
      <c r="AF104" s="305" t="e">
        <f t="shared" si="66"/>
        <v>#DIV/0!</v>
      </c>
    </row>
    <row r="105" spans="1:32">
      <c r="B105" s="3220"/>
      <c r="C105" s="3220"/>
      <c r="D105" s="3220"/>
      <c r="E105" s="3220"/>
      <c r="F105" s="3220"/>
      <c r="G105" s="3220"/>
      <c r="H105" s="3220"/>
      <c r="I105" s="3220"/>
      <c r="J105" s="3220"/>
      <c r="K105" s="899"/>
      <c r="L105" s="899"/>
      <c r="M105" s="899"/>
      <c r="N105" s="899"/>
      <c r="O105" s="899"/>
      <c r="P105" s="899"/>
      <c r="Q105" s="899"/>
      <c r="R105" s="899"/>
      <c r="S105" s="899"/>
      <c r="T105" s="899"/>
      <c r="U105" s="899"/>
    </row>
    <row r="106" spans="1:32">
      <c r="B106" s="906"/>
      <c r="C106" s="899"/>
      <c r="D106" s="121"/>
      <c r="E106" s="899"/>
      <c r="F106" s="899"/>
      <c r="G106" s="899"/>
      <c r="H106" s="899"/>
      <c r="I106" s="899"/>
      <c r="J106" s="899"/>
      <c r="K106" s="899"/>
      <c r="L106" s="899"/>
      <c r="M106" s="899"/>
      <c r="N106" s="899"/>
      <c r="O106" s="899"/>
      <c r="P106" s="899"/>
      <c r="Q106" s="899"/>
      <c r="R106" s="899"/>
      <c r="S106" s="899"/>
      <c r="T106" s="899"/>
      <c r="U106" s="899"/>
    </row>
    <row r="107" spans="1:32">
      <c r="A107" s="50" t="s">
        <v>2631</v>
      </c>
      <c r="B107" s="906"/>
      <c r="C107" s="899"/>
      <c r="D107" s="121"/>
      <c r="E107" s="899"/>
      <c r="F107" s="899"/>
      <c r="G107" s="899"/>
      <c r="H107" s="899"/>
      <c r="I107" s="899"/>
      <c r="J107" s="899"/>
      <c r="K107" s="899"/>
      <c r="L107" s="121" t="s">
        <v>633</v>
      </c>
      <c r="M107" s="899"/>
      <c r="N107" s="899"/>
      <c r="O107" s="121"/>
      <c r="P107" s="899"/>
      <c r="Q107" s="899"/>
      <c r="R107" s="899"/>
      <c r="S107" s="899"/>
      <c r="T107" s="899"/>
      <c r="U107" s="899"/>
      <c r="W107" s="50" t="s">
        <v>634</v>
      </c>
      <c r="Z107" s="50"/>
    </row>
    <row r="108" spans="1:32">
      <c r="A108" s="405" t="str">
        <f>$A$3&amp;" prices"</f>
        <v>2015/16 prices</v>
      </c>
      <c r="B108" s="906"/>
      <c r="C108" s="899"/>
      <c r="D108" s="121"/>
      <c r="E108" s="899"/>
      <c r="F108" s="899"/>
      <c r="G108" s="899"/>
      <c r="H108" s="899"/>
      <c r="I108" s="899"/>
      <c r="J108" s="899"/>
      <c r="K108" s="899"/>
      <c r="L108" s="899"/>
      <c r="M108" s="899"/>
      <c r="N108" s="899"/>
      <c r="O108" s="121"/>
      <c r="P108" s="899"/>
      <c r="Q108" s="899"/>
      <c r="R108" s="899"/>
      <c r="S108" s="899"/>
      <c r="T108" s="899"/>
      <c r="U108" s="899"/>
      <c r="Z108" s="50"/>
    </row>
    <row r="109" spans="1:32">
      <c r="A109" s="79"/>
      <c r="B109" s="977"/>
      <c r="C109" s="978"/>
      <c r="D109" s="307"/>
      <c r="E109" s="978"/>
      <c r="F109" s="978"/>
      <c r="G109" s="978"/>
      <c r="H109" s="978"/>
      <c r="I109" s="978"/>
      <c r="J109" s="979"/>
      <c r="K109" s="899"/>
      <c r="L109" s="79"/>
      <c r="M109" s="977"/>
      <c r="N109" s="978"/>
      <c r="O109" s="307"/>
      <c r="P109" s="978"/>
      <c r="Q109" s="978"/>
      <c r="R109" s="978"/>
      <c r="S109" s="978"/>
      <c r="T109" s="978"/>
      <c r="U109" s="979"/>
      <c r="W109" s="79"/>
      <c r="X109" s="977"/>
      <c r="Y109" s="978"/>
      <c r="Z109" s="307"/>
      <c r="AA109" s="978"/>
      <c r="AB109" s="978"/>
      <c r="AC109" s="978"/>
      <c r="AD109" s="978"/>
      <c r="AE109" s="978"/>
      <c r="AF109" s="979"/>
    </row>
    <row r="110" spans="1:32">
      <c r="A110" s="874"/>
      <c r="B110" s="3866" t="s">
        <v>425</v>
      </c>
      <c r="C110" s="3867"/>
      <c r="D110" s="3867"/>
      <c r="E110" s="3867"/>
      <c r="F110" s="3867"/>
      <c r="G110" s="3867"/>
      <c r="H110" s="3867"/>
      <c r="I110" s="3867"/>
      <c r="J110" s="3868"/>
      <c r="K110" s="899"/>
      <c r="L110" s="874"/>
      <c r="M110" s="3866" t="s">
        <v>425</v>
      </c>
      <c r="N110" s="3867"/>
      <c r="O110" s="3867"/>
      <c r="P110" s="3867"/>
      <c r="Q110" s="3867"/>
      <c r="R110" s="3867"/>
      <c r="S110" s="3867"/>
      <c r="T110" s="3867"/>
      <c r="U110" s="3868"/>
      <c r="W110" s="874"/>
      <c r="X110" s="3866" t="s">
        <v>425</v>
      </c>
      <c r="Y110" s="3867"/>
      <c r="Z110" s="3867"/>
      <c r="AA110" s="3867"/>
      <c r="AB110" s="3867"/>
      <c r="AC110" s="3867"/>
      <c r="AD110" s="3867"/>
      <c r="AE110" s="3867"/>
      <c r="AF110" s="3868"/>
    </row>
    <row r="111" spans="1:32" ht="25.5">
      <c r="A111" s="51" t="s">
        <v>1540</v>
      </c>
      <c r="B111" s="301">
        <v>2014</v>
      </c>
      <c r="C111" s="300">
        <v>2015</v>
      </c>
      <c r="D111" s="300">
        <v>2016</v>
      </c>
      <c r="E111" s="302">
        <v>2017</v>
      </c>
      <c r="F111" s="300">
        <v>2018</v>
      </c>
      <c r="G111" s="302">
        <v>2019</v>
      </c>
      <c r="H111" s="300">
        <v>2020</v>
      </c>
      <c r="I111" s="303">
        <v>2021</v>
      </c>
      <c r="J111" s="304" t="s">
        <v>411</v>
      </c>
      <c r="K111" s="899"/>
      <c r="L111" s="51" t="s">
        <v>1540</v>
      </c>
      <c r="M111" s="301">
        <v>2014</v>
      </c>
      <c r="N111" s="300">
        <v>2015</v>
      </c>
      <c r="O111" s="300">
        <v>2016</v>
      </c>
      <c r="P111" s="302">
        <v>2017</v>
      </c>
      <c r="Q111" s="300">
        <v>2018</v>
      </c>
      <c r="R111" s="302">
        <v>2019</v>
      </c>
      <c r="S111" s="300">
        <v>2020</v>
      </c>
      <c r="T111" s="303">
        <v>2021</v>
      </c>
      <c r="U111" s="304" t="s">
        <v>411</v>
      </c>
      <c r="W111" s="51" t="s">
        <v>1540</v>
      </c>
      <c r="X111" s="301">
        <v>2014</v>
      </c>
      <c r="Y111" s="300">
        <v>2015</v>
      </c>
      <c r="Z111" s="300">
        <v>2016</v>
      </c>
      <c r="AA111" s="302">
        <v>2017</v>
      </c>
      <c r="AB111" s="300">
        <v>2018</v>
      </c>
      <c r="AC111" s="302">
        <v>2019</v>
      </c>
      <c r="AD111" s="300">
        <v>2020</v>
      </c>
      <c r="AE111" s="303">
        <v>2021</v>
      </c>
      <c r="AF111" s="304" t="s">
        <v>411</v>
      </c>
    </row>
    <row r="112" spans="1:32">
      <c r="A112" s="53" t="s">
        <v>2524</v>
      </c>
      <c r="B112" s="2326"/>
      <c r="C112" s="3196"/>
      <c r="D112" s="3196"/>
      <c r="E112" s="3196"/>
      <c r="F112" s="3196"/>
      <c r="G112" s="3196"/>
      <c r="H112" s="3196"/>
      <c r="I112" s="3197"/>
      <c r="J112" s="2327">
        <f>SUM(B112:I112)</f>
        <v>0</v>
      </c>
      <c r="K112" s="3223"/>
      <c r="L112" s="53" t="s">
        <v>2524</v>
      </c>
      <c r="M112" s="2335">
        <f t="shared" ref="M112:M137" si="67">B12-B112</f>
        <v>0</v>
      </c>
      <c r="N112" s="2336">
        <f t="shared" ref="N112:N137" si="68">C12-C112</f>
        <v>0</v>
      </c>
      <c r="O112" s="2336">
        <f t="shared" ref="O112:O137" si="69">D12-D112</f>
        <v>0</v>
      </c>
      <c r="P112" s="2336">
        <f t="shared" ref="P112:P137" si="70">E12-E112</f>
        <v>0</v>
      </c>
      <c r="Q112" s="2336">
        <f t="shared" ref="Q112:Q137" si="71">F12-F112</f>
        <v>0</v>
      </c>
      <c r="R112" s="2336">
        <f t="shared" ref="R112:R137" si="72">G12-G112</f>
        <v>0</v>
      </c>
      <c r="S112" s="2336">
        <f t="shared" ref="S112:S137" si="73">H12-H112</f>
        <v>0</v>
      </c>
      <c r="T112" s="2337">
        <f t="shared" ref="T112:T137" si="74">I12-I112</f>
        <v>0</v>
      </c>
      <c r="U112" s="2338">
        <f t="shared" ref="U112:U137" si="75">J12-J112</f>
        <v>0</v>
      </c>
      <c r="W112" s="53" t="s">
        <v>2524</v>
      </c>
      <c r="X112" s="2354" t="e">
        <f t="shared" ref="X112:X144" si="76">M112/B112</f>
        <v>#DIV/0!</v>
      </c>
      <c r="Y112" s="2355" t="e">
        <f t="shared" ref="Y112:Y144" si="77">N112/C112</f>
        <v>#DIV/0!</v>
      </c>
      <c r="Z112" s="2355" t="e">
        <f t="shared" ref="Z112:Z144" si="78">O112/D112</f>
        <v>#DIV/0!</v>
      </c>
      <c r="AA112" s="2355" t="e">
        <f t="shared" ref="AA112:AA144" si="79">P112/E112</f>
        <v>#DIV/0!</v>
      </c>
      <c r="AB112" s="2355" t="e">
        <f t="shared" ref="AB112:AB144" si="80">Q112/F112</f>
        <v>#DIV/0!</v>
      </c>
      <c r="AC112" s="2355" t="e">
        <f t="shared" ref="AC112:AC144" si="81">R112/G112</f>
        <v>#DIV/0!</v>
      </c>
      <c r="AD112" s="2355" t="e">
        <f t="shared" ref="AD112:AD144" si="82">S112/H112</f>
        <v>#DIV/0!</v>
      </c>
      <c r="AE112" s="2356" t="e">
        <f t="shared" ref="AE112:AE144" si="83">T112/I112</f>
        <v>#DIV/0!</v>
      </c>
      <c r="AF112" s="2357" t="e">
        <f t="shared" ref="AF112:AF144" si="84">U112/J112</f>
        <v>#DIV/0!</v>
      </c>
    </row>
    <row r="113" spans="1:32">
      <c r="A113" s="53" t="s">
        <v>79</v>
      </c>
      <c r="B113" s="2328"/>
      <c r="C113" s="3198"/>
      <c r="D113" s="3198"/>
      <c r="E113" s="3198"/>
      <c r="F113" s="3198"/>
      <c r="G113" s="3198"/>
      <c r="H113" s="3198"/>
      <c r="I113" s="3199"/>
      <c r="J113" s="3200">
        <f t="shared" ref="J113:J118" si="85">SUM(B113:I113)</f>
        <v>0</v>
      </c>
      <c r="K113" s="3223"/>
      <c r="L113" s="53" t="s">
        <v>79</v>
      </c>
      <c r="M113" s="998">
        <f t="shared" si="67"/>
        <v>0</v>
      </c>
      <c r="N113" s="2339">
        <f t="shared" si="68"/>
        <v>0</v>
      </c>
      <c r="O113" s="2339">
        <f t="shared" si="69"/>
        <v>0</v>
      </c>
      <c r="P113" s="2339">
        <f t="shared" si="70"/>
        <v>0</v>
      </c>
      <c r="Q113" s="2339">
        <f t="shared" si="71"/>
        <v>0</v>
      </c>
      <c r="R113" s="2339">
        <f t="shared" si="72"/>
        <v>0</v>
      </c>
      <c r="S113" s="2339">
        <f t="shared" si="73"/>
        <v>0</v>
      </c>
      <c r="T113" s="2340">
        <f t="shared" si="74"/>
        <v>0</v>
      </c>
      <c r="U113" s="987">
        <f t="shared" si="75"/>
        <v>0</v>
      </c>
      <c r="W113" s="53" t="s">
        <v>79</v>
      </c>
      <c r="X113" s="2358" t="e">
        <f t="shared" si="76"/>
        <v>#DIV/0!</v>
      </c>
      <c r="Y113" s="2359" t="e">
        <f t="shared" si="77"/>
        <v>#DIV/0!</v>
      </c>
      <c r="Z113" s="2359" t="e">
        <f t="shared" si="78"/>
        <v>#DIV/0!</v>
      </c>
      <c r="AA113" s="2359" t="e">
        <f t="shared" si="79"/>
        <v>#DIV/0!</v>
      </c>
      <c r="AB113" s="2359" t="e">
        <f t="shared" si="80"/>
        <v>#DIV/0!</v>
      </c>
      <c r="AC113" s="2359" t="e">
        <f t="shared" si="81"/>
        <v>#DIV/0!</v>
      </c>
      <c r="AD113" s="2359" t="e">
        <f t="shared" si="82"/>
        <v>#DIV/0!</v>
      </c>
      <c r="AE113" s="2360" t="e">
        <f t="shared" si="83"/>
        <v>#DIV/0!</v>
      </c>
      <c r="AF113" s="2361" t="e">
        <f t="shared" si="84"/>
        <v>#DIV/0!</v>
      </c>
    </row>
    <row r="114" spans="1:32">
      <c r="A114" s="53" t="s">
        <v>368</v>
      </c>
      <c r="B114" s="2328"/>
      <c r="C114" s="3198"/>
      <c r="D114" s="3198"/>
      <c r="E114" s="3198"/>
      <c r="F114" s="3198"/>
      <c r="G114" s="3198"/>
      <c r="H114" s="3198"/>
      <c r="I114" s="3199"/>
      <c r="J114" s="3200">
        <f t="shared" si="85"/>
        <v>0</v>
      </c>
      <c r="K114" s="3223"/>
      <c r="L114" s="53" t="s">
        <v>368</v>
      </c>
      <c r="M114" s="998">
        <f t="shared" si="67"/>
        <v>0</v>
      </c>
      <c r="N114" s="2339">
        <f t="shared" si="68"/>
        <v>0</v>
      </c>
      <c r="O114" s="2339">
        <f t="shared" si="69"/>
        <v>0</v>
      </c>
      <c r="P114" s="2339">
        <f t="shared" si="70"/>
        <v>0</v>
      </c>
      <c r="Q114" s="2339">
        <f t="shared" si="71"/>
        <v>0</v>
      </c>
      <c r="R114" s="2339">
        <f t="shared" si="72"/>
        <v>0</v>
      </c>
      <c r="S114" s="2339">
        <f t="shared" si="73"/>
        <v>0</v>
      </c>
      <c r="T114" s="2340">
        <f t="shared" si="74"/>
        <v>0</v>
      </c>
      <c r="U114" s="987">
        <f t="shared" si="75"/>
        <v>0</v>
      </c>
      <c r="W114" s="53" t="s">
        <v>368</v>
      </c>
      <c r="X114" s="2358" t="e">
        <f t="shared" si="76"/>
        <v>#DIV/0!</v>
      </c>
      <c r="Y114" s="2359" t="e">
        <f t="shared" si="77"/>
        <v>#DIV/0!</v>
      </c>
      <c r="Z114" s="2359" t="e">
        <f t="shared" si="78"/>
        <v>#DIV/0!</v>
      </c>
      <c r="AA114" s="2359" t="e">
        <f t="shared" si="79"/>
        <v>#DIV/0!</v>
      </c>
      <c r="AB114" s="2359" t="e">
        <f t="shared" si="80"/>
        <v>#DIV/0!</v>
      </c>
      <c r="AC114" s="2359" t="e">
        <f t="shared" si="81"/>
        <v>#DIV/0!</v>
      </c>
      <c r="AD114" s="2359" t="e">
        <f t="shared" si="82"/>
        <v>#DIV/0!</v>
      </c>
      <c r="AE114" s="2360" t="e">
        <f t="shared" si="83"/>
        <v>#DIV/0!</v>
      </c>
      <c r="AF114" s="2361" t="e">
        <f t="shared" si="84"/>
        <v>#DIV/0!</v>
      </c>
    </row>
    <row r="115" spans="1:32">
      <c r="A115" s="53" t="s">
        <v>2176</v>
      </c>
      <c r="B115" s="2328"/>
      <c r="C115" s="3198"/>
      <c r="D115" s="3198"/>
      <c r="E115" s="3198"/>
      <c r="F115" s="3198"/>
      <c r="G115" s="3198"/>
      <c r="H115" s="3198"/>
      <c r="I115" s="3199"/>
      <c r="J115" s="3200">
        <f t="shared" si="85"/>
        <v>0</v>
      </c>
      <c r="K115" s="3223"/>
      <c r="L115" s="53" t="s">
        <v>2176</v>
      </c>
      <c r="M115" s="998">
        <f t="shared" si="67"/>
        <v>0</v>
      </c>
      <c r="N115" s="2339">
        <f t="shared" si="68"/>
        <v>0</v>
      </c>
      <c r="O115" s="2339">
        <f t="shared" si="69"/>
        <v>0</v>
      </c>
      <c r="P115" s="2339">
        <f t="shared" si="70"/>
        <v>0</v>
      </c>
      <c r="Q115" s="2339">
        <f t="shared" si="71"/>
        <v>0</v>
      </c>
      <c r="R115" s="2339">
        <f t="shared" si="72"/>
        <v>0</v>
      </c>
      <c r="S115" s="2339">
        <f t="shared" si="73"/>
        <v>0</v>
      </c>
      <c r="T115" s="2340">
        <f t="shared" si="74"/>
        <v>0</v>
      </c>
      <c r="U115" s="987">
        <f t="shared" si="75"/>
        <v>0</v>
      </c>
      <c r="W115" s="53" t="s">
        <v>2176</v>
      </c>
      <c r="X115" s="2358" t="e">
        <f t="shared" si="76"/>
        <v>#DIV/0!</v>
      </c>
      <c r="Y115" s="2359" t="e">
        <f t="shared" si="77"/>
        <v>#DIV/0!</v>
      </c>
      <c r="Z115" s="2359" t="e">
        <f t="shared" si="78"/>
        <v>#DIV/0!</v>
      </c>
      <c r="AA115" s="2359" t="e">
        <f t="shared" si="79"/>
        <v>#DIV/0!</v>
      </c>
      <c r="AB115" s="2359" t="e">
        <f t="shared" si="80"/>
        <v>#DIV/0!</v>
      </c>
      <c r="AC115" s="2359" t="e">
        <f t="shared" si="81"/>
        <v>#DIV/0!</v>
      </c>
      <c r="AD115" s="2359" t="e">
        <f t="shared" si="82"/>
        <v>#DIV/0!</v>
      </c>
      <c r="AE115" s="2360" t="e">
        <f t="shared" si="83"/>
        <v>#DIV/0!</v>
      </c>
      <c r="AF115" s="2361" t="e">
        <f t="shared" si="84"/>
        <v>#DIV/0!</v>
      </c>
    </row>
    <row r="116" spans="1:32">
      <c r="A116" s="53" t="s">
        <v>412</v>
      </c>
      <c r="B116" s="2328"/>
      <c r="C116" s="3198"/>
      <c r="D116" s="3198"/>
      <c r="E116" s="3198"/>
      <c r="F116" s="3198"/>
      <c r="G116" s="3198"/>
      <c r="H116" s="3198"/>
      <c r="I116" s="3199"/>
      <c r="J116" s="3200">
        <f t="shared" si="85"/>
        <v>0</v>
      </c>
      <c r="K116" s="3223"/>
      <c r="L116" s="53" t="s">
        <v>412</v>
      </c>
      <c r="M116" s="998">
        <f t="shared" si="67"/>
        <v>0</v>
      </c>
      <c r="N116" s="2339">
        <f t="shared" si="68"/>
        <v>0</v>
      </c>
      <c r="O116" s="2339">
        <f t="shared" si="69"/>
        <v>0</v>
      </c>
      <c r="P116" s="2339">
        <f t="shared" si="70"/>
        <v>0</v>
      </c>
      <c r="Q116" s="2339">
        <f t="shared" si="71"/>
        <v>0</v>
      </c>
      <c r="R116" s="2339">
        <f t="shared" si="72"/>
        <v>0</v>
      </c>
      <c r="S116" s="2339">
        <f t="shared" si="73"/>
        <v>0</v>
      </c>
      <c r="T116" s="2340">
        <f t="shared" si="74"/>
        <v>0</v>
      </c>
      <c r="U116" s="987">
        <f t="shared" si="75"/>
        <v>0</v>
      </c>
      <c r="W116" s="53" t="s">
        <v>412</v>
      </c>
      <c r="X116" s="2358" t="e">
        <f t="shared" si="76"/>
        <v>#DIV/0!</v>
      </c>
      <c r="Y116" s="2359" t="e">
        <f t="shared" si="77"/>
        <v>#DIV/0!</v>
      </c>
      <c r="Z116" s="2359" t="e">
        <f t="shared" si="78"/>
        <v>#DIV/0!</v>
      </c>
      <c r="AA116" s="2359" t="e">
        <f t="shared" si="79"/>
        <v>#DIV/0!</v>
      </c>
      <c r="AB116" s="2359" t="e">
        <f t="shared" si="80"/>
        <v>#DIV/0!</v>
      </c>
      <c r="AC116" s="2359" t="e">
        <f t="shared" si="81"/>
        <v>#DIV/0!</v>
      </c>
      <c r="AD116" s="2359" t="e">
        <f t="shared" si="82"/>
        <v>#DIV/0!</v>
      </c>
      <c r="AE116" s="2360" t="e">
        <f t="shared" si="83"/>
        <v>#DIV/0!</v>
      </c>
      <c r="AF116" s="2361" t="e">
        <f t="shared" si="84"/>
        <v>#DIV/0!</v>
      </c>
    </row>
    <row r="117" spans="1:32">
      <c r="A117" s="54" t="s">
        <v>413</v>
      </c>
      <c r="B117" s="3201"/>
      <c r="C117" s="3202"/>
      <c r="D117" s="3202"/>
      <c r="E117" s="3202"/>
      <c r="F117" s="3202"/>
      <c r="G117" s="3202"/>
      <c r="H117" s="3202"/>
      <c r="I117" s="3203"/>
      <c r="J117" s="3204">
        <f t="shared" si="85"/>
        <v>0</v>
      </c>
      <c r="K117" s="3223"/>
      <c r="L117" s="54" t="s">
        <v>413</v>
      </c>
      <c r="M117" s="999">
        <f t="shared" si="67"/>
        <v>0</v>
      </c>
      <c r="N117" s="2341">
        <f t="shared" si="68"/>
        <v>0</v>
      </c>
      <c r="O117" s="2341">
        <f t="shared" si="69"/>
        <v>0</v>
      </c>
      <c r="P117" s="2341">
        <f t="shared" si="70"/>
        <v>0</v>
      </c>
      <c r="Q117" s="2341">
        <f t="shared" si="71"/>
        <v>0</v>
      </c>
      <c r="R117" s="2341">
        <f t="shared" si="72"/>
        <v>0</v>
      </c>
      <c r="S117" s="2341">
        <f t="shared" si="73"/>
        <v>0</v>
      </c>
      <c r="T117" s="2342">
        <f t="shared" si="74"/>
        <v>0</v>
      </c>
      <c r="U117" s="990">
        <f t="shared" si="75"/>
        <v>0</v>
      </c>
      <c r="W117" s="54" t="s">
        <v>413</v>
      </c>
      <c r="X117" s="2362" t="e">
        <f t="shared" si="76"/>
        <v>#DIV/0!</v>
      </c>
      <c r="Y117" s="2363" t="e">
        <f t="shared" si="77"/>
        <v>#DIV/0!</v>
      </c>
      <c r="Z117" s="2363" t="e">
        <f t="shared" si="78"/>
        <v>#DIV/0!</v>
      </c>
      <c r="AA117" s="2363" t="e">
        <f t="shared" si="79"/>
        <v>#DIV/0!</v>
      </c>
      <c r="AB117" s="2363" t="e">
        <f t="shared" si="80"/>
        <v>#DIV/0!</v>
      </c>
      <c r="AC117" s="2363" t="e">
        <f t="shared" si="81"/>
        <v>#DIV/0!</v>
      </c>
      <c r="AD117" s="2363" t="e">
        <f t="shared" si="82"/>
        <v>#DIV/0!</v>
      </c>
      <c r="AE117" s="2364" t="e">
        <f t="shared" si="83"/>
        <v>#DIV/0!</v>
      </c>
      <c r="AF117" s="2365" t="e">
        <f t="shared" si="84"/>
        <v>#DIV/0!</v>
      </c>
    </row>
    <row r="118" spans="1:32">
      <c r="A118" s="54" t="s">
        <v>414</v>
      </c>
      <c r="B118" s="3201"/>
      <c r="C118" s="3205"/>
      <c r="D118" s="3205"/>
      <c r="E118" s="3205"/>
      <c r="F118" s="3205"/>
      <c r="G118" s="3205"/>
      <c r="H118" s="3205"/>
      <c r="I118" s="3206"/>
      <c r="J118" s="3204">
        <f t="shared" si="85"/>
        <v>0</v>
      </c>
      <c r="K118" s="3223"/>
      <c r="L118" s="54" t="s">
        <v>414</v>
      </c>
      <c r="M118" s="999">
        <f t="shared" si="67"/>
        <v>0</v>
      </c>
      <c r="N118" s="2343">
        <f t="shared" si="68"/>
        <v>0</v>
      </c>
      <c r="O118" s="2343">
        <f t="shared" si="69"/>
        <v>0</v>
      </c>
      <c r="P118" s="2343">
        <f t="shared" si="70"/>
        <v>0</v>
      </c>
      <c r="Q118" s="2343">
        <f t="shared" si="71"/>
        <v>0</v>
      </c>
      <c r="R118" s="2343">
        <f t="shared" si="72"/>
        <v>0</v>
      </c>
      <c r="S118" s="2343">
        <f t="shared" si="73"/>
        <v>0</v>
      </c>
      <c r="T118" s="2344">
        <f t="shared" si="74"/>
        <v>0</v>
      </c>
      <c r="U118" s="990">
        <f t="shared" si="75"/>
        <v>0</v>
      </c>
      <c r="W118" s="54" t="s">
        <v>414</v>
      </c>
      <c r="X118" s="2362" t="e">
        <f t="shared" si="76"/>
        <v>#DIV/0!</v>
      </c>
      <c r="Y118" s="2366" t="e">
        <f t="shared" si="77"/>
        <v>#DIV/0!</v>
      </c>
      <c r="Z118" s="2366" t="e">
        <f t="shared" si="78"/>
        <v>#DIV/0!</v>
      </c>
      <c r="AA118" s="2366" t="e">
        <f t="shared" si="79"/>
        <v>#DIV/0!</v>
      </c>
      <c r="AB118" s="2366" t="e">
        <f t="shared" si="80"/>
        <v>#DIV/0!</v>
      </c>
      <c r="AC118" s="2366" t="e">
        <f t="shared" si="81"/>
        <v>#DIV/0!</v>
      </c>
      <c r="AD118" s="2366" t="e">
        <f t="shared" si="82"/>
        <v>#DIV/0!</v>
      </c>
      <c r="AE118" s="2367" t="e">
        <f t="shared" si="83"/>
        <v>#DIV/0!</v>
      </c>
      <c r="AF118" s="2365" t="e">
        <f t="shared" si="84"/>
        <v>#DIV/0!</v>
      </c>
    </row>
    <row r="119" spans="1:32">
      <c r="A119" s="80" t="s">
        <v>415</v>
      </c>
      <c r="B119" s="2055">
        <f>SUM(B112:B116)</f>
        <v>0</v>
      </c>
      <c r="C119" s="2055">
        <f t="shared" ref="C119:I119" si="86">SUM(C112:C116)</f>
        <v>0</v>
      </c>
      <c r="D119" s="883">
        <f t="shared" si="86"/>
        <v>0</v>
      </c>
      <c r="E119" s="883">
        <f t="shared" si="86"/>
        <v>0</v>
      </c>
      <c r="F119" s="883">
        <f t="shared" si="86"/>
        <v>0</v>
      </c>
      <c r="G119" s="883">
        <f t="shared" si="86"/>
        <v>0</v>
      </c>
      <c r="H119" s="883">
        <f t="shared" si="86"/>
        <v>0</v>
      </c>
      <c r="I119" s="883">
        <f t="shared" si="86"/>
        <v>0</v>
      </c>
      <c r="J119" s="2055">
        <f>SUM(B119:I119)</f>
        <v>0</v>
      </c>
      <c r="K119" s="3223"/>
      <c r="L119" s="80" t="s">
        <v>415</v>
      </c>
      <c r="M119" s="988">
        <f t="shared" si="67"/>
        <v>0</v>
      </c>
      <c r="N119" s="985">
        <f t="shared" si="68"/>
        <v>0</v>
      </c>
      <c r="O119" s="994">
        <f t="shared" si="69"/>
        <v>0</v>
      </c>
      <c r="P119" s="994">
        <f t="shared" si="70"/>
        <v>0</v>
      </c>
      <c r="Q119" s="994">
        <f t="shared" si="71"/>
        <v>0</v>
      </c>
      <c r="R119" s="994">
        <f t="shared" si="72"/>
        <v>0</v>
      </c>
      <c r="S119" s="994">
        <f t="shared" si="73"/>
        <v>0</v>
      </c>
      <c r="T119" s="994">
        <f t="shared" si="74"/>
        <v>0</v>
      </c>
      <c r="U119" s="988">
        <f t="shared" si="75"/>
        <v>0</v>
      </c>
      <c r="W119" s="80" t="s">
        <v>415</v>
      </c>
      <c r="X119" s="2368" t="e">
        <f t="shared" si="76"/>
        <v>#DIV/0!</v>
      </c>
      <c r="Y119" s="2369" t="e">
        <f t="shared" si="77"/>
        <v>#DIV/0!</v>
      </c>
      <c r="Z119" s="2370" t="e">
        <f t="shared" si="78"/>
        <v>#DIV/0!</v>
      </c>
      <c r="AA119" s="2370" t="e">
        <f t="shared" si="79"/>
        <v>#DIV/0!</v>
      </c>
      <c r="AB119" s="2370" t="e">
        <f t="shared" si="80"/>
        <v>#DIV/0!</v>
      </c>
      <c r="AC119" s="2370" t="e">
        <f t="shared" si="81"/>
        <v>#DIV/0!</v>
      </c>
      <c r="AD119" s="2370" t="e">
        <f t="shared" si="82"/>
        <v>#DIV/0!</v>
      </c>
      <c r="AE119" s="2370" t="e">
        <f t="shared" si="83"/>
        <v>#DIV/0!</v>
      </c>
      <c r="AF119" s="2368" t="e">
        <f t="shared" si="84"/>
        <v>#DIV/0!</v>
      </c>
    </row>
    <row r="120" spans="1:32">
      <c r="A120" s="53" t="s">
        <v>1535</v>
      </c>
      <c r="B120" s="2315"/>
      <c r="C120" s="3198"/>
      <c r="D120" s="3198"/>
      <c r="E120" s="3198"/>
      <c r="F120" s="3198"/>
      <c r="G120" s="3198"/>
      <c r="H120" s="3198"/>
      <c r="I120" s="3199"/>
      <c r="J120" s="3200">
        <f t="shared" ref="J120:J142" si="87">SUM(B120:I120)</f>
        <v>0</v>
      </c>
      <c r="K120" s="3223"/>
      <c r="L120" s="53" t="s">
        <v>1535</v>
      </c>
      <c r="M120" s="2335">
        <f t="shared" si="67"/>
        <v>0</v>
      </c>
      <c r="N120" s="2336">
        <f t="shared" si="68"/>
        <v>0</v>
      </c>
      <c r="O120" s="2336">
        <f t="shared" si="69"/>
        <v>0</v>
      </c>
      <c r="P120" s="2336">
        <f t="shared" si="70"/>
        <v>0</v>
      </c>
      <c r="Q120" s="2336">
        <f t="shared" si="71"/>
        <v>0</v>
      </c>
      <c r="R120" s="2336">
        <f t="shared" si="72"/>
        <v>0</v>
      </c>
      <c r="S120" s="2336">
        <f t="shared" si="73"/>
        <v>0</v>
      </c>
      <c r="T120" s="2336">
        <f t="shared" si="74"/>
        <v>0</v>
      </c>
      <c r="U120" s="992">
        <f t="shared" si="75"/>
        <v>0</v>
      </c>
      <c r="W120" s="53" t="s">
        <v>1535</v>
      </c>
      <c r="X120" s="2354" t="e">
        <f t="shared" si="76"/>
        <v>#DIV/0!</v>
      </c>
      <c r="Y120" s="2355" t="e">
        <f t="shared" si="77"/>
        <v>#DIV/0!</v>
      </c>
      <c r="Z120" s="2355" t="e">
        <f t="shared" si="78"/>
        <v>#DIV/0!</v>
      </c>
      <c r="AA120" s="2355" t="e">
        <f t="shared" si="79"/>
        <v>#DIV/0!</v>
      </c>
      <c r="AB120" s="2355" t="e">
        <f t="shared" si="80"/>
        <v>#DIV/0!</v>
      </c>
      <c r="AC120" s="2355" t="e">
        <f t="shared" si="81"/>
        <v>#DIV/0!</v>
      </c>
      <c r="AD120" s="2355" t="e">
        <f t="shared" si="82"/>
        <v>#DIV/0!</v>
      </c>
      <c r="AE120" s="2355" t="e">
        <f t="shared" si="83"/>
        <v>#DIV/0!</v>
      </c>
      <c r="AF120" s="2371" t="e">
        <f t="shared" si="84"/>
        <v>#DIV/0!</v>
      </c>
    </row>
    <row r="121" spans="1:32">
      <c r="A121" s="53" t="s">
        <v>1536</v>
      </c>
      <c r="B121" s="2328"/>
      <c r="C121" s="3198"/>
      <c r="D121" s="3198"/>
      <c r="E121" s="3198"/>
      <c r="F121" s="3198"/>
      <c r="G121" s="3198"/>
      <c r="H121" s="3198"/>
      <c r="I121" s="3199"/>
      <c r="J121" s="3200">
        <f t="shared" si="87"/>
        <v>0</v>
      </c>
      <c r="K121" s="3223"/>
      <c r="L121" s="53" t="s">
        <v>1536</v>
      </c>
      <c r="M121" s="998">
        <f t="shared" si="67"/>
        <v>0</v>
      </c>
      <c r="N121" s="2339">
        <f t="shared" si="68"/>
        <v>0</v>
      </c>
      <c r="O121" s="2339">
        <f t="shared" si="69"/>
        <v>0</v>
      </c>
      <c r="P121" s="2339">
        <f t="shared" si="70"/>
        <v>0</v>
      </c>
      <c r="Q121" s="2339">
        <f t="shared" si="71"/>
        <v>0</v>
      </c>
      <c r="R121" s="2339">
        <f t="shared" si="72"/>
        <v>0</v>
      </c>
      <c r="S121" s="2339">
        <f t="shared" si="73"/>
        <v>0</v>
      </c>
      <c r="T121" s="2339">
        <f t="shared" si="74"/>
        <v>0</v>
      </c>
      <c r="U121" s="993">
        <f t="shared" si="75"/>
        <v>0</v>
      </c>
      <c r="W121" s="53" t="s">
        <v>1536</v>
      </c>
      <c r="X121" s="2358" t="e">
        <f t="shared" si="76"/>
        <v>#DIV/0!</v>
      </c>
      <c r="Y121" s="2359" t="e">
        <f t="shared" si="77"/>
        <v>#DIV/0!</v>
      </c>
      <c r="Z121" s="2359" t="e">
        <f t="shared" si="78"/>
        <v>#DIV/0!</v>
      </c>
      <c r="AA121" s="2359" t="e">
        <f t="shared" si="79"/>
        <v>#DIV/0!</v>
      </c>
      <c r="AB121" s="2359" t="e">
        <f t="shared" si="80"/>
        <v>#DIV/0!</v>
      </c>
      <c r="AC121" s="2359" t="e">
        <f t="shared" si="81"/>
        <v>#DIV/0!</v>
      </c>
      <c r="AD121" s="2359" t="e">
        <f t="shared" si="82"/>
        <v>#DIV/0!</v>
      </c>
      <c r="AE121" s="2359" t="e">
        <f t="shared" si="83"/>
        <v>#DIV/0!</v>
      </c>
      <c r="AF121" s="2372" t="e">
        <f t="shared" si="84"/>
        <v>#DIV/0!</v>
      </c>
    </row>
    <row r="122" spans="1:32">
      <c r="A122" s="53" t="s">
        <v>1537</v>
      </c>
      <c r="B122" s="2328"/>
      <c r="C122" s="3198"/>
      <c r="D122" s="3198"/>
      <c r="E122" s="3198"/>
      <c r="F122" s="3198"/>
      <c r="G122" s="3198"/>
      <c r="H122" s="3198"/>
      <c r="I122" s="3199"/>
      <c r="J122" s="3200">
        <f t="shared" si="87"/>
        <v>0</v>
      </c>
      <c r="K122" s="3223"/>
      <c r="L122" s="53" t="s">
        <v>1537</v>
      </c>
      <c r="M122" s="2345">
        <f t="shared" si="67"/>
        <v>0</v>
      </c>
      <c r="N122" s="2346">
        <f t="shared" si="68"/>
        <v>0</v>
      </c>
      <c r="O122" s="2346">
        <f t="shared" si="69"/>
        <v>0</v>
      </c>
      <c r="P122" s="2346">
        <f t="shared" si="70"/>
        <v>0</v>
      </c>
      <c r="Q122" s="2346">
        <f t="shared" si="71"/>
        <v>0</v>
      </c>
      <c r="R122" s="2346">
        <f t="shared" si="72"/>
        <v>0</v>
      </c>
      <c r="S122" s="2346">
        <f t="shared" si="73"/>
        <v>0</v>
      </c>
      <c r="T122" s="2346">
        <f t="shared" si="74"/>
        <v>0</v>
      </c>
      <c r="U122" s="995">
        <f t="shared" si="75"/>
        <v>0</v>
      </c>
      <c r="W122" s="53" t="s">
        <v>1537</v>
      </c>
      <c r="X122" s="2373" t="e">
        <f t="shared" si="76"/>
        <v>#DIV/0!</v>
      </c>
      <c r="Y122" s="2374" t="e">
        <f t="shared" si="77"/>
        <v>#DIV/0!</v>
      </c>
      <c r="Z122" s="2374" t="e">
        <f t="shared" si="78"/>
        <v>#DIV/0!</v>
      </c>
      <c r="AA122" s="2374" t="e">
        <f t="shared" si="79"/>
        <v>#DIV/0!</v>
      </c>
      <c r="AB122" s="2374" t="e">
        <f t="shared" si="80"/>
        <v>#DIV/0!</v>
      </c>
      <c r="AC122" s="2374" t="e">
        <f t="shared" si="81"/>
        <v>#DIV/0!</v>
      </c>
      <c r="AD122" s="2374" t="e">
        <f t="shared" si="82"/>
        <v>#DIV/0!</v>
      </c>
      <c r="AE122" s="2374" t="e">
        <f t="shared" si="83"/>
        <v>#DIV/0!</v>
      </c>
      <c r="AF122" s="2375" t="e">
        <f t="shared" si="84"/>
        <v>#DIV/0!</v>
      </c>
    </row>
    <row r="123" spans="1:32">
      <c r="A123" s="80" t="s">
        <v>416</v>
      </c>
      <c r="B123" s="2333"/>
      <c r="C123" s="3214"/>
      <c r="D123" s="3214"/>
      <c r="E123" s="3214"/>
      <c r="F123" s="3214"/>
      <c r="G123" s="3214"/>
      <c r="H123" s="3214"/>
      <c r="I123" s="3215"/>
      <c r="J123" s="2334">
        <f t="shared" si="87"/>
        <v>0</v>
      </c>
      <c r="K123" s="3223"/>
      <c r="L123" s="80" t="s">
        <v>416</v>
      </c>
      <c r="M123" s="988">
        <f t="shared" si="67"/>
        <v>0</v>
      </c>
      <c r="N123" s="994">
        <f t="shared" si="68"/>
        <v>0</v>
      </c>
      <c r="O123" s="988">
        <f t="shared" si="69"/>
        <v>0</v>
      </c>
      <c r="P123" s="1361">
        <f t="shared" si="70"/>
        <v>0</v>
      </c>
      <c r="Q123" s="988">
        <f t="shared" si="71"/>
        <v>0</v>
      </c>
      <c r="R123" s="988">
        <f t="shared" si="72"/>
        <v>0</v>
      </c>
      <c r="S123" s="988">
        <f t="shared" si="73"/>
        <v>0</v>
      </c>
      <c r="T123" s="988">
        <f t="shared" si="74"/>
        <v>0</v>
      </c>
      <c r="U123" s="994">
        <f t="shared" si="75"/>
        <v>0</v>
      </c>
      <c r="W123" s="80" t="s">
        <v>416</v>
      </c>
      <c r="X123" s="2368" t="e">
        <f t="shared" si="76"/>
        <v>#DIV/0!</v>
      </c>
      <c r="Y123" s="2370" t="e">
        <f t="shared" si="77"/>
        <v>#DIV/0!</v>
      </c>
      <c r="Z123" s="2368" t="e">
        <f t="shared" si="78"/>
        <v>#DIV/0!</v>
      </c>
      <c r="AA123" s="2376" t="e">
        <f t="shared" si="79"/>
        <v>#DIV/0!</v>
      </c>
      <c r="AB123" s="2368" t="e">
        <f t="shared" si="80"/>
        <v>#DIV/0!</v>
      </c>
      <c r="AC123" s="2368" t="e">
        <f t="shared" si="81"/>
        <v>#DIV/0!</v>
      </c>
      <c r="AD123" s="2368" t="e">
        <f t="shared" si="82"/>
        <v>#DIV/0!</v>
      </c>
      <c r="AE123" s="2368" t="e">
        <f t="shared" si="83"/>
        <v>#DIV/0!</v>
      </c>
      <c r="AF123" s="2370" t="e">
        <f t="shared" si="84"/>
        <v>#DIV/0!</v>
      </c>
    </row>
    <row r="124" spans="1:32">
      <c r="A124" s="55" t="s">
        <v>6</v>
      </c>
      <c r="B124" s="2328"/>
      <c r="C124" s="3198"/>
      <c r="D124" s="3198"/>
      <c r="E124" s="3198"/>
      <c r="F124" s="3198"/>
      <c r="G124" s="3198"/>
      <c r="H124" s="3198"/>
      <c r="I124" s="3199"/>
      <c r="J124" s="3200">
        <f t="shared" si="87"/>
        <v>0</v>
      </c>
      <c r="K124" s="3223"/>
      <c r="L124" s="55" t="s">
        <v>6</v>
      </c>
      <c r="M124" s="985">
        <f t="shared" si="67"/>
        <v>0</v>
      </c>
      <c r="N124" s="2336">
        <f t="shared" si="68"/>
        <v>0</v>
      </c>
      <c r="O124" s="2336">
        <f t="shared" si="69"/>
        <v>0</v>
      </c>
      <c r="P124" s="2336">
        <f t="shared" si="70"/>
        <v>0</v>
      </c>
      <c r="Q124" s="2336">
        <f t="shared" si="71"/>
        <v>0</v>
      </c>
      <c r="R124" s="2336">
        <f t="shared" si="72"/>
        <v>0</v>
      </c>
      <c r="S124" s="2336">
        <f t="shared" si="73"/>
        <v>0</v>
      </c>
      <c r="T124" s="2336">
        <f t="shared" si="74"/>
        <v>0</v>
      </c>
      <c r="U124" s="986">
        <f t="shared" si="75"/>
        <v>0</v>
      </c>
      <c r="W124" s="55" t="s">
        <v>6</v>
      </c>
      <c r="X124" s="2369" t="e">
        <f t="shared" si="76"/>
        <v>#DIV/0!</v>
      </c>
      <c r="Y124" s="2355" t="e">
        <f t="shared" si="77"/>
        <v>#DIV/0!</v>
      </c>
      <c r="Z124" s="2355" t="e">
        <f t="shared" si="78"/>
        <v>#DIV/0!</v>
      </c>
      <c r="AA124" s="2355" t="e">
        <f t="shared" si="79"/>
        <v>#DIV/0!</v>
      </c>
      <c r="AB124" s="2355" t="e">
        <f t="shared" si="80"/>
        <v>#DIV/0!</v>
      </c>
      <c r="AC124" s="2355" t="e">
        <f t="shared" si="81"/>
        <v>#DIV/0!</v>
      </c>
      <c r="AD124" s="2355" t="e">
        <f t="shared" si="82"/>
        <v>#DIV/0!</v>
      </c>
      <c r="AE124" s="2355" t="e">
        <f t="shared" si="83"/>
        <v>#DIV/0!</v>
      </c>
      <c r="AF124" s="2377" t="e">
        <f t="shared" si="84"/>
        <v>#DIV/0!</v>
      </c>
    </row>
    <row r="125" spans="1:32">
      <c r="A125" s="55" t="s">
        <v>32</v>
      </c>
      <c r="B125" s="2328"/>
      <c r="C125" s="3198"/>
      <c r="D125" s="3198"/>
      <c r="E125" s="3198"/>
      <c r="F125" s="3198"/>
      <c r="G125" s="3198"/>
      <c r="H125" s="3198"/>
      <c r="I125" s="3199"/>
      <c r="J125" s="3200">
        <f t="shared" si="87"/>
        <v>0</v>
      </c>
      <c r="K125" s="3223"/>
      <c r="L125" s="55" t="s">
        <v>32</v>
      </c>
      <c r="M125" s="998">
        <f t="shared" si="67"/>
        <v>0</v>
      </c>
      <c r="N125" s="2339">
        <f t="shared" si="68"/>
        <v>0</v>
      </c>
      <c r="O125" s="2339">
        <f t="shared" si="69"/>
        <v>0</v>
      </c>
      <c r="P125" s="2339">
        <f t="shared" si="70"/>
        <v>0</v>
      </c>
      <c r="Q125" s="2339">
        <f t="shared" si="71"/>
        <v>0</v>
      </c>
      <c r="R125" s="2339">
        <f t="shared" si="72"/>
        <v>0</v>
      </c>
      <c r="S125" s="2339">
        <f t="shared" si="73"/>
        <v>0</v>
      </c>
      <c r="T125" s="2339">
        <f t="shared" si="74"/>
        <v>0</v>
      </c>
      <c r="U125" s="986">
        <f t="shared" si="75"/>
        <v>0</v>
      </c>
      <c r="W125" s="55" t="s">
        <v>32</v>
      </c>
      <c r="X125" s="2358" t="e">
        <f t="shared" si="76"/>
        <v>#DIV/0!</v>
      </c>
      <c r="Y125" s="2359" t="e">
        <f t="shared" si="77"/>
        <v>#DIV/0!</v>
      </c>
      <c r="Z125" s="2359" t="e">
        <f t="shared" si="78"/>
        <v>#DIV/0!</v>
      </c>
      <c r="AA125" s="2359" t="e">
        <f t="shared" si="79"/>
        <v>#DIV/0!</v>
      </c>
      <c r="AB125" s="2359" t="e">
        <f t="shared" si="80"/>
        <v>#DIV/0!</v>
      </c>
      <c r="AC125" s="2359" t="e">
        <f t="shared" si="81"/>
        <v>#DIV/0!</v>
      </c>
      <c r="AD125" s="2359" t="e">
        <f t="shared" si="82"/>
        <v>#DIV/0!</v>
      </c>
      <c r="AE125" s="2359" t="e">
        <f t="shared" si="83"/>
        <v>#DIV/0!</v>
      </c>
      <c r="AF125" s="2377" t="e">
        <f t="shared" si="84"/>
        <v>#DIV/0!</v>
      </c>
    </row>
    <row r="126" spans="1:32">
      <c r="A126" s="55" t="s">
        <v>417</v>
      </c>
      <c r="B126" s="2328"/>
      <c r="C126" s="3198"/>
      <c r="D126" s="3198"/>
      <c r="E126" s="3198"/>
      <c r="F126" s="3198"/>
      <c r="G126" s="3198"/>
      <c r="H126" s="3198"/>
      <c r="I126" s="3199"/>
      <c r="J126" s="3200">
        <f t="shared" si="87"/>
        <v>0</v>
      </c>
      <c r="K126" s="3223"/>
      <c r="L126" s="55" t="s">
        <v>417</v>
      </c>
      <c r="M126" s="998">
        <f t="shared" si="67"/>
        <v>0</v>
      </c>
      <c r="N126" s="2339">
        <f t="shared" si="68"/>
        <v>0</v>
      </c>
      <c r="O126" s="2339">
        <f t="shared" si="69"/>
        <v>0</v>
      </c>
      <c r="P126" s="2339">
        <f t="shared" si="70"/>
        <v>0</v>
      </c>
      <c r="Q126" s="2339">
        <f t="shared" si="71"/>
        <v>0</v>
      </c>
      <c r="R126" s="2339">
        <f t="shared" si="72"/>
        <v>0</v>
      </c>
      <c r="S126" s="2339">
        <f t="shared" si="73"/>
        <v>0</v>
      </c>
      <c r="T126" s="2339">
        <f t="shared" si="74"/>
        <v>0</v>
      </c>
      <c r="U126" s="986">
        <f t="shared" si="75"/>
        <v>0</v>
      </c>
      <c r="W126" s="55" t="s">
        <v>417</v>
      </c>
      <c r="X126" s="2358" t="e">
        <f t="shared" si="76"/>
        <v>#DIV/0!</v>
      </c>
      <c r="Y126" s="2359" t="e">
        <f t="shared" si="77"/>
        <v>#DIV/0!</v>
      </c>
      <c r="Z126" s="2359" t="e">
        <f t="shared" si="78"/>
        <v>#DIV/0!</v>
      </c>
      <c r="AA126" s="2359" t="e">
        <f t="shared" si="79"/>
        <v>#DIV/0!</v>
      </c>
      <c r="AB126" s="2359" t="e">
        <f t="shared" si="80"/>
        <v>#DIV/0!</v>
      </c>
      <c r="AC126" s="2359" t="e">
        <f t="shared" si="81"/>
        <v>#DIV/0!</v>
      </c>
      <c r="AD126" s="2359" t="e">
        <f t="shared" si="82"/>
        <v>#DIV/0!</v>
      </c>
      <c r="AE126" s="2359" t="e">
        <f t="shared" si="83"/>
        <v>#DIV/0!</v>
      </c>
      <c r="AF126" s="2377" t="e">
        <f t="shared" si="84"/>
        <v>#DIV/0!</v>
      </c>
    </row>
    <row r="127" spans="1:32">
      <c r="A127" s="55" t="s">
        <v>36</v>
      </c>
      <c r="B127" s="2328"/>
      <c r="C127" s="3198"/>
      <c r="D127" s="3198"/>
      <c r="E127" s="3198"/>
      <c r="F127" s="3198"/>
      <c r="G127" s="3198"/>
      <c r="H127" s="3198"/>
      <c r="I127" s="3199"/>
      <c r="J127" s="3200">
        <f t="shared" si="87"/>
        <v>0</v>
      </c>
      <c r="K127" s="3223"/>
      <c r="L127" s="55" t="s">
        <v>36</v>
      </c>
      <c r="M127" s="998">
        <f t="shared" si="67"/>
        <v>0</v>
      </c>
      <c r="N127" s="2339">
        <f t="shared" si="68"/>
        <v>0</v>
      </c>
      <c r="O127" s="2339">
        <f t="shared" si="69"/>
        <v>0</v>
      </c>
      <c r="P127" s="2339">
        <f t="shared" si="70"/>
        <v>0</v>
      </c>
      <c r="Q127" s="2339">
        <f t="shared" si="71"/>
        <v>0</v>
      </c>
      <c r="R127" s="2339">
        <f t="shared" si="72"/>
        <v>0</v>
      </c>
      <c r="S127" s="2339">
        <f t="shared" si="73"/>
        <v>0</v>
      </c>
      <c r="T127" s="2339">
        <f t="shared" si="74"/>
        <v>0</v>
      </c>
      <c r="U127" s="986">
        <f t="shared" si="75"/>
        <v>0</v>
      </c>
      <c r="W127" s="55" t="s">
        <v>36</v>
      </c>
      <c r="X127" s="2358" t="e">
        <f t="shared" si="76"/>
        <v>#DIV/0!</v>
      </c>
      <c r="Y127" s="2359" t="e">
        <f t="shared" si="77"/>
        <v>#DIV/0!</v>
      </c>
      <c r="Z127" s="2359" t="e">
        <f t="shared" si="78"/>
        <v>#DIV/0!</v>
      </c>
      <c r="AA127" s="2359" t="e">
        <f t="shared" si="79"/>
        <v>#DIV/0!</v>
      </c>
      <c r="AB127" s="2359" t="e">
        <f t="shared" si="80"/>
        <v>#DIV/0!</v>
      </c>
      <c r="AC127" s="2359" t="e">
        <f t="shared" si="81"/>
        <v>#DIV/0!</v>
      </c>
      <c r="AD127" s="2359" t="e">
        <f t="shared" si="82"/>
        <v>#DIV/0!</v>
      </c>
      <c r="AE127" s="2359" t="e">
        <f t="shared" si="83"/>
        <v>#DIV/0!</v>
      </c>
      <c r="AF127" s="2377" t="e">
        <f t="shared" si="84"/>
        <v>#DIV/0!</v>
      </c>
    </row>
    <row r="128" spans="1:32">
      <c r="A128" s="55" t="s">
        <v>2518</v>
      </c>
      <c r="B128" s="2328"/>
      <c r="C128" s="3198"/>
      <c r="D128" s="3198"/>
      <c r="E128" s="3198"/>
      <c r="F128" s="3198"/>
      <c r="G128" s="3198"/>
      <c r="H128" s="3198"/>
      <c r="I128" s="3199"/>
      <c r="J128" s="3200">
        <f t="shared" si="87"/>
        <v>0</v>
      </c>
      <c r="K128" s="3223"/>
      <c r="L128" s="55" t="s">
        <v>2518</v>
      </c>
      <c r="M128" s="998">
        <f t="shared" si="67"/>
        <v>0</v>
      </c>
      <c r="N128" s="2339">
        <f t="shared" si="68"/>
        <v>0</v>
      </c>
      <c r="O128" s="2339">
        <f t="shared" si="69"/>
        <v>0</v>
      </c>
      <c r="P128" s="2339">
        <f t="shared" si="70"/>
        <v>0</v>
      </c>
      <c r="Q128" s="2339">
        <f t="shared" si="71"/>
        <v>0</v>
      </c>
      <c r="R128" s="2339">
        <f t="shared" si="72"/>
        <v>0</v>
      </c>
      <c r="S128" s="2339">
        <f t="shared" si="73"/>
        <v>0</v>
      </c>
      <c r="T128" s="2339">
        <f t="shared" si="74"/>
        <v>0</v>
      </c>
      <c r="U128" s="986">
        <f t="shared" si="75"/>
        <v>0</v>
      </c>
      <c r="W128" s="55" t="s">
        <v>2518</v>
      </c>
      <c r="X128" s="2358" t="e">
        <f t="shared" si="76"/>
        <v>#DIV/0!</v>
      </c>
      <c r="Y128" s="2359" t="e">
        <f t="shared" si="77"/>
        <v>#DIV/0!</v>
      </c>
      <c r="Z128" s="2359" t="e">
        <f t="shared" si="78"/>
        <v>#DIV/0!</v>
      </c>
      <c r="AA128" s="2359" t="e">
        <f t="shared" si="79"/>
        <v>#DIV/0!</v>
      </c>
      <c r="AB128" s="2359" t="e">
        <f t="shared" si="80"/>
        <v>#DIV/0!</v>
      </c>
      <c r="AC128" s="2359" t="e">
        <f t="shared" si="81"/>
        <v>#DIV/0!</v>
      </c>
      <c r="AD128" s="2359" t="e">
        <f t="shared" si="82"/>
        <v>#DIV/0!</v>
      </c>
      <c r="AE128" s="2359" t="e">
        <f t="shared" si="83"/>
        <v>#DIV/0!</v>
      </c>
      <c r="AF128" s="2377" t="e">
        <f t="shared" si="84"/>
        <v>#DIV/0!</v>
      </c>
    </row>
    <row r="129" spans="1:32">
      <c r="A129" s="55" t="s">
        <v>40</v>
      </c>
      <c r="B129" s="2328"/>
      <c r="C129" s="3198"/>
      <c r="D129" s="3198"/>
      <c r="E129" s="3198"/>
      <c r="F129" s="3198"/>
      <c r="G129" s="3198"/>
      <c r="H129" s="3198"/>
      <c r="I129" s="3199"/>
      <c r="J129" s="3200">
        <f t="shared" si="87"/>
        <v>0</v>
      </c>
      <c r="K129" s="3223"/>
      <c r="L129" s="55" t="s">
        <v>40</v>
      </c>
      <c r="M129" s="998">
        <f t="shared" si="67"/>
        <v>0</v>
      </c>
      <c r="N129" s="2339">
        <f t="shared" si="68"/>
        <v>0</v>
      </c>
      <c r="O129" s="2339">
        <f t="shared" si="69"/>
        <v>0</v>
      </c>
      <c r="P129" s="2339">
        <f t="shared" si="70"/>
        <v>0</v>
      </c>
      <c r="Q129" s="2339">
        <f t="shared" si="71"/>
        <v>0</v>
      </c>
      <c r="R129" s="2339">
        <f t="shared" si="72"/>
        <v>0</v>
      </c>
      <c r="S129" s="2339">
        <f t="shared" si="73"/>
        <v>0</v>
      </c>
      <c r="T129" s="2339">
        <f t="shared" si="74"/>
        <v>0</v>
      </c>
      <c r="U129" s="986">
        <f t="shared" si="75"/>
        <v>0</v>
      </c>
      <c r="W129" s="55" t="s">
        <v>40</v>
      </c>
      <c r="X129" s="2358" t="e">
        <f t="shared" si="76"/>
        <v>#DIV/0!</v>
      </c>
      <c r="Y129" s="2359" t="e">
        <f t="shared" si="77"/>
        <v>#DIV/0!</v>
      </c>
      <c r="Z129" s="2359" t="e">
        <f t="shared" si="78"/>
        <v>#DIV/0!</v>
      </c>
      <c r="AA129" s="2359" t="e">
        <f t="shared" si="79"/>
        <v>#DIV/0!</v>
      </c>
      <c r="AB129" s="2359" t="e">
        <f t="shared" si="80"/>
        <v>#DIV/0!</v>
      </c>
      <c r="AC129" s="2359" t="e">
        <f t="shared" si="81"/>
        <v>#DIV/0!</v>
      </c>
      <c r="AD129" s="2359" t="e">
        <f t="shared" si="82"/>
        <v>#DIV/0!</v>
      </c>
      <c r="AE129" s="2359" t="e">
        <f t="shared" si="83"/>
        <v>#DIV/0!</v>
      </c>
      <c r="AF129" s="2377" t="e">
        <f t="shared" si="84"/>
        <v>#DIV/0!</v>
      </c>
    </row>
    <row r="130" spans="1:32">
      <c r="A130" s="54" t="s">
        <v>418</v>
      </c>
      <c r="B130" s="3201"/>
      <c r="C130" s="3205"/>
      <c r="D130" s="3205"/>
      <c r="E130" s="3205"/>
      <c r="F130" s="3205"/>
      <c r="G130" s="3205"/>
      <c r="H130" s="3205"/>
      <c r="I130" s="3206"/>
      <c r="J130" s="3204">
        <f t="shared" si="87"/>
        <v>0</v>
      </c>
      <c r="K130" s="3223"/>
      <c r="L130" s="54" t="s">
        <v>418</v>
      </c>
      <c r="M130" s="999">
        <f t="shared" si="67"/>
        <v>0</v>
      </c>
      <c r="N130" s="2343">
        <f t="shared" si="68"/>
        <v>0</v>
      </c>
      <c r="O130" s="2343">
        <f t="shared" si="69"/>
        <v>0</v>
      </c>
      <c r="P130" s="2343">
        <f t="shared" si="70"/>
        <v>0</v>
      </c>
      <c r="Q130" s="2343">
        <f t="shared" si="71"/>
        <v>0</v>
      </c>
      <c r="R130" s="2343">
        <f t="shared" si="72"/>
        <v>0</v>
      </c>
      <c r="S130" s="2343">
        <f t="shared" si="73"/>
        <v>0</v>
      </c>
      <c r="T130" s="2343">
        <f t="shared" si="74"/>
        <v>0</v>
      </c>
      <c r="U130" s="991">
        <f t="shared" si="75"/>
        <v>0</v>
      </c>
      <c r="W130" s="54" t="s">
        <v>418</v>
      </c>
      <c r="X130" s="2362" t="e">
        <f t="shared" si="76"/>
        <v>#DIV/0!</v>
      </c>
      <c r="Y130" s="2366" t="e">
        <f t="shared" si="77"/>
        <v>#DIV/0!</v>
      </c>
      <c r="Z130" s="2366" t="e">
        <f t="shared" si="78"/>
        <v>#DIV/0!</v>
      </c>
      <c r="AA130" s="2366" t="e">
        <f t="shared" si="79"/>
        <v>#DIV/0!</v>
      </c>
      <c r="AB130" s="2366" t="e">
        <f t="shared" si="80"/>
        <v>#DIV/0!</v>
      </c>
      <c r="AC130" s="2366" t="e">
        <f t="shared" si="81"/>
        <v>#DIV/0!</v>
      </c>
      <c r="AD130" s="2366" t="e">
        <f t="shared" si="82"/>
        <v>#DIV/0!</v>
      </c>
      <c r="AE130" s="2366" t="e">
        <f t="shared" si="83"/>
        <v>#DIV/0!</v>
      </c>
      <c r="AF130" s="2378" t="e">
        <f t="shared" si="84"/>
        <v>#DIV/0!</v>
      </c>
    </row>
    <row r="131" spans="1:32">
      <c r="A131" s="82" t="s">
        <v>419</v>
      </c>
      <c r="B131" s="2055">
        <f>SUM(B124:B129)</f>
        <v>0</v>
      </c>
      <c r="C131" s="2055">
        <f t="shared" ref="C131:I131" si="88">SUM(C124:C129)</f>
        <v>0</v>
      </c>
      <c r="D131" s="883">
        <f t="shared" si="88"/>
        <v>0</v>
      </c>
      <c r="E131" s="883">
        <f t="shared" si="88"/>
        <v>0</v>
      </c>
      <c r="F131" s="883">
        <f t="shared" si="88"/>
        <v>0</v>
      </c>
      <c r="G131" s="883">
        <f t="shared" si="88"/>
        <v>0</v>
      </c>
      <c r="H131" s="883">
        <f t="shared" si="88"/>
        <v>0</v>
      </c>
      <c r="I131" s="883">
        <f t="shared" si="88"/>
        <v>0</v>
      </c>
      <c r="J131" s="2055">
        <f t="shared" si="87"/>
        <v>0</v>
      </c>
      <c r="K131" s="3223"/>
      <c r="L131" s="82" t="s">
        <v>419</v>
      </c>
      <c r="M131" s="1002">
        <f t="shared" si="67"/>
        <v>0</v>
      </c>
      <c r="N131" s="2347">
        <f t="shared" si="68"/>
        <v>0</v>
      </c>
      <c r="O131" s="1002">
        <f t="shared" si="69"/>
        <v>0</v>
      </c>
      <c r="P131" s="2348">
        <f t="shared" si="70"/>
        <v>0</v>
      </c>
      <c r="Q131" s="1002">
        <f t="shared" si="71"/>
        <v>0</v>
      </c>
      <c r="R131" s="1002">
        <f t="shared" si="72"/>
        <v>0</v>
      </c>
      <c r="S131" s="1002">
        <f t="shared" si="73"/>
        <v>0</v>
      </c>
      <c r="T131" s="1002">
        <f t="shared" si="74"/>
        <v>0</v>
      </c>
      <c r="U131" s="1002">
        <f t="shared" si="75"/>
        <v>0</v>
      </c>
      <c r="W131" s="82" t="s">
        <v>419</v>
      </c>
      <c r="X131" s="2379" t="e">
        <f t="shared" si="76"/>
        <v>#DIV/0!</v>
      </c>
      <c r="Y131" s="2380" t="e">
        <f t="shared" si="77"/>
        <v>#DIV/0!</v>
      </c>
      <c r="Z131" s="2379" t="e">
        <f t="shared" si="78"/>
        <v>#DIV/0!</v>
      </c>
      <c r="AA131" s="2381" t="e">
        <f t="shared" si="79"/>
        <v>#DIV/0!</v>
      </c>
      <c r="AB131" s="2379" t="e">
        <f t="shared" si="80"/>
        <v>#DIV/0!</v>
      </c>
      <c r="AC131" s="2379" t="e">
        <f t="shared" si="81"/>
        <v>#DIV/0!</v>
      </c>
      <c r="AD131" s="2379" t="e">
        <f t="shared" si="82"/>
        <v>#DIV/0!</v>
      </c>
      <c r="AE131" s="2379" t="e">
        <f t="shared" si="83"/>
        <v>#DIV/0!</v>
      </c>
      <c r="AF131" s="2379" t="e">
        <f t="shared" si="84"/>
        <v>#DIV/0!</v>
      </c>
    </row>
    <row r="132" spans="1:32">
      <c r="A132" s="55" t="s">
        <v>420</v>
      </c>
      <c r="B132" s="2328"/>
      <c r="C132" s="3198"/>
      <c r="D132" s="3198"/>
      <c r="E132" s="3198"/>
      <c r="F132" s="3198"/>
      <c r="G132" s="3198"/>
      <c r="H132" s="3198"/>
      <c r="I132" s="3199"/>
      <c r="J132" s="3200">
        <f t="shared" si="87"/>
        <v>0</v>
      </c>
      <c r="K132" s="3223"/>
      <c r="L132" s="55" t="s">
        <v>420</v>
      </c>
      <c r="M132" s="1003">
        <f t="shared" si="67"/>
        <v>0</v>
      </c>
      <c r="N132" s="2336">
        <f t="shared" si="68"/>
        <v>0</v>
      </c>
      <c r="O132" s="2336">
        <f t="shared" si="69"/>
        <v>0</v>
      </c>
      <c r="P132" s="2336">
        <f t="shared" si="70"/>
        <v>0</v>
      </c>
      <c r="Q132" s="2336">
        <f t="shared" si="71"/>
        <v>0</v>
      </c>
      <c r="R132" s="2336">
        <f t="shared" si="72"/>
        <v>0</v>
      </c>
      <c r="S132" s="2336">
        <f t="shared" si="73"/>
        <v>0</v>
      </c>
      <c r="T132" s="2336">
        <f t="shared" si="74"/>
        <v>0</v>
      </c>
      <c r="U132" s="1004">
        <f t="shared" si="75"/>
        <v>0</v>
      </c>
      <c r="W132" s="55" t="s">
        <v>420</v>
      </c>
      <c r="X132" s="2358" t="e">
        <f t="shared" si="76"/>
        <v>#DIV/0!</v>
      </c>
      <c r="Y132" s="2355" t="e">
        <f t="shared" si="77"/>
        <v>#DIV/0!</v>
      </c>
      <c r="Z132" s="2355" t="e">
        <f t="shared" si="78"/>
        <v>#DIV/0!</v>
      </c>
      <c r="AA132" s="2355" t="e">
        <f t="shared" si="79"/>
        <v>#DIV/0!</v>
      </c>
      <c r="AB132" s="2355" t="e">
        <f t="shared" si="80"/>
        <v>#DIV/0!</v>
      </c>
      <c r="AC132" s="2355" t="e">
        <f t="shared" si="81"/>
        <v>#DIV/0!</v>
      </c>
      <c r="AD132" s="2355" t="e">
        <f t="shared" si="82"/>
        <v>#DIV/0!</v>
      </c>
      <c r="AE132" s="2355" t="e">
        <f t="shared" si="83"/>
        <v>#DIV/0!</v>
      </c>
      <c r="AF132" s="2377" t="e">
        <f t="shared" si="84"/>
        <v>#DIV/0!</v>
      </c>
    </row>
    <row r="133" spans="1:32">
      <c r="A133" s="55" t="s">
        <v>51</v>
      </c>
      <c r="B133" s="2328"/>
      <c r="C133" s="3198"/>
      <c r="D133" s="3198"/>
      <c r="E133" s="3198"/>
      <c r="F133" s="3198"/>
      <c r="G133" s="3198"/>
      <c r="H133" s="3198"/>
      <c r="I133" s="3199"/>
      <c r="J133" s="3200">
        <f t="shared" si="87"/>
        <v>0</v>
      </c>
      <c r="K133" s="3223"/>
      <c r="L133" s="55" t="s">
        <v>51</v>
      </c>
      <c r="M133" s="1003">
        <f t="shared" si="67"/>
        <v>0</v>
      </c>
      <c r="N133" s="2339">
        <f t="shared" si="68"/>
        <v>0</v>
      </c>
      <c r="O133" s="2339">
        <f t="shared" si="69"/>
        <v>0</v>
      </c>
      <c r="P133" s="2339">
        <f t="shared" si="70"/>
        <v>0</v>
      </c>
      <c r="Q133" s="2339">
        <f t="shared" si="71"/>
        <v>0</v>
      </c>
      <c r="R133" s="2339">
        <f t="shared" si="72"/>
        <v>0</v>
      </c>
      <c r="S133" s="2339">
        <f t="shared" si="73"/>
        <v>0</v>
      </c>
      <c r="T133" s="2339">
        <f t="shared" si="74"/>
        <v>0</v>
      </c>
      <c r="U133" s="1004">
        <f t="shared" si="75"/>
        <v>0</v>
      </c>
      <c r="W133" s="55" t="s">
        <v>51</v>
      </c>
      <c r="X133" s="2358" t="e">
        <f t="shared" si="76"/>
        <v>#DIV/0!</v>
      </c>
      <c r="Y133" s="2359" t="e">
        <f t="shared" si="77"/>
        <v>#DIV/0!</v>
      </c>
      <c r="Z133" s="2359" t="e">
        <f t="shared" si="78"/>
        <v>#DIV/0!</v>
      </c>
      <c r="AA133" s="2359" t="e">
        <f t="shared" si="79"/>
        <v>#DIV/0!</v>
      </c>
      <c r="AB133" s="2359" t="e">
        <f t="shared" si="80"/>
        <v>#DIV/0!</v>
      </c>
      <c r="AC133" s="2359" t="e">
        <f t="shared" si="81"/>
        <v>#DIV/0!</v>
      </c>
      <c r="AD133" s="2359" t="e">
        <f t="shared" si="82"/>
        <v>#DIV/0!</v>
      </c>
      <c r="AE133" s="2359" t="e">
        <f t="shared" si="83"/>
        <v>#DIV/0!</v>
      </c>
      <c r="AF133" s="2377" t="e">
        <f t="shared" si="84"/>
        <v>#DIV/0!</v>
      </c>
    </row>
    <row r="134" spans="1:32">
      <c r="A134" s="56" t="s">
        <v>421</v>
      </c>
      <c r="B134" s="2328"/>
      <c r="C134" s="893"/>
      <c r="D134" s="893"/>
      <c r="E134" s="893"/>
      <c r="F134" s="893"/>
      <c r="G134" s="893"/>
      <c r="H134" s="893"/>
      <c r="I134" s="893"/>
      <c r="J134" s="3207">
        <f t="shared" si="87"/>
        <v>0</v>
      </c>
      <c r="K134" s="3223"/>
      <c r="L134" s="56" t="s">
        <v>421</v>
      </c>
      <c r="M134" s="998">
        <f t="shared" si="67"/>
        <v>0</v>
      </c>
      <c r="N134" s="2348">
        <f t="shared" si="68"/>
        <v>0</v>
      </c>
      <c r="O134" s="2348">
        <f t="shared" si="69"/>
        <v>0</v>
      </c>
      <c r="P134" s="2348">
        <f t="shared" si="70"/>
        <v>0</v>
      </c>
      <c r="Q134" s="2348">
        <f t="shared" si="71"/>
        <v>0</v>
      </c>
      <c r="R134" s="2348">
        <f t="shared" si="72"/>
        <v>0</v>
      </c>
      <c r="S134" s="2348">
        <f t="shared" si="73"/>
        <v>0</v>
      </c>
      <c r="T134" s="2348">
        <f t="shared" si="74"/>
        <v>0</v>
      </c>
      <c r="U134" s="985">
        <f t="shared" si="75"/>
        <v>0</v>
      </c>
      <c r="W134" s="56" t="s">
        <v>421</v>
      </c>
      <c r="X134" s="2358" t="e">
        <f t="shared" si="76"/>
        <v>#DIV/0!</v>
      </c>
      <c r="Y134" s="2381" t="e">
        <f t="shared" si="77"/>
        <v>#DIV/0!</v>
      </c>
      <c r="Z134" s="2381" t="e">
        <f t="shared" si="78"/>
        <v>#DIV/0!</v>
      </c>
      <c r="AA134" s="2381" t="e">
        <f t="shared" si="79"/>
        <v>#DIV/0!</v>
      </c>
      <c r="AB134" s="2381" t="e">
        <f t="shared" si="80"/>
        <v>#DIV/0!</v>
      </c>
      <c r="AC134" s="2381" t="e">
        <f t="shared" si="81"/>
        <v>#DIV/0!</v>
      </c>
      <c r="AD134" s="2381" t="e">
        <f t="shared" si="82"/>
        <v>#DIV/0!</v>
      </c>
      <c r="AE134" s="2381" t="e">
        <f t="shared" si="83"/>
        <v>#DIV/0!</v>
      </c>
      <c r="AF134" s="2369" t="e">
        <f t="shared" si="84"/>
        <v>#DIV/0!</v>
      </c>
    </row>
    <row r="135" spans="1:32">
      <c r="A135" s="83" t="s">
        <v>188</v>
      </c>
      <c r="B135" s="2624">
        <f>SUM(B134,B131)+(0.5*B136)</f>
        <v>0</v>
      </c>
      <c r="C135" s="2624">
        <f t="shared" ref="C135:J135" si="89">SUM(C134,C131)+(0.5*C136)</f>
        <v>0</v>
      </c>
      <c r="D135" s="2624">
        <f t="shared" si="89"/>
        <v>0</v>
      </c>
      <c r="E135" s="2624">
        <f t="shared" si="89"/>
        <v>0</v>
      </c>
      <c r="F135" s="2624">
        <f t="shared" si="89"/>
        <v>0</v>
      </c>
      <c r="G135" s="2624">
        <f t="shared" si="89"/>
        <v>0</v>
      </c>
      <c r="H135" s="2624">
        <f t="shared" si="89"/>
        <v>0</v>
      </c>
      <c r="I135" s="2624">
        <f t="shared" si="89"/>
        <v>0</v>
      </c>
      <c r="J135" s="2624">
        <f t="shared" si="89"/>
        <v>0</v>
      </c>
      <c r="K135" s="3223"/>
      <c r="L135" s="83" t="s">
        <v>188</v>
      </c>
      <c r="M135" s="1002">
        <f t="shared" si="67"/>
        <v>0</v>
      </c>
      <c r="N135" s="2348">
        <f t="shared" si="68"/>
        <v>0</v>
      </c>
      <c r="O135" s="1002">
        <f t="shared" si="69"/>
        <v>0</v>
      </c>
      <c r="P135" s="1002">
        <f t="shared" si="70"/>
        <v>0</v>
      </c>
      <c r="Q135" s="1002">
        <f t="shared" si="71"/>
        <v>0</v>
      </c>
      <c r="R135" s="1002">
        <f t="shared" si="72"/>
        <v>0</v>
      </c>
      <c r="S135" s="1002">
        <f t="shared" si="73"/>
        <v>0</v>
      </c>
      <c r="T135" s="1002">
        <f t="shared" si="74"/>
        <v>0</v>
      </c>
      <c r="U135" s="1002">
        <f t="shared" si="75"/>
        <v>0</v>
      </c>
      <c r="W135" s="83" t="s">
        <v>188</v>
      </c>
      <c r="X135" s="2379" t="e">
        <f t="shared" si="76"/>
        <v>#DIV/0!</v>
      </c>
      <c r="Y135" s="2381" t="e">
        <f t="shared" si="77"/>
        <v>#DIV/0!</v>
      </c>
      <c r="Z135" s="2379" t="e">
        <f t="shared" si="78"/>
        <v>#DIV/0!</v>
      </c>
      <c r="AA135" s="2379" t="e">
        <f t="shared" si="79"/>
        <v>#DIV/0!</v>
      </c>
      <c r="AB135" s="2379" t="e">
        <f t="shared" si="80"/>
        <v>#DIV/0!</v>
      </c>
      <c r="AC135" s="2379" t="e">
        <f t="shared" si="81"/>
        <v>#DIV/0!</v>
      </c>
      <c r="AD135" s="2379" t="e">
        <f t="shared" si="82"/>
        <v>#DIV/0!</v>
      </c>
      <c r="AE135" s="2379" t="e">
        <f t="shared" si="83"/>
        <v>#DIV/0!</v>
      </c>
      <c r="AF135" s="2379" t="e">
        <f t="shared" si="84"/>
        <v>#DIV/0!</v>
      </c>
    </row>
    <row r="136" spans="1:32">
      <c r="A136" s="2441" t="s">
        <v>2634</v>
      </c>
      <c r="B136" s="3216"/>
      <c r="C136" s="3217"/>
      <c r="D136" s="3217"/>
      <c r="E136" s="3217"/>
      <c r="F136" s="3217"/>
      <c r="G136" s="3217"/>
      <c r="H136" s="3217"/>
      <c r="I136" s="3218"/>
      <c r="J136" s="3219">
        <f t="shared" si="87"/>
        <v>0</v>
      </c>
      <c r="K136" s="3224"/>
      <c r="L136" s="2441" t="s">
        <v>2634</v>
      </c>
      <c r="M136" s="2447">
        <f t="shared" si="67"/>
        <v>0</v>
      </c>
      <c r="N136" s="2448">
        <f t="shared" si="68"/>
        <v>0</v>
      </c>
      <c r="O136" s="2448">
        <f t="shared" si="69"/>
        <v>0</v>
      </c>
      <c r="P136" s="2448">
        <f t="shared" si="70"/>
        <v>0</v>
      </c>
      <c r="Q136" s="2448">
        <f t="shared" si="71"/>
        <v>0</v>
      </c>
      <c r="R136" s="2448">
        <f t="shared" si="72"/>
        <v>0</v>
      </c>
      <c r="S136" s="2448">
        <f t="shared" si="73"/>
        <v>0</v>
      </c>
      <c r="T136" s="2448">
        <f t="shared" si="74"/>
        <v>0</v>
      </c>
      <c r="U136" s="2449">
        <f t="shared" si="75"/>
        <v>0</v>
      </c>
      <c r="V136" s="788"/>
      <c r="W136" s="2441" t="s">
        <v>2634</v>
      </c>
      <c r="X136" s="2450" t="e">
        <f t="shared" ref="X136:AF136" si="90">M136/B136</f>
        <v>#DIV/0!</v>
      </c>
      <c r="Y136" s="2451" t="e">
        <f t="shared" si="90"/>
        <v>#DIV/0!</v>
      </c>
      <c r="Z136" s="2451" t="e">
        <f t="shared" si="90"/>
        <v>#DIV/0!</v>
      </c>
      <c r="AA136" s="2451" t="e">
        <f t="shared" si="90"/>
        <v>#DIV/0!</v>
      </c>
      <c r="AB136" s="2451" t="e">
        <f t="shared" si="90"/>
        <v>#DIV/0!</v>
      </c>
      <c r="AC136" s="2451" t="e">
        <f t="shared" si="90"/>
        <v>#DIV/0!</v>
      </c>
      <c r="AD136" s="2451" t="e">
        <f t="shared" si="90"/>
        <v>#DIV/0!</v>
      </c>
      <c r="AE136" s="2451" t="e">
        <f t="shared" si="90"/>
        <v>#DIV/0!</v>
      </c>
      <c r="AF136" s="2452" t="e">
        <f t="shared" si="90"/>
        <v>#DIV/0!</v>
      </c>
    </row>
    <row r="137" spans="1:32">
      <c r="A137" s="298" t="s">
        <v>1538</v>
      </c>
      <c r="B137" s="2332">
        <f t="shared" ref="B137:I137" si="91">SUM(B135,B123,B119)</f>
        <v>0</v>
      </c>
      <c r="C137" s="2332">
        <f t="shared" si="91"/>
        <v>0</v>
      </c>
      <c r="D137" s="2332">
        <f t="shared" si="91"/>
        <v>0</v>
      </c>
      <c r="E137" s="2332">
        <f t="shared" si="91"/>
        <v>0</v>
      </c>
      <c r="F137" s="2332">
        <f t="shared" si="91"/>
        <v>0</v>
      </c>
      <c r="G137" s="2332">
        <f t="shared" si="91"/>
        <v>0</v>
      </c>
      <c r="H137" s="2332">
        <f t="shared" si="91"/>
        <v>0</v>
      </c>
      <c r="I137" s="2332">
        <f t="shared" si="91"/>
        <v>0</v>
      </c>
      <c r="J137" s="2332">
        <f t="shared" si="87"/>
        <v>0</v>
      </c>
      <c r="K137" s="3223"/>
      <c r="L137" s="298" t="s">
        <v>1538</v>
      </c>
      <c r="M137" s="2349">
        <f t="shared" si="67"/>
        <v>0</v>
      </c>
      <c r="N137" s="2349">
        <f t="shared" si="68"/>
        <v>0</v>
      </c>
      <c r="O137" s="2349">
        <f t="shared" si="69"/>
        <v>0</v>
      </c>
      <c r="P137" s="2349">
        <f t="shared" si="70"/>
        <v>0</v>
      </c>
      <c r="Q137" s="2349">
        <f t="shared" si="71"/>
        <v>0</v>
      </c>
      <c r="R137" s="2349">
        <f t="shared" si="72"/>
        <v>0</v>
      </c>
      <c r="S137" s="2349">
        <f t="shared" si="73"/>
        <v>0</v>
      </c>
      <c r="T137" s="2349">
        <f t="shared" si="74"/>
        <v>0</v>
      </c>
      <c r="U137" s="2349">
        <f t="shared" si="75"/>
        <v>0</v>
      </c>
      <c r="W137" s="298" t="s">
        <v>1538</v>
      </c>
      <c r="X137" s="2382" t="e">
        <f t="shared" si="76"/>
        <v>#DIV/0!</v>
      </c>
      <c r="Y137" s="2382" t="e">
        <f t="shared" si="77"/>
        <v>#DIV/0!</v>
      </c>
      <c r="Z137" s="2382" t="e">
        <f t="shared" si="78"/>
        <v>#DIV/0!</v>
      </c>
      <c r="AA137" s="2382" t="e">
        <f t="shared" si="79"/>
        <v>#DIV/0!</v>
      </c>
      <c r="AB137" s="2382" t="e">
        <f t="shared" si="80"/>
        <v>#DIV/0!</v>
      </c>
      <c r="AC137" s="2382" t="e">
        <f t="shared" si="81"/>
        <v>#DIV/0!</v>
      </c>
      <c r="AD137" s="2382" t="e">
        <f t="shared" si="82"/>
        <v>#DIV/0!</v>
      </c>
      <c r="AE137" s="2382" t="e">
        <f t="shared" si="83"/>
        <v>#DIV/0!</v>
      </c>
      <c r="AF137" s="2382" t="e">
        <f t="shared" si="84"/>
        <v>#DIV/0!</v>
      </c>
    </row>
    <row r="138" spans="1:32">
      <c r="A138" s="299" t="s">
        <v>1539</v>
      </c>
      <c r="B138" s="2328"/>
      <c r="C138" s="3198"/>
      <c r="D138" s="3198"/>
      <c r="E138" s="3198"/>
      <c r="F138" s="3198"/>
      <c r="G138" s="3198"/>
      <c r="H138" s="3198"/>
      <c r="I138" s="3199"/>
      <c r="J138" s="3200"/>
      <c r="K138" s="3223"/>
      <c r="L138" s="299" t="s">
        <v>1539</v>
      </c>
      <c r="M138" s="956"/>
      <c r="N138" s="956"/>
      <c r="O138" s="957"/>
      <c r="P138" s="956"/>
      <c r="Q138" s="956"/>
      <c r="R138" s="956"/>
      <c r="S138" s="956"/>
      <c r="T138" s="956"/>
      <c r="U138" s="898"/>
      <c r="W138" s="299" t="s">
        <v>1539</v>
      </c>
      <c r="X138" s="2383" t="e">
        <f t="shared" si="76"/>
        <v>#DIV/0!</v>
      </c>
      <c r="Y138" s="2383" t="e">
        <f t="shared" si="77"/>
        <v>#DIV/0!</v>
      </c>
      <c r="Z138" s="2384" t="e">
        <f t="shared" si="78"/>
        <v>#DIV/0!</v>
      </c>
      <c r="AA138" s="2383" t="e">
        <f t="shared" si="79"/>
        <v>#DIV/0!</v>
      </c>
      <c r="AB138" s="2383" t="e">
        <f t="shared" si="80"/>
        <v>#DIV/0!</v>
      </c>
      <c r="AC138" s="2383" t="e">
        <f t="shared" si="81"/>
        <v>#DIV/0!</v>
      </c>
      <c r="AD138" s="2383" t="e">
        <f t="shared" si="82"/>
        <v>#DIV/0!</v>
      </c>
      <c r="AE138" s="2383" t="e">
        <f t="shared" si="83"/>
        <v>#DIV/0!</v>
      </c>
      <c r="AF138" s="2385" t="e">
        <f t="shared" si="84"/>
        <v>#DIV/0!</v>
      </c>
    </row>
    <row r="139" spans="1:32">
      <c r="A139" s="55" t="s">
        <v>688</v>
      </c>
      <c r="B139" s="2326"/>
      <c r="C139" s="3196"/>
      <c r="D139" s="3196"/>
      <c r="E139" s="3196"/>
      <c r="F139" s="3196"/>
      <c r="G139" s="3196"/>
      <c r="H139" s="3196"/>
      <c r="I139" s="3197"/>
      <c r="J139" s="3200">
        <f t="shared" si="87"/>
        <v>0</v>
      </c>
      <c r="K139" s="3223"/>
      <c r="L139" s="55" t="s">
        <v>688</v>
      </c>
      <c r="M139" s="985">
        <f t="shared" ref="M139:U144" si="92">B39-B139</f>
        <v>0</v>
      </c>
      <c r="N139" s="2339">
        <f t="shared" si="92"/>
        <v>0</v>
      </c>
      <c r="O139" s="2339">
        <f t="shared" si="92"/>
        <v>0</v>
      </c>
      <c r="P139" s="2339">
        <f t="shared" si="92"/>
        <v>0</v>
      </c>
      <c r="Q139" s="2339">
        <f t="shared" si="92"/>
        <v>0</v>
      </c>
      <c r="R139" s="2339">
        <f t="shared" si="92"/>
        <v>0</v>
      </c>
      <c r="S139" s="2339">
        <f t="shared" si="92"/>
        <v>0</v>
      </c>
      <c r="T139" s="2350">
        <f t="shared" si="92"/>
        <v>0</v>
      </c>
      <c r="U139" s="2351">
        <f t="shared" si="92"/>
        <v>0</v>
      </c>
      <c r="W139" s="55" t="s">
        <v>688</v>
      </c>
      <c r="X139" s="2369" t="e">
        <f t="shared" si="76"/>
        <v>#DIV/0!</v>
      </c>
      <c r="Y139" s="2359" t="e">
        <f t="shared" si="77"/>
        <v>#DIV/0!</v>
      </c>
      <c r="Z139" s="2359" t="e">
        <f t="shared" si="78"/>
        <v>#DIV/0!</v>
      </c>
      <c r="AA139" s="2359" t="e">
        <f t="shared" si="79"/>
        <v>#DIV/0!</v>
      </c>
      <c r="AB139" s="2359" t="e">
        <f t="shared" si="80"/>
        <v>#DIV/0!</v>
      </c>
      <c r="AC139" s="2359" t="e">
        <f t="shared" si="81"/>
        <v>#DIV/0!</v>
      </c>
      <c r="AD139" s="2359" t="e">
        <f t="shared" si="82"/>
        <v>#DIV/0!</v>
      </c>
      <c r="AE139" s="2386" t="e">
        <f t="shared" si="83"/>
        <v>#DIV/0!</v>
      </c>
      <c r="AF139" s="2377" t="e">
        <f t="shared" si="84"/>
        <v>#DIV/0!</v>
      </c>
    </row>
    <row r="140" spans="1:32">
      <c r="A140" s="55" t="s">
        <v>478</v>
      </c>
      <c r="B140" s="2328"/>
      <c r="C140" s="3198"/>
      <c r="D140" s="3198"/>
      <c r="E140" s="3198"/>
      <c r="F140" s="3198"/>
      <c r="G140" s="3198"/>
      <c r="H140" s="3198"/>
      <c r="I140" s="3199"/>
      <c r="J140" s="3200">
        <f t="shared" si="87"/>
        <v>0</v>
      </c>
      <c r="K140" s="3223"/>
      <c r="L140" s="55" t="s">
        <v>478</v>
      </c>
      <c r="M140" s="998">
        <f t="shared" si="92"/>
        <v>0</v>
      </c>
      <c r="N140" s="2339">
        <f t="shared" si="92"/>
        <v>0</v>
      </c>
      <c r="O140" s="2339">
        <f t="shared" si="92"/>
        <v>0</v>
      </c>
      <c r="P140" s="2339">
        <f t="shared" si="92"/>
        <v>0</v>
      </c>
      <c r="Q140" s="2339">
        <f t="shared" si="92"/>
        <v>0</v>
      </c>
      <c r="R140" s="2339">
        <f t="shared" si="92"/>
        <v>0</v>
      </c>
      <c r="S140" s="2339">
        <f t="shared" si="92"/>
        <v>0</v>
      </c>
      <c r="T140" s="2350">
        <f t="shared" si="92"/>
        <v>0</v>
      </c>
      <c r="U140" s="2351">
        <f t="shared" si="92"/>
        <v>0</v>
      </c>
      <c r="W140" s="55" t="s">
        <v>478</v>
      </c>
      <c r="X140" s="2358" t="e">
        <f t="shared" si="76"/>
        <v>#DIV/0!</v>
      </c>
      <c r="Y140" s="2359" t="e">
        <f t="shared" si="77"/>
        <v>#DIV/0!</v>
      </c>
      <c r="Z140" s="2359" t="e">
        <f t="shared" si="78"/>
        <v>#DIV/0!</v>
      </c>
      <c r="AA140" s="2359" t="e">
        <f t="shared" si="79"/>
        <v>#DIV/0!</v>
      </c>
      <c r="AB140" s="2359" t="e">
        <f t="shared" si="80"/>
        <v>#DIV/0!</v>
      </c>
      <c r="AC140" s="2359" t="e">
        <f t="shared" si="81"/>
        <v>#DIV/0!</v>
      </c>
      <c r="AD140" s="2359" t="e">
        <f t="shared" si="82"/>
        <v>#DIV/0!</v>
      </c>
      <c r="AE140" s="2386" t="e">
        <f t="shared" si="83"/>
        <v>#DIV/0!</v>
      </c>
      <c r="AF140" s="2377" t="e">
        <f t="shared" si="84"/>
        <v>#DIV/0!</v>
      </c>
    </row>
    <row r="141" spans="1:32">
      <c r="A141" s="55" t="s">
        <v>18</v>
      </c>
      <c r="B141" s="2328"/>
      <c r="C141" s="3198"/>
      <c r="D141" s="3198"/>
      <c r="E141" s="3198"/>
      <c r="F141" s="3198"/>
      <c r="G141" s="3198"/>
      <c r="H141" s="3198"/>
      <c r="I141" s="3199"/>
      <c r="J141" s="3200">
        <f t="shared" si="87"/>
        <v>0</v>
      </c>
      <c r="K141" s="3223"/>
      <c r="L141" s="55" t="s">
        <v>18</v>
      </c>
      <c r="M141" s="998">
        <f t="shared" si="92"/>
        <v>0</v>
      </c>
      <c r="N141" s="2339">
        <f t="shared" si="92"/>
        <v>0</v>
      </c>
      <c r="O141" s="2339">
        <f t="shared" si="92"/>
        <v>0</v>
      </c>
      <c r="P141" s="2339">
        <f t="shared" si="92"/>
        <v>0</v>
      </c>
      <c r="Q141" s="2339">
        <f t="shared" si="92"/>
        <v>0</v>
      </c>
      <c r="R141" s="2339">
        <f t="shared" si="92"/>
        <v>0</v>
      </c>
      <c r="S141" s="2339">
        <f t="shared" si="92"/>
        <v>0</v>
      </c>
      <c r="T141" s="2350">
        <f t="shared" si="92"/>
        <v>0</v>
      </c>
      <c r="U141" s="2351">
        <f t="shared" si="92"/>
        <v>0</v>
      </c>
      <c r="W141" s="55" t="s">
        <v>18</v>
      </c>
      <c r="X141" s="2358" t="e">
        <f t="shared" si="76"/>
        <v>#DIV/0!</v>
      </c>
      <c r="Y141" s="2359" t="e">
        <f t="shared" si="77"/>
        <v>#DIV/0!</v>
      </c>
      <c r="Z141" s="2359" t="e">
        <f t="shared" si="78"/>
        <v>#DIV/0!</v>
      </c>
      <c r="AA141" s="2359" t="e">
        <f t="shared" si="79"/>
        <v>#DIV/0!</v>
      </c>
      <c r="AB141" s="2359" t="e">
        <f t="shared" si="80"/>
        <v>#DIV/0!</v>
      </c>
      <c r="AC141" s="2359" t="e">
        <f t="shared" si="81"/>
        <v>#DIV/0!</v>
      </c>
      <c r="AD141" s="2359" t="e">
        <f t="shared" si="82"/>
        <v>#DIV/0!</v>
      </c>
      <c r="AE141" s="2386" t="e">
        <f t="shared" si="83"/>
        <v>#DIV/0!</v>
      </c>
      <c r="AF141" s="2377" t="e">
        <f t="shared" si="84"/>
        <v>#DIV/0!</v>
      </c>
    </row>
    <row r="142" spans="1:32">
      <c r="A142" s="126" t="s">
        <v>689</v>
      </c>
      <c r="B142" s="2328"/>
      <c r="C142" s="3208"/>
      <c r="D142" s="3208"/>
      <c r="E142" s="3208"/>
      <c r="F142" s="3208"/>
      <c r="G142" s="3208"/>
      <c r="H142" s="3208"/>
      <c r="I142" s="3213"/>
      <c r="J142" s="3200">
        <f t="shared" si="87"/>
        <v>0</v>
      </c>
      <c r="K142" s="3223"/>
      <c r="L142" s="126" t="s">
        <v>689</v>
      </c>
      <c r="M142" s="998">
        <f t="shared" si="92"/>
        <v>0</v>
      </c>
      <c r="N142" s="2346">
        <f t="shared" si="92"/>
        <v>0</v>
      </c>
      <c r="O142" s="2346">
        <f t="shared" si="92"/>
        <v>0</v>
      </c>
      <c r="P142" s="2346">
        <f t="shared" si="92"/>
        <v>0</v>
      </c>
      <c r="Q142" s="2346">
        <f t="shared" si="92"/>
        <v>0</v>
      </c>
      <c r="R142" s="2346">
        <f t="shared" si="92"/>
        <v>0</v>
      </c>
      <c r="S142" s="2346">
        <f t="shared" si="92"/>
        <v>0</v>
      </c>
      <c r="T142" s="2352">
        <f t="shared" si="92"/>
        <v>0</v>
      </c>
      <c r="U142" s="2353">
        <f t="shared" si="92"/>
        <v>0</v>
      </c>
      <c r="W142" s="126" t="s">
        <v>689</v>
      </c>
      <c r="X142" s="2358" t="e">
        <f t="shared" si="76"/>
        <v>#DIV/0!</v>
      </c>
      <c r="Y142" s="2374" t="e">
        <f t="shared" si="77"/>
        <v>#DIV/0!</v>
      </c>
      <c r="Z142" s="2374" t="e">
        <f t="shared" si="78"/>
        <v>#DIV/0!</v>
      </c>
      <c r="AA142" s="2374" t="e">
        <f t="shared" si="79"/>
        <v>#DIV/0!</v>
      </c>
      <c r="AB142" s="2374" t="e">
        <f t="shared" si="80"/>
        <v>#DIV/0!</v>
      </c>
      <c r="AC142" s="2374" t="e">
        <f t="shared" si="81"/>
        <v>#DIV/0!</v>
      </c>
      <c r="AD142" s="2374" t="e">
        <f t="shared" si="82"/>
        <v>#DIV/0!</v>
      </c>
      <c r="AE142" s="2387" t="e">
        <f t="shared" si="83"/>
        <v>#DIV/0!</v>
      </c>
      <c r="AF142" s="2388" t="e">
        <f t="shared" si="84"/>
        <v>#DIV/0!</v>
      </c>
    </row>
    <row r="143" spans="1:32">
      <c r="A143" s="125" t="s">
        <v>479</v>
      </c>
      <c r="B143" s="2330">
        <f t="shared" ref="B143:J143" si="93">SUM(B139:B142)</f>
        <v>0</v>
      </c>
      <c r="C143" s="2330">
        <f t="shared" si="93"/>
        <v>0</v>
      </c>
      <c r="D143" s="2331">
        <f t="shared" si="93"/>
        <v>0</v>
      </c>
      <c r="E143" s="2330">
        <f t="shared" si="93"/>
        <v>0</v>
      </c>
      <c r="F143" s="2330">
        <f t="shared" si="93"/>
        <v>0</v>
      </c>
      <c r="G143" s="2330">
        <f t="shared" si="93"/>
        <v>0</v>
      </c>
      <c r="H143" s="2330">
        <f t="shared" si="93"/>
        <v>0</v>
      </c>
      <c r="I143" s="2330">
        <f t="shared" si="93"/>
        <v>0</v>
      </c>
      <c r="J143" s="2330">
        <f t="shared" si="93"/>
        <v>0</v>
      </c>
      <c r="K143" s="3223"/>
      <c r="L143" s="125" t="s">
        <v>479</v>
      </c>
      <c r="M143" s="902">
        <f t="shared" si="92"/>
        <v>0</v>
      </c>
      <c r="N143" s="903">
        <f t="shared" si="92"/>
        <v>0</v>
      </c>
      <c r="O143" s="904">
        <f t="shared" si="92"/>
        <v>0</v>
      </c>
      <c r="P143" s="905">
        <f t="shared" si="92"/>
        <v>0</v>
      </c>
      <c r="Q143" s="905">
        <f t="shared" si="92"/>
        <v>0</v>
      </c>
      <c r="R143" s="905">
        <f t="shared" si="92"/>
        <v>0</v>
      </c>
      <c r="S143" s="905">
        <f t="shared" si="92"/>
        <v>0</v>
      </c>
      <c r="T143" s="905">
        <f t="shared" si="92"/>
        <v>0</v>
      </c>
      <c r="U143" s="903">
        <f t="shared" si="92"/>
        <v>0</v>
      </c>
      <c r="W143" s="125" t="s">
        <v>479</v>
      </c>
      <c r="X143" s="2389" t="e">
        <f t="shared" si="76"/>
        <v>#DIV/0!</v>
      </c>
      <c r="Y143" s="2390" t="e">
        <f t="shared" si="77"/>
        <v>#DIV/0!</v>
      </c>
      <c r="Z143" s="2391" t="e">
        <f t="shared" si="78"/>
        <v>#DIV/0!</v>
      </c>
      <c r="AA143" s="2392" t="e">
        <f t="shared" si="79"/>
        <v>#DIV/0!</v>
      </c>
      <c r="AB143" s="2392" t="e">
        <f t="shared" si="80"/>
        <v>#DIV/0!</v>
      </c>
      <c r="AC143" s="2392" t="e">
        <f t="shared" si="81"/>
        <v>#DIV/0!</v>
      </c>
      <c r="AD143" s="2392" t="e">
        <f t="shared" si="82"/>
        <v>#DIV/0!</v>
      </c>
      <c r="AE143" s="2392" t="e">
        <f t="shared" si="83"/>
        <v>#DIV/0!</v>
      </c>
      <c r="AF143" s="2390" t="e">
        <f t="shared" si="84"/>
        <v>#DIV/0!</v>
      </c>
    </row>
    <row r="144" spans="1:32" ht="25.5">
      <c r="A144" s="125" t="s">
        <v>1547</v>
      </c>
      <c r="B144" s="3209">
        <f t="shared" ref="B144:J144" si="94">+B143+B137</f>
        <v>0</v>
      </c>
      <c r="C144" s="3209">
        <f t="shared" si="94"/>
        <v>0</v>
      </c>
      <c r="D144" s="3209">
        <f t="shared" si="94"/>
        <v>0</v>
      </c>
      <c r="E144" s="3209">
        <f t="shared" si="94"/>
        <v>0</v>
      </c>
      <c r="F144" s="3209">
        <f t="shared" si="94"/>
        <v>0</v>
      </c>
      <c r="G144" s="3209">
        <f t="shared" si="94"/>
        <v>0</v>
      </c>
      <c r="H144" s="3209">
        <f t="shared" si="94"/>
        <v>0</v>
      </c>
      <c r="I144" s="3209">
        <f t="shared" si="94"/>
        <v>0</v>
      </c>
      <c r="J144" s="3209">
        <f t="shared" si="94"/>
        <v>0</v>
      </c>
      <c r="K144" s="3223"/>
      <c r="L144" s="125" t="s">
        <v>690</v>
      </c>
      <c r="M144" s="902">
        <f t="shared" si="92"/>
        <v>0</v>
      </c>
      <c r="N144" s="902">
        <f t="shared" si="92"/>
        <v>0</v>
      </c>
      <c r="O144" s="902">
        <f t="shared" si="92"/>
        <v>0</v>
      </c>
      <c r="P144" s="902">
        <f t="shared" si="92"/>
        <v>0</v>
      </c>
      <c r="Q144" s="902">
        <f t="shared" si="92"/>
        <v>0</v>
      </c>
      <c r="R144" s="902">
        <f t="shared" si="92"/>
        <v>0</v>
      </c>
      <c r="S144" s="902">
        <f t="shared" si="92"/>
        <v>0</v>
      </c>
      <c r="T144" s="902">
        <f t="shared" si="92"/>
        <v>0</v>
      </c>
      <c r="U144" s="902">
        <f t="shared" si="92"/>
        <v>0</v>
      </c>
      <c r="W144" s="125" t="s">
        <v>690</v>
      </c>
      <c r="X144" s="2389" t="e">
        <f t="shared" si="76"/>
        <v>#DIV/0!</v>
      </c>
      <c r="Y144" s="2389" t="e">
        <f t="shared" si="77"/>
        <v>#DIV/0!</v>
      </c>
      <c r="Z144" s="2389" t="e">
        <f t="shared" si="78"/>
        <v>#DIV/0!</v>
      </c>
      <c r="AA144" s="2389" t="e">
        <f t="shared" si="79"/>
        <v>#DIV/0!</v>
      </c>
      <c r="AB144" s="2389" t="e">
        <f t="shared" si="80"/>
        <v>#DIV/0!</v>
      </c>
      <c r="AC144" s="2389" t="e">
        <f t="shared" si="81"/>
        <v>#DIV/0!</v>
      </c>
      <c r="AD144" s="2389" t="e">
        <f t="shared" si="82"/>
        <v>#DIV/0!</v>
      </c>
      <c r="AE144" s="2389" t="e">
        <f t="shared" si="83"/>
        <v>#DIV/0!</v>
      </c>
      <c r="AF144" s="2389" t="e">
        <f t="shared" si="84"/>
        <v>#DIV/0!</v>
      </c>
    </row>
    <row r="145" spans="1:21">
      <c r="B145" s="906"/>
      <c r="C145" s="906"/>
      <c r="D145" s="906"/>
      <c r="E145" s="906"/>
      <c r="F145" s="906"/>
      <c r="G145" s="906"/>
      <c r="H145" s="906"/>
      <c r="I145" s="906"/>
      <c r="J145" s="906"/>
      <c r="K145" s="899"/>
      <c r="L145" s="899"/>
      <c r="M145" s="906">
        <v>-0.74466884850602355</v>
      </c>
      <c r="N145" s="899"/>
      <c r="O145" s="899"/>
      <c r="P145" s="899"/>
      <c r="Q145" s="899"/>
      <c r="R145" s="899"/>
      <c r="S145" s="899"/>
      <c r="T145" s="899"/>
      <c r="U145" s="899"/>
    </row>
    <row r="146" spans="1:21">
      <c r="B146" s="906"/>
      <c r="C146" s="899"/>
      <c r="D146" s="121"/>
      <c r="E146" s="899"/>
      <c r="F146" s="899"/>
      <c r="G146" s="899"/>
      <c r="H146" s="899"/>
      <c r="I146" s="899"/>
      <c r="J146" s="899"/>
      <c r="K146" s="899"/>
      <c r="L146" s="899"/>
      <c r="M146" s="899"/>
      <c r="N146" s="899"/>
      <c r="O146" s="899"/>
      <c r="P146" s="899"/>
      <c r="Q146" s="899"/>
      <c r="R146" s="899"/>
      <c r="S146" s="899"/>
      <c r="T146" s="899"/>
      <c r="U146" s="899"/>
    </row>
    <row r="147" spans="1:21">
      <c r="B147" s="906"/>
      <c r="C147" s="899"/>
      <c r="D147" s="121"/>
      <c r="E147" s="899"/>
      <c r="F147" s="899"/>
      <c r="G147" s="899"/>
      <c r="H147" s="899"/>
      <c r="I147" s="899"/>
      <c r="J147" s="899"/>
      <c r="K147" s="899"/>
      <c r="L147" s="899"/>
      <c r="M147" s="899"/>
      <c r="N147" s="899"/>
      <c r="O147" s="899"/>
      <c r="P147" s="899"/>
      <c r="Q147" s="899"/>
      <c r="R147" s="899"/>
      <c r="S147" s="899"/>
      <c r="T147" s="899"/>
      <c r="U147" s="899"/>
    </row>
    <row r="148" spans="1:21">
      <c r="A148" s="50" t="s">
        <v>2630</v>
      </c>
      <c r="B148" s="906"/>
      <c r="C148" s="899"/>
      <c r="D148" s="121"/>
      <c r="E148" s="899"/>
      <c r="F148" s="899"/>
      <c r="G148" s="899"/>
      <c r="H148" s="899"/>
      <c r="I148" s="899"/>
      <c r="J148" s="899"/>
      <c r="K148" s="899"/>
      <c r="L148" s="899"/>
      <c r="M148" s="899"/>
      <c r="N148" s="899"/>
      <c r="O148" s="899"/>
      <c r="P148" s="899"/>
      <c r="Q148" s="899"/>
      <c r="R148" s="899"/>
      <c r="S148" s="899"/>
      <c r="T148" s="899"/>
      <c r="U148" s="899"/>
    </row>
    <row r="149" spans="1:21">
      <c r="A149" s="405" t="s">
        <v>2633</v>
      </c>
      <c r="B149" s="906"/>
      <c r="C149" s="899"/>
      <c r="D149" s="121"/>
      <c r="E149" s="899"/>
      <c r="F149" s="899"/>
      <c r="G149" s="899"/>
      <c r="H149" s="899"/>
      <c r="I149" s="899"/>
      <c r="J149" s="899"/>
      <c r="K149" s="899"/>
      <c r="L149" s="899"/>
      <c r="M149" s="899"/>
      <c r="N149" s="899"/>
      <c r="O149" s="899"/>
      <c r="P149" s="899"/>
      <c r="Q149" s="899"/>
      <c r="R149" s="899"/>
      <c r="S149" s="899"/>
      <c r="T149" s="899"/>
      <c r="U149" s="899"/>
    </row>
    <row r="150" spans="1:21">
      <c r="A150" s="79"/>
      <c r="B150" s="977"/>
      <c r="C150" s="978"/>
      <c r="D150" s="307"/>
      <c r="E150" s="978"/>
      <c r="F150" s="978"/>
      <c r="G150" s="978"/>
      <c r="H150" s="978"/>
      <c r="I150" s="978"/>
      <c r="J150" s="979"/>
      <c r="K150" s="899"/>
      <c r="L150" s="899"/>
      <c r="M150" s="899"/>
      <c r="N150" s="899"/>
      <c r="O150" s="899"/>
      <c r="P150" s="899"/>
      <c r="Q150" s="899"/>
      <c r="R150" s="899"/>
      <c r="S150" s="899"/>
      <c r="T150" s="899"/>
      <c r="U150" s="899"/>
    </row>
    <row r="151" spans="1:21">
      <c r="A151" s="874"/>
      <c r="B151" s="3866" t="s">
        <v>425</v>
      </c>
      <c r="C151" s="3867"/>
      <c r="D151" s="3867"/>
      <c r="E151" s="3867"/>
      <c r="F151" s="3867"/>
      <c r="G151" s="3867"/>
      <c r="H151" s="3867"/>
      <c r="I151" s="3867"/>
      <c r="J151" s="3868"/>
      <c r="K151" s="899"/>
      <c r="L151" s="899"/>
      <c r="M151" s="899"/>
      <c r="N151" s="899"/>
      <c r="O151" s="899"/>
      <c r="P151" s="899"/>
      <c r="Q151" s="899"/>
      <c r="R151" s="899"/>
      <c r="S151" s="899"/>
      <c r="T151" s="899"/>
      <c r="U151" s="899"/>
    </row>
    <row r="152" spans="1:21" ht="25.5">
      <c r="A152" s="51" t="s">
        <v>1540</v>
      </c>
      <c r="B152" s="2429">
        <v>2014</v>
      </c>
      <c r="C152" s="2430">
        <v>2015</v>
      </c>
      <c r="D152" s="2430">
        <v>2016</v>
      </c>
      <c r="E152" s="302">
        <v>2017</v>
      </c>
      <c r="F152" s="2430">
        <v>2018</v>
      </c>
      <c r="G152" s="302">
        <v>2019</v>
      </c>
      <c r="H152" s="2430">
        <v>2020</v>
      </c>
      <c r="I152" s="303">
        <v>2021</v>
      </c>
      <c r="J152" s="304" t="s">
        <v>411</v>
      </c>
      <c r="K152" s="899"/>
      <c r="L152" s="899"/>
      <c r="M152" s="899"/>
      <c r="N152" s="899"/>
      <c r="O152" s="899"/>
      <c r="P152" s="899"/>
      <c r="Q152" s="899"/>
      <c r="R152" s="899"/>
      <c r="S152" s="899"/>
      <c r="T152" s="899"/>
      <c r="U152" s="899"/>
    </row>
    <row r="153" spans="1:21">
      <c r="A153" s="53" t="s">
        <v>2524</v>
      </c>
      <c r="B153" s="2326"/>
      <c r="C153" s="3196"/>
      <c r="D153" s="3196"/>
      <c r="E153" s="3196"/>
      <c r="F153" s="3196"/>
      <c r="G153" s="3196"/>
      <c r="H153" s="3196"/>
      <c r="I153" s="3197"/>
      <c r="J153" s="2327">
        <f>SUM(B153:I153)</f>
        <v>0</v>
      </c>
      <c r="K153" s="899"/>
      <c r="L153" s="899"/>
      <c r="M153" s="899"/>
      <c r="N153" s="899"/>
      <c r="O153" s="899"/>
      <c r="P153" s="899"/>
      <c r="Q153" s="899"/>
      <c r="R153" s="899"/>
      <c r="S153" s="899"/>
      <c r="T153" s="899"/>
      <c r="U153" s="899"/>
    </row>
    <row r="154" spans="1:21">
      <c r="A154" s="53" t="s">
        <v>79</v>
      </c>
      <c r="B154" s="2328"/>
      <c r="C154" s="3198"/>
      <c r="D154" s="3198"/>
      <c r="E154" s="3198"/>
      <c r="F154" s="3198"/>
      <c r="G154" s="3198"/>
      <c r="H154" s="3198"/>
      <c r="I154" s="3199"/>
      <c r="J154" s="3200">
        <f t="shared" ref="J154:J159" si="95">SUM(B154:I154)</f>
        <v>0</v>
      </c>
      <c r="K154" s="899"/>
      <c r="L154" s="899"/>
      <c r="M154" s="899"/>
      <c r="N154" s="899"/>
      <c r="O154" s="899"/>
      <c r="P154" s="899"/>
      <c r="Q154" s="899"/>
      <c r="R154" s="899"/>
      <c r="S154" s="899"/>
      <c r="T154" s="899"/>
      <c r="U154" s="899"/>
    </row>
    <row r="155" spans="1:21">
      <c r="A155" s="53" t="s">
        <v>368</v>
      </c>
      <c r="B155" s="2328"/>
      <c r="C155" s="3198"/>
      <c r="D155" s="3198"/>
      <c r="E155" s="3198"/>
      <c r="F155" s="3198"/>
      <c r="G155" s="3198"/>
      <c r="H155" s="3198"/>
      <c r="I155" s="3199"/>
      <c r="J155" s="3200">
        <f t="shared" si="95"/>
        <v>0</v>
      </c>
      <c r="K155" s="899"/>
      <c r="L155" s="899"/>
      <c r="M155" s="899"/>
      <c r="N155" s="899"/>
      <c r="O155" s="899"/>
      <c r="P155" s="899"/>
      <c r="Q155" s="899"/>
      <c r="R155" s="899"/>
      <c r="S155" s="899"/>
      <c r="T155" s="899"/>
      <c r="U155" s="899"/>
    </row>
    <row r="156" spans="1:21">
      <c r="A156" s="53" t="s">
        <v>2176</v>
      </c>
      <c r="B156" s="2328"/>
      <c r="C156" s="3198"/>
      <c r="D156" s="3198"/>
      <c r="E156" s="3198"/>
      <c r="F156" s="3198"/>
      <c r="G156" s="3198"/>
      <c r="H156" s="3198"/>
      <c r="I156" s="3199"/>
      <c r="J156" s="3200">
        <f t="shared" si="95"/>
        <v>0</v>
      </c>
      <c r="K156" s="899"/>
      <c r="L156" s="899"/>
      <c r="M156" s="899"/>
      <c r="N156" s="899"/>
      <c r="O156" s="899"/>
      <c r="P156" s="899"/>
      <c r="Q156" s="899"/>
      <c r="R156" s="899"/>
      <c r="S156" s="899"/>
      <c r="T156" s="899"/>
      <c r="U156" s="899"/>
    </row>
    <row r="157" spans="1:21">
      <c r="A157" s="53" t="s">
        <v>412</v>
      </c>
      <c r="B157" s="2328"/>
      <c r="C157" s="3198"/>
      <c r="D157" s="3198"/>
      <c r="E157" s="3198"/>
      <c r="F157" s="3198"/>
      <c r="G157" s="3198"/>
      <c r="H157" s="3198"/>
      <c r="I157" s="3199"/>
      <c r="J157" s="3200">
        <f t="shared" si="95"/>
        <v>0</v>
      </c>
      <c r="K157" s="899"/>
      <c r="L157" s="899"/>
      <c r="M157" s="899"/>
      <c r="N157" s="899"/>
      <c r="O157" s="899"/>
      <c r="P157" s="899"/>
      <c r="Q157" s="899"/>
      <c r="R157" s="899"/>
      <c r="S157" s="899"/>
      <c r="T157" s="899"/>
      <c r="U157" s="899"/>
    </row>
    <row r="158" spans="1:21">
      <c r="A158" s="54" t="s">
        <v>413</v>
      </c>
      <c r="B158" s="3201"/>
      <c r="C158" s="3202"/>
      <c r="D158" s="3202"/>
      <c r="E158" s="3202"/>
      <c r="F158" s="3202"/>
      <c r="G158" s="3202"/>
      <c r="H158" s="3202"/>
      <c r="I158" s="3203"/>
      <c r="J158" s="3204">
        <f t="shared" si="95"/>
        <v>0</v>
      </c>
      <c r="K158" s="899"/>
      <c r="L158" s="899"/>
      <c r="M158" s="899"/>
      <c r="N158" s="899"/>
      <c r="O158" s="899"/>
      <c r="P158" s="899"/>
      <c r="Q158" s="899"/>
      <c r="R158" s="899"/>
      <c r="S158" s="899"/>
      <c r="T158" s="899"/>
      <c r="U158" s="899"/>
    </row>
    <row r="159" spans="1:21">
      <c r="A159" s="54" t="s">
        <v>414</v>
      </c>
      <c r="B159" s="3201"/>
      <c r="C159" s="3205"/>
      <c r="D159" s="3205"/>
      <c r="E159" s="3205"/>
      <c r="F159" s="3205"/>
      <c r="G159" s="3205"/>
      <c r="H159" s="3205"/>
      <c r="I159" s="3206"/>
      <c r="J159" s="3204">
        <f t="shared" si="95"/>
        <v>0</v>
      </c>
      <c r="K159" s="899"/>
      <c r="L159" s="899"/>
      <c r="M159" s="899"/>
      <c r="N159" s="899"/>
      <c r="O159" s="899"/>
      <c r="P159" s="899"/>
      <c r="Q159" s="899"/>
      <c r="R159" s="899"/>
      <c r="S159" s="899"/>
      <c r="T159" s="899"/>
      <c r="U159" s="899"/>
    </row>
    <row r="160" spans="1:21">
      <c r="A160" s="80" t="s">
        <v>415</v>
      </c>
      <c r="B160" s="2055">
        <f>SUM(B153:B157)</f>
        <v>0</v>
      </c>
      <c r="C160" s="2055">
        <f t="shared" ref="C160:I160" si="96">SUM(C153:C157)</f>
        <v>0</v>
      </c>
      <c r="D160" s="883">
        <f t="shared" si="96"/>
        <v>0</v>
      </c>
      <c r="E160" s="883">
        <f t="shared" si="96"/>
        <v>0</v>
      </c>
      <c r="F160" s="883">
        <f t="shared" si="96"/>
        <v>0</v>
      </c>
      <c r="G160" s="883">
        <f t="shared" si="96"/>
        <v>0</v>
      </c>
      <c r="H160" s="883">
        <f t="shared" si="96"/>
        <v>0</v>
      </c>
      <c r="I160" s="883">
        <f t="shared" si="96"/>
        <v>0</v>
      </c>
      <c r="J160" s="2055">
        <f>SUM(B160:I160)</f>
        <v>0</v>
      </c>
      <c r="K160" s="899"/>
      <c r="L160" s="899"/>
      <c r="M160" s="899"/>
      <c r="N160" s="899"/>
      <c r="O160" s="899"/>
      <c r="P160" s="899"/>
      <c r="Q160" s="899"/>
      <c r="R160" s="899"/>
      <c r="S160" s="899"/>
      <c r="T160" s="899"/>
      <c r="U160" s="899"/>
    </row>
    <row r="161" spans="1:21">
      <c r="A161" s="53" t="s">
        <v>1535</v>
      </c>
      <c r="B161" s="2328"/>
      <c r="C161" s="3198"/>
      <c r="D161" s="3198"/>
      <c r="E161" s="3198"/>
      <c r="F161" s="3198"/>
      <c r="G161" s="3198"/>
      <c r="H161" s="3198"/>
      <c r="I161" s="3199"/>
      <c r="J161" s="3200">
        <f>SUM(B161:I161)</f>
        <v>0</v>
      </c>
      <c r="K161" s="899"/>
      <c r="L161" s="899"/>
      <c r="M161" s="899"/>
      <c r="N161" s="899"/>
      <c r="O161" s="899"/>
      <c r="P161" s="899"/>
      <c r="Q161" s="899"/>
      <c r="R161" s="899"/>
      <c r="S161" s="899"/>
      <c r="T161" s="899"/>
      <c r="U161" s="899"/>
    </row>
    <row r="162" spans="1:21">
      <c r="A162" s="53" t="s">
        <v>1536</v>
      </c>
      <c r="B162" s="2328"/>
      <c r="C162" s="3198"/>
      <c r="D162" s="3198"/>
      <c r="E162" s="3198"/>
      <c r="F162" s="3198"/>
      <c r="G162" s="3198"/>
      <c r="H162" s="3198"/>
      <c r="I162" s="3199"/>
      <c r="J162" s="3200">
        <f>SUM(B162:I162)</f>
        <v>0</v>
      </c>
      <c r="K162" s="899"/>
      <c r="L162" s="899"/>
      <c r="M162" s="899"/>
      <c r="N162" s="899"/>
      <c r="O162" s="899"/>
      <c r="P162" s="899"/>
      <c r="Q162" s="899"/>
      <c r="R162" s="899"/>
      <c r="S162" s="899"/>
      <c r="T162" s="899"/>
      <c r="U162" s="899"/>
    </row>
    <row r="163" spans="1:21">
      <c r="A163" s="53" t="s">
        <v>1537</v>
      </c>
      <c r="B163" s="2328"/>
      <c r="C163" s="3198"/>
      <c r="D163" s="3198"/>
      <c r="E163" s="3198"/>
      <c r="F163" s="3198"/>
      <c r="G163" s="3198"/>
      <c r="H163" s="3198"/>
      <c r="I163" s="3199"/>
      <c r="J163" s="3200">
        <f>SUM(B163:I163)</f>
        <v>0</v>
      </c>
      <c r="K163" s="899"/>
      <c r="L163" s="899"/>
      <c r="M163" s="899"/>
      <c r="N163" s="899"/>
      <c r="O163" s="899"/>
      <c r="P163" s="899"/>
      <c r="Q163" s="899"/>
      <c r="R163" s="899"/>
      <c r="S163" s="899"/>
      <c r="T163" s="899"/>
      <c r="U163" s="899"/>
    </row>
    <row r="164" spans="1:21">
      <c r="A164" s="80" t="s">
        <v>416</v>
      </c>
      <c r="B164" s="2333"/>
      <c r="C164" s="3214"/>
      <c r="D164" s="3214"/>
      <c r="E164" s="3214"/>
      <c r="F164" s="3214"/>
      <c r="G164" s="3214"/>
      <c r="H164" s="3214"/>
      <c r="I164" s="3215"/>
      <c r="J164" s="2334">
        <f>SUM(B164:I164)</f>
        <v>0</v>
      </c>
      <c r="K164" s="899"/>
      <c r="L164" s="899"/>
      <c r="M164" s="899"/>
      <c r="N164" s="899"/>
      <c r="O164" s="899"/>
      <c r="P164" s="899"/>
      <c r="Q164" s="899"/>
      <c r="R164" s="899"/>
      <c r="S164" s="899"/>
      <c r="T164" s="899"/>
      <c r="U164" s="899"/>
    </row>
    <row r="165" spans="1:21">
      <c r="A165" s="55" t="s">
        <v>6</v>
      </c>
      <c r="B165" s="2328"/>
      <c r="C165" s="3198"/>
      <c r="D165" s="3198"/>
      <c r="E165" s="3198"/>
      <c r="F165" s="3198"/>
      <c r="G165" s="3198"/>
      <c r="H165" s="3198"/>
      <c r="I165" s="3199"/>
      <c r="J165" s="3200">
        <f t="shared" ref="J165:J177" si="97">SUM(B165:I165)</f>
        <v>0</v>
      </c>
      <c r="K165" s="899"/>
      <c r="L165" s="899"/>
      <c r="M165" s="899"/>
      <c r="N165" s="899"/>
      <c r="O165" s="899"/>
      <c r="P165" s="899"/>
      <c r="Q165" s="899"/>
      <c r="R165" s="899"/>
      <c r="S165" s="899"/>
      <c r="T165" s="899"/>
      <c r="U165" s="899"/>
    </row>
    <row r="166" spans="1:21">
      <c r="A166" s="55" t="s">
        <v>32</v>
      </c>
      <c r="B166" s="2328"/>
      <c r="C166" s="3198"/>
      <c r="D166" s="3198"/>
      <c r="E166" s="3198"/>
      <c r="F166" s="3198"/>
      <c r="G166" s="3198"/>
      <c r="H166" s="3198"/>
      <c r="I166" s="3199"/>
      <c r="J166" s="3200">
        <f t="shared" si="97"/>
        <v>0</v>
      </c>
      <c r="K166" s="899"/>
      <c r="L166" s="899"/>
      <c r="M166" s="899"/>
      <c r="N166" s="899"/>
      <c r="O166" s="899"/>
      <c r="P166" s="899"/>
      <c r="Q166" s="899"/>
      <c r="R166" s="899"/>
      <c r="S166" s="899"/>
      <c r="T166" s="899"/>
      <c r="U166" s="899"/>
    </row>
    <row r="167" spans="1:21">
      <c r="A167" s="55" t="s">
        <v>417</v>
      </c>
      <c r="B167" s="2328"/>
      <c r="C167" s="3198"/>
      <c r="D167" s="3198"/>
      <c r="E167" s="3198"/>
      <c r="F167" s="3198"/>
      <c r="G167" s="3198"/>
      <c r="H167" s="3198"/>
      <c r="I167" s="3199"/>
      <c r="J167" s="3200">
        <f t="shared" si="97"/>
        <v>0</v>
      </c>
      <c r="K167" s="899"/>
      <c r="L167" s="899"/>
      <c r="M167" s="899"/>
      <c r="N167" s="899"/>
      <c r="O167" s="899"/>
      <c r="P167" s="899"/>
      <c r="Q167" s="899"/>
      <c r="R167" s="899"/>
      <c r="S167" s="899"/>
      <c r="T167" s="899"/>
      <c r="U167" s="899"/>
    </row>
    <row r="168" spans="1:21">
      <c r="A168" s="55" t="s">
        <v>36</v>
      </c>
      <c r="B168" s="2328"/>
      <c r="C168" s="3198"/>
      <c r="D168" s="3198"/>
      <c r="E168" s="3198"/>
      <c r="F168" s="3198"/>
      <c r="G168" s="3198"/>
      <c r="H168" s="3198"/>
      <c r="I168" s="3199"/>
      <c r="J168" s="3200">
        <f t="shared" si="97"/>
        <v>0</v>
      </c>
      <c r="K168" s="899"/>
      <c r="L168" s="899"/>
      <c r="M168" s="899"/>
      <c r="N168" s="899"/>
      <c r="O168" s="899"/>
      <c r="P168" s="899"/>
      <c r="Q168" s="899"/>
      <c r="R168" s="899"/>
      <c r="S168" s="899"/>
      <c r="T168" s="899"/>
      <c r="U168" s="899"/>
    </row>
    <row r="169" spans="1:21">
      <c r="A169" s="55" t="s">
        <v>2518</v>
      </c>
      <c r="B169" s="2328"/>
      <c r="C169" s="3198"/>
      <c r="D169" s="3198"/>
      <c r="E169" s="3198"/>
      <c r="F169" s="3198"/>
      <c r="G169" s="3198"/>
      <c r="H169" s="3198"/>
      <c r="I169" s="3199"/>
      <c r="J169" s="3200">
        <f t="shared" si="97"/>
        <v>0</v>
      </c>
      <c r="K169" s="899"/>
      <c r="L169" s="899"/>
      <c r="M169" s="899"/>
      <c r="N169" s="899"/>
      <c r="O169" s="899"/>
      <c r="P169" s="899"/>
      <c r="Q169" s="899"/>
      <c r="R169" s="899"/>
      <c r="S169" s="899"/>
      <c r="T169" s="899"/>
      <c r="U169" s="899"/>
    </row>
    <row r="170" spans="1:21">
      <c r="A170" s="55" t="s">
        <v>40</v>
      </c>
      <c r="B170" s="2328"/>
      <c r="C170" s="3198"/>
      <c r="D170" s="3198"/>
      <c r="E170" s="3198"/>
      <c r="F170" s="3198"/>
      <c r="G170" s="3198"/>
      <c r="H170" s="3198"/>
      <c r="I170" s="3199"/>
      <c r="J170" s="3200">
        <f t="shared" si="97"/>
        <v>0</v>
      </c>
      <c r="K170" s="899"/>
      <c r="L170" s="899"/>
      <c r="M170" s="899"/>
      <c r="N170" s="899"/>
      <c r="O170" s="899"/>
      <c r="P170" s="899"/>
      <c r="Q170" s="899"/>
      <c r="R170" s="899"/>
      <c r="S170" s="899"/>
      <c r="T170" s="899"/>
      <c r="U170" s="899"/>
    </row>
    <row r="171" spans="1:21">
      <c r="A171" s="54" t="s">
        <v>418</v>
      </c>
      <c r="B171" s="3201"/>
      <c r="C171" s="3205"/>
      <c r="D171" s="3205"/>
      <c r="E171" s="3205"/>
      <c r="F171" s="3205"/>
      <c r="G171" s="3205"/>
      <c r="H171" s="3205"/>
      <c r="I171" s="3206"/>
      <c r="J171" s="3204">
        <f t="shared" si="97"/>
        <v>0</v>
      </c>
      <c r="K171" s="899"/>
      <c r="L171" s="899"/>
      <c r="M171" s="899"/>
      <c r="N171" s="899"/>
      <c r="O171" s="899"/>
      <c r="P171" s="899"/>
      <c r="Q171" s="899"/>
      <c r="R171" s="899"/>
      <c r="S171" s="899"/>
      <c r="T171" s="899"/>
      <c r="U171" s="899"/>
    </row>
    <row r="172" spans="1:21">
      <c r="A172" s="82" t="s">
        <v>419</v>
      </c>
      <c r="B172" s="2055">
        <f>SUM(B165:B170)</f>
        <v>0</v>
      </c>
      <c r="C172" s="2055">
        <f t="shared" ref="C172:I172" si="98">SUM(C165:C170)</f>
        <v>0</v>
      </c>
      <c r="D172" s="883">
        <f t="shared" si="98"/>
        <v>0</v>
      </c>
      <c r="E172" s="883">
        <f t="shared" si="98"/>
        <v>0</v>
      </c>
      <c r="F172" s="883">
        <f t="shared" si="98"/>
        <v>0</v>
      </c>
      <c r="G172" s="883">
        <f t="shared" si="98"/>
        <v>0</v>
      </c>
      <c r="H172" s="883">
        <f t="shared" si="98"/>
        <v>0</v>
      </c>
      <c r="I172" s="883">
        <f t="shared" si="98"/>
        <v>0</v>
      </c>
      <c r="J172" s="2055">
        <f t="shared" si="97"/>
        <v>0</v>
      </c>
      <c r="K172" s="899"/>
      <c r="L172" s="899"/>
      <c r="M172" s="899"/>
      <c r="N172" s="899"/>
      <c r="O172" s="899"/>
      <c r="P172" s="899"/>
      <c r="Q172" s="899"/>
      <c r="R172" s="899"/>
      <c r="S172" s="899"/>
      <c r="T172" s="899"/>
      <c r="U172" s="899"/>
    </row>
    <row r="173" spans="1:21">
      <c r="A173" s="55" t="s">
        <v>420</v>
      </c>
      <c r="B173" s="2328"/>
      <c r="C173" s="3198"/>
      <c r="D173" s="3198"/>
      <c r="E173" s="3198"/>
      <c r="F173" s="3198"/>
      <c r="G173" s="3198"/>
      <c r="H173" s="3198"/>
      <c r="I173" s="3199"/>
      <c r="J173" s="3200">
        <f t="shared" si="97"/>
        <v>0</v>
      </c>
      <c r="K173" s="899"/>
      <c r="L173" s="899"/>
      <c r="M173" s="899"/>
      <c r="N173" s="899"/>
      <c r="O173" s="899"/>
      <c r="P173" s="899"/>
      <c r="Q173" s="899"/>
      <c r="R173" s="899"/>
      <c r="S173" s="899"/>
      <c r="T173" s="899"/>
      <c r="U173" s="899"/>
    </row>
    <row r="174" spans="1:21">
      <c r="A174" s="55" t="s">
        <v>51</v>
      </c>
      <c r="B174" s="2328"/>
      <c r="C174" s="3198"/>
      <c r="D174" s="3198"/>
      <c r="E174" s="3198"/>
      <c r="F174" s="3198"/>
      <c r="G174" s="3198"/>
      <c r="H174" s="3198"/>
      <c r="I174" s="3199"/>
      <c r="J174" s="3200">
        <f t="shared" si="97"/>
        <v>0</v>
      </c>
      <c r="K174" s="899"/>
      <c r="L174" s="899"/>
      <c r="M174" s="899"/>
      <c r="N174" s="899"/>
      <c r="O174" s="899"/>
      <c r="P174" s="899"/>
      <c r="Q174" s="899"/>
      <c r="R174" s="899"/>
      <c r="S174" s="899"/>
      <c r="T174" s="899"/>
      <c r="U174" s="899"/>
    </row>
    <row r="175" spans="1:21">
      <c r="A175" s="56" t="s">
        <v>421</v>
      </c>
      <c r="B175" s="2328"/>
      <c r="C175" s="893"/>
      <c r="D175" s="893"/>
      <c r="E175" s="893"/>
      <c r="F175" s="893"/>
      <c r="G175" s="893"/>
      <c r="H175" s="893"/>
      <c r="I175" s="893"/>
      <c r="J175" s="3207">
        <f t="shared" si="97"/>
        <v>0</v>
      </c>
      <c r="K175" s="899"/>
      <c r="L175" s="899"/>
      <c r="M175" s="899"/>
      <c r="N175" s="899"/>
      <c r="O175" s="899"/>
      <c r="P175" s="899"/>
      <c r="Q175" s="899"/>
      <c r="R175" s="899"/>
      <c r="S175" s="899"/>
      <c r="T175" s="899"/>
      <c r="U175" s="899"/>
    </row>
    <row r="176" spans="1:21">
      <c r="A176" s="83" t="s">
        <v>188</v>
      </c>
      <c r="B176" s="2624">
        <f>SUM(B175,B172)+(0.5*B177)</f>
        <v>0</v>
      </c>
      <c r="C176" s="2624">
        <f t="shared" ref="C176:J176" si="99">SUM(C175,C172)+(0.5*C177)</f>
        <v>0</v>
      </c>
      <c r="D176" s="2624">
        <f t="shared" si="99"/>
        <v>0</v>
      </c>
      <c r="E176" s="2624">
        <f t="shared" si="99"/>
        <v>0</v>
      </c>
      <c r="F176" s="2624">
        <f t="shared" si="99"/>
        <v>0</v>
      </c>
      <c r="G176" s="2624">
        <f t="shared" si="99"/>
        <v>0</v>
      </c>
      <c r="H176" s="2624">
        <f t="shared" si="99"/>
        <v>0</v>
      </c>
      <c r="I176" s="2624">
        <f t="shared" si="99"/>
        <v>0</v>
      </c>
      <c r="J176" s="2624">
        <f t="shared" si="99"/>
        <v>0</v>
      </c>
      <c r="K176" s="899"/>
      <c r="L176" s="899"/>
      <c r="M176" s="899"/>
      <c r="N176" s="899"/>
      <c r="O176" s="899"/>
      <c r="P176" s="899"/>
      <c r="Q176" s="899"/>
      <c r="R176" s="899"/>
      <c r="S176" s="899"/>
      <c r="T176" s="899"/>
      <c r="U176" s="899"/>
    </row>
    <row r="177" spans="1:21">
      <c r="A177" s="2441" t="s">
        <v>2634</v>
      </c>
      <c r="B177" s="3216"/>
      <c r="C177" s="3217"/>
      <c r="D177" s="3217"/>
      <c r="E177" s="3217"/>
      <c r="F177" s="3217"/>
      <c r="G177" s="3217"/>
      <c r="H177" s="3217"/>
      <c r="I177" s="3218"/>
      <c r="J177" s="3219">
        <f t="shared" si="97"/>
        <v>0</v>
      </c>
      <c r="K177" s="899"/>
      <c r="L177" s="899"/>
      <c r="M177" s="899"/>
      <c r="N177" s="899"/>
      <c r="O177" s="899"/>
      <c r="P177" s="899"/>
      <c r="Q177" s="899"/>
      <c r="R177" s="899"/>
      <c r="S177" s="899"/>
      <c r="T177" s="899"/>
      <c r="U177" s="899"/>
    </row>
    <row r="178" spans="1:21">
      <c r="A178" s="298" t="s">
        <v>1538</v>
      </c>
      <c r="B178" s="2332">
        <f t="shared" ref="B178:J178" si="100">SUM(B176,B164,B160)</f>
        <v>0</v>
      </c>
      <c r="C178" s="2332">
        <f t="shared" si="100"/>
        <v>0</v>
      </c>
      <c r="D178" s="2332">
        <f t="shared" si="100"/>
        <v>0</v>
      </c>
      <c r="E178" s="2332">
        <f t="shared" si="100"/>
        <v>0</v>
      </c>
      <c r="F178" s="2332">
        <f t="shared" si="100"/>
        <v>0</v>
      </c>
      <c r="G178" s="2332">
        <f t="shared" si="100"/>
        <v>0</v>
      </c>
      <c r="H178" s="2332">
        <f t="shared" si="100"/>
        <v>0</v>
      </c>
      <c r="I178" s="2332">
        <f t="shared" si="100"/>
        <v>0</v>
      </c>
      <c r="J178" s="2332">
        <f t="shared" si="100"/>
        <v>0</v>
      </c>
      <c r="K178" s="899"/>
      <c r="L178" s="899"/>
      <c r="M178" s="899"/>
      <c r="N178" s="899"/>
      <c r="O178" s="899"/>
      <c r="P178" s="899"/>
      <c r="Q178" s="899"/>
      <c r="R178" s="899"/>
      <c r="S178" s="899"/>
      <c r="T178" s="899"/>
      <c r="U178" s="899"/>
    </row>
    <row r="179" spans="1:21">
      <c r="A179" s="299" t="s">
        <v>1539</v>
      </c>
      <c r="B179" s="2328"/>
      <c r="C179" s="3198"/>
      <c r="D179" s="3198"/>
      <c r="E179" s="3198"/>
      <c r="F179" s="3198"/>
      <c r="G179" s="3198"/>
      <c r="H179" s="3198"/>
      <c r="I179" s="3199"/>
      <c r="J179" s="3200"/>
      <c r="K179" s="899"/>
      <c r="L179" s="899"/>
      <c r="M179" s="899"/>
      <c r="N179" s="899"/>
      <c r="O179" s="899"/>
      <c r="P179" s="899"/>
      <c r="Q179" s="899"/>
      <c r="R179" s="899"/>
      <c r="S179" s="899"/>
      <c r="T179" s="899"/>
      <c r="U179" s="899"/>
    </row>
    <row r="180" spans="1:21">
      <c r="A180" s="55" t="s">
        <v>688</v>
      </c>
      <c r="B180" s="2326"/>
      <c r="C180" s="3196"/>
      <c r="D180" s="3196"/>
      <c r="E180" s="3196"/>
      <c r="F180" s="3196"/>
      <c r="G180" s="3196"/>
      <c r="H180" s="3196"/>
      <c r="I180" s="3197"/>
      <c r="J180" s="2327">
        <f>SUM(B180:I180)</f>
        <v>0</v>
      </c>
      <c r="K180" s="899"/>
      <c r="L180" s="899"/>
      <c r="M180" s="899"/>
      <c r="N180" s="899"/>
      <c r="O180" s="899"/>
      <c r="P180" s="899"/>
      <c r="Q180" s="899"/>
      <c r="R180" s="899"/>
      <c r="S180" s="899"/>
      <c r="T180" s="899"/>
      <c r="U180" s="899"/>
    </row>
    <row r="181" spans="1:21">
      <c r="A181" s="55" t="s">
        <v>478</v>
      </c>
      <c r="B181" s="2328"/>
      <c r="C181" s="3198"/>
      <c r="D181" s="3198"/>
      <c r="E181" s="3198"/>
      <c r="F181" s="3198"/>
      <c r="G181" s="3198"/>
      <c r="H181" s="3198"/>
      <c r="I181" s="3199"/>
      <c r="J181" s="3200">
        <f>SUM(B181:I181)</f>
        <v>0</v>
      </c>
      <c r="K181" s="899"/>
      <c r="L181" s="899"/>
      <c r="M181" s="899"/>
      <c r="N181" s="899"/>
      <c r="O181" s="899"/>
      <c r="P181" s="899"/>
      <c r="Q181" s="899"/>
      <c r="R181" s="899"/>
      <c r="S181" s="899"/>
      <c r="T181" s="899"/>
      <c r="U181" s="899"/>
    </row>
    <row r="182" spans="1:21">
      <c r="A182" s="55" t="s">
        <v>18</v>
      </c>
      <c r="B182" s="2328"/>
      <c r="C182" s="3198"/>
      <c r="D182" s="3198"/>
      <c r="E182" s="3198"/>
      <c r="F182" s="3198"/>
      <c r="G182" s="3198"/>
      <c r="H182" s="3198"/>
      <c r="I182" s="3199"/>
      <c r="J182" s="3200">
        <f>SUM(B182:I182)</f>
        <v>0</v>
      </c>
      <c r="K182" s="899"/>
      <c r="L182" s="899"/>
      <c r="M182" s="899"/>
      <c r="N182" s="899"/>
      <c r="O182" s="899"/>
      <c r="P182" s="899"/>
      <c r="Q182" s="899"/>
      <c r="R182" s="899"/>
      <c r="S182" s="899"/>
      <c r="T182" s="899"/>
      <c r="U182" s="899"/>
    </row>
    <row r="183" spans="1:21">
      <c r="A183" s="126" t="s">
        <v>689</v>
      </c>
      <c r="B183" s="886"/>
      <c r="C183" s="3208"/>
      <c r="D183" s="3208"/>
      <c r="E183" s="3208"/>
      <c r="F183" s="3208"/>
      <c r="G183" s="3208"/>
      <c r="H183" s="3208"/>
      <c r="I183" s="3213"/>
      <c r="J183" s="2329">
        <f>SUM(B183:I183)</f>
        <v>0</v>
      </c>
      <c r="K183" s="899"/>
      <c r="L183" s="899"/>
      <c r="M183" s="899"/>
      <c r="N183" s="899"/>
      <c r="O183" s="899"/>
      <c r="P183" s="899"/>
      <c r="Q183" s="899"/>
      <c r="R183" s="899"/>
      <c r="S183" s="899"/>
      <c r="T183" s="899"/>
      <c r="U183" s="899"/>
    </row>
    <row r="184" spans="1:21">
      <c r="A184" s="125" t="s">
        <v>479</v>
      </c>
      <c r="B184" s="2330">
        <f t="shared" ref="B184:J184" si="101">SUM(B180:B183)</f>
        <v>0</v>
      </c>
      <c r="C184" s="2330">
        <f t="shared" si="101"/>
        <v>0</v>
      </c>
      <c r="D184" s="2331">
        <f t="shared" si="101"/>
        <v>0</v>
      </c>
      <c r="E184" s="2330">
        <f t="shared" si="101"/>
        <v>0</v>
      </c>
      <c r="F184" s="2330">
        <f t="shared" si="101"/>
        <v>0</v>
      </c>
      <c r="G184" s="2330">
        <f t="shared" si="101"/>
        <v>0</v>
      </c>
      <c r="H184" s="2330">
        <f t="shared" si="101"/>
        <v>0</v>
      </c>
      <c r="I184" s="2330">
        <f t="shared" si="101"/>
        <v>0</v>
      </c>
      <c r="J184" s="2330">
        <f t="shared" si="101"/>
        <v>0</v>
      </c>
      <c r="K184" s="899"/>
      <c r="L184" s="899"/>
      <c r="M184" s="899"/>
      <c r="N184" s="899"/>
      <c r="O184" s="899"/>
      <c r="P184" s="899"/>
      <c r="Q184" s="899"/>
      <c r="R184" s="899"/>
      <c r="S184" s="899"/>
      <c r="T184" s="899"/>
      <c r="U184" s="899"/>
    </row>
    <row r="185" spans="1:21">
      <c r="A185" s="125" t="s">
        <v>1546</v>
      </c>
      <c r="B185" s="3209">
        <f t="shared" ref="B185:J185" si="102">+B184+B178</f>
        <v>0</v>
      </c>
      <c r="C185" s="3209">
        <f t="shared" si="102"/>
        <v>0</v>
      </c>
      <c r="D185" s="3209">
        <f t="shared" si="102"/>
        <v>0</v>
      </c>
      <c r="E185" s="3209">
        <f t="shared" si="102"/>
        <v>0</v>
      </c>
      <c r="F185" s="3209">
        <f t="shared" si="102"/>
        <v>0</v>
      </c>
      <c r="G185" s="3209">
        <f t="shared" si="102"/>
        <v>0</v>
      </c>
      <c r="H185" s="3209">
        <f t="shared" si="102"/>
        <v>0</v>
      </c>
      <c r="I185" s="3209">
        <f t="shared" si="102"/>
        <v>0</v>
      </c>
      <c r="J185" s="3209">
        <f t="shared" si="102"/>
        <v>0</v>
      </c>
      <c r="K185" s="899"/>
      <c r="L185" s="899"/>
      <c r="M185" s="899"/>
      <c r="N185" s="899"/>
      <c r="O185" s="899"/>
      <c r="P185" s="899"/>
      <c r="Q185" s="899"/>
      <c r="R185" s="899"/>
      <c r="S185" s="899"/>
      <c r="T185" s="899"/>
      <c r="U185" s="899"/>
    </row>
    <row r="186" spans="1:21">
      <c r="B186" s="906">
        <v>0</v>
      </c>
      <c r="C186" s="906">
        <v>0</v>
      </c>
      <c r="D186" s="906">
        <v>0</v>
      </c>
      <c r="E186" s="906">
        <v>0</v>
      </c>
      <c r="F186" s="906">
        <v>0</v>
      </c>
      <c r="G186" s="906">
        <v>0</v>
      </c>
      <c r="H186" s="906">
        <v>0</v>
      </c>
      <c r="I186" s="906">
        <v>0</v>
      </c>
      <c r="J186" s="906">
        <v>0</v>
      </c>
      <c r="K186" s="899"/>
      <c r="L186" s="899"/>
    </row>
    <row r="187" spans="1:21">
      <c r="A187" s="50" t="s">
        <v>2629</v>
      </c>
      <c r="B187" s="2325"/>
      <c r="C187" s="899"/>
      <c r="D187" s="121"/>
      <c r="E187" s="899"/>
      <c r="F187" s="899"/>
      <c r="G187" s="899"/>
      <c r="H187" s="899"/>
      <c r="I187" s="899"/>
      <c r="J187" s="2325" t="str">
        <f>IF(ROUND(J185*VLOOKUP($A$3,'Universal data'!$B$30:$F$41,5,FALSE),4)-(ROUND(J144,4))=0,"ok","error")</f>
        <v>ok</v>
      </c>
      <c r="K187" s="899"/>
      <c r="L187" s="899"/>
    </row>
    <row r="188" spans="1:21">
      <c r="A188" s="405"/>
      <c r="B188" s="906"/>
      <c r="C188" s="899"/>
      <c r="D188" s="121"/>
      <c r="E188" s="899"/>
      <c r="F188" s="899"/>
      <c r="G188" s="899"/>
      <c r="H188" s="899"/>
      <c r="I188" s="899"/>
      <c r="J188" s="899"/>
      <c r="K188" s="899"/>
      <c r="L188" s="899"/>
    </row>
    <row r="189" spans="1:21">
      <c r="A189" s="79"/>
      <c r="B189" s="980"/>
      <c r="C189" s="981"/>
      <c r="D189" s="308"/>
      <c r="E189" s="981"/>
      <c r="F189" s="981"/>
      <c r="G189" s="981"/>
      <c r="H189" s="981"/>
      <c r="I189" s="981"/>
      <c r="J189" s="982"/>
      <c r="K189" s="899"/>
      <c r="L189" s="899"/>
    </row>
    <row r="190" spans="1:21">
      <c r="A190" s="874"/>
      <c r="B190" s="3866" t="s">
        <v>425</v>
      </c>
      <c r="C190" s="3867"/>
      <c r="D190" s="3867"/>
      <c r="E190" s="3867"/>
      <c r="F190" s="3867"/>
      <c r="G190" s="3867"/>
      <c r="H190" s="3867"/>
      <c r="I190" s="3867"/>
      <c r="J190" s="3868"/>
      <c r="K190" s="899"/>
      <c r="L190" s="899"/>
    </row>
    <row r="191" spans="1:21">
      <c r="A191" s="51" t="s">
        <v>635</v>
      </c>
      <c r="B191" s="301">
        <v>2014</v>
      </c>
      <c r="C191" s="309">
        <v>2015</v>
      </c>
      <c r="D191" s="309">
        <v>2016</v>
      </c>
      <c r="E191" s="310">
        <v>2017</v>
      </c>
      <c r="F191" s="309">
        <v>2018</v>
      </c>
      <c r="G191" s="310">
        <v>2019</v>
      </c>
      <c r="H191" s="309">
        <v>2020</v>
      </c>
      <c r="I191" s="311">
        <v>2021</v>
      </c>
      <c r="J191" s="312" t="s">
        <v>426</v>
      </c>
      <c r="K191" s="899"/>
      <c r="L191" s="899"/>
    </row>
    <row r="192" spans="1:21">
      <c r="A192" s="53" t="s">
        <v>14</v>
      </c>
      <c r="B192" s="983"/>
      <c r="C192" s="984"/>
      <c r="D192" s="983"/>
      <c r="E192" s="984"/>
      <c r="F192" s="984"/>
      <c r="G192" s="984"/>
      <c r="H192" s="984"/>
      <c r="I192" s="984"/>
      <c r="J192" s="984">
        <f>SUM(B192:I192)</f>
        <v>0</v>
      </c>
      <c r="K192" s="899"/>
      <c r="L192" s="899"/>
    </row>
    <row r="193" spans="1:10">
      <c r="A193" s="53" t="s">
        <v>636</v>
      </c>
      <c r="B193" s="985"/>
      <c r="C193" s="986"/>
      <c r="D193" s="985"/>
      <c r="E193" s="986"/>
      <c r="F193" s="986"/>
      <c r="G193" s="986"/>
      <c r="H193" s="986"/>
      <c r="I193" s="986"/>
      <c r="J193" s="986">
        <f t="shared" ref="J193:J198" si="103">SUM(B193:I193)</f>
        <v>0</v>
      </c>
    </row>
    <row r="194" spans="1:10">
      <c r="A194" s="53" t="s">
        <v>2232</v>
      </c>
      <c r="B194" s="985"/>
      <c r="C194" s="986"/>
      <c r="D194" s="985"/>
      <c r="E194" s="986"/>
      <c r="F194" s="986"/>
      <c r="G194" s="986"/>
      <c r="H194" s="986"/>
      <c r="I194" s="986"/>
      <c r="J194" s="986">
        <f t="shared" si="103"/>
        <v>0</v>
      </c>
    </row>
    <row r="195" spans="1:10">
      <c r="A195" s="53" t="s">
        <v>957</v>
      </c>
      <c r="B195" s="985"/>
      <c r="C195" s="987"/>
      <c r="D195" s="985"/>
      <c r="E195" s="986"/>
      <c r="F195" s="986"/>
      <c r="G195" s="986"/>
      <c r="H195" s="986"/>
      <c r="I195" s="986"/>
      <c r="J195" s="986">
        <f t="shared" si="103"/>
        <v>0</v>
      </c>
    </row>
    <row r="196" spans="1:10">
      <c r="A196" s="53" t="s">
        <v>97</v>
      </c>
      <c r="B196" s="985"/>
      <c r="C196" s="987"/>
      <c r="D196" s="985"/>
      <c r="E196" s="986"/>
      <c r="F196" s="986"/>
      <c r="G196" s="986"/>
      <c r="H196" s="986"/>
      <c r="I196" s="986"/>
      <c r="J196" s="986">
        <f t="shared" si="103"/>
        <v>0</v>
      </c>
    </row>
    <row r="197" spans="1:10">
      <c r="A197" s="3225" t="s">
        <v>2804</v>
      </c>
      <c r="B197" s="2315"/>
      <c r="C197" s="987"/>
      <c r="D197" s="985"/>
      <c r="E197" s="986"/>
      <c r="F197" s="986"/>
      <c r="G197" s="986"/>
      <c r="H197" s="986"/>
      <c r="I197" s="986"/>
      <c r="J197" s="986">
        <f t="shared" si="103"/>
        <v>0</v>
      </c>
    </row>
    <row r="198" spans="1:10">
      <c r="A198" s="53"/>
      <c r="B198" s="985"/>
      <c r="C198" s="987"/>
      <c r="D198" s="985"/>
      <c r="E198" s="986"/>
      <c r="F198" s="986"/>
      <c r="G198" s="986"/>
      <c r="H198" s="986"/>
      <c r="I198" s="986"/>
      <c r="J198" s="986">
        <f t="shared" si="103"/>
        <v>0</v>
      </c>
    </row>
    <row r="199" spans="1:10">
      <c r="A199" s="80" t="s">
        <v>84</v>
      </c>
      <c r="B199" s="988">
        <f>SUM(B192:B198)</f>
        <v>0</v>
      </c>
      <c r="C199" s="988">
        <f t="shared" ref="C199:J199" si="104">SUM(C192:C198)</f>
        <v>0</v>
      </c>
      <c r="D199" s="988">
        <f t="shared" si="104"/>
        <v>0</v>
      </c>
      <c r="E199" s="988">
        <f t="shared" si="104"/>
        <v>0</v>
      </c>
      <c r="F199" s="988">
        <f t="shared" si="104"/>
        <v>0</v>
      </c>
      <c r="G199" s="988">
        <f t="shared" si="104"/>
        <v>0</v>
      </c>
      <c r="H199" s="988">
        <f t="shared" si="104"/>
        <v>0</v>
      </c>
      <c r="I199" s="988">
        <f t="shared" si="104"/>
        <v>0</v>
      </c>
      <c r="J199" s="988">
        <f t="shared" si="104"/>
        <v>0</v>
      </c>
    </row>
    <row r="200" spans="1:10">
      <c r="B200" s="906"/>
      <c r="C200" s="899"/>
      <c r="D200" s="121"/>
      <c r="E200" s="899"/>
      <c r="F200" s="899"/>
      <c r="G200" s="899"/>
      <c r="H200" s="899"/>
      <c r="I200" s="899"/>
      <c r="J200" s="899"/>
    </row>
    <row r="201" spans="1:10">
      <c r="B201" s="906"/>
      <c r="C201" s="899"/>
      <c r="D201" s="121"/>
      <c r="E201" s="899"/>
      <c r="F201" s="899"/>
      <c r="G201" s="899"/>
      <c r="H201" s="899"/>
      <c r="I201" s="899"/>
      <c r="J201" s="899"/>
    </row>
    <row r="202" spans="1:10">
      <c r="A202" s="50" t="s">
        <v>2628</v>
      </c>
      <c r="B202" s="906"/>
      <c r="C202" s="899"/>
      <c r="D202" s="121"/>
      <c r="E202" s="899"/>
      <c r="F202" s="899"/>
      <c r="G202" s="899"/>
      <c r="H202" s="899"/>
      <c r="I202" s="899"/>
      <c r="J202" s="899"/>
    </row>
    <row r="203" spans="1:10">
      <c r="A203" s="405"/>
      <c r="B203" s="906"/>
      <c r="C203" s="899"/>
      <c r="D203" s="121"/>
      <c r="E203" s="899"/>
      <c r="F203" s="899"/>
      <c r="G203" s="899"/>
      <c r="H203" s="899"/>
      <c r="I203" s="899"/>
      <c r="J203" s="899"/>
    </row>
    <row r="204" spans="1:10">
      <c r="A204" s="79"/>
      <c r="B204" s="980"/>
      <c r="C204" s="981"/>
      <c r="D204" s="308"/>
      <c r="E204" s="981"/>
      <c r="F204" s="981"/>
      <c r="G204" s="981"/>
      <c r="H204" s="981"/>
      <c r="I204" s="981"/>
      <c r="J204" s="982"/>
    </row>
    <row r="205" spans="1:10">
      <c r="A205" s="874"/>
      <c r="B205" s="3866" t="s">
        <v>425</v>
      </c>
      <c r="C205" s="3867"/>
      <c r="D205" s="3867"/>
      <c r="E205" s="3867"/>
      <c r="F205" s="3867"/>
      <c r="G205" s="3867"/>
      <c r="H205" s="3867"/>
      <c r="I205" s="3867"/>
      <c r="J205" s="3868"/>
    </row>
    <row r="206" spans="1:10">
      <c r="A206" s="51" t="s">
        <v>1540</v>
      </c>
      <c r="B206" s="301">
        <v>2014</v>
      </c>
      <c r="C206" s="309">
        <v>2015</v>
      </c>
      <c r="D206" s="309">
        <v>2016</v>
      </c>
      <c r="E206" s="310">
        <v>2017</v>
      </c>
      <c r="F206" s="309">
        <v>2018</v>
      </c>
      <c r="G206" s="310">
        <v>2019</v>
      </c>
      <c r="H206" s="309">
        <v>2020</v>
      </c>
      <c r="I206" s="311">
        <v>2021</v>
      </c>
      <c r="J206" s="312" t="s">
        <v>426</v>
      </c>
    </row>
    <row r="207" spans="1:10">
      <c r="A207" s="53" t="s">
        <v>2524</v>
      </c>
      <c r="B207" s="983"/>
      <c r="C207" s="984"/>
      <c r="D207" s="983"/>
      <c r="E207" s="984"/>
      <c r="F207" s="984"/>
      <c r="G207" s="984"/>
      <c r="H207" s="984"/>
      <c r="I207" s="984"/>
      <c r="J207" s="984">
        <f>SUM(B207:I207)</f>
        <v>0</v>
      </c>
    </row>
    <row r="208" spans="1:10">
      <c r="A208" s="53" t="s">
        <v>79</v>
      </c>
      <c r="B208" s="985"/>
      <c r="C208" s="986"/>
      <c r="D208" s="985"/>
      <c r="E208" s="986"/>
      <c r="F208" s="986"/>
      <c r="G208" s="986"/>
      <c r="H208" s="986"/>
      <c r="I208" s="986"/>
      <c r="J208" s="986">
        <f t="shared" ref="J208:J217" si="105">SUM(B208:I208)</f>
        <v>0</v>
      </c>
    </row>
    <row r="209" spans="1:10">
      <c r="A209" s="53" t="s">
        <v>368</v>
      </c>
      <c r="B209" s="985"/>
      <c r="C209" s="986"/>
      <c r="D209" s="985"/>
      <c r="E209" s="986"/>
      <c r="F209" s="986"/>
      <c r="G209" s="986"/>
      <c r="H209" s="986"/>
      <c r="I209" s="986"/>
      <c r="J209" s="986">
        <f t="shared" si="105"/>
        <v>0</v>
      </c>
    </row>
    <row r="210" spans="1:10">
      <c r="A210" s="53" t="s">
        <v>2176</v>
      </c>
      <c r="B210" s="985"/>
      <c r="C210" s="987"/>
      <c r="D210" s="985"/>
      <c r="E210" s="986"/>
      <c r="F210" s="986"/>
      <c r="G210" s="986"/>
      <c r="H210" s="986"/>
      <c r="I210" s="986"/>
      <c r="J210" s="986">
        <f t="shared" si="105"/>
        <v>0</v>
      </c>
    </row>
    <row r="211" spans="1:10">
      <c r="A211" s="53" t="s">
        <v>412</v>
      </c>
      <c r="B211" s="985"/>
      <c r="C211" s="987"/>
      <c r="D211" s="985"/>
      <c r="E211" s="986"/>
      <c r="F211" s="986"/>
      <c r="G211" s="986"/>
      <c r="H211" s="986"/>
      <c r="I211" s="986"/>
      <c r="J211" s="986">
        <f t="shared" si="105"/>
        <v>0</v>
      </c>
    </row>
    <row r="212" spans="1:10">
      <c r="A212" s="54" t="s">
        <v>413</v>
      </c>
      <c r="B212" s="989"/>
      <c r="C212" s="990"/>
      <c r="D212" s="989"/>
      <c r="E212" s="991"/>
      <c r="F212" s="991"/>
      <c r="G212" s="991"/>
      <c r="H212" s="991"/>
      <c r="I212" s="991"/>
      <c r="J212" s="991">
        <f t="shared" si="105"/>
        <v>0</v>
      </c>
    </row>
    <row r="213" spans="1:10">
      <c r="A213" s="54" t="s">
        <v>414</v>
      </c>
      <c r="B213" s="989"/>
      <c r="C213" s="990"/>
      <c r="D213" s="989"/>
      <c r="E213" s="991"/>
      <c r="F213" s="991"/>
      <c r="G213" s="991"/>
      <c r="H213" s="991"/>
      <c r="I213" s="991"/>
      <c r="J213" s="991">
        <f t="shared" si="105"/>
        <v>0</v>
      </c>
    </row>
    <row r="214" spans="1:10">
      <c r="A214" s="80" t="s">
        <v>415</v>
      </c>
      <c r="B214" s="988">
        <f>SUM(B207:B211)</f>
        <v>0</v>
      </c>
      <c r="C214" s="988">
        <f t="shared" ref="C214:I214" si="106">SUM(C207:C211)</f>
        <v>0</v>
      </c>
      <c r="D214" s="988">
        <f t="shared" si="106"/>
        <v>0</v>
      </c>
      <c r="E214" s="988">
        <f t="shared" si="106"/>
        <v>0</v>
      </c>
      <c r="F214" s="988">
        <f t="shared" si="106"/>
        <v>0</v>
      </c>
      <c r="G214" s="988">
        <f t="shared" si="106"/>
        <v>0</v>
      </c>
      <c r="H214" s="988">
        <f t="shared" si="106"/>
        <v>0</v>
      </c>
      <c r="I214" s="988">
        <f t="shared" si="106"/>
        <v>0</v>
      </c>
      <c r="J214" s="988">
        <f>SUM(J207:J211)</f>
        <v>0</v>
      </c>
    </row>
    <row r="215" spans="1:10">
      <c r="A215" s="53" t="s">
        <v>1535</v>
      </c>
      <c r="B215" s="983">
        <f t="shared" ref="B215:I215" si="107">+B197</f>
        <v>0</v>
      </c>
      <c r="C215" s="983">
        <f t="shared" si="107"/>
        <v>0</v>
      </c>
      <c r="D215" s="983">
        <f t="shared" si="107"/>
        <v>0</v>
      </c>
      <c r="E215" s="983">
        <f t="shared" si="107"/>
        <v>0</v>
      </c>
      <c r="F215" s="983">
        <f t="shared" si="107"/>
        <v>0</v>
      </c>
      <c r="G215" s="983">
        <f t="shared" si="107"/>
        <v>0</v>
      </c>
      <c r="H215" s="983">
        <f t="shared" si="107"/>
        <v>0</v>
      </c>
      <c r="I215" s="983">
        <f t="shared" si="107"/>
        <v>0</v>
      </c>
      <c r="J215" s="986">
        <f t="shared" si="105"/>
        <v>0</v>
      </c>
    </row>
    <row r="216" spans="1:10">
      <c r="A216" s="53" t="s">
        <v>1536</v>
      </c>
      <c r="B216" s="985"/>
      <c r="C216" s="985"/>
      <c r="D216" s="985"/>
      <c r="E216" s="985"/>
      <c r="F216" s="985"/>
      <c r="G216" s="985"/>
      <c r="H216" s="985"/>
      <c r="I216" s="985"/>
      <c r="J216" s="986">
        <f t="shared" si="105"/>
        <v>0</v>
      </c>
    </row>
    <row r="217" spans="1:10">
      <c r="A217" s="53" t="s">
        <v>1537</v>
      </c>
      <c r="B217" s="994"/>
      <c r="C217" s="994"/>
      <c r="D217" s="994"/>
      <c r="E217" s="994"/>
      <c r="F217" s="994"/>
      <c r="G217" s="994"/>
      <c r="H217" s="994"/>
      <c r="I217" s="994"/>
      <c r="J217" s="986">
        <f t="shared" si="105"/>
        <v>0</v>
      </c>
    </row>
    <row r="218" spans="1:10">
      <c r="A218" s="80" t="s">
        <v>416</v>
      </c>
      <c r="B218" s="988">
        <f>SUM(B215:B217)</f>
        <v>0</v>
      </c>
      <c r="C218" s="988">
        <f t="shared" ref="C218:I218" si="108">SUM(C215:C217)</f>
        <v>0</v>
      </c>
      <c r="D218" s="988">
        <f t="shared" si="108"/>
        <v>0</v>
      </c>
      <c r="E218" s="988">
        <f t="shared" si="108"/>
        <v>0</v>
      </c>
      <c r="F218" s="988">
        <f t="shared" si="108"/>
        <v>0</v>
      </c>
      <c r="G218" s="988">
        <f t="shared" si="108"/>
        <v>0</v>
      </c>
      <c r="H218" s="988">
        <f t="shared" si="108"/>
        <v>0</v>
      </c>
      <c r="I218" s="988">
        <f t="shared" si="108"/>
        <v>0</v>
      </c>
      <c r="J218" s="988">
        <f>SUM(J215:J217)</f>
        <v>0</v>
      </c>
    </row>
    <row r="219" spans="1:10">
      <c r="A219" s="55" t="s">
        <v>6</v>
      </c>
      <c r="B219" s="985"/>
      <c r="C219" s="987"/>
      <c r="D219" s="996"/>
      <c r="E219" s="986"/>
      <c r="F219" s="997"/>
      <c r="G219" s="986"/>
      <c r="H219" s="997"/>
      <c r="I219" s="986"/>
      <c r="J219" s="986">
        <f t="shared" ref="J219:J225" si="109">SUM(B219:I219)</f>
        <v>0</v>
      </c>
    </row>
    <row r="220" spans="1:10">
      <c r="A220" s="55" t="s">
        <v>32</v>
      </c>
      <c r="B220" s="998"/>
      <c r="C220" s="986"/>
      <c r="D220" s="996"/>
      <c r="E220" s="986"/>
      <c r="F220" s="997"/>
      <c r="G220" s="986"/>
      <c r="H220" s="997"/>
      <c r="I220" s="986"/>
      <c r="J220" s="986">
        <f t="shared" si="109"/>
        <v>0</v>
      </c>
    </row>
    <row r="221" spans="1:10">
      <c r="A221" s="55" t="s">
        <v>417</v>
      </c>
      <c r="B221" s="998"/>
      <c r="C221" s="986"/>
      <c r="D221" s="996"/>
      <c r="E221" s="986"/>
      <c r="F221" s="997"/>
      <c r="G221" s="986"/>
      <c r="H221" s="997"/>
      <c r="I221" s="986"/>
      <c r="J221" s="986">
        <f t="shared" si="109"/>
        <v>0</v>
      </c>
    </row>
    <row r="222" spans="1:10">
      <c r="A222" s="55" t="s">
        <v>36</v>
      </c>
      <c r="B222" s="998"/>
      <c r="C222" s="986"/>
      <c r="D222" s="996"/>
      <c r="E222" s="986"/>
      <c r="F222" s="997"/>
      <c r="G222" s="986"/>
      <c r="H222" s="997"/>
      <c r="I222" s="986"/>
      <c r="J222" s="986">
        <f t="shared" si="109"/>
        <v>0</v>
      </c>
    </row>
    <row r="223" spans="1:10">
      <c r="A223" s="55" t="s">
        <v>2518</v>
      </c>
      <c r="B223" s="998"/>
      <c r="C223" s="986"/>
      <c r="D223" s="996"/>
      <c r="E223" s="986"/>
      <c r="F223" s="997"/>
      <c r="G223" s="986"/>
      <c r="H223" s="997"/>
      <c r="I223" s="986"/>
      <c r="J223" s="986">
        <f t="shared" si="109"/>
        <v>0</v>
      </c>
    </row>
    <row r="224" spans="1:10">
      <c r="A224" s="55" t="s">
        <v>40</v>
      </c>
      <c r="B224" s="998"/>
      <c r="C224" s="986"/>
      <c r="D224" s="996"/>
      <c r="E224" s="986"/>
      <c r="F224" s="997"/>
      <c r="G224" s="986"/>
      <c r="H224" s="997"/>
      <c r="I224" s="986"/>
      <c r="J224" s="986">
        <f t="shared" si="109"/>
        <v>0</v>
      </c>
    </row>
    <row r="225" spans="1:10">
      <c r="A225" s="54" t="s">
        <v>418</v>
      </c>
      <c r="B225" s="999"/>
      <c r="C225" s="991"/>
      <c r="D225" s="1000"/>
      <c r="E225" s="991"/>
      <c r="F225" s="1001"/>
      <c r="G225" s="991"/>
      <c r="H225" s="1001"/>
      <c r="I225" s="991"/>
      <c r="J225" s="991">
        <f t="shared" si="109"/>
        <v>0</v>
      </c>
    </row>
    <row r="226" spans="1:10">
      <c r="A226" s="82" t="s">
        <v>419</v>
      </c>
      <c r="B226" s="1002">
        <f>SUM(B219:B224)</f>
        <v>0</v>
      </c>
      <c r="C226" s="1002">
        <f t="shared" ref="C226:J226" si="110">SUM(C219:C224)</f>
        <v>0</v>
      </c>
      <c r="D226" s="1002">
        <f t="shared" si="110"/>
        <v>0</v>
      </c>
      <c r="E226" s="1002">
        <f t="shared" si="110"/>
        <v>0</v>
      </c>
      <c r="F226" s="1002">
        <f t="shared" si="110"/>
        <v>0</v>
      </c>
      <c r="G226" s="1002">
        <f t="shared" si="110"/>
        <v>0</v>
      </c>
      <c r="H226" s="1002">
        <f t="shared" si="110"/>
        <v>0</v>
      </c>
      <c r="I226" s="1002">
        <f t="shared" si="110"/>
        <v>0</v>
      </c>
      <c r="J226" s="1002">
        <f t="shared" si="110"/>
        <v>0</v>
      </c>
    </row>
    <row r="227" spans="1:10">
      <c r="A227" s="55" t="s">
        <v>420</v>
      </c>
      <c r="B227" s="1003"/>
      <c r="C227" s="1004"/>
      <c r="D227" s="1005"/>
      <c r="E227" s="1004"/>
      <c r="F227" s="1006"/>
      <c r="G227" s="1004"/>
      <c r="H227" s="1006"/>
      <c r="I227" s="1004"/>
      <c r="J227" s="1004">
        <f>SUM(B227:I227)</f>
        <v>0</v>
      </c>
    </row>
    <row r="228" spans="1:10">
      <c r="A228" s="55" t="s">
        <v>51</v>
      </c>
      <c r="B228" s="1003"/>
      <c r="C228" s="1004"/>
      <c r="D228" s="1005"/>
      <c r="E228" s="1004"/>
      <c r="F228" s="1006"/>
      <c r="G228" s="1004"/>
      <c r="H228" s="1006"/>
      <c r="I228" s="1004"/>
      <c r="J228" s="1004">
        <f>SUM(B228:I228)</f>
        <v>0</v>
      </c>
    </row>
    <row r="229" spans="1:10">
      <c r="A229" s="56" t="s">
        <v>421</v>
      </c>
      <c r="B229" s="998"/>
      <c r="C229" s="986"/>
      <c r="D229" s="996"/>
      <c r="E229" s="986"/>
      <c r="F229" s="997"/>
      <c r="G229" s="986"/>
      <c r="H229" s="997"/>
      <c r="I229" s="986"/>
      <c r="J229" s="985">
        <f>SUM(B229:I229)</f>
        <v>0</v>
      </c>
    </row>
    <row r="230" spans="1:10">
      <c r="A230" s="83" t="s">
        <v>188</v>
      </c>
      <c r="B230" s="1002">
        <f>SUM(B226,B229)</f>
        <v>0</v>
      </c>
      <c r="C230" s="1002">
        <f t="shared" ref="C230:J230" si="111">SUM(C226,C229)</f>
        <v>0</v>
      </c>
      <c r="D230" s="1002">
        <f t="shared" si="111"/>
        <v>0</v>
      </c>
      <c r="E230" s="1002">
        <f t="shared" si="111"/>
        <v>0</v>
      </c>
      <c r="F230" s="1002">
        <f t="shared" si="111"/>
        <v>0</v>
      </c>
      <c r="G230" s="1002">
        <f t="shared" si="111"/>
        <v>0</v>
      </c>
      <c r="H230" s="1002">
        <f t="shared" si="111"/>
        <v>0</v>
      </c>
      <c r="I230" s="1002">
        <f t="shared" si="111"/>
        <v>0</v>
      </c>
      <c r="J230" s="1002">
        <f t="shared" si="111"/>
        <v>0</v>
      </c>
    </row>
    <row r="231" spans="1:10">
      <c r="A231" s="306" t="s">
        <v>1538</v>
      </c>
      <c r="B231" s="904">
        <f>SUM(B230,B218,B214)</f>
        <v>0</v>
      </c>
      <c r="C231" s="904">
        <f t="shared" ref="C231:J231" si="112">SUM(C230,C218,C214)</f>
        <v>0</v>
      </c>
      <c r="D231" s="904">
        <f t="shared" si="112"/>
        <v>0</v>
      </c>
      <c r="E231" s="904">
        <f t="shared" si="112"/>
        <v>0</v>
      </c>
      <c r="F231" s="904">
        <f t="shared" si="112"/>
        <v>0</v>
      </c>
      <c r="G231" s="904">
        <f t="shared" si="112"/>
        <v>0</v>
      </c>
      <c r="H231" s="904">
        <f t="shared" si="112"/>
        <v>0</v>
      </c>
      <c r="I231" s="904">
        <f t="shared" si="112"/>
        <v>0</v>
      </c>
      <c r="J231" s="904">
        <f t="shared" si="112"/>
        <v>0</v>
      </c>
    </row>
    <row r="233" spans="1:10">
      <c r="B233" s="85" t="str">
        <f>IF(B199=B231,"OK","Error")</f>
        <v>OK</v>
      </c>
      <c r="C233" s="85" t="str">
        <f t="shared" ref="C233:J233" si="113">IF(C199=C231,"OK","Error")</f>
        <v>OK</v>
      </c>
      <c r="D233" s="85" t="str">
        <f t="shared" si="113"/>
        <v>OK</v>
      </c>
      <c r="E233" s="85" t="str">
        <f t="shared" si="113"/>
        <v>OK</v>
      </c>
      <c r="F233" s="85" t="str">
        <f t="shared" si="113"/>
        <v>OK</v>
      </c>
      <c r="G233" s="85" t="str">
        <f t="shared" si="113"/>
        <v>OK</v>
      </c>
      <c r="H233" s="85" t="str">
        <f t="shared" si="113"/>
        <v>OK</v>
      </c>
      <c r="I233" s="85" t="str">
        <f t="shared" si="113"/>
        <v>OK</v>
      </c>
      <c r="J233" s="85" t="str">
        <f t="shared" si="113"/>
        <v>OK</v>
      </c>
    </row>
    <row r="235" spans="1:10">
      <c r="A235" s="872" t="s">
        <v>1548</v>
      </c>
    </row>
    <row r="236" spans="1:10">
      <c r="A236" s="872" t="s">
        <v>1549</v>
      </c>
    </row>
  </sheetData>
  <mergeCells count="12">
    <mergeCell ref="M110:U110"/>
    <mergeCell ref="X110:AF110"/>
    <mergeCell ref="B190:J190"/>
    <mergeCell ref="B205:J205"/>
    <mergeCell ref="B110:J110"/>
    <mergeCell ref="B151:J151"/>
    <mergeCell ref="M59:U60"/>
    <mergeCell ref="X59:AF60"/>
    <mergeCell ref="B9:D10"/>
    <mergeCell ref="E9:J10"/>
    <mergeCell ref="B59:C60"/>
    <mergeCell ref="D59:J60"/>
  </mergeCells>
  <conditionalFormatting sqref="J187">
    <cfRule type="cellIs" dxfId="105" priority="4" operator="equal">
      <formula>"error"</formula>
    </cfRule>
  </conditionalFormatting>
  <conditionalFormatting sqref="B187">
    <cfRule type="cellIs" dxfId="104" priority="3" operator="equal">
      <formula>"error"</formula>
    </cfRule>
  </conditionalFormatting>
  <dataValidations count="1">
    <dataValidation type="list" allowBlank="1" showInputMessage="1" showErrorMessage="1" sqref="A1:B1">
      <formula1>A933:A938</formula1>
    </dataValidation>
  </dataValidations>
  <pageMargins left="0.70866141732283472" right="0.70866141732283472" top="0.74803149606299213" bottom="0.74803149606299213" header="0.31496062992125984" footer="0.31496062992125984"/>
  <pageSetup paperSize="8" scale="39" fitToHeight="2" orientation="landscape" r:id="rId1"/>
  <rowBreaks count="1" manualBreakCount="1">
    <brk id="105" max="1638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0" tint="-0.14999847407452621"/>
    <pageSetUpPr fitToPage="1"/>
  </sheetPr>
  <dimension ref="A1:AI93"/>
  <sheetViews>
    <sheetView workbookViewId="0">
      <selection activeCell="C38" sqref="C38:K39"/>
    </sheetView>
  </sheetViews>
  <sheetFormatPr defaultRowHeight="12.75"/>
  <cols>
    <col min="1" max="1" width="33.7109375" style="872" customWidth="1"/>
    <col min="2" max="2" width="19.85546875" style="872" customWidth="1"/>
    <col min="3" max="3" width="9.140625" style="872"/>
    <col min="4" max="4" width="11.5703125" style="872" bestFit="1" customWidth="1"/>
    <col min="5" max="5" width="11" style="50" customWidth="1"/>
    <col min="6" max="11" width="11.28515625" style="872" bestFit="1" customWidth="1"/>
    <col min="12" max="12" width="9.140625" style="872"/>
    <col min="13" max="13" width="32.85546875" style="872" customWidth="1"/>
    <col min="14" max="14" width="9.140625" style="872"/>
    <col min="15" max="15" width="10.28515625" style="872" customWidth="1"/>
    <col min="16" max="16" width="11" style="872" bestFit="1" customWidth="1"/>
    <col min="17" max="17" width="11" style="50" bestFit="1" customWidth="1"/>
    <col min="18" max="19" width="11" style="872" bestFit="1" customWidth="1"/>
    <col min="20" max="22" width="9.42578125" style="872" bestFit="1" customWidth="1"/>
    <col min="23" max="23" width="13.28515625" style="872" bestFit="1" customWidth="1"/>
    <col min="24" max="24" width="9.140625" style="872"/>
    <col min="25" max="25" width="32.42578125" style="872" customWidth="1"/>
    <col min="26" max="26" width="9.140625" style="872"/>
    <col min="27" max="34" width="10.85546875" style="872" bestFit="1" customWidth="1"/>
    <col min="35" max="35" width="13.85546875" style="872" bestFit="1" customWidth="1"/>
    <col min="36" max="16384" width="9.140625" style="872"/>
  </cols>
  <sheetData>
    <row r="1" spans="1:35" s="49" customFormat="1" ht="24.75">
      <c r="A1" s="127" t="str">
        <f>'Universal data'!A1</f>
        <v>Regulatory Reporting Pack</v>
      </c>
      <c r="B1" s="128"/>
      <c r="C1" s="128"/>
      <c r="D1" s="128"/>
      <c r="E1" s="128"/>
      <c r="F1" s="128"/>
      <c r="G1" s="128"/>
      <c r="H1" s="128"/>
      <c r="I1" s="128"/>
      <c r="J1" s="128"/>
      <c r="K1" s="128"/>
      <c r="L1" s="128"/>
      <c r="M1" s="128"/>
      <c r="N1" s="128"/>
      <c r="O1" s="128"/>
      <c r="P1" s="128"/>
      <c r="Q1" s="128"/>
      <c r="R1" s="128"/>
      <c r="S1" s="128"/>
      <c r="T1" s="128"/>
      <c r="U1" s="128"/>
      <c r="V1" s="128"/>
      <c r="W1" s="128"/>
      <c r="X1" s="128"/>
      <c r="Y1" s="128"/>
      <c r="Z1" s="128"/>
      <c r="AA1" s="128"/>
      <c r="AB1" s="128"/>
      <c r="AC1" s="128"/>
      <c r="AD1" s="128"/>
      <c r="AE1" s="128"/>
      <c r="AF1" s="128"/>
      <c r="AG1" s="128"/>
      <c r="AH1" s="128"/>
      <c r="AI1" s="128"/>
    </row>
    <row r="2" spans="1:35" s="49" customFormat="1" ht="24.75">
      <c r="A2" s="2186" t="str">
        <f>+'Universal data'!$A$2</f>
        <v>Master</v>
      </c>
      <c r="B2" s="128"/>
      <c r="C2" s="128"/>
      <c r="D2" s="128"/>
      <c r="E2" s="128"/>
      <c r="F2" s="128"/>
      <c r="G2" s="128"/>
      <c r="H2" s="128"/>
      <c r="I2" s="128"/>
      <c r="J2" s="128"/>
      <c r="K2" s="128"/>
      <c r="L2" s="128"/>
      <c r="M2" s="128"/>
      <c r="N2" s="128"/>
      <c r="O2" s="128"/>
      <c r="P2" s="128"/>
      <c r="Q2" s="128"/>
      <c r="R2" s="128"/>
      <c r="S2" s="128"/>
      <c r="T2" s="128"/>
      <c r="U2" s="128"/>
      <c r="V2" s="128"/>
      <c r="W2" s="128"/>
      <c r="X2" s="128"/>
      <c r="Y2" s="128"/>
      <c r="Z2" s="128"/>
      <c r="AA2" s="128"/>
      <c r="AB2" s="128"/>
      <c r="AC2" s="128"/>
      <c r="AD2" s="128"/>
      <c r="AE2" s="128"/>
      <c r="AF2" s="128"/>
      <c r="AG2" s="128"/>
      <c r="AH2" s="128"/>
      <c r="AI2" s="128"/>
    </row>
    <row r="3" spans="1:35" s="49" customFormat="1" ht="24.75">
      <c r="A3" s="2304" t="str">
        <f>+'Universal data'!A3</f>
        <v>2015/16</v>
      </c>
      <c r="B3" s="128"/>
      <c r="C3" s="128"/>
      <c r="D3" s="128"/>
      <c r="E3" s="128"/>
      <c r="F3" s="128"/>
      <c r="G3" s="128"/>
      <c r="H3" s="128"/>
      <c r="I3" s="128"/>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28"/>
      <c r="AI3" s="128"/>
    </row>
    <row r="5" spans="1:35" ht="19.5">
      <c r="A5" s="231" t="s">
        <v>2428</v>
      </c>
    </row>
    <row r="7" spans="1:35">
      <c r="A7" s="50" t="s">
        <v>2702</v>
      </c>
      <c r="B7" s="50"/>
    </row>
    <row r="9" spans="1:35" ht="12.75" customHeight="1">
      <c r="A9" s="79"/>
      <c r="B9" s="86"/>
      <c r="C9" s="4495" t="s">
        <v>632</v>
      </c>
      <c r="D9" s="4495"/>
      <c r="E9" s="4495"/>
      <c r="F9" s="4490" t="s">
        <v>409</v>
      </c>
      <c r="G9" s="4491"/>
      <c r="H9" s="4491"/>
      <c r="I9" s="4491"/>
      <c r="J9" s="4491"/>
      <c r="K9" s="4492"/>
    </row>
    <row r="10" spans="1:35">
      <c r="A10" s="874"/>
      <c r="B10" s="1008"/>
      <c r="C10" s="4495"/>
      <c r="D10" s="4495"/>
      <c r="E10" s="4495"/>
      <c r="F10" s="3857"/>
      <c r="G10" s="3858"/>
      <c r="H10" s="3858"/>
      <c r="I10" s="3858"/>
      <c r="J10" s="3858"/>
      <c r="K10" s="3859"/>
    </row>
    <row r="11" spans="1:35" ht="38.25">
      <c r="A11" s="51" t="s">
        <v>410</v>
      </c>
      <c r="B11" s="87"/>
      <c r="C11" s="826">
        <v>2014</v>
      </c>
      <c r="D11" s="52">
        <v>2015</v>
      </c>
      <c r="E11" s="52">
        <v>2016</v>
      </c>
      <c r="F11" s="824">
        <v>2017</v>
      </c>
      <c r="G11" s="52">
        <v>2018</v>
      </c>
      <c r="H11" s="824">
        <v>2019</v>
      </c>
      <c r="I11" s="52">
        <v>2020</v>
      </c>
      <c r="J11" s="825">
        <v>2021</v>
      </c>
      <c r="K11" s="58" t="s">
        <v>411</v>
      </c>
    </row>
    <row r="12" spans="1:35">
      <c r="A12" s="88" t="s">
        <v>524</v>
      </c>
      <c r="B12" s="89"/>
      <c r="C12" s="313"/>
      <c r="D12" s="314"/>
      <c r="E12" s="315"/>
      <c r="F12" s="314"/>
      <c r="G12" s="92"/>
      <c r="H12" s="92"/>
      <c r="I12" s="92"/>
      <c r="J12" s="92"/>
      <c r="K12" s="93"/>
    </row>
    <row r="13" spans="1:35" ht="14.25">
      <c r="A13" s="94" t="s">
        <v>637</v>
      </c>
      <c r="B13" s="1009" t="s">
        <v>87</v>
      </c>
      <c r="C13" s="95">
        <f t="shared" ref="C13:D15" si="0">+C42</f>
        <v>0</v>
      </c>
      <c r="D13" s="95">
        <f t="shared" si="0"/>
        <v>0</v>
      </c>
      <c r="E13" s="95">
        <f>+'7.4 PREs, Reports and Repairs '!$C$27</f>
        <v>0</v>
      </c>
      <c r="F13" s="2490"/>
      <c r="G13" s="2490"/>
      <c r="H13" s="2490"/>
      <c r="I13" s="2490"/>
      <c r="J13" s="2490"/>
      <c r="K13" s="97">
        <f>SUM(C13:J13)</f>
        <v>0</v>
      </c>
    </row>
    <row r="14" spans="1:35" ht="14.25">
      <c r="A14" s="94" t="s">
        <v>638</v>
      </c>
      <c r="B14" s="1009" t="s">
        <v>87</v>
      </c>
      <c r="C14" s="95">
        <f t="shared" si="0"/>
        <v>0</v>
      </c>
      <c r="D14" s="95">
        <f t="shared" si="0"/>
        <v>0</v>
      </c>
      <c r="E14" s="95">
        <f>+'7.4 PREs, Reports and Repairs '!$C$28</f>
        <v>0</v>
      </c>
      <c r="F14" s="2490"/>
      <c r="G14" s="2490"/>
      <c r="H14" s="2490"/>
      <c r="I14" s="2490"/>
      <c r="J14" s="2490"/>
      <c r="K14" s="97">
        <f>SUM(C14:J14)</f>
        <v>0</v>
      </c>
    </row>
    <row r="15" spans="1:35" ht="14.25">
      <c r="A15" s="94" t="s">
        <v>639</v>
      </c>
      <c r="B15" s="1009" t="s">
        <v>87</v>
      </c>
      <c r="C15" s="95">
        <f t="shared" si="0"/>
        <v>0</v>
      </c>
      <c r="D15" s="95">
        <f t="shared" si="0"/>
        <v>0</v>
      </c>
      <c r="E15" s="95">
        <f>-'3.9 LP Gasholders'!$F$28</f>
        <v>0</v>
      </c>
      <c r="F15" s="2490"/>
      <c r="G15" s="2490"/>
      <c r="H15" s="2490"/>
      <c r="I15" s="2490"/>
      <c r="J15" s="2490"/>
      <c r="K15" s="97">
        <f>SUM(C15:J15)</f>
        <v>0</v>
      </c>
    </row>
    <row r="16" spans="1:35">
      <c r="A16" s="98"/>
      <c r="B16" s="99"/>
      <c r="C16" s="316"/>
      <c r="D16" s="316"/>
      <c r="E16" s="316"/>
      <c r="F16" s="2591"/>
      <c r="G16" s="2592"/>
      <c r="H16" s="2592"/>
      <c r="I16" s="2592"/>
      <c r="J16" s="2592"/>
      <c r="K16" s="100"/>
    </row>
    <row r="17" spans="1:13">
      <c r="A17" s="101" t="s">
        <v>96</v>
      </c>
      <c r="B17" s="102"/>
      <c r="C17" s="317"/>
      <c r="D17" s="317"/>
      <c r="E17" s="317"/>
      <c r="F17" s="2593"/>
      <c r="G17" s="2594"/>
      <c r="H17" s="2594"/>
      <c r="I17" s="2594"/>
      <c r="J17" s="2594"/>
      <c r="K17" s="103"/>
    </row>
    <row r="18" spans="1:13">
      <c r="A18" s="94" t="s">
        <v>640</v>
      </c>
      <c r="B18" s="104" t="s">
        <v>94</v>
      </c>
      <c r="C18" s="70">
        <f t="shared" ref="C18:D25" si="1">+C47</f>
        <v>0</v>
      </c>
      <c r="D18" s="70">
        <f t="shared" si="1"/>
        <v>0</v>
      </c>
      <c r="E18" s="70">
        <f>'4.4 Reinforcement'!$H$13+'4.4 Reinforcement'!$H$19+'4.4 Reinforcement'!$H$23+'4.4 Reinforcement'!$H$29</f>
        <v>0</v>
      </c>
      <c r="F18" s="2490"/>
      <c r="G18" s="2490"/>
      <c r="H18" s="2490"/>
      <c r="I18" s="2490"/>
      <c r="J18" s="2490"/>
      <c r="K18" s="105">
        <f t="shared" ref="K18:K25" si="2">SUM(C18:J18)</f>
        <v>0</v>
      </c>
    </row>
    <row r="19" spans="1:13" ht="14.25">
      <c r="A19" s="94" t="s">
        <v>641</v>
      </c>
      <c r="B19" s="1009" t="s">
        <v>87</v>
      </c>
      <c r="C19" s="96">
        <f t="shared" si="1"/>
        <v>0</v>
      </c>
      <c r="D19" s="96">
        <f t="shared" si="1"/>
        <v>0</v>
      </c>
      <c r="E19" s="96">
        <f>SUM('4.4 Reinforcement'!$H$30:$H$33)</f>
        <v>0</v>
      </c>
      <c r="F19" s="2490"/>
      <c r="G19" s="2490"/>
      <c r="H19" s="2490"/>
      <c r="I19" s="2490"/>
      <c r="J19" s="2490"/>
      <c r="K19" s="105">
        <f t="shared" si="2"/>
        <v>0</v>
      </c>
    </row>
    <row r="20" spans="1:13" ht="15" thickBot="1">
      <c r="A20" s="94" t="s">
        <v>642</v>
      </c>
      <c r="B20" s="1010" t="s">
        <v>87</v>
      </c>
      <c r="C20" s="106">
        <f t="shared" si="1"/>
        <v>0</v>
      </c>
      <c r="D20" s="106">
        <f t="shared" si="1"/>
        <v>0</v>
      </c>
      <c r="E20" s="106">
        <f>'4.6 Connections '!$H$28</f>
        <v>0</v>
      </c>
      <c r="F20" s="2490"/>
      <c r="G20" s="2490"/>
      <c r="H20" s="2490"/>
      <c r="I20" s="2490"/>
      <c r="J20" s="2490"/>
      <c r="K20" s="107">
        <f t="shared" si="2"/>
        <v>0</v>
      </c>
    </row>
    <row r="21" spans="1:13" ht="15" thickTop="1">
      <c r="A21" s="94" t="s">
        <v>643</v>
      </c>
      <c r="B21" s="1011" t="s">
        <v>87</v>
      </c>
      <c r="C21" s="108">
        <f t="shared" si="1"/>
        <v>0</v>
      </c>
      <c r="D21" s="108">
        <f t="shared" si="1"/>
        <v>0</v>
      </c>
      <c r="E21" s="108">
        <f>+'4.6 Connections '!$H$15</f>
        <v>0</v>
      </c>
      <c r="F21" s="2490"/>
      <c r="G21" s="2490"/>
      <c r="H21" s="2490"/>
      <c r="I21" s="2490"/>
      <c r="J21" s="2490"/>
      <c r="K21" s="103">
        <f t="shared" si="2"/>
        <v>0</v>
      </c>
    </row>
    <row r="22" spans="1:13" ht="14.25">
      <c r="A22" s="94" t="s">
        <v>644</v>
      </c>
      <c r="B22" s="1009" t="s">
        <v>87</v>
      </c>
      <c r="C22" s="108">
        <f t="shared" si="1"/>
        <v>0</v>
      </c>
      <c r="D22" s="108">
        <f t="shared" si="1"/>
        <v>0</v>
      </c>
      <c r="E22" s="108">
        <f>+'4.6 Connections '!$H$16</f>
        <v>0</v>
      </c>
      <c r="F22" s="2490"/>
      <c r="G22" s="2490"/>
      <c r="H22" s="2490"/>
      <c r="I22" s="2490"/>
      <c r="J22" s="2490"/>
      <c r="K22" s="97">
        <f t="shared" si="2"/>
        <v>0</v>
      </c>
    </row>
    <row r="23" spans="1:13" ht="14.25">
      <c r="A23" s="94" t="s">
        <v>645</v>
      </c>
      <c r="B23" s="1009" t="s">
        <v>87</v>
      </c>
      <c r="C23" s="108">
        <f t="shared" si="1"/>
        <v>0</v>
      </c>
      <c r="D23" s="108">
        <f t="shared" si="1"/>
        <v>0</v>
      </c>
      <c r="E23" s="108">
        <f>+'4.6 Connections '!$H$18</f>
        <v>0</v>
      </c>
      <c r="F23" s="2490"/>
      <c r="G23" s="2490"/>
      <c r="H23" s="2490"/>
      <c r="I23" s="2490"/>
      <c r="J23" s="2490"/>
      <c r="K23" s="97">
        <f t="shared" si="2"/>
        <v>0</v>
      </c>
    </row>
    <row r="24" spans="1:13" ht="14.25">
      <c r="A24" s="94" t="s">
        <v>646</v>
      </c>
      <c r="B24" s="1009" t="s">
        <v>87</v>
      </c>
      <c r="C24" s="108">
        <f t="shared" si="1"/>
        <v>0</v>
      </c>
      <c r="D24" s="108">
        <f t="shared" si="1"/>
        <v>0</v>
      </c>
      <c r="E24" s="108">
        <f>+'4.6 Connections '!$H$17</f>
        <v>0</v>
      </c>
      <c r="F24" s="2490"/>
      <c r="G24" s="2490"/>
      <c r="H24" s="2490"/>
      <c r="I24" s="2490"/>
      <c r="J24" s="2490"/>
      <c r="K24" s="97">
        <f t="shared" si="2"/>
        <v>0</v>
      </c>
      <c r="M24" s="3571"/>
    </row>
    <row r="25" spans="1:13" ht="14.25">
      <c r="A25" s="94" t="s">
        <v>647</v>
      </c>
      <c r="B25" s="1009" t="s">
        <v>648</v>
      </c>
      <c r="C25" s="96">
        <f t="shared" si="1"/>
        <v>0</v>
      </c>
      <c r="D25" s="96">
        <f t="shared" si="1"/>
        <v>0</v>
      </c>
      <c r="E25" s="96">
        <f>SUM('4.5 Governor(Replacement)'!$I$10:$I$14)</f>
        <v>0</v>
      </c>
      <c r="F25" s="2490"/>
      <c r="G25" s="2490"/>
      <c r="H25" s="2490"/>
      <c r="I25" s="2490"/>
      <c r="J25" s="2490"/>
      <c r="K25" s="97">
        <f t="shared" si="2"/>
        <v>0</v>
      </c>
    </row>
    <row r="26" spans="1:13">
      <c r="A26" s="94"/>
      <c r="B26" s="99"/>
      <c r="C26" s="316"/>
      <c r="D26" s="316"/>
      <c r="E26" s="316"/>
      <c r="F26" s="2592"/>
      <c r="G26" s="2592"/>
      <c r="H26" s="2592"/>
      <c r="I26" s="2592"/>
      <c r="J26" s="2592"/>
      <c r="K26" s="100"/>
    </row>
    <row r="27" spans="1:13">
      <c r="A27" s="109" t="s">
        <v>183</v>
      </c>
      <c r="B27" s="102"/>
      <c r="C27" s="317"/>
      <c r="D27" s="317"/>
      <c r="E27" s="317"/>
      <c r="F27" s="2594"/>
      <c r="G27" s="2594"/>
      <c r="H27" s="2594"/>
      <c r="I27" s="2594"/>
      <c r="J27" s="2594"/>
      <c r="K27" s="103"/>
    </row>
    <row r="28" spans="1:13">
      <c r="A28" s="94" t="s">
        <v>2412</v>
      </c>
      <c r="B28" s="104" t="s">
        <v>94</v>
      </c>
      <c r="C28" s="3656">
        <f t="shared" ref="C28:D34" si="3">+C57</f>
        <v>0</v>
      </c>
      <c r="D28" s="3656">
        <f t="shared" si="3"/>
        <v>0</v>
      </c>
      <c r="E28" s="3656">
        <f>+'5.8 Decommissioned Sum '!$AH$25</f>
        <v>0</v>
      </c>
      <c r="F28" s="3337"/>
      <c r="G28" s="3337"/>
      <c r="H28" s="3337"/>
      <c r="I28" s="3337"/>
      <c r="J28" s="3337"/>
      <c r="K28" s="3657">
        <f t="shared" ref="K28:K34" si="4">SUM(C28:J28)</f>
        <v>0</v>
      </c>
    </row>
    <row r="29" spans="1:13">
      <c r="A29" s="94" t="s">
        <v>2413</v>
      </c>
      <c r="B29" s="104" t="s">
        <v>94</v>
      </c>
      <c r="C29" s="3656">
        <f t="shared" si="3"/>
        <v>0</v>
      </c>
      <c r="D29" s="3656">
        <f t="shared" si="3"/>
        <v>0</v>
      </c>
      <c r="E29" s="3656">
        <f>+'5.8 Decommissioned Sum '!$AH$26</f>
        <v>0</v>
      </c>
      <c r="F29" s="3337"/>
      <c r="G29" s="3337"/>
      <c r="H29" s="3337"/>
      <c r="I29" s="3337"/>
      <c r="J29" s="3337"/>
      <c r="K29" s="3657">
        <f t="shared" si="4"/>
        <v>0</v>
      </c>
    </row>
    <row r="30" spans="1:13">
      <c r="A30" s="94" t="s">
        <v>2414</v>
      </c>
      <c r="B30" s="104" t="s">
        <v>94</v>
      </c>
      <c r="C30" s="3656">
        <f t="shared" si="3"/>
        <v>0</v>
      </c>
      <c r="D30" s="3656">
        <f t="shared" si="3"/>
        <v>0</v>
      </c>
      <c r="E30" s="3656">
        <f>+'5.8 Decommissioned Sum '!$AH$27</f>
        <v>0</v>
      </c>
      <c r="F30" s="3337"/>
      <c r="G30" s="3337"/>
      <c r="H30" s="3337"/>
      <c r="I30" s="3337"/>
      <c r="J30" s="3337"/>
      <c r="K30" s="3657">
        <f t="shared" si="4"/>
        <v>0</v>
      </c>
    </row>
    <row r="31" spans="1:13">
      <c r="A31" s="110" t="s">
        <v>2415</v>
      </c>
      <c r="B31" s="111" t="s">
        <v>94</v>
      </c>
      <c r="C31" s="3656">
        <f t="shared" si="3"/>
        <v>0</v>
      </c>
      <c r="D31" s="3656">
        <f t="shared" si="3"/>
        <v>0</v>
      </c>
      <c r="E31" s="3656">
        <f>+'5.8 Decommissioned Sum '!$AH$28</f>
        <v>0</v>
      </c>
      <c r="F31" s="3337"/>
      <c r="G31" s="3337"/>
      <c r="H31" s="3337"/>
      <c r="I31" s="3337"/>
      <c r="J31" s="3337"/>
      <c r="K31" s="3657">
        <f t="shared" si="4"/>
        <v>0</v>
      </c>
    </row>
    <row r="32" spans="1:13">
      <c r="A32" s="110" t="s">
        <v>2416</v>
      </c>
      <c r="B32" s="111" t="s">
        <v>94</v>
      </c>
      <c r="C32" s="3656">
        <f t="shared" si="3"/>
        <v>0</v>
      </c>
      <c r="D32" s="3656">
        <f t="shared" si="3"/>
        <v>0</v>
      </c>
      <c r="E32" s="3656">
        <f>+'5.8 Decommissioned Sum '!AH29</f>
        <v>0</v>
      </c>
      <c r="F32" s="3337"/>
      <c r="G32" s="3337"/>
      <c r="H32" s="3337"/>
      <c r="I32" s="3337"/>
      <c r="J32" s="3337"/>
      <c r="K32" s="3657">
        <f t="shared" si="4"/>
        <v>0</v>
      </c>
    </row>
    <row r="33" spans="1:35" ht="14.25">
      <c r="A33" s="94" t="s">
        <v>649</v>
      </c>
      <c r="B33" s="1011" t="s">
        <v>87</v>
      </c>
      <c r="C33" s="95">
        <f t="shared" si="3"/>
        <v>0</v>
      </c>
      <c r="D33" s="95">
        <f t="shared" si="3"/>
        <v>0</v>
      </c>
      <c r="E33" s="3714">
        <f>+'5.2a Repex iron mains Tier 1'!$K$31+'5.2a Repex iron mains Tier 1'!$K$33+'5.2b Repex iron mains Tier 2A'!$K$27+'5.2b Repex iron mains Tier 2A'!$K$29+'5.2c Repex other mains'!$K$82+'5.2d Repex diversions'!$I$38+'5.2d Repex diversions'!$I$40+'5.2d Repex diversions'!$I$42+'5.2d Repex diversions'!$I$44</f>
        <v>0</v>
      </c>
      <c r="F33" s="2490"/>
      <c r="G33" s="2490"/>
      <c r="H33" s="2490"/>
      <c r="I33" s="2490"/>
      <c r="J33" s="2490"/>
      <c r="K33" s="97">
        <f t="shared" si="4"/>
        <v>0</v>
      </c>
    </row>
    <row r="34" spans="1:35" ht="14.25">
      <c r="A34" s="112" t="s">
        <v>650</v>
      </c>
      <c r="B34" s="1011" t="s">
        <v>87</v>
      </c>
      <c r="C34" s="95">
        <f t="shared" si="3"/>
        <v>0</v>
      </c>
      <c r="D34" s="95">
        <f t="shared" si="3"/>
        <v>0</v>
      </c>
      <c r="E34" s="3714">
        <f>+'5.2a Repex iron mains Tier 1'!$K$30+'5.2a Repex iron mains Tier 1'!$K$32+'5.2b Repex iron mains Tier 2A'!$K$26+'5.2b Repex iron mains Tier 2A'!$K$28+'5.2c Repex other mains'!$K$81+'5.2c Repex other mains'!$K$83+'5.2d Repex diversions'!$I$37+'5.2d Repex diversions'!$I$39+'5.2d Repex diversions'!$I$41+'5.3 Other repex services'!$F$17+'5.3 Other repex services'!$J$17</f>
        <v>0</v>
      </c>
      <c r="F34" s="2490"/>
      <c r="G34" s="2490"/>
      <c r="H34" s="2490"/>
      <c r="I34" s="2490"/>
      <c r="J34" s="2490"/>
      <c r="K34" s="97">
        <f t="shared" si="4"/>
        <v>0</v>
      </c>
    </row>
    <row r="35" spans="1:35">
      <c r="E35" s="872"/>
    </row>
    <row r="36" spans="1:35">
      <c r="A36" s="50" t="s">
        <v>1541</v>
      </c>
      <c r="D36" s="50"/>
      <c r="M36" s="50" t="s">
        <v>422</v>
      </c>
      <c r="P36" s="50"/>
      <c r="Y36" s="50" t="s">
        <v>423</v>
      </c>
      <c r="AB36" s="50"/>
    </row>
    <row r="38" spans="1:35" ht="12.75" customHeight="1">
      <c r="A38" s="79"/>
      <c r="B38" s="86"/>
      <c r="C38" s="4493" t="s">
        <v>632</v>
      </c>
      <c r="D38" s="4494"/>
      <c r="E38" s="4491" t="s">
        <v>409</v>
      </c>
      <c r="F38" s="4491"/>
      <c r="G38" s="4491"/>
      <c r="H38" s="4491"/>
      <c r="I38" s="4491"/>
      <c r="J38" s="4491"/>
      <c r="K38" s="4492"/>
      <c r="M38" s="79"/>
      <c r="N38" s="3882"/>
      <c r="O38" s="3882"/>
      <c r="P38" s="3882"/>
      <c r="Q38" s="3886" t="s">
        <v>632</v>
      </c>
      <c r="R38" s="3875" t="s">
        <v>409</v>
      </c>
      <c r="S38" s="3875"/>
      <c r="T38" s="3875"/>
      <c r="U38" s="3875"/>
      <c r="V38" s="3876"/>
      <c r="W38" s="1007"/>
      <c r="Y38" s="79"/>
      <c r="Z38" s="3882"/>
      <c r="AA38" s="3882"/>
      <c r="AB38" s="3882"/>
      <c r="AC38" s="3886" t="s">
        <v>632</v>
      </c>
      <c r="AD38" s="3875" t="s">
        <v>409</v>
      </c>
      <c r="AE38" s="3875"/>
      <c r="AF38" s="3875"/>
      <c r="AG38" s="3875"/>
      <c r="AH38" s="3876"/>
      <c r="AI38" s="1007"/>
    </row>
    <row r="39" spans="1:35">
      <c r="A39" s="874"/>
      <c r="B39" s="1008"/>
      <c r="C39" s="3863"/>
      <c r="D39" s="3864"/>
      <c r="E39" s="3858"/>
      <c r="F39" s="3858"/>
      <c r="G39" s="3858"/>
      <c r="H39" s="3858"/>
      <c r="I39" s="3858"/>
      <c r="J39" s="3858"/>
      <c r="K39" s="3859"/>
      <c r="M39" s="874"/>
      <c r="N39" s="3882"/>
      <c r="O39" s="3882"/>
      <c r="P39" s="3882"/>
      <c r="Q39" s="3886"/>
      <c r="R39" s="3877"/>
      <c r="S39" s="3877"/>
      <c r="T39" s="3877"/>
      <c r="U39" s="3877"/>
      <c r="V39" s="3878"/>
      <c r="W39" s="57"/>
      <c r="Y39" s="874"/>
      <c r="Z39" s="3882"/>
      <c r="AA39" s="3882"/>
      <c r="AB39" s="3882"/>
      <c r="AC39" s="3886"/>
      <c r="AD39" s="3877"/>
      <c r="AE39" s="3877"/>
      <c r="AF39" s="3877"/>
      <c r="AG39" s="3877"/>
      <c r="AH39" s="3878"/>
      <c r="AI39" s="57"/>
    </row>
    <row r="40" spans="1:35" ht="38.25">
      <c r="A40" s="51" t="s">
        <v>410</v>
      </c>
      <c r="B40" s="113" t="s">
        <v>78</v>
      </c>
      <c r="C40" s="826">
        <v>2014</v>
      </c>
      <c r="D40" s="52">
        <v>2015</v>
      </c>
      <c r="E40" s="52">
        <v>2016</v>
      </c>
      <c r="F40" s="824">
        <v>2017</v>
      </c>
      <c r="G40" s="52">
        <v>2018</v>
      </c>
      <c r="H40" s="824">
        <v>2019</v>
      </c>
      <c r="I40" s="52">
        <v>2020</v>
      </c>
      <c r="J40" s="825">
        <v>2021</v>
      </c>
      <c r="K40" s="58" t="s">
        <v>411</v>
      </c>
      <c r="M40" s="51" t="s">
        <v>410</v>
      </c>
      <c r="N40" s="113" t="s">
        <v>78</v>
      </c>
      <c r="O40" s="826">
        <v>2014</v>
      </c>
      <c r="P40" s="52">
        <v>2015</v>
      </c>
      <c r="Q40" s="52">
        <v>2016</v>
      </c>
      <c r="R40" s="824">
        <v>2017</v>
      </c>
      <c r="S40" s="52">
        <v>2018</v>
      </c>
      <c r="T40" s="824">
        <v>2019</v>
      </c>
      <c r="U40" s="52">
        <v>2020</v>
      </c>
      <c r="V40" s="825">
        <v>2021</v>
      </c>
      <c r="W40" s="58" t="s">
        <v>411</v>
      </c>
      <c r="Y40" s="51" t="s">
        <v>410</v>
      </c>
      <c r="Z40" s="113" t="s">
        <v>78</v>
      </c>
      <c r="AA40" s="826">
        <v>2014</v>
      </c>
      <c r="AB40" s="52">
        <v>2015</v>
      </c>
      <c r="AC40" s="52">
        <v>2016</v>
      </c>
      <c r="AD40" s="824">
        <v>2017</v>
      </c>
      <c r="AE40" s="52">
        <v>2018</v>
      </c>
      <c r="AF40" s="824">
        <v>2019</v>
      </c>
      <c r="AG40" s="52">
        <v>2020</v>
      </c>
      <c r="AH40" s="825">
        <v>2021</v>
      </c>
      <c r="AI40" s="58" t="s">
        <v>411</v>
      </c>
    </row>
    <row r="41" spans="1:35">
      <c r="A41" s="88" t="s">
        <v>524</v>
      </c>
      <c r="B41" s="89"/>
      <c r="C41" s="90"/>
      <c r="D41" s="91"/>
      <c r="E41" s="91"/>
      <c r="F41" s="91"/>
      <c r="G41" s="91"/>
      <c r="H41" s="91"/>
      <c r="I41" s="91"/>
      <c r="J41" s="91"/>
      <c r="K41" s="93"/>
      <c r="M41" s="88" t="s">
        <v>524</v>
      </c>
      <c r="N41" s="89"/>
      <c r="O41" s="2416"/>
      <c r="P41" s="2417"/>
      <c r="Q41" s="2416"/>
      <c r="R41" s="2417"/>
      <c r="S41" s="2417"/>
      <c r="T41" s="2417"/>
      <c r="U41" s="2417"/>
      <c r="V41" s="2417"/>
      <c r="W41" s="2418"/>
      <c r="Y41" s="88" t="s">
        <v>524</v>
      </c>
      <c r="Z41" s="89"/>
      <c r="AA41" s="91"/>
      <c r="AB41" s="91"/>
      <c r="AC41" s="91"/>
      <c r="AD41" s="91"/>
      <c r="AE41" s="91"/>
      <c r="AF41" s="91"/>
      <c r="AG41" s="91"/>
      <c r="AH41" s="91"/>
      <c r="AI41" s="93"/>
    </row>
    <row r="42" spans="1:35" ht="14.25">
      <c r="A42" s="94" t="s">
        <v>637</v>
      </c>
      <c r="B42" s="1009" t="s">
        <v>87</v>
      </c>
      <c r="C42" s="95"/>
      <c r="D42" s="95"/>
      <c r="E42" s="95"/>
      <c r="F42" s="95"/>
      <c r="G42" s="95"/>
      <c r="H42" s="95"/>
      <c r="I42" s="95"/>
      <c r="J42" s="95"/>
      <c r="K42" s="97">
        <f>SUM(C42:J42)</f>
        <v>0</v>
      </c>
      <c r="M42" s="94" t="s">
        <v>637</v>
      </c>
      <c r="N42" s="1009" t="s">
        <v>87</v>
      </c>
      <c r="O42" s="2419">
        <f>C13-C42</f>
        <v>0</v>
      </c>
      <c r="P42" s="2420">
        <f>D13-D42</f>
        <v>0</v>
      </c>
      <c r="Q42" s="2419">
        <f>E13-E42</f>
        <v>0</v>
      </c>
      <c r="R42" s="2420">
        <f t="shared" ref="R42:W42" si="5">F13-F42</f>
        <v>0</v>
      </c>
      <c r="S42" s="2420">
        <f t="shared" si="5"/>
        <v>0</v>
      </c>
      <c r="T42" s="2420">
        <f t="shared" si="5"/>
        <v>0</v>
      </c>
      <c r="U42" s="2420">
        <f t="shared" si="5"/>
        <v>0</v>
      </c>
      <c r="V42" s="2420">
        <f t="shared" si="5"/>
        <v>0</v>
      </c>
      <c r="W42" s="2419">
        <f t="shared" si="5"/>
        <v>0</v>
      </c>
      <c r="Y42" s="94" t="s">
        <v>637</v>
      </c>
      <c r="Z42" s="1009" t="s">
        <v>87</v>
      </c>
      <c r="AA42" s="71" t="e">
        <f>(C13-C42)/C42</f>
        <v>#DIV/0!</v>
      </c>
      <c r="AB42" s="71" t="e">
        <f>(D13-D42)/D42</f>
        <v>#DIV/0!</v>
      </c>
      <c r="AC42" s="71" t="e">
        <f>(E13-E42)/E42</f>
        <v>#DIV/0!</v>
      </c>
      <c r="AD42" s="71" t="e">
        <f t="shared" ref="AD42:AI42" si="6">(F13-F42)/F42</f>
        <v>#DIV/0!</v>
      </c>
      <c r="AE42" s="71" t="e">
        <f t="shared" si="6"/>
        <v>#DIV/0!</v>
      </c>
      <c r="AF42" s="71" t="e">
        <f t="shared" si="6"/>
        <v>#DIV/0!</v>
      </c>
      <c r="AG42" s="71" t="e">
        <f t="shared" si="6"/>
        <v>#DIV/0!</v>
      </c>
      <c r="AH42" s="71" t="e">
        <f t="shared" si="6"/>
        <v>#DIV/0!</v>
      </c>
      <c r="AI42" s="72" t="e">
        <f t="shared" si="6"/>
        <v>#DIV/0!</v>
      </c>
    </row>
    <row r="43" spans="1:35" ht="14.25">
      <c r="A43" s="94" t="s">
        <v>638</v>
      </c>
      <c r="B43" s="1009" t="s">
        <v>87</v>
      </c>
      <c r="C43" s="95"/>
      <c r="D43" s="95"/>
      <c r="E43" s="95"/>
      <c r="F43" s="95"/>
      <c r="G43" s="95"/>
      <c r="H43" s="95"/>
      <c r="I43" s="95"/>
      <c r="J43" s="95"/>
      <c r="K43" s="97">
        <f>SUM(C43:J43)</f>
        <v>0</v>
      </c>
      <c r="M43" s="94" t="s">
        <v>638</v>
      </c>
      <c r="N43" s="1009" t="s">
        <v>87</v>
      </c>
      <c r="O43" s="2419">
        <f>C14-C43</f>
        <v>0</v>
      </c>
      <c r="P43" s="2420">
        <f>D14-D43</f>
        <v>0</v>
      </c>
      <c r="Q43" s="2419">
        <f t="shared" ref="Q43:W44" si="7">E14-E43</f>
        <v>0</v>
      </c>
      <c r="R43" s="2420">
        <f t="shared" si="7"/>
        <v>0</v>
      </c>
      <c r="S43" s="2420">
        <f t="shared" si="7"/>
        <v>0</v>
      </c>
      <c r="T43" s="2420">
        <f t="shared" si="7"/>
        <v>0</v>
      </c>
      <c r="U43" s="2420">
        <f t="shared" si="7"/>
        <v>0</v>
      </c>
      <c r="V43" s="2420">
        <f t="shared" si="7"/>
        <v>0</v>
      </c>
      <c r="W43" s="2419">
        <f t="shared" si="7"/>
        <v>0</v>
      </c>
      <c r="Y43" s="94" t="s">
        <v>638</v>
      </c>
      <c r="Z43" s="1009" t="s">
        <v>87</v>
      </c>
      <c r="AA43" s="71" t="e">
        <f>(C14-C43)/C43</f>
        <v>#DIV/0!</v>
      </c>
      <c r="AB43" s="71" t="e">
        <f>(D14-D43)/D43</f>
        <v>#DIV/0!</v>
      </c>
      <c r="AC43" s="71" t="e">
        <f t="shared" ref="AC43:AI44" si="8">(E14-E43)/E43</f>
        <v>#DIV/0!</v>
      </c>
      <c r="AD43" s="71" t="e">
        <f t="shared" si="8"/>
        <v>#DIV/0!</v>
      </c>
      <c r="AE43" s="71" t="e">
        <f t="shared" si="8"/>
        <v>#DIV/0!</v>
      </c>
      <c r="AF43" s="71" t="e">
        <f t="shared" si="8"/>
        <v>#DIV/0!</v>
      </c>
      <c r="AG43" s="71" t="e">
        <f t="shared" si="8"/>
        <v>#DIV/0!</v>
      </c>
      <c r="AH43" s="71" t="e">
        <f t="shared" si="8"/>
        <v>#DIV/0!</v>
      </c>
      <c r="AI43" s="72" t="e">
        <f t="shared" si="8"/>
        <v>#DIV/0!</v>
      </c>
    </row>
    <row r="44" spans="1:35" ht="14.25">
      <c r="A44" s="94" t="s">
        <v>639</v>
      </c>
      <c r="B44" s="1009" t="s">
        <v>87</v>
      </c>
      <c r="C44" s="95"/>
      <c r="D44" s="95"/>
      <c r="E44" s="95"/>
      <c r="F44" s="95"/>
      <c r="G44" s="95"/>
      <c r="H44" s="95"/>
      <c r="I44" s="95"/>
      <c r="J44" s="95"/>
      <c r="K44" s="97">
        <f>SUM(C44:J44)</f>
        <v>0</v>
      </c>
      <c r="M44" s="94" t="s">
        <v>639</v>
      </c>
      <c r="N44" s="1009" t="s">
        <v>87</v>
      </c>
      <c r="O44" s="2419">
        <f>C15-C44</f>
        <v>0</v>
      </c>
      <c r="P44" s="2420">
        <f>D15-D44</f>
        <v>0</v>
      </c>
      <c r="Q44" s="2419">
        <f t="shared" si="7"/>
        <v>0</v>
      </c>
      <c r="R44" s="2420">
        <f t="shared" si="7"/>
        <v>0</v>
      </c>
      <c r="S44" s="2420">
        <f t="shared" si="7"/>
        <v>0</v>
      </c>
      <c r="T44" s="2420">
        <f t="shared" si="7"/>
        <v>0</v>
      </c>
      <c r="U44" s="2420">
        <f t="shared" si="7"/>
        <v>0</v>
      </c>
      <c r="V44" s="2420">
        <f t="shared" si="7"/>
        <v>0</v>
      </c>
      <c r="W44" s="2419">
        <f t="shared" si="7"/>
        <v>0</v>
      </c>
      <c r="Y44" s="94" t="s">
        <v>639</v>
      </c>
      <c r="Z44" s="1009" t="s">
        <v>87</v>
      </c>
      <c r="AA44" s="71" t="e">
        <f>(C15-C44)/C44</f>
        <v>#DIV/0!</v>
      </c>
      <c r="AB44" s="71" t="e">
        <f>(D15-D44)/D44</f>
        <v>#DIV/0!</v>
      </c>
      <c r="AC44" s="71" t="e">
        <f t="shared" si="8"/>
        <v>#DIV/0!</v>
      </c>
      <c r="AD44" s="71" t="e">
        <f t="shared" si="8"/>
        <v>#DIV/0!</v>
      </c>
      <c r="AE44" s="71" t="e">
        <f t="shared" si="8"/>
        <v>#DIV/0!</v>
      </c>
      <c r="AF44" s="71" t="e">
        <f t="shared" si="8"/>
        <v>#DIV/0!</v>
      </c>
      <c r="AG44" s="71" t="e">
        <f t="shared" si="8"/>
        <v>#DIV/0!</v>
      </c>
      <c r="AH44" s="71" t="e">
        <f t="shared" si="8"/>
        <v>#DIV/0!</v>
      </c>
      <c r="AI44" s="72" t="e">
        <f t="shared" si="8"/>
        <v>#DIV/0!</v>
      </c>
    </row>
    <row r="45" spans="1:35">
      <c r="A45" s="98"/>
      <c r="B45" s="99"/>
      <c r="C45" s="99"/>
      <c r="D45" s="99"/>
      <c r="E45" s="99"/>
      <c r="F45" s="99"/>
      <c r="G45" s="99"/>
      <c r="H45" s="99"/>
      <c r="I45" s="99"/>
      <c r="J45" s="99"/>
      <c r="K45" s="3126"/>
      <c r="M45" s="98"/>
      <c r="N45" s="99"/>
      <c r="O45" s="3128"/>
      <c r="P45" s="3129"/>
      <c r="Q45" s="3128"/>
      <c r="R45" s="3129"/>
      <c r="S45" s="3129"/>
      <c r="T45" s="3129"/>
      <c r="U45" s="3129"/>
      <c r="V45" s="3129"/>
      <c r="W45" s="3128"/>
      <c r="Y45" s="98"/>
      <c r="Z45" s="99"/>
      <c r="AA45" s="3132"/>
      <c r="AB45" s="3132"/>
      <c r="AC45" s="3132"/>
      <c r="AD45" s="3132"/>
      <c r="AE45" s="3132"/>
      <c r="AF45" s="3132"/>
      <c r="AG45" s="3132"/>
      <c r="AH45" s="3132"/>
      <c r="AI45" s="3133"/>
    </row>
    <row r="46" spans="1:35">
      <c r="A46" s="101" t="s">
        <v>96</v>
      </c>
      <c r="B46" s="102"/>
      <c r="C46" s="102"/>
      <c r="D46" s="102"/>
      <c r="E46" s="102"/>
      <c r="F46" s="102"/>
      <c r="G46" s="102"/>
      <c r="H46" s="102"/>
      <c r="I46" s="102"/>
      <c r="J46" s="102"/>
      <c r="K46" s="3127"/>
      <c r="M46" s="101" t="s">
        <v>96</v>
      </c>
      <c r="N46" s="102"/>
      <c r="O46" s="3130"/>
      <c r="P46" s="3131"/>
      <c r="Q46" s="3130"/>
      <c r="R46" s="3131"/>
      <c r="S46" s="3131"/>
      <c r="T46" s="3131"/>
      <c r="U46" s="3131"/>
      <c r="V46" s="3131"/>
      <c r="W46" s="3130"/>
      <c r="Y46" s="101" t="s">
        <v>96</v>
      </c>
      <c r="Z46" s="102"/>
      <c r="AA46" s="3134"/>
      <c r="AB46" s="3134"/>
      <c r="AC46" s="3134"/>
      <c r="AD46" s="3134"/>
      <c r="AE46" s="3134"/>
      <c r="AF46" s="3134"/>
      <c r="AG46" s="3134"/>
      <c r="AH46" s="3134"/>
      <c r="AI46" s="3135"/>
    </row>
    <row r="47" spans="1:35">
      <c r="A47" s="94" t="s">
        <v>640</v>
      </c>
      <c r="B47" s="104" t="s">
        <v>94</v>
      </c>
      <c r="C47" s="70"/>
      <c r="D47" s="70"/>
      <c r="E47" s="70"/>
      <c r="F47" s="70"/>
      <c r="G47" s="70"/>
      <c r="H47" s="70"/>
      <c r="I47" s="70"/>
      <c r="J47" s="70"/>
      <c r="K47" s="105">
        <f t="shared" ref="K47:K54" si="9">SUM(C47:J47)</f>
        <v>0</v>
      </c>
      <c r="M47" s="94" t="s">
        <v>640</v>
      </c>
      <c r="N47" s="104" t="s">
        <v>94</v>
      </c>
      <c r="O47" s="2423">
        <f t="shared" ref="O47:O54" si="10">C18-C47</f>
        <v>0</v>
      </c>
      <c r="P47" s="2424">
        <f t="shared" ref="P47:P54" si="11">D18-D47</f>
        <v>0</v>
      </c>
      <c r="Q47" s="2423">
        <f t="shared" ref="Q47:W54" si="12">E18-E47</f>
        <v>0</v>
      </c>
      <c r="R47" s="2424">
        <f t="shared" si="12"/>
        <v>0</v>
      </c>
      <c r="S47" s="2424">
        <f t="shared" si="12"/>
        <v>0</v>
      </c>
      <c r="T47" s="2424">
        <f t="shared" si="12"/>
        <v>0</v>
      </c>
      <c r="U47" s="2424">
        <f t="shared" si="12"/>
        <v>0</v>
      </c>
      <c r="V47" s="2424">
        <f t="shared" si="12"/>
        <v>0</v>
      </c>
      <c r="W47" s="2425">
        <f t="shared" si="12"/>
        <v>0</v>
      </c>
      <c r="Y47" s="94" t="s">
        <v>640</v>
      </c>
      <c r="Z47" s="104" t="s">
        <v>94</v>
      </c>
      <c r="AA47" s="75" t="e">
        <f t="shared" ref="AA47:AA54" si="13">(C18-C47)/C47</f>
        <v>#DIV/0!</v>
      </c>
      <c r="AB47" s="75" t="e">
        <f t="shared" ref="AB47:AB54" si="14">(D18-D47)/D47</f>
        <v>#DIV/0!</v>
      </c>
      <c r="AC47" s="75" t="e">
        <f t="shared" ref="AC47:AI54" si="15">(E18-E47)/E47</f>
        <v>#DIV/0!</v>
      </c>
      <c r="AD47" s="75" t="e">
        <f t="shared" si="15"/>
        <v>#DIV/0!</v>
      </c>
      <c r="AE47" s="75" t="e">
        <f t="shared" si="15"/>
        <v>#DIV/0!</v>
      </c>
      <c r="AF47" s="75" t="e">
        <f t="shared" si="15"/>
        <v>#DIV/0!</v>
      </c>
      <c r="AG47" s="75" t="e">
        <f t="shared" si="15"/>
        <v>#DIV/0!</v>
      </c>
      <c r="AH47" s="75" t="e">
        <f t="shared" si="15"/>
        <v>#DIV/0!</v>
      </c>
      <c r="AI47" s="76" t="e">
        <f t="shared" si="15"/>
        <v>#DIV/0!</v>
      </c>
    </row>
    <row r="48" spans="1:35" ht="14.25">
      <c r="A48" s="94" t="s">
        <v>641</v>
      </c>
      <c r="B48" s="1009" t="s">
        <v>87</v>
      </c>
      <c r="C48" s="96"/>
      <c r="D48" s="96"/>
      <c r="E48" s="96"/>
      <c r="F48" s="96"/>
      <c r="G48" s="96"/>
      <c r="H48" s="96"/>
      <c r="I48" s="96"/>
      <c r="J48" s="96"/>
      <c r="K48" s="105">
        <f t="shared" si="9"/>
        <v>0</v>
      </c>
      <c r="M48" s="94" t="s">
        <v>641</v>
      </c>
      <c r="N48" s="1009" t="s">
        <v>87</v>
      </c>
      <c r="O48" s="2419">
        <f t="shared" si="10"/>
        <v>0</v>
      </c>
      <c r="P48" s="2420">
        <f t="shared" si="11"/>
        <v>0</v>
      </c>
      <c r="Q48" s="2419">
        <f t="shared" si="12"/>
        <v>0</v>
      </c>
      <c r="R48" s="2420">
        <f t="shared" si="12"/>
        <v>0</v>
      </c>
      <c r="S48" s="2420">
        <f t="shared" si="12"/>
        <v>0</v>
      </c>
      <c r="T48" s="2420">
        <f t="shared" si="12"/>
        <v>0</v>
      </c>
      <c r="U48" s="2420">
        <f t="shared" si="12"/>
        <v>0</v>
      </c>
      <c r="V48" s="2420">
        <f t="shared" si="12"/>
        <v>0</v>
      </c>
      <c r="W48" s="2425">
        <f t="shared" si="12"/>
        <v>0</v>
      </c>
      <c r="Y48" s="94" t="s">
        <v>641</v>
      </c>
      <c r="Z48" s="1009" t="s">
        <v>87</v>
      </c>
      <c r="AA48" s="71" t="e">
        <f t="shared" si="13"/>
        <v>#DIV/0!</v>
      </c>
      <c r="AB48" s="71" t="e">
        <f t="shared" si="14"/>
        <v>#DIV/0!</v>
      </c>
      <c r="AC48" s="71" t="e">
        <f t="shared" si="15"/>
        <v>#DIV/0!</v>
      </c>
      <c r="AD48" s="71" t="e">
        <f t="shared" si="15"/>
        <v>#DIV/0!</v>
      </c>
      <c r="AE48" s="71" t="e">
        <f t="shared" si="15"/>
        <v>#DIV/0!</v>
      </c>
      <c r="AF48" s="71" t="e">
        <f t="shared" si="15"/>
        <v>#DIV/0!</v>
      </c>
      <c r="AG48" s="71" t="e">
        <f t="shared" si="15"/>
        <v>#DIV/0!</v>
      </c>
      <c r="AH48" s="71" t="e">
        <f t="shared" si="15"/>
        <v>#DIV/0!</v>
      </c>
      <c r="AI48" s="76" t="e">
        <f t="shared" si="15"/>
        <v>#DIV/0!</v>
      </c>
    </row>
    <row r="49" spans="1:35" ht="15" thickBot="1">
      <c r="A49" s="94" t="s">
        <v>642</v>
      </c>
      <c r="B49" s="1010" t="s">
        <v>87</v>
      </c>
      <c r="C49" s="106"/>
      <c r="D49" s="106"/>
      <c r="E49" s="106"/>
      <c r="F49" s="106"/>
      <c r="G49" s="106"/>
      <c r="H49" s="106"/>
      <c r="I49" s="106"/>
      <c r="J49" s="106"/>
      <c r="K49" s="107">
        <f t="shared" si="9"/>
        <v>0</v>
      </c>
      <c r="M49" s="94" t="s">
        <v>642</v>
      </c>
      <c r="N49" s="1010" t="s">
        <v>87</v>
      </c>
      <c r="O49" s="2426">
        <f t="shared" si="10"/>
        <v>0</v>
      </c>
      <c r="P49" s="2427">
        <f t="shared" si="11"/>
        <v>0</v>
      </c>
      <c r="Q49" s="2426">
        <f t="shared" si="12"/>
        <v>0</v>
      </c>
      <c r="R49" s="2427">
        <f t="shared" si="12"/>
        <v>0</v>
      </c>
      <c r="S49" s="2427">
        <f t="shared" si="12"/>
        <v>0</v>
      </c>
      <c r="T49" s="2427">
        <f t="shared" si="12"/>
        <v>0</v>
      </c>
      <c r="U49" s="2427">
        <f t="shared" si="12"/>
        <v>0</v>
      </c>
      <c r="V49" s="2427">
        <f t="shared" si="12"/>
        <v>0</v>
      </c>
      <c r="W49" s="2426">
        <f t="shared" si="12"/>
        <v>0</v>
      </c>
      <c r="Y49" s="94" t="s">
        <v>642</v>
      </c>
      <c r="Z49" s="1010" t="s">
        <v>87</v>
      </c>
      <c r="AA49" s="77" t="e">
        <f t="shared" si="13"/>
        <v>#DIV/0!</v>
      </c>
      <c r="AB49" s="77" t="e">
        <f t="shared" si="14"/>
        <v>#DIV/0!</v>
      </c>
      <c r="AC49" s="77" t="e">
        <f t="shared" si="15"/>
        <v>#DIV/0!</v>
      </c>
      <c r="AD49" s="77" t="e">
        <f t="shared" si="15"/>
        <v>#DIV/0!</v>
      </c>
      <c r="AE49" s="77" t="e">
        <f t="shared" si="15"/>
        <v>#DIV/0!</v>
      </c>
      <c r="AF49" s="77" t="e">
        <f t="shared" si="15"/>
        <v>#DIV/0!</v>
      </c>
      <c r="AG49" s="77" t="e">
        <f t="shared" si="15"/>
        <v>#DIV/0!</v>
      </c>
      <c r="AH49" s="77" t="e">
        <f t="shared" si="15"/>
        <v>#DIV/0!</v>
      </c>
      <c r="AI49" s="78" t="e">
        <f t="shared" si="15"/>
        <v>#DIV/0!</v>
      </c>
    </row>
    <row r="50" spans="1:35" ht="15" thickTop="1">
      <c r="A50" s="94" t="s">
        <v>643</v>
      </c>
      <c r="B50" s="1011" t="s">
        <v>87</v>
      </c>
      <c r="C50" s="108"/>
      <c r="D50" s="108"/>
      <c r="E50" s="108"/>
      <c r="F50" s="108"/>
      <c r="G50" s="108"/>
      <c r="H50" s="108"/>
      <c r="I50" s="108"/>
      <c r="J50" s="108"/>
      <c r="K50" s="103">
        <f t="shared" si="9"/>
        <v>0</v>
      </c>
      <c r="M50" s="94" t="s">
        <v>643</v>
      </c>
      <c r="N50" s="1011" t="s">
        <v>87</v>
      </c>
      <c r="O50" s="2421">
        <f t="shared" si="10"/>
        <v>0</v>
      </c>
      <c r="P50" s="2422">
        <f t="shared" si="11"/>
        <v>0</v>
      </c>
      <c r="Q50" s="2421">
        <f t="shared" si="12"/>
        <v>0</v>
      </c>
      <c r="R50" s="2422">
        <f t="shared" si="12"/>
        <v>0</v>
      </c>
      <c r="S50" s="2422">
        <f t="shared" si="12"/>
        <v>0</v>
      </c>
      <c r="T50" s="2422">
        <f t="shared" si="12"/>
        <v>0</v>
      </c>
      <c r="U50" s="2422">
        <f t="shared" si="12"/>
        <v>0</v>
      </c>
      <c r="V50" s="2422">
        <f t="shared" si="12"/>
        <v>0</v>
      </c>
      <c r="W50" s="2421">
        <f t="shared" si="12"/>
        <v>0</v>
      </c>
      <c r="Y50" s="94" t="s">
        <v>643</v>
      </c>
      <c r="Z50" s="1011" t="s">
        <v>87</v>
      </c>
      <c r="AA50" s="73" t="e">
        <f t="shared" si="13"/>
        <v>#DIV/0!</v>
      </c>
      <c r="AB50" s="73" t="e">
        <f t="shared" si="14"/>
        <v>#DIV/0!</v>
      </c>
      <c r="AC50" s="73" t="e">
        <f t="shared" si="15"/>
        <v>#DIV/0!</v>
      </c>
      <c r="AD50" s="73" t="e">
        <f t="shared" si="15"/>
        <v>#DIV/0!</v>
      </c>
      <c r="AE50" s="73" t="e">
        <f t="shared" si="15"/>
        <v>#DIV/0!</v>
      </c>
      <c r="AF50" s="73" t="e">
        <f t="shared" si="15"/>
        <v>#DIV/0!</v>
      </c>
      <c r="AG50" s="73" t="e">
        <f t="shared" si="15"/>
        <v>#DIV/0!</v>
      </c>
      <c r="AH50" s="73" t="e">
        <f t="shared" si="15"/>
        <v>#DIV/0!</v>
      </c>
      <c r="AI50" s="74" t="e">
        <f t="shared" si="15"/>
        <v>#DIV/0!</v>
      </c>
    </row>
    <row r="51" spans="1:35" ht="14.25">
      <c r="A51" s="94" t="s">
        <v>644</v>
      </c>
      <c r="B51" s="1009" t="s">
        <v>87</v>
      </c>
      <c r="C51" s="95"/>
      <c r="D51" s="95"/>
      <c r="E51" s="95"/>
      <c r="F51" s="95"/>
      <c r="G51" s="95"/>
      <c r="H51" s="95"/>
      <c r="I51" s="95"/>
      <c r="J51" s="95"/>
      <c r="K51" s="97">
        <f t="shared" si="9"/>
        <v>0</v>
      </c>
      <c r="M51" s="94" t="s">
        <v>644</v>
      </c>
      <c r="N51" s="1009" t="s">
        <v>87</v>
      </c>
      <c r="O51" s="2419">
        <f t="shared" si="10"/>
        <v>0</v>
      </c>
      <c r="P51" s="2420">
        <f t="shared" si="11"/>
        <v>0</v>
      </c>
      <c r="Q51" s="2419">
        <f t="shared" si="12"/>
        <v>0</v>
      </c>
      <c r="R51" s="2420">
        <f t="shared" si="12"/>
        <v>0</v>
      </c>
      <c r="S51" s="2420">
        <f t="shared" si="12"/>
        <v>0</v>
      </c>
      <c r="T51" s="2420">
        <f t="shared" si="12"/>
        <v>0</v>
      </c>
      <c r="U51" s="2420">
        <f t="shared" si="12"/>
        <v>0</v>
      </c>
      <c r="V51" s="2420">
        <f t="shared" si="12"/>
        <v>0</v>
      </c>
      <c r="W51" s="2419">
        <f t="shared" si="12"/>
        <v>0</v>
      </c>
      <c r="Y51" s="94" t="s">
        <v>644</v>
      </c>
      <c r="Z51" s="1009" t="s">
        <v>87</v>
      </c>
      <c r="AA51" s="71" t="e">
        <f t="shared" si="13"/>
        <v>#DIV/0!</v>
      </c>
      <c r="AB51" s="71" t="e">
        <f t="shared" si="14"/>
        <v>#DIV/0!</v>
      </c>
      <c r="AC51" s="71" t="e">
        <f t="shared" si="15"/>
        <v>#DIV/0!</v>
      </c>
      <c r="AD51" s="71" t="e">
        <f t="shared" si="15"/>
        <v>#DIV/0!</v>
      </c>
      <c r="AE51" s="71" t="e">
        <f t="shared" si="15"/>
        <v>#DIV/0!</v>
      </c>
      <c r="AF51" s="71" t="e">
        <f t="shared" si="15"/>
        <v>#DIV/0!</v>
      </c>
      <c r="AG51" s="71" t="e">
        <f t="shared" si="15"/>
        <v>#DIV/0!</v>
      </c>
      <c r="AH51" s="71" t="e">
        <f t="shared" si="15"/>
        <v>#DIV/0!</v>
      </c>
      <c r="AI51" s="72" t="e">
        <f t="shared" si="15"/>
        <v>#DIV/0!</v>
      </c>
    </row>
    <row r="52" spans="1:35" ht="14.25">
      <c r="A52" s="94" t="s">
        <v>645</v>
      </c>
      <c r="B52" s="1009" t="s">
        <v>87</v>
      </c>
      <c r="C52" s="95"/>
      <c r="D52" s="95"/>
      <c r="E52" s="95"/>
      <c r="F52" s="95"/>
      <c r="G52" s="95"/>
      <c r="H52" s="95"/>
      <c r="I52" s="95"/>
      <c r="J52" s="95"/>
      <c r="K52" s="97">
        <f t="shared" si="9"/>
        <v>0</v>
      </c>
      <c r="M52" s="94" t="s">
        <v>645</v>
      </c>
      <c r="N52" s="1009" t="s">
        <v>87</v>
      </c>
      <c r="O52" s="2419">
        <f t="shared" si="10"/>
        <v>0</v>
      </c>
      <c r="P52" s="2420">
        <f t="shared" si="11"/>
        <v>0</v>
      </c>
      <c r="Q52" s="2419">
        <f t="shared" si="12"/>
        <v>0</v>
      </c>
      <c r="R52" s="2420">
        <f t="shared" si="12"/>
        <v>0</v>
      </c>
      <c r="S52" s="2420">
        <f t="shared" si="12"/>
        <v>0</v>
      </c>
      <c r="T52" s="2420">
        <f t="shared" si="12"/>
        <v>0</v>
      </c>
      <c r="U52" s="2420">
        <f t="shared" si="12"/>
        <v>0</v>
      </c>
      <c r="V52" s="2420">
        <f t="shared" si="12"/>
        <v>0</v>
      </c>
      <c r="W52" s="2419">
        <f t="shared" si="12"/>
        <v>0</v>
      </c>
      <c r="Y52" s="94" t="s">
        <v>645</v>
      </c>
      <c r="Z52" s="1009" t="s">
        <v>87</v>
      </c>
      <c r="AA52" s="71" t="e">
        <f t="shared" si="13"/>
        <v>#DIV/0!</v>
      </c>
      <c r="AB52" s="71" t="e">
        <f t="shared" si="14"/>
        <v>#DIV/0!</v>
      </c>
      <c r="AC52" s="71" t="e">
        <f t="shared" si="15"/>
        <v>#DIV/0!</v>
      </c>
      <c r="AD52" s="71" t="e">
        <f t="shared" si="15"/>
        <v>#DIV/0!</v>
      </c>
      <c r="AE52" s="71" t="e">
        <f t="shared" si="15"/>
        <v>#DIV/0!</v>
      </c>
      <c r="AF52" s="71" t="e">
        <f t="shared" si="15"/>
        <v>#DIV/0!</v>
      </c>
      <c r="AG52" s="71" t="e">
        <f t="shared" si="15"/>
        <v>#DIV/0!</v>
      </c>
      <c r="AH52" s="71" t="e">
        <f t="shared" si="15"/>
        <v>#DIV/0!</v>
      </c>
      <c r="AI52" s="72" t="e">
        <f t="shared" si="15"/>
        <v>#DIV/0!</v>
      </c>
    </row>
    <row r="53" spans="1:35" ht="14.25">
      <c r="A53" s="94" t="s">
        <v>646</v>
      </c>
      <c r="B53" s="1009" t="s">
        <v>87</v>
      </c>
      <c r="C53" s="95"/>
      <c r="D53" s="95"/>
      <c r="E53" s="95"/>
      <c r="F53" s="95"/>
      <c r="G53" s="95"/>
      <c r="H53" s="95"/>
      <c r="I53" s="95"/>
      <c r="J53" s="95"/>
      <c r="K53" s="97">
        <f t="shared" si="9"/>
        <v>0</v>
      </c>
      <c r="M53" s="94" t="s">
        <v>646</v>
      </c>
      <c r="N53" s="1009" t="s">
        <v>87</v>
      </c>
      <c r="O53" s="2419">
        <f t="shared" si="10"/>
        <v>0</v>
      </c>
      <c r="P53" s="2420">
        <f t="shared" si="11"/>
        <v>0</v>
      </c>
      <c r="Q53" s="2419">
        <f t="shared" si="12"/>
        <v>0</v>
      </c>
      <c r="R53" s="2420">
        <f t="shared" si="12"/>
        <v>0</v>
      </c>
      <c r="S53" s="2420">
        <f t="shared" si="12"/>
        <v>0</v>
      </c>
      <c r="T53" s="2420">
        <f t="shared" si="12"/>
        <v>0</v>
      </c>
      <c r="U53" s="2420">
        <f t="shared" si="12"/>
        <v>0</v>
      </c>
      <c r="V53" s="2420">
        <f t="shared" si="12"/>
        <v>0</v>
      </c>
      <c r="W53" s="2419">
        <f t="shared" si="12"/>
        <v>0</v>
      </c>
      <c r="Y53" s="94" t="s">
        <v>646</v>
      </c>
      <c r="Z53" s="1009" t="s">
        <v>87</v>
      </c>
      <c r="AA53" s="71" t="e">
        <f t="shared" si="13"/>
        <v>#DIV/0!</v>
      </c>
      <c r="AB53" s="71" t="e">
        <f t="shared" si="14"/>
        <v>#DIV/0!</v>
      </c>
      <c r="AC53" s="71" t="e">
        <f t="shared" si="15"/>
        <v>#DIV/0!</v>
      </c>
      <c r="AD53" s="71" t="e">
        <f t="shared" si="15"/>
        <v>#DIV/0!</v>
      </c>
      <c r="AE53" s="71" t="e">
        <f t="shared" si="15"/>
        <v>#DIV/0!</v>
      </c>
      <c r="AF53" s="71" t="e">
        <f t="shared" si="15"/>
        <v>#DIV/0!</v>
      </c>
      <c r="AG53" s="71" t="e">
        <f t="shared" si="15"/>
        <v>#DIV/0!</v>
      </c>
      <c r="AH53" s="71" t="e">
        <f t="shared" si="15"/>
        <v>#DIV/0!</v>
      </c>
      <c r="AI53" s="72" t="e">
        <f t="shared" si="15"/>
        <v>#DIV/0!</v>
      </c>
    </row>
    <row r="54" spans="1:35" ht="14.25">
      <c r="A54" s="94" t="s">
        <v>647</v>
      </c>
      <c r="B54" s="1009" t="s">
        <v>648</v>
      </c>
      <c r="C54" s="96"/>
      <c r="D54" s="96"/>
      <c r="E54" s="96"/>
      <c r="F54" s="96"/>
      <c r="G54" s="96"/>
      <c r="H54" s="96"/>
      <c r="I54" s="96"/>
      <c r="J54" s="96"/>
      <c r="K54" s="97">
        <f t="shared" si="9"/>
        <v>0</v>
      </c>
      <c r="M54" s="94" t="s">
        <v>647</v>
      </c>
      <c r="N54" s="1009" t="s">
        <v>648</v>
      </c>
      <c r="O54" s="2419">
        <f t="shared" si="10"/>
        <v>0</v>
      </c>
      <c r="P54" s="2420">
        <f t="shared" si="11"/>
        <v>0</v>
      </c>
      <c r="Q54" s="2419">
        <f t="shared" si="12"/>
        <v>0</v>
      </c>
      <c r="R54" s="2420">
        <f t="shared" si="12"/>
        <v>0</v>
      </c>
      <c r="S54" s="2420">
        <f t="shared" si="12"/>
        <v>0</v>
      </c>
      <c r="T54" s="2420">
        <f t="shared" si="12"/>
        <v>0</v>
      </c>
      <c r="U54" s="2420">
        <f t="shared" si="12"/>
        <v>0</v>
      </c>
      <c r="V54" s="2420">
        <f t="shared" si="12"/>
        <v>0</v>
      </c>
      <c r="W54" s="2419">
        <f t="shared" si="12"/>
        <v>0</v>
      </c>
      <c r="Y54" s="94" t="s">
        <v>647</v>
      </c>
      <c r="Z54" s="1009" t="s">
        <v>648</v>
      </c>
      <c r="AA54" s="71" t="e">
        <f t="shared" si="13"/>
        <v>#DIV/0!</v>
      </c>
      <c r="AB54" s="71" t="e">
        <f t="shared" si="14"/>
        <v>#DIV/0!</v>
      </c>
      <c r="AC54" s="71" t="e">
        <f t="shared" si="15"/>
        <v>#DIV/0!</v>
      </c>
      <c r="AD54" s="71" t="e">
        <f t="shared" si="15"/>
        <v>#DIV/0!</v>
      </c>
      <c r="AE54" s="71" t="e">
        <f t="shared" si="15"/>
        <v>#DIV/0!</v>
      </c>
      <c r="AF54" s="71" t="e">
        <f t="shared" si="15"/>
        <v>#DIV/0!</v>
      </c>
      <c r="AG54" s="71" t="e">
        <f t="shared" si="15"/>
        <v>#DIV/0!</v>
      </c>
      <c r="AH54" s="71" t="e">
        <f t="shared" si="15"/>
        <v>#DIV/0!</v>
      </c>
      <c r="AI54" s="72" t="e">
        <f t="shared" si="15"/>
        <v>#DIV/0!</v>
      </c>
    </row>
    <row r="55" spans="1:35">
      <c r="A55" s="94"/>
      <c r="B55" s="99"/>
      <c r="C55" s="99"/>
      <c r="D55" s="99"/>
      <c r="E55" s="99"/>
      <c r="F55" s="99"/>
      <c r="G55" s="99"/>
      <c r="H55" s="99"/>
      <c r="I55" s="99"/>
      <c r="J55" s="99"/>
      <c r="K55" s="3126"/>
      <c r="M55" s="94"/>
      <c r="N55" s="99"/>
      <c r="O55" s="3128"/>
      <c r="P55" s="3129"/>
      <c r="Q55" s="3128"/>
      <c r="R55" s="3129"/>
      <c r="S55" s="3129"/>
      <c r="T55" s="3129"/>
      <c r="U55" s="3129"/>
      <c r="V55" s="3129"/>
      <c r="W55" s="3128"/>
      <c r="Y55" s="94"/>
      <c r="Z55" s="99"/>
      <c r="AA55" s="3132"/>
      <c r="AB55" s="3132"/>
      <c r="AC55" s="3132"/>
      <c r="AD55" s="3132"/>
      <c r="AE55" s="3132"/>
      <c r="AF55" s="3132"/>
      <c r="AG55" s="3132"/>
      <c r="AH55" s="3132"/>
      <c r="AI55" s="3133"/>
    </row>
    <row r="56" spans="1:35">
      <c r="A56" s="109" t="s">
        <v>183</v>
      </c>
      <c r="B56" s="102"/>
      <c r="C56" s="102"/>
      <c r="D56" s="102"/>
      <c r="E56" s="102"/>
      <c r="F56" s="102"/>
      <c r="G56" s="102"/>
      <c r="H56" s="102"/>
      <c r="I56" s="102"/>
      <c r="J56" s="102"/>
      <c r="K56" s="3127"/>
      <c r="M56" s="109" t="s">
        <v>183</v>
      </c>
      <c r="N56" s="102"/>
      <c r="O56" s="3130"/>
      <c r="P56" s="3131"/>
      <c r="Q56" s="3130"/>
      <c r="R56" s="3131"/>
      <c r="S56" s="3131"/>
      <c r="T56" s="3131"/>
      <c r="U56" s="3131"/>
      <c r="V56" s="3131"/>
      <c r="W56" s="3130"/>
      <c r="Y56" s="109" t="s">
        <v>183</v>
      </c>
      <c r="Z56" s="102"/>
      <c r="AA56" s="3134"/>
      <c r="AB56" s="3134"/>
      <c r="AC56" s="3134"/>
      <c r="AD56" s="3134"/>
      <c r="AE56" s="3134"/>
      <c r="AF56" s="3134"/>
      <c r="AG56" s="3134"/>
      <c r="AH56" s="3134"/>
      <c r="AI56" s="3135"/>
    </row>
    <row r="57" spans="1:35">
      <c r="A57" s="94" t="s">
        <v>2412</v>
      </c>
      <c r="B57" s="104" t="s">
        <v>94</v>
      </c>
      <c r="C57" s="70"/>
      <c r="D57" s="70"/>
      <c r="E57" s="70"/>
      <c r="F57" s="70"/>
      <c r="G57" s="70"/>
      <c r="H57" s="70"/>
      <c r="I57" s="70"/>
      <c r="J57" s="70"/>
      <c r="K57" s="97">
        <f t="shared" ref="K57:K63" si="16">SUM(C57:J57)</f>
        <v>0</v>
      </c>
      <c r="M57" s="94" t="s">
        <v>2412</v>
      </c>
      <c r="N57" s="104" t="s">
        <v>94</v>
      </c>
      <c r="O57" s="2423">
        <f t="shared" ref="O57:O63" si="17">C28-C57</f>
        <v>0</v>
      </c>
      <c r="P57" s="2424">
        <f t="shared" ref="P57:P63" si="18">D28-D57</f>
        <v>0</v>
      </c>
      <c r="Q57" s="2423">
        <f t="shared" ref="Q57:W63" si="19">E28-E57</f>
        <v>0</v>
      </c>
      <c r="R57" s="2424">
        <f t="shared" si="19"/>
        <v>0</v>
      </c>
      <c r="S57" s="2424">
        <f t="shared" si="19"/>
        <v>0</v>
      </c>
      <c r="T57" s="2424">
        <f t="shared" si="19"/>
        <v>0</v>
      </c>
      <c r="U57" s="2424">
        <f t="shared" si="19"/>
        <v>0</v>
      </c>
      <c r="V57" s="2424">
        <f t="shared" si="19"/>
        <v>0</v>
      </c>
      <c r="W57" s="2425">
        <f t="shared" si="19"/>
        <v>0</v>
      </c>
      <c r="Y57" s="94" t="s">
        <v>2412</v>
      </c>
      <c r="Z57" s="104" t="s">
        <v>94</v>
      </c>
      <c r="AA57" s="75" t="e">
        <f t="shared" ref="AA57:AA63" si="20">(C28-C57)/C57</f>
        <v>#DIV/0!</v>
      </c>
      <c r="AB57" s="75" t="e">
        <f t="shared" ref="AB57:AB63" si="21">(D28-D57)/D57</f>
        <v>#DIV/0!</v>
      </c>
      <c r="AC57" s="75" t="e">
        <f t="shared" ref="AC57:AI63" si="22">(E28-E57)/E57</f>
        <v>#DIV/0!</v>
      </c>
      <c r="AD57" s="75" t="e">
        <f t="shared" si="22"/>
        <v>#DIV/0!</v>
      </c>
      <c r="AE57" s="75" t="e">
        <f t="shared" si="22"/>
        <v>#DIV/0!</v>
      </c>
      <c r="AF57" s="75" t="e">
        <f t="shared" si="22"/>
        <v>#DIV/0!</v>
      </c>
      <c r="AG57" s="75" t="e">
        <f t="shared" si="22"/>
        <v>#DIV/0!</v>
      </c>
      <c r="AH57" s="75" t="e">
        <f t="shared" si="22"/>
        <v>#DIV/0!</v>
      </c>
      <c r="AI57" s="76" t="e">
        <f t="shared" si="22"/>
        <v>#DIV/0!</v>
      </c>
    </row>
    <row r="58" spans="1:35">
      <c r="A58" s="94" t="s">
        <v>2413</v>
      </c>
      <c r="B58" s="104" t="s">
        <v>94</v>
      </c>
      <c r="C58" s="70"/>
      <c r="D58" s="70"/>
      <c r="E58" s="70"/>
      <c r="F58" s="70"/>
      <c r="G58" s="70"/>
      <c r="H58" s="70"/>
      <c r="I58" s="70"/>
      <c r="J58" s="70"/>
      <c r="K58" s="97">
        <f t="shared" si="16"/>
        <v>0</v>
      </c>
      <c r="M58" s="94" t="s">
        <v>2413</v>
      </c>
      <c r="N58" s="104" t="s">
        <v>94</v>
      </c>
      <c r="O58" s="2423">
        <f t="shared" si="17"/>
        <v>0</v>
      </c>
      <c r="P58" s="2424">
        <f t="shared" si="18"/>
        <v>0</v>
      </c>
      <c r="Q58" s="2423">
        <f t="shared" si="19"/>
        <v>0</v>
      </c>
      <c r="R58" s="2424">
        <f t="shared" si="19"/>
        <v>0</v>
      </c>
      <c r="S58" s="2424">
        <f t="shared" si="19"/>
        <v>0</v>
      </c>
      <c r="T58" s="2424">
        <f t="shared" si="19"/>
        <v>0</v>
      </c>
      <c r="U58" s="2424">
        <f t="shared" si="19"/>
        <v>0</v>
      </c>
      <c r="V58" s="2424">
        <f t="shared" si="19"/>
        <v>0</v>
      </c>
      <c r="W58" s="2425">
        <f t="shared" si="19"/>
        <v>0</v>
      </c>
      <c r="Y58" s="94" t="s">
        <v>2413</v>
      </c>
      <c r="Z58" s="104" t="s">
        <v>94</v>
      </c>
      <c r="AA58" s="75" t="e">
        <f t="shared" si="20"/>
        <v>#DIV/0!</v>
      </c>
      <c r="AB58" s="75" t="e">
        <f t="shared" si="21"/>
        <v>#DIV/0!</v>
      </c>
      <c r="AC58" s="75" t="e">
        <f t="shared" si="22"/>
        <v>#DIV/0!</v>
      </c>
      <c r="AD58" s="75" t="e">
        <f t="shared" si="22"/>
        <v>#DIV/0!</v>
      </c>
      <c r="AE58" s="75" t="e">
        <f t="shared" si="22"/>
        <v>#DIV/0!</v>
      </c>
      <c r="AF58" s="75" t="e">
        <f t="shared" si="22"/>
        <v>#DIV/0!</v>
      </c>
      <c r="AG58" s="75" t="e">
        <f t="shared" si="22"/>
        <v>#DIV/0!</v>
      </c>
      <c r="AH58" s="75" t="e">
        <f t="shared" si="22"/>
        <v>#DIV/0!</v>
      </c>
      <c r="AI58" s="76" t="e">
        <f t="shared" si="22"/>
        <v>#DIV/0!</v>
      </c>
    </row>
    <row r="59" spans="1:35">
      <c r="A59" s="94" t="s">
        <v>2414</v>
      </c>
      <c r="B59" s="104" t="s">
        <v>94</v>
      </c>
      <c r="C59" s="70"/>
      <c r="D59" s="70"/>
      <c r="E59" s="70"/>
      <c r="F59" s="70"/>
      <c r="G59" s="70"/>
      <c r="H59" s="70"/>
      <c r="I59" s="70"/>
      <c r="J59" s="70"/>
      <c r="K59" s="97">
        <f t="shared" si="16"/>
        <v>0</v>
      </c>
      <c r="M59" s="94" t="s">
        <v>2414</v>
      </c>
      <c r="N59" s="104" t="s">
        <v>94</v>
      </c>
      <c r="O59" s="2423">
        <f t="shared" si="17"/>
        <v>0</v>
      </c>
      <c r="P59" s="2424">
        <f t="shared" si="18"/>
        <v>0</v>
      </c>
      <c r="Q59" s="2423">
        <f t="shared" si="19"/>
        <v>0</v>
      </c>
      <c r="R59" s="2424">
        <f t="shared" si="19"/>
        <v>0</v>
      </c>
      <c r="S59" s="2424">
        <f t="shared" si="19"/>
        <v>0</v>
      </c>
      <c r="T59" s="2424">
        <f t="shared" si="19"/>
        <v>0</v>
      </c>
      <c r="U59" s="2424">
        <f t="shared" si="19"/>
        <v>0</v>
      </c>
      <c r="V59" s="2424">
        <f t="shared" si="19"/>
        <v>0</v>
      </c>
      <c r="W59" s="2425">
        <f t="shared" si="19"/>
        <v>0</v>
      </c>
      <c r="Y59" s="94" t="s">
        <v>2414</v>
      </c>
      <c r="Z59" s="104" t="s">
        <v>94</v>
      </c>
      <c r="AA59" s="75" t="e">
        <f t="shared" si="20"/>
        <v>#DIV/0!</v>
      </c>
      <c r="AB59" s="75" t="e">
        <f t="shared" si="21"/>
        <v>#DIV/0!</v>
      </c>
      <c r="AC59" s="75" t="e">
        <f t="shared" si="22"/>
        <v>#DIV/0!</v>
      </c>
      <c r="AD59" s="75" t="e">
        <f t="shared" si="22"/>
        <v>#DIV/0!</v>
      </c>
      <c r="AE59" s="75" t="e">
        <f t="shared" si="22"/>
        <v>#DIV/0!</v>
      </c>
      <c r="AF59" s="75" t="e">
        <f t="shared" si="22"/>
        <v>#DIV/0!</v>
      </c>
      <c r="AG59" s="75" t="e">
        <f t="shared" si="22"/>
        <v>#DIV/0!</v>
      </c>
      <c r="AH59" s="75" t="e">
        <f t="shared" si="22"/>
        <v>#DIV/0!</v>
      </c>
      <c r="AI59" s="76" t="e">
        <f t="shared" si="22"/>
        <v>#DIV/0!</v>
      </c>
    </row>
    <row r="60" spans="1:35">
      <c r="A60" s="110" t="s">
        <v>2415</v>
      </c>
      <c r="B60" s="111" t="s">
        <v>94</v>
      </c>
      <c r="C60" s="70"/>
      <c r="D60" s="70"/>
      <c r="E60" s="70"/>
      <c r="F60" s="70"/>
      <c r="G60" s="70"/>
      <c r="H60" s="70"/>
      <c r="I60" s="70"/>
      <c r="J60" s="70"/>
      <c r="K60" s="97">
        <f t="shared" si="16"/>
        <v>0</v>
      </c>
      <c r="M60" s="110" t="s">
        <v>2415</v>
      </c>
      <c r="N60" s="111" t="s">
        <v>94</v>
      </c>
      <c r="O60" s="2423">
        <f t="shared" si="17"/>
        <v>0</v>
      </c>
      <c r="P60" s="2424">
        <f t="shared" si="18"/>
        <v>0</v>
      </c>
      <c r="Q60" s="2423">
        <f t="shared" si="19"/>
        <v>0</v>
      </c>
      <c r="R60" s="2424">
        <f t="shared" si="19"/>
        <v>0</v>
      </c>
      <c r="S60" s="2424">
        <f t="shared" si="19"/>
        <v>0</v>
      </c>
      <c r="T60" s="2424">
        <f t="shared" si="19"/>
        <v>0</v>
      </c>
      <c r="U60" s="2424">
        <f t="shared" si="19"/>
        <v>0</v>
      </c>
      <c r="V60" s="2424">
        <f t="shared" si="19"/>
        <v>0</v>
      </c>
      <c r="W60" s="2425">
        <f t="shared" si="19"/>
        <v>0</v>
      </c>
      <c r="Y60" s="110" t="s">
        <v>2415</v>
      </c>
      <c r="Z60" s="111" t="s">
        <v>94</v>
      </c>
      <c r="AA60" s="75" t="e">
        <f t="shared" si="20"/>
        <v>#DIV/0!</v>
      </c>
      <c r="AB60" s="75" t="e">
        <f t="shared" si="21"/>
        <v>#DIV/0!</v>
      </c>
      <c r="AC60" s="75" t="e">
        <f t="shared" si="22"/>
        <v>#DIV/0!</v>
      </c>
      <c r="AD60" s="75" t="e">
        <f t="shared" si="22"/>
        <v>#DIV/0!</v>
      </c>
      <c r="AE60" s="75" t="e">
        <f t="shared" si="22"/>
        <v>#DIV/0!</v>
      </c>
      <c r="AF60" s="75" t="e">
        <f t="shared" si="22"/>
        <v>#DIV/0!</v>
      </c>
      <c r="AG60" s="75" t="e">
        <f t="shared" si="22"/>
        <v>#DIV/0!</v>
      </c>
      <c r="AH60" s="75" t="e">
        <f t="shared" si="22"/>
        <v>#DIV/0!</v>
      </c>
      <c r="AI60" s="76" t="e">
        <f t="shared" si="22"/>
        <v>#DIV/0!</v>
      </c>
    </row>
    <row r="61" spans="1:35">
      <c r="A61" s="110" t="s">
        <v>2416</v>
      </c>
      <c r="B61" s="111" t="s">
        <v>94</v>
      </c>
      <c r="C61" s="70"/>
      <c r="D61" s="70"/>
      <c r="E61" s="70"/>
      <c r="F61" s="70"/>
      <c r="G61" s="70"/>
      <c r="H61" s="70"/>
      <c r="I61" s="70"/>
      <c r="J61" s="70"/>
      <c r="K61" s="97">
        <f t="shared" si="16"/>
        <v>0</v>
      </c>
      <c r="M61" s="110" t="s">
        <v>2416</v>
      </c>
      <c r="N61" s="111" t="s">
        <v>94</v>
      </c>
      <c r="O61" s="2423">
        <f t="shared" si="17"/>
        <v>0</v>
      </c>
      <c r="P61" s="2424">
        <f t="shared" si="18"/>
        <v>0</v>
      </c>
      <c r="Q61" s="2423">
        <f t="shared" si="19"/>
        <v>0</v>
      </c>
      <c r="R61" s="2424">
        <f t="shared" si="19"/>
        <v>0</v>
      </c>
      <c r="S61" s="2424">
        <f t="shared" si="19"/>
        <v>0</v>
      </c>
      <c r="T61" s="2424">
        <f t="shared" si="19"/>
        <v>0</v>
      </c>
      <c r="U61" s="2424">
        <f t="shared" si="19"/>
        <v>0</v>
      </c>
      <c r="V61" s="2424">
        <f t="shared" si="19"/>
        <v>0</v>
      </c>
      <c r="W61" s="2425">
        <f t="shared" si="19"/>
        <v>0</v>
      </c>
      <c r="Y61" s="110" t="s">
        <v>2416</v>
      </c>
      <c r="Z61" s="111" t="s">
        <v>94</v>
      </c>
      <c r="AA61" s="75" t="e">
        <f t="shared" si="20"/>
        <v>#DIV/0!</v>
      </c>
      <c r="AB61" s="75" t="e">
        <f t="shared" si="21"/>
        <v>#DIV/0!</v>
      </c>
      <c r="AC61" s="75" t="e">
        <f t="shared" si="22"/>
        <v>#DIV/0!</v>
      </c>
      <c r="AD61" s="75" t="e">
        <f t="shared" si="22"/>
        <v>#DIV/0!</v>
      </c>
      <c r="AE61" s="75" t="e">
        <f t="shared" si="22"/>
        <v>#DIV/0!</v>
      </c>
      <c r="AF61" s="75" t="e">
        <f t="shared" si="22"/>
        <v>#DIV/0!</v>
      </c>
      <c r="AG61" s="75" t="e">
        <f t="shared" si="22"/>
        <v>#DIV/0!</v>
      </c>
      <c r="AH61" s="75" t="e">
        <f t="shared" si="22"/>
        <v>#DIV/0!</v>
      </c>
      <c r="AI61" s="76" t="e">
        <f t="shared" si="22"/>
        <v>#DIV/0!</v>
      </c>
    </row>
    <row r="62" spans="1:35" ht="14.25">
      <c r="A62" s="94" t="s">
        <v>649</v>
      </c>
      <c r="B62" s="1011" t="s">
        <v>87</v>
      </c>
      <c r="C62" s="95"/>
      <c r="D62" s="95"/>
      <c r="E62" s="95"/>
      <c r="F62" s="95"/>
      <c r="G62" s="95"/>
      <c r="H62" s="95"/>
      <c r="I62" s="95"/>
      <c r="J62" s="95"/>
      <c r="K62" s="97">
        <f t="shared" si="16"/>
        <v>0</v>
      </c>
      <c r="M62" s="94" t="s">
        <v>649</v>
      </c>
      <c r="N62" s="1011" t="s">
        <v>87</v>
      </c>
      <c r="O62" s="2419">
        <f t="shared" si="17"/>
        <v>0</v>
      </c>
      <c r="P62" s="2420">
        <f t="shared" si="18"/>
        <v>0</v>
      </c>
      <c r="Q62" s="2419">
        <f t="shared" si="19"/>
        <v>0</v>
      </c>
      <c r="R62" s="2420">
        <f t="shared" si="19"/>
        <v>0</v>
      </c>
      <c r="S62" s="2420">
        <f t="shared" si="19"/>
        <v>0</v>
      </c>
      <c r="T62" s="2420">
        <f t="shared" si="19"/>
        <v>0</v>
      </c>
      <c r="U62" s="2420">
        <f t="shared" si="19"/>
        <v>0</v>
      </c>
      <c r="V62" s="2420">
        <f t="shared" si="19"/>
        <v>0</v>
      </c>
      <c r="W62" s="2425">
        <f t="shared" si="19"/>
        <v>0</v>
      </c>
      <c r="Y62" s="94" t="s">
        <v>649</v>
      </c>
      <c r="Z62" s="1011" t="s">
        <v>87</v>
      </c>
      <c r="AA62" s="71" t="e">
        <f t="shared" si="20"/>
        <v>#DIV/0!</v>
      </c>
      <c r="AB62" s="71" t="e">
        <f t="shared" si="21"/>
        <v>#DIV/0!</v>
      </c>
      <c r="AC62" s="71" t="e">
        <f t="shared" si="22"/>
        <v>#DIV/0!</v>
      </c>
      <c r="AD62" s="71" t="e">
        <f t="shared" si="22"/>
        <v>#DIV/0!</v>
      </c>
      <c r="AE62" s="71" t="e">
        <f t="shared" si="22"/>
        <v>#DIV/0!</v>
      </c>
      <c r="AF62" s="71" t="e">
        <f t="shared" si="22"/>
        <v>#DIV/0!</v>
      </c>
      <c r="AG62" s="71" t="e">
        <f t="shared" si="22"/>
        <v>#DIV/0!</v>
      </c>
      <c r="AH62" s="71" t="e">
        <f t="shared" si="22"/>
        <v>#DIV/0!</v>
      </c>
      <c r="AI62" s="76" t="e">
        <f t="shared" si="22"/>
        <v>#DIV/0!</v>
      </c>
    </row>
    <row r="63" spans="1:35" ht="14.25">
      <c r="A63" s="112" t="s">
        <v>650</v>
      </c>
      <c r="B63" s="1011" t="s">
        <v>87</v>
      </c>
      <c r="C63" s="95"/>
      <c r="D63" s="95"/>
      <c r="E63" s="95"/>
      <c r="F63" s="95"/>
      <c r="G63" s="95"/>
      <c r="H63" s="95"/>
      <c r="I63" s="95"/>
      <c r="J63" s="95"/>
      <c r="K63" s="97">
        <f t="shared" si="16"/>
        <v>0</v>
      </c>
      <c r="M63" s="112" t="s">
        <v>650</v>
      </c>
      <c r="N63" s="1011" t="s">
        <v>87</v>
      </c>
      <c r="O63" s="2419">
        <f t="shared" si="17"/>
        <v>0</v>
      </c>
      <c r="P63" s="2420">
        <f t="shared" si="18"/>
        <v>0</v>
      </c>
      <c r="Q63" s="2419">
        <f t="shared" si="19"/>
        <v>0</v>
      </c>
      <c r="R63" s="2420">
        <f t="shared" si="19"/>
        <v>0</v>
      </c>
      <c r="S63" s="2420">
        <f t="shared" si="19"/>
        <v>0</v>
      </c>
      <c r="T63" s="2420">
        <f t="shared" si="19"/>
        <v>0</v>
      </c>
      <c r="U63" s="2420">
        <f t="shared" si="19"/>
        <v>0</v>
      </c>
      <c r="V63" s="2420">
        <f t="shared" si="19"/>
        <v>0</v>
      </c>
      <c r="W63" s="2425">
        <f t="shared" si="19"/>
        <v>0</v>
      </c>
      <c r="Y63" s="112" t="s">
        <v>650</v>
      </c>
      <c r="Z63" s="1011" t="s">
        <v>87</v>
      </c>
      <c r="AA63" s="71" t="e">
        <f t="shared" si="20"/>
        <v>#DIV/0!</v>
      </c>
      <c r="AB63" s="71" t="e">
        <f t="shared" si="21"/>
        <v>#DIV/0!</v>
      </c>
      <c r="AC63" s="71" t="e">
        <f t="shared" si="22"/>
        <v>#DIV/0!</v>
      </c>
      <c r="AD63" s="71" t="e">
        <f t="shared" si="22"/>
        <v>#DIV/0!</v>
      </c>
      <c r="AE63" s="71" t="e">
        <f t="shared" si="22"/>
        <v>#DIV/0!</v>
      </c>
      <c r="AF63" s="71" t="e">
        <f t="shared" si="22"/>
        <v>#DIV/0!</v>
      </c>
      <c r="AG63" s="71" t="e">
        <f t="shared" si="22"/>
        <v>#DIV/0!</v>
      </c>
      <c r="AH63" s="71" t="e">
        <f t="shared" si="22"/>
        <v>#DIV/0!</v>
      </c>
      <c r="AI63" s="76" t="e">
        <f t="shared" si="22"/>
        <v>#DIV/0!</v>
      </c>
    </row>
    <row r="64" spans="1:35">
      <c r="C64" s="2393">
        <v>0</v>
      </c>
      <c r="D64" s="2393">
        <v>0</v>
      </c>
      <c r="E64" s="2393">
        <v>0</v>
      </c>
      <c r="F64" s="2393">
        <v>0</v>
      </c>
      <c r="G64" s="2393">
        <v>0</v>
      </c>
      <c r="H64" s="2393">
        <v>0</v>
      </c>
      <c r="I64" s="2393">
        <v>0</v>
      </c>
      <c r="J64" s="2393">
        <v>0</v>
      </c>
      <c r="K64" s="2393">
        <v>0</v>
      </c>
    </row>
    <row r="65" spans="1:35">
      <c r="A65" s="50" t="s">
        <v>651</v>
      </c>
      <c r="D65" s="50"/>
      <c r="M65" s="50" t="s">
        <v>424</v>
      </c>
      <c r="P65" s="50"/>
      <c r="Y65" s="50" t="s">
        <v>652</v>
      </c>
      <c r="AB65" s="50"/>
    </row>
    <row r="67" spans="1:35" ht="12.75" customHeight="1">
      <c r="A67" s="79"/>
      <c r="B67" s="86"/>
      <c r="C67" s="1012"/>
      <c r="D67" s="1013"/>
      <c r="E67" s="84"/>
      <c r="F67" s="1013"/>
      <c r="G67" s="1013"/>
      <c r="H67" s="1013"/>
      <c r="I67" s="1013"/>
      <c r="J67" s="1013"/>
      <c r="K67" s="1014"/>
      <c r="M67" s="79"/>
      <c r="N67" s="86"/>
      <c r="O67" s="3879" t="s">
        <v>632</v>
      </c>
      <c r="P67" s="3879"/>
      <c r="Q67" s="3879"/>
      <c r="R67" s="3880" t="s">
        <v>409</v>
      </c>
      <c r="S67" s="3875"/>
      <c r="T67" s="3875"/>
      <c r="U67" s="3875"/>
      <c r="V67" s="3876"/>
      <c r="W67" s="1007"/>
      <c r="Y67" s="79"/>
      <c r="Z67" s="86"/>
      <c r="AA67" s="3879" t="s">
        <v>632</v>
      </c>
      <c r="AB67" s="3879"/>
      <c r="AC67" s="3879"/>
      <c r="AD67" s="3880" t="s">
        <v>409</v>
      </c>
      <c r="AE67" s="3875"/>
      <c r="AF67" s="3875"/>
      <c r="AG67" s="3875"/>
      <c r="AH67" s="3876"/>
      <c r="AI67" s="1007"/>
    </row>
    <row r="68" spans="1:35">
      <c r="A68" s="874"/>
      <c r="B68" s="1008"/>
      <c r="C68" s="3883" t="s">
        <v>653</v>
      </c>
      <c r="D68" s="3884"/>
      <c r="E68" s="3884"/>
      <c r="F68" s="3884"/>
      <c r="G68" s="3884"/>
      <c r="H68" s="3884"/>
      <c r="I68" s="3884"/>
      <c r="J68" s="3884"/>
      <c r="K68" s="3885"/>
      <c r="M68" s="874"/>
      <c r="N68" s="1008"/>
      <c r="O68" s="3879"/>
      <c r="P68" s="3879"/>
      <c r="Q68" s="3879"/>
      <c r="R68" s="3881"/>
      <c r="S68" s="3877"/>
      <c r="T68" s="3877"/>
      <c r="U68" s="3877"/>
      <c r="V68" s="3878"/>
      <c r="W68" s="57"/>
      <c r="Y68" s="874"/>
      <c r="Z68" s="1008"/>
      <c r="AA68" s="3879"/>
      <c r="AB68" s="3879"/>
      <c r="AC68" s="3879"/>
      <c r="AD68" s="3881"/>
      <c r="AE68" s="3877"/>
      <c r="AF68" s="3877"/>
      <c r="AG68" s="3877"/>
      <c r="AH68" s="3878"/>
      <c r="AI68" s="57"/>
    </row>
    <row r="69" spans="1:35" ht="25.5">
      <c r="A69" s="51" t="s">
        <v>410</v>
      </c>
      <c r="B69" s="113" t="s">
        <v>78</v>
      </c>
      <c r="C69" s="826">
        <v>2014</v>
      </c>
      <c r="D69" s="52">
        <v>2015</v>
      </c>
      <c r="E69" s="52">
        <v>2016</v>
      </c>
      <c r="F69" s="824">
        <v>2017</v>
      </c>
      <c r="G69" s="52">
        <v>2018</v>
      </c>
      <c r="H69" s="824">
        <v>2019</v>
      </c>
      <c r="I69" s="52">
        <v>2020</v>
      </c>
      <c r="J69" s="825">
        <v>2021</v>
      </c>
      <c r="K69" s="58" t="s">
        <v>426</v>
      </c>
      <c r="M69" s="51" t="s">
        <v>410</v>
      </c>
      <c r="N69" s="113" t="s">
        <v>78</v>
      </c>
      <c r="O69" s="826">
        <v>2014</v>
      </c>
      <c r="P69" s="52">
        <v>2015</v>
      </c>
      <c r="Q69" s="52">
        <v>2016</v>
      </c>
      <c r="R69" s="824">
        <v>2017</v>
      </c>
      <c r="S69" s="52">
        <v>2018</v>
      </c>
      <c r="T69" s="824">
        <v>2019</v>
      </c>
      <c r="U69" s="52">
        <v>2020</v>
      </c>
      <c r="V69" s="825">
        <v>2021</v>
      </c>
      <c r="W69" s="58" t="s">
        <v>426</v>
      </c>
      <c r="Y69" s="51" t="s">
        <v>410</v>
      </c>
      <c r="Z69" s="113" t="s">
        <v>78</v>
      </c>
      <c r="AA69" s="826">
        <v>2014</v>
      </c>
      <c r="AB69" s="52">
        <v>2015</v>
      </c>
      <c r="AC69" s="52">
        <v>2016</v>
      </c>
      <c r="AD69" s="824">
        <v>2017</v>
      </c>
      <c r="AE69" s="52">
        <v>2018</v>
      </c>
      <c r="AF69" s="824">
        <v>2019</v>
      </c>
      <c r="AG69" s="52">
        <v>2020</v>
      </c>
      <c r="AH69" s="825">
        <v>2021</v>
      </c>
      <c r="AI69" s="58" t="s">
        <v>426</v>
      </c>
    </row>
    <row r="70" spans="1:35">
      <c r="A70" s="88" t="s">
        <v>524</v>
      </c>
      <c r="B70" s="89"/>
      <c r="C70" s="90"/>
      <c r="D70" s="91"/>
      <c r="E70" s="91"/>
      <c r="F70" s="91"/>
      <c r="G70" s="91"/>
      <c r="H70" s="91"/>
      <c r="I70" s="91"/>
      <c r="J70" s="91"/>
      <c r="K70" s="93"/>
      <c r="M70" s="88" t="s">
        <v>524</v>
      </c>
      <c r="N70" s="89"/>
      <c r="O70" s="90"/>
      <c r="P70" s="91"/>
      <c r="Q70" s="81"/>
      <c r="R70" s="91"/>
      <c r="S70" s="91"/>
      <c r="T70" s="91"/>
      <c r="U70" s="91"/>
      <c r="V70" s="91"/>
      <c r="W70" s="93"/>
      <c r="Y70" s="88" t="s">
        <v>524</v>
      </c>
      <c r="Z70" s="89"/>
      <c r="AA70" s="90"/>
      <c r="AB70" s="91"/>
      <c r="AC70" s="91"/>
      <c r="AD70" s="91"/>
      <c r="AE70" s="91"/>
      <c r="AF70" s="91"/>
      <c r="AG70" s="91"/>
      <c r="AH70" s="91"/>
      <c r="AI70" s="93"/>
    </row>
    <row r="71" spans="1:35" ht="14.25">
      <c r="A71" s="94" t="s">
        <v>637</v>
      </c>
      <c r="B71" s="1009" t="s">
        <v>87</v>
      </c>
      <c r="C71" s="95"/>
      <c r="D71" s="95"/>
      <c r="E71" s="95"/>
      <c r="F71" s="95"/>
      <c r="G71" s="95"/>
      <c r="H71" s="95"/>
      <c r="I71" s="95"/>
      <c r="J71" s="95"/>
      <c r="K71" s="97"/>
      <c r="M71" s="94" t="s">
        <v>637</v>
      </c>
      <c r="N71" s="1009" t="s">
        <v>87</v>
      </c>
      <c r="O71" s="2394">
        <f>C13-C71</f>
        <v>0</v>
      </c>
      <c r="P71" s="2395">
        <f t="shared" ref="P71:W71" si="23">D13-D71</f>
        <v>0</v>
      </c>
      <c r="Q71" s="2395">
        <f t="shared" si="23"/>
        <v>0</v>
      </c>
      <c r="R71" s="2395">
        <f t="shared" si="23"/>
        <v>0</v>
      </c>
      <c r="S71" s="2395">
        <f t="shared" si="23"/>
        <v>0</v>
      </c>
      <c r="T71" s="2395">
        <f t="shared" si="23"/>
        <v>0</v>
      </c>
      <c r="U71" s="2395">
        <f t="shared" si="23"/>
        <v>0</v>
      </c>
      <c r="V71" s="2395">
        <f t="shared" si="23"/>
        <v>0</v>
      </c>
      <c r="W71" s="2396">
        <f t="shared" si="23"/>
        <v>0</v>
      </c>
      <c r="Y71" s="94" t="s">
        <v>637</v>
      </c>
      <c r="Z71" s="1009" t="s">
        <v>87</v>
      </c>
      <c r="AA71" s="2405" t="e">
        <f>(C13-C71)/C71</f>
        <v>#DIV/0!</v>
      </c>
      <c r="AB71" s="2406" t="e">
        <f t="shared" ref="AB71:AI71" si="24">(D13-D71)/D71</f>
        <v>#DIV/0!</v>
      </c>
      <c r="AC71" s="2406" t="e">
        <f t="shared" si="24"/>
        <v>#DIV/0!</v>
      </c>
      <c r="AD71" s="2406" t="e">
        <f t="shared" si="24"/>
        <v>#DIV/0!</v>
      </c>
      <c r="AE71" s="2406" t="e">
        <f t="shared" si="24"/>
        <v>#DIV/0!</v>
      </c>
      <c r="AF71" s="2406" t="e">
        <f t="shared" si="24"/>
        <v>#DIV/0!</v>
      </c>
      <c r="AG71" s="2406" t="e">
        <f t="shared" si="24"/>
        <v>#DIV/0!</v>
      </c>
      <c r="AH71" s="2406" t="e">
        <f t="shared" si="24"/>
        <v>#DIV/0!</v>
      </c>
      <c r="AI71" s="2407" t="e">
        <f t="shared" si="24"/>
        <v>#DIV/0!</v>
      </c>
    </row>
    <row r="72" spans="1:35" ht="14.25">
      <c r="A72" s="94" t="s">
        <v>638</v>
      </c>
      <c r="B72" s="1009" t="s">
        <v>87</v>
      </c>
      <c r="C72" s="95"/>
      <c r="D72" s="95"/>
      <c r="E72" s="95"/>
      <c r="F72" s="95"/>
      <c r="G72" s="95"/>
      <c r="H72" s="95"/>
      <c r="I72" s="95"/>
      <c r="J72" s="95"/>
      <c r="K72" s="97"/>
      <c r="M72" s="94" t="s">
        <v>638</v>
      </c>
      <c r="N72" s="1009" t="s">
        <v>87</v>
      </c>
      <c r="O72" s="2394">
        <f t="shared" ref="O72:W72" si="25">C14-C72</f>
        <v>0</v>
      </c>
      <c r="P72" s="2395">
        <f t="shared" si="25"/>
        <v>0</v>
      </c>
      <c r="Q72" s="2395">
        <f t="shared" si="25"/>
        <v>0</v>
      </c>
      <c r="R72" s="2395">
        <f t="shared" si="25"/>
        <v>0</v>
      </c>
      <c r="S72" s="2395">
        <f t="shared" si="25"/>
        <v>0</v>
      </c>
      <c r="T72" s="2395">
        <f t="shared" si="25"/>
        <v>0</v>
      </c>
      <c r="U72" s="2395">
        <f t="shared" si="25"/>
        <v>0</v>
      </c>
      <c r="V72" s="2395">
        <f t="shared" si="25"/>
        <v>0</v>
      </c>
      <c r="W72" s="2396">
        <f t="shared" si="25"/>
        <v>0</v>
      </c>
      <c r="Y72" s="94" t="s">
        <v>638</v>
      </c>
      <c r="Z72" s="1009" t="s">
        <v>87</v>
      </c>
      <c r="AA72" s="2405" t="e">
        <f t="shared" ref="AA72:AI73" si="26">(C14-C72)/C72</f>
        <v>#DIV/0!</v>
      </c>
      <c r="AB72" s="2406" t="e">
        <f t="shared" si="26"/>
        <v>#DIV/0!</v>
      </c>
      <c r="AC72" s="2406" t="e">
        <f t="shared" si="26"/>
        <v>#DIV/0!</v>
      </c>
      <c r="AD72" s="2406" t="e">
        <f t="shared" si="26"/>
        <v>#DIV/0!</v>
      </c>
      <c r="AE72" s="2406" t="e">
        <f t="shared" si="26"/>
        <v>#DIV/0!</v>
      </c>
      <c r="AF72" s="2406" t="e">
        <f t="shared" si="26"/>
        <v>#DIV/0!</v>
      </c>
      <c r="AG72" s="2406" t="e">
        <f t="shared" si="26"/>
        <v>#DIV/0!</v>
      </c>
      <c r="AH72" s="2406" t="e">
        <f t="shared" si="26"/>
        <v>#DIV/0!</v>
      </c>
      <c r="AI72" s="2407" t="e">
        <f t="shared" si="26"/>
        <v>#DIV/0!</v>
      </c>
    </row>
    <row r="73" spans="1:35" ht="14.25">
      <c r="A73" s="94" t="s">
        <v>639</v>
      </c>
      <c r="B73" s="1009" t="s">
        <v>87</v>
      </c>
      <c r="C73" s="95"/>
      <c r="D73" s="95"/>
      <c r="E73" s="95"/>
      <c r="F73" s="95"/>
      <c r="G73" s="95"/>
      <c r="H73" s="95"/>
      <c r="I73" s="95"/>
      <c r="J73" s="95"/>
      <c r="K73" s="95"/>
      <c r="M73" s="94" t="s">
        <v>639</v>
      </c>
      <c r="N73" s="1009" t="s">
        <v>87</v>
      </c>
      <c r="O73" s="2394"/>
      <c r="P73" s="2395"/>
      <c r="Q73" s="2395"/>
      <c r="R73" s="2395"/>
      <c r="S73" s="2395"/>
      <c r="T73" s="2395"/>
      <c r="U73" s="2395"/>
      <c r="V73" s="2395"/>
      <c r="W73" s="2396"/>
      <c r="Y73" s="94" t="s">
        <v>639</v>
      </c>
      <c r="Z73" s="1009" t="s">
        <v>87</v>
      </c>
      <c r="AA73" s="2405"/>
      <c r="AB73" s="2406"/>
      <c r="AC73" s="2406"/>
      <c r="AD73" s="2406"/>
      <c r="AE73" s="2406"/>
      <c r="AF73" s="2406"/>
      <c r="AG73" s="2406"/>
      <c r="AH73" s="2406"/>
      <c r="AI73" s="2407" t="e">
        <f t="shared" si="26"/>
        <v>#DIV/0!</v>
      </c>
    </row>
    <row r="74" spans="1:35">
      <c r="A74" s="98"/>
      <c r="B74" s="99"/>
      <c r="C74" s="99"/>
      <c r="D74" s="99"/>
      <c r="E74" s="99"/>
      <c r="F74" s="99"/>
      <c r="G74" s="99"/>
      <c r="H74" s="99"/>
      <c r="I74" s="99"/>
      <c r="J74" s="99"/>
      <c r="K74" s="3126"/>
      <c r="M74" s="98"/>
      <c r="N74" s="99"/>
      <c r="O74" s="3136"/>
      <c r="P74" s="3136"/>
      <c r="Q74" s="3136"/>
      <c r="R74" s="3136"/>
      <c r="S74" s="3136"/>
      <c r="T74" s="3136"/>
      <c r="U74" s="3136"/>
      <c r="V74" s="3136"/>
      <c r="W74" s="3137"/>
      <c r="Y74" s="98"/>
      <c r="Z74" s="99"/>
      <c r="AA74" s="3140"/>
      <c r="AB74" s="3140"/>
      <c r="AC74" s="3140"/>
      <c r="AD74" s="3140"/>
      <c r="AE74" s="3140"/>
      <c r="AF74" s="3140"/>
      <c r="AG74" s="3140"/>
      <c r="AH74" s="3140"/>
      <c r="AI74" s="3141"/>
    </row>
    <row r="75" spans="1:35">
      <c r="A75" s="101" t="s">
        <v>96</v>
      </c>
      <c r="B75" s="102"/>
      <c r="C75" s="102"/>
      <c r="D75" s="102"/>
      <c r="E75" s="102"/>
      <c r="F75" s="102"/>
      <c r="G75" s="102"/>
      <c r="H75" s="102"/>
      <c r="I75" s="102"/>
      <c r="J75" s="102"/>
      <c r="K75" s="3127"/>
      <c r="M75" s="101" t="s">
        <v>96</v>
      </c>
      <c r="N75" s="102"/>
      <c r="O75" s="3138"/>
      <c r="P75" s="3138"/>
      <c r="Q75" s="3138"/>
      <c r="R75" s="3138"/>
      <c r="S75" s="3138"/>
      <c r="T75" s="3138"/>
      <c r="U75" s="3138"/>
      <c r="V75" s="3138"/>
      <c r="W75" s="3139"/>
      <c r="Y75" s="101" t="s">
        <v>96</v>
      </c>
      <c r="Z75" s="102"/>
      <c r="AA75" s="3142"/>
      <c r="AB75" s="3142"/>
      <c r="AC75" s="3142"/>
      <c r="AD75" s="3142"/>
      <c r="AE75" s="3142"/>
      <c r="AF75" s="3142"/>
      <c r="AG75" s="3142"/>
      <c r="AH75" s="3142"/>
      <c r="AI75" s="3143"/>
    </row>
    <row r="76" spans="1:35">
      <c r="A76" s="94" t="s">
        <v>640</v>
      </c>
      <c r="B76" s="104" t="s">
        <v>94</v>
      </c>
      <c r="C76" s="70"/>
      <c r="D76" s="70"/>
      <c r="E76" s="70"/>
      <c r="F76" s="70"/>
      <c r="G76" s="70"/>
      <c r="H76" s="70"/>
      <c r="I76" s="70"/>
      <c r="J76" s="70"/>
      <c r="K76" s="105"/>
      <c r="M76" s="94" t="s">
        <v>640</v>
      </c>
      <c r="N76" s="104" t="s">
        <v>94</v>
      </c>
      <c r="O76" s="2399">
        <f t="shared" ref="O76:W83" si="27">C18-C76</f>
        <v>0</v>
      </c>
      <c r="P76" s="2400">
        <f t="shared" si="27"/>
        <v>0</v>
      </c>
      <c r="Q76" s="2400">
        <f t="shared" si="27"/>
        <v>0</v>
      </c>
      <c r="R76" s="2400">
        <f t="shared" si="27"/>
        <v>0</v>
      </c>
      <c r="S76" s="2400">
        <f t="shared" si="27"/>
        <v>0</v>
      </c>
      <c r="T76" s="2400">
        <f t="shared" si="27"/>
        <v>0</v>
      </c>
      <c r="U76" s="2400">
        <f t="shared" si="27"/>
        <v>0</v>
      </c>
      <c r="V76" s="2400">
        <f t="shared" si="27"/>
        <v>0</v>
      </c>
      <c r="W76" s="2401">
        <f t="shared" si="27"/>
        <v>0</v>
      </c>
      <c r="Y76" s="94" t="s">
        <v>640</v>
      </c>
      <c r="Z76" s="104" t="s">
        <v>94</v>
      </c>
      <c r="AA76" s="2410" t="e">
        <f t="shared" ref="AA76:AI83" si="28">(C18-C76)/C76</f>
        <v>#DIV/0!</v>
      </c>
      <c r="AB76" s="2411" t="e">
        <f t="shared" si="28"/>
        <v>#DIV/0!</v>
      </c>
      <c r="AC76" s="2411" t="e">
        <f t="shared" si="28"/>
        <v>#DIV/0!</v>
      </c>
      <c r="AD76" s="2411" t="e">
        <f t="shared" si="28"/>
        <v>#DIV/0!</v>
      </c>
      <c r="AE76" s="2411" t="e">
        <f t="shared" si="28"/>
        <v>#DIV/0!</v>
      </c>
      <c r="AF76" s="2411" t="e">
        <f t="shared" si="28"/>
        <v>#DIV/0!</v>
      </c>
      <c r="AG76" s="2411" t="e">
        <f t="shared" si="28"/>
        <v>#DIV/0!</v>
      </c>
      <c r="AH76" s="2411" t="e">
        <f t="shared" si="28"/>
        <v>#DIV/0!</v>
      </c>
      <c r="AI76" s="2412" t="e">
        <f t="shared" si="28"/>
        <v>#DIV/0!</v>
      </c>
    </row>
    <row r="77" spans="1:35" ht="14.25">
      <c r="A77" s="94" t="s">
        <v>641</v>
      </c>
      <c r="B77" s="1009" t="s">
        <v>87</v>
      </c>
      <c r="C77" s="96"/>
      <c r="D77" s="96"/>
      <c r="E77" s="96"/>
      <c r="F77" s="96"/>
      <c r="G77" s="96"/>
      <c r="H77" s="96"/>
      <c r="I77" s="96"/>
      <c r="J77" s="96"/>
      <c r="K77" s="105"/>
      <c r="M77" s="94" t="s">
        <v>641</v>
      </c>
      <c r="N77" s="1009" t="s">
        <v>87</v>
      </c>
      <c r="O77" s="2395">
        <f t="shared" si="27"/>
        <v>0</v>
      </c>
      <c r="P77" s="2395">
        <f t="shared" si="27"/>
        <v>0</v>
      </c>
      <c r="Q77" s="2395">
        <f t="shared" si="27"/>
        <v>0</v>
      </c>
      <c r="R77" s="2395">
        <f t="shared" si="27"/>
        <v>0</v>
      </c>
      <c r="S77" s="2395">
        <f t="shared" si="27"/>
        <v>0</v>
      </c>
      <c r="T77" s="2395">
        <f t="shared" si="27"/>
        <v>0</v>
      </c>
      <c r="U77" s="2395">
        <f t="shared" si="27"/>
        <v>0</v>
      </c>
      <c r="V77" s="2395">
        <f t="shared" si="27"/>
        <v>0</v>
      </c>
      <c r="W77" s="2401">
        <f t="shared" si="27"/>
        <v>0</v>
      </c>
      <c r="Y77" s="94" t="s">
        <v>641</v>
      </c>
      <c r="Z77" s="1009" t="s">
        <v>87</v>
      </c>
      <c r="AA77" s="2406" t="e">
        <f t="shared" si="28"/>
        <v>#DIV/0!</v>
      </c>
      <c r="AB77" s="2406" t="e">
        <f t="shared" si="28"/>
        <v>#DIV/0!</v>
      </c>
      <c r="AC77" s="2406" t="e">
        <f t="shared" si="28"/>
        <v>#DIV/0!</v>
      </c>
      <c r="AD77" s="2406" t="e">
        <f t="shared" si="28"/>
        <v>#DIV/0!</v>
      </c>
      <c r="AE77" s="2406" t="e">
        <f t="shared" si="28"/>
        <v>#DIV/0!</v>
      </c>
      <c r="AF77" s="2406" t="e">
        <f t="shared" si="28"/>
        <v>#DIV/0!</v>
      </c>
      <c r="AG77" s="2406" t="e">
        <f t="shared" si="28"/>
        <v>#DIV/0!</v>
      </c>
      <c r="AH77" s="2406" t="e">
        <f t="shared" si="28"/>
        <v>#DIV/0!</v>
      </c>
      <c r="AI77" s="2412" t="e">
        <f t="shared" si="28"/>
        <v>#DIV/0!</v>
      </c>
    </row>
    <row r="78" spans="1:35" ht="15" thickBot="1">
      <c r="A78" s="94" t="s">
        <v>642</v>
      </c>
      <c r="B78" s="1010" t="s">
        <v>87</v>
      </c>
      <c r="C78" s="106"/>
      <c r="D78" s="106"/>
      <c r="E78" s="106"/>
      <c r="F78" s="106"/>
      <c r="G78" s="106"/>
      <c r="H78" s="106"/>
      <c r="I78" s="106"/>
      <c r="J78" s="106"/>
      <c r="K78" s="107"/>
      <c r="M78" s="94" t="s">
        <v>642</v>
      </c>
      <c r="N78" s="1010" t="s">
        <v>87</v>
      </c>
      <c r="O78" s="2402">
        <f t="shared" si="27"/>
        <v>0</v>
      </c>
      <c r="P78" s="2402">
        <f t="shared" si="27"/>
        <v>0</v>
      </c>
      <c r="Q78" s="2402">
        <f t="shared" si="27"/>
        <v>0</v>
      </c>
      <c r="R78" s="2402">
        <f t="shared" si="27"/>
        <v>0</v>
      </c>
      <c r="S78" s="2402">
        <f t="shared" si="27"/>
        <v>0</v>
      </c>
      <c r="T78" s="2402">
        <f t="shared" si="27"/>
        <v>0</v>
      </c>
      <c r="U78" s="2402">
        <f t="shared" si="27"/>
        <v>0</v>
      </c>
      <c r="V78" s="2402">
        <f t="shared" si="27"/>
        <v>0</v>
      </c>
      <c r="W78" s="2403">
        <f t="shared" si="27"/>
        <v>0</v>
      </c>
      <c r="Y78" s="94" t="s">
        <v>642</v>
      </c>
      <c r="Z78" s="1010" t="s">
        <v>87</v>
      </c>
      <c r="AA78" s="2413" t="e">
        <f t="shared" si="28"/>
        <v>#DIV/0!</v>
      </c>
      <c r="AB78" s="2413" t="e">
        <f t="shared" si="28"/>
        <v>#DIV/0!</v>
      </c>
      <c r="AC78" s="2413" t="e">
        <f t="shared" si="28"/>
        <v>#DIV/0!</v>
      </c>
      <c r="AD78" s="2413" t="e">
        <f t="shared" si="28"/>
        <v>#DIV/0!</v>
      </c>
      <c r="AE78" s="2413" t="e">
        <f t="shared" si="28"/>
        <v>#DIV/0!</v>
      </c>
      <c r="AF78" s="2413" t="e">
        <f t="shared" si="28"/>
        <v>#DIV/0!</v>
      </c>
      <c r="AG78" s="2413" t="e">
        <f t="shared" si="28"/>
        <v>#DIV/0!</v>
      </c>
      <c r="AH78" s="2413" t="e">
        <f t="shared" si="28"/>
        <v>#DIV/0!</v>
      </c>
      <c r="AI78" s="2414" t="e">
        <f t="shared" si="28"/>
        <v>#DIV/0!</v>
      </c>
    </row>
    <row r="79" spans="1:35" ht="15" thickTop="1">
      <c r="A79" s="94" t="s">
        <v>643</v>
      </c>
      <c r="B79" s="1011" t="s">
        <v>87</v>
      </c>
      <c r="C79" s="108"/>
      <c r="D79" s="108"/>
      <c r="E79" s="108"/>
      <c r="F79" s="108"/>
      <c r="G79" s="108"/>
      <c r="H79" s="108"/>
      <c r="I79" s="108"/>
      <c r="J79" s="108"/>
      <c r="K79" s="103"/>
      <c r="M79" s="94" t="s">
        <v>643</v>
      </c>
      <c r="N79" s="1011" t="s">
        <v>87</v>
      </c>
      <c r="O79" s="2404">
        <f t="shared" si="27"/>
        <v>0</v>
      </c>
      <c r="P79" s="2397">
        <f t="shared" si="27"/>
        <v>0</v>
      </c>
      <c r="Q79" s="2397">
        <f t="shared" si="27"/>
        <v>0</v>
      </c>
      <c r="R79" s="2397">
        <f t="shared" si="27"/>
        <v>0</v>
      </c>
      <c r="S79" s="2397">
        <f t="shared" si="27"/>
        <v>0</v>
      </c>
      <c r="T79" s="2397">
        <f t="shared" si="27"/>
        <v>0</v>
      </c>
      <c r="U79" s="2397">
        <f t="shared" si="27"/>
        <v>0</v>
      </c>
      <c r="V79" s="2397">
        <f t="shared" si="27"/>
        <v>0</v>
      </c>
      <c r="W79" s="2398">
        <f t="shared" si="27"/>
        <v>0</v>
      </c>
      <c r="Y79" s="94" t="s">
        <v>643</v>
      </c>
      <c r="Z79" s="1011" t="s">
        <v>87</v>
      </c>
      <c r="AA79" s="2415" t="e">
        <f t="shared" si="28"/>
        <v>#DIV/0!</v>
      </c>
      <c r="AB79" s="2408" t="e">
        <f t="shared" si="28"/>
        <v>#DIV/0!</v>
      </c>
      <c r="AC79" s="2408" t="e">
        <f t="shared" si="28"/>
        <v>#DIV/0!</v>
      </c>
      <c r="AD79" s="2408" t="e">
        <f t="shared" si="28"/>
        <v>#DIV/0!</v>
      </c>
      <c r="AE79" s="2408" t="e">
        <f t="shared" si="28"/>
        <v>#DIV/0!</v>
      </c>
      <c r="AF79" s="2408" t="e">
        <f t="shared" si="28"/>
        <v>#DIV/0!</v>
      </c>
      <c r="AG79" s="2408" t="e">
        <f t="shared" si="28"/>
        <v>#DIV/0!</v>
      </c>
      <c r="AH79" s="2408" t="e">
        <f t="shared" si="28"/>
        <v>#DIV/0!</v>
      </c>
      <c r="AI79" s="2409" t="e">
        <f t="shared" si="28"/>
        <v>#DIV/0!</v>
      </c>
    </row>
    <row r="80" spans="1:35" ht="14.25">
      <c r="A80" s="94" t="s">
        <v>644</v>
      </c>
      <c r="B80" s="1009" t="s">
        <v>87</v>
      </c>
      <c r="C80" s="95"/>
      <c r="D80" s="95"/>
      <c r="E80" s="95"/>
      <c r="F80" s="95"/>
      <c r="G80" s="95"/>
      <c r="H80" s="95"/>
      <c r="I80" s="95"/>
      <c r="J80" s="95"/>
      <c r="K80" s="97"/>
      <c r="M80" s="94" t="s">
        <v>644</v>
      </c>
      <c r="N80" s="1009" t="s">
        <v>87</v>
      </c>
      <c r="O80" s="2394">
        <f t="shared" si="27"/>
        <v>0</v>
      </c>
      <c r="P80" s="2395">
        <f t="shared" si="27"/>
        <v>0</v>
      </c>
      <c r="Q80" s="2395">
        <f t="shared" si="27"/>
        <v>0</v>
      </c>
      <c r="R80" s="2395">
        <f t="shared" si="27"/>
        <v>0</v>
      </c>
      <c r="S80" s="2395">
        <f t="shared" si="27"/>
        <v>0</v>
      </c>
      <c r="T80" s="2395">
        <f t="shared" si="27"/>
        <v>0</v>
      </c>
      <c r="U80" s="2395">
        <f t="shared" si="27"/>
        <v>0</v>
      </c>
      <c r="V80" s="2395">
        <f t="shared" si="27"/>
        <v>0</v>
      </c>
      <c r="W80" s="2396">
        <f t="shared" si="27"/>
        <v>0</v>
      </c>
      <c r="Y80" s="94" t="s">
        <v>644</v>
      </c>
      <c r="Z80" s="1009" t="s">
        <v>87</v>
      </c>
      <c r="AA80" s="2405" t="e">
        <f t="shared" si="28"/>
        <v>#DIV/0!</v>
      </c>
      <c r="AB80" s="2406" t="e">
        <f t="shared" si="28"/>
        <v>#DIV/0!</v>
      </c>
      <c r="AC80" s="2406" t="e">
        <f t="shared" si="28"/>
        <v>#DIV/0!</v>
      </c>
      <c r="AD80" s="2406" t="e">
        <f t="shared" si="28"/>
        <v>#DIV/0!</v>
      </c>
      <c r="AE80" s="2406" t="e">
        <f t="shared" si="28"/>
        <v>#DIV/0!</v>
      </c>
      <c r="AF80" s="2406" t="e">
        <f t="shared" si="28"/>
        <v>#DIV/0!</v>
      </c>
      <c r="AG80" s="2406" t="e">
        <f t="shared" si="28"/>
        <v>#DIV/0!</v>
      </c>
      <c r="AH80" s="2406" t="e">
        <f t="shared" si="28"/>
        <v>#DIV/0!</v>
      </c>
      <c r="AI80" s="2407" t="e">
        <f t="shared" si="28"/>
        <v>#DIV/0!</v>
      </c>
    </row>
    <row r="81" spans="1:35" ht="14.25">
      <c r="A81" s="94" t="s">
        <v>645</v>
      </c>
      <c r="B81" s="1009" t="s">
        <v>87</v>
      </c>
      <c r="C81" s="95"/>
      <c r="D81" s="95"/>
      <c r="E81" s="95"/>
      <c r="F81" s="95"/>
      <c r="G81" s="95"/>
      <c r="H81" s="95"/>
      <c r="I81" s="95"/>
      <c r="J81" s="95"/>
      <c r="K81" s="97"/>
      <c r="M81" s="94" t="s">
        <v>645</v>
      </c>
      <c r="N81" s="1009" t="s">
        <v>87</v>
      </c>
      <c r="O81" s="2394">
        <f t="shared" si="27"/>
        <v>0</v>
      </c>
      <c r="P81" s="2395">
        <f t="shared" si="27"/>
        <v>0</v>
      </c>
      <c r="Q81" s="2395">
        <f t="shared" si="27"/>
        <v>0</v>
      </c>
      <c r="R81" s="2395">
        <f t="shared" si="27"/>
        <v>0</v>
      </c>
      <c r="S81" s="2395">
        <f t="shared" si="27"/>
        <v>0</v>
      </c>
      <c r="T81" s="2395">
        <f t="shared" si="27"/>
        <v>0</v>
      </c>
      <c r="U81" s="2395">
        <f t="shared" si="27"/>
        <v>0</v>
      </c>
      <c r="V81" s="2395">
        <f t="shared" si="27"/>
        <v>0</v>
      </c>
      <c r="W81" s="2396">
        <f t="shared" si="27"/>
        <v>0</v>
      </c>
      <c r="Y81" s="94" t="s">
        <v>645</v>
      </c>
      <c r="Z81" s="1009" t="s">
        <v>87</v>
      </c>
      <c r="AA81" s="2405" t="e">
        <f t="shared" si="28"/>
        <v>#DIV/0!</v>
      </c>
      <c r="AB81" s="2406" t="e">
        <f t="shared" si="28"/>
        <v>#DIV/0!</v>
      </c>
      <c r="AC81" s="2406" t="e">
        <f t="shared" si="28"/>
        <v>#DIV/0!</v>
      </c>
      <c r="AD81" s="2406" t="e">
        <f t="shared" si="28"/>
        <v>#DIV/0!</v>
      </c>
      <c r="AE81" s="2406" t="e">
        <f t="shared" si="28"/>
        <v>#DIV/0!</v>
      </c>
      <c r="AF81" s="2406" t="e">
        <f t="shared" si="28"/>
        <v>#DIV/0!</v>
      </c>
      <c r="AG81" s="2406" t="e">
        <f t="shared" si="28"/>
        <v>#DIV/0!</v>
      </c>
      <c r="AH81" s="2406" t="e">
        <f t="shared" si="28"/>
        <v>#DIV/0!</v>
      </c>
      <c r="AI81" s="2407" t="e">
        <f t="shared" si="28"/>
        <v>#DIV/0!</v>
      </c>
    </row>
    <row r="82" spans="1:35" ht="14.25">
      <c r="A82" s="94" t="s">
        <v>646</v>
      </c>
      <c r="B82" s="1009" t="s">
        <v>87</v>
      </c>
      <c r="C82" s="95"/>
      <c r="D82" s="95"/>
      <c r="E82" s="95"/>
      <c r="F82" s="95"/>
      <c r="G82" s="95"/>
      <c r="H82" s="95"/>
      <c r="I82" s="95"/>
      <c r="J82" s="95"/>
      <c r="K82" s="97"/>
      <c r="M82" s="94" t="s">
        <v>646</v>
      </c>
      <c r="N82" s="1009" t="s">
        <v>87</v>
      </c>
      <c r="O82" s="2394">
        <f t="shared" si="27"/>
        <v>0</v>
      </c>
      <c r="P82" s="2395">
        <f t="shared" si="27"/>
        <v>0</v>
      </c>
      <c r="Q82" s="2395">
        <f t="shared" si="27"/>
        <v>0</v>
      </c>
      <c r="R82" s="2395">
        <f t="shared" si="27"/>
        <v>0</v>
      </c>
      <c r="S82" s="2395">
        <f t="shared" si="27"/>
        <v>0</v>
      </c>
      <c r="T82" s="2395">
        <f t="shared" si="27"/>
        <v>0</v>
      </c>
      <c r="U82" s="2395">
        <f t="shared" si="27"/>
        <v>0</v>
      </c>
      <c r="V82" s="2395">
        <f t="shared" si="27"/>
        <v>0</v>
      </c>
      <c r="W82" s="2396">
        <f t="shared" si="27"/>
        <v>0</v>
      </c>
      <c r="Y82" s="94" t="s">
        <v>646</v>
      </c>
      <c r="Z82" s="1009" t="s">
        <v>87</v>
      </c>
      <c r="AA82" s="2405" t="e">
        <f t="shared" si="28"/>
        <v>#DIV/0!</v>
      </c>
      <c r="AB82" s="2406" t="e">
        <f t="shared" si="28"/>
        <v>#DIV/0!</v>
      </c>
      <c r="AC82" s="2406" t="e">
        <f t="shared" si="28"/>
        <v>#DIV/0!</v>
      </c>
      <c r="AD82" s="2406" t="e">
        <f t="shared" si="28"/>
        <v>#DIV/0!</v>
      </c>
      <c r="AE82" s="2406" t="e">
        <f t="shared" si="28"/>
        <v>#DIV/0!</v>
      </c>
      <c r="AF82" s="2406" t="e">
        <f t="shared" si="28"/>
        <v>#DIV/0!</v>
      </c>
      <c r="AG82" s="2406" t="e">
        <f t="shared" si="28"/>
        <v>#DIV/0!</v>
      </c>
      <c r="AH82" s="2406" t="e">
        <f t="shared" si="28"/>
        <v>#DIV/0!</v>
      </c>
      <c r="AI82" s="2407" t="e">
        <f t="shared" si="28"/>
        <v>#DIV/0!</v>
      </c>
    </row>
    <row r="83" spans="1:35" ht="14.25">
      <c r="A83" s="94" t="s">
        <v>647</v>
      </c>
      <c r="B83" s="1009" t="s">
        <v>648</v>
      </c>
      <c r="C83" s="96"/>
      <c r="D83" s="96"/>
      <c r="E83" s="96"/>
      <c r="F83" s="96"/>
      <c r="G83" s="96"/>
      <c r="H83" s="96"/>
      <c r="I83" s="96"/>
      <c r="J83" s="96"/>
      <c r="K83" s="96"/>
      <c r="M83" s="94" t="s">
        <v>647</v>
      </c>
      <c r="N83" s="1009" t="s">
        <v>648</v>
      </c>
      <c r="O83" s="2395">
        <f t="shared" si="27"/>
        <v>0</v>
      </c>
      <c r="P83" s="2395">
        <f t="shared" si="27"/>
        <v>0</v>
      </c>
      <c r="Q83" s="2395">
        <f t="shared" si="27"/>
        <v>0</v>
      </c>
      <c r="R83" s="2395">
        <f t="shared" si="27"/>
        <v>0</v>
      </c>
      <c r="S83" s="2395">
        <f t="shared" si="27"/>
        <v>0</v>
      </c>
      <c r="T83" s="2395">
        <f t="shared" si="27"/>
        <v>0</v>
      </c>
      <c r="U83" s="2395">
        <f t="shared" si="27"/>
        <v>0</v>
      </c>
      <c r="V83" s="2395">
        <f t="shared" si="27"/>
        <v>0</v>
      </c>
      <c r="W83" s="2396">
        <f t="shared" si="27"/>
        <v>0</v>
      </c>
      <c r="Y83" s="94" t="s">
        <v>647</v>
      </c>
      <c r="Z83" s="1009" t="s">
        <v>648</v>
      </c>
      <c r="AA83" s="2406" t="e">
        <f t="shared" si="28"/>
        <v>#DIV/0!</v>
      </c>
      <c r="AB83" s="2406" t="e">
        <f t="shared" si="28"/>
        <v>#DIV/0!</v>
      </c>
      <c r="AC83" s="2406" t="e">
        <f t="shared" si="28"/>
        <v>#DIV/0!</v>
      </c>
      <c r="AD83" s="2406" t="e">
        <f t="shared" si="28"/>
        <v>#DIV/0!</v>
      </c>
      <c r="AE83" s="2406" t="e">
        <f t="shared" si="28"/>
        <v>#DIV/0!</v>
      </c>
      <c r="AF83" s="2406" t="e">
        <f t="shared" si="28"/>
        <v>#DIV/0!</v>
      </c>
      <c r="AG83" s="2406" t="e">
        <f t="shared" si="28"/>
        <v>#DIV/0!</v>
      </c>
      <c r="AH83" s="2406" t="e">
        <f t="shared" si="28"/>
        <v>#DIV/0!</v>
      </c>
      <c r="AI83" s="2407" t="e">
        <f t="shared" si="28"/>
        <v>#DIV/0!</v>
      </c>
    </row>
    <row r="84" spans="1:35">
      <c r="A84" s="94"/>
      <c r="B84" s="99"/>
      <c r="C84" s="99"/>
      <c r="D84" s="99"/>
      <c r="E84" s="99"/>
      <c r="F84" s="99"/>
      <c r="G84" s="99"/>
      <c r="H84" s="99"/>
      <c r="I84" s="99"/>
      <c r="J84" s="99"/>
      <c r="K84" s="3126"/>
      <c r="M84" s="94"/>
      <c r="N84" s="99"/>
      <c r="O84" s="3136"/>
      <c r="P84" s="3136"/>
      <c r="Q84" s="3136"/>
      <c r="R84" s="3136"/>
      <c r="S84" s="3136"/>
      <c r="T84" s="3136"/>
      <c r="U84" s="3136"/>
      <c r="V84" s="3136"/>
      <c r="W84" s="3137"/>
      <c r="Y84" s="94"/>
      <c r="Z84" s="99"/>
      <c r="AA84" s="3140"/>
      <c r="AB84" s="3140"/>
      <c r="AC84" s="3140"/>
      <c r="AD84" s="3140"/>
      <c r="AE84" s="3140"/>
      <c r="AF84" s="3140"/>
      <c r="AG84" s="3140"/>
      <c r="AH84" s="3140"/>
      <c r="AI84" s="3141"/>
    </row>
    <row r="85" spans="1:35">
      <c r="A85" s="109" t="s">
        <v>183</v>
      </c>
      <c r="B85" s="102"/>
      <c r="C85" s="102"/>
      <c r="D85" s="102"/>
      <c r="E85" s="102"/>
      <c r="F85" s="102"/>
      <c r="G85" s="102"/>
      <c r="H85" s="102"/>
      <c r="I85" s="102"/>
      <c r="J85" s="102"/>
      <c r="K85" s="3127"/>
      <c r="M85" s="109" t="s">
        <v>183</v>
      </c>
      <c r="N85" s="102"/>
      <c r="O85" s="3138"/>
      <c r="P85" s="3138"/>
      <c r="Q85" s="3138"/>
      <c r="R85" s="3138"/>
      <c r="S85" s="3138"/>
      <c r="T85" s="3138"/>
      <c r="U85" s="3138"/>
      <c r="V85" s="3138"/>
      <c r="W85" s="3139"/>
      <c r="Y85" s="109" t="s">
        <v>183</v>
      </c>
      <c r="Z85" s="102"/>
      <c r="AA85" s="3142"/>
      <c r="AB85" s="3142"/>
      <c r="AC85" s="3142"/>
      <c r="AD85" s="3142"/>
      <c r="AE85" s="3142"/>
      <c r="AF85" s="3142"/>
      <c r="AG85" s="3142"/>
      <c r="AH85" s="3142"/>
      <c r="AI85" s="3143"/>
    </row>
    <row r="86" spans="1:35">
      <c r="A86" s="94" t="s">
        <v>2412</v>
      </c>
      <c r="B86" s="104" t="s">
        <v>94</v>
      </c>
      <c r="C86" s="70"/>
      <c r="D86" s="70"/>
      <c r="E86" s="70"/>
      <c r="F86" s="70"/>
      <c r="G86" s="70"/>
      <c r="H86" s="70"/>
      <c r="I86" s="70"/>
      <c r="J86" s="70"/>
      <c r="K86" s="97"/>
      <c r="M86" s="94" t="s">
        <v>2412</v>
      </c>
      <c r="N86" s="104" t="s">
        <v>94</v>
      </c>
      <c r="O86" s="2399">
        <f t="shared" ref="O86:W92" si="29">C28-C86</f>
        <v>0</v>
      </c>
      <c r="P86" s="2400">
        <f t="shared" si="29"/>
        <v>0</v>
      </c>
      <c r="Q86" s="2400">
        <f t="shared" si="29"/>
        <v>0</v>
      </c>
      <c r="R86" s="2400">
        <f t="shared" si="29"/>
        <v>0</v>
      </c>
      <c r="S86" s="2400">
        <f t="shared" si="29"/>
        <v>0</v>
      </c>
      <c r="T86" s="2400">
        <f t="shared" si="29"/>
        <v>0</v>
      </c>
      <c r="U86" s="2400">
        <f t="shared" si="29"/>
        <v>0</v>
      </c>
      <c r="V86" s="2400">
        <f t="shared" si="29"/>
        <v>0</v>
      </c>
      <c r="W86" s="2401">
        <f t="shared" si="29"/>
        <v>0</v>
      </c>
      <c r="Y86" s="94" t="s">
        <v>2412</v>
      </c>
      <c r="Z86" s="104" t="s">
        <v>94</v>
      </c>
      <c r="AA86" s="2410" t="e">
        <f t="shared" ref="AA86:AI92" si="30">(C28-C86)/C86</f>
        <v>#DIV/0!</v>
      </c>
      <c r="AB86" s="2411" t="e">
        <f t="shared" si="30"/>
        <v>#DIV/0!</v>
      </c>
      <c r="AC86" s="2411" t="e">
        <f t="shared" si="30"/>
        <v>#DIV/0!</v>
      </c>
      <c r="AD86" s="2411" t="e">
        <f t="shared" si="30"/>
        <v>#DIV/0!</v>
      </c>
      <c r="AE86" s="2411" t="e">
        <f t="shared" si="30"/>
        <v>#DIV/0!</v>
      </c>
      <c r="AF86" s="2411" t="e">
        <f t="shared" si="30"/>
        <v>#DIV/0!</v>
      </c>
      <c r="AG86" s="2411" t="e">
        <f t="shared" si="30"/>
        <v>#DIV/0!</v>
      </c>
      <c r="AH86" s="2411" t="e">
        <f t="shared" si="30"/>
        <v>#DIV/0!</v>
      </c>
      <c r="AI86" s="2412" t="e">
        <f t="shared" si="30"/>
        <v>#DIV/0!</v>
      </c>
    </row>
    <row r="87" spans="1:35">
      <c r="A87" s="94" t="s">
        <v>2413</v>
      </c>
      <c r="B87" s="104" t="s">
        <v>94</v>
      </c>
      <c r="C87" s="70"/>
      <c r="D87" s="70"/>
      <c r="E87" s="70"/>
      <c r="F87" s="70"/>
      <c r="G87" s="70"/>
      <c r="H87" s="70"/>
      <c r="I87" s="70"/>
      <c r="J87" s="70"/>
      <c r="K87" s="97"/>
      <c r="M87" s="94" t="s">
        <v>2413</v>
      </c>
      <c r="N87" s="104" t="s">
        <v>94</v>
      </c>
      <c r="O87" s="2399">
        <f t="shared" si="29"/>
        <v>0</v>
      </c>
      <c r="P87" s="2400">
        <f t="shared" si="29"/>
        <v>0</v>
      </c>
      <c r="Q87" s="2400">
        <f t="shared" si="29"/>
        <v>0</v>
      </c>
      <c r="R87" s="2400">
        <f t="shared" si="29"/>
        <v>0</v>
      </c>
      <c r="S87" s="2400">
        <f t="shared" si="29"/>
        <v>0</v>
      </c>
      <c r="T87" s="2400">
        <f t="shared" si="29"/>
        <v>0</v>
      </c>
      <c r="U87" s="2400">
        <f t="shared" si="29"/>
        <v>0</v>
      </c>
      <c r="V87" s="2400">
        <f t="shared" si="29"/>
        <v>0</v>
      </c>
      <c r="W87" s="2401">
        <f t="shared" si="29"/>
        <v>0</v>
      </c>
      <c r="Y87" s="94" t="s">
        <v>2413</v>
      </c>
      <c r="Z87" s="104" t="s">
        <v>94</v>
      </c>
      <c r="AA87" s="2410" t="e">
        <f t="shared" si="30"/>
        <v>#DIV/0!</v>
      </c>
      <c r="AB87" s="2411" t="e">
        <f t="shared" si="30"/>
        <v>#DIV/0!</v>
      </c>
      <c r="AC87" s="2411" t="e">
        <f t="shared" si="30"/>
        <v>#DIV/0!</v>
      </c>
      <c r="AD87" s="2411" t="e">
        <f t="shared" si="30"/>
        <v>#DIV/0!</v>
      </c>
      <c r="AE87" s="2411" t="e">
        <f t="shared" si="30"/>
        <v>#DIV/0!</v>
      </c>
      <c r="AF87" s="2411" t="e">
        <f t="shared" si="30"/>
        <v>#DIV/0!</v>
      </c>
      <c r="AG87" s="2411" t="e">
        <f t="shared" si="30"/>
        <v>#DIV/0!</v>
      </c>
      <c r="AH87" s="2411" t="e">
        <f t="shared" si="30"/>
        <v>#DIV/0!</v>
      </c>
      <c r="AI87" s="2412" t="e">
        <f t="shared" si="30"/>
        <v>#DIV/0!</v>
      </c>
    </row>
    <row r="88" spans="1:35">
      <c r="A88" s="94" t="s">
        <v>2414</v>
      </c>
      <c r="B88" s="104" t="s">
        <v>94</v>
      </c>
      <c r="C88" s="70"/>
      <c r="D88" s="70"/>
      <c r="E88" s="70"/>
      <c r="F88" s="70"/>
      <c r="G88" s="70"/>
      <c r="H88" s="70"/>
      <c r="I88" s="70"/>
      <c r="J88" s="70"/>
      <c r="K88" s="97"/>
      <c r="M88" s="94" t="s">
        <v>2414</v>
      </c>
      <c r="N88" s="104" t="s">
        <v>94</v>
      </c>
      <c r="O88" s="2399">
        <f t="shared" si="29"/>
        <v>0</v>
      </c>
      <c r="P88" s="2400">
        <f t="shared" si="29"/>
        <v>0</v>
      </c>
      <c r="Q88" s="2400">
        <f t="shared" si="29"/>
        <v>0</v>
      </c>
      <c r="R88" s="2400">
        <f t="shared" si="29"/>
        <v>0</v>
      </c>
      <c r="S88" s="2400">
        <f t="shared" si="29"/>
        <v>0</v>
      </c>
      <c r="T88" s="2400">
        <f t="shared" si="29"/>
        <v>0</v>
      </c>
      <c r="U88" s="2400">
        <f t="shared" si="29"/>
        <v>0</v>
      </c>
      <c r="V88" s="2400">
        <f t="shared" si="29"/>
        <v>0</v>
      </c>
      <c r="W88" s="2401">
        <f t="shared" si="29"/>
        <v>0</v>
      </c>
      <c r="Y88" s="94" t="s">
        <v>2414</v>
      </c>
      <c r="Z88" s="104" t="s">
        <v>94</v>
      </c>
      <c r="AA88" s="2410" t="e">
        <f t="shared" si="30"/>
        <v>#DIV/0!</v>
      </c>
      <c r="AB88" s="2411" t="e">
        <f t="shared" si="30"/>
        <v>#DIV/0!</v>
      </c>
      <c r="AC88" s="2411" t="e">
        <f t="shared" si="30"/>
        <v>#DIV/0!</v>
      </c>
      <c r="AD88" s="2411" t="e">
        <f t="shared" si="30"/>
        <v>#DIV/0!</v>
      </c>
      <c r="AE88" s="2411" t="e">
        <f t="shared" si="30"/>
        <v>#DIV/0!</v>
      </c>
      <c r="AF88" s="2411" t="e">
        <f t="shared" si="30"/>
        <v>#DIV/0!</v>
      </c>
      <c r="AG88" s="2411" t="e">
        <f t="shared" si="30"/>
        <v>#DIV/0!</v>
      </c>
      <c r="AH88" s="2411" t="e">
        <f t="shared" si="30"/>
        <v>#DIV/0!</v>
      </c>
      <c r="AI88" s="2412" t="e">
        <f t="shared" si="30"/>
        <v>#DIV/0!</v>
      </c>
    </row>
    <row r="89" spans="1:35">
      <c r="A89" s="110" t="s">
        <v>2415</v>
      </c>
      <c r="B89" s="111" t="s">
        <v>94</v>
      </c>
      <c r="C89" s="70"/>
      <c r="D89" s="70"/>
      <c r="E89" s="70"/>
      <c r="F89" s="70"/>
      <c r="G89" s="70"/>
      <c r="H89" s="70"/>
      <c r="I89" s="70"/>
      <c r="J89" s="70"/>
      <c r="K89" s="97"/>
      <c r="M89" s="110" t="s">
        <v>2415</v>
      </c>
      <c r="N89" s="111" t="s">
        <v>94</v>
      </c>
      <c r="O89" s="2399">
        <f t="shared" si="29"/>
        <v>0</v>
      </c>
      <c r="P89" s="2400">
        <f t="shared" si="29"/>
        <v>0</v>
      </c>
      <c r="Q89" s="2400">
        <f t="shared" si="29"/>
        <v>0</v>
      </c>
      <c r="R89" s="2400">
        <f t="shared" si="29"/>
        <v>0</v>
      </c>
      <c r="S89" s="2400">
        <f t="shared" si="29"/>
        <v>0</v>
      </c>
      <c r="T89" s="2400">
        <f t="shared" si="29"/>
        <v>0</v>
      </c>
      <c r="U89" s="2400">
        <f t="shared" si="29"/>
        <v>0</v>
      </c>
      <c r="V89" s="2400">
        <f t="shared" si="29"/>
        <v>0</v>
      </c>
      <c r="W89" s="2401">
        <f t="shared" si="29"/>
        <v>0</v>
      </c>
      <c r="Y89" s="110" t="s">
        <v>2415</v>
      </c>
      <c r="Z89" s="111" t="s">
        <v>94</v>
      </c>
      <c r="AA89" s="2410" t="e">
        <f t="shared" si="30"/>
        <v>#DIV/0!</v>
      </c>
      <c r="AB89" s="2411" t="e">
        <f t="shared" si="30"/>
        <v>#DIV/0!</v>
      </c>
      <c r="AC89" s="2411" t="e">
        <f t="shared" si="30"/>
        <v>#DIV/0!</v>
      </c>
      <c r="AD89" s="2411" t="e">
        <f t="shared" si="30"/>
        <v>#DIV/0!</v>
      </c>
      <c r="AE89" s="2411" t="e">
        <f t="shared" si="30"/>
        <v>#DIV/0!</v>
      </c>
      <c r="AF89" s="2411" t="e">
        <f t="shared" si="30"/>
        <v>#DIV/0!</v>
      </c>
      <c r="AG89" s="2411" t="e">
        <f t="shared" si="30"/>
        <v>#DIV/0!</v>
      </c>
      <c r="AH89" s="2411" t="e">
        <f t="shared" si="30"/>
        <v>#DIV/0!</v>
      </c>
      <c r="AI89" s="2412" t="e">
        <f t="shared" si="30"/>
        <v>#DIV/0!</v>
      </c>
    </row>
    <row r="90" spans="1:35">
      <c r="A90" s="110" t="s">
        <v>2416</v>
      </c>
      <c r="B90" s="111" t="s">
        <v>94</v>
      </c>
      <c r="C90" s="70"/>
      <c r="D90" s="70"/>
      <c r="E90" s="70"/>
      <c r="F90" s="70"/>
      <c r="G90" s="70"/>
      <c r="H90" s="70"/>
      <c r="I90" s="70"/>
      <c r="J90" s="70"/>
      <c r="K90" s="97"/>
      <c r="M90" s="110" t="s">
        <v>2416</v>
      </c>
      <c r="N90" s="111" t="s">
        <v>94</v>
      </c>
      <c r="O90" s="2399">
        <f t="shared" si="29"/>
        <v>0</v>
      </c>
      <c r="P90" s="2400">
        <f t="shared" si="29"/>
        <v>0</v>
      </c>
      <c r="Q90" s="2400">
        <f t="shared" si="29"/>
        <v>0</v>
      </c>
      <c r="R90" s="2400">
        <f t="shared" si="29"/>
        <v>0</v>
      </c>
      <c r="S90" s="2400">
        <f t="shared" si="29"/>
        <v>0</v>
      </c>
      <c r="T90" s="2400">
        <f t="shared" si="29"/>
        <v>0</v>
      </c>
      <c r="U90" s="2400">
        <f t="shared" si="29"/>
        <v>0</v>
      </c>
      <c r="V90" s="2400">
        <f t="shared" si="29"/>
        <v>0</v>
      </c>
      <c r="W90" s="2401">
        <f t="shared" si="29"/>
        <v>0</v>
      </c>
      <c r="Y90" s="110" t="s">
        <v>2416</v>
      </c>
      <c r="Z90" s="111" t="s">
        <v>94</v>
      </c>
      <c r="AA90" s="2410" t="e">
        <f t="shared" si="30"/>
        <v>#DIV/0!</v>
      </c>
      <c r="AB90" s="2411" t="e">
        <f t="shared" si="30"/>
        <v>#DIV/0!</v>
      </c>
      <c r="AC90" s="2411" t="e">
        <f t="shared" si="30"/>
        <v>#DIV/0!</v>
      </c>
      <c r="AD90" s="2411" t="e">
        <f t="shared" si="30"/>
        <v>#DIV/0!</v>
      </c>
      <c r="AE90" s="2411" t="e">
        <f t="shared" si="30"/>
        <v>#DIV/0!</v>
      </c>
      <c r="AF90" s="2411" t="e">
        <f t="shared" si="30"/>
        <v>#DIV/0!</v>
      </c>
      <c r="AG90" s="2411" t="e">
        <f t="shared" si="30"/>
        <v>#DIV/0!</v>
      </c>
      <c r="AH90" s="2411" t="e">
        <f t="shared" si="30"/>
        <v>#DIV/0!</v>
      </c>
      <c r="AI90" s="2412" t="e">
        <f t="shared" si="30"/>
        <v>#DIV/0!</v>
      </c>
    </row>
    <row r="91" spans="1:35" ht="14.25">
      <c r="A91" s="94" t="s">
        <v>649</v>
      </c>
      <c r="B91" s="1011" t="s">
        <v>87</v>
      </c>
      <c r="C91" s="95"/>
      <c r="D91" s="95"/>
      <c r="E91" s="95"/>
      <c r="F91" s="95"/>
      <c r="G91" s="95"/>
      <c r="H91" s="95"/>
      <c r="I91" s="95"/>
      <c r="J91" s="95"/>
      <c r="K91" s="97"/>
      <c r="M91" s="94" t="s">
        <v>649</v>
      </c>
      <c r="N91" s="1011" t="s">
        <v>87</v>
      </c>
      <c r="O91" s="2394">
        <f t="shared" si="29"/>
        <v>0</v>
      </c>
      <c r="P91" s="2395">
        <f t="shared" si="29"/>
        <v>0</v>
      </c>
      <c r="Q91" s="2395">
        <f t="shared" si="29"/>
        <v>0</v>
      </c>
      <c r="R91" s="2395">
        <f t="shared" si="29"/>
        <v>0</v>
      </c>
      <c r="S91" s="2395">
        <f t="shared" si="29"/>
        <v>0</v>
      </c>
      <c r="T91" s="2395">
        <f t="shared" si="29"/>
        <v>0</v>
      </c>
      <c r="U91" s="2395">
        <f t="shared" si="29"/>
        <v>0</v>
      </c>
      <c r="V91" s="2395">
        <f t="shared" si="29"/>
        <v>0</v>
      </c>
      <c r="W91" s="2401">
        <f t="shared" si="29"/>
        <v>0</v>
      </c>
      <c r="Y91" s="94" t="s">
        <v>649</v>
      </c>
      <c r="Z91" s="1011" t="s">
        <v>87</v>
      </c>
      <c r="AA91" s="2405" t="e">
        <f t="shared" si="30"/>
        <v>#DIV/0!</v>
      </c>
      <c r="AB91" s="2406" t="e">
        <f t="shared" si="30"/>
        <v>#DIV/0!</v>
      </c>
      <c r="AC91" s="2406" t="e">
        <f t="shared" si="30"/>
        <v>#DIV/0!</v>
      </c>
      <c r="AD91" s="2406" t="e">
        <f t="shared" si="30"/>
        <v>#DIV/0!</v>
      </c>
      <c r="AE91" s="2406" t="e">
        <f t="shared" si="30"/>
        <v>#DIV/0!</v>
      </c>
      <c r="AF91" s="2406" t="e">
        <f t="shared" si="30"/>
        <v>#DIV/0!</v>
      </c>
      <c r="AG91" s="2406" t="e">
        <f t="shared" si="30"/>
        <v>#DIV/0!</v>
      </c>
      <c r="AH91" s="2406" t="e">
        <f t="shared" si="30"/>
        <v>#DIV/0!</v>
      </c>
      <c r="AI91" s="2412" t="e">
        <f t="shared" si="30"/>
        <v>#DIV/0!</v>
      </c>
    </row>
    <row r="92" spans="1:35" ht="14.25">
      <c r="A92" s="112" t="s">
        <v>650</v>
      </c>
      <c r="B92" s="1011" t="s">
        <v>87</v>
      </c>
      <c r="C92" s="95"/>
      <c r="D92" s="95"/>
      <c r="E92" s="95"/>
      <c r="F92" s="95"/>
      <c r="G92" s="95"/>
      <c r="H92" s="95"/>
      <c r="I92" s="95"/>
      <c r="J92" s="95"/>
      <c r="K92" s="97"/>
      <c r="M92" s="112" t="s">
        <v>650</v>
      </c>
      <c r="N92" s="1011" t="s">
        <v>87</v>
      </c>
      <c r="O92" s="2394">
        <f t="shared" si="29"/>
        <v>0</v>
      </c>
      <c r="P92" s="2395">
        <f t="shared" si="29"/>
        <v>0</v>
      </c>
      <c r="Q92" s="2395">
        <f t="shared" si="29"/>
        <v>0</v>
      </c>
      <c r="R92" s="2395">
        <f t="shared" si="29"/>
        <v>0</v>
      </c>
      <c r="S92" s="2395">
        <f t="shared" si="29"/>
        <v>0</v>
      </c>
      <c r="T92" s="2395">
        <f t="shared" si="29"/>
        <v>0</v>
      </c>
      <c r="U92" s="2395">
        <f t="shared" si="29"/>
        <v>0</v>
      </c>
      <c r="V92" s="2395">
        <f t="shared" si="29"/>
        <v>0</v>
      </c>
      <c r="W92" s="2401">
        <f t="shared" si="29"/>
        <v>0</v>
      </c>
      <c r="Y92" s="112" t="s">
        <v>650</v>
      </c>
      <c r="Z92" s="1011" t="s">
        <v>87</v>
      </c>
      <c r="AA92" s="2405" t="e">
        <f t="shared" si="30"/>
        <v>#DIV/0!</v>
      </c>
      <c r="AB92" s="2406" t="e">
        <f t="shared" si="30"/>
        <v>#DIV/0!</v>
      </c>
      <c r="AC92" s="2406" t="e">
        <f t="shared" si="30"/>
        <v>#DIV/0!</v>
      </c>
      <c r="AD92" s="2406" t="e">
        <f t="shared" si="30"/>
        <v>#DIV/0!</v>
      </c>
      <c r="AE92" s="2406" t="e">
        <f t="shared" si="30"/>
        <v>#DIV/0!</v>
      </c>
      <c r="AF92" s="2406" t="e">
        <f t="shared" si="30"/>
        <v>#DIV/0!</v>
      </c>
      <c r="AG92" s="2406" t="e">
        <f t="shared" si="30"/>
        <v>#DIV/0!</v>
      </c>
      <c r="AH92" s="2406" t="e">
        <f t="shared" si="30"/>
        <v>#DIV/0!</v>
      </c>
      <c r="AI92" s="2412" t="e">
        <f t="shared" si="30"/>
        <v>#DIV/0!</v>
      </c>
    </row>
    <row r="93" spans="1:35">
      <c r="C93" s="2393">
        <v>0</v>
      </c>
      <c r="D93" s="2393">
        <v>0</v>
      </c>
      <c r="E93" s="3210">
        <v>0</v>
      </c>
      <c r="F93" s="2393">
        <v>0</v>
      </c>
      <c r="G93" s="2393">
        <v>0</v>
      </c>
      <c r="H93" s="2393">
        <v>0</v>
      </c>
      <c r="I93" s="2393">
        <v>0</v>
      </c>
      <c r="J93" s="2393">
        <v>0</v>
      </c>
      <c r="K93" s="2393">
        <v>0</v>
      </c>
    </row>
  </sheetData>
  <mergeCells count="15">
    <mergeCell ref="C38:D39"/>
    <mergeCell ref="E38:K39"/>
    <mergeCell ref="AD38:AH39"/>
    <mergeCell ref="O67:Q68"/>
    <mergeCell ref="R67:V68"/>
    <mergeCell ref="AA67:AC68"/>
    <mergeCell ref="AD67:AH68"/>
    <mergeCell ref="N38:P39"/>
    <mergeCell ref="C68:K68"/>
    <mergeCell ref="Q38:Q39"/>
    <mergeCell ref="R38:V39"/>
    <mergeCell ref="Z38:AB39"/>
    <mergeCell ref="AC38:AC39"/>
    <mergeCell ref="C9:E10"/>
    <mergeCell ref="F9:K10"/>
  </mergeCells>
  <dataValidations count="1">
    <dataValidation type="list" allowBlank="1" showInputMessage="1" showErrorMessage="1" sqref="A1:B1">
      <formula1>A927:A932</formula1>
    </dataValidation>
  </dataValidations>
  <pageMargins left="0.70866141732283472" right="0.70866141732283472" top="0.74803149606299213" bottom="0.74803149606299213" header="0.31496062992125984" footer="0.31496062992125984"/>
  <pageSetup paperSize="8" scale="44" orientation="landscape"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pageSetUpPr fitToPage="1"/>
  </sheetPr>
  <dimension ref="A1:AC83"/>
  <sheetViews>
    <sheetView zoomScaleNormal="100" workbookViewId="0">
      <selection activeCell="B19" sqref="B19:I20"/>
    </sheetView>
  </sheetViews>
  <sheetFormatPr defaultRowHeight="12.75"/>
  <cols>
    <col min="1" max="1" width="32.28515625" customWidth="1"/>
    <col min="2" max="9" width="14.5703125" bestFit="1" customWidth="1"/>
    <col min="11" max="11" width="30.42578125" customWidth="1"/>
    <col min="12" max="19" width="13.140625" bestFit="1" customWidth="1"/>
    <col min="21" max="21" width="31" customWidth="1"/>
    <col min="22" max="29" width="11.28515625" customWidth="1"/>
  </cols>
  <sheetData>
    <row r="1" spans="1:29" s="49" customFormat="1" ht="24.75">
      <c r="A1" s="127" t="str">
        <f>'Universal data'!A1</f>
        <v>Regulatory Reporting Pack</v>
      </c>
      <c r="B1" s="128"/>
      <c r="C1" s="128"/>
      <c r="D1" s="128"/>
      <c r="E1" s="128"/>
      <c r="F1" s="128"/>
      <c r="G1" s="128"/>
      <c r="H1" s="128"/>
      <c r="I1" s="128"/>
      <c r="J1" s="128"/>
      <c r="K1" s="128"/>
      <c r="L1" s="128"/>
      <c r="M1" s="128"/>
      <c r="N1" s="128"/>
      <c r="O1" s="128"/>
      <c r="P1" s="128"/>
      <c r="Q1" s="128"/>
      <c r="R1" s="128"/>
      <c r="S1" s="128"/>
      <c r="T1" s="128"/>
      <c r="U1" s="128"/>
      <c r="V1" s="128"/>
      <c r="W1" s="128"/>
      <c r="X1" s="128"/>
      <c r="Y1" s="128"/>
      <c r="Z1" s="128"/>
      <c r="AA1" s="128"/>
      <c r="AB1" s="128"/>
      <c r="AC1" s="128"/>
    </row>
    <row r="2" spans="1:29" s="49" customFormat="1" ht="24.75">
      <c r="A2" s="2186" t="str">
        <f>+'Universal data'!$A$2</f>
        <v>Master</v>
      </c>
      <c r="B2" s="128"/>
      <c r="C2" s="128"/>
      <c r="D2" s="128"/>
      <c r="E2" s="128"/>
      <c r="F2" s="128"/>
      <c r="G2" s="128"/>
      <c r="H2" s="128"/>
      <c r="I2" s="128"/>
      <c r="J2" s="128"/>
      <c r="K2" s="128"/>
      <c r="L2" s="128"/>
      <c r="M2" s="128"/>
      <c r="N2" s="128"/>
      <c r="O2" s="128"/>
      <c r="P2" s="128"/>
      <c r="Q2" s="128"/>
      <c r="R2" s="128"/>
      <c r="S2" s="128"/>
      <c r="T2" s="128"/>
      <c r="U2" s="128"/>
      <c r="V2" s="128"/>
      <c r="W2" s="128"/>
      <c r="X2" s="128"/>
      <c r="Y2" s="128"/>
      <c r="Z2" s="128"/>
      <c r="AA2" s="128"/>
      <c r="AB2" s="128"/>
      <c r="AC2" s="128"/>
    </row>
    <row r="3" spans="1:29" s="49" customFormat="1" ht="24.75">
      <c r="A3" s="2304" t="str">
        <f>+'Universal data'!A3</f>
        <v>2015/16</v>
      </c>
      <c r="B3" s="128"/>
      <c r="C3" s="128"/>
      <c r="D3" s="128"/>
      <c r="E3" s="128"/>
      <c r="F3" s="128"/>
      <c r="G3" s="128"/>
      <c r="H3" s="128"/>
      <c r="I3" s="128"/>
      <c r="J3" s="128"/>
      <c r="K3" s="128"/>
      <c r="L3" s="128"/>
      <c r="M3" s="128"/>
      <c r="N3" s="128"/>
      <c r="O3" s="128"/>
      <c r="P3" s="128"/>
      <c r="Q3" s="128"/>
      <c r="R3" s="128"/>
      <c r="S3" s="128"/>
      <c r="T3" s="128"/>
      <c r="U3" s="128"/>
      <c r="V3" s="128"/>
      <c r="W3" s="128"/>
      <c r="X3" s="128"/>
      <c r="Y3" s="128"/>
      <c r="Z3" s="128"/>
      <c r="AA3" s="128"/>
      <c r="AB3" s="128"/>
      <c r="AC3" s="128"/>
    </row>
    <row r="4" spans="1:29" s="872" customFormat="1">
      <c r="D4" s="50"/>
      <c r="O4" s="50"/>
    </row>
    <row r="5" spans="1:29" s="872" customFormat="1" ht="15">
      <c r="A5" s="237" t="s">
        <v>2429</v>
      </c>
      <c r="D5" s="50"/>
      <c r="O5" s="50"/>
    </row>
    <row r="6" spans="1:29" s="872" customFormat="1">
      <c r="D6" s="50"/>
      <c r="O6" s="50"/>
    </row>
    <row r="7" spans="1:29" s="872" customFormat="1" ht="15.75">
      <c r="A7" s="50" t="s">
        <v>2185</v>
      </c>
      <c r="D7" s="50"/>
      <c r="F7" s="1541"/>
      <c r="O7" s="50"/>
    </row>
    <row r="8" spans="1:29" s="872" customFormat="1">
      <c r="D8" s="50"/>
      <c r="O8" s="50"/>
    </row>
    <row r="9" spans="1:29" s="872" customFormat="1" ht="12.75" customHeight="1">
      <c r="A9" s="79"/>
      <c r="B9" s="4495" t="s">
        <v>632</v>
      </c>
      <c r="C9" s="4495"/>
      <c r="D9" s="4495"/>
      <c r="E9" s="4490" t="s">
        <v>409</v>
      </c>
      <c r="F9" s="4491"/>
      <c r="G9" s="4491"/>
      <c r="H9" s="4491"/>
      <c r="I9" s="4491"/>
      <c r="O9" s="50"/>
    </row>
    <row r="10" spans="1:29" s="872" customFormat="1">
      <c r="A10" s="874"/>
      <c r="B10" s="4495"/>
      <c r="C10" s="4495"/>
      <c r="D10" s="4495"/>
      <c r="E10" s="3857"/>
      <c r="F10" s="3858"/>
      <c r="G10" s="3858"/>
      <c r="H10" s="3858"/>
      <c r="I10" s="3858"/>
      <c r="O10" s="50"/>
    </row>
    <row r="11" spans="1:29" s="872" customFormat="1">
      <c r="A11" s="51"/>
      <c r="B11" s="1535">
        <v>2014</v>
      </c>
      <c r="C11" s="52">
        <v>2015</v>
      </c>
      <c r="D11" s="52">
        <v>2016</v>
      </c>
      <c r="E11" s="1533">
        <v>2017</v>
      </c>
      <c r="F11" s="52">
        <v>2018</v>
      </c>
      <c r="G11" s="1533">
        <v>2019</v>
      </c>
      <c r="H11" s="52">
        <v>2020</v>
      </c>
      <c r="I11" s="1534">
        <v>2021</v>
      </c>
      <c r="O11" s="50"/>
    </row>
    <row r="12" spans="1:29" s="872" customFormat="1">
      <c r="A12" s="1542" t="s">
        <v>2018</v>
      </c>
      <c r="B12" s="97">
        <f>+B22</f>
        <v>0</v>
      </c>
      <c r="C12" s="97">
        <f>+C22</f>
        <v>0</v>
      </c>
      <c r="D12" s="97">
        <f t="shared" ref="D12:I12" si="0">C14</f>
        <v>0</v>
      </c>
      <c r="E12" s="97">
        <f t="shared" si="0"/>
        <v>0</v>
      </c>
      <c r="F12" s="97">
        <f t="shared" si="0"/>
        <v>0</v>
      </c>
      <c r="G12" s="97">
        <f t="shared" si="0"/>
        <v>0</v>
      </c>
      <c r="H12" s="97">
        <f t="shared" si="0"/>
        <v>0</v>
      </c>
      <c r="I12" s="97">
        <f t="shared" si="0"/>
        <v>0</v>
      </c>
      <c r="O12" s="50"/>
    </row>
    <row r="13" spans="1:29" s="872" customFormat="1">
      <c r="A13" s="1542" t="s">
        <v>2019</v>
      </c>
      <c r="B13" s="97">
        <f>+B23</f>
        <v>0</v>
      </c>
      <c r="C13" s="97">
        <f>+C23</f>
        <v>0</v>
      </c>
      <c r="D13" s="3285"/>
      <c r="E13" s="3285"/>
      <c r="F13" s="3285"/>
      <c r="G13" s="3285"/>
      <c r="H13" s="3285"/>
      <c r="I13" s="3285"/>
      <c r="O13" s="50"/>
    </row>
    <row r="14" spans="1:29" s="872" customFormat="1">
      <c r="A14" s="1542" t="s">
        <v>2020</v>
      </c>
      <c r="B14" s="97">
        <f>B12-B13</f>
        <v>0</v>
      </c>
      <c r="C14" s="97">
        <f>C12-C13</f>
        <v>0</v>
      </c>
      <c r="D14" s="97">
        <f t="shared" ref="D14:I14" si="1">D12-D13</f>
        <v>0</v>
      </c>
      <c r="E14" s="97">
        <f t="shared" si="1"/>
        <v>0</v>
      </c>
      <c r="F14" s="97">
        <f t="shared" si="1"/>
        <v>0</v>
      </c>
      <c r="G14" s="97">
        <f t="shared" si="1"/>
        <v>0</v>
      </c>
      <c r="H14" s="97">
        <f t="shared" si="1"/>
        <v>0</v>
      </c>
      <c r="I14" s="97">
        <f t="shared" si="1"/>
        <v>0</v>
      </c>
      <c r="O14" s="50"/>
    </row>
    <row r="15" spans="1:29">
      <c r="A15" s="1542" t="s">
        <v>2021</v>
      </c>
      <c r="B15" s="97">
        <f>B13</f>
        <v>0</v>
      </c>
      <c r="C15" s="97">
        <f>C13</f>
        <v>0</v>
      </c>
      <c r="D15" s="97">
        <f t="shared" ref="D15:I15" si="2">C15+D13</f>
        <v>0</v>
      </c>
      <c r="E15" s="97">
        <f t="shared" si="2"/>
        <v>0</v>
      </c>
      <c r="F15" s="97">
        <f t="shared" si="2"/>
        <v>0</v>
      </c>
      <c r="G15" s="97">
        <f t="shared" si="2"/>
        <v>0</v>
      </c>
      <c r="H15" s="97">
        <f t="shared" si="2"/>
        <v>0</v>
      </c>
      <c r="I15" s="97">
        <f t="shared" si="2"/>
        <v>0</v>
      </c>
    </row>
    <row r="17" spans="1:29" s="872" customFormat="1" ht="15.75">
      <c r="A17" s="50" t="s">
        <v>2022</v>
      </c>
      <c r="D17" s="50"/>
      <c r="F17" s="1541"/>
      <c r="K17" s="50" t="s">
        <v>422</v>
      </c>
      <c r="N17" s="50"/>
      <c r="P17" s="1541"/>
      <c r="U17" s="50" t="s">
        <v>423</v>
      </c>
      <c r="X17" s="50"/>
      <c r="Z17" s="1541"/>
    </row>
    <row r="18" spans="1:29" s="872" customFormat="1">
      <c r="D18" s="50"/>
      <c r="N18" s="50"/>
      <c r="X18" s="50"/>
    </row>
    <row r="19" spans="1:29" s="872" customFormat="1" ht="12.75" customHeight="1">
      <c r="A19" s="79"/>
      <c r="B19" s="3891" t="s">
        <v>632</v>
      </c>
      <c r="C19" s="3891"/>
      <c r="D19" s="3892" t="s">
        <v>409</v>
      </c>
      <c r="E19" s="3892"/>
      <c r="F19" s="3892"/>
      <c r="G19" s="3892"/>
      <c r="H19" s="3892"/>
      <c r="I19" s="3893"/>
      <c r="K19" s="79"/>
      <c r="L19" s="3869" t="s">
        <v>632</v>
      </c>
      <c r="M19" s="3870" t="s">
        <v>409</v>
      </c>
      <c r="N19" s="3870"/>
      <c r="O19" s="3870"/>
      <c r="P19" s="3870"/>
      <c r="Q19" s="3870"/>
      <c r="R19" s="3870"/>
      <c r="S19" s="3871"/>
      <c r="U19" s="79"/>
      <c r="V19" s="3869" t="s">
        <v>632</v>
      </c>
      <c r="W19" s="3870" t="s">
        <v>409</v>
      </c>
      <c r="X19" s="3870"/>
      <c r="Y19" s="3870"/>
      <c r="Z19" s="3870"/>
      <c r="AA19" s="3870"/>
      <c r="AB19" s="3870"/>
      <c r="AC19" s="3871"/>
    </row>
    <row r="20" spans="1:29" s="872" customFormat="1">
      <c r="A20" s="874"/>
      <c r="B20" s="3891"/>
      <c r="C20" s="3891"/>
      <c r="D20" s="3872"/>
      <c r="E20" s="3872"/>
      <c r="F20" s="3872"/>
      <c r="G20" s="3872"/>
      <c r="H20" s="3872"/>
      <c r="I20" s="3873"/>
      <c r="K20" s="874"/>
      <c r="L20" s="3869"/>
      <c r="M20" s="3872"/>
      <c r="N20" s="3872"/>
      <c r="O20" s="3872"/>
      <c r="P20" s="3872"/>
      <c r="Q20" s="3872"/>
      <c r="R20" s="3872"/>
      <c r="S20" s="3873"/>
      <c r="U20" s="874"/>
      <c r="V20" s="3869"/>
      <c r="W20" s="3872"/>
      <c r="X20" s="3872"/>
      <c r="Y20" s="3872"/>
      <c r="Z20" s="3872"/>
      <c r="AA20" s="3872"/>
      <c r="AB20" s="3872"/>
      <c r="AC20" s="3873"/>
    </row>
    <row r="21" spans="1:29" s="872" customFormat="1">
      <c r="A21" s="51"/>
      <c r="B21" s="1535">
        <v>2014</v>
      </c>
      <c r="C21" s="52">
        <v>2015</v>
      </c>
      <c r="D21" s="52">
        <v>2016</v>
      </c>
      <c r="E21" s="1533">
        <v>2017</v>
      </c>
      <c r="F21" s="52">
        <v>2018</v>
      </c>
      <c r="G21" s="1533">
        <v>2019</v>
      </c>
      <c r="H21" s="52">
        <v>2020</v>
      </c>
      <c r="I21" s="1534">
        <v>2021</v>
      </c>
      <c r="K21" s="51"/>
      <c r="L21" s="1535">
        <v>2014</v>
      </c>
      <c r="M21" s="52">
        <v>2015</v>
      </c>
      <c r="N21" s="52">
        <v>2016</v>
      </c>
      <c r="O21" s="1533">
        <v>2017</v>
      </c>
      <c r="P21" s="52">
        <v>2018</v>
      </c>
      <c r="Q21" s="1533">
        <v>2019</v>
      </c>
      <c r="R21" s="52">
        <v>2020</v>
      </c>
      <c r="S21" s="1534">
        <v>2021</v>
      </c>
      <c r="U21" s="51"/>
      <c r="V21" s="1535">
        <v>2014</v>
      </c>
      <c r="W21" s="52">
        <v>2015</v>
      </c>
      <c r="X21" s="52">
        <v>2016</v>
      </c>
      <c r="Y21" s="1533">
        <v>2017</v>
      </c>
      <c r="Z21" s="52">
        <v>2018</v>
      </c>
      <c r="AA21" s="1533">
        <v>2019</v>
      </c>
      <c r="AB21" s="52">
        <v>2020</v>
      </c>
      <c r="AC21" s="1534">
        <v>2021</v>
      </c>
    </row>
    <row r="22" spans="1:29" s="872" customFormat="1">
      <c r="A22" s="1542" t="s">
        <v>2018</v>
      </c>
      <c r="B22" s="97"/>
      <c r="C22" s="97"/>
      <c r="D22" s="97"/>
      <c r="E22" s="97"/>
      <c r="F22" s="97"/>
      <c r="G22" s="97"/>
      <c r="H22" s="97"/>
      <c r="I22" s="97"/>
      <c r="K22" s="1542"/>
      <c r="L22" s="97"/>
      <c r="M22" s="97"/>
      <c r="N22" s="97"/>
      <c r="O22" s="97"/>
      <c r="P22" s="97"/>
      <c r="Q22" s="97"/>
      <c r="R22" s="97"/>
      <c r="S22" s="97"/>
      <c r="U22" s="1542"/>
      <c r="V22" s="97"/>
      <c r="W22" s="97"/>
      <c r="X22" s="97"/>
      <c r="Y22" s="97"/>
      <c r="Z22" s="97"/>
      <c r="AA22" s="97"/>
      <c r="AB22" s="97"/>
      <c r="AC22" s="97"/>
    </row>
    <row r="23" spans="1:29" s="872" customFormat="1">
      <c r="A23" s="1542" t="s">
        <v>2019</v>
      </c>
      <c r="B23" s="97"/>
      <c r="C23" s="97"/>
      <c r="D23" s="97"/>
      <c r="E23" s="97"/>
      <c r="F23" s="97"/>
      <c r="G23" s="97"/>
      <c r="H23" s="97"/>
      <c r="I23" s="97"/>
      <c r="K23" s="1542" t="s">
        <v>2019</v>
      </c>
      <c r="L23" s="97">
        <f t="shared" ref="L23:S23" si="3">B13-B23</f>
        <v>0</v>
      </c>
      <c r="M23" s="97">
        <f t="shared" si="3"/>
        <v>0</v>
      </c>
      <c r="N23" s="97">
        <f t="shared" si="3"/>
        <v>0</v>
      </c>
      <c r="O23" s="97">
        <f t="shared" si="3"/>
        <v>0</v>
      </c>
      <c r="P23" s="97">
        <f t="shared" si="3"/>
        <v>0</v>
      </c>
      <c r="Q23" s="97">
        <f t="shared" si="3"/>
        <v>0</v>
      </c>
      <c r="R23" s="97">
        <f t="shared" si="3"/>
        <v>0</v>
      </c>
      <c r="S23" s="97">
        <f t="shared" si="3"/>
        <v>0</v>
      </c>
      <c r="U23" s="1542" t="s">
        <v>2019</v>
      </c>
      <c r="V23" s="1545" t="e">
        <f t="shared" ref="V23:AC23" si="4">(B13-B23)/B23</f>
        <v>#DIV/0!</v>
      </c>
      <c r="W23" s="1545" t="e">
        <f t="shared" si="4"/>
        <v>#DIV/0!</v>
      </c>
      <c r="X23" s="1545" t="e">
        <f t="shared" si="4"/>
        <v>#DIV/0!</v>
      </c>
      <c r="Y23" s="1545" t="e">
        <f t="shared" si="4"/>
        <v>#DIV/0!</v>
      </c>
      <c r="Z23" s="1545" t="e">
        <f t="shared" si="4"/>
        <v>#DIV/0!</v>
      </c>
      <c r="AA23" s="1545" t="e">
        <f t="shared" si="4"/>
        <v>#DIV/0!</v>
      </c>
      <c r="AB23" s="1545" t="e">
        <f t="shared" si="4"/>
        <v>#DIV/0!</v>
      </c>
      <c r="AC23" s="1545" t="e">
        <f t="shared" si="4"/>
        <v>#DIV/0!</v>
      </c>
    </row>
    <row r="24" spans="1:29" s="872" customFormat="1">
      <c r="A24" s="1542" t="s">
        <v>2020</v>
      </c>
      <c r="B24" s="97"/>
      <c r="C24" s="97"/>
      <c r="D24" s="97"/>
      <c r="E24" s="97"/>
      <c r="F24" s="97"/>
      <c r="G24" s="97"/>
      <c r="H24" s="97"/>
      <c r="I24" s="97"/>
      <c r="K24" s="1542"/>
      <c r="L24" s="97"/>
      <c r="M24" s="97"/>
      <c r="N24" s="97"/>
      <c r="O24" s="97"/>
      <c r="P24" s="97"/>
      <c r="Q24" s="97"/>
      <c r="R24" s="97"/>
      <c r="S24" s="97"/>
      <c r="U24" s="1542"/>
      <c r="V24" s="97"/>
      <c r="W24" s="97"/>
      <c r="X24" s="97"/>
      <c r="Y24" s="97"/>
      <c r="Z24" s="97"/>
      <c r="AA24" s="97"/>
      <c r="AB24" s="97"/>
      <c r="AC24" s="97"/>
    </row>
    <row r="25" spans="1:29">
      <c r="A25" s="1542" t="s">
        <v>2021</v>
      </c>
      <c r="B25" s="97"/>
      <c r="C25" s="97"/>
      <c r="D25" s="97"/>
      <c r="E25" s="97"/>
      <c r="F25" s="97"/>
      <c r="G25" s="97"/>
      <c r="H25" s="97"/>
      <c r="I25" s="97"/>
      <c r="K25" s="1542" t="s">
        <v>2021</v>
      </c>
      <c r="L25" s="97">
        <f t="shared" ref="L25:S25" si="5">B15-B25</f>
        <v>0</v>
      </c>
      <c r="M25" s="97">
        <f t="shared" si="5"/>
        <v>0</v>
      </c>
      <c r="N25" s="97">
        <f t="shared" si="5"/>
        <v>0</v>
      </c>
      <c r="O25" s="97">
        <f t="shared" si="5"/>
        <v>0</v>
      </c>
      <c r="P25" s="97">
        <f t="shared" si="5"/>
        <v>0</v>
      </c>
      <c r="Q25" s="97">
        <f t="shared" si="5"/>
        <v>0</v>
      </c>
      <c r="R25" s="97">
        <f t="shared" si="5"/>
        <v>0</v>
      </c>
      <c r="S25" s="97">
        <f t="shared" si="5"/>
        <v>0</v>
      </c>
      <c r="U25" s="1542" t="s">
        <v>2021</v>
      </c>
      <c r="V25" s="1545" t="e">
        <f t="shared" ref="V25:AC25" si="6">(B15-B25)/B25</f>
        <v>#DIV/0!</v>
      </c>
      <c r="W25" s="1545" t="e">
        <f t="shared" si="6"/>
        <v>#DIV/0!</v>
      </c>
      <c r="X25" s="1545" t="e">
        <f t="shared" si="6"/>
        <v>#DIV/0!</v>
      </c>
      <c r="Y25" s="1545" t="e">
        <f t="shared" si="6"/>
        <v>#DIV/0!</v>
      </c>
      <c r="Z25" s="1545" t="e">
        <f t="shared" si="6"/>
        <v>#DIV/0!</v>
      </c>
      <c r="AA25" s="1545" t="e">
        <f t="shared" si="6"/>
        <v>#DIV/0!</v>
      </c>
      <c r="AB25" s="1545" t="e">
        <f t="shared" si="6"/>
        <v>#DIV/0!</v>
      </c>
      <c r="AC25" s="1545" t="e">
        <f t="shared" si="6"/>
        <v>#DIV/0!</v>
      </c>
    </row>
    <row r="27" spans="1:29" s="872" customFormat="1" ht="15.75">
      <c r="A27" s="50" t="s">
        <v>2023</v>
      </c>
      <c r="D27" s="50"/>
      <c r="F27" s="1541"/>
      <c r="K27" s="50" t="s">
        <v>424</v>
      </c>
      <c r="N27" s="50"/>
      <c r="P27" s="1541"/>
      <c r="U27" s="50" t="s">
        <v>652</v>
      </c>
      <c r="X27" s="50"/>
      <c r="Z27" s="1541"/>
    </row>
    <row r="28" spans="1:29" s="872" customFormat="1">
      <c r="D28" s="50"/>
      <c r="N28" s="50"/>
      <c r="X28" s="50"/>
    </row>
    <row r="29" spans="1:29" s="872" customFormat="1" ht="38.25">
      <c r="A29" s="1544"/>
      <c r="B29" s="1543" t="s">
        <v>651</v>
      </c>
      <c r="H29" s="50"/>
      <c r="K29" s="1544"/>
      <c r="L29" s="1543" t="s">
        <v>651</v>
      </c>
      <c r="R29" s="50"/>
      <c r="U29" s="1544"/>
      <c r="V29" s="1543" t="s">
        <v>651</v>
      </c>
      <c r="AB29" s="50"/>
    </row>
    <row r="30" spans="1:29" s="872" customFormat="1">
      <c r="A30" s="1542" t="s">
        <v>2019</v>
      </c>
      <c r="B30" s="97"/>
      <c r="H30" s="50"/>
      <c r="K30" s="1542" t="s">
        <v>2019</v>
      </c>
      <c r="L30" s="97">
        <f>I15-B30</f>
        <v>0</v>
      </c>
      <c r="R30" s="50"/>
      <c r="U30" s="1542" t="s">
        <v>2019</v>
      </c>
      <c r="V30" s="1545" t="e">
        <f>(B20-B30)/B30</f>
        <v>#DIV/0!</v>
      </c>
      <c r="AB30" s="50"/>
    </row>
    <row r="33" spans="1:29" s="872" customFormat="1" ht="15.75">
      <c r="A33" s="50" t="s">
        <v>3034</v>
      </c>
      <c r="D33" s="50"/>
      <c r="F33" s="1541"/>
      <c r="O33" s="50"/>
    </row>
    <row r="34" spans="1:29" s="872" customFormat="1">
      <c r="D34" s="50"/>
      <c r="O34" s="50"/>
    </row>
    <row r="35" spans="1:29" s="872" customFormat="1" ht="12.75" customHeight="1">
      <c r="A35" s="79"/>
      <c r="B35" s="4495" t="s">
        <v>632</v>
      </c>
      <c r="C35" s="4495"/>
      <c r="D35" s="4495"/>
      <c r="E35" s="4490" t="s">
        <v>409</v>
      </c>
      <c r="F35" s="4491"/>
      <c r="G35" s="4491"/>
      <c r="H35" s="4491"/>
      <c r="I35" s="4491"/>
      <c r="O35" s="50"/>
    </row>
    <row r="36" spans="1:29" s="872" customFormat="1">
      <c r="A36" s="874"/>
      <c r="B36" s="4495"/>
      <c r="C36" s="4495"/>
      <c r="D36" s="4495"/>
      <c r="E36" s="3857"/>
      <c r="F36" s="3858"/>
      <c r="G36" s="3858"/>
      <c r="H36" s="3858"/>
      <c r="I36" s="3858"/>
      <c r="O36" s="50"/>
    </row>
    <row r="37" spans="1:29" s="872" customFormat="1">
      <c r="A37" s="51"/>
      <c r="B37" s="1683">
        <v>2014</v>
      </c>
      <c r="C37" s="52">
        <v>2015</v>
      </c>
      <c r="D37" s="52">
        <v>2016</v>
      </c>
      <c r="E37" s="1681">
        <v>2017</v>
      </c>
      <c r="F37" s="52">
        <v>2018</v>
      </c>
      <c r="G37" s="1681">
        <v>2019</v>
      </c>
      <c r="H37" s="52">
        <v>2020</v>
      </c>
      <c r="I37" s="1682">
        <v>2021</v>
      </c>
      <c r="O37" s="50"/>
    </row>
    <row r="38" spans="1:29" s="872" customFormat="1">
      <c r="A38" s="1542" t="s">
        <v>2178</v>
      </c>
      <c r="B38" s="3741"/>
      <c r="C38" s="3742"/>
      <c r="D38" s="3742"/>
      <c r="E38" s="3742"/>
      <c r="F38" s="3742"/>
      <c r="G38" s="3742"/>
      <c r="H38" s="3742"/>
      <c r="I38" s="3742"/>
      <c r="O38" s="50"/>
    </row>
    <row r="39" spans="1:29" s="872" customFormat="1">
      <c r="A39" s="1542" t="s">
        <v>2179</v>
      </c>
      <c r="B39" s="3741">
        <f>B47</f>
        <v>0</v>
      </c>
      <c r="C39" s="3741">
        <f>C47</f>
        <v>0</v>
      </c>
      <c r="D39" s="3741">
        <f>+'7.1 Safety Outputs'!B100</f>
        <v>0</v>
      </c>
      <c r="E39" s="3744"/>
      <c r="F39" s="3744"/>
      <c r="G39" s="3744"/>
      <c r="H39" s="3744"/>
      <c r="I39" s="3744"/>
      <c r="O39" s="50"/>
    </row>
    <row r="40" spans="1:29" s="872" customFormat="1">
      <c r="A40" s="1542" t="s">
        <v>2180</v>
      </c>
      <c r="B40" s="3741">
        <f>B38-B39</f>
        <v>0</v>
      </c>
      <c r="C40" s="3741">
        <f>$B$38-C39</f>
        <v>0</v>
      </c>
      <c r="D40" s="3741">
        <f t="shared" ref="D40:I40" si="7">$B$38-D39</f>
        <v>0</v>
      </c>
      <c r="E40" s="3741">
        <f t="shared" si="7"/>
        <v>0</v>
      </c>
      <c r="F40" s="3741">
        <f t="shared" si="7"/>
        <v>0</v>
      </c>
      <c r="G40" s="3741">
        <f t="shared" si="7"/>
        <v>0</v>
      </c>
      <c r="H40" s="3741">
        <f t="shared" si="7"/>
        <v>0</v>
      </c>
      <c r="I40" s="3741">
        <f t="shared" si="7"/>
        <v>0</v>
      </c>
      <c r="O40" s="50"/>
    </row>
    <row r="42" spans="1:29" s="872" customFormat="1" ht="15.75">
      <c r="A42" s="50" t="s">
        <v>3035</v>
      </c>
      <c r="D42" s="50"/>
      <c r="F42" s="1541"/>
      <c r="K42" s="50" t="s">
        <v>3036</v>
      </c>
      <c r="N42" s="50"/>
      <c r="P42" s="1541"/>
      <c r="U42" s="50" t="s">
        <v>423</v>
      </c>
      <c r="X42" s="50"/>
      <c r="Z42" s="1541"/>
    </row>
    <row r="43" spans="1:29" s="872" customFormat="1">
      <c r="D43" s="50"/>
      <c r="N43" s="50"/>
      <c r="X43" s="50"/>
    </row>
    <row r="44" spans="1:29" s="872" customFormat="1" ht="12.75" customHeight="1">
      <c r="A44" s="79"/>
      <c r="B44" s="3891" t="s">
        <v>632</v>
      </c>
      <c r="C44" s="3891"/>
      <c r="D44" s="3892" t="s">
        <v>409</v>
      </c>
      <c r="E44" s="3892"/>
      <c r="F44" s="3892"/>
      <c r="G44" s="3892"/>
      <c r="H44" s="3892"/>
      <c r="I44" s="3893"/>
      <c r="K44" s="79"/>
      <c r="L44" s="3869" t="s">
        <v>632</v>
      </c>
      <c r="M44" s="3870" t="s">
        <v>409</v>
      </c>
      <c r="N44" s="3870"/>
      <c r="O44" s="3870"/>
      <c r="P44" s="3870"/>
      <c r="Q44" s="3870"/>
      <c r="R44" s="3870"/>
      <c r="S44" s="3871"/>
      <c r="U44" s="79"/>
      <c r="V44" s="3869" t="s">
        <v>632</v>
      </c>
      <c r="W44" s="3870" t="s">
        <v>409</v>
      </c>
      <c r="X44" s="3870"/>
      <c r="Y44" s="3870"/>
      <c r="Z44" s="3870"/>
      <c r="AA44" s="3870"/>
      <c r="AB44" s="3870"/>
      <c r="AC44" s="3871"/>
    </row>
    <row r="45" spans="1:29" s="872" customFormat="1">
      <c r="A45" s="874"/>
      <c r="B45" s="3891"/>
      <c r="C45" s="3891"/>
      <c r="D45" s="3872"/>
      <c r="E45" s="3872"/>
      <c r="F45" s="3872"/>
      <c r="G45" s="3872"/>
      <c r="H45" s="3872"/>
      <c r="I45" s="3873"/>
      <c r="K45" s="874"/>
      <c r="L45" s="3869"/>
      <c r="M45" s="3872"/>
      <c r="N45" s="3872"/>
      <c r="O45" s="3872"/>
      <c r="P45" s="3872"/>
      <c r="Q45" s="3872"/>
      <c r="R45" s="3872"/>
      <c r="S45" s="3873"/>
      <c r="U45" s="874"/>
      <c r="V45" s="3869"/>
      <c r="W45" s="3872"/>
      <c r="X45" s="3872"/>
      <c r="Y45" s="3872"/>
      <c r="Z45" s="3872"/>
      <c r="AA45" s="3872"/>
      <c r="AB45" s="3872"/>
      <c r="AC45" s="3873"/>
    </row>
    <row r="46" spans="1:29" s="872" customFormat="1">
      <c r="A46" s="51"/>
      <c r="B46" s="1683">
        <v>2014</v>
      </c>
      <c r="C46" s="52">
        <v>2015</v>
      </c>
      <c r="D46" s="52">
        <v>2016</v>
      </c>
      <c r="E46" s="1681">
        <v>2017</v>
      </c>
      <c r="F46" s="52">
        <v>2018</v>
      </c>
      <c r="G46" s="1681">
        <v>2019</v>
      </c>
      <c r="H46" s="52">
        <v>2020</v>
      </c>
      <c r="I46" s="1682">
        <v>2021</v>
      </c>
      <c r="K46" s="51"/>
      <c r="L46" s="1683">
        <v>2014</v>
      </c>
      <c r="M46" s="52">
        <v>2015</v>
      </c>
      <c r="N46" s="52">
        <v>2016</v>
      </c>
      <c r="O46" s="1681">
        <v>2017</v>
      </c>
      <c r="P46" s="52">
        <v>2018</v>
      </c>
      <c r="Q46" s="1681">
        <v>2019</v>
      </c>
      <c r="R46" s="52">
        <v>2020</v>
      </c>
      <c r="S46" s="1682">
        <v>2021</v>
      </c>
      <c r="U46" s="51"/>
      <c r="V46" s="1683">
        <v>2014</v>
      </c>
      <c r="W46" s="52">
        <v>2015</v>
      </c>
      <c r="X46" s="52">
        <v>2016</v>
      </c>
      <c r="Y46" s="1681">
        <v>2017</v>
      </c>
      <c r="Z46" s="52">
        <v>2018</v>
      </c>
      <c r="AA46" s="1681">
        <v>2019</v>
      </c>
      <c r="AB46" s="52">
        <v>2020</v>
      </c>
      <c r="AC46" s="1682">
        <v>2021</v>
      </c>
    </row>
    <row r="47" spans="1:29" s="872" customFormat="1">
      <c r="A47" s="1542" t="s">
        <v>2179</v>
      </c>
      <c r="B47" s="3743"/>
      <c r="C47" s="3743"/>
      <c r="D47" s="3743"/>
      <c r="E47" s="3743"/>
      <c r="F47" s="3743"/>
      <c r="G47" s="3743"/>
      <c r="H47" s="3743"/>
      <c r="I47" s="3743"/>
      <c r="K47" s="1542" t="s">
        <v>2179</v>
      </c>
      <c r="L47" s="97">
        <f t="shared" ref="L47:S48" si="8">B39-B47</f>
        <v>0</v>
      </c>
      <c r="M47" s="97">
        <f t="shared" si="8"/>
        <v>0</v>
      </c>
      <c r="N47" s="97">
        <f t="shared" si="8"/>
        <v>0</v>
      </c>
      <c r="O47" s="97">
        <f t="shared" si="8"/>
        <v>0</v>
      </c>
      <c r="P47" s="97">
        <f t="shared" si="8"/>
        <v>0</v>
      </c>
      <c r="Q47" s="97">
        <f t="shared" si="8"/>
        <v>0</v>
      </c>
      <c r="R47" s="97">
        <f t="shared" si="8"/>
        <v>0</v>
      </c>
      <c r="S47" s="97">
        <f t="shared" si="8"/>
        <v>0</v>
      </c>
      <c r="U47" s="1542" t="s">
        <v>2177</v>
      </c>
      <c r="V47" s="1545" t="e">
        <f t="shared" ref="V47:AC47" si="9">(B39-B47)/B47</f>
        <v>#DIV/0!</v>
      </c>
      <c r="W47" s="1545" t="e">
        <f t="shared" si="9"/>
        <v>#DIV/0!</v>
      </c>
      <c r="X47" s="1545" t="e">
        <f t="shared" si="9"/>
        <v>#DIV/0!</v>
      </c>
      <c r="Y47" s="1545" t="e">
        <f t="shared" si="9"/>
        <v>#DIV/0!</v>
      </c>
      <c r="Z47" s="1545" t="e">
        <f t="shared" si="9"/>
        <v>#DIV/0!</v>
      </c>
      <c r="AA47" s="1545" t="e">
        <f t="shared" si="9"/>
        <v>#DIV/0!</v>
      </c>
      <c r="AB47" s="1545" t="e">
        <f t="shared" si="9"/>
        <v>#DIV/0!</v>
      </c>
      <c r="AC47" s="1545" t="e">
        <f t="shared" si="9"/>
        <v>#DIV/0!</v>
      </c>
    </row>
    <row r="48" spans="1:29" s="872" customFormat="1">
      <c r="A48" s="1542" t="s">
        <v>2180</v>
      </c>
      <c r="B48" s="3743"/>
      <c r="C48" s="3743"/>
      <c r="D48" s="3743"/>
      <c r="E48" s="3743"/>
      <c r="F48" s="3743"/>
      <c r="G48" s="3743"/>
      <c r="H48" s="3743"/>
      <c r="I48" s="3743"/>
      <c r="K48" s="1542" t="s">
        <v>2180</v>
      </c>
      <c r="L48" s="97">
        <f t="shared" si="8"/>
        <v>0</v>
      </c>
      <c r="M48" s="97">
        <f t="shared" si="8"/>
        <v>0</v>
      </c>
      <c r="N48" s="97">
        <f t="shared" si="8"/>
        <v>0</v>
      </c>
      <c r="O48" s="97">
        <f t="shared" si="8"/>
        <v>0</v>
      </c>
      <c r="P48" s="97">
        <f t="shared" si="8"/>
        <v>0</v>
      </c>
      <c r="Q48" s="97">
        <f t="shared" si="8"/>
        <v>0</v>
      </c>
      <c r="R48" s="97">
        <f t="shared" si="8"/>
        <v>0</v>
      </c>
      <c r="S48" s="97">
        <f t="shared" si="8"/>
        <v>0</v>
      </c>
      <c r="U48" s="1542"/>
      <c r="V48" s="97"/>
      <c r="W48" s="97"/>
      <c r="X48" s="97"/>
      <c r="Y48" s="97"/>
      <c r="Z48" s="97"/>
      <c r="AA48" s="97"/>
      <c r="AB48" s="97"/>
      <c r="AC48" s="97"/>
    </row>
    <row r="51" spans="1:9">
      <c r="A51" s="50" t="s">
        <v>2186</v>
      </c>
    </row>
    <row r="53" spans="1:9">
      <c r="A53" s="675"/>
      <c r="B53" s="1692">
        <v>2014</v>
      </c>
      <c r="C53" s="1686">
        <v>2015</v>
      </c>
      <c r="D53" s="1686">
        <v>2016</v>
      </c>
      <c r="E53" s="1693">
        <v>2017</v>
      </c>
      <c r="F53" s="1686">
        <v>2018</v>
      </c>
      <c r="G53" s="1693">
        <v>2019</v>
      </c>
      <c r="H53" s="1686">
        <v>2020</v>
      </c>
      <c r="I53" s="1694">
        <v>2021</v>
      </c>
    </row>
    <row r="54" spans="1:9">
      <c r="A54" s="1341" t="s">
        <v>2203</v>
      </c>
      <c r="B54" s="97"/>
      <c r="C54" s="97">
        <f>'7.4 PREs, Reports and Repairs '!$C$8</f>
        <v>0</v>
      </c>
      <c r="D54" s="1690"/>
      <c r="E54" s="1690"/>
      <c r="F54" s="1690"/>
      <c r="G54" s="1690"/>
      <c r="H54" s="1690"/>
      <c r="I54" s="1690"/>
    </row>
    <row r="55" spans="1:9">
      <c r="A55" s="1687"/>
      <c r="B55" s="1690"/>
      <c r="C55" s="1690"/>
      <c r="D55" s="1690"/>
      <c r="E55" s="1690"/>
      <c r="F55" s="1690"/>
      <c r="G55" s="1690"/>
      <c r="H55" s="1690"/>
      <c r="I55" s="1690"/>
    </row>
    <row r="56" spans="1:9">
      <c r="A56" s="1688" t="s">
        <v>1819</v>
      </c>
      <c r="B56" s="1691"/>
      <c r="C56" s="1691"/>
      <c r="D56" s="1691"/>
      <c r="E56" s="1691"/>
      <c r="F56" s="1691"/>
      <c r="G56" s="1691"/>
      <c r="H56" s="1691"/>
      <c r="I56" s="1691"/>
    </row>
    <row r="57" spans="1:9" ht="38.25">
      <c r="A57" s="1344" t="s">
        <v>1060</v>
      </c>
      <c r="B57" s="97"/>
      <c r="C57" s="97"/>
      <c r="D57" s="97">
        <f>'7.4 PREs, Reports and Repairs '!$C$11</f>
        <v>0</v>
      </c>
      <c r="E57" s="1691"/>
      <c r="F57" s="1691"/>
      <c r="G57" s="1691"/>
      <c r="H57" s="1691"/>
      <c r="I57" s="1691"/>
    </row>
    <row r="58" spans="1:9" ht="25.5">
      <c r="A58" s="1344" t="s">
        <v>2181</v>
      </c>
      <c r="B58" s="97"/>
      <c r="C58" s="97"/>
      <c r="D58" s="97">
        <f>'7.4 PREs, Reports and Repairs '!$C$12</f>
        <v>0</v>
      </c>
      <c r="E58" s="1689"/>
      <c r="F58" s="1689"/>
      <c r="G58" s="1689"/>
      <c r="H58" s="1689"/>
      <c r="I58" s="1689"/>
    </row>
    <row r="59" spans="1:9" ht="38.25">
      <c r="A59" s="1345" t="s">
        <v>2182</v>
      </c>
      <c r="B59" s="3283"/>
      <c r="C59" s="3283"/>
      <c r="D59" s="3283" t="str">
        <f>'7.4 PREs, Reports and Repairs '!$C$13</f>
        <v/>
      </c>
      <c r="E59" s="1689"/>
      <c r="F59" s="1689"/>
      <c r="G59" s="1689"/>
      <c r="H59" s="1689"/>
      <c r="I59" s="1689"/>
    </row>
    <row r="60" spans="1:9">
      <c r="A60" s="1346"/>
      <c r="B60" s="1689"/>
      <c r="C60" s="1689"/>
      <c r="D60" s="1689"/>
      <c r="E60" s="1689"/>
      <c r="F60" s="1689"/>
      <c r="G60" s="1689"/>
      <c r="H60" s="1689"/>
      <c r="I60" s="1689"/>
    </row>
    <row r="61" spans="1:9">
      <c r="A61" s="1343" t="s">
        <v>1820</v>
      </c>
      <c r="B61" s="1689"/>
      <c r="C61" s="1689"/>
      <c r="D61" s="1689"/>
      <c r="E61" s="1689"/>
      <c r="F61" s="1689"/>
      <c r="G61" s="1689"/>
      <c r="H61" s="1689"/>
      <c r="I61" s="1689"/>
    </row>
    <row r="62" spans="1:9" ht="38.25">
      <c r="A62" s="1344" t="s">
        <v>2479</v>
      </c>
      <c r="B62" s="97"/>
      <c r="C62" s="97"/>
      <c r="D62" s="97">
        <f>'7.4 PREs, Reports and Repairs '!$C$16</f>
        <v>0</v>
      </c>
      <c r="E62" s="1689"/>
      <c r="F62" s="1689"/>
      <c r="G62" s="1689"/>
      <c r="H62" s="1689"/>
      <c r="I62" s="1689"/>
    </row>
    <row r="63" spans="1:9" ht="25.5">
      <c r="A63" s="1344" t="s">
        <v>2184</v>
      </c>
      <c r="B63" s="97"/>
      <c r="C63" s="97"/>
      <c r="D63" s="97">
        <f>'7.4 PREs, Reports and Repairs '!$C$17</f>
        <v>0</v>
      </c>
      <c r="E63" s="1689"/>
      <c r="F63" s="1689"/>
      <c r="G63" s="1689"/>
      <c r="H63" s="1689"/>
      <c r="I63" s="1689"/>
    </row>
    <row r="64" spans="1:9" ht="38.25">
      <c r="A64" s="1345" t="s">
        <v>2183</v>
      </c>
      <c r="B64" s="3211"/>
      <c r="C64" s="3283"/>
      <c r="D64" s="3283" t="str">
        <f>'7.4 PREs, Reports and Repairs '!$C$18</f>
        <v/>
      </c>
      <c r="E64" s="1689"/>
      <c r="F64" s="1689"/>
      <c r="G64" s="1689"/>
      <c r="H64" s="1689"/>
      <c r="I64" s="1689"/>
    </row>
    <row r="65" spans="1:9" ht="38.25">
      <c r="A65" s="1345" t="s">
        <v>2189</v>
      </c>
      <c r="B65" s="3211"/>
      <c r="C65" s="3283"/>
      <c r="D65" s="3287"/>
      <c r="E65" s="1698"/>
      <c r="F65" s="1698"/>
      <c r="G65" s="1698"/>
      <c r="H65" s="1698"/>
      <c r="I65" s="1698"/>
    </row>
    <row r="67" spans="1:9">
      <c r="A67" s="50" t="s">
        <v>2187</v>
      </c>
    </row>
    <row r="68" spans="1:9">
      <c r="A68" s="50"/>
    </row>
    <row r="69" spans="1:9" ht="15">
      <c r="A69" s="1401"/>
      <c r="B69" s="1692">
        <v>2014</v>
      </c>
      <c r="C69" s="1686">
        <v>2015</v>
      </c>
      <c r="D69" s="1686">
        <v>2016</v>
      </c>
      <c r="E69" s="1693">
        <v>2017</v>
      </c>
      <c r="F69" s="1686">
        <v>2018</v>
      </c>
      <c r="G69" s="1693">
        <v>2019</v>
      </c>
      <c r="H69" s="1686">
        <v>2020</v>
      </c>
      <c r="I69" s="1694">
        <v>2021</v>
      </c>
    </row>
    <row r="70" spans="1:9" ht="51">
      <c r="A70" s="1697" t="s">
        <v>202</v>
      </c>
      <c r="B70" s="97"/>
      <c r="C70" s="97"/>
      <c r="D70" s="97">
        <f>SUM('7.1 Safety Outputs'!$H$9:$H$17)</f>
        <v>0</v>
      </c>
      <c r="E70" s="3646"/>
      <c r="F70" s="3646"/>
      <c r="G70" s="3646"/>
      <c r="H70" s="3646"/>
      <c r="I70" s="3646"/>
    </row>
    <row r="71" spans="1:9" ht="38.25">
      <c r="A71" s="1696" t="s">
        <v>208</v>
      </c>
      <c r="B71" s="97"/>
      <c r="C71" s="97"/>
      <c r="D71" s="97">
        <f>SUM('7.1 Safety Outputs'!$H$28:$H$36)</f>
        <v>0</v>
      </c>
      <c r="E71" s="1695"/>
      <c r="F71" s="1695"/>
      <c r="G71" s="1695"/>
      <c r="H71" s="1695"/>
      <c r="I71" s="1695"/>
    </row>
    <row r="73" spans="1:9">
      <c r="A73" s="50" t="s">
        <v>2188</v>
      </c>
    </row>
    <row r="74" spans="1:9">
      <c r="A74" s="50"/>
    </row>
    <row r="75" spans="1:9">
      <c r="A75" s="50"/>
      <c r="B75" s="1692">
        <v>2014</v>
      </c>
      <c r="C75" s="1686">
        <v>2015</v>
      </c>
      <c r="D75" s="1686">
        <v>2016</v>
      </c>
      <c r="E75" s="1693">
        <v>2017</v>
      </c>
      <c r="F75" s="1686">
        <v>2018</v>
      </c>
      <c r="G75" s="1693">
        <v>2019</v>
      </c>
      <c r="H75" s="1686">
        <v>2020</v>
      </c>
      <c r="I75" s="1694">
        <v>2021</v>
      </c>
    </row>
    <row r="76" spans="1:9" ht="25.5">
      <c r="A76" s="1696" t="s">
        <v>1880</v>
      </c>
      <c r="B76" s="97"/>
      <c r="C76" s="97"/>
      <c r="D76" s="97">
        <f>SUM('7.1 Safety Outputs'!$H$63:$H$71)</f>
        <v>0</v>
      </c>
      <c r="E76" s="3285"/>
      <c r="F76" s="3285"/>
      <c r="G76" s="3285"/>
      <c r="H76" s="3285"/>
      <c r="I76" s="3285"/>
    </row>
    <row r="79" spans="1:9">
      <c r="A79" s="50" t="s">
        <v>2204</v>
      </c>
    </row>
    <row r="81" spans="1:9">
      <c r="B81" s="1692">
        <v>2014</v>
      </c>
      <c r="C81" s="1686">
        <v>2015</v>
      </c>
      <c r="D81" s="1686">
        <v>2016</v>
      </c>
      <c r="E81" s="1693">
        <v>2017</v>
      </c>
      <c r="F81" s="1686">
        <v>2018</v>
      </c>
      <c r="G81" s="1693">
        <v>2019</v>
      </c>
      <c r="H81" s="1686">
        <v>2020</v>
      </c>
      <c r="I81" s="1694">
        <v>2021</v>
      </c>
    </row>
    <row r="82" spans="1:9" ht="25.5">
      <c r="A82" s="1696" t="s">
        <v>2205</v>
      </c>
      <c r="B82" s="3211"/>
      <c r="C82" s="3211"/>
      <c r="D82" s="3211" t="str">
        <f>+'5.6 UNC Sub Deducts'!$C$20</f>
        <v/>
      </c>
      <c r="E82" s="3286"/>
      <c r="F82" s="3286"/>
      <c r="G82" s="3286"/>
      <c r="H82" s="3286"/>
      <c r="I82" s="3286"/>
    </row>
    <row r="83" spans="1:9">
      <c r="A83" s="3281" t="s">
        <v>2818</v>
      </c>
      <c r="B83" s="3282"/>
      <c r="C83" s="3282"/>
      <c r="D83" s="3282" t="str">
        <f t="shared" ref="D83:I83" si="10">IF(ISERROR(+D82+C83),"",(+D82+C83))</f>
        <v/>
      </c>
      <c r="E83" s="3282" t="str">
        <f t="shared" si="10"/>
        <v/>
      </c>
      <c r="F83" s="3282" t="str">
        <f t="shared" si="10"/>
        <v/>
      </c>
      <c r="G83" s="3282" t="str">
        <f t="shared" si="10"/>
        <v/>
      </c>
      <c r="H83" s="3282" t="str">
        <f t="shared" si="10"/>
        <v/>
      </c>
      <c r="I83" s="3282" t="str">
        <f t="shared" si="10"/>
        <v/>
      </c>
    </row>
  </sheetData>
  <mergeCells count="16">
    <mergeCell ref="M44:S45"/>
    <mergeCell ref="V44:V45"/>
    <mergeCell ref="W44:AC45"/>
    <mergeCell ref="L44:L45"/>
    <mergeCell ref="B44:C45"/>
    <mergeCell ref="D44:I45"/>
    <mergeCell ref="B35:D36"/>
    <mergeCell ref="E35:I36"/>
    <mergeCell ref="L19:L20"/>
    <mergeCell ref="M19:S20"/>
    <mergeCell ref="V19:V20"/>
    <mergeCell ref="W19:AC20"/>
    <mergeCell ref="B9:D10"/>
    <mergeCell ref="E9:I10"/>
    <mergeCell ref="D19:I20"/>
    <mergeCell ref="B19:C20"/>
  </mergeCells>
  <dataValidations count="1">
    <dataValidation type="list" allowBlank="1" showInputMessage="1" showErrorMessage="1" sqref="A1">
      <formula1>A920:A925</formula1>
    </dataValidation>
  </dataValidations>
  <pageMargins left="0.70866141732283472" right="0.70866141732283472" top="0.74803149606299213" bottom="0.74803149606299213" header="0.31496062992125984" footer="0.31496062992125984"/>
  <pageSetup paperSize="8" scale="44" orientation="landscape"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AF126"/>
  <sheetViews>
    <sheetView zoomScaleNormal="100" workbookViewId="0">
      <selection activeCell="B125" sqref="B125"/>
    </sheetView>
  </sheetViews>
  <sheetFormatPr defaultRowHeight="12.75"/>
  <cols>
    <col min="1" max="1" width="30.85546875" customWidth="1"/>
    <col min="2" max="2" width="14.5703125" bestFit="1" customWidth="1"/>
    <col min="3" max="9" width="11.28515625" customWidth="1"/>
    <col min="10" max="10" width="14.5703125" bestFit="1" customWidth="1"/>
    <col min="12" max="12" width="29.42578125" customWidth="1"/>
    <col min="13" max="13" width="14.5703125" bestFit="1" customWidth="1"/>
    <col min="14" max="20" width="11.42578125" customWidth="1"/>
    <col min="21" max="21" width="14.5703125" bestFit="1" customWidth="1"/>
    <col min="23" max="23" width="29.5703125" customWidth="1"/>
    <col min="24" max="24" width="13.85546875" bestFit="1" customWidth="1"/>
    <col min="25" max="32" width="11.5703125" customWidth="1"/>
  </cols>
  <sheetData>
    <row r="1" spans="1:32" s="49" customFormat="1" ht="24.75">
      <c r="A1" s="127" t="str">
        <f>'Universal data'!A1</f>
        <v>Regulatory Reporting Pack</v>
      </c>
      <c r="B1" s="128"/>
      <c r="C1" s="128"/>
      <c r="D1" s="128"/>
      <c r="E1" s="128"/>
      <c r="F1" s="128"/>
      <c r="G1" s="128"/>
      <c r="H1" s="128"/>
      <c r="I1" s="128"/>
      <c r="J1" s="128"/>
      <c r="K1" s="128"/>
      <c r="L1" s="128"/>
      <c r="M1" s="128"/>
      <c r="N1" s="128"/>
      <c r="O1" s="128"/>
      <c r="P1" s="128"/>
      <c r="Q1" s="128"/>
      <c r="R1" s="128"/>
      <c r="S1" s="128"/>
      <c r="T1" s="128"/>
      <c r="U1" s="128"/>
      <c r="V1" s="128"/>
      <c r="W1" s="128"/>
      <c r="X1" s="128"/>
      <c r="Y1" s="128"/>
      <c r="Z1" s="128"/>
      <c r="AA1" s="128"/>
      <c r="AB1" s="128"/>
      <c r="AC1" s="128"/>
      <c r="AD1" s="128"/>
      <c r="AE1" s="128"/>
      <c r="AF1" s="128"/>
    </row>
    <row r="2" spans="1:32" s="49" customFormat="1" ht="24.75">
      <c r="A2" s="2186" t="str">
        <f>+'Universal data'!$A$2</f>
        <v>Master</v>
      </c>
      <c r="B2" s="128"/>
      <c r="C2" s="128"/>
      <c r="D2" s="128"/>
      <c r="E2" s="128"/>
      <c r="F2" s="128"/>
      <c r="G2" s="128"/>
      <c r="H2" s="128"/>
      <c r="I2" s="128"/>
      <c r="J2" s="128"/>
      <c r="K2" s="128"/>
      <c r="L2" s="128"/>
      <c r="M2" s="128"/>
      <c r="N2" s="128"/>
      <c r="O2" s="128"/>
      <c r="P2" s="128"/>
      <c r="Q2" s="128"/>
      <c r="R2" s="128"/>
      <c r="S2" s="128"/>
      <c r="T2" s="128"/>
      <c r="U2" s="128"/>
      <c r="V2" s="128"/>
      <c r="W2" s="128"/>
      <c r="X2" s="128"/>
      <c r="Y2" s="128"/>
      <c r="Z2" s="128"/>
      <c r="AA2" s="128"/>
      <c r="AB2" s="128"/>
      <c r="AC2" s="128"/>
      <c r="AD2" s="128"/>
      <c r="AE2" s="128"/>
      <c r="AF2" s="128"/>
    </row>
    <row r="3" spans="1:32" s="49" customFormat="1" ht="24.75">
      <c r="A3" s="2304" t="str">
        <f>+'Universal data'!A3</f>
        <v>2015/16</v>
      </c>
      <c r="B3" s="128"/>
      <c r="C3" s="128"/>
      <c r="D3" s="128"/>
      <c r="E3" s="128"/>
      <c r="F3" s="128"/>
      <c r="G3" s="128"/>
      <c r="H3" s="128"/>
      <c r="I3" s="128"/>
      <c r="J3" s="128"/>
      <c r="K3" s="128"/>
      <c r="L3" s="128"/>
      <c r="M3" s="128"/>
      <c r="N3" s="128"/>
      <c r="O3" s="128"/>
      <c r="P3" s="128"/>
      <c r="Q3" s="128"/>
      <c r="R3" s="128"/>
      <c r="S3" s="128"/>
      <c r="T3" s="128"/>
      <c r="U3" s="128"/>
      <c r="V3" s="128"/>
      <c r="W3" s="128"/>
      <c r="X3" s="128"/>
      <c r="Y3" s="128"/>
      <c r="Z3" s="128"/>
      <c r="AA3" s="128"/>
      <c r="AB3" s="128"/>
      <c r="AC3" s="128"/>
      <c r="AD3" s="128"/>
      <c r="AE3" s="128"/>
      <c r="AF3" s="128"/>
    </row>
    <row r="4" spans="1:32">
      <c r="A4" s="872"/>
      <c r="B4" s="872"/>
      <c r="C4" s="872"/>
      <c r="D4" s="50"/>
      <c r="E4" s="872"/>
      <c r="F4" s="872"/>
      <c r="G4" s="872"/>
      <c r="H4" s="872"/>
      <c r="I4" s="872"/>
      <c r="J4" s="872"/>
    </row>
    <row r="5" spans="1:32" ht="15">
      <c r="A5" s="237" t="s">
        <v>2498</v>
      </c>
      <c r="B5" s="872"/>
      <c r="C5" s="872"/>
      <c r="D5" s="50"/>
      <c r="E5" s="872"/>
      <c r="F5" s="872"/>
      <c r="G5" s="872"/>
      <c r="H5" s="872"/>
      <c r="I5" s="872"/>
      <c r="J5" s="872"/>
    </row>
    <row r="6" spans="1:32" ht="19.5">
      <c r="A6" s="231"/>
      <c r="B6" s="872"/>
      <c r="C6" s="872"/>
      <c r="D6" s="50"/>
      <c r="E6" s="872"/>
      <c r="F6" s="872"/>
      <c r="G6" s="872"/>
      <c r="H6" s="872"/>
      <c r="I6" s="872"/>
      <c r="J6" s="872"/>
    </row>
    <row r="7" spans="1:32" ht="15">
      <c r="A7" s="237" t="s">
        <v>2195</v>
      </c>
      <c r="B7" s="872"/>
      <c r="C7" s="872"/>
      <c r="D7" s="50"/>
      <c r="E7" s="872"/>
      <c r="F7" s="872"/>
      <c r="G7" s="872"/>
      <c r="H7" s="872"/>
      <c r="I7" s="872"/>
      <c r="J7" s="872"/>
    </row>
    <row r="8" spans="1:32">
      <c r="A8" s="872"/>
      <c r="B8" s="872"/>
      <c r="C8" s="872"/>
      <c r="D8" s="50"/>
      <c r="E8" s="872"/>
      <c r="F8" s="872"/>
      <c r="G8" s="872"/>
      <c r="H8" s="872"/>
      <c r="I8" s="872"/>
      <c r="J8" s="872"/>
    </row>
    <row r="9" spans="1:32" ht="14.25">
      <c r="A9" s="50" t="s">
        <v>2028</v>
      </c>
      <c r="B9" s="872"/>
      <c r="C9" s="872"/>
      <c r="D9" s="50"/>
      <c r="E9" s="872"/>
      <c r="F9" s="1541"/>
      <c r="G9" s="872"/>
      <c r="H9" s="872"/>
      <c r="I9" s="872"/>
      <c r="J9" s="872"/>
    </row>
    <row r="10" spans="1:32">
      <c r="A10" s="872"/>
      <c r="B10" s="872"/>
      <c r="C10" s="872"/>
      <c r="D10" s="50"/>
      <c r="E10" s="872"/>
      <c r="F10" s="872"/>
      <c r="G10" s="872"/>
      <c r="H10" s="872"/>
      <c r="I10" s="872"/>
      <c r="J10" s="872"/>
    </row>
    <row r="11" spans="1:32">
      <c r="A11" s="79"/>
      <c r="B11" s="4495" t="s">
        <v>632</v>
      </c>
      <c r="C11" s="4495"/>
      <c r="D11" s="4495"/>
      <c r="E11" s="4490" t="s">
        <v>409</v>
      </c>
      <c r="F11" s="4491"/>
      <c r="G11" s="4491"/>
      <c r="H11" s="4491"/>
      <c r="I11" s="4491"/>
      <c r="J11" s="4492"/>
    </row>
    <row r="12" spans="1:32">
      <c r="A12" s="874"/>
      <c r="B12" s="4495"/>
      <c r="C12" s="4495"/>
      <c r="D12" s="4495"/>
      <c r="E12" s="3857"/>
      <c r="F12" s="3858"/>
      <c r="G12" s="3858"/>
      <c r="H12" s="3858"/>
      <c r="I12" s="3858"/>
      <c r="J12" s="3859"/>
    </row>
    <row r="13" spans="1:32" ht="25.5">
      <c r="A13" s="51"/>
      <c r="B13" s="1535">
        <v>2014</v>
      </c>
      <c r="C13" s="52">
        <v>2015</v>
      </c>
      <c r="D13" s="52">
        <v>2016</v>
      </c>
      <c r="E13" s="1533">
        <v>2017</v>
      </c>
      <c r="F13" s="52">
        <v>2018</v>
      </c>
      <c r="G13" s="1533">
        <v>2019</v>
      </c>
      <c r="H13" s="52">
        <v>2020</v>
      </c>
      <c r="I13" s="1534">
        <v>2021</v>
      </c>
      <c r="J13" s="58" t="s">
        <v>411</v>
      </c>
    </row>
    <row r="14" spans="1:32">
      <c r="A14" s="1542" t="s">
        <v>2025</v>
      </c>
      <c r="B14" s="97">
        <f>+B23</f>
        <v>0</v>
      </c>
      <c r="C14" s="97">
        <f>+C23</f>
        <v>0</v>
      </c>
      <c r="D14" s="97">
        <f>'7.2 Reliability Outputs'!$B$21</f>
        <v>0</v>
      </c>
      <c r="E14" s="3285"/>
      <c r="F14" s="3285"/>
      <c r="G14" s="3285"/>
      <c r="H14" s="3285"/>
      <c r="I14" s="3285"/>
      <c r="J14" s="97">
        <f>SUM(B14:I14)</f>
        <v>0</v>
      </c>
    </row>
    <row r="15" spans="1:32">
      <c r="A15" s="1542" t="s">
        <v>2026</v>
      </c>
      <c r="B15" s="97">
        <f>+B24</f>
        <v>0</v>
      </c>
      <c r="C15" s="97">
        <f>+C24</f>
        <v>0</v>
      </c>
      <c r="D15" s="97">
        <f>'7.2 Reliability Outputs'!$B$40</f>
        <v>0</v>
      </c>
      <c r="E15" s="3285"/>
      <c r="F15" s="3285"/>
      <c r="G15" s="3285"/>
      <c r="H15" s="3285"/>
      <c r="I15" s="3285"/>
      <c r="J15" s="97">
        <f>SUM(B15:I15)</f>
        <v>0</v>
      </c>
    </row>
    <row r="16" spans="1:32">
      <c r="A16" s="1542" t="s">
        <v>2027</v>
      </c>
      <c r="B16" s="97">
        <f>SUM(B14:B15)</f>
        <v>0</v>
      </c>
      <c r="C16" s="97">
        <f>SUM(C14:C15)</f>
        <v>0</v>
      </c>
      <c r="D16" s="97">
        <f t="shared" ref="D16" si="0">SUM(D14:D15)</f>
        <v>0</v>
      </c>
      <c r="E16" s="97">
        <f t="shared" ref="E16:I16" si="1">SUM(E14:E15)</f>
        <v>0</v>
      </c>
      <c r="F16" s="97">
        <f t="shared" si="1"/>
        <v>0</v>
      </c>
      <c r="G16" s="97">
        <f t="shared" si="1"/>
        <v>0</v>
      </c>
      <c r="H16" s="97">
        <f t="shared" si="1"/>
        <v>0</v>
      </c>
      <c r="I16" s="97">
        <f t="shared" si="1"/>
        <v>0</v>
      </c>
      <c r="J16" s="97">
        <f>SUM(B16:I16)</f>
        <v>0</v>
      </c>
    </row>
    <row r="18" spans="1:32" ht="14.25">
      <c r="A18" s="50" t="s">
        <v>2029</v>
      </c>
      <c r="B18" s="872"/>
      <c r="C18" s="872"/>
      <c r="D18" s="50"/>
      <c r="E18" s="872"/>
      <c r="F18" s="1541"/>
      <c r="G18" s="872"/>
      <c r="H18" s="872"/>
      <c r="I18" s="872"/>
      <c r="J18" s="872"/>
      <c r="L18" s="50" t="s">
        <v>422</v>
      </c>
      <c r="M18" s="872"/>
      <c r="N18" s="872"/>
      <c r="O18" s="50"/>
      <c r="P18" s="872"/>
      <c r="Q18" s="1541"/>
      <c r="R18" s="872"/>
      <c r="S18" s="872"/>
      <c r="T18" s="872"/>
      <c r="U18" s="872"/>
      <c r="W18" s="50" t="s">
        <v>423</v>
      </c>
      <c r="X18" s="872"/>
      <c r="Y18" s="872"/>
      <c r="Z18" s="50"/>
      <c r="AA18" s="872"/>
      <c r="AB18" s="1541"/>
      <c r="AC18" s="872"/>
      <c r="AD18" s="872"/>
      <c r="AE18" s="872"/>
      <c r="AF18" s="872"/>
    </row>
    <row r="19" spans="1:32">
      <c r="A19" s="872"/>
      <c r="B19" s="872"/>
      <c r="C19" s="872"/>
      <c r="D19" s="50"/>
      <c r="E19" s="872"/>
      <c r="F19" s="872"/>
      <c r="G19" s="872"/>
      <c r="H19" s="872"/>
      <c r="I19" s="872"/>
      <c r="J19" s="872"/>
      <c r="L19" s="872"/>
      <c r="M19" s="872"/>
      <c r="N19" s="872"/>
      <c r="O19" s="50"/>
      <c r="P19" s="872"/>
      <c r="Q19" s="872"/>
      <c r="R19" s="872"/>
      <c r="S19" s="872"/>
      <c r="T19" s="872"/>
      <c r="U19" s="872"/>
      <c r="W19" s="872"/>
      <c r="X19" s="872"/>
      <c r="Y19" s="872"/>
      <c r="Z19" s="50"/>
      <c r="AA19" s="872"/>
      <c r="AB19" s="872"/>
      <c r="AC19" s="872"/>
      <c r="AD19" s="872"/>
      <c r="AE19" s="872"/>
      <c r="AF19" s="872"/>
    </row>
    <row r="20" spans="1:32">
      <c r="A20" s="79"/>
      <c r="B20" s="3891" t="s">
        <v>632</v>
      </c>
      <c r="C20" s="3891"/>
      <c r="D20" s="4496" t="s">
        <v>409</v>
      </c>
      <c r="E20" s="3892"/>
      <c r="F20" s="3892"/>
      <c r="G20" s="3892"/>
      <c r="H20" s="3892"/>
      <c r="I20" s="3892"/>
      <c r="J20" s="3893"/>
      <c r="L20" s="79"/>
      <c r="M20" s="3869" t="s">
        <v>632</v>
      </c>
      <c r="N20" s="3870" t="s">
        <v>409</v>
      </c>
      <c r="O20" s="3870"/>
      <c r="P20" s="3870"/>
      <c r="Q20" s="3870"/>
      <c r="R20" s="3870"/>
      <c r="S20" s="3870"/>
      <c r="T20" s="3871"/>
      <c r="U20" s="1007"/>
      <c r="W20" s="79"/>
      <c r="X20" s="3869" t="s">
        <v>632</v>
      </c>
      <c r="Y20" s="3870" t="s">
        <v>409</v>
      </c>
      <c r="Z20" s="3870"/>
      <c r="AA20" s="3870"/>
      <c r="AB20" s="3870"/>
      <c r="AC20" s="3870"/>
      <c r="AD20" s="3870"/>
      <c r="AE20" s="3871"/>
      <c r="AF20" s="1007"/>
    </row>
    <row r="21" spans="1:32">
      <c r="A21" s="874"/>
      <c r="B21" s="3891"/>
      <c r="C21" s="3891"/>
      <c r="D21" s="3874"/>
      <c r="E21" s="3872"/>
      <c r="F21" s="3872"/>
      <c r="G21" s="3872"/>
      <c r="H21" s="3872"/>
      <c r="I21" s="3872"/>
      <c r="J21" s="3873"/>
      <c r="L21" s="874"/>
      <c r="M21" s="3869"/>
      <c r="N21" s="3872"/>
      <c r="O21" s="3872"/>
      <c r="P21" s="3872"/>
      <c r="Q21" s="3872"/>
      <c r="R21" s="3872"/>
      <c r="S21" s="3872"/>
      <c r="T21" s="3873"/>
      <c r="U21" s="1536"/>
      <c r="W21" s="874"/>
      <c r="X21" s="3869"/>
      <c r="Y21" s="3872"/>
      <c r="Z21" s="3872"/>
      <c r="AA21" s="3872"/>
      <c r="AB21" s="3872"/>
      <c r="AC21" s="3872"/>
      <c r="AD21" s="3872"/>
      <c r="AE21" s="3873"/>
      <c r="AF21" s="1536"/>
    </row>
    <row r="22" spans="1:32" ht="51" customHeight="1">
      <c r="A22" s="51"/>
      <c r="B22" s="1535">
        <v>2014</v>
      </c>
      <c r="C22" s="52">
        <v>2015</v>
      </c>
      <c r="D22" s="52">
        <v>2016</v>
      </c>
      <c r="E22" s="1533">
        <v>2017</v>
      </c>
      <c r="F22" s="52">
        <v>2018</v>
      </c>
      <c r="G22" s="1533">
        <v>2019</v>
      </c>
      <c r="H22" s="52">
        <v>2020</v>
      </c>
      <c r="I22" s="1534">
        <v>2021</v>
      </c>
      <c r="J22" s="58" t="s">
        <v>411</v>
      </c>
      <c r="L22" s="51"/>
      <c r="M22" s="1535">
        <v>2014</v>
      </c>
      <c r="N22" s="52">
        <v>2015</v>
      </c>
      <c r="O22" s="52">
        <v>2016</v>
      </c>
      <c r="P22" s="1533">
        <v>2017</v>
      </c>
      <c r="Q22" s="52">
        <v>2018</v>
      </c>
      <c r="R22" s="1533">
        <v>2019</v>
      </c>
      <c r="S22" s="52">
        <v>2020</v>
      </c>
      <c r="T22" s="1534">
        <v>2021</v>
      </c>
      <c r="U22" s="58" t="s">
        <v>411</v>
      </c>
      <c r="W22" s="51"/>
      <c r="X22" s="1535">
        <v>2014</v>
      </c>
      <c r="Y22" s="52">
        <v>2015</v>
      </c>
      <c r="Z22" s="52">
        <v>2016</v>
      </c>
      <c r="AA22" s="1533">
        <v>2017</v>
      </c>
      <c r="AB22" s="52">
        <v>2018</v>
      </c>
      <c r="AC22" s="1533">
        <v>2019</v>
      </c>
      <c r="AD22" s="52">
        <v>2020</v>
      </c>
      <c r="AE22" s="1534">
        <v>2021</v>
      </c>
      <c r="AF22" s="58" t="s">
        <v>411</v>
      </c>
    </row>
    <row r="23" spans="1:32">
      <c r="A23" s="1542" t="s">
        <v>2025</v>
      </c>
      <c r="B23" s="97"/>
      <c r="C23" s="97"/>
      <c r="D23" s="97"/>
      <c r="E23" s="97"/>
      <c r="F23" s="97"/>
      <c r="G23" s="97"/>
      <c r="H23" s="97"/>
      <c r="I23" s="97"/>
      <c r="J23" s="97">
        <f>SUM(B23:I23)</f>
        <v>0</v>
      </c>
      <c r="L23" s="1542" t="s">
        <v>2025</v>
      </c>
      <c r="M23" s="97">
        <f>B14-B23</f>
        <v>0</v>
      </c>
      <c r="N23" s="97">
        <f t="shared" ref="N23:U25" si="2">C14-C23</f>
        <v>0</v>
      </c>
      <c r="O23" s="97">
        <f t="shared" si="2"/>
        <v>0</v>
      </c>
      <c r="P23" s="97">
        <f t="shared" si="2"/>
        <v>0</v>
      </c>
      <c r="Q23" s="97">
        <f t="shared" si="2"/>
        <v>0</v>
      </c>
      <c r="R23" s="97">
        <f t="shared" si="2"/>
        <v>0</v>
      </c>
      <c r="S23" s="97">
        <f t="shared" si="2"/>
        <v>0</v>
      </c>
      <c r="T23" s="97">
        <f t="shared" si="2"/>
        <v>0</v>
      </c>
      <c r="U23" s="97">
        <f t="shared" si="2"/>
        <v>0</v>
      </c>
      <c r="W23" s="1542" t="s">
        <v>2025</v>
      </c>
      <c r="X23" s="1545" t="e">
        <f>M23/B23</f>
        <v>#DIV/0!</v>
      </c>
      <c r="Y23" s="1545" t="e">
        <f t="shared" ref="Y23:AF25" si="3">N23/C23</f>
        <v>#DIV/0!</v>
      </c>
      <c r="Z23" s="1545" t="e">
        <f t="shared" si="3"/>
        <v>#DIV/0!</v>
      </c>
      <c r="AA23" s="1545" t="e">
        <f t="shared" si="3"/>
        <v>#DIV/0!</v>
      </c>
      <c r="AB23" s="1545" t="e">
        <f t="shared" si="3"/>
        <v>#DIV/0!</v>
      </c>
      <c r="AC23" s="1545" t="e">
        <f t="shared" si="3"/>
        <v>#DIV/0!</v>
      </c>
      <c r="AD23" s="1545" t="e">
        <f t="shared" si="3"/>
        <v>#DIV/0!</v>
      </c>
      <c r="AE23" s="1545" t="e">
        <f t="shared" si="3"/>
        <v>#DIV/0!</v>
      </c>
      <c r="AF23" s="1545" t="e">
        <f t="shared" si="3"/>
        <v>#DIV/0!</v>
      </c>
    </row>
    <row r="24" spans="1:32">
      <c r="A24" s="1542" t="s">
        <v>2026</v>
      </c>
      <c r="B24" s="97"/>
      <c r="C24" s="97"/>
      <c r="D24" s="97"/>
      <c r="E24" s="97"/>
      <c r="F24" s="97"/>
      <c r="G24" s="97"/>
      <c r="H24" s="97"/>
      <c r="I24" s="97"/>
      <c r="J24" s="97">
        <f>SUM(B24:I24)</f>
        <v>0</v>
      </c>
      <c r="L24" s="1542" t="s">
        <v>2026</v>
      </c>
      <c r="M24" s="97">
        <f>B15-B24</f>
        <v>0</v>
      </c>
      <c r="N24" s="97">
        <f t="shared" si="2"/>
        <v>0</v>
      </c>
      <c r="O24" s="97">
        <f t="shared" si="2"/>
        <v>0</v>
      </c>
      <c r="P24" s="97">
        <f t="shared" si="2"/>
        <v>0</v>
      </c>
      <c r="Q24" s="97">
        <f t="shared" si="2"/>
        <v>0</v>
      </c>
      <c r="R24" s="97">
        <f t="shared" si="2"/>
        <v>0</v>
      </c>
      <c r="S24" s="97">
        <f t="shared" si="2"/>
        <v>0</v>
      </c>
      <c r="T24" s="97">
        <f t="shared" si="2"/>
        <v>0</v>
      </c>
      <c r="U24" s="97">
        <f t="shared" si="2"/>
        <v>0</v>
      </c>
      <c r="W24" s="1542" t="s">
        <v>2026</v>
      </c>
      <c r="X24" s="1545" t="e">
        <f>M24/B24</f>
        <v>#DIV/0!</v>
      </c>
      <c r="Y24" s="1545" t="e">
        <f t="shared" si="3"/>
        <v>#DIV/0!</v>
      </c>
      <c r="Z24" s="1545" t="e">
        <f t="shared" si="3"/>
        <v>#DIV/0!</v>
      </c>
      <c r="AA24" s="1545" t="e">
        <f t="shared" si="3"/>
        <v>#DIV/0!</v>
      </c>
      <c r="AB24" s="1545" t="e">
        <f t="shared" si="3"/>
        <v>#DIV/0!</v>
      </c>
      <c r="AC24" s="1545" t="e">
        <f t="shared" si="3"/>
        <v>#DIV/0!</v>
      </c>
      <c r="AD24" s="1545" t="e">
        <f t="shared" si="3"/>
        <v>#DIV/0!</v>
      </c>
      <c r="AE24" s="1545" t="e">
        <f t="shared" si="3"/>
        <v>#DIV/0!</v>
      </c>
      <c r="AF24" s="1545" t="e">
        <f t="shared" si="3"/>
        <v>#DIV/0!</v>
      </c>
    </row>
    <row r="25" spans="1:32">
      <c r="A25" s="1542" t="s">
        <v>2027</v>
      </c>
      <c r="B25" s="97"/>
      <c r="C25" s="97"/>
      <c r="D25" s="97"/>
      <c r="E25" s="97"/>
      <c r="F25" s="97"/>
      <c r="G25" s="97"/>
      <c r="H25" s="97"/>
      <c r="I25" s="97"/>
      <c r="J25" s="97">
        <f>SUM(B25:I25)</f>
        <v>0</v>
      </c>
      <c r="L25" s="1542" t="s">
        <v>2027</v>
      </c>
      <c r="M25" s="97">
        <f>B16-B25</f>
        <v>0</v>
      </c>
      <c r="N25" s="97">
        <f t="shared" si="2"/>
        <v>0</v>
      </c>
      <c r="O25" s="97">
        <f t="shared" si="2"/>
        <v>0</v>
      </c>
      <c r="P25" s="97">
        <f t="shared" si="2"/>
        <v>0</v>
      </c>
      <c r="Q25" s="97">
        <f t="shared" si="2"/>
        <v>0</v>
      </c>
      <c r="R25" s="97">
        <f t="shared" si="2"/>
        <v>0</v>
      </c>
      <c r="S25" s="97">
        <f t="shared" si="2"/>
        <v>0</v>
      </c>
      <c r="T25" s="97">
        <f t="shared" si="2"/>
        <v>0</v>
      </c>
      <c r="U25" s="97">
        <f t="shared" si="2"/>
        <v>0</v>
      </c>
      <c r="W25" s="1542" t="s">
        <v>2027</v>
      </c>
      <c r="X25" s="1545" t="e">
        <f>M25/B25</f>
        <v>#DIV/0!</v>
      </c>
      <c r="Y25" s="1545" t="e">
        <f t="shared" si="3"/>
        <v>#DIV/0!</v>
      </c>
      <c r="Z25" s="1545" t="e">
        <f t="shared" si="3"/>
        <v>#DIV/0!</v>
      </c>
      <c r="AA25" s="1545" t="e">
        <f t="shared" si="3"/>
        <v>#DIV/0!</v>
      </c>
      <c r="AB25" s="1545" t="e">
        <f t="shared" si="3"/>
        <v>#DIV/0!</v>
      </c>
      <c r="AC25" s="1545" t="e">
        <f t="shared" si="3"/>
        <v>#DIV/0!</v>
      </c>
      <c r="AD25" s="1545" t="e">
        <f t="shared" si="3"/>
        <v>#DIV/0!</v>
      </c>
      <c r="AE25" s="1545" t="e">
        <f t="shared" si="3"/>
        <v>#DIV/0!</v>
      </c>
      <c r="AF25" s="1545" t="e">
        <f t="shared" si="3"/>
        <v>#DIV/0!</v>
      </c>
    </row>
    <row r="27" spans="1:32" ht="14.25">
      <c r="A27" s="50" t="s">
        <v>2030</v>
      </c>
      <c r="B27" s="872"/>
      <c r="C27" s="872"/>
      <c r="D27" s="50"/>
      <c r="E27" s="872"/>
      <c r="F27" s="1541"/>
      <c r="G27" s="872"/>
      <c r="H27" s="872"/>
      <c r="I27" s="872"/>
      <c r="J27" s="872"/>
      <c r="L27" s="50" t="s">
        <v>424</v>
      </c>
      <c r="M27" s="872"/>
      <c r="N27" s="872"/>
      <c r="O27" s="50"/>
      <c r="P27" s="872"/>
      <c r="Q27" s="1541"/>
      <c r="R27" s="872"/>
      <c r="S27" s="872"/>
      <c r="T27" s="872"/>
      <c r="U27" s="872"/>
      <c r="W27" s="50" t="s">
        <v>424</v>
      </c>
      <c r="X27" s="872"/>
      <c r="Y27" s="872"/>
      <c r="Z27" s="50"/>
      <c r="AA27" s="872"/>
      <c r="AB27" s="1541"/>
      <c r="AC27" s="872"/>
      <c r="AD27" s="872"/>
      <c r="AE27" s="872"/>
      <c r="AF27" s="872"/>
    </row>
    <row r="28" spans="1:32">
      <c r="A28" s="872"/>
      <c r="B28" s="872"/>
      <c r="C28" s="872"/>
      <c r="D28" s="50"/>
      <c r="E28" s="872"/>
      <c r="F28" s="872"/>
      <c r="G28" s="872"/>
      <c r="H28" s="872"/>
      <c r="I28" s="872"/>
      <c r="J28" s="872"/>
      <c r="L28" s="872"/>
      <c r="M28" s="872"/>
      <c r="N28" s="872"/>
      <c r="O28" s="50"/>
      <c r="P28" s="872"/>
      <c r="Q28" s="872"/>
      <c r="R28" s="872"/>
      <c r="S28" s="872"/>
      <c r="T28" s="872"/>
      <c r="U28" s="872"/>
      <c r="W28" s="872"/>
      <c r="X28" s="872"/>
      <c r="Y28" s="872"/>
      <c r="Z28" s="50"/>
      <c r="AA28" s="872"/>
      <c r="AB28" s="872"/>
      <c r="AC28" s="872"/>
      <c r="AD28" s="872"/>
      <c r="AE28" s="872"/>
      <c r="AF28" s="872"/>
    </row>
    <row r="29" spans="1:32" ht="25.5">
      <c r="A29" s="51"/>
      <c r="B29" s="1543" t="s">
        <v>651</v>
      </c>
      <c r="C29" s="872"/>
      <c r="D29" s="872"/>
      <c r="E29" s="872"/>
      <c r="F29" s="872"/>
      <c r="G29" s="872"/>
      <c r="H29" s="50"/>
      <c r="I29" s="872"/>
      <c r="J29" s="872"/>
      <c r="L29" s="1544"/>
      <c r="M29" s="1543" t="s">
        <v>651</v>
      </c>
      <c r="N29" s="872"/>
      <c r="O29" s="872"/>
      <c r="P29" s="872"/>
      <c r="Q29" s="872"/>
      <c r="R29" s="872"/>
      <c r="S29" s="50"/>
      <c r="T29" s="872"/>
      <c r="U29" s="872"/>
      <c r="W29" s="51"/>
      <c r="X29" s="1543" t="s">
        <v>651</v>
      </c>
      <c r="Y29" s="872"/>
      <c r="Z29" s="872"/>
      <c r="AA29" s="872"/>
      <c r="AB29" s="872"/>
      <c r="AC29" s="872"/>
      <c r="AD29" s="50"/>
      <c r="AE29" s="872"/>
      <c r="AF29" s="872"/>
    </row>
    <row r="30" spans="1:32">
      <c r="A30" s="1542" t="s">
        <v>2025</v>
      </c>
      <c r="B30" s="97"/>
      <c r="C30" s="872"/>
      <c r="D30" s="872"/>
      <c r="E30" s="872"/>
      <c r="F30" s="872"/>
      <c r="G30" s="872"/>
      <c r="H30" s="50"/>
      <c r="I30" s="872"/>
      <c r="J30" s="872"/>
      <c r="L30" s="1542" t="s">
        <v>2025</v>
      </c>
      <c r="M30" s="97">
        <f>J14-B30</f>
        <v>0</v>
      </c>
      <c r="N30" s="872"/>
      <c r="O30" s="872"/>
      <c r="P30" s="872"/>
      <c r="Q30" s="872"/>
      <c r="R30" s="872"/>
      <c r="S30" s="50"/>
      <c r="T30" s="872"/>
      <c r="U30" s="872"/>
      <c r="W30" s="1542" t="s">
        <v>2025</v>
      </c>
      <c r="X30" s="1545" t="e">
        <f>M30/B30</f>
        <v>#DIV/0!</v>
      </c>
      <c r="Y30" s="872"/>
      <c r="Z30" s="872"/>
      <c r="AA30" s="872"/>
      <c r="AB30" s="872"/>
      <c r="AC30" s="872"/>
      <c r="AD30" s="50"/>
      <c r="AE30" s="872"/>
      <c r="AF30" s="872"/>
    </row>
    <row r="31" spans="1:32">
      <c r="A31" s="1542" t="s">
        <v>2026</v>
      </c>
      <c r="B31" s="97"/>
      <c r="L31" s="1542" t="s">
        <v>2026</v>
      </c>
      <c r="M31" s="97">
        <f>J15-B31</f>
        <v>0</v>
      </c>
      <c r="W31" s="1542" t="s">
        <v>2026</v>
      </c>
      <c r="X31" s="1545" t="e">
        <f>M31/B31</f>
        <v>#DIV/0!</v>
      </c>
    </row>
    <row r="32" spans="1:32">
      <c r="A32" s="1542" t="s">
        <v>2027</v>
      </c>
      <c r="B32" s="97"/>
      <c r="L32" s="1542" t="s">
        <v>2027</v>
      </c>
      <c r="M32" s="97">
        <f>J16-B32</f>
        <v>0</v>
      </c>
      <c r="W32" s="1542" t="s">
        <v>2027</v>
      </c>
      <c r="X32" s="1545" t="e">
        <f>M32/B32</f>
        <v>#DIV/0!</v>
      </c>
    </row>
    <row r="34" spans="1:32" ht="14.25">
      <c r="A34" s="50" t="s">
        <v>2031</v>
      </c>
      <c r="B34" s="872"/>
      <c r="C34" s="872"/>
      <c r="D34" s="50"/>
      <c r="E34" s="872"/>
      <c r="F34" s="1541"/>
      <c r="G34" s="872"/>
      <c r="H34" s="872"/>
      <c r="I34" s="872"/>
      <c r="J34" s="872"/>
    </row>
    <row r="35" spans="1:32">
      <c r="A35" s="872"/>
      <c r="B35" s="872"/>
      <c r="C35" s="872"/>
      <c r="D35" s="50"/>
      <c r="E35" s="872"/>
      <c r="F35" s="872"/>
      <c r="G35" s="872"/>
      <c r="H35" s="872"/>
      <c r="I35" s="872"/>
      <c r="J35" s="872"/>
    </row>
    <row r="36" spans="1:32">
      <c r="A36" s="79"/>
      <c r="B36" s="4495" t="s">
        <v>632</v>
      </c>
      <c r="C36" s="4495"/>
      <c r="D36" s="4495"/>
      <c r="E36" s="4490" t="s">
        <v>409</v>
      </c>
      <c r="F36" s="4491"/>
      <c r="G36" s="4491"/>
      <c r="H36" s="4491"/>
      <c r="I36" s="4491"/>
      <c r="J36" s="4492"/>
    </row>
    <row r="37" spans="1:32">
      <c r="A37" s="874"/>
      <c r="B37" s="4495"/>
      <c r="C37" s="4495"/>
      <c r="D37" s="4495"/>
      <c r="E37" s="3857"/>
      <c r="F37" s="3858"/>
      <c r="G37" s="3858"/>
      <c r="H37" s="3858"/>
      <c r="I37" s="3858"/>
      <c r="J37" s="3859"/>
    </row>
    <row r="38" spans="1:32" ht="25.5">
      <c r="A38" s="51"/>
      <c r="B38" s="1535">
        <v>2014</v>
      </c>
      <c r="C38" s="52">
        <v>2015</v>
      </c>
      <c r="D38" s="52">
        <v>2016</v>
      </c>
      <c r="E38" s="1533">
        <v>2017</v>
      </c>
      <c r="F38" s="52">
        <v>2018</v>
      </c>
      <c r="G38" s="1533">
        <v>2019</v>
      </c>
      <c r="H38" s="52">
        <v>2020</v>
      </c>
      <c r="I38" s="1534">
        <v>2021</v>
      </c>
      <c r="J38" s="58" t="s">
        <v>411</v>
      </c>
    </row>
    <row r="39" spans="1:32">
      <c r="A39" s="1542" t="s">
        <v>2025</v>
      </c>
      <c r="B39" s="97">
        <f>+B48</f>
        <v>0</v>
      </c>
      <c r="C39" s="97">
        <f>+C48</f>
        <v>0</v>
      </c>
      <c r="D39" s="97">
        <f>+'7.2 Reliability Outputs'!$C$21/1000000</f>
        <v>0</v>
      </c>
      <c r="E39" s="3285"/>
      <c r="F39" s="3285"/>
      <c r="G39" s="3285"/>
      <c r="H39" s="3285"/>
      <c r="I39" s="3285"/>
      <c r="J39" s="97">
        <f>SUM(B39:I39)</f>
        <v>0</v>
      </c>
    </row>
    <row r="40" spans="1:32">
      <c r="A40" s="1542" t="s">
        <v>2026</v>
      </c>
      <c r="B40" s="97">
        <f>+B49</f>
        <v>0</v>
      </c>
      <c r="C40" s="97">
        <f>+C49</f>
        <v>0</v>
      </c>
      <c r="D40" s="97">
        <f>+'7.2 Reliability Outputs'!$C$40/1000000</f>
        <v>0</v>
      </c>
      <c r="E40" s="3285"/>
      <c r="F40" s="3285"/>
      <c r="G40" s="3285"/>
      <c r="H40" s="3285"/>
      <c r="I40" s="3285"/>
      <c r="J40" s="97">
        <f>SUM(B40:I40)</f>
        <v>0</v>
      </c>
    </row>
    <row r="41" spans="1:32">
      <c r="A41" s="1542" t="s">
        <v>2027</v>
      </c>
      <c r="B41" s="97">
        <f t="shared" ref="B41:I41" si="4">SUM(B39:B40)</f>
        <v>0</v>
      </c>
      <c r="C41" s="97">
        <f t="shared" si="4"/>
        <v>0</v>
      </c>
      <c r="D41" s="97">
        <f t="shared" si="4"/>
        <v>0</v>
      </c>
      <c r="E41" s="97">
        <f t="shared" si="4"/>
        <v>0</v>
      </c>
      <c r="F41" s="97">
        <f t="shared" si="4"/>
        <v>0</v>
      </c>
      <c r="G41" s="97">
        <f t="shared" si="4"/>
        <v>0</v>
      </c>
      <c r="H41" s="97">
        <f t="shared" si="4"/>
        <v>0</v>
      </c>
      <c r="I41" s="97">
        <f t="shared" si="4"/>
        <v>0</v>
      </c>
      <c r="J41" s="97">
        <f>SUM(B41:I41)</f>
        <v>0</v>
      </c>
    </row>
    <row r="43" spans="1:32" ht="14.25">
      <c r="A43" s="50" t="s">
        <v>2032</v>
      </c>
      <c r="B43" s="872"/>
      <c r="C43" s="872"/>
      <c r="D43" s="50"/>
      <c r="E43" s="872"/>
      <c r="F43" s="1541"/>
      <c r="G43" s="872"/>
      <c r="H43" s="872"/>
      <c r="I43" s="872"/>
      <c r="J43" s="872"/>
      <c r="L43" s="50" t="s">
        <v>422</v>
      </c>
      <c r="M43" s="872"/>
      <c r="N43" s="872"/>
      <c r="O43" s="50"/>
      <c r="P43" s="872"/>
      <c r="Q43" s="1541"/>
      <c r="R43" s="872"/>
      <c r="S43" s="872"/>
      <c r="T43" s="872"/>
      <c r="U43" s="872"/>
      <c r="W43" s="50" t="s">
        <v>423</v>
      </c>
      <c r="X43" s="872"/>
      <c r="Y43" s="872"/>
      <c r="Z43" s="50"/>
      <c r="AA43" s="872"/>
      <c r="AB43" s="1541"/>
      <c r="AC43" s="872"/>
      <c r="AD43" s="872"/>
      <c r="AE43" s="872"/>
      <c r="AF43" s="872"/>
    </row>
    <row r="44" spans="1:32">
      <c r="A44" s="872"/>
      <c r="B44" s="872"/>
      <c r="C44" s="872"/>
      <c r="D44" s="50"/>
      <c r="E44" s="872"/>
      <c r="F44" s="872"/>
      <c r="G44" s="872"/>
      <c r="H44" s="872"/>
      <c r="I44" s="872"/>
      <c r="J44" s="872"/>
      <c r="L44" s="872"/>
      <c r="M44" s="872"/>
      <c r="N44" s="872"/>
      <c r="O44" s="50"/>
      <c r="P44" s="872"/>
      <c r="Q44" s="872"/>
      <c r="R44" s="872"/>
      <c r="S44" s="872"/>
      <c r="T44" s="872"/>
      <c r="U44" s="872"/>
      <c r="W44" s="872"/>
      <c r="X44" s="872"/>
      <c r="Y44" s="872"/>
      <c r="Z44" s="50"/>
      <c r="AA44" s="872"/>
      <c r="AB44" s="872"/>
      <c r="AC44" s="872"/>
      <c r="AD44" s="872"/>
      <c r="AE44" s="872"/>
      <c r="AF44" s="872"/>
    </row>
    <row r="45" spans="1:32">
      <c r="A45" s="79"/>
      <c r="B45" s="3891" t="s">
        <v>632</v>
      </c>
      <c r="C45" s="3891"/>
      <c r="D45" s="4496" t="s">
        <v>409</v>
      </c>
      <c r="E45" s="3892"/>
      <c r="F45" s="3892"/>
      <c r="G45" s="3892"/>
      <c r="H45" s="3892"/>
      <c r="I45" s="3892"/>
      <c r="J45" s="3893"/>
      <c r="L45" s="79"/>
      <c r="M45" s="3869" t="s">
        <v>632</v>
      </c>
      <c r="N45" s="3870" t="s">
        <v>409</v>
      </c>
      <c r="O45" s="3870"/>
      <c r="P45" s="3870"/>
      <c r="Q45" s="3870"/>
      <c r="R45" s="3870"/>
      <c r="S45" s="3870"/>
      <c r="T45" s="3871"/>
      <c r="U45" s="1007"/>
      <c r="W45" s="79"/>
      <c r="X45" s="3869" t="s">
        <v>632</v>
      </c>
      <c r="Y45" s="3870" t="s">
        <v>409</v>
      </c>
      <c r="Z45" s="3870"/>
      <c r="AA45" s="3870"/>
      <c r="AB45" s="3870"/>
      <c r="AC45" s="3870"/>
      <c r="AD45" s="3870"/>
      <c r="AE45" s="3871"/>
      <c r="AF45" s="1007"/>
    </row>
    <row r="46" spans="1:32">
      <c r="A46" s="874"/>
      <c r="B46" s="3891"/>
      <c r="C46" s="3891"/>
      <c r="D46" s="3874"/>
      <c r="E46" s="3872"/>
      <c r="F46" s="3872"/>
      <c r="G46" s="3872"/>
      <c r="H46" s="3872"/>
      <c r="I46" s="3872"/>
      <c r="J46" s="3873"/>
      <c r="L46" s="874"/>
      <c r="M46" s="3869"/>
      <c r="N46" s="3872"/>
      <c r="O46" s="3872"/>
      <c r="P46" s="3872"/>
      <c r="Q46" s="3872"/>
      <c r="R46" s="3872"/>
      <c r="S46" s="3872"/>
      <c r="T46" s="3873"/>
      <c r="U46" s="1536"/>
      <c r="W46" s="874"/>
      <c r="X46" s="3869"/>
      <c r="Y46" s="3872"/>
      <c r="Z46" s="3872"/>
      <c r="AA46" s="3872"/>
      <c r="AB46" s="3872"/>
      <c r="AC46" s="3872"/>
      <c r="AD46" s="3872"/>
      <c r="AE46" s="3873"/>
      <c r="AF46" s="1536"/>
    </row>
    <row r="47" spans="1:32" ht="51" customHeight="1">
      <c r="A47" s="51"/>
      <c r="B47" s="1535">
        <v>2014</v>
      </c>
      <c r="C47" s="52">
        <v>2015</v>
      </c>
      <c r="D47" s="52">
        <v>2016</v>
      </c>
      <c r="E47" s="1533">
        <v>2017</v>
      </c>
      <c r="F47" s="52">
        <v>2018</v>
      </c>
      <c r="G47" s="1533">
        <v>2019</v>
      </c>
      <c r="H47" s="52">
        <v>2020</v>
      </c>
      <c r="I47" s="1534">
        <v>2021</v>
      </c>
      <c r="J47" s="58" t="s">
        <v>411</v>
      </c>
      <c r="L47" s="51"/>
      <c r="M47" s="1535">
        <v>2014</v>
      </c>
      <c r="N47" s="52">
        <v>2015</v>
      </c>
      <c r="O47" s="52">
        <v>2016</v>
      </c>
      <c r="P47" s="1533">
        <v>2017</v>
      </c>
      <c r="Q47" s="52">
        <v>2018</v>
      </c>
      <c r="R47" s="1533">
        <v>2019</v>
      </c>
      <c r="S47" s="52">
        <v>2020</v>
      </c>
      <c r="T47" s="1534">
        <v>2021</v>
      </c>
      <c r="U47" s="58" t="s">
        <v>411</v>
      </c>
      <c r="W47" s="51"/>
      <c r="X47" s="1535">
        <v>2014</v>
      </c>
      <c r="Y47" s="52">
        <v>2015</v>
      </c>
      <c r="Z47" s="52">
        <v>2016</v>
      </c>
      <c r="AA47" s="1533">
        <v>2017</v>
      </c>
      <c r="AB47" s="52">
        <v>2018</v>
      </c>
      <c r="AC47" s="1533">
        <v>2019</v>
      </c>
      <c r="AD47" s="52">
        <v>2020</v>
      </c>
      <c r="AE47" s="1534">
        <v>2021</v>
      </c>
      <c r="AF47" s="58" t="s">
        <v>411</v>
      </c>
    </row>
    <row r="48" spans="1:32">
      <c r="A48" s="1542" t="s">
        <v>2025</v>
      </c>
      <c r="B48" s="97"/>
      <c r="C48" s="97"/>
      <c r="D48" s="97"/>
      <c r="E48" s="97"/>
      <c r="F48" s="97"/>
      <c r="G48" s="97"/>
      <c r="H48" s="97"/>
      <c r="I48" s="97"/>
      <c r="J48" s="97">
        <f>SUM(B48:I48)</f>
        <v>0</v>
      </c>
      <c r="L48" s="1542" t="s">
        <v>2025</v>
      </c>
      <c r="M48" s="97">
        <f t="shared" ref="M48:U50" si="5">B39-B48</f>
        <v>0</v>
      </c>
      <c r="N48" s="97">
        <f t="shared" si="5"/>
        <v>0</v>
      </c>
      <c r="O48" s="97">
        <f t="shared" si="5"/>
        <v>0</v>
      </c>
      <c r="P48" s="97">
        <f t="shared" si="5"/>
        <v>0</v>
      </c>
      <c r="Q48" s="97">
        <f t="shared" si="5"/>
        <v>0</v>
      </c>
      <c r="R48" s="97">
        <f t="shared" si="5"/>
        <v>0</v>
      </c>
      <c r="S48" s="97">
        <f t="shared" si="5"/>
        <v>0</v>
      </c>
      <c r="T48" s="97">
        <f t="shared" si="5"/>
        <v>0</v>
      </c>
      <c r="U48" s="97">
        <f t="shared" si="5"/>
        <v>0</v>
      </c>
      <c r="W48" s="1542" t="s">
        <v>2025</v>
      </c>
      <c r="X48" s="1545" t="e">
        <f t="shared" ref="X48:AF50" si="6">M48/B48</f>
        <v>#DIV/0!</v>
      </c>
      <c r="Y48" s="1545" t="e">
        <f t="shared" si="6"/>
        <v>#DIV/0!</v>
      </c>
      <c r="Z48" s="1545" t="e">
        <f t="shared" si="6"/>
        <v>#DIV/0!</v>
      </c>
      <c r="AA48" s="1545" t="e">
        <f t="shared" si="6"/>
        <v>#DIV/0!</v>
      </c>
      <c r="AB48" s="1545" t="e">
        <f t="shared" si="6"/>
        <v>#DIV/0!</v>
      </c>
      <c r="AC48" s="1545" t="e">
        <f t="shared" si="6"/>
        <v>#DIV/0!</v>
      </c>
      <c r="AD48" s="1545" t="e">
        <f t="shared" si="6"/>
        <v>#DIV/0!</v>
      </c>
      <c r="AE48" s="1545" t="e">
        <f t="shared" si="6"/>
        <v>#DIV/0!</v>
      </c>
      <c r="AF48" s="1545" t="e">
        <f t="shared" si="6"/>
        <v>#DIV/0!</v>
      </c>
    </row>
    <row r="49" spans="1:32">
      <c r="A49" s="1542" t="s">
        <v>2026</v>
      </c>
      <c r="B49" s="97"/>
      <c r="C49" s="97"/>
      <c r="D49" s="97"/>
      <c r="E49" s="97"/>
      <c r="F49" s="97"/>
      <c r="G49" s="97"/>
      <c r="H49" s="97"/>
      <c r="I49" s="97"/>
      <c r="J49" s="97">
        <f>SUM(B49:I49)</f>
        <v>0</v>
      </c>
      <c r="L49" s="1542" t="s">
        <v>2026</v>
      </c>
      <c r="M49" s="97">
        <f t="shared" si="5"/>
        <v>0</v>
      </c>
      <c r="N49" s="97">
        <f t="shared" si="5"/>
        <v>0</v>
      </c>
      <c r="O49" s="97">
        <f t="shared" si="5"/>
        <v>0</v>
      </c>
      <c r="P49" s="97">
        <f t="shared" si="5"/>
        <v>0</v>
      </c>
      <c r="Q49" s="97">
        <f t="shared" si="5"/>
        <v>0</v>
      </c>
      <c r="R49" s="97">
        <f t="shared" si="5"/>
        <v>0</v>
      </c>
      <c r="S49" s="97">
        <f t="shared" si="5"/>
        <v>0</v>
      </c>
      <c r="T49" s="97">
        <f t="shared" si="5"/>
        <v>0</v>
      </c>
      <c r="U49" s="97">
        <f t="shared" si="5"/>
        <v>0</v>
      </c>
      <c r="W49" s="1542" t="s">
        <v>2026</v>
      </c>
      <c r="X49" s="1545" t="e">
        <f t="shared" si="6"/>
        <v>#DIV/0!</v>
      </c>
      <c r="Y49" s="1545" t="e">
        <f t="shared" si="6"/>
        <v>#DIV/0!</v>
      </c>
      <c r="Z49" s="1545" t="e">
        <f t="shared" si="6"/>
        <v>#DIV/0!</v>
      </c>
      <c r="AA49" s="1545" t="e">
        <f t="shared" si="6"/>
        <v>#DIV/0!</v>
      </c>
      <c r="AB49" s="1545" t="e">
        <f t="shared" si="6"/>
        <v>#DIV/0!</v>
      </c>
      <c r="AC49" s="1545" t="e">
        <f t="shared" si="6"/>
        <v>#DIV/0!</v>
      </c>
      <c r="AD49" s="1545" t="e">
        <f t="shared" si="6"/>
        <v>#DIV/0!</v>
      </c>
      <c r="AE49" s="1545" t="e">
        <f t="shared" si="6"/>
        <v>#DIV/0!</v>
      </c>
      <c r="AF49" s="1545" t="e">
        <f t="shared" si="6"/>
        <v>#DIV/0!</v>
      </c>
    </row>
    <row r="50" spans="1:32">
      <c r="A50" s="1542" t="s">
        <v>2027</v>
      </c>
      <c r="B50" s="97"/>
      <c r="C50" s="97"/>
      <c r="D50" s="97"/>
      <c r="E50" s="97"/>
      <c r="F50" s="97"/>
      <c r="G50" s="97"/>
      <c r="H50" s="97"/>
      <c r="I50" s="97"/>
      <c r="J50" s="97">
        <f>SUM(B50:I50)</f>
        <v>0</v>
      </c>
      <c r="L50" s="1542" t="s">
        <v>2027</v>
      </c>
      <c r="M50" s="97">
        <f t="shared" si="5"/>
        <v>0</v>
      </c>
      <c r="N50" s="97">
        <f t="shared" si="5"/>
        <v>0</v>
      </c>
      <c r="O50" s="97">
        <f t="shared" si="5"/>
        <v>0</v>
      </c>
      <c r="P50" s="97">
        <f t="shared" si="5"/>
        <v>0</v>
      </c>
      <c r="Q50" s="97">
        <f t="shared" si="5"/>
        <v>0</v>
      </c>
      <c r="R50" s="97">
        <f t="shared" si="5"/>
        <v>0</v>
      </c>
      <c r="S50" s="97">
        <f t="shared" si="5"/>
        <v>0</v>
      </c>
      <c r="T50" s="97">
        <f t="shared" si="5"/>
        <v>0</v>
      </c>
      <c r="U50" s="97">
        <f t="shared" si="5"/>
        <v>0</v>
      </c>
      <c r="W50" s="1542" t="s">
        <v>2027</v>
      </c>
      <c r="X50" s="1545" t="e">
        <f t="shared" si="6"/>
        <v>#DIV/0!</v>
      </c>
      <c r="Y50" s="1545" t="e">
        <f t="shared" si="6"/>
        <v>#DIV/0!</v>
      </c>
      <c r="Z50" s="1545" t="e">
        <f t="shared" si="6"/>
        <v>#DIV/0!</v>
      </c>
      <c r="AA50" s="1545" t="e">
        <f t="shared" si="6"/>
        <v>#DIV/0!</v>
      </c>
      <c r="AB50" s="1545" t="e">
        <f t="shared" si="6"/>
        <v>#DIV/0!</v>
      </c>
      <c r="AC50" s="1545" t="e">
        <f t="shared" si="6"/>
        <v>#DIV/0!</v>
      </c>
      <c r="AD50" s="1545" t="e">
        <f t="shared" si="6"/>
        <v>#DIV/0!</v>
      </c>
      <c r="AE50" s="1545" t="e">
        <f t="shared" si="6"/>
        <v>#DIV/0!</v>
      </c>
      <c r="AF50" s="1545" t="e">
        <f t="shared" si="6"/>
        <v>#DIV/0!</v>
      </c>
    </row>
    <row r="52" spans="1:32" ht="14.25">
      <c r="A52" s="50" t="s">
        <v>2033</v>
      </c>
      <c r="B52" s="872"/>
      <c r="C52" s="872"/>
      <c r="D52" s="50"/>
      <c r="E52" s="872"/>
      <c r="F52" s="1541"/>
      <c r="G52" s="872"/>
      <c r="H52" s="872"/>
      <c r="I52" s="872"/>
      <c r="J52" s="872"/>
      <c r="L52" s="50" t="s">
        <v>424</v>
      </c>
      <c r="M52" s="872"/>
      <c r="N52" s="872"/>
      <c r="O52" s="50"/>
      <c r="P52" s="872"/>
      <c r="Q52" s="1541"/>
      <c r="R52" s="872"/>
      <c r="S52" s="872"/>
      <c r="T52" s="872"/>
      <c r="U52" s="872"/>
      <c r="W52" s="50" t="s">
        <v>424</v>
      </c>
      <c r="X52" s="872"/>
      <c r="Y52" s="872"/>
      <c r="Z52" s="50"/>
      <c r="AA52" s="872"/>
      <c r="AB52" s="1541"/>
      <c r="AC52" s="872"/>
      <c r="AD52" s="872"/>
      <c r="AE52" s="872"/>
      <c r="AF52" s="872"/>
    </row>
    <row r="53" spans="1:32">
      <c r="A53" s="872"/>
      <c r="B53" s="872"/>
      <c r="C53" s="872"/>
      <c r="D53" s="50"/>
      <c r="E53" s="872"/>
      <c r="F53" s="872"/>
      <c r="G53" s="872"/>
      <c r="H53" s="872"/>
      <c r="I53" s="872"/>
      <c r="J53" s="872"/>
      <c r="L53" s="872"/>
      <c r="M53" s="872"/>
      <c r="N53" s="872"/>
      <c r="O53" s="50"/>
      <c r="P53" s="872"/>
      <c r="Q53" s="872"/>
      <c r="R53" s="872"/>
      <c r="S53" s="872"/>
      <c r="T53" s="872"/>
      <c r="U53" s="872"/>
      <c r="W53" s="872"/>
      <c r="X53" s="872"/>
      <c r="Y53" s="872"/>
      <c r="Z53" s="50"/>
      <c r="AA53" s="872"/>
      <c r="AB53" s="872"/>
      <c r="AC53" s="872"/>
      <c r="AD53" s="872"/>
      <c r="AE53" s="872"/>
      <c r="AF53" s="872"/>
    </row>
    <row r="54" spans="1:32" ht="25.5">
      <c r="A54" s="51"/>
      <c r="B54" s="1543" t="s">
        <v>651</v>
      </c>
      <c r="C54" s="872"/>
      <c r="D54" s="872"/>
      <c r="E54" s="872"/>
      <c r="F54" s="872"/>
      <c r="G54" s="872"/>
      <c r="H54" s="50"/>
      <c r="I54" s="872"/>
      <c r="J54" s="872"/>
      <c r="L54" s="1544"/>
      <c r="M54" s="1543" t="s">
        <v>651</v>
      </c>
      <c r="N54" s="872"/>
      <c r="O54" s="872"/>
      <c r="P54" s="872"/>
      <c r="Q54" s="872"/>
      <c r="R54" s="872"/>
      <c r="S54" s="50"/>
      <c r="T54" s="872"/>
      <c r="U54" s="872"/>
      <c r="W54" s="1544"/>
      <c r="X54" s="1543" t="s">
        <v>651</v>
      </c>
      <c r="Y54" s="872"/>
      <c r="Z54" s="872"/>
      <c r="AA54" s="872"/>
      <c r="AB54" s="872"/>
      <c r="AC54" s="872"/>
      <c r="AD54" s="50"/>
      <c r="AE54" s="872"/>
      <c r="AF54" s="872"/>
    </row>
    <row r="55" spans="1:32">
      <c r="A55" s="1542" t="s">
        <v>2025</v>
      </c>
      <c r="B55" s="97"/>
      <c r="C55" s="872"/>
      <c r="D55" s="872"/>
      <c r="E55" s="872"/>
      <c r="F55" s="872"/>
      <c r="G55" s="872"/>
      <c r="H55" s="50"/>
      <c r="I55" s="872"/>
      <c r="J55" s="872"/>
      <c r="L55" s="1542" t="s">
        <v>2025</v>
      </c>
      <c r="M55" s="97">
        <f>J39-B55</f>
        <v>0</v>
      </c>
      <c r="N55" s="872"/>
      <c r="O55" s="872"/>
      <c r="P55" s="872"/>
      <c r="Q55" s="872"/>
      <c r="R55" s="872"/>
      <c r="S55" s="50"/>
      <c r="T55" s="872"/>
      <c r="U55" s="872"/>
      <c r="W55" s="1542" t="s">
        <v>2025</v>
      </c>
      <c r="X55" s="1545" t="e">
        <f>M55/B55</f>
        <v>#DIV/0!</v>
      </c>
      <c r="Y55" s="872"/>
      <c r="Z55" s="872"/>
      <c r="AA55" s="872"/>
      <c r="AB55" s="872"/>
      <c r="AC55" s="872"/>
      <c r="AD55" s="50"/>
      <c r="AE55" s="872"/>
      <c r="AF55" s="872"/>
    </row>
    <row r="56" spans="1:32">
      <c r="A56" s="1542" t="s">
        <v>2026</v>
      </c>
      <c r="B56" s="97"/>
      <c r="L56" s="1542" t="s">
        <v>2026</v>
      </c>
      <c r="M56" s="97">
        <f>J40-B56</f>
        <v>0</v>
      </c>
      <c r="W56" s="1542" t="s">
        <v>2026</v>
      </c>
      <c r="X56" s="1545" t="e">
        <f>M56/B56</f>
        <v>#DIV/0!</v>
      </c>
    </row>
    <row r="57" spans="1:32">
      <c r="A57" s="1542" t="s">
        <v>2027</v>
      </c>
      <c r="B57" s="97"/>
      <c r="L57" s="1542" t="s">
        <v>2027</v>
      </c>
      <c r="M57" s="97">
        <f>J41-B57</f>
        <v>0</v>
      </c>
      <c r="W57" s="1542" t="s">
        <v>2027</v>
      </c>
      <c r="X57" s="1545" t="e">
        <f>M57/B57</f>
        <v>#DIV/0!</v>
      </c>
    </row>
    <row r="61" spans="1:32" ht="15">
      <c r="A61" s="237" t="s">
        <v>2193</v>
      </c>
      <c r="B61" s="872"/>
      <c r="C61" s="872"/>
      <c r="D61" s="50"/>
      <c r="E61" s="872"/>
      <c r="F61" s="872"/>
      <c r="G61" s="872"/>
      <c r="H61" s="872"/>
      <c r="I61" s="872"/>
      <c r="J61" s="872"/>
    </row>
    <row r="62" spans="1:32">
      <c r="A62" s="872"/>
      <c r="B62" s="872"/>
      <c r="C62" s="872"/>
      <c r="D62" s="50"/>
      <c r="E62" s="872"/>
      <c r="F62" s="872"/>
      <c r="G62" s="872"/>
      <c r="H62" s="872"/>
      <c r="I62" s="872"/>
      <c r="J62" s="872"/>
    </row>
    <row r="63" spans="1:32" ht="14.25">
      <c r="A63" s="50" t="s">
        <v>2034</v>
      </c>
      <c r="B63" s="872"/>
      <c r="C63" s="872"/>
      <c r="D63" s="50"/>
      <c r="E63" s="872"/>
      <c r="F63" s="1541"/>
      <c r="G63" s="872"/>
      <c r="H63" s="872"/>
      <c r="I63" s="872"/>
      <c r="J63" s="872"/>
    </row>
    <row r="64" spans="1:32">
      <c r="A64" s="872"/>
      <c r="B64" s="872"/>
      <c r="C64" s="872"/>
      <c r="D64" s="50"/>
      <c r="E64" s="872"/>
      <c r="F64" s="872"/>
      <c r="G64" s="872"/>
      <c r="H64" s="872"/>
      <c r="I64" s="872"/>
      <c r="J64" s="872"/>
    </row>
    <row r="65" spans="1:32">
      <c r="A65" s="79"/>
      <c r="B65" s="4495" t="s">
        <v>632</v>
      </c>
      <c r="C65" s="4495"/>
      <c r="D65" s="4495"/>
      <c r="E65" s="4490" t="s">
        <v>409</v>
      </c>
      <c r="F65" s="4491"/>
      <c r="G65" s="4491"/>
      <c r="H65" s="4491"/>
      <c r="I65" s="4491"/>
      <c r="J65" s="4492"/>
    </row>
    <row r="66" spans="1:32">
      <c r="A66" s="874"/>
      <c r="B66" s="4495"/>
      <c r="C66" s="4495"/>
      <c r="D66" s="4495"/>
      <c r="E66" s="3857"/>
      <c r="F66" s="3858"/>
      <c r="G66" s="3858"/>
      <c r="H66" s="3858"/>
      <c r="I66" s="3858"/>
      <c r="J66" s="3859"/>
    </row>
    <row r="67" spans="1:32" ht="25.5">
      <c r="A67" s="51"/>
      <c r="B67" s="1683">
        <v>2014</v>
      </c>
      <c r="C67" s="52">
        <v>2015</v>
      </c>
      <c r="D67" s="52">
        <v>2016</v>
      </c>
      <c r="E67" s="1681">
        <v>2017</v>
      </c>
      <c r="F67" s="52">
        <v>2018</v>
      </c>
      <c r="G67" s="1681">
        <v>2019</v>
      </c>
      <c r="H67" s="52">
        <v>2020</v>
      </c>
      <c r="I67" s="1682">
        <v>2021</v>
      </c>
      <c r="J67" s="58" t="s">
        <v>411</v>
      </c>
    </row>
    <row r="68" spans="1:32">
      <c r="A68" s="1542" t="s">
        <v>2038</v>
      </c>
      <c r="B68" s="97">
        <f>+B75</f>
        <v>0</v>
      </c>
      <c r="C68" s="97">
        <f>+C75</f>
        <v>0</v>
      </c>
      <c r="D68" s="3285"/>
      <c r="E68" s="3285"/>
      <c r="F68" s="3285"/>
      <c r="G68" s="3285"/>
      <c r="H68" s="3285"/>
      <c r="I68" s="3285"/>
      <c r="J68" s="97">
        <f>SUM(B68:I68)</f>
        <v>0</v>
      </c>
    </row>
    <row r="70" spans="1:32" ht="14.25">
      <c r="A70" s="50" t="s">
        <v>2035</v>
      </c>
      <c r="B70" s="872"/>
      <c r="C70" s="872"/>
      <c r="D70" s="50"/>
      <c r="E70" s="872"/>
      <c r="F70" s="1541"/>
      <c r="G70" s="872"/>
      <c r="H70" s="872"/>
      <c r="I70" s="872"/>
      <c r="J70" s="872"/>
      <c r="L70" s="50" t="s">
        <v>422</v>
      </c>
      <c r="M70" s="872"/>
      <c r="N70" s="872"/>
      <c r="O70" s="50"/>
      <c r="P70" s="872"/>
      <c r="Q70" s="1541"/>
      <c r="R70" s="872"/>
      <c r="S70" s="872"/>
      <c r="T70" s="872"/>
      <c r="U70" s="872"/>
      <c r="W70" s="50" t="s">
        <v>423</v>
      </c>
      <c r="X70" s="872"/>
      <c r="Y70" s="872"/>
      <c r="Z70" s="50"/>
      <c r="AA70" s="872"/>
      <c r="AB70" s="1541"/>
      <c r="AC70" s="872"/>
      <c r="AD70" s="872"/>
      <c r="AE70" s="872"/>
      <c r="AF70" s="872"/>
    </row>
    <row r="71" spans="1:32">
      <c r="A71" s="872"/>
      <c r="B71" s="872"/>
      <c r="C71" s="872"/>
      <c r="D71" s="50"/>
      <c r="E71" s="872"/>
      <c r="F71" s="872"/>
      <c r="G71" s="872"/>
      <c r="H71" s="872"/>
      <c r="I71" s="872"/>
      <c r="J71" s="872"/>
      <c r="L71" s="872"/>
      <c r="M71" s="872"/>
      <c r="N71" s="872"/>
      <c r="O71" s="50"/>
      <c r="P71" s="872"/>
      <c r="Q71" s="872"/>
      <c r="R71" s="872"/>
      <c r="S71" s="872"/>
      <c r="T71" s="872"/>
      <c r="U71" s="872"/>
      <c r="W71" s="872"/>
      <c r="X71" s="872"/>
      <c r="Y71" s="872"/>
      <c r="Z71" s="50"/>
      <c r="AA71" s="872"/>
      <c r="AB71" s="872"/>
      <c r="AC71" s="872"/>
      <c r="AD71" s="872"/>
      <c r="AE71" s="872"/>
      <c r="AF71" s="872"/>
    </row>
    <row r="72" spans="1:32">
      <c r="A72" s="79"/>
      <c r="B72" s="3891" t="s">
        <v>632</v>
      </c>
      <c r="C72" s="3891"/>
      <c r="D72" s="4496" t="s">
        <v>409</v>
      </c>
      <c r="E72" s="3892"/>
      <c r="F72" s="3892"/>
      <c r="G72" s="3892"/>
      <c r="H72" s="3892"/>
      <c r="I72" s="3892"/>
      <c r="J72" s="3893"/>
      <c r="L72" s="79"/>
      <c r="M72" s="3869" t="s">
        <v>632</v>
      </c>
      <c r="N72" s="3870" t="s">
        <v>409</v>
      </c>
      <c r="O72" s="3870"/>
      <c r="P72" s="3870"/>
      <c r="Q72" s="3870"/>
      <c r="R72" s="3870"/>
      <c r="S72" s="3870"/>
      <c r="T72" s="3871"/>
      <c r="U72" s="1007"/>
      <c r="W72" s="79"/>
      <c r="X72" s="3869" t="s">
        <v>632</v>
      </c>
      <c r="Y72" s="3870" t="s">
        <v>409</v>
      </c>
      <c r="Z72" s="3870"/>
      <c r="AA72" s="3870"/>
      <c r="AB72" s="3870"/>
      <c r="AC72" s="3870"/>
      <c r="AD72" s="3870"/>
      <c r="AE72" s="3871"/>
      <c r="AF72" s="1007"/>
    </row>
    <row r="73" spans="1:32">
      <c r="A73" s="874"/>
      <c r="B73" s="3891"/>
      <c r="C73" s="3891"/>
      <c r="D73" s="3874"/>
      <c r="E73" s="3872"/>
      <c r="F73" s="3872"/>
      <c r="G73" s="3872"/>
      <c r="H73" s="3872"/>
      <c r="I73" s="3872"/>
      <c r="J73" s="3873"/>
      <c r="L73" s="874"/>
      <c r="M73" s="3869"/>
      <c r="N73" s="3872"/>
      <c r="O73" s="3872"/>
      <c r="P73" s="3872"/>
      <c r="Q73" s="3872"/>
      <c r="R73" s="3872"/>
      <c r="S73" s="3872"/>
      <c r="T73" s="3873"/>
      <c r="U73" s="1684"/>
      <c r="W73" s="874"/>
      <c r="X73" s="3869"/>
      <c r="Y73" s="3872"/>
      <c r="Z73" s="3872"/>
      <c r="AA73" s="3872"/>
      <c r="AB73" s="3872"/>
      <c r="AC73" s="3872"/>
      <c r="AD73" s="3872"/>
      <c r="AE73" s="3873"/>
      <c r="AF73" s="1684"/>
    </row>
    <row r="74" spans="1:32" ht="51" customHeight="1">
      <c r="A74" s="51"/>
      <c r="B74" s="1683">
        <v>2014</v>
      </c>
      <c r="C74" s="52">
        <v>2015</v>
      </c>
      <c r="D74" s="52">
        <v>2016</v>
      </c>
      <c r="E74" s="1681">
        <v>2017</v>
      </c>
      <c r="F74" s="52">
        <v>2018</v>
      </c>
      <c r="G74" s="1681">
        <v>2019</v>
      </c>
      <c r="H74" s="52">
        <v>2020</v>
      </c>
      <c r="I74" s="1682">
        <v>2021</v>
      </c>
      <c r="J74" s="58" t="s">
        <v>411</v>
      </c>
      <c r="L74" s="51"/>
      <c r="M74" s="1683">
        <v>2014</v>
      </c>
      <c r="N74" s="52">
        <v>2015</v>
      </c>
      <c r="O74" s="52">
        <v>2016</v>
      </c>
      <c r="P74" s="1681">
        <v>2017</v>
      </c>
      <c r="Q74" s="52">
        <v>2018</v>
      </c>
      <c r="R74" s="1681">
        <v>2019</v>
      </c>
      <c r="S74" s="52">
        <v>2020</v>
      </c>
      <c r="T74" s="1682">
        <v>2021</v>
      </c>
      <c r="U74" s="58" t="s">
        <v>411</v>
      </c>
      <c r="W74" s="51"/>
      <c r="X74" s="1683">
        <v>2014</v>
      </c>
      <c r="Y74" s="52">
        <v>2015</v>
      </c>
      <c r="Z74" s="52">
        <v>2016</v>
      </c>
      <c r="AA74" s="1681">
        <v>2017</v>
      </c>
      <c r="AB74" s="52">
        <v>2018</v>
      </c>
      <c r="AC74" s="1681">
        <v>2019</v>
      </c>
      <c r="AD74" s="52">
        <v>2020</v>
      </c>
      <c r="AE74" s="1682">
        <v>2021</v>
      </c>
      <c r="AF74" s="58" t="s">
        <v>411</v>
      </c>
    </row>
    <row r="75" spans="1:32">
      <c r="A75" s="1542" t="s">
        <v>2038</v>
      </c>
      <c r="B75" s="97"/>
      <c r="C75" s="97"/>
      <c r="D75" s="97"/>
      <c r="E75" s="97"/>
      <c r="F75" s="97"/>
      <c r="G75" s="97"/>
      <c r="H75" s="97"/>
      <c r="I75" s="97"/>
      <c r="J75" s="97">
        <f>SUM(B75:I75)</f>
        <v>0</v>
      </c>
      <c r="L75" s="1542" t="s">
        <v>2038</v>
      </c>
      <c r="M75" s="97">
        <f>B68-B75</f>
        <v>0</v>
      </c>
      <c r="N75" s="97">
        <f t="shared" ref="N75:U75" si="7">C68-C75</f>
        <v>0</v>
      </c>
      <c r="O75" s="97">
        <f t="shared" si="7"/>
        <v>0</v>
      </c>
      <c r="P75" s="97">
        <f t="shared" si="7"/>
        <v>0</v>
      </c>
      <c r="Q75" s="97">
        <f t="shared" si="7"/>
        <v>0</v>
      </c>
      <c r="R75" s="97">
        <f t="shared" si="7"/>
        <v>0</v>
      </c>
      <c r="S75" s="97">
        <f t="shared" si="7"/>
        <v>0</v>
      </c>
      <c r="T75" s="97">
        <f t="shared" si="7"/>
        <v>0</v>
      </c>
      <c r="U75" s="97">
        <f t="shared" si="7"/>
        <v>0</v>
      </c>
      <c r="W75" s="1542" t="s">
        <v>2038</v>
      </c>
      <c r="X75" s="1545" t="e">
        <f>M75/B75</f>
        <v>#DIV/0!</v>
      </c>
      <c r="Y75" s="1545" t="e">
        <f t="shared" ref="Y75:AF75" si="8">N75/C75</f>
        <v>#DIV/0!</v>
      </c>
      <c r="Z75" s="1545" t="e">
        <f t="shared" si="8"/>
        <v>#DIV/0!</v>
      </c>
      <c r="AA75" s="1545" t="e">
        <f t="shared" si="8"/>
        <v>#DIV/0!</v>
      </c>
      <c r="AB75" s="1545" t="e">
        <f t="shared" si="8"/>
        <v>#DIV/0!</v>
      </c>
      <c r="AC75" s="1545" t="e">
        <f t="shared" si="8"/>
        <v>#DIV/0!</v>
      </c>
      <c r="AD75" s="1545" t="e">
        <f t="shared" si="8"/>
        <v>#DIV/0!</v>
      </c>
      <c r="AE75" s="1545" t="e">
        <f t="shared" si="8"/>
        <v>#DIV/0!</v>
      </c>
      <c r="AF75" s="1545" t="e">
        <f t="shared" si="8"/>
        <v>#DIV/0!</v>
      </c>
    </row>
    <row r="77" spans="1:32" ht="14.25">
      <c r="A77" s="50" t="s">
        <v>2036</v>
      </c>
      <c r="B77" s="872"/>
      <c r="C77" s="872"/>
      <c r="D77" s="50"/>
      <c r="E77" s="872"/>
      <c r="F77" s="1541"/>
      <c r="G77" s="872"/>
      <c r="H77" s="872"/>
      <c r="I77" s="872"/>
      <c r="J77" s="872"/>
      <c r="L77" s="50" t="s">
        <v>424</v>
      </c>
      <c r="M77" s="872"/>
      <c r="N77" s="872"/>
      <c r="O77" s="50"/>
      <c r="P77" s="872"/>
      <c r="Q77" s="1541"/>
      <c r="R77" s="872"/>
      <c r="S77" s="872"/>
      <c r="T77" s="872"/>
      <c r="U77" s="872"/>
      <c r="W77" s="50" t="s">
        <v>652</v>
      </c>
      <c r="X77" s="872"/>
      <c r="Y77" s="872"/>
      <c r="Z77" s="50"/>
      <c r="AA77" s="872"/>
      <c r="AB77" s="1541"/>
      <c r="AC77" s="872"/>
      <c r="AD77" s="872"/>
      <c r="AE77" s="872"/>
      <c r="AF77" s="872"/>
    </row>
    <row r="78" spans="1:32">
      <c r="A78" s="872"/>
      <c r="B78" s="872"/>
      <c r="C78" s="872"/>
      <c r="D78" s="50"/>
      <c r="E78" s="872"/>
      <c r="F78" s="872"/>
      <c r="G78" s="872"/>
      <c r="H78" s="872"/>
      <c r="I78" s="872"/>
      <c r="J78" s="872"/>
      <c r="L78" s="872"/>
      <c r="M78" s="872"/>
      <c r="N78" s="872"/>
      <c r="O78" s="50"/>
      <c r="P78" s="872"/>
      <c r="Q78" s="872"/>
      <c r="R78" s="872"/>
      <c r="S78" s="872"/>
      <c r="T78" s="872"/>
      <c r="U78" s="872"/>
      <c r="W78" s="872"/>
      <c r="X78" s="872"/>
      <c r="Y78" s="872"/>
      <c r="Z78" s="50"/>
      <c r="AA78" s="872"/>
      <c r="AB78" s="872"/>
      <c r="AC78" s="872"/>
      <c r="AD78" s="872"/>
      <c r="AE78" s="872"/>
      <c r="AF78" s="872"/>
    </row>
    <row r="79" spans="1:32" ht="12.75" customHeight="1">
      <c r="A79" s="79"/>
      <c r="B79" s="3887" t="s">
        <v>2037</v>
      </c>
      <c r="C79" s="3888"/>
      <c r="D79" s="3888"/>
      <c r="E79" s="3888"/>
      <c r="F79" s="3888"/>
      <c r="G79" s="3888"/>
      <c r="H79" s="3888"/>
      <c r="I79" s="3888"/>
      <c r="J79" s="3889"/>
      <c r="L79" s="79"/>
      <c r="M79" s="3887" t="s">
        <v>2037</v>
      </c>
      <c r="N79" s="3888"/>
      <c r="O79" s="3888"/>
      <c r="P79" s="3888"/>
      <c r="Q79" s="3888"/>
      <c r="R79" s="3888"/>
      <c r="S79" s="3888"/>
      <c r="T79" s="3888"/>
      <c r="U79" s="3889"/>
      <c r="W79" s="79"/>
      <c r="X79" s="3887" t="s">
        <v>2037</v>
      </c>
      <c r="Y79" s="3888"/>
      <c r="Z79" s="3888"/>
      <c r="AA79" s="3888"/>
      <c r="AB79" s="3888"/>
      <c r="AC79" s="3888"/>
      <c r="AD79" s="3888"/>
      <c r="AE79" s="3888"/>
      <c r="AF79" s="3889"/>
    </row>
    <row r="80" spans="1:32">
      <c r="A80" s="51"/>
      <c r="B80" s="1683">
        <v>2014</v>
      </c>
      <c r="C80" s="52">
        <v>2015</v>
      </c>
      <c r="D80" s="52">
        <v>2016</v>
      </c>
      <c r="E80" s="1681">
        <v>2017</v>
      </c>
      <c r="F80" s="52">
        <v>2018</v>
      </c>
      <c r="G80" s="1681">
        <v>2019</v>
      </c>
      <c r="H80" s="52">
        <v>2020</v>
      </c>
      <c r="I80" s="1682">
        <v>2021</v>
      </c>
      <c r="J80" s="58" t="s">
        <v>426</v>
      </c>
      <c r="L80" s="51"/>
      <c r="M80" s="1683">
        <v>2014</v>
      </c>
      <c r="N80" s="52">
        <v>2015</v>
      </c>
      <c r="O80" s="52">
        <v>2016</v>
      </c>
      <c r="P80" s="1681">
        <v>2017</v>
      </c>
      <c r="Q80" s="52">
        <v>2018</v>
      </c>
      <c r="R80" s="1681">
        <v>2019</v>
      </c>
      <c r="S80" s="52">
        <v>2020</v>
      </c>
      <c r="T80" s="1682">
        <v>2021</v>
      </c>
      <c r="U80" s="58" t="s">
        <v>426</v>
      </c>
      <c r="W80" s="51"/>
      <c r="X80" s="1683">
        <v>2014</v>
      </c>
      <c r="Y80" s="52">
        <v>2015</v>
      </c>
      <c r="Z80" s="52">
        <v>2016</v>
      </c>
      <c r="AA80" s="1681">
        <v>2017</v>
      </c>
      <c r="AB80" s="52">
        <v>2018</v>
      </c>
      <c r="AC80" s="1681">
        <v>2019</v>
      </c>
      <c r="AD80" s="52">
        <v>2020</v>
      </c>
      <c r="AE80" s="1682">
        <v>2021</v>
      </c>
      <c r="AF80" s="58" t="s">
        <v>426</v>
      </c>
    </row>
    <row r="81" spans="1:32">
      <c r="A81" s="1542" t="s">
        <v>2038</v>
      </c>
      <c r="B81" s="97"/>
      <c r="C81" s="97"/>
      <c r="D81" s="97"/>
      <c r="E81" s="97"/>
      <c r="F81" s="97"/>
      <c r="G81" s="97"/>
      <c r="H81" s="97"/>
      <c r="I81" s="97"/>
      <c r="J81" s="97">
        <f>SUM(B81:I81)</f>
        <v>0</v>
      </c>
      <c r="L81" s="1542" t="s">
        <v>2038</v>
      </c>
      <c r="M81" s="97">
        <f t="shared" ref="M81:U81" si="9">B68-B81</f>
        <v>0</v>
      </c>
      <c r="N81" s="97">
        <f t="shared" si="9"/>
        <v>0</v>
      </c>
      <c r="O81" s="97">
        <f t="shared" si="9"/>
        <v>0</v>
      </c>
      <c r="P81" s="97">
        <f t="shared" si="9"/>
        <v>0</v>
      </c>
      <c r="Q81" s="97">
        <f t="shared" si="9"/>
        <v>0</v>
      </c>
      <c r="R81" s="97">
        <f t="shared" si="9"/>
        <v>0</v>
      </c>
      <c r="S81" s="97">
        <f t="shared" si="9"/>
        <v>0</v>
      </c>
      <c r="T81" s="97">
        <f t="shared" si="9"/>
        <v>0</v>
      </c>
      <c r="U81" s="97">
        <f t="shared" si="9"/>
        <v>0</v>
      </c>
      <c r="W81" s="1542" t="s">
        <v>2038</v>
      </c>
      <c r="X81" s="1545" t="e">
        <f t="shared" ref="X81:AF81" si="10">M81/B81</f>
        <v>#DIV/0!</v>
      </c>
      <c r="Y81" s="1545" t="e">
        <f t="shared" si="10"/>
        <v>#DIV/0!</v>
      </c>
      <c r="Z81" s="1545" t="e">
        <f t="shared" si="10"/>
        <v>#DIV/0!</v>
      </c>
      <c r="AA81" s="1545" t="e">
        <f t="shared" si="10"/>
        <v>#DIV/0!</v>
      </c>
      <c r="AB81" s="1545" t="e">
        <f t="shared" si="10"/>
        <v>#DIV/0!</v>
      </c>
      <c r="AC81" s="1545" t="e">
        <f t="shared" si="10"/>
        <v>#DIV/0!</v>
      </c>
      <c r="AD81" s="1545" t="e">
        <f t="shared" si="10"/>
        <v>#DIV/0!</v>
      </c>
      <c r="AE81" s="1545" t="e">
        <f t="shared" si="10"/>
        <v>#DIV/0!</v>
      </c>
      <c r="AF81" s="1545" t="e">
        <f t="shared" si="10"/>
        <v>#DIV/0!</v>
      </c>
    </row>
    <row r="84" spans="1:32" ht="15">
      <c r="A84" s="237" t="s">
        <v>2194</v>
      </c>
    </row>
    <row r="86" spans="1:32" ht="27.75" customHeight="1">
      <c r="A86" s="3890" t="s">
        <v>2039</v>
      </c>
      <c r="B86" s="3890"/>
      <c r="C86" s="3890"/>
      <c r="D86" s="3890"/>
      <c r="E86" s="3890"/>
      <c r="F86" s="3890"/>
      <c r="G86" s="3890"/>
      <c r="H86" s="3890"/>
      <c r="I86" s="3890"/>
      <c r="J86" s="3890"/>
    </row>
    <row r="87" spans="1:32">
      <c r="A87" s="872"/>
      <c r="B87" s="872"/>
      <c r="C87" s="872"/>
      <c r="D87" s="50"/>
      <c r="E87" s="872"/>
      <c r="F87" s="872"/>
      <c r="G87" s="872"/>
      <c r="H87" s="872"/>
      <c r="I87" s="872"/>
      <c r="J87" s="872"/>
    </row>
    <row r="88" spans="1:32">
      <c r="A88" s="79"/>
      <c r="B88" s="4495" t="s">
        <v>632</v>
      </c>
      <c r="C88" s="4495"/>
      <c r="D88" s="4495"/>
      <c r="E88" s="4490" t="s">
        <v>409</v>
      </c>
      <c r="F88" s="4491"/>
      <c r="G88" s="4491"/>
      <c r="H88" s="4491"/>
      <c r="I88" s="4491"/>
      <c r="J88" s="4492"/>
    </row>
    <row r="89" spans="1:32">
      <c r="A89" s="874"/>
      <c r="B89" s="4495"/>
      <c r="C89" s="4495"/>
      <c r="D89" s="4495"/>
      <c r="E89" s="3857"/>
      <c r="F89" s="3858"/>
      <c r="G89" s="3858"/>
      <c r="H89" s="3858"/>
      <c r="I89" s="3858"/>
      <c r="J89" s="3859"/>
    </row>
    <row r="90" spans="1:32" ht="25.5">
      <c r="A90" s="51"/>
      <c r="B90" s="1683">
        <v>2014</v>
      </c>
      <c r="C90" s="52">
        <v>2015</v>
      </c>
      <c r="D90" s="52">
        <v>2016</v>
      </c>
      <c r="E90" s="1681">
        <v>2017</v>
      </c>
      <c r="F90" s="52">
        <v>2018</v>
      </c>
      <c r="G90" s="1681">
        <v>2019</v>
      </c>
      <c r="H90" s="52">
        <v>2020</v>
      </c>
      <c r="I90" s="1682">
        <v>2021</v>
      </c>
      <c r="J90" s="58" t="s">
        <v>411</v>
      </c>
    </row>
    <row r="91" spans="1:32">
      <c r="A91" s="1542" t="s">
        <v>2042</v>
      </c>
      <c r="B91" s="2428">
        <f>+B98</f>
        <v>0</v>
      </c>
      <c r="C91" s="2428">
        <f>+C98</f>
        <v>0</v>
      </c>
      <c r="D91" s="3287"/>
      <c r="E91" s="3287"/>
      <c r="F91" s="3287"/>
      <c r="G91" s="3287"/>
      <c r="H91" s="3287"/>
      <c r="I91" s="3287"/>
      <c r="J91" s="97"/>
    </row>
    <row r="93" spans="1:32" ht="31.5" customHeight="1">
      <c r="A93" s="3890" t="s">
        <v>2040</v>
      </c>
      <c r="B93" s="3890"/>
      <c r="C93" s="3890"/>
      <c r="D93" s="3890"/>
      <c r="E93" s="3890"/>
      <c r="F93" s="3890"/>
      <c r="G93" s="3890"/>
      <c r="H93" s="3890"/>
      <c r="I93" s="3890"/>
      <c r="J93" s="3890"/>
      <c r="L93" s="3890" t="s">
        <v>422</v>
      </c>
      <c r="M93" s="3890"/>
      <c r="N93" s="3890"/>
      <c r="O93" s="3890"/>
      <c r="P93" s="3890"/>
      <c r="Q93" s="3890"/>
      <c r="R93" s="3890"/>
      <c r="S93" s="3890"/>
      <c r="T93" s="3890"/>
      <c r="U93" s="3890"/>
      <c r="W93" s="3890" t="s">
        <v>423</v>
      </c>
      <c r="X93" s="3890"/>
      <c r="Y93" s="3890"/>
      <c r="Z93" s="3890"/>
      <c r="AA93" s="3890"/>
      <c r="AB93" s="3890"/>
      <c r="AC93" s="3890"/>
      <c r="AD93" s="3890"/>
      <c r="AE93" s="3890"/>
      <c r="AF93" s="3890"/>
    </row>
    <row r="94" spans="1:32">
      <c r="A94" s="872"/>
      <c r="B94" s="872"/>
      <c r="C94" s="872"/>
      <c r="D94" s="50"/>
      <c r="E94" s="872"/>
      <c r="F94" s="872"/>
      <c r="G94" s="872"/>
      <c r="H94" s="872"/>
      <c r="I94" s="872"/>
      <c r="J94" s="872"/>
      <c r="L94" s="872"/>
      <c r="M94" s="872"/>
      <c r="N94" s="872"/>
      <c r="O94" s="50"/>
      <c r="P94" s="872"/>
      <c r="Q94" s="872"/>
      <c r="R94" s="872"/>
      <c r="S94" s="872"/>
      <c r="T94" s="872"/>
      <c r="U94" s="872"/>
      <c r="W94" s="872"/>
      <c r="X94" s="872"/>
      <c r="Y94" s="872"/>
      <c r="Z94" s="50"/>
      <c r="AA94" s="872"/>
      <c r="AB94" s="872"/>
      <c r="AC94" s="872"/>
      <c r="AD94" s="872"/>
      <c r="AE94" s="872"/>
      <c r="AF94" s="872"/>
    </row>
    <row r="95" spans="1:32">
      <c r="A95" s="79"/>
      <c r="B95" s="3891" t="s">
        <v>632</v>
      </c>
      <c r="C95" s="3891"/>
      <c r="D95" s="4496" t="s">
        <v>409</v>
      </c>
      <c r="E95" s="3892"/>
      <c r="F95" s="3892"/>
      <c r="G95" s="3892"/>
      <c r="H95" s="3892"/>
      <c r="I95" s="3892"/>
      <c r="J95" s="3893"/>
      <c r="L95" s="79"/>
      <c r="M95" s="3869" t="s">
        <v>632</v>
      </c>
      <c r="N95" s="3870" t="s">
        <v>409</v>
      </c>
      <c r="O95" s="3870"/>
      <c r="P95" s="3870"/>
      <c r="Q95" s="3870"/>
      <c r="R95" s="3870"/>
      <c r="S95" s="3870"/>
      <c r="T95" s="3871"/>
      <c r="U95" s="1007"/>
      <c r="W95" s="79"/>
      <c r="X95" s="3869" t="s">
        <v>632</v>
      </c>
      <c r="Y95" s="3870" t="s">
        <v>409</v>
      </c>
      <c r="Z95" s="3870"/>
      <c r="AA95" s="3870"/>
      <c r="AB95" s="3870"/>
      <c r="AC95" s="3870"/>
      <c r="AD95" s="3870"/>
      <c r="AE95" s="3871"/>
      <c r="AF95" s="1007"/>
    </row>
    <row r="96" spans="1:32">
      <c r="A96" s="874"/>
      <c r="B96" s="3891"/>
      <c r="C96" s="3891"/>
      <c r="D96" s="3874"/>
      <c r="E96" s="3872"/>
      <c r="F96" s="3872"/>
      <c r="G96" s="3872"/>
      <c r="H96" s="3872"/>
      <c r="I96" s="3872"/>
      <c r="J96" s="3873"/>
      <c r="L96" s="874"/>
      <c r="M96" s="3869"/>
      <c r="N96" s="3872"/>
      <c r="O96" s="3872"/>
      <c r="P96" s="3872"/>
      <c r="Q96" s="3872"/>
      <c r="R96" s="3872"/>
      <c r="S96" s="3872"/>
      <c r="T96" s="3873"/>
      <c r="U96" s="1684"/>
      <c r="W96" s="874"/>
      <c r="X96" s="3869"/>
      <c r="Y96" s="3872"/>
      <c r="Z96" s="3872"/>
      <c r="AA96" s="3872"/>
      <c r="AB96" s="3872"/>
      <c r="AC96" s="3872"/>
      <c r="AD96" s="3872"/>
      <c r="AE96" s="3873"/>
      <c r="AF96" s="1684"/>
    </row>
    <row r="97" spans="1:32" ht="51" customHeight="1">
      <c r="A97" s="51"/>
      <c r="B97" s="1683">
        <v>2014</v>
      </c>
      <c r="C97" s="52">
        <v>2015</v>
      </c>
      <c r="D97" s="52">
        <v>2016</v>
      </c>
      <c r="E97" s="1681">
        <v>2017</v>
      </c>
      <c r="F97" s="52">
        <v>2018</v>
      </c>
      <c r="G97" s="1681">
        <v>2019</v>
      </c>
      <c r="H97" s="52">
        <v>2020</v>
      </c>
      <c r="I97" s="1682">
        <v>2021</v>
      </c>
      <c r="J97" s="58" t="s">
        <v>411</v>
      </c>
      <c r="L97" s="51"/>
      <c r="M97" s="1683">
        <v>2014</v>
      </c>
      <c r="N97" s="52">
        <v>2015</v>
      </c>
      <c r="O97" s="52">
        <v>2016</v>
      </c>
      <c r="P97" s="1681">
        <v>2017</v>
      </c>
      <c r="Q97" s="52">
        <v>2018</v>
      </c>
      <c r="R97" s="1681">
        <v>2019</v>
      </c>
      <c r="S97" s="52">
        <v>2020</v>
      </c>
      <c r="T97" s="1682">
        <v>2021</v>
      </c>
      <c r="U97" s="58" t="s">
        <v>411</v>
      </c>
      <c r="W97" s="51"/>
      <c r="X97" s="1683">
        <v>2014</v>
      </c>
      <c r="Y97" s="52">
        <v>2015</v>
      </c>
      <c r="Z97" s="52">
        <v>2016</v>
      </c>
      <c r="AA97" s="1681">
        <v>2017</v>
      </c>
      <c r="AB97" s="52">
        <v>2018</v>
      </c>
      <c r="AC97" s="1681">
        <v>2019</v>
      </c>
      <c r="AD97" s="52">
        <v>2020</v>
      </c>
      <c r="AE97" s="1682">
        <v>2021</v>
      </c>
      <c r="AF97" s="58" t="s">
        <v>411</v>
      </c>
    </row>
    <row r="98" spans="1:32">
      <c r="A98" s="1542" t="s">
        <v>2042</v>
      </c>
      <c r="B98" s="2428"/>
      <c r="C98" s="2428"/>
      <c r="D98" s="2428"/>
      <c r="E98" s="2428"/>
      <c r="F98" s="2428"/>
      <c r="G98" s="2428"/>
      <c r="H98" s="2428"/>
      <c r="I98" s="2428"/>
      <c r="J98" s="2428"/>
      <c r="L98" s="1542" t="s">
        <v>2042</v>
      </c>
      <c r="M98" s="2431">
        <f>B91-B98</f>
        <v>0</v>
      </c>
      <c r="N98" s="2431">
        <f t="shared" ref="N98:T98" si="11">C91-C98</f>
        <v>0</v>
      </c>
      <c r="O98" s="2431">
        <f t="shared" si="11"/>
        <v>0</v>
      </c>
      <c r="P98" s="2431">
        <f t="shared" si="11"/>
        <v>0</v>
      </c>
      <c r="Q98" s="2431">
        <f t="shared" si="11"/>
        <v>0</v>
      </c>
      <c r="R98" s="2431">
        <f t="shared" si="11"/>
        <v>0</v>
      </c>
      <c r="S98" s="2431">
        <f t="shared" si="11"/>
        <v>0</v>
      </c>
      <c r="T98" s="2431">
        <f t="shared" si="11"/>
        <v>0</v>
      </c>
      <c r="U98" s="97"/>
      <c r="W98" s="1542" t="s">
        <v>2042</v>
      </c>
      <c r="X98" s="1545" t="e">
        <f t="shared" ref="X98:AE98" si="12">M98/B98</f>
        <v>#DIV/0!</v>
      </c>
      <c r="Y98" s="1545" t="e">
        <f t="shared" si="12"/>
        <v>#DIV/0!</v>
      </c>
      <c r="Z98" s="1545" t="e">
        <f t="shared" si="12"/>
        <v>#DIV/0!</v>
      </c>
      <c r="AA98" s="1545" t="e">
        <f t="shared" si="12"/>
        <v>#DIV/0!</v>
      </c>
      <c r="AB98" s="1545" t="e">
        <f t="shared" si="12"/>
        <v>#DIV/0!</v>
      </c>
      <c r="AC98" s="1545" t="e">
        <f t="shared" si="12"/>
        <v>#DIV/0!</v>
      </c>
      <c r="AD98" s="1545" t="e">
        <f t="shared" si="12"/>
        <v>#DIV/0!</v>
      </c>
      <c r="AE98" s="1545" t="e">
        <f t="shared" si="12"/>
        <v>#DIV/0!</v>
      </c>
      <c r="AF98" s="1545"/>
    </row>
    <row r="100" spans="1:32" ht="27.75" customHeight="1">
      <c r="A100" s="3890" t="s">
        <v>2041</v>
      </c>
      <c r="B100" s="3890"/>
      <c r="C100" s="3890"/>
      <c r="D100" s="3890"/>
      <c r="E100" s="3890"/>
      <c r="F100" s="3890"/>
      <c r="G100" s="3890"/>
      <c r="H100" s="3890"/>
      <c r="I100" s="3890"/>
      <c r="J100" s="3890"/>
      <c r="L100" s="3890" t="s">
        <v>424</v>
      </c>
      <c r="M100" s="3890"/>
      <c r="N100" s="3890"/>
      <c r="O100" s="3890"/>
      <c r="P100" s="3890"/>
      <c r="Q100" s="3890"/>
      <c r="R100" s="3890"/>
      <c r="S100" s="3890"/>
      <c r="T100" s="3890"/>
      <c r="U100" s="3890"/>
      <c r="W100" s="3890" t="s">
        <v>652</v>
      </c>
      <c r="X100" s="3890"/>
      <c r="Y100" s="3890"/>
      <c r="Z100" s="3890"/>
      <c r="AA100" s="3890"/>
      <c r="AB100" s="3890"/>
      <c r="AC100" s="3890"/>
      <c r="AD100" s="3890"/>
      <c r="AE100" s="3890"/>
      <c r="AF100" s="3890"/>
    </row>
    <row r="101" spans="1:32">
      <c r="A101" s="872"/>
      <c r="B101" s="872"/>
      <c r="C101" s="872"/>
      <c r="D101" s="50"/>
      <c r="E101" s="872"/>
      <c r="F101" s="872"/>
      <c r="G101" s="872"/>
      <c r="H101" s="872"/>
      <c r="I101" s="872"/>
      <c r="J101" s="872"/>
      <c r="L101" s="872"/>
      <c r="M101" s="872"/>
      <c r="N101" s="872"/>
      <c r="O101" s="50"/>
      <c r="P101" s="872"/>
      <c r="Q101" s="872"/>
      <c r="R101" s="872"/>
      <c r="S101" s="872"/>
      <c r="T101" s="872"/>
      <c r="U101" s="872"/>
      <c r="W101" s="872"/>
      <c r="X101" s="872"/>
      <c r="Y101" s="872"/>
      <c r="Z101" s="50"/>
      <c r="AA101" s="872"/>
      <c r="AB101" s="872"/>
      <c r="AC101" s="872"/>
      <c r="AD101" s="872"/>
      <c r="AE101" s="872"/>
      <c r="AF101" s="872"/>
    </row>
    <row r="102" spans="1:32" ht="12.75" customHeight="1">
      <c r="A102" s="79"/>
      <c r="B102" s="3887" t="s">
        <v>2037</v>
      </c>
      <c r="C102" s="3888"/>
      <c r="D102" s="3888"/>
      <c r="E102" s="3888"/>
      <c r="F102" s="3888"/>
      <c r="G102" s="3888"/>
      <c r="H102" s="3888"/>
      <c r="I102" s="3888"/>
      <c r="J102" s="3889"/>
      <c r="L102" s="79"/>
      <c r="M102" s="3887" t="s">
        <v>2037</v>
      </c>
      <c r="N102" s="3888"/>
      <c r="O102" s="3888"/>
      <c r="P102" s="3888"/>
      <c r="Q102" s="3888"/>
      <c r="R102" s="3888"/>
      <c r="S102" s="3888"/>
      <c r="T102" s="3888"/>
      <c r="U102" s="3889"/>
      <c r="W102" s="79"/>
      <c r="X102" s="3887" t="s">
        <v>2037</v>
      </c>
      <c r="Y102" s="3888"/>
      <c r="Z102" s="3888"/>
      <c r="AA102" s="3888"/>
      <c r="AB102" s="3888"/>
      <c r="AC102" s="3888"/>
      <c r="AD102" s="3888"/>
      <c r="AE102" s="3888"/>
      <c r="AF102" s="3889"/>
    </row>
    <row r="103" spans="1:32">
      <c r="A103" s="51"/>
      <c r="B103" s="1683">
        <v>2014</v>
      </c>
      <c r="C103" s="52">
        <v>2015</v>
      </c>
      <c r="D103" s="52">
        <v>2016</v>
      </c>
      <c r="E103" s="1681">
        <v>2017</v>
      </c>
      <c r="F103" s="52">
        <v>2018</v>
      </c>
      <c r="G103" s="1681">
        <v>2019</v>
      </c>
      <c r="H103" s="52">
        <v>2020</v>
      </c>
      <c r="I103" s="1682">
        <v>2021</v>
      </c>
      <c r="J103" s="58" t="s">
        <v>426</v>
      </c>
      <c r="L103" s="51"/>
      <c r="M103" s="1683">
        <v>2014</v>
      </c>
      <c r="N103" s="52">
        <v>2015</v>
      </c>
      <c r="O103" s="52">
        <v>2016</v>
      </c>
      <c r="P103" s="1681">
        <v>2017</v>
      </c>
      <c r="Q103" s="52">
        <v>2018</v>
      </c>
      <c r="R103" s="1681">
        <v>2019</v>
      </c>
      <c r="S103" s="52">
        <v>2020</v>
      </c>
      <c r="T103" s="1682">
        <v>2021</v>
      </c>
      <c r="U103" s="58" t="s">
        <v>426</v>
      </c>
      <c r="W103" s="51"/>
      <c r="X103" s="1683">
        <v>2014</v>
      </c>
      <c r="Y103" s="52">
        <v>2015</v>
      </c>
      <c r="Z103" s="52">
        <v>2016</v>
      </c>
      <c r="AA103" s="1681">
        <v>2017</v>
      </c>
      <c r="AB103" s="52">
        <v>2018</v>
      </c>
      <c r="AC103" s="1681">
        <v>2019</v>
      </c>
      <c r="AD103" s="52">
        <v>2020</v>
      </c>
      <c r="AE103" s="1682">
        <v>2021</v>
      </c>
      <c r="AF103" s="58" t="s">
        <v>426</v>
      </c>
    </row>
    <row r="104" spans="1:32">
      <c r="A104" s="1542" t="s">
        <v>2042</v>
      </c>
      <c r="B104" s="2428"/>
      <c r="C104" s="2428"/>
      <c r="D104" s="2428"/>
      <c r="E104" s="2428"/>
      <c r="F104" s="2428"/>
      <c r="G104" s="2428"/>
      <c r="H104" s="2428"/>
      <c r="I104" s="2428"/>
      <c r="J104" s="2428">
        <f>SUM(B104:I104)</f>
        <v>0</v>
      </c>
      <c r="L104" s="1542" t="s">
        <v>2042</v>
      </c>
      <c r="M104" s="2431">
        <f>+B91-B104</f>
        <v>0</v>
      </c>
      <c r="N104" s="2431">
        <f t="shared" ref="N104:T104" si="13">+C91-C104</f>
        <v>0</v>
      </c>
      <c r="O104" s="2431">
        <f t="shared" si="13"/>
        <v>0</v>
      </c>
      <c r="P104" s="2431">
        <f t="shared" si="13"/>
        <v>0</v>
      </c>
      <c r="Q104" s="2431">
        <f t="shared" si="13"/>
        <v>0</v>
      </c>
      <c r="R104" s="2431">
        <f t="shared" si="13"/>
        <v>0</v>
      </c>
      <c r="S104" s="2431">
        <f t="shared" si="13"/>
        <v>0</v>
      </c>
      <c r="T104" s="2431">
        <f t="shared" si="13"/>
        <v>0</v>
      </c>
      <c r="U104" s="97"/>
      <c r="W104" s="1542" t="s">
        <v>2042</v>
      </c>
      <c r="X104" s="1545" t="e">
        <f t="shared" ref="X104:AE104" si="14">M104/B104</f>
        <v>#DIV/0!</v>
      </c>
      <c r="Y104" s="1545" t="e">
        <f t="shared" si="14"/>
        <v>#DIV/0!</v>
      </c>
      <c r="Z104" s="1545" t="e">
        <f t="shared" si="14"/>
        <v>#DIV/0!</v>
      </c>
      <c r="AA104" s="1545" t="e">
        <f t="shared" si="14"/>
        <v>#DIV/0!</v>
      </c>
      <c r="AB104" s="1545" t="e">
        <f t="shared" si="14"/>
        <v>#DIV/0!</v>
      </c>
      <c r="AC104" s="1545" t="e">
        <f t="shared" si="14"/>
        <v>#DIV/0!</v>
      </c>
      <c r="AD104" s="1545" t="e">
        <f t="shared" si="14"/>
        <v>#DIV/0!</v>
      </c>
      <c r="AE104" s="1545" t="e">
        <f t="shared" si="14"/>
        <v>#DIV/0!</v>
      </c>
      <c r="AF104" s="1545"/>
    </row>
    <row r="107" spans="1:32" ht="12.75" customHeight="1">
      <c r="A107" s="237" t="s">
        <v>2190</v>
      </c>
      <c r="B107" s="237"/>
      <c r="C107" s="237"/>
      <c r="D107" s="237"/>
      <c r="E107" s="237"/>
      <c r="F107" s="237"/>
      <c r="G107" s="237"/>
      <c r="H107" s="237"/>
      <c r="I107" s="237"/>
      <c r="J107" s="237"/>
    </row>
    <row r="109" spans="1:32">
      <c r="A109" s="79"/>
      <c r="B109" s="4495" t="s">
        <v>632</v>
      </c>
      <c r="C109" s="4495"/>
      <c r="D109" s="4495"/>
      <c r="E109" s="4497" t="s">
        <v>409</v>
      </c>
      <c r="F109" s="4497"/>
      <c r="G109" s="4497"/>
      <c r="H109" s="4497"/>
      <c r="I109" s="4497"/>
    </row>
    <row r="110" spans="1:32">
      <c r="A110" s="874"/>
      <c r="B110" s="4495"/>
      <c r="C110" s="4495"/>
      <c r="D110" s="4495"/>
      <c r="E110" s="4497"/>
      <c r="F110" s="4497"/>
      <c r="G110" s="4497"/>
      <c r="H110" s="4497"/>
      <c r="I110" s="4497"/>
    </row>
    <row r="111" spans="1:32">
      <c r="A111" s="51"/>
      <c r="B111" s="1683">
        <v>2014</v>
      </c>
      <c r="C111" s="52">
        <v>2015</v>
      </c>
      <c r="D111" s="52">
        <v>2016</v>
      </c>
      <c r="E111" s="1681">
        <v>2017</v>
      </c>
      <c r="F111" s="52">
        <v>2018</v>
      </c>
      <c r="G111" s="1681">
        <v>2019</v>
      </c>
      <c r="H111" s="52">
        <v>2020</v>
      </c>
      <c r="I111" s="1682">
        <v>2021</v>
      </c>
    </row>
    <row r="112" spans="1:32" ht="25.5">
      <c r="A112" s="1700" t="s">
        <v>2192</v>
      </c>
      <c r="B112" s="2491"/>
      <c r="C112" s="2491"/>
      <c r="D112" s="3285"/>
      <c r="E112" s="3285"/>
      <c r="F112" s="3285"/>
      <c r="G112" s="3285"/>
      <c r="H112" s="3285"/>
      <c r="I112" s="3285"/>
    </row>
    <row r="113" spans="1:12">
      <c r="A113" s="1542" t="s">
        <v>517</v>
      </c>
      <c r="B113" s="2491"/>
      <c r="C113" s="2491"/>
      <c r="D113" s="3285"/>
      <c r="E113" s="3285"/>
      <c r="F113" s="3285"/>
      <c r="G113" s="3285"/>
      <c r="H113" s="3285"/>
      <c r="I113" s="3285"/>
    </row>
    <row r="114" spans="1:12">
      <c r="A114" s="1542" t="s">
        <v>2191</v>
      </c>
      <c r="B114" s="1699" t="str">
        <f>IF(ISERROR(B112/B113),"",(B112/B113))</f>
        <v/>
      </c>
      <c r="C114" s="1699" t="str">
        <f t="shared" ref="C114:I114" si="15">IF(ISERROR(C112/C113),"",(C112/C113))</f>
        <v/>
      </c>
      <c r="D114" s="1699" t="str">
        <f t="shared" si="15"/>
        <v/>
      </c>
      <c r="E114" s="1699" t="str">
        <f t="shared" si="15"/>
        <v/>
      </c>
      <c r="F114" s="1699" t="str">
        <f t="shared" si="15"/>
        <v/>
      </c>
      <c r="G114" s="1699" t="str">
        <f t="shared" si="15"/>
        <v/>
      </c>
      <c r="H114" s="1699" t="str">
        <f t="shared" si="15"/>
        <v/>
      </c>
      <c r="I114" s="1699" t="str">
        <f t="shared" si="15"/>
        <v/>
      </c>
    </row>
    <row r="116" spans="1:12" ht="15">
      <c r="A116" s="763" t="s">
        <v>295</v>
      </c>
      <c r="B116" s="756"/>
      <c r="C116" s="756"/>
    </row>
    <row r="117" spans="1:12" ht="15">
      <c r="A117" s="763"/>
      <c r="B117" s="756"/>
      <c r="C117" s="756"/>
    </row>
    <row r="118" spans="1:12">
      <c r="A118" s="3869" t="s">
        <v>2166</v>
      </c>
      <c r="B118" s="3891" t="s">
        <v>632</v>
      </c>
      <c r="C118" s="3891"/>
      <c r="D118" s="3891" t="s">
        <v>409</v>
      </c>
      <c r="E118" s="3891"/>
      <c r="F118" s="3891"/>
      <c r="G118" s="3891"/>
      <c r="H118" s="3891"/>
      <c r="I118" s="3891"/>
      <c r="L118" t="s">
        <v>2665</v>
      </c>
    </row>
    <row r="119" spans="1:12" ht="12.75" customHeight="1">
      <c r="A119" s="3869"/>
      <c r="B119" s="3891"/>
      <c r="C119" s="3891"/>
      <c r="D119" s="3891"/>
      <c r="E119" s="3891"/>
      <c r="F119" s="3891"/>
      <c r="G119" s="3891"/>
      <c r="H119" s="3891"/>
      <c r="I119" s="3891"/>
    </row>
    <row r="120" spans="1:12" ht="14.25">
      <c r="A120" s="1685"/>
      <c r="B120" s="1683">
        <v>2014</v>
      </c>
      <c r="C120" s="52">
        <v>2015</v>
      </c>
      <c r="D120" s="52">
        <v>2016</v>
      </c>
      <c r="E120" s="1681">
        <v>2017</v>
      </c>
      <c r="F120" s="52">
        <v>2018</v>
      </c>
      <c r="G120" s="1681">
        <v>2019</v>
      </c>
      <c r="H120" s="52">
        <v>2020</v>
      </c>
      <c r="I120" s="1682">
        <v>2021</v>
      </c>
    </row>
    <row r="121" spans="1:12">
      <c r="A121" s="1700" t="s">
        <v>296</v>
      </c>
      <c r="B121" s="1701"/>
      <c r="C121" s="1701"/>
      <c r="D121" s="1701">
        <f>'6.5 Capacity Output Data'!$C$10</f>
        <v>0</v>
      </c>
      <c r="E121" s="3285"/>
      <c r="F121" s="3285"/>
      <c r="G121" s="3285"/>
      <c r="H121" s="3285"/>
      <c r="I121" s="3285"/>
    </row>
    <row r="122" spans="1:12">
      <c r="A122" s="1700" t="s">
        <v>297</v>
      </c>
      <c r="B122" s="1701"/>
      <c r="C122" s="1701"/>
      <c r="D122" s="1701">
        <f>'6.5 Capacity Output Data'!$C$11</f>
        <v>0</v>
      </c>
      <c r="E122" s="3285"/>
      <c r="F122" s="3285"/>
      <c r="G122" s="3285"/>
      <c r="H122" s="3285"/>
      <c r="I122" s="3285"/>
    </row>
    <row r="123" spans="1:12">
      <c r="A123" s="1700" t="s">
        <v>298</v>
      </c>
      <c r="B123" s="1701"/>
      <c r="C123" s="1701"/>
      <c r="D123" s="1701">
        <f>'6.5 Capacity Output Data'!$C$12</f>
        <v>0</v>
      </c>
      <c r="E123" s="3285"/>
      <c r="F123" s="3285"/>
      <c r="G123" s="3285"/>
      <c r="H123" s="3285"/>
      <c r="I123" s="3285"/>
    </row>
    <row r="124" spans="1:12">
      <c r="A124" s="1700" t="s">
        <v>299</v>
      </c>
      <c r="B124" s="1701"/>
      <c r="C124" s="1701"/>
      <c r="D124" s="1701">
        <f>'6.5 Capacity Output Data'!$C$13</f>
        <v>0</v>
      </c>
      <c r="E124" s="3285"/>
      <c r="F124" s="3285"/>
      <c r="G124" s="3285"/>
      <c r="H124" s="3285"/>
      <c r="I124" s="3285"/>
    </row>
    <row r="125" spans="1:12">
      <c r="A125" s="1700" t="s">
        <v>300</v>
      </c>
      <c r="B125" s="1701"/>
      <c r="C125" s="1701"/>
      <c r="D125" s="1701">
        <f>'6.5 Capacity Output Data'!$C$14</f>
        <v>0</v>
      </c>
      <c r="E125" s="3285"/>
      <c r="F125" s="3285"/>
      <c r="G125" s="3285"/>
      <c r="H125" s="3285"/>
      <c r="I125" s="3285"/>
    </row>
    <row r="126" spans="1:12">
      <c r="A126" s="1700" t="s">
        <v>301</v>
      </c>
      <c r="B126" s="1701"/>
      <c r="C126" s="1701"/>
      <c r="D126" s="1701">
        <f>'6.5 Capacity Output Data'!$C$15</f>
        <v>0</v>
      </c>
      <c r="E126" s="3285"/>
      <c r="F126" s="3285"/>
      <c r="G126" s="3285"/>
      <c r="H126" s="3285"/>
      <c r="I126" s="3285"/>
    </row>
  </sheetData>
  <mergeCells count="50">
    <mergeCell ref="A118:A119"/>
    <mergeCell ref="B109:D110"/>
    <mergeCell ref="E109:I110"/>
    <mergeCell ref="B118:C119"/>
    <mergeCell ref="D118:I119"/>
    <mergeCell ref="A100:J100"/>
    <mergeCell ref="L100:U100"/>
    <mergeCell ref="W100:AF100"/>
    <mergeCell ref="B102:J102"/>
    <mergeCell ref="M102:U102"/>
    <mergeCell ref="X102:AF102"/>
    <mergeCell ref="W93:AF93"/>
    <mergeCell ref="M95:M96"/>
    <mergeCell ref="N95:T96"/>
    <mergeCell ref="X95:X96"/>
    <mergeCell ref="Y95:AE96"/>
    <mergeCell ref="B95:C96"/>
    <mergeCell ref="D95:J96"/>
    <mergeCell ref="A86:J86"/>
    <mergeCell ref="A93:J93"/>
    <mergeCell ref="L93:U93"/>
    <mergeCell ref="B88:D89"/>
    <mergeCell ref="E88:J89"/>
    <mergeCell ref="N72:T73"/>
    <mergeCell ref="X72:X73"/>
    <mergeCell ref="Y72:AE73"/>
    <mergeCell ref="B79:J79"/>
    <mergeCell ref="M79:U79"/>
    <mergeCell ref="X79:AF79"/>
    <mergeCell ref="B72:C73"/>
    <mergeCell ref="D72:J73"/>
    <mergeCell ref="M72:M73"/>
    <mergeCell ref="B65:D66"/>
    <mergeCell ref="E65:J66"/>
    <mergeCell ref="B11:D12"/>
    <mergeCell ref="E11:J12"/>
    <mergeCell ref="B20:C21"/>
    <mergeCell ref="D20:J21"/>
    <mergeCell ref="B36:D37"/>
    <mergeCell ref="E36:J37"/>
    <mergeCell ref="Y20:AE21"/>
    <mergeCell ref="M45:M46"/>
    <mergeCell ref="N45:T46"/>
    <mergeCell ref="X45:X46"/>
    <mergeCell ref="Y45:AE46"/>
    <mergeCell ref="M20:M21"/>
    <mergeCell ref="N20:T21"/>
    <mergeCell ref="X20:X21"/>
    <mergeCell ref="B45:C46"/>
    <mergeCell ref="D45:J46"/>
  </mergeCells>
  <dataValidations count="1">
    <dataValidation type="list" allowBlank="1" showInputMessage="1" showErrorMessage="1" sqref="A1">
      <formula1>A924:A929</formula1>
    </dataValidation>
  </dataValidations>
  <pageMargins left="0.70866141732283472" right="0.70866141732283472" top="0.74803149606299213" bottom="0.74803149606299213" header="0.31496062992125984" footer="0.31496062992125984"/>
  <pageSetup paperSize="8" scale="45" fitToHeight="2" orientation="landscape" r:id="rId1"/>
  <rowBreaks count="1" manualBreakCount="1">
    <brk id="82"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AC73"/>
  <sheetViews>
    <sheetView topLeftCell="A4" workbookViewId="0">
      <selection activeCell="B44" sqref="B44:I45"/>
    </sheetView>
  </sheetViews>
  <sheetFormatPr defaultRowHeight="12.75"/>
  <cols>
    <col min="1" max="1" width="38.5703125" customWidth="1"/>
    <col min="2" max="2" width="11.5703125" customWidth="1"/>
    <col min="3" max="9" width="10.5703125" customWidth="1"/>
    <col min="11" max="11" width="37.42578125" customWidth="1"/>
    <col min="12" max="19" width="11.140625" customWidth="1"/>
    <col min="21" max="21" width="37.5703125" customWidth="1"/>
    <col min="22" max="22" width="11.42578125" customWidth="1"/>
    <col min="23" max="29" width="10.28515625" customWidth="1"/>
  </cols>
  <sheetData>
    <row r="1" spans="1:29" s="49" customFormat="1" ht="24.75">
      <c r="A1" s="127" t="str">
        <f>'Universal data'!A1</f>
        <v>Regulatory Reporting Pack</v>
      </c>
      <c r="B1" s="128"/>
      <c r="C1" s="128"/>
      <c r="D1" s="128"/>
      <c r="E1" s="128"/>
      <c r="F1" s="128"/>
      <c r="G1" s="128"/>
      <c r="H1" s="128"/>
      <c r="I1" s="128"/>
      <c r="J1" s="128"/>
      <c r="K1" s="128"/>
      <c r="L1" s="128"/>
      <c r="M1" s="128"/>
      <c r="N1" s="128"/>
      <c r="O1" s="128"/>
      <c r="P1" s="128"/>
      <c r="Q1" s="128"/>
      <c r="R1" s="128"/>
      <c r="S1" s="128"/>
      <c r="T1" s="128"/>
      <c r="U1" s="128"/>
      <c r="V1" s="128"/>
      <c r="W1" s="128"/>
      <c r="X1" s="128"/>
      <c r="Y1" s="128"/>
      <c r="Z1" s="128"/>
      <c r="AA1" s="128"/>
      <c r="AB1" s="128"/>
      <c r="AC1" s="128"/>
    </row>
    <row r="2" spans="1:29" s="49" customFormat="1" ht="24.75">
      <c r="A2" s="2186" t="str">
        <f>+'Universal data'!$A$2</f>
        <v>Master</v>
      </c>
      <c r="B2" s="128"/>
      <c r="C2" s="128"/>
      <c r="D2" s="128"/>
      <c r="E2" s="128"/>
      <c r="F2" s="128"/>
      <c r="G2" s="128"/>
      <c r="H2" s="128"/>
      <c r="I2" s="128"/>
      <c r="J2" s="128"/>
      <c r="K2" s="128"/>
      <c r="L2" s="128"/>
      <c r="M2" s="128"/>
      <c r="N2" s="128"/>
      <c r="O2" s="128"/>
      <c r="P2" s="128"/>
      <c r="Q2" s="128"/>
      <c r="R2" s="128"/>
      <c r="S2" s="128"/>
      <c r="T2" s="128"/>
      <c r="U2" s="128"/>
      <c r="V2" s="128"/>
      <c r="W2" s="128"/>
      <c r="X2" s="128"/>
      <c r="Y2" s="128"/>
      <c r="Z2" s="128"/>
      <c r="AA2" s="128"/>
      <c r="AB2" s="128"/>
      <c r="AC2" s="128"/>
    </row>
    <row r="3" spans="1:29" s="49" customFormat="1" ht="24.75">
      <c r="A3" s="2304" t="str">
        <f>+'Universal data'!A3</f>
        <v>2015/16</v>
      </c>
      <c r="B3" s="128"/>
      <c r="C3" s="128"/>
      <c r="D3" s="128"/>
      <c r="E3" s="128"/>
      <c r="F3" s="128"/>
      <c r="G3" s="128"/>
      <c r="H3" s="128"/>
      <c r="I3" s="128"/>
      <c r="J3" s="128"/>
      <c r="K3" s="128"/>
      <c r="L3" s="128"/>
      <c r="M3" s="128"/>
      <c r="N3" s="128"/>
      <c r="O3" s="128"/>
      <c r="P3" s="128"/>
      <c r="Q3" s="128"/>
      <c r="R3" s="128"/>
      <c r="S3" s="128"/>
      <c r="T3" s="128"/>
      <c r="U3" s="128"/>
      <c r="V3" s="128"/>
      <c r="W3" s="128"/>
      <c r="X3" s="128"/>
      <c r="Y3" s="128"/>
      <c r="Z3" s="128"/>
      <c r="AA3" s="128"/>
      <c r="AB3" s="128"/>
      <c r="AC3" s="128"/>
    </row>
    <row r="4" spans="1:29" s="872" customFormat="1">
      <c r="D4" s="50"/>
      <c r="O4" s="50"/>
    </row>
    <row r="5" spans="1:29" s="872" customFormat="1" ht="15">
      <c r="A5" s="237" t="s">
        <v>2430</v>
      </c>
      <c r="D5" s="50"/>
      <c r="O5" s="50"/>
    </row>
    <row r="6" spans="1:29" s="872" customFormat="1">
      <c r="D6" s="50"/>
      <c r="O6" s="50"/>
    </row>
    <row r="7" spans="1:29" s="872" customFormat="1" ht="14.25">
      <c r="A7" s="50" t="s">
        <v>2043</v>
      </c>
      <c r="D7" s="50"/>
      <c r="F7" s="1541"/>
      <c r="O7" s="50"/>
    </row>
    <row r="8" spans="1:29" s="872" customFormat="1">
      <c r="D8" s="50"/>
      <c r="O8" s="50"/>
    </row>
    <row r="9" spans="1:29" s="872" customFormat="1" ht="12.75" customHeight="1">
      <c r="A9" s="79"/>
      <c r="B9" s="4495" t="s">
        <v>632</v>
      </c>
      <c r="C9" s="4495"/>
      <c r="D9" s="4495"/>
      <c r="E9" s="4497" t="s">
        <v>409</v>
      </c>
      <c r="F9" s="4497"/>
      <c r="G9" s="4497"/>
      <c r="H9" s="4497"/>
      <c r="I9" s="4497"/>
      <c r="O9" s="50"/>
    </row>
    <row r="10" spans="1:29" s="872" customFormat="1">
      <c r="A10" s="874"/>
      <c r="B10" s="4495"/>
      <c r="C10" s="4495"/>
      <c r="D10" s="4495"/>
      <c r="E10" s="4497"/>
      <c r="F10" s="4497"/>
      <c r="G10" s="4497"/>
      <c r="H10" s="4497"/>
      <c r="I10" s="4497"/>
      <c r="O10" s="50"/>
    </row>
    <row r="11" spans="1:29" s="872" customFormat="1">
      <c r="A11" s="51"/>
      <c r="B11" s="3121">
        <v>2014</v>
      </c>
      <c r="C11" s="2625">
        <v>2015</v>
      </c>
      <c r="D11" s="2625">
        <v>2016</v>
      </c>
      <c r="E11" s="2625">
        <v>2017</v>
      </c>
      <c r="F11" s="2625">
        <v>2018</v>
      </c>
      <c r="G11" s="2625">
        <v>2019</v>
      </c>
      <c r="H11" s="2625">
        <v>2020</v>
      </c>
      <c r="I11" s="2625">
        <v>2021</v>
      </c>
      <c r="O11" s="50"/>
    </row>
    <row r="12" spans="1:29" s="872" customFormat="1">
      <c r="A12" s="1542" t="s">
        <v>2047</v>
      </c>
      <c r="B12" s="2491">
        <f>+B22</f>
        <v>0</v>
      </c>
      <c r="C12" s="1547"/>
      <c r="D12" s="1547"/>
      <c r="E12" s="1547"/>
      <c r="F12" s="1547"/>
      <c r="G12" s="1547"/>
      <c r="H12" s="1547"/>
      <c r="I12" s="2626"/>
      <c r="O12" s="50"/>
    </row>
    <row r="13" spans="1:29" s="872" customFormat="1">
      <c r="A13" s="1542" t="s">
        <v>2049</v>
      </c>
      <c r="B13" s="2491">
        <f>+B23</f>
        <v>0</v>
      </c>
      <c r="C13" s="2491">
        <f>+C23</f>
        <v>0</v>
      </c>
      <c r="D13" s="2491">
        <f>'3.12 Shrinkage'!$G$19</f>
        <v>0</v>
      </c>
      <c r="E13" s="3288"/>
      <c r="F13" s="3288"/>
      <c r="G13" s="3288"/>
      <c r="H13" s="3288"/>
      <c r="I13" s="3288"/>
      <c r="O13" s="50"/>
    </row>
    <row r="14" spans="1:29">
      <c r="A14" s="1542" t="s">
        <v>2046</v>
      </c>
      <c r="B14" s="2491">
        <f>+$B$12-B13</f>
        <v>0</v>
      </c>
      <c r="C14" s="2491">
        <f>+$B$12-C13</f>
        <v>0</v>
      </c>
      <c r="D14" s="2491">
        <f t="shared" ref="D14" si="0">+$B$12-D13</f>
        <v>0</v>
      </c>
      <c r="E14" s="2491">
        <f t="shared" ref="E14:I14" si="1">+$B$12-E13</f>
        <v>0</v>
      </c>
      <c r="F14" s="2491">
        <f t="shared" si="1"/>
        <v>0</v>
      </c>
      <c r="G14" s="2491">
        <f t="shared" si="1"/>
        <v>0</v>
      </c>
      <c r="H14" s="2491">
        <f t="shared" si="1"/>
        <v>0</v>
      </c>
      <c r="I14" s="2491">
        <f t="shared" si="1"/>
        <v>0</v>
      </c>
    </row>
    <row r="15" spans="1:29">
      <c r="A15" s="1542" t="s">
        <v>2048</v>
      </c>
      <c r="B15" s="2627" t="e">
        <f>+B14/$B$12</f>
        <v>#DIV/0!</v>
      </c>
      <c r="C15" s="2627" t="e">
        <f t="shared" ref="C15:I15" si="2">+C14/$B$12</f>
        <v>#DIV/0!</v>
      </c>
      <c r="D15" s="2627" t="e">
        <f t="shared" si="2"/>
        <v>#DIV/0!</v>
      </c>
      <c r="E15" s="2627" t="e">
        <f t="shared" si="2"/>
        <v>#DIV/0!</v>
      </c>
      <c r="F15" s="2627" t="e">
        <f t="shared" si="2"/>
        <v>#DIV/0!</v>
      </c>
      <c r="G15" s="2627" t="e">
        <f t="shared" si="2"/>
        <v>#DIV/0!</v>
      </c>
      <c r="H15" s="2627" t="e">
        <f t="shared" si="2"/>
        <v>#DIV/0!</v>
      </c>
      <c r="I15" s="2627" t="e">
        <f t="shared" si="2"/>
        <v>#DIV/0!</v>
      </c>
    </row>
    <row r="17" spans="1:29" s="872" customFormat="1" ht="14.25">
      <c r="A17" s="50" t="s">
        <v>2044</v>
      </c>
      <c r="D17" s="50"/>
      <c r="F17" s="1541"/>
      <c r="K17" s="50" t="s">
        <v>422</v>
      </c>
      <c r="N17" s="50"/>
      <c r="P17" s="1541"/>
      <c r="U17" s="50" t="s">
        <v>423</v>
      </c>
      <c r="X17" s="50"/>
      <c r="Z17" s="1541"/>
    </row>
    <row r="18" spans="1:29" s="872" customFormat="1">
      <c r="D18" s="50"/>
      <c r="N18" s="50"/>
      <c r="X18" s="50"/>
    </row>
    <row r="19" spans="1:29" s="872" customFormat="1" ht="12.75" customHeight="1">
      <c r="A19" s="79"/>
      <c r="B19" s="3891" t="s">
        <v>632</v>
      </c>
      <c r="C19" s="3891"/>
      <c r="D19" s="3891" t="s">
        <v>409</v>
      </c>
      <c r="E19" s="3891"/>
      <c r="F19" s="3891"/>
      <c r="G19" s="3891"/>
      <c r="H19" s="3891"/>
      <c r="I19" s="3891"/>
      <c r="K19" s="79"/>
      <c r="L19" s="3869" t="s">
        <v>632</v>
      </c>
      <c r="M19" s="3870" t="s">
        <v>409</v>
      </c>
      <c r="N19" s="3870"/>
      <c r="O19" s="3870"/>
      <c r="P19" s="3870"/>
      <c r="Q19" s="3870"/>
      <c r="R19" s="3870"/>
      <c r="S19" s="3871"/>
      <c r="U19" s="79"/>
      <c r="V19" s="3869" t="s">
        <v>632</v>
      </c>
      <c r="W19" s="3870" t="s">
        <v>409</v>
      </c>
      <c r="X19" s="3870"/>
      <c r="Y19" s="3870"/>
      <c r="Z19" s="3870"/>
      <c r="AA19" s="3870"/>
      <c r="AB19" s="3870"/>
      <c r="AC19" s="3871"/>
    </row>
    <row r="20" spans="1:29" s="872" customFormat="1">
      <c r="A20" s="874"/>
      <c r="B20" s="3891"/>
      <c r="C20" s="3891"/>
      <c r="D20" s="3891"/>
      <c r="E20" s="3891"/>
      <c r="F20" s="3891"/>
      <c r="G20" s="3891"/>
      <c r="H20" s="3891"/>
      <c r="I20" s="3891"/>
      <c r="K20" s="874"/>
      <c r="L20" s="3869"/>
      <c r="M20" s="3872"/>
      <c r="N20" s="3872"/>
      <c r="O20" s="3872"/>
      <c r="P20" s="3872"/>
      <c r="Q20" s="3872"/>
      <c r="R20" s="3872"/>
      <c r="S20" s="3873"/>
      <c r="U20" s="874"/>
      <c r="V20" s="3869"/>
      <c r="W20" s="3872"/>
      <c r="X20" s="3872"/>
      <c r="Y20" s="3872"/>
      <c r="Z20" s="3872"/>
      <c r="AA20" s="3872"/>
      <c r="AB20" s="3872"/>
      <c r="AC20" s="3873"/>
    </row>
    <row r="21" spans="1:29" s="872" customFormat="1">
      <c r="A21" s="51"/>
      <c r="B21" s="2612">
        <v>2014</v>
      </c>
      <c r="C21" s="52">
        <v>2015</v>
      </c>
      <c r="D21" s="52">
        <v>2016</v>
      </c>
      <c r="E21" s="2610">
        <v>2017</v>
      </c>
      <c r="F21" s="52">
        <v>2018</v>
      </c>
      <c r="G21" s="2610">
        <v>2019</v>
      </c>
      <c r="H21" s="52">
        <v>2020</v>
      </c>
      <c r="I21" s="2611">
        <v>2021</v>
      </c>
      <c r="K21" s="51"/>
      <c r="L21" s="1535">
        <v>2014</v>
      </c>
      <c r="M21" s="52">
        <v>2015</v>
      </c>
      <c r="N21" s="52">
        <v>2016</v>
      </c>
      <c r="O21" s="1533">
        <v>2017</v>
      </c>
      <c r="P21" s="52">
        <v>2018</v>
      </c>
      <c r="Q21" s="1533">
        <v>2019</v>
      </c>
      <c r="R21" s="52">
        <v>2020</v>
      </c>
      <c r="S21" s="1534">
        <v>2021</v>
      </c>
      <c r="U21" s="51"/>
      <c r="V21" s="1535">
        <v>2014</v>
      </c>
      <c r="W21" s="52">
        <v>2015</v>
      </c>
      <c r="X21" s="52">
        <v>2016</v>
      </c>
      <c r="Y21" s="1533">
        <v>2017</v>
      </c>
      <c r="Z21" s="52">
        <v>2018</v>
      </c>
      <c r="AA21" s="1533">
        <v>2019</v>
      </c>
      <c r="AB21" s="52">
        <v>2020</v>
      </c>
      <c r="AC21" s="1534">
        <v>2021</v>
      </c>
    </row>
    <row r="22" spans="1:29" s="872" customFormat="1">
      <c r="A22" s="1542" t="s">
        <v>2047</v>
      </c>
      <c r="B22" s="2491"/>
      <c r="C22" s="1547"/>
      <c r="D22" s="1547"/>
      <c r="E22" s="1547"/>
      <c r="F22" s="1547"/>
      <c r="G22" s="1547"/>
      <c r="H22" s="1547"/>
      <c r="I22" s="2626"/>
      <c r="K22" s="1542"/>
      <c r="L22" s="1546"/>
      <c r="M22" s="1546"/>
      <c r="N22" s="1546"/>
      <c r="O22" s="1546"/>
      <c r="P22" s="1546"/>
      <c r="Q22" s="1546"/>
      <c r="R22" s="1546"/>
      <c r="S22" s="1546"/>
      <c r="U22" s="1542"/>
      <c r="V22" s="1546"/>
      <c r="W22" s="1546"/>
      <c r="X22" s="1546"/>
      <c r="Y22" s="1546"/>
      <c r="Z22" s="1546"/>
      <c r="AA22" s="1546"/>
      <c r="AB22" s="1546"/>
      <c r="AC22" s="1546"/>
    </row>
    <row r="23" spans="1:29" s="872" customFormat="1">
      <c r="A23" s="1542" t="s">
        <v>2049</v>
      </c>
      <c r="B23" s="2491"/>
      <c r="C23" s="2491"/>
      <c r="D23" s="2491"/>
      <c r="E23" s="2491"/>
      <c r="F23" s="2491"/>
      <c r="G23" s="2491"/>
      <c r="H23" s="2491"/>
      <c r="I23" s="2491"/>
      <c r="K23" s="1542" t="s">
        <v>2049</v>
      </c>
      <c r="L23" s="97">
        <f t="shared" ref="L23:S24" si="3">B13-B23</f>
        <v>0</v>
      </c>
      <c r="M23" s="97">
        <f t="shared" si="3"/>
        <v>0</v>
      </c>
      <c r="N23" s="97">
        <f t="shared" si="3"/>
        <v>0</v>
      </c>
      <c r="O23" s="97">
        <f t="shared" si="3"/>
        <v>0</v>
      </c>
      <c r="P23" s="97">
        <f t="shared" si="3"/>
        <v>0</v>
      </c>
      <c r="Q23" s="97">
        <f t="shared" si="3"/>
        <v>0</v>
      </c>
      <c r="R23" s="97">
        <f t="shared" si="3"/>
        <v>0</v>
      </c>
      <c r="S23" s="97">
        <f t="shared" si="3"/>
        <v>0</v>
      </c>
      <c r="U23" s="1542" t="s">
        <v>2049</v>
      </c>
      <c r="V23" s="1545" t="e">
        <f t="shared" ref="V23:AC24" si="4">L23/B23</f>
        <v>#DIV/0!</v>
      </c>
      <c r="W23" s="1545" t="e">
        <f t="shared" si="4"/>
        <v>#DIV/0!</v>
      </c>
      <c r="X23" s="1545" t="e">
        <f t="shared" si="4"/>
        <v>#DIV/0!</v>
      </c>
      <c r="Y23" s="1545" t="e">
        <f t="shared" si="4"/>
        <v>#DIV/0!</v>
      </c>
      <c r="Z23" s="1545" t="e">
        <f t="shared" si="4"/>
        <v>#DIV/0!</v>
      </c>
      <c r="AA23" s="1545" t="e">
        <f t="shared" si="4"/>
        <v>#DIV/0!</v>
      </c>
      <c r="AB23" s="1545" t="e">
        <f t="shared" si="4"/>
        <v>#DIV/0!</v>
      </c>
      <c r="AC23" s="1545" t="e">
        <f t="shared" si="4"/>
        <v>#DIV/0!</v>
      </c>
    </row>
    <row r="24" spans="1:29">
      <c r="A24" s="1542" t="s">
        <v>2046</v>
      </c>
      <c r="B24" s="97">
        <f>+$B$22-B23</f>
        <v>0</v>
      </c>
      <c r="C24" s="97"/>
      <c r="D24" s="97"/>
      <c r="E24" s="97"/>
      <c r="F24" s="97"/>
      <c r="G24" s="97"/>
      <c r="H24" s="97"/>
      <c r="I24" s="97"/>
      <c r="K24" s="1542" t="s">
        <v>2046</v>
      </c>
      <c r="L24" s="97">
        <f t="shared" si="3"/>
        <v>0</v>
      </c>
      <c r="M24" s="97">
        <f t="shared" si="3"/>
        <v>0</v>
      </c>
      <c r="N24" s="97">
        <f t="shared" si="3"/>
        <v>0</v>
      </c>
      <c r="O24" s="97">
        <f t="shared" si="3"/>
        <v>0</v>
      </c>
      <c r="P24" s="97">
        <f t="shared" si="3"/>
        <v>0</v>
      </c>
      <c r="Q24" s="97">
        <f t="shared" si="3"/>
        <v>0</v>
      </c>
      <c r="R24" s="97">
        <f t="shared" si="3"/>
        <v>0</v>
      </c>
      <c r="S24" s="97">
        <f t="shared" si="3"/>
        <v>0</v>
      </c>
      <c r="U24" s="1542" t="s">
        <v>2046</v>
      </c>
      <c r="V24" s="1545" t="e">
        <f t="shared" si="4"/>
        <v>#DIV/0!</v>
      </c>
      <c r="W24" s="1545" t="e">
        <f t="shared" si="4"/>
        <v>#DIV/0!</v>
      </c>
      <c r="X24" s="1545" t="e">
        <f t="shared" si="4"/>
        <v>#DIV/0!</v>
      </c>
      <c r="Y24" s="1545" t="e">
        <f t="shared" si="4"/>
        <v>#DIV/0!</v>
      </c>
      <c r="Z24" s="1545" t="e">
        <f t="shared" si="4"/>
        <v>#DIV/0!</v>
      </c>
      <c r="AA24" s="1545" t="e">
        <f t="shared" si="4"/>
        <v>#DIV/0!</v>
      </c>
      <c r="AB24" s="1545" t="e">
        <f t="shared" si="4"/>
        <v>#DIV/0!</v>
      </c>
      <c r="AC24" s="1545" t="e">
        <f t="shared" si="4"/>
        <v>#DIV/0!</v>
      </c>
    </row>
    <row r="26" spans="1:29" s="872" customFormat="1" ht="14.25">
      <c r="A26" s="50" t="s">
        <v>2045</v>
      </c>
      <c r="D26" s="50"/>
      <c r="F26" s="1541"/>
      <c r="K26" s="50" t="s">
        <v>424</v>
      </c>
      <c r="N26" s="50"/>
      <c r="P26" s="1541"/>
      <c r="U26" s="50" t="s">
        <v>652</v>
      </c>
      <c r="X26" s="50"/>
      <c r="Z26" s="1541"/>
    </row>
    <row r="27" spans="1:29" s="872" customFormat="1">
      <c r="D27" s="50"/>
      <c r="N27" s="50"/>
      <c r="X27" s="50"/>
    </row>
    <row r="28" spans="1:29" s="872" customFormat="1" ht="38.25">
      <c r="A28" s="1544"/>
      <c r="B28" s="1543" t="s">
        <v>651</v>
      </c>
      <c r="H28" s="50"/>
      <c r="K28" s="1544"/>
      <c r="L28" s="1543" t="s">
        <v>651</v>
      </c>
      <c r="R28" s="50"/>
      <c r="U28" s="1544"/>
      <c r="V28" s="1543" t="s">
        <v>651</v>
      </c>
      <c r="AB28" s="50"/>
    </row>
    <row r="29" spans="1:29" s="872" customFormat="1">
      <c r="A29" s="1542" t="s">
        <v>2046</v>
      </c>
      <c r="B29" s="2428"/>
      <c r="H29" s="50"/>
      <c r="K29" s="1542" t="s">
        <v>2046</v>
      </c>
      <c r="L29" s="97">
        <f>I14-B12*B29</f>
        <v>0</v>
      </c>
      <c r="R29" s="50"/>
      <c r="U29" s="1542" t="s">
        <v>2046</v>
      </c>
      <c r="V29" s="1545" t="e">
        <f>+(I15-B29)</f>
        <v>#DIV/0!</v>
      </c>
      <c r="AB29" s="50"/>
    </row>
    <row r="32" spans="1:29" s="872" customFormat="1" ht="14.25">
      <c r="A32" s="50" t="s">
        <v>2200</v>
      </c>
      <c r="D32" s="50"/>
      <c r="F32" s="1541"/>
      <c r="O32" s="50"/>
    </row>
    <row r="33" spans="1:29" s="872" customFormat="1">
      <c r="D33" s="50"/>
      <c r="O33" s="50"/>
    </row>
    <row r="34" spans="1:29" s="872" customFormat="1" ht="12.75" customHeight="1">
      <c r="A34" s="79"/>
      <c r="B34" s="4495" t="s">
        <v>632</v>
      </c>
      <c r="C34" s="4495"/>
      <c r="D34" s="4495"/>
      <c r="E34" s="4497" t="s">
        <v>409</v>
      </c>
      <c r="F34" s="4497"/>
      <c r="G34" s="4497"/>
      <c r="H34" s="4497"/>
      <c r="I34" s="4497"/>
      <c r="O34" s="50"/>
    </row>
    <row r="35" spans="1:29" s="872" customFormat="1">
      <c r="A35" s="874"/>
      <c r="B35" s="4495"/>
      <c r="C35" s="4495"/>
      <c r="D35" s="4495"/>
      <c r="E35" s="4497"/>
      <c r="F35" s="4497"/>
      <c r="G35" s="4497"/>
      <c r="H35" s="4497"/>
      <c r="I35" s="4497"/>
      <c r="O35" s="50"/>
    </row>
    <row r="36" spans="1:29" s="872" customFormat="1">
      <c r="A36" s="51"/>
      <c r="B36" s="2612">
        <v>2014</v>
      </c>
      <c r="C36" s="2625">
        <v>2015</v>
      </c>
      <c r="D36" s="2625">
        <v>2016</v>
      </c>
      <c r="E36" s="2625">
        <v>2017</v>
      </c>
      <c r="F36" s="2625">
        <v>2018</v>
      </c>
      <c r="G36" s="2625">
        <v>2019</v>
      </c>
      <c r="H36" s="2625">
        <v>2020</v>
      </c>
      <c r="I36" s="2625">
        <v>2021</v>
      </c>
      <c r="O36" s="50"/>
    </row>
    <row r="37" spans="1:29" s="872" customFormat="1">
      <c r="A37" s="1542" t="s">
        <v>2196</v>
      </c>
      <c r="B37" s="2491">
        <f>+B47</f>
        <v>0</v>
      </c>
      <c r="C37" s="1547"/>
      <c r="D37" s="1547"/>
      <c r="E37" s="1547"/>
      <c r="F37" s="1547"/>
      <c r="G37" s="1547"/>
      <c r="H37" s="1547"/>
      <c r="I37" s="2626"/>
      <c r="O37" s="50"/>
    </row>
    <row r="38" spans="1:29" s="872" customFormat="1">
      <c r="A38" s="1542" t="s">
        <v>2197</v>
      </c>
      <c r="B38" s="2491">
        <f>+B48</f>
        <v>0</v>
      </c>
      <c r="C38" s="2491">
        <f>+C48</f>
        <v>0</v>
      </c>
      <c r="D38" s="2491">
        <f>'3.12 Shrinkage'!$G$16</f>
        <v>0</v>
      </c>
      <c r="E38" s="3288"/>
      <c r="F38" s="3288"/>
      <c r="G38" s="3288"/>
      <c r="H38" s="3288"/>
      <c r="I38" s="3288"/>
      <c r="O38" s="50"/>
    </row>
    <row r="39" spans="1:29">
      <c r="A39" s="1542" t="s">
        <v>2198</v>
      </c>
      <c r="B39" s="2491">
        <f>+$B$37-B38</f>
        <v>0</v>
      </c>
      <c r="C39" s="2491">
        <f>+$B$37-C38</f>
        <v>0</v>
      </c>
      <c r="D39" s="2491">
        <f t="shared" ref="D39" si="5">+$B$37-D38</f>
        <v>0</v>
      </c>
      <c r="E39" s="2491">
        <f t="shared" ref="E39:I39" si="6">+$B$37-E38</f>
        <v>0</v>
      </c>
      <c r="F39" s="2491">
        <f t="shared" si="6"/>
        <v>0</v>
      </c>
      <c r="G39" s="2491">
        <f t="shared" si="6"/>
        <v>0</v>
      </c>
      <c r="H39" s="2491">
        <f t="shared" si="6"/>
        <v>0</v>
      </c>
      <c r="I39" s="2491">
        <f t="shared" si="6"/>
        <v>0</v>
      </c>
    </row>
    <row r="40" spans="1:29">
      <c r="A40" s="1542" t="s">
        <v>2199</v>
      </c>
      <c r="B40" s="2627" t="e">
        <f>+B39/$B$12</f>
        <v>#DIV/0!</v>
      </c>
      <c r="C40" s="2627" t="e">
        <f>+C39/$B$37</f>
        <v>#DIV/0!</v>
      </c>
      <c r="D40" s="2627" t="e">
        <f t="shared" ref="D40:I40" si="7">+D39/$B$37</f>
        <v>#DIV/0!</v>
      </c>
      <c r="E40" s="2627" t="e">
        <f t="shared" si="7"/>
        <v>#DIV/0!</v>
      </c>
      <c r="F40" s="2627" t="e">
        <f t="shared" si="7"/>
        <v>#DIV/0!</v>
      </c>
      <c r="G40" s="2627" t="e">
        <f t="shared" si="7"/>
        <v>#DIV/0!</v>
      </c>
      <c r="H40" s="2627" t="e">
        <f t="shared" si="7"/>
        <v>#DIV/0!</v>
      </c>
      <c r="I40" s="2627" t="e">
        <f t="shared" si="7"/>
        <v>#DIV/0!</v>
      </c>
    </row>
    <row r="42" spans="1:29" s="872" customFormat="1" ht="14.25">
      <c r="A42" s="50" t="s">
        <v>2201</v>
      </c>
      <c r="D42" s="50"/>
      <c r="F42" s="1541"/>
      <c r="K42" s="50" t="s">
        <v>422</v>
      </c>
      <c r="N42" s="50"/>
      <c r="P42" s="1541"/>
      <c r="U42" s="50" t="s">
        <v>423</v>
      </c>
      <c r="X42" s="50"/>
      <c r="Z42" s="1541"/>
    </row>
    <row r="43" spans="1:29" s="872" customFormat="1">
      <c r="D43" s="50"/>
      <c r="N43" s="50"/>
      <c r="X43" s="50"/>
    </row>
    <row r="44" spans="1:29" s="872" customFormat="1" ht="12.75" customHeight="1">
      <c r="A44" s="79"/>
      <c r="B44" s="3891" t="s">
        <v>632</v>
      </c>
      <c r="C44" s="3891"/>
      <c r="D44" s="3891" t="s">
        <v>409</v>
      </c>
      <c r="E44" s="3891"/>
      <c r="F44" s="3891"/>
      <c r="G44" s="3891"/>
      <c r="H44" s="3891"/>
      <c r="I44" s="3891"/>
      <c r="K44" s="79"/>
      <c r="L44" s="3869" t="s">
        <v>632</v>
      </c>
      <c r="M44" s="3870" t="s">
        <v>409</v>
      </c>
      <c r="N44" s="3870"/>
      <c r="O44" s="3870"/>
      <c r="P44" s="3870"/>
      <c r="Q44" s="3870"/>
      <c r="R44" s="3870"/>
      <c r="S44" s="3871"/>
      <c r="U44" s="79"/>
      <c r="V44" s="3869" t="s">
        <v>632</v>
      </c>
      <c r="W44" s="3870" t="s">
        <v>409</v>
      </c>
      <c r="X44" s="3870"/>
      <c r="Y44" s="3870"/>
      <c r="Z44" s="3870"/>
      <c r="AA44" s="3870"/>
      <c r="AB44" s="3870"/>
      <c r="AC44" s="3871"/>
    </row>
    <row r="45" spans="1:29" s="872" customFormat="1">
      <c r="A45" s="874"/>
      <c r="B45" s="3891"/>
      <c r="C45" s="3891"/>
      <c r="D45" s="3891"/>
      <c r="E45" s="3891"/>
      <c r="F45" s="3891"/>
      <c r="G45" s="3891"/>
      <c r="H45" s="3891"/>
      <c r="I45" s="3891"/>
      <c r="K45" s="874"/>
      <c r="L45" s="3869"/>
      <c r="M45" s="3872"/>
      <c r="N45" s="3872"/>
      <c r="O45" s="3872"/>
      <c r="P45" s="3872"/>
      <c r="Q45" s="3872"/>
      <c r="R45" s="3872"/>
      <c r="S45" s="3873"/>
      <c r="U45" s="874"/>
      <c r="V45" s="3869"/>
      <c r="W45" s="3872"/>
      <c r="X45" s="3872"/>
      <c r="Y45" s="3872"/>
      <c r="Z45" s="3872"/>
      <c r="AA45" s="3872"/>
      <c r="AB45" s="3872"/>
      <c r="AC45" s="3873"/>
    </row>
    <row r="46" spans="1:29" s="872" customFormat="1">
      <c r="A46" s="51"/>
      <c r="B46" s="2612">
        <v>2014</v>
      </c>
      <c r="C46" s="52">
        <v>2015</v>
      </c>
      <c r="D46" s="52">
        <v>2016</v>
      </c>
      <c r="E46" s="2610">
        <v>2017</v>
      </c>
      <c r="F46" s="52">
        <v>2018</v>
      </c>
      <c r="G46" s="2610">
        <v>2019</v>
      </c>
      <c r="H46" s="52">
        <v>2020</v>
      </c>
      <c r="I46" s="2611">
        <v>2021</v>
      </c>
      <c r="K46" s="51"/>
      <c r="L46" s="1683">
        <v>2014</v>
      </c>
      <c r="M46" s="52">
        <v>2015</v>
      </c>
      <c r="N46" s="52">
        <v>2016</v>
      </c>
      <c r="O46" s="1681">
        <v>2017</v>
      </c>
      <c r="P46" s="52">
        <v>2018</v>
      </c>
      <c r="Q46" s="1681">
        <v>2019</v>
      </c>
      <c r="R46" s="52">
        <v>2020</v>
      </c>
      <c r="S46" s="1682">
        <v>2021</v>
      </c>
      <c r="U46" s="51"/>
      <c r="V46" s="1683">
        <v>2014</v>
      </c>
      <c r="W46" s="52">
        <v>2015</v>
      </c>
      <c r="X46" s="52">
        <v>2016</v>
      </c>
      <c r="Y46" s="1681">
        <v>2017</v>
      </c>
      <c r="Z46" s="52">
        <v>2018</v>
      </c>
      <c r="AA46" s="1681">
        <v>2019</v>
      </c>
      <c r="AB46" s="52">
        <v>2020</v>
      </c>
      <c r="AC46" s="1682">
        <v>2021</v>
      </c>
    </row>
    <row r="47" spans="1:29" s="872" customFormat="1">
      <c r="A47" s="1542" t="s">
        <v>2196</v>
      </c>
      <c r="B47" s="2491"/>
      <c r="C47" s="1547"/>
      <c r="D47" s="1547"/>
      <c r="E47" s="1547"/>
      <c r="F47" s="1547"/>
      <c r="G47" s="1547"/>
      <c r="H47" s="1547"/>
      <c r="I47" s="2626"/>
      <c r="K47" s="1542"/>
      <c r="L47" s="1546"/>
      <c r="M47" s="1546"/>
      <c r="N47" s="1546"/>
      <c r="O47" s="1546"/>
      <c r="P47" s="1546"/>
      <c r="Q47" s="1546"/>
      <c r="R47" s="1546"/>
      <c r="S47" s="1546"/>
      <c r="U47" s="1542"/>
      <c r="V47" s="1546"/>
      <c r="W47" s="1546"/>
      <c r="X47" s="1546"/>
      <c r="Y47" s="1546"/>
      <c r="Z47" s="1546"/>
      <c r="AA47" s="1546"/>
      <c r="AB47" s="1546"/>
      <c r="AC47" s="1546"/>
    </row>
    <row r="48" spans="1:29" s="872" customFormat="1">
      <c r="A48" s="1542" t="s">
        <v>2197</v>
      </c>
      <c r="B48" s="2491"/>
      <c r="C48" s="2491"/>
      <c r="D48" s="2491"/>
      <c r="E48" s="2491"/>
      <c r="F48" s="2491"/>
      <c r="G48" s="2491"/>
      <c r="H48" s="2491"/>
      <c r="I48" s="2491"/>
      <c r="K48" s="1542" t="s">
        <v>2197</v>
      </c>
      <c r="L48" s="97">
        <f t="shared" ref="L48:S49" si="8">B38-B48</f>
        <v>0</v>
      </c>
      <c r="M48" s="97">
        <f t="shared" si="8"/>
        <v>0</v>
      </c>
      <c r="N48" s="97">
        <f t="shared" si="8"/>
        <v>0</v>
      </c>
      <c r="O48" s="97">
        <f t="shared" si="8"/>
        <v>0</v>
      </c>
      <c r="P48" s="97">
        <f t="shared" si="8"/>
        <v>0</v>
      </c>
      <c r="Q48" s="97">
        <f t="shared" si="8"/>
        <v>0</v>
      </c>
      <c r="R48" s="97">
        <f t="shared" si="8"/>
        <v>0</v>
      </c>
      <c r="S48" s="97">
        <f t="shared" si="8"/>
        <v>0</v>
      </c>
      <c r="U48" s="1542" t="s">
        <v>2197</v>
      </c>
      <c r="V48" s="1545" t="e">
        <f t="shared" ref="V48:AC49" si="9">L48/B48</f>
        <v>#DIV/0!</v>
      </c>
      <c r="W48" s="1545" t="e">
        <f t="shared" si="9"/>
        <v>#DIV/0!</v>
      </c>
      <c r="X48" s="1545" t="e">
        <f t="shared" si="9"/>
        <v>#DIV/0!</v>
      </c>
      <c r="Y48" s="1545" t="e">
        <f t="shared" si="9"/>
        <v>#DIV/0!</v>
      </c>
      <c r="Z48" s="1545" t="e">
        <f t="shared" si="9"/>
        <v>#DIV/0!</v>
      </c>
      <c r="AA48" s="1545" t="e">
        <f t="shared" si="9"/>
        <v>#DIV/0!</v>
      </c>
      <c r="AB48" s="1545" t="e">
        <f t="shared" si="9"/>
        <v>#DIV/0!</v>
      </c>
      <c r="AC48" s="1545" t="e">
        <f t="shared" si="9"/>
        <v>#DIV/0!</v>
      </c>
    </row>
    <row r="49" spans="1:29">
      <c r="A49" s="1542" t="s">
        <v>2198</v>
      </c>
      <c r="B49" s="2491"/>
      <c r="C49" s="2491"/>
      <c r="D49" s="2491"/>
      <c r="E49" s="2491"/>
      <c r="F49" s="2491"/>
      <c r="G49" s="2491"/>
      <c r="H49" s="2491"/>
      <c r="I49" s="2491"/>
      <c r="K49" s="1542" t="s">
        <v>2198</v>
      </c>
      <c r="L49" s="97">
        <f t="shared" si="8"/>
        <v>0</v>
      </c>
      <c r="M49" s="97">
        <f t="shared" si="8"/>
        <v>0</v>
      </c>
      <c r="N49" s="97">
        <f t="shared" si="8"/>
        <v>0</v>
      </c>
      <c r="O49" s="97">
        <f t="shared" si="8"/>
        <v>0</v>
      </c>
      <c r="P49" s="97">
        <f t="shared" si="8"/>
        <v>0</v>
      </c>
      <c r="Q49" s="97">
        <f t="shared" si="8"/>
        <v>0</v>
      </c>
      <c r="R49" s="97">
        <f t="shared" si="8"/>
        <v>0</v>
      </c>
      <c r="S49" s="97">
        <f t="shared" si="8"/>
        <v>0</v>
      </c>
      <c r="U49" s="1542" t="s">
        <v>2198</v>
      </c>
      <c r="V49" s="1545" t="e">
        <f t="shared" si="9"/>
        <v>#DIV/0!</v>
      </c>
      <c r="W49" s="1545" t="e">
        <f t="shared" si="9"/>
        <v>#DIV/0!</v>
      </c>
      <c r="X49" s="1545" t="e">
        <f t="shared" si="9"/>
        <v>#DIV/0!</v>
      </c>
      <c r="Y49" s="1545" t="e">
        <f t="shared" si="9"/>
        <v>#DIV/0!</v>
      </c>
      <c r="Z49" s="1545" t="e">
        <f t="shared" si="9"/>
        <v>#DIV/0!</v>
      </c>
      <c r="AA49" s="1545" t="e">
        <f t="shared" si="9"/>
        <v>#DIV/0!</v>
      </c>
      <c r="AB49" s="1545" t="e">
        <f t="shared" si="9"/>
        <v>#DIV/0!</v>
      </c>
      <c r="AC49" s="1545" t="e">
        <f t="shared" si="9"/>
        <v>#DIV/0!</v>
      </c>
    </row>
    <row r="51" spans="1:29" s="872" customFormat="1" ht="14.25">
      <c r="A51" s="50" t="s">
        <v>2202</v>
      </c>
      <c r="D51" s="50"/>
      <c r="F51" s="1541"/>
      <c r="K51" s="50" t="s">
        <v>424</v>
      </c>
      <c r="N51" s="50"/>
      <c r="P51" s="1541"/>
      <c r="U51" s="50" t="s">
        <v>652</v>
      </c>
      <c r="X51" s="50"/>
      <c r="Z51" s="1541"/>
    </row>
    <row r="52" spans="1:29" s="872" customFormat="1">
      <c r="D52" s="50"/>
      <c r="N52" s="50"/>
      <c r="X52" s="50"/>
    </row>
    <row r="53" spans="1:29" s="872" customFormat="1" ht="38.25">
      <c r="A53" s="1544"/>
      <c r="B53" s="1543" t="s">
        <v>651</v>
      </c>
      <c r="H53" s="50"/>
      <c r="K53" s="1544"/>
      <c r="L53" s="1543" t="s">
        <v>651</v>
      </c>
      <c r="R53" s="50"/>
      <c r="U53" s="1544"/>
      <c r="V53" s="1543" t="s">
        <v>651</v>
      </c>
      <c r="AB53" s="50"/>
    </row>
    <row r="54" spans="1:29" s="872" customFormat="1">
      <c r="A54" s="1542" t="s">
        <v>2198</v>
      </c>
      <c r="B54" s="2428"/>
      <c r="D54" s="2494"/>
      <c r="H54" s="50"/>
      <c r="K54" s="1542" t="s">
        <v>2198</v>
      </c>
      <c r="L54" s="97">
        <f>I39-B37*B54</f>
        <v>0</v>
      </c>
      <c r="R54" s="50"/>
      <c r="U54" s="1542" t="s">
        <v>2198</v>
      </c>
      <c r="V54" s="1545" t="e">
        <f>+(I40-B54)</f>
        <v>#DIV/0!</v>
      </c>
      <c r="AB54" s="50"/>
    </row>
    <row r="55" spans="1:29">
      <c r="B55" s="2492"/>
    </row>
    <row r="65" spans="7:7">
      <c r="G65" s="2493"/>
    </row>
    <row r="66" spans="7:7">
      <c r="G66" s="2493"/>
    </row>
    <row r="67" spans="7:7">
      <c r="G67" s="2493"/>
    </row>
    <row r="68" spans="7:7">
      <c r="G68" s="2493"/>
    </row>
    <row r="69" spans="7:7">
      <c r="G69" s="2493"/>
    </row>
    <row r="70" spans="7:7">
      <c r="G70" s="2493"/>
    </row>
    <row r="71" spans="7:7">
      <c r="G71" s="2493"/>
    </row>
    <row r="72" spans="7:7">
      <c r="G72" s="2493"/>
    </row>
    <row r="73" spans="7:7">
      <c r="G73" s="2493"/>
    </row>
  </sheetData>
  <mergeCells count="16">
    <mergeCell ref="M44:S45"/>
    <mergeCell ref="V44:V45"/>
    <mergeCell ref="W44:AC45"/>
    <mergeCell ref="L44:L45"/>
    <mergeCell ref="B34:D35"/>
    <mergeCell ref="E34:I35"/>
    <mergeCell ref="B44:C45"/>
    <mergeCell ref="D44:I45"/>
    <mergeCell ref="M19:S20"/>
    <mergeCell ref="V19:V20"/>
    <mergeCell ref="W19:AC20"/>
    <mergeCell ref="L19:L20"/>
    <mergeCell ref="B9:D10"/>
    <mergeCell ref="E9:I10"/>
    <mergeCell ref="B19:C20"/>
    <mergeCell ref="D19:I20"/>
  </mergeCells>
  <dataValidations count="1">
    <dataValidation type="list" allowBlank="1" showInputMessage="1" showErrorMessage="1" sqref="A1">
      <formula1>A920:A925</formula1>
    </dataValidation>
  </dataValidations>
  <pageMargins left="0.70866141732283472" right="0.70866141732283472" top="0.74803149606299213" bottom="0.74803149606299213" header="0.31496062992125984" footer="0.31496062992125984"/>
  <pageSetup paperSize="8" scale="50" orientation="landscape"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39997558519241921"/>
    <pageSetUpPr fitToPage="1"/>
  </sheetPr>
  <dimension ref="A1:AS110"/>
  <sheetViews>
    <sheetView topLeftCell="A10" zoomScaleNormal="100" workbookViewId="0">
      <selection activeCell="N22" sqref="N22"/>
    </sheetView>
  </sheetViews>
  <sheetFormatPr defaultRowHeight="12.75"/>
  <cols>
    <col min="1" max="1" width="66.28515625" style="420" customWidth="1"/>
    <col min="2" max="2" width="19.140625" style="420" bestFit="1" customWidth="1"/>
    <col min="3" max="3" width="2.7109375" style="359" customWidth="1"/>
    <col min="4" max="5" width="11" style="420" bestFit="1" customWidth="1"/>
    <col min="6" max="6" width="10.42578125" style="420" customWidth="1"/>
    <col min="7" max="24" width="11" style="420" bestFit="1" customWidth="1"/>
    <col min="25" max="25" width="14.42578125" style="420" bestFit="1" customWidth="1"/>
    <col min="26" max="31" width="11" style="420" bestFit="1" customWidth="1"/>
    <col min="32" max="33" width="9.140625" style="420"/>
    <col min="34" max="34" width="9.85546875" style="420" bestFit="1" customWidth="1"/>
    <col min="35" max="16384" width="9.140625" style="420"/>
  </cols>
  <sheetData>
    <row r="1" spans="1:33" s="49" customFormat="1" ht="24.75">
      <c r="A1" s="127" t="str">
        <f>'Universal data'!A1</f>
        <v>Regulatory Reporting Pack</v>
      </c>
      <c r="B1" s="128"/>
      <c r="C1" s="128"/>
      <c r="D1" s="128"/>
      <c r="E1" s="128"/>
      <c r="F1" s="128"/>
      <c r="G1" s="128"/>
      <c r="H1" s="128"/>
      <c r="I1" s="128"/>
      <c r="J1" s="128"/>
      <c r="K1" s="128"/>
      <c r="L1" s="128"/>
      <c r="M1" s="128"/>
      <c r="N1" s="128"/>
      <c r="O1" s="128"/>
      <c r="P1" s="128"/>
      <c r="Q1" s="128"/>
      <c r="R1" s="128"/>
      <c r="S1" s="128"/>
      <c r="T1" s="128"/>
      <c r="U1" s="128"/>
      <c r="V1" s="128"/>
      <c r="W1" s="128"/>
      <c r="X1" s="128"/>
      <c r="Y1" s="128"/>
      <c r="Z1" s="128"/>
      <c r="AA1" s="128"/>
      <c r="AB1" s="128"/>
      <c r="AC1" s="128"/>
      <c r="AD1" s="128"/>
      <c r="AE1" s="128"/>
    </row>
    <row r="2" spans="1:33" s="49" customFormat="1" ht="24.75">
      <c r="A2" s="2186" t="str">
        <f>+'Universal data'!$A$2</f>
        <v>Master</v>
      </c>
      <c r="B2" s="128"/>
      <c r="C2" s="128"/>
      <c r="D2" s="128"/>
      <c r="E2" s="128"/>
      <c r="F2" s="128"/>
      <c r="G2" s="128"/>
      <c r="H2" s="128"/>
      <c r="I2" s="128"/>
      <c r="J2" s="128"/>
      <c r="K2" s="128"/>
      <c r="L2" s="128"/>
      <c r="M2" s="128"/>
      <c r="N2" s="128"/>
      <c r="O2" s="128"/>
      <c r="P2" s="128"/>
      <c r="Q2" s="128"/>
      <c r="R2" s="128"/>
      <c r="S2" s="128"/>
      <c r="T2" s="128"/>
      <c r="U2" s="128"/>
      <c r="V2" s="128"/>
      <c r="W2" s="128"/>
      <c r="X2" s="128"/>
      <c r="Y2" s="128"/>
      <c r="Z2" s="128"/>
      <c r="AA2" s="128"/>
      <c r="AB2" s="128"/>
      <c r="AC2" s="128"/>
      <c r="AD2" s="128"/>
      <c r="AE2" s="128"/>
    </row>
    <row r="3" spans="1:33" s="49" customFormat="1" ht="24.75">
      <c r="A3" s="2304" t="str">
        <f>+'Universal data'!A3</f>
        <v>2015/16</v>
      </c>
      <c r="B3" s="128"/>
      <c r="C3" s="128"/>
      <c r="D3" s="128"/>
      <c r="E3" s="128"/>
      <c r="F3" s="128"/>
      <c r="G3" s="128"/>
      <c r="H3" s="128"/>
      <c r="I3" s="128"/>
      <c r="J3" s="128"/>
      <c r="K3" s="128"/>
      <c r="L3" s="128"/>
      <c r="M3" s="128"/>
      <c r="N3" s="128"/>
      <c r="O3" s="128"/>
      <c r="P3" s="128"/>
      <c r="Q3" s="128"/>
      <c r="R3" s="128"/>
      <c r="S3" s="128"/>
      <c r="T3" s="128"/>
      <c r="U3" s="128"/>
      <c r="V3" s="128"/>
      <c r="W3" s="128"/>
      <c r="X3" s="128"/>
      <c r="Y3" s="128"/>
      <c r="Z3" s="128"/>
      <c r="AA3" s="128"/>
      <c r="AB3" s="128"/>
      <c r="AC3" s="128"/>
      <c r="AD3" s="128"/>
      <c r="AE3" s="128"/>
    </row>
    <row r="4" spans="1:33" s="1016" customFormat="1" ht="24.75">
      <c r="A4" s="59"/>
      <c r="B4" s="60"/>
      <c r="C4" s="60"/>
      <c r="D4" s="792"/>
      <c r="E4" s="1015"/>
      <c r="F4" s="792"/>
      <c r="G4" s="792"/>
      <c r="H4" s="792"/>
      <c r="I4" s="792"/>
      <c r="J4" s="792"/>
      <c r="K4" s="792"/>
      <c r="L4" s="792"/>
      <c r="M4" s="792"/>
      <c r="N4" s="792"/>
    </row>
    <row r="5" spans="1:33" s="1016" customFormat="1" ht="19.5">
      <c r="A5" s="231" t="s">
        <v>956</v>
      </c>
      <c r="B5" s="540"/>
      <c r="C5" s="537"/>
      <c r="D5" s="792"/>
      <c r="E5" s="1015"/>
      <c r="F5" s="792"/>
      <c r="G5" s="792"/>
      <c r="H5" s="792"/>
      <c r="I5" s="792"/>
      <c r="J5" s="792"/>
      <c r="K5" s="792"/>
      <c r="L5" s="792"/>
      <c r="M5" s="792"/>
      <c r="N5" s="792"/>
    </row>
    <row r="6" spans="1:33" ht="13.5" thickBot="1"/>
    <row r="7" spans="1:33" s="421" customFormat="1" ht="54" customHeight="1" thickBot="1">
      <c r="A7" s="415"/>
      <c r="B7" s="415"/>
      <c r="C7" s="415"/>
      <c r="D7" s="811"/>
      <c r="E7" s="3904" t="s">
        <v>456</v>
      </c>
      <c r="F7" s="3904"/>
      <c r="G7" s="3904"/>
      <c r="H7" s="3904"/>
      <c r="I7" s="3904"/>
      <c r="J7" s="3904"/>
      <c r="K7" s="3904"/>
      <c r="L7" s="3904"/>
      <c r="M7" s="3904"/>
      <c r="N7" s="3905"/>
      <c r="O7" s="416"/>
      <c r="P7" s="417"/>
      <c r="Q7" s="417"/>
      <c r="R7" s="417" t="s">
        <v>457</v>
      </c>
      <c r="S7" s="417"/>
      <c r="T7" s="417"/>
      <c r="U7" s="417"/>
      <c r="V7" s="417"/>
      <c r="W7" s="417"/>
      <c r="X7" s="418"/>
      <c r="Y7" s="419" t="s">
        <v>51</v>
      </c>
      <c r="Z7" s="3895" t="s">
        <v>458</v>
      </c>
      <c r="AA7" s="3898" t="s">
        <v>95</v>
      </c>
      <c r="AB7" s="3899"/>
      <c r="AC7" s="3899"/>
      <c r="AD7" s="3900"/>
      <c r="AE7" s="3901" t="s">
        <v>77</v>
      </c>
      <c r="AF7" s="420"/>
      <c r="AG7" s="420"/>
    </row>
    <row r="8" spans="1:33" s="421" customFormat="1" ht="21.75" customHeight="1">
      <c r="A8" s="422"/>
      <c r="B8" s="415"/>
      <c r="C8" s="415"/>
      <c r="D8" s="3906" t="s">
        <v>6</v>
      </c>
      <c r="E8" s="3907"/>
      <c r="F8" s="3907"/>
      <c r="G8" s="3907"/>
      <c r="H8" s="3908"/>
      <c r="I8" s="3909" t="s">
        <v>31</v>
      </c>
      <c r="J8" s="3910"/>
      <c r="K8" s="3910"/>
      <c r="L8" s="3910"/>
      <c r="M8" s="3908"/>
      <c r="N8" s="3895" t="s">
        <v>459</v>
      </c>
      <c r="O8" s="423"/>
      <c r="P8" s="423"/>
      <c r="Q8" s="423"/>
      <c r="R8" s="423"/>
      <c r="S8" s="423"/>
      <c r="T8" s="423"/>
      <c r="U8" s="423"/>
      <c r="V8" s="3895" t="s">
        <v>460</v>
      </c>
      <c r="W8" s="424"/>
      <c r="X8" s="3896" t="s">
        <v>461</v>
      </c>
      <c r="Y8" s="425"/>
      <c r="Z8" s="3896"/>
      <c r="AA8" s="423"/>
      <c r="AB8" s="423"/>
      <c r="AC8" s="423"/>
      <c r="AD8" s="423"/>
      <c r="AE8" s="3902"/>
      <c r="AF8" s="420"/>
      <c r="AG8" s="420"/>
    </row>
    <row r="9" spans="1:33" s="440" customFormat="1" ht="169.5" customHeight="1" thickBot="1">
      <c r="A9" s="426"/>
      <c r="B9" s="427"/>
      <c r="C9" s="427"/>
      <c r="D9" s="428" t="s">
        <v>1789</v>
      </c>
      <c r="E9" s="429" t="s">
        <v>1790</v>
      </c>
      <c r="F9" s="430" t="s">
        <v>1791</v>
      </c>
      <c r="G9" s="430" t="s">
        <v>27</v>
      </c>
      <c r="H9" s="827" t="s">
        <v>29</v>
      </c>
      <c r="I9" s="431" t="s">
        <v>32</v>
      </c>
      <c r="J9" s="429" t="s">
        <v>34</v>
      </c>
      <c r="K9" s="429" t="s">
        <v>36</v>
      </c>
      <c r="L9" s="429" t="s">
        <v>957</v>
      </c>
      <c r="M9" s="429" t="s">
        <v>462</v>
      </c>
      <c r="N9" s="3897"/>
      <c r="O9" s="432" t="s">
        <v>47</v>
      </c>
      <c r="P9" s="433" t="s">
        <v>49</v>
      </c>
      <c r="Q9" s="434" t="s">
        <v>1800</v>
      </c>
      <c r="R9" s="434" t="s">
        <v>464</v>
      </c>
      <c r="S9" s="434" t="s">
        <v>53</v>
      </c>
      <c r="T9" s="434" t="s">
        <v>59</v>
      </c>
      <c r="U9" s="435" t="s">
        <v>1801</v>
      </c>
      <c r="V9" s="3897"/>
      <c r="W9" s="435" t="s">
        <v>466</v>
      </c>
      <c r="X9" s="3897"/>
      <c r="Y9" s="436" t="s">
        <v>1826</v>
      </c>
      <c r="Z9" s="3897"/>
      <c r="AA9" s="437" t="s">
        <v>69</v>
      </c>
      <c r="AB9" s="438" t="s">
        <v>71</v>
      </c>
      <c r="AC9" s="438" t="s">
        <v>73</v>
      </c>
      <c r="AD9" s="439" t="s">
        <v>75</v>
      </c>
      <c r="AE9" s="3903"/>
      <c r="AF9" s="420"/>
      <c r="AG9" s="420"/>
    </row>
    <row r="10" spans="1:33" s="421" customFormat="1" ht="15.75" thickBot="1">
      <c r="A10" s="441"/>
      <c r="B10" s="442"/>
      <c r="C10" s="415"/>
      <c r="D10" s="443" t="s">
        <v>4</v>
      </c>
      <c r="E10" s="444" t="s">
        <v>4</v>
      </c>
      <c r="F10" s="445" t="s">
        <v>4</v>
      </c>
      <c r="G10" s="445" t="s">
        <v>4</v>
      </c>
      <c r="H10" s="446" t="s">
        <v>4</v>
      </c>
      <c r="I10" s="447" t="s">
        <v>4</v>
      </c>
      <c r="J10" s="444" t="s">
        <v>4</v>
      </c>
      <c r="K10" s="444" t="s">
        <v>4</v>
      </c>
      <c r="L10" s="444" t="s">
        <v>4</v>
      </c>
      <c r="M10" s="448" t="s">
        <v>4</v>
      </c>
      <c r="N10" s="446" t="s">
        <v>4</v>
      </c>
      <c r="O10" s="449" t="s">
        <v>4</v>
      </c>
      <c r="P10" s="444" t="s">
        <v>4</v>
      </c>
      <c r="Q10" s="444" t="s">
        <v>4</v>
      </c>
      <c r="R10" s="444" t="s">
        <v>4</v>
      </c>
      <c r="S10" s="444" t="s">
        <v>4</v>
      </c>
      <c r="T10" s="450" t="s">
        <v>4</v>
      </c>
      <c r="U10" s="445" t="s">
        <v>4</v>
      </c>
      <c r="V10" s="446" t="s">
        <v>4</v>
      </c>
      <c r="W10" s="448" t="s">
        <v>4</v>
      </c>
      <c r="X10" s="446" t="s">
        <v>4</v>
      </c>
      <c r="Y10" s="451" t="s">
        <v>4</v>
      </c>
      <c r="Z10" s="446" t="s">
        <v>4</v>
      </c>
      <c r="AA10" s="447" t="s">
        <v>4</v>
      </c>
      <c r="AB10" s="444" t="s">
        <v>4</v>
      </c>
      <c r="AC10" s="444" t="s">
        <v>4</v>
      </c>
      <c r="AD10" s="452" t="s">
        <v>4</v>
      </c>
      <c r="AE10" s="453" t="s">
        <v>4</v>
      </c>
    </row>
    <row r="11" spans="1:33" ht="5.25" customHeight="1">
      <c r="B11" s="442"/>
      <c r="C11" s="415"/>
      <c r="D11" s="454"/>
      <c r="E11" s="454"/>
      <c r="F11" s="454"/>
      <c r="G11" s="454"/>
      <c r="H11" s="454"/>
      <c r="I11" s="454"/>
      <c r="J11" s="454"/>
      <c r="K11" s="454"/>
      <c r="L11" s="454"/>
      <c r="M11" s="454"/>
      <c r="N11" s="454"/>
      <c r="O11" s="454"/>
      <c r="P11" s="454"/>
      <c r="Q11" s="454"/>
      <c r="R11" s="454"/>
      <c r="S11" s="454"/>
      <c r="T11" s="454"/>
      <c r="U11" s="454"/>
      <c r="V11" s="454"/>
      <c r="W11" s="454"/>
      <c r="X11" s="454"/>
      <c r="Y11" s="454"/>
      <c r="Z11" s="454"/>
      <c r="AA11" s="454"/>
      <c r="AB11" s="454"/>
      <c r="AC11" s="454"/>
      <c r="AD11" s="454"/>
      <c r="AE11" s="454"/>
    </row>
    <row r="12" spans="1:33">
      <c r="A12" s="455" t="s">
        <v>467</v>
      </c>
      <c r="B12" s="456" t="s">
        <v>1532</v>
      </c>
      <c r="C12" s="415"/>
      <c r="D12" s="454"/>
      <c r="E12" s="454"/>
      <c r="F12" s="454"/>
      <c r="G12" s="454"/>
      <c r="H12" s="454"/>
      <c r="I12" s="454"/>
      <c r="J12" s="454"/>
      <c r="K12" s="454"/>
      <c r="L12" s="454"/>
      <c r="M12" s="454"/>
      <c r="N12" s="454"/>
      <c r="O12" s="454"/>
      <c r="P12" s="454"/>
      <c r="Q12" s="454"/>
      <c r="R12" s="454"/>
      <c r="S12" s="454"/>
      <c r="T12" s="454"/>
      <c r="U12" s="454"/>
      <c r="V12" s="454"/>
      <c r="W12" s="454"/>
      <c r="X12" s="454"/>
      <c r="Y12" s="454"/>
      <c r="Z12" s="454"/>
      <c r="AA12" s="454"/>
      <c r="AB12" s="454"/>
      <c r="AC12" s="454"/>
      <c r="AD12" s="454"/>
      <c r="AE12" s="454"/>
    </row>
    <row r="13" spans="1:33">
      <c r="A13" s="1643" t="s">
        <v>8</v>
      </c>
      <c r="B13" s="458"/>
      <c r="C13" s="459"/>
      <c r="D13" s="3295"/>
      <c r="E13" s="3295"/>
      <c r="F13" s="3295"/>
      <c r="G13" s="3295"/>
      <c r="H13" s="461">
        <f>SUM(D13:G13)</f>
        <v>0</v>
      </c>
      <c r="I13" s="3295"/>
      <c r="J13" s="3295"/>
      <c r="K13" s="3295"/>
      <c r="L13" s="3295"/>
      <c r="M13" s="3295"/>
      <c r="N13" s="461">
        <f>SUM(H13:M13)</f>
        <v>0</v>
      </c>
      <c r="O13" s="3295"/>
      <c r="P13" s="3295"/>
      <c r="Q13" s="3295"/>
      <c r="R13" s="3295"/>
      <c r="S13" s="3295"/>
      <c r="T13" s="3295"/>
      <c r="U13" s="3295"/>
      <c r="V13" s="461">
        <f>SUM(O13:U13)</f>
        <v>0</v>
      </c>
      <c r="W13" s="3295"/>
      <c r="X13" s="461">
        <f>+W13+V13</f>
        <v>0</v>
      </c>
      <c r="Y13" s="3295"/>
      <c r="Z13" s="461">
        <f>+Y13+X13+N13</f>
        <v>0</v>
      </c>
      <c r="AA13" s="3295"/>
      <c r="AB13" s="3295"/>
      <c r="AC13" s="3295"/>
      <c r="AD13" s="3295"/>
      <c r="AE13" s="461">
        <f>SUM(Z13:AD13)</f>
        <v>0</v>
      </c>
    </row>
    <row r="14" spans="1:33">
      <c r="A14" s="1643" t="s">
        <v>468</v>
      </c>
      <c r="B14" s="458"/>
      <c r="C14" s="459"/>
      <c r="D14" s="3295"/>
      <c r="E14" s="3295"/>
      <c r="F14" s="3295"/>
      <c r="G14" s="3295"/>
      <c r="H14" s="461">
        <f t="shared" ref="H14:H37" si="0">SUM(D14:G14)</f>
        <v>0</v>
      </c>
      <c r="I14" s="3295"/>
      <c r="J14" s="3295"/>
      <c r="K14" s="3295"/>
      <c r="L14" s="3295"/>
      <c r="M14" s="3295"/>
      <c r="N14" s="461">
        <f t="shared" ref="N14:N38" si="1">SUM(H14:M14)</f>
        <v>0</v>
      </c>
      <c r="O14" s="3295"/>
      <c r="P14" s="3295"/>
      <c r="Q14" s="3295"/>
      <c r="R14" s="3295"/>
      <c r="S14" s="3295"/>
      <c r="T14" s="3295"/>
      <c r="U14" s="3295"/>
      <c r="V14" s="461">
        <f t="shared" ref="V14:V38" si="2">SUM(O14:U14)</f>
        <v>0</v>
      </c>
      <c r="W14" s="3295"/>
      <c r="X14" s="461">
        <f t="shared" ref="X14:X37" si="3">+W14+V14</f>
        <v>0</v>
      </c>
      <c r="Y14" s="3295"/>
      <c r="Z14" s="461">
        <f t="shared" ref="Z14:Z38" si="4">+Y14+X14+N14</f>
        <v>0</v>
      </c>
      <c r="AA14" s="3295"/>
      <c r="AB14" s="3295"/>
      <c r="AC14" s="3295"/>
      <c r="AD14" s="3295"/>
      <c r="AE14" s="461">
        <f t="shared" ref="AE14:AE38" si="5">SUM(Z14:AD14)</f>
        <v>0</v>
      </c>
    </row>
    <row r="15" spans="1:33">
      <c r="A15" s="1643" t="s">
        <v>9</v>
      </c>
      <c r="B15" s="458"/>
      <c r="C15" s="459"/>
      <c r="D15" s="3295"/>
      <c r="E15" s="3295"/>
      <c r="F15" s="3295"/>
      <c r="G15" s="3295"/>
      <c r="H15" s="461">
        <f t="shared" si="0"/>
        <v>0</v>
      </c>
      <c r="I15" s="3295"/>
      <c r="J15" s="3295"/>
      <c r="K15" s="3295"/>
      <c r="L15" s="3295"/>
      <c r="M15" s="3295"/>
      <c r="N15" s="461">
        <f t="shared" si="1"/>
        <v>0</v>
      </c>
      <c r="O15" s="3295"/>
      <c r="P15" s="3295"/>
      <c r="Q15" s="3295"/>
      <c r="R15" s="3295"/>
      <c r="S15" s="3295"/>
      <c r="T15" s="3295"/>
      <c r="U15" s="3295"/>
      <c r="V15" s="461">
        <f t="shared" si="2"/>
        <v>0</v>
      </c>
      <c r="W15" s="3295"/>
      <c r="X15" s="461">
        <f t="shared" si="3"/>
        <v>0</v>
      </c>
      <c r="Y15" s="3295"/>
      <c r="Z15" s="461">
        <f t="shared" si="4"/>
        <v>0</v>
      </c>
      <c r="AA15" s="3295"/>
      <c r="AB15" s="3295"/>
      <c r="AC15" s="3295"/>
      <c r="AD15" s="3295"/>
      <c r="AE15" s="461">
        <f t="shared" si="5"/>
        <v>0</v>
      </c>
    </row>
    <row r="16" spans="1:33">
      <c r="A16" s="457" t="s">
        <v>469</v>
      </c>
      <c r="B16" s="458"/>
      <c r="C16" s="459"/>
      <c r="D16" s="3295"/>
      <c r="E16" s="3295"/>
      <c r="F16" s="3295"/>
      <c r="G16" s="3295"/>
      <c r="H16" s="461">
        <f t="shared" si="0"/>
        <v>0</v>
      </c>
      <c r="I16" s="3295"/>
      <c r="J16" s="3295"/>
      <c r="K16" s="3295"/>
      <c r="L16" s="3295"/>
      <c r="M16" s="3295"/>
      <c r="N16" s="461">
        <f t="shared" si="1"/>
        <v>0</v>
      </c>
      <c r="O16" s="3295"/>
      <c r="P16" s="3295"/>
      <c r="Q16" s="3295"/>
      <c r="R16" s="3295"/>
      <c r="S16" s="3295"/>
      <c r="T16" s="3295"/>
      <c r="U16" s="3295"/>
      <c r="V16" s="461">
        <f t="shared" si="2"/>
        <v>0</v>
      </c>
      <c r="W16" s="3295"/>
      <c r="X16" s="461">
        <f t="shared" si="3"/>
        <v>0</v>
      </c>
      <c r="Y16" s="3295"/>
      <c r="Z16" s="461">
        <f t="shared" si="4"/>
        <v>0</v>
      </c>
      <c r="AA16" s="3295"/>
      <c r="AB16" s="3295"/>
      <c r="AC16" s="3295"/>
      <c r="AD16" s="3295"/>
      <c r="AE16" s="461">
        <f t="shared" si="5"/>
        <v>0</v>
      </c>
    </row>
    <row r="17" spans="1:31">
      <c r="A17" s="457" t="s">
        <v>470</v>
      </c>
      <c r="B17" s="463"/>
      <c r="C17" s="464"/>
      <c r="D17" s="3295"/>
      <c r="E17" s="3295"/>
      <c r="F17" s="3295"/>
      <c r="G17" s="3295"/>
      <c r="H17" s="461">
        <f t="shared" si="0"/>
        <v>0</v>
      </c>
      <c r="I17" s="3295"/>
      <c r="J17" s="3295"/>
      <c r="K17" s="3295"/>
      <c r="L17" s="3295"/>
      <c r="M17" s="3295"/>
      <c r="N17" s="461">
        <f t="shared" si="1"/>
        <v>0</v>
      </c>
      <c r="O17" s="3295"/>
      <c r="P17" s="3295"/>
      <c r="Q17" s="3295"/>
      <c r="R17" s="3295"/>
      <c r="S17" s="3295"/>
      <c r="T17" s="3295"/>
      <c r="U17" s="3295"/>
      <c r="V17" s="461">
        <f t="shared" si="2"/>
        <v>0</v>
      </c>
      <c r="W17" s="3295"/>
      <c r="X17" s="461">
        <f t="shared" si="3"/>
        <v>0</v>
      </c>
      <c r="Y17" s="3295"/>
      <c r="Z17" s="461">
        <f t="shared" si="4"/>
        <v>0</v>
      </c>
      <c r="AA17" s="3295"/>
      <c r="AB17" s="3295"/>
      <c r="AC17" s="3295"/>
      <c r="AD17" s="3295"/>
      <c r="AE17" s="461">
        <f t="shared" si="5"/>
        <v>0</v>
      </c>
    </row>
    <row r="18" spans="1:31">
      <c r="A18" s="457" t="s">
        <v>2112</v>
      </c>
      <c r="B18" s="458"/>
      <c r="C18" s="459"/>
      <c r="D18" s="3295"/>
      <c r="E18" s="3295"/>
      <c r="F18" s="3295"/>
      <c r="G18" s="3295"/>
      <c r="H18" s="461">
        <f t="shared" si="0"/>
        <v>0</v>
      </c>
      <c r="I18" s="3295"/>
      <c r="J18" s="3295"/>
      <c r="K18" s="3295"/>
      <c r="L18" s="3295"/>
      <c r="M18" s="3295"/>
      <c r="N18" s="461">
        <f t="shared" si="1"/>
        <v>0</v>
      </c>
      <c r="O18" s="3295"/>
      <c r="P18" s="3295"/>
      <c r="Q18" s="3295"/>
      <c r="R18" s="3295"/>
      <c r="S18" s="3295"/>
      <c r="T18" s="3295"/>
      <c r="U18" s="3295"/>
      <c r="V18" s="461">
        <f t="shared" si="2"/>
        <v>0</v>
      </c>
      <c r="W18" s="3295"/>
      <c r="X18" s="461">
        <f t="shared" si="3"/>
        <v>0</v>
      </c>
      <c r="Y18" s="3295"/>
      <c r="Z18" s="461">
        <f t="shared" si="4"/>
        <v>0</v>
      </c>
      <c r="AA18" s="3295"/>
      <c r="AB18" s="3295"/>
      <c r="AC18" s="3295"/>
      <c r="AD18" s="3295"/>
      <c r="AE18" s="461">
        <f t="shared" si="5"/>
        <v>0</v>
      </c>
    </row>
    <row r="19" spans="1:31">
      <c r="A19" s="457" t="s">
        <v>471</v>
      </c>
      <c r="B19" s="458"/>
      <c r="C19" s="459"/>
      <c r="D19" s="3295"/>
      <c r="E19" s="3295"/>
      <c r="F19" s="3295"/>
      <c r="G19" s="3295"/>
      <c r="H19" s="461">
        <f t="shared" si="0"/>
        <v>0</v>
      </c>
      <c r="I19" s="3295"/>
      <c r="J19" s="3295"/>
      <c r="K19" s="3295"/>
      <c r="L19" s="3295"/>
      <c r="M19" s="3295"/>
      <c r="N19" s="461">
        <f t="shared" si="1"/>
        <v>0</v>
      </c>
      <c r="O19" s="3295"/>
      <c r="P19" s="3295"/>
      <c r="Q19" s="3295"/>
      <c r="R19" s="3295"/>
      <c r="S19" s="3295"/>
      <c r="T19" s="3295"/>
      <c r="U19" s="3295"/>
      <c r="V19" s="461">
        <f t="shared" si="2"/>
        <v>0</v>
      </c>
      <c r="W19" s="3295"/>
      <c r="X19" s="461">
        <f t="shared" si="3"/>
        <v>0</v>
      </c>
      <c r="Y19" s="3295"/>
      <c r="Z19" s="461">
        <f>+Y19+X19+N19</f>
        <v>0</v>
      </c>
      <c r="AA19" s="3295"/>
      <c r="AB19" s="3295"/>
      <c r="AC19" s="3295"/>
      <c r="AD19" s="3295"/>
      <c r="AE19" s="461">
        <f>SUM(Z19:AD19)</f>
        <v>0</v>
      </c>
    </row>
    <row r="20" spans="1:31">
      <c r="A20" s="457" t="s">
        <v>2461</v>
      </c>
      <c r="B20" s="1349"/>
      <c r="D20" s="3295"/>
      <c r="E20" s="3295"/>
      <c r="F20" s="3295"/>
      <c r="G20" s="3295"/>
      <c r="H20" s="461">
        <f>SUM(D20:G20)</f>
        <v>0</v>
      </c>
      <c r="I20" s="3295"/>
      <c r="J20" s="3295"/>
      <c r="K20" s="3295"/>
      <c r="L20" s="3295"/>
      <c r="M20" s="3295"/>
      <c r="N20" s="461">
        <f>SUM(H20:M20)</f>
        <v>0</v>
      </c>
      <c r="O20" s="3295"/>
      <c r="P20" s="3295"/>
      <c r="Q20" s="3295"/>
      <c r="R20" s="3295"/>
      <c r="S20" s="3295"/>
      <c r="T20" s="3295"/>
      <c r="U20" s="3295"/>
      <c r="V20" s="461">
        <f>SUM(O20:U20)</f>
        <v>0</v>
      </c>
      <c r="W20" s="3295"/>
      <c r="X20" s="461">
        <f>+W20+V20</f>
        <v>0</v>
      </c>
      <c r="Y20" s="3295"/>
      <c r="Z20" s="461">
        <f>+Y20+X20+N20</f>
        <v>0</v>
      </c>
      <c r="AA20" s="3295"/>
      <c r="AB20" s="3295"/>
      <c r="AC20" s="3295"/>
      <c r="AD20" s="3295"/>
      <c r="AE20" s="461">
        <f>SUM(Z20:AD20)</f>
        <v>0</v>
      </c>
    </row>
    <row r="21" spans="1:31">
      <c r="A21" s="457" t="s">
        <v>15</v>
      </c>
      <c r="B21" s="1349"/>
      <c r="D21" s="2212"/>
      <c r="E21" s="2212"/>
      <c r="F21" s="2212"/>
      <c r="G21" s="2212"/>
      <c r="H21" s="2212"/>
      <c r="I21" s="3226"/>
      <c r="J21" s="2212"/>
      <c r="K21" s="2212"/>
      <c r="L21" s="3250"/>
      <c r="M21" s="510"/>
      <c r="N21" s="461">
        <f>+M21</f>
        <v>0</v>
      </c>
      <c r="O21" s="2212"/>
      <c r="P21" s="2212"/>
      <c r="Q21" s="2212"/>
      <c r="R21" s="2212"/>
      <c r="S21" s="2212"/>
      <c r="T21" s="2212"/>
      <c r="U21" s="2212"/>
      <c r="V21" s="2212"/>
      <c r="W21" s="2212"/>
      <c r="X21" s="2212"/>
      <c r="Y21" s="2212"/>
      <c r="Z21" s="461">
        <f>+Y21+X21+N21</f>
        <v>0</v>
      </c>
      <c r="AA21" s="2212"/>
      <c r="AB21" s="2212"/>
      <c r="AC21" s="2212"/>
      <c r="AD21" s="2212"/>
      <c r="AE21" s="461">
        <f>SUM(Z21:AD21)</f>
        <v>0</v>
      </c>
    </row>
    <row r="22" spans="1:31">
      <c r="A22" s="457" t="s">
        <v>472</v>
      </c>
      <c r="B22" s="458"/>
      <c r="C22" s="459"/>
      <c r="D22" s="460">
        <f t="shared" ref="D22:AD22" si="6">SUM(D23:D38)</f>
        <v>0</v>
      </c>
      <c r="E22" s="460">
        <f t="shared" si="6"/>
        <v>0</v>
      </c>
      <c r="F22" s="460">
        <f t="shared" si="6"/>
        <v>0</v>
      </c>
      <c r="G22" s="460">
        <f t="shared" si="6"/>
        <v>0</v>
      </c>
      <c r="H22" s="461">
        <f t="shared" si="0"/>
        <v>0</v>
      </c>
      <c r="I22" s="3227">
        <f t="shared" si="6"/>
        <v>0</v>
      </c>
      <c r="J22" s="462">
        <f t="shared" si="6"/>
        <v>0</v>
      </c>
      <c r="K22" s="462">
        <f t="shared" si="6"/>
        <v>0</v>
      </c>
      <c r="L22" s="462">
        <f t="shared" si="6"/>
        <v>0</v>
      </c>
      <c r="M22" s="462">
        <f t="shared" si="6"/>
        <v>0</v>
      </c>
      <c r="N22" s="461">
        <f t="shared" si="1"/>
        <v>0</v>
      </c>
      <c r="O22" s="460">
        <f t="shared" si="6"/>
        <v>0</v>
      </c>
      <c r="P22" s="460">
        <f t="shared" si="6"/>
        <v>0</v>
      </c>
      <c r="Q22" s="460">
        <f t="shared" si="6"/>
        <v>0</v>
      </c>
      <c r="R22" s="460">
        <f t="shared" si="6"/>
        <v>0</v>
      </c>
      <c r="S22" s="460">
        <f t="shared" si="6"/>
        <v>0</v>
      </c>
      <c r="T22" s="460">
        <f t="shared" si="6"/>
        <v>0</v>
      </c>
      <c r="U22" s="460">
        <f t="shared" si="6"/>
        <v>0</v>
      </c>
      <c r="V22" s="461">
        <f t="shared" si="2"/>
        <v>0</v>
      </c>
      <c r="W22" s="460">
        <f>SUM(W23:W38)</f>
        <v>0</v>
      </c>
      <c r="X22" s="461">
        <f>+W22+V22</f>
        <v>0</v>
      </c>
      <c r="Y22" s="460">
        <f t="shared" si="6"/>
        <v>0</v>
      </c>
      <c r="Z22" s="461">
        <f>+Y22+X22+N22</f>
        <v>0</v>
      </c>
      <c r="AA22" s="460">
        <f t="shared" si="6"/>
        <v>0</v>
      </c>
      <c r="AB22" s="460">
        <f t="shared" si="6"/>
        <v>0</v>
      </c>
      <c r="AC22" s="460">
        <f t="shared" si="6"/>
        <v>0</v>
      </c>
      <c r="AD22" s="460">
        <f t="shared" si="6"/>
        <v>0</v>
      </c>
      <c r="AE22" s="461">
        <f t="shared" si="5"/>
        <v>0</v>
      </c>
    </row>
    <row r="23" spans="1:31">
      <c r="A23" s="3296" t="s">
        <v>2872</v>
      </c>
      <c r="B23" s="1349"/>
      <c r="D23" s="3295"/>
      <c r="E23" s="3295"/>
      <c r="F23" s="3295"/>
      <c r="G23" s="3295"/>
      <c r="H23" s="461">
        <f t="shared" si="0"/>
        <v>0</v>
      </c>
      <c r="I23" s="3295"/>
      <c r="J23" s="3295"/>
      <c r="K23" s="3295"/>
      <c r="L23" s="3295"/>
      <c r="M23" s="3295"/>
      <c r="N23" s="461">
        <f t="shared" si="1"/>
        <v>0</v>
      </c>
      <c r="O23" s="3295"/>
      <c r="P23" s="3295"/>
      <c r="Q23" s="3295"/>
      <c r="R23" s="3295"/>
      <c r="S23" s="3295"/>
      <c r="T23" s="3295"/>
      <c r="U23" s="3295"/>
      <c r="V23" s="461">
        <f t="shared" si="2"/>
        <v>0</v>
      </c>
      <c r="W23" s="3295"/>
      <c r="X23" s="461">
        <f t="shared" si="3"/>
        <v>0</v>
      </c>
      <c r="Y23" s="3295"/>
      <c r="Z23" s="461">
        <f t="shared" si="4"/>
        <v>0</v>
      </c>
      <c r="AA23" s="3295"/>
      <c r="AB23" s="3295"/>
      <c r="AC23" s="3295"/>
      <c r="AD23" s="3295"/>
      <c r="AE23" s="461">
        <f t="shared" si="5"/>
        <v>0</v>
      </c>
    </row>
    <row r="24" spans="1:31">
      <c r="A24" s="3296" t="s">
        <v>2872</v>
      </c>
      <c r="B24" s="1349"/>
      <c r="D24" s="3295"/>
      <c r="E24" s="3295"/>
      <c r="F24" s="3295"/>
      <c r="G24" s="3295"/>
      <c r="H24" s="461">
        <f t="shared" si="0"/>
        <v>0</v>
      </c>
      <c r="I24" s="3295"/>
      <c r="J24" s="3295"/>
      <c r="K24" s="3295"/>
      <c r="L24" s="3295"/>
      <c r="M24" s="3295"/>
      <c r="N24" s="461">
        <f t="shared" si="1"/>
        <v>0</v>
      </c>
      <c r="O24" s="3295"/>
      <c r="P24" s="3295"/>
      <c r="Q24" s="3295"/>
      <c r="R24" s="3295"/>
      <c r="S24" s="3295"/>
      <c r="T24" s="3295"/>
      <c r="U24" s="3295"/>
      <c r="V24" s="461">
        <f t="shared" si="2"/>
        <v>0</v>
      </c>
      <c r="W24" s="3295"/>
      <c r="X24" s="461">
        <f t="shared" si="3"/>
        <v>0</v>
      </c>
      <c r="Y24" s="3295"/>
      <c r="Z24" s="461">
        <f t="shared" si="4"/>
        <v>0</v>
      </c>
      <c r="AA24" s="3295"/>
      <c r="AB24" s="3295"/>
      <c r="AC24" s="3295"/>
      <c r="AD24" s="3295"/>
      <c r="AE24" s="461">
        <f t="shared" si="5"/>
        <v>0</v>
      </c>
    </row>
    <row r="25" spans="1:31">
      <c r="A25" s="3296" t="s">
        <v>2872</v>
      </c>
      <c r="B25" s="1349"/>
      <c r="D25" s="3295"/>
      <c r="E25" s="3295"/>
      <c r="F25" s="3295"/>
      <c r="G25" s="3295"/>
      <c r="H25" s="461">
        <f t="shared" si="0"/>
        <v>0</v>
      </c>
      <c r="I25" s="3295"/>
      <c r="J25" s="3295"/>
      <c r="K25" s="3295"/>
      <c r="L25" s="3295"/>
      <c r="M25" s="3295"/>
      <c r="N25" s="461">
        <f t="shared" si="1"/>
        <v>0</v>
      </c>
      <c r="O25" s="3295"/>
      <c r="P25" s="3295"/>
      <c r="Q25" s="3295"/>
      <c r="R25" s="3295"/>
      <c r="S25" s="3295"/>
      <c r="T25" s="3295"/>
      <c r="U25" s="3295"/>
      <c r="V25" s="461">
        <f t="shared" si="2"/>
        <v>0</v>
      </c>
      <c r="W25" s="3295"/>
      <c r="X25" s="461">
        <f t="shared" si="3"/>
        <v>0</v>
      </c>
      <c r="Y25" s="3295"/>
      <c r="Z25" s="461">
        <f t="shared" si="4"/>
        <v>0</v>
      </c>
      <c r="AA25" s="3295"/>
      <c r="AB25" s="3295"/>
      <c r="AC25" s="3295"/>
      <c r="AD25" s="3295"/>
      <c r="AE25" s="461">
        <f t="shared" si="5"/>
        <v>0</v>
      </c>
    </row>
    <row r="26" spans="1:31">
      <c r="A26" s="3296" t="s">
        <v>2872</v>
      </c>
      <c r="B26" s="1349"/>
      <c r="D26" s="3295"/>
      <c r="E26" s="3295"/>
      <c r="F26" s="3295"/>
      <c r="G26" s="3295"/>
      <c r="H26" s="461">
        <f t="shared" si="0"/>
        <v>0</v>
      </c>
      <c r="I26" s="3295"/>
      <c r="J26" s="3295"/>
      <c r="K26" s="3295"/>
      <c r="L26" s="3295"/>
      <c r="M26" s="3295"/>
      <c r="N26" s="461">
        <f t="shared" si="1"/>
        <v>0</v>
      </c>
      <c r="O26" s="3295"/>
      <c r="P26" s="3295"/>
      <c r="Q26" s="3295"/>
      <c r="R26" s="3295"/>
      <c r="S26" s="3295"/>
      <c r="T26" s="3295"/>
      <c r="U26" s="3295"/>
      <c r="V26" s="461">
        <f t="shared" si="2"/>
        <v>0</v>
      </c>
      <c r="W26" s="3295"/>
      <c r="X26" s="461">
        <f t="shared" si="3"/>
        <v>0</v>
      </c>
      <c r="Y26" s="3295"/>
      <c r="Z26" s="461">
        <f t="shared" si="4"/>
        <v>0</v>
      </c>
      <c r="AA26" s="3295"/>
      <c r="AB26" s="3295"/>
      <c r="AC26" s="3295"/>
      <c r="AD26" s="3295"/>
      <c r="AE26" s="461">
        <f t="shared" si="5"/>
        <v>0</v>
      </c>
    </row>
    <row r="27" spans="1:31">
      <c r="A27" s="3296" t="s">
        <v>2872</v>
      </c>
      <c r="B27" s="1349"/>
      <c r="D27" s="3295"/>
      <c r="E27" s="3295"/>
      <c r="F27" s="3295"/>
      <c r="G27" s="3295"/>
      <c r="H27" s="461">
        <f t="shared" si="0"/>
        <v>0</v>
      </c>
      <c r="I27" s="3295"/>
      <c r="J27" s="3295"/>
      <c r="K27" s="3295"/>
      <c r="L27" s="3295"/>
      <c r="M27" s="3295"/>
      <c r="N27" s="461">
        <f t="shared" si="1"/>
        <v>0</v>
      </c>
      <c r="O27" s="3295"/>
      <c r="P27" s="3295"/>
      <c r="Q27" s="3295"/>
      <c r="R27" s="3295"/>
      <c r="S27" s="3295"/>
      <c r="T27" s="3295"/>
      <c r="U27" s="3295"/>
      <c r="V27" s="461">
        <f t="shared" si="2"/>
        <v>0</v>
      </c>
      <c r="W27" s="3295"/>
      <c r="X27" s="461">
        <f t="shared" si="3"/>
        <v>0</v>
      </c>
      <c r="Y27" s="3295"/>
      <c r="Z27" s="461">
        <f t="shared" si="4"/>
        <v>0</v>
      </c>
      <c r="AA27" s="3295"/>
      <c r="AB27" s="3295"/>
      <c r="AC27" s="3295"/>
      <c r="AD27" s="3295"/>
      <c r="AE27" s="461">
        <f t="shared" si="5"/>
        <v>0</v>
      </c>
    </row>
    <row r="28" spans="1:31">
      <c r="A28" s="3296" t="s">
        <v>2872</v>
      </c>
      <c r="B28" s="1349"/>
      <c r="D28" s="3295"/>
      <c r="E28" s="3295"/>
      <c r="F28" s="3295"/>
      <c r="G28" s="3295"/>
      <c r="H28" s="461">
        <f t="shared" si="0"/>
        <v>0</v>
      </c>
      <c r="I28" s="3295"/>
      <c r="J28" s="3295"/>
      <c r="K28" s="3295"/>
      <c r="L28" s="3295"/>
      <c r="M28" s="3295"/>
      <c r="N28" s="461">
        <f t="shared" si="1"/>
        <v>0</v>
      </c>
      <c r="O28" s="3295"/>
      <c r="P28" s="3295"/>
      <c r="Q28" s="3295"/>
      <c r="R28" s="3295"/>
      <c r="S28" s="3295"/>
      <c r="T28" s="3295"/>
      <c r="U28" s="3295"/>
      <c r="V28" s="461">
        <f t="shared" si="2"/>
        <v>0</v>
      </c>
      <c r="W28" s="3295"/>
      <c r="X28" s="461">
        <f t="shared" si="3"/>
        <v>0</v>
      </c>
      <c r="Y28" s="3295"/>
      <c r="Z28" s="461">
        <f t="shared" si="4"/>
        <v>0</v>
      </c>
      <c r="AA28" s="3295"/>
      <c r="AB28" s="3295"/>
      <c r="AC28" s="3295"/>
      <c r="AD28" s="3295"/>
      <c r="AE28" s="461">
        <f t="shared" si="5"/>
        <v>0</v>
      </c>
    </row>
    <row r="29" spans="1:31">
      <c r="A29" s="3296" t="s">
        <v>2872</v>
      </c>
      <c r="B29" s="2586"/>
      <c r="D29" s="3295"/>
      <c r="E29" s="3295"/>
      <c r="F29" s="3295"/>
      <c r="G29" s="3295"/>
      <c r="H29" s="461">
        <f t="shared" si="0"/>
        <v>0</v>
      </c>
      <c r="I29" s="3295"/>
      <c r="J29" s="3295"/>
      <c r="K29" s="3295"/>
      <c r="L29" s="3295"/>
      <c r="M29" s="3295"/>
      <c r="N29" s="461">
        <f t="shared" si="1"/>
        <v>0</v>
      </c>
      <c r="O29" s="3295"/>
      <c r="P29" s="3295"/>
      <c r="Q29" s="3295"/>
      <c r="R29" s="3295"/>
      <c r="S29" s="3295"/>
      <c r="T29" s="3295"/>
      <c r="U29" s="3295"/>
      <c r="V29" s="461">
        <f t="shared" si="2"/>
        <v>0</v>
      </c>
      <c r="W29" s="3295"/>
      <c r="X29" s="461">
        <f t="shared" si="3"/>
        <v>0</v>
      </c>
      <c r="Y29" s="3295"/>
      <c r="Z29" s="461">
        <f t="shared" si="4"/>
        <v>0</v>
      </c>
      <c r="AA29" s="3295"/>
      <c r="AB29" s="3295"/>
      <c r="AC29" s="3295"/>
      <c r="AD29" s="3295"/>
      <c r="AE29" s="461">
        <f t="shared" si="5"/>
        <v>0</v>
      </c>
    </row>
    <row r="30" spans="1:31">
      <c r="A30" s="3296" t="s">
        <v>2872</v>
      </c>
      <c r="B30" s="2586"/>
      <c r="D30" s="3295"/>
      <c r="E30" s="3295"/>
      <c r="F30" s="3295"/>
      <c r="G30" s="3295"/>
      <c r="H30" s="461">
        <f t="shared" si="0"/>
        <v>0</v>
      </c>
      <c r="I30" s="3295"/>
      <c r="J30" s="3295"/>
      <c r="K30" s="3295"/>
      <c r="L30" s="3295"/>
      <c r="M30" s="3295"/>
      <c r="N30" s="461">
        <f t="shared" si="1"/>
        <v>0</v>
      </c>
      <c r="O30" s="3295"/>
      <c r="P30" s="3295"/>
      <c r="Q30" s="3295"/>
      <c r="R30" s="3295"/>
      <c r="S30" s="3295"/>
      <c r="T30" s="3295"/>
      <c r="U30" s="3295"/>
      <c r="V30" s="461">
        <f t="shared" si="2"/>
        <v>0</v>
      </c>
      <c r="W30" s="3295"/>
      <c r="X30" s="461">
        <f t="shared" si="3"/>
        <v>0</v>
      </c>
      <c r="Y30" s="3295"/>
      <c r="Z30" s="461">
        <f t="shared" si="4"/>
        <v>0</v>
      </c>
      <c r="AA30" s="3295"/>
      <c r="AB30" s="3295"/>
      <c r="AC30" s="3295"/>
      <c r="AD30" s="3295"/>
      <c r="AE30" s="461">
        <f t="shared" si="5"/>
        <v>0</v>
      </c>
    </row>
    <row r="31" spans="1:31">
      <c r="A31" s="3296" t="s">
        <v>2872</v>
      </c>
      <c r="B31" s="2586"/>
      <c r="D31" s="3295"/>
      <c r="E31" s="3295"/>
      <c r="F31" s="3295"/>
      <c r="G31" s="3295"/>
      <c r="H31" s="461">
        <f t="shared" si="0"/>
        <v>0</v>
      </c>
      <c r="I31" s="3295"/>
      <c r="J31" s="3295"/>
      <c r="K31" s="3295"/>
      <c r="L31" s="3295"/>
      <c r="M31" s="3295"/>
      <c r="N31" s="461">
        <f t="shared" si="1"/>
        <v>0</v>
      </c>
      <c r="O31" s="3295"/>
      <c r="P31" s="3295"/>
      <c r="Q31" s="3295"/>
      <c r="R31" s="3295"/>
      <c r="S31" s="3295"/>
      <c r="T31" s="3295"/>
      <c r="U31" s="3295"/>
      <c r="V31" s="461">
        <f t="shared" si="2"/>
        <v>0</v>
      </c>
      <c r="W31" s="3295"/>
      <c r="X31" s="461">
        <f t="shared" si="3"/>
        <v>0</v>
      </c>
      <c r="Y31" s="3295"/>
      <c r="Z31" s="461">
        <f t="shared" si="4"/>
        <v>0</v>
      </c>
      <c r="AA31" s="3295"/>
      <c r="AB31" s="3295"/>
      <c r="AC31" s="3295"/>
      <c r="AD31" s="3295"/>
      <c r="AE31" s="461">
        <f t="shared" si="5"/>
        <v>0</v>
      </c>
    </row>
    <row r="32" spans="1:31">
      <c r="A32" s="3296" t="s">
        <v>2872</v>
      </c>
      <c r="B32" s="2586"/>
      <c r="D32" s="3295"/>
      <c r="E32" s="3295"/>
      <c r="F32" s="3295"/>
      <c r="G32" s="3295"/>
      <c r="H32" s="461">
        <f t="shared" si="0"/>
        <v>0</v>
      </c>
      <c r="I32" s="3295"/>
      <c r="J32" s="3295"/>
      <c r="K32" s="3295"/>
      <c r="L32" s="3295"/>
      <c r="M32" s="3295"/>
      <c r="N32" s="461">
        <f t="shared" si="1"/>
        <v>0</v>
      </c>
      <c r="O32" s="3295"/>
      <c r="P32" s="3295"/>
      <c r="Q32" s="3295"/>
      <c r="R32" s="3295"/>
      <c r="S32" s="3295"/>
      <c r="T32" s="3295"/>
      <c r="U32" s="3295"/>
      <c r="V32" s="461">
        <f t="shared" si="2"/>
        <v>0</v>
      </c>
      <c r="W32" s="3295"/>
      <c r="X32" s="461">
        <f t="shared" si="3"/>
        <v>0</v>
      </c>
      <c r="Y32" s="3295"/>
      <c r="Z32" s="461">
        <f t="shared" si="4"/>
        <v>0</v>
      </c>
      <c r="AA32" s="3295"/>
      <c r="AB32" s="3295"/>
      <c r="AC32" s="3295"/>
      <c r="AD32" s="3295"/>
      <c r="AE32" s="461">
        <f t="shared" si="5"/>
        <v>0</v>
      </c>
    </row>
    <row r="33" spans="1:32">
      <c r="A33" s="3296" t="s">
        <v>2872</v>
      </c>
      <c r="B33" s="2586"/>
      <c r="D33" s="3295"/>
      <c r="E33" s="3295"/>
      <c r="F33" s="3295"/>
      <c r="G33" s="3295"/>
      <c r="H33" s="461">
        <f t="shared" si="0"/>
        <v>0</v>
      </c>
      <c r="I33" s="3295"/>
      <c r="J33" s="3295"/>
      <c r="K33" s="3295"/>
      <c r="L33" s="3295"/>
      <c r="M33" s="3295"/>
      <c r="N33" s="461">
        <f t="shared" si="1"/>
        <v>0</v>
      </c>
      <c r="O33" s="3295"/>
      <c r="P33" s="3295"/>
      <c r="Q33" s="3295"/>
      <c r="R33" s="3295"/>
      <c r="S33" s="3295"/>
      <c r="T33" s="3295"/>
      <c r="U33" s="3295"/>
      <c r="V33" s="461">
        <f t="shared" si="2"/>
        <v>0</v>
      </c>
      <c r="W33" s="3295"/>
      <c r="X33" s="461">
        <f t="shared" si="3"/>
        <v>0</v>
      </c>
      <c r="Y33" s="3295"/>
      <c r="Z33" s="461">
        <f t="shared" si="4"/>
        <v>0</v>
      </c>
      <c r="AA33" s="3295"/>
      <c r="AB33" s="3295"/>
      <c r="AC33" s="3295"/>
      <c r="AD33" s="3295"/>
      <c r="AE33" s="461">
        <f t="shared" si="5"/>
        <v>0</v>
      </c>
    </row>
    <row r="34" spans="1:32">
      <c r="A34" s="3296" t="s">
        <v>2872</v>
      </c>
      <c r="B34" s="2586"/>
      <c r="D34" s="3295"/>
      <c r="E34" s="3295"/>
      <c r="F34" s="3295"/>
      <c r="G34" s="3295"/>
      <c r="H34" s="461">
        <f t="shared" si="0"/>
        <v>0</v>
      </c>
      <c r="I34" s="3295"/>
      <c r="J34" s="3295"/>
      <c r="K34" s="3295"/>
      <c r="L34" s="3295"/>
      <c r="M34" s="3295"/>
      <c r="N34" s="461">
        <f t="shared" si="1"/>
        <v>0</v>
      </c>
      <c r="O34" s="3295"/>
      <c r="P34" s="3295"/>
      <c r="Q34" s="3295"/>
      <c r="R34" s="3295"/>
      <c r="S34" s="3295"/>
      <c r="T34" s="3295"/>
      <c r="U34" s="3295"/>
      <c r="V34" s="461">
        <f t="shared" si="2"/>
        <v>0</v>
      </c>
      <c r="W34" s="3295"/>
      <c r="X34" s="461">
        <f t="shared" si="3"/>
        <v>0</v>
      </c>
      <c r="Y34" s="3295"/>
      <c r="Z34" s="461">
        <f t="shared" si="4"/>
        <v>0</v>
      </c>
      <c r="AA34" s="3295"/>
      <c r="AB34" s="3295"/>
      <c r="AC34" s="3295"/>
      <c r="AD34" s="3295"/>
      <c r="AE34" s="461">
        <f t="shared" si="5"/>
        <v>0</v>
      </c>
    </row>
    <row r="35" spans="1:32">
      <c r="A35" s="3296" t="s">
        <v>2872</v>
      </c>
      <c r="B35" s="2586"/>
      <c r="D35" s="3295"/>
      <c r="E35" s="3295"/>
      <c r="F35" s="3295"/>
      <c r="G35" s="3295"/>
      <c r="H35" s="461">
        <f t="shared" si="0"/>
        <v>0</v>
      </c>
      <c r="I35" s="3295"/>
      <c r="J35" s="3295"/>
      <c r="K35" s="3295"/>
      <c r="L35" s="3295"/>
      <c r="M35" s="3295"/>
      <c r="N35" s="461">
        <f t="shared" si="1"/>
        <v>0</v>
      </c>
      <c r="O35" s="3295"/>
      <c r="P35" s="3295"/>
      <c r="Q35" s="3295"/>
      <c r="R35" s="3295"/>
      <c r="S35" s="3295"/>
      <c r="T35" s="3295"/>
      <c r="U35" s="3295"/>
      <c r="V35" s="461">
        <f t="shared" si="2"/>
        <v>0</v>
      </c>
      <c r="W35" s="3295"/>
      <c r="X35" s="461">
        <f t="shared" si="3"/>
        <v>0</v>
      </c>
      <c r="Y35" s="3295"/>
      <c r="Z35" s="461">
        <f t="shared" si="4"/>
        <v>0</v>
      </c>
      <c r="AA35" s="3295"/>
      <c r="AB35" s="3295"/>
      <c r="AC35" s="3295"/>
      <c r="AD35" s="3295"/>
      <c r="AE35" s="461">
        <f t="shared" si="5"/>
        <v>0</v>
      </c>
    </row>
    <row r="36" spans="1:32">
      <c r="A36" s="3296" t="s">
        <v>2872</v>
      </c>
      <c r="B36" s="2586"/>
      <c r="D36" s="3295"/>
      <c r="E36" s="3295"/>
      <c r="F36" s="3295"/>
      <c r="G36" s="3295"/>
      <c r="H36" s="461">
        <f t="shared" si="0"/>
        <v>0</v>
      </c>
      <c r="I36" s="3295"/>
      <c r="J36" s="3295"/>
      <c r="K36" s="3295"/>
      <c r="L36" s="3295"/>
      <c r="M36" s="3295"/>
      <c r="N36" s="461">
        <f t="shared" si="1"/>
        <v>0</v>
      </c>
      <c r="O36" s="3295"/>
      <c r="P36" s="3295"/>
      <c r="Q36" s="3295"/>
      <c r="R36" s="3295"/>
      <c r="S36" s="3295"/>
      <c r="T36" s="3295"/>
      <c r="U36" s="3295"/>
      <c r="V36" s="461">
        <f t="shared" si="2"/>
        <v>0</v>
      </c>
      <c r="W36" s="3295"/>
      <c r="X36" s="461">
        <f t="shared" si="3"/>
        <v>0</v>
      </c>
      <c r="Y36" s="3295"/>
      <c r="Z36" s="461">
        <f t="shared" si="4"/>
        <v>0</v>
      </c>
      <c r="AA36" s="3295"/>
      <c r="AB36" s="3295"/>
      <c r="AC36" s="3295"/>
      <c r="AD36" s="3295"/>
      <c r="AE36" s="461">
        <f t="shared" si="5"/>
        <v>0</v>
      </c>
    </row>
    <row r="37" spans="1:32">
      <c r="A37" s="3296" t="s">
        <v>2872</v>
      </c>
      <c r="B37" s="2586"/>
      <c r="D37" s="3295"/>
      <c r="E37" s="3295"/>
      <c r="F37" s="3295"/>
      <c r="G37" s="3295"/>
      <c r="H37" s="461">
        <f t="shared" si="0"/>
        <v>0</v>
      </c>
      <c r="I37" s="3295"/>
      <c r="J37" s="3295"/>
      <c r="K37" s="3295"/>
      <c r="L37" s="3295"/>
      <c r="M37" s="3295"/>
      <c r="N37" s="461">
        <f t="shared" si="1"/>
        <v>0</v>
      </c>
      <c r="O37" s="3295"/>
      <c r="P37" s="3295"/>
      <c r="Q37" s="3295"/>
      <c r="R37" s="3295"/>
      <c r="S37" s="3295"/>
      <c r="T37" s="3295"/>
      <c r="U37" s="3295"/>
      <c r="V37" s="461">
        <f t="shared" si="2"/>
        <v>0</v>
      </c>
      <c r="W37" s="3295"/>
      <c r="X37" s="461">
        <f t="shared" si="3"/>
        <v>0</v>
      </c>
      <c r="Y37" s="3295"/>
      <c r="Z37" s="461">
        <f t="shared" si="4"/>
        <v>0</v>
      </c>
      <c r="AA37" s="3295"/>
      <c r="AB37" s="3295"/>
      <c r="AC37" s="3295"/>
      <c r="AD37" s="3295"/>
      <c r="AE37" s="461">
        <f t="shared" si="5"/>
        <v>0</v>
      </c>
    </row>
    <row r="38" spans="1:32" ht="25.5">
      <c r="A38" s="2587" t="s">
        <v>2677</v>
      </c>
      <c r="B38" s="1349"/>
      <c r="D38" s="3295"/>
      <c r="E38" s="3295"/>
      <c r="F38" s="3295"/>
      <c r="G38" s="3295"/>
      <c r="H38" s="461">
        <f>SUM(D38:G38)</f>
        <v>0</v>
      </c>
      <c r="I38" s="3295"/>
      <c r="J38" s="3295"/>
      <c r="K38" s="3295"/>
      <c r="L38" s="3295"/>
      <c r="M38" s="3295"/>
      <c r="N38" s="461">
        <f t="shared" si="1"/>
        <v>0</v>
      </c>
      <c r="O38" s="3295"/>
      <c r="P38" s="3295"/>
      <c r="Q38" s="3295"/>
      <c r="R38" s="3295"/>
      <c r="S38" s="3295"/>
      <c r="T38" s="3295"/>
      <c r="U38" s="3295"/>
      <c r="V38" s="461">
        <f t="shared" si="2"/>
        <v>0</v>
      </c>
      <c r="W38" s="3295"/>
      <c r="X38" s="461">
        <f>+W38+V38</f>
        <v>0</v>
      </c>
      <c r="Y38" s="3295"/>
      <c r="Z38" s="461">
        <f t="shared" si="4"/>
        <v>0</v>
      </c>
      <c r="AA38" s="3295"/>
      <c r="AB38" s="3295"/>
      <c r="AC38" s="3295"/>
      <c r="AD38" s="3295"/>
      <c r="AE38" s="461">
        <f t="shared" si="5"/>
        <v>0</v>
      </c>
    </row>
    <row r="39" spans="1:32" s="469" customFormat="1">
      <c r="A39" s="351"/>
      <c r="B39" s="359"/>
      <c r="C39" s="359"/>
      <c r="D39" s="467"/>
      <c r="E39" s="467"/>
      <c r="F39" s="467"/>
      <c r="G39" s="467"/>
      <c r="H39" s="467"/>
      <c r="I39" s="467"/>
      <c r="J39" s="467"/>
      <c r="K39" s="467"/>
      <c r="L39" s="467"/>
      <c r="M39" s="467"/>
      <c r="N39" s="467"/>
      <c r="O39" s="467"/>
      <c r="P39" s="467"/>
      <c r="Q39" s="467"/>
      <c r="R39" s="467"/>
      <c r="S39" s="467"/>
      <c r="T39" s="467"/>
      <c r="U39" s="467"/>
      <c r="V39" s="467"/>
      <c r="W39" s="467"/>
      <c r="X39" s="468"/>
      <c r="Y39" s="467"/>
      <c r="Z39" s="468"/>
      <c r="AA39" s="467"/>
      <c r="AB39" s="467"/>
      <c r="AC39" s="467"/>
      <c r="AD39" s="467"/>
      <c r="AE39" s="467"/>
      <c r="AF39" s="359"/>
    </row>
    <row r="40" spans="1:32">
      <c r="A40" s="472" t="s">
        <v>473</v>
      </c>
      <c r="B40" s="473"/>
      <c r="D40" s="474">
        <f t="shared" ref="D40:M40" si="7">SUM(D22,D13:D21)</f>
        <v>0</v>
      </c>
      <c r="E40" s="474">
        <f t="shared" si="7"/>
        <v>0</v>
      </c>
      <c r="F40" s="474">
        <f t="shared" si="7"/>
        <v>0</v>
      </c>
      <c r="G40" s="474">
        <f t="shared" si="7"/>
        <v>0</v>
      </c>
      <c r="H40" s="461">
        <f t="shared" si="7"/>
        <v>0</v>
      </c>
      <c r="I40" s="474">
        <f t="shared" si="7"/>
        <v>0</v>
      </c>
      <c r="J40" s="474">
        <f t="shared" si="7"/>
        <v>0</v>
      </c>
      <c r="K40" s="474">
        <f t="shared" si="7"/>
        <v>0</v>
      </c>
      <c r="L40" s="474">
        <f t="shared" si="7"/>
        <v>0</v>
      </c>
      <c r="M40" s="474">
        <f t="shared" si="7"/>
        <v>0</v>
      </c>
      <c r="N40" s="461">
        <f>SUM(N22,N13:N21)</f>
        <v>0</v>
      </c>
      <c r="O40" s="474">
        <f t="shared" ref="O40:AD40" si="8">SUM(O22,O13:O21)</f>
        <v>0</v>
      </c>
      <c r="P40" s="474">
        <f t="shared" si="8"/>
        <v>0</v>
      </c>
      <c r="Q40" s="474">
        <f t="shared" si="8"/>
        <v>0</v>
      </c>
      <c r="R40" s="474">
        <f t="shared" si="8"/>
        <v>0</v>
      </c>
      <c r="S40" s="474">
        <f t="shared" si="8"/>
        <v>0</v>
      </c>
      <c r="T40" s="474">
        <f t="shared" si="8"/>
        <v>0</v>
      </c>
      <c r="U40" s="474">
        <f t="shared" si="8"/>
        <v>0</v>
      </c>
      <c r="V40" s="461">
        <f t="shared" si="8"/>
        <v>0</v>
      </c>
      <c r="W40" s="474">
        <f t="shared" si="8"/>
        <v>0</v>
      </c>
      <c r="X40" s="461">
        <f t="shared" si="8"/>
        <v>0</v>
      </c>
      <c r="Y40" s="474">
        <f t="shared" si="8"/>
        <v>0</v>
      </c>
      <c r="Z40" s="461">
        <f>SUM(Z22,Z13:Z21)</f>
        <v>0</v>
      </c>
      <c r="AA40" s="474">
        <f t="shared" si="8"/>
        <v>0</v>
      </c>
      <c r="AB40" s="474">
        <f t="shared" si="8"/>
        <v>0</v>
      </c>
      <c r="AC40" s="474">
        <f t="shared" si="8"/>
        <v>0</v>
      </c>
      <c r="AD40" s="474">
        <f t="shared" si="8"/>
        <v>0</v>
      </c>
      <c r="AE40" s="461">
        <f>SUM(AE22,AE13:AE21)</f>
        <v>0</v>
      </c>
    </row>
    <row r="41" spans="1:32" s="469" customFormat="1">
      <c r="A41" s="475"/>
      <c r="B41" s="459"/>
      <c r="C41" s="359"/>
      <c r="D41" s="476"/>
      <c r="E41" s="476"/>
      <c r="F41" s="476"/>
      <c r="G41" s="476"/>
      <c r="H41" s="468"/>
      <c r="I41" s="476"/>
      <c r="J41" s="476"/>
      <c r="K41" s="476"/>
      <c r="L41" s="476"/>
      <c r="M41" s="476"/>
      <c r="N41" s="467"/>
      <c r="O41" s="476"/>
      <c r="P41" s="476"/>
      <c r="Q41" s="476"/>
      <c r="R41" s="476"/>
      <c r="S41" s="476"/>
      <c r="T41" s="476"/>
      <c r="U41" s="476"/>
      <c r="V41" s="467"/>
      <c r="W41" s="476"/>
      <c r="X41" s="467"/>
      <c r="Y41" s="476"/>
      <c r="Z41" s="467"/>
      <c r="AA41" s="476"/>
      <c r="AB41" s="476"/>
      <c r="AC41" s="476"/>
      <c r="AD41" s="476"/>
      <c r="AE41" s="467"/>
    </row>
    <row r="42" spans="1:32" s="469" customFormat="1">
      <c r="A42" s="465" t="s">
        <v>958</v>
      </c>
      <c r="B42" s="458">
        <v>3.9</v>
      </c>
      <c r="C42" s="459"/>
      <c r="D42" s="477">
        <f>'3.9 LP Gasholders'!$D$10</f>
        <v>0</v>
      </c>
      <c r="E42" s="2212"/>
      <c r="F42" s="2212"/>
      <c r="G42" s="2212"/>
      <c r="H42" s="461">
        <f>SUM(D42:G42)</f>
        <v>0</v>
      </c>
      <c r="I42" s="2212"/>
      <c r="J42" s="2212"/>
      <c r="K42" s="2212"/>
      <c r="L42" s="2212"/>
      <c r="M42" s="2212"/>
      <c r="N42" s="461">
        <f>SUM(H42:M42)</f>
        <v>0</v>
      </c>
      <c r="O42" s="2212"/>
      <c r="P42" s="2212"/>
      <c r="Q42" s="2212"/>
      <c r="R42" s="2212"/>
      <c r="S42" s="2212"/>
      <c r="T42" s="2212"/>
      <c r="U42" s="2212"/>
      <c r="V42" s="461">
        <f>SUM(O42:U42)</f>
        <v>0</v>
      </c>
      <c r="W42" s="2212"/>
      <c r="X42" s="461">
        <f>+W42+V42</f>
        <v>0</v>
      </c>
      <c r="Y42" s="2212"/>
      <c r="Z42" s="461">
        <f>+Y42+X42+N42</f>
        <v>0</v>
      </c>
      <c r="AA42" s="2212"/>
      <c r="AB42" s="2212"/>
      <c r="AC42" s="2212"/>
      <c r="AD42" s="2212"/>
      <c r="AE42" s="461">
        <f>SUM(Z42:AD42)</f>
        <v>0</v>
      </c>
    </row>
    <row r="43" spans="1:32" s="469" customFormat="1">
      <c r="A43" s="465" t="s">
        <v>664</v>
      </c>
      <c r="B43" s="458">
        <v>3.1</v>
      </c>
      <c r="C43" s="459"/>
      <c r="D43" s="477">
        <f>'3.10 Land remediation'!$C$44</f>
        <v>0</v>
      </c>
      <c r="E43" s="2212"/>
      <c r="F43" s="2212"/>
      <c r="G43" s="2212"/>
      <c r="H43" s="461">
        <f>SUM(D43:G43)</f>
        <v>0</v>
      </c>
      <c r="I43" s="2212"/>
      <c r="J43" s="2212"/>
      <c r="K43" s="2212"/>
      <c r="L43" s="2212"/>
      <c r="M43" s="2212"/>
      <c r="N43" s="461">
        <f>SUM(H43:M43)</f>
        <v>0</v>
      </c>
      <c r="O43" s="2212"/>
      <c r="P43" s="2212"/>
      <c r="Q43" s="2212"/>
      <c r="R43" s="2212"/>
      <c r="S43" s="2212"/>
      <c r="T43" s="2212"/>
      <c r="U43" s="2212"/>
      <c r="V43" s="461">
        <f>SUM(O43:U43)</f>
        <v>0</v>
      </c>
      <c r="W43" s="2212"/>
      <c r="X43" s="461">
        <f>+W43+V43</f>
        <v>0</v>
      </c>
      <c r="Y43" s="2212"/>
      <c r="Z43" s="461">
        <f>+Y43+X43+N43</f>
        <v>0</v>
      </c>
      <c r="AA43" s="2212"/>
      <c r="AB43" s="2212"/>
      <c r="AC43" s="2212"/>
      <c r="AD43" s="2212"/>
      <c r="AE43" s="461">
        <f>SUM(Z43:AD43)</f>
        <v>0</v>
      </c>
    </row>
    <row r="44" spans="1:32" s="469" customFormat="1">
      <c r="A44" s="465" t="s">
        <v>636</v>
      </c>
      <c r="B44" s="458">
        <v>3.13</v>
      </c>
      <c r="C44" s="459"/>
      <c r="D44" s="2212"/>
      <c r="E44" s="2212"/>
      <c r="F44" s="2212"/>
      <c r="G44" s="2212"/>
      <c r="H44" s="461">
        <f>+'3.13 Streetworks'!$G$254</f>
        <v>0</v>
      </c>
      <c r="I44" s="477">
        <f>+'3.13 Streetworks'!$G$255</f>
        <v>0</v>
      </c>
      <c r="J44" s="477">
        <f>+'3.13 Streetworks'!$G$256</f>
        <v>0</v>
      </c>
      <c r="K44" s="477">
        <f>+'3.13 Streetworks'!$G$257</f>
        <v>0</v>
      </c>
      <c r="L44" s="2212"/>
      <c r="M44" s="477">
        <f>+'3.13 Streetworks'!$G$258</f>
        <v>0</v>
      </c>
      <c r="N44" s="461">
        <f>SUM(H44:M44)</f>
        <v>0</v>
      </c>
      <c r="O44" s="2212"/>
      <c r="P44" s="2212"/>
      <c r="Q44" s="2212"/>
      <c r="R44" s="2212"/>
      <c r="S44" s="2212"/>
      <c r="T44" s="2212"/>
      <c r="U44" s="2212"/>
      <c r="V44" s="461">
        <f>SUM(O44:U44)</f>
        <v>0</v>
      </c>
      <c r="W44" s="2212"/>
      <c r="X44" s="461">
        <f>+W44+V44</f>
        <v>0</v>
      </c>
      <c r="Y44" s="2212"/>
      <c r="Z44" s="461">
        <f>+Y44+X44+N44</f>
        <v>0</v>
      </c>
      <c r="AA44" s="2212"/>
      <c r="AB44" s="2212"/>
      <c r="AC44" s="2212"/>
      <c r="AD44" s="2212"/>
      <c r="AE44" s="461">
        <f>SUM(Z44:AD44)</f>
        <v>0</v>
      </c>
    </row>
    <row r="45" spans="1:32" s="469" customFormat="1">
      <c r="A45" s="478" t="s">
        <v>959</v>
      </c>
      <c r="B45" s="479">
        <v>3.14</v>
      </c>
      <c r="C45" s="459"/>
      <c r="D45" s="2212"/>
      <c r="E45" s="2212"/>
      <c r="F45" s="2212"/>
      <c r="G45" s="2212"/>
      <c r="H45" s="461">
        <f>+'3.14 Smart Metering'!C11</f>
        <v>0</v>
      </c>
      <c r="I45" s="477">
        <f>+'3.14 Smart Metering'!C12</f>
        <v>0</v>
      </c>
      <c r="J45" s="477">
        <f>+'3.14 Smart Metering'!C13</f>
        <v>0</v>
      </c>
      <c r="K45" s="477">
        <f>+'3.14 Smart Metering'!C14</f>
        <v>0</v>
      </c>
      <c r="L45" s="2212"/>
      <c r="M45" s="477">
        <f>+'3.14 Smart Metering'!C16</f>
        <v>0</v>
      </c>
      <c r="N45" s="461">
        <f>SUM(H45:M45)</f>
        <v>0</v>
      </c>
      <c r="O45" s="2212"/>
      <c r="P45" s="2212"/>
      <c r="Q45" s="2212"/>
      <c r="R45" s="2212"/>
      <c r="S45" s="2212"/>
      <c r="T45" s="2212"/>
      <c r="U45" s="2212"/>
      <c r="V45" s="461">
        <f>+'3.14 Smart Metering'!C15</f>
        <v>0</v>
      </c>
      <c r="W45" s="477"/>
      <c r="X45" s="461">
        <f>+W45+V45</f>
        <v>0</v>
      </c>
      <c r="Y45" s="477"/>
      <c r="Z45" s="461">
        <f>+Y45+X45+N45</f>
        <v>0</v>
      </c>
      <c r="AA45" s="2212"/>
      <c r="AB45" s="2212"/>
      <c r="AC45" s="2212"/>
      <c r="AD45" s="2212"/>
      <c r="AE45" s="461">
        <f>SUM(Z45:AD45)</f>
        <v>0</v>
      </c>
    </row>
    <row r="46" spans="1:32" s="469" customFormat="1">
      <c r="A46" s="480" t="s">
        <v>687</v>
      </c>
      <c r="B46" s="473"/>
      <c r="C46" s="459"/>
      <c r="D46" s="474">
        <f t="shared" ref="D46:AD46" si="9">D40-SUM(D42:D45)</f>
        <v>0</v>
      </c>
      <c r="E46" s="474">
        <f t="shared" si="9"/>
        <v>0</v>
      </c>
      <c r="F46" s="474">
        <f t="shared" si="9"/>
        <v>0</v>
      </c>
      <c r="G46" s="474">
        <f t="shared" si="9"/>
        <v>0</v>
      </c>
      <c r="H46" s="461">
        <f t="shared" si="9"/>
        <v>0</v>
      </c>
      <c r="I46" s="474">
        <f t="shared" si="9"/>
        <v>0</v>
      </c>
      <c r="J46" s="474">
        <f t="shared" si="9"/>
        <v>0</v>
      </c>
      <c r="K46" s="474">
        <f t="shared" si="9"/>
        <v>0</v>
      </c>
      <c r="L46" s="474">
        <f>L40-SUM(L42:L45)</f>
        <v>0</v>
      </c>
      <c r="M46" s="474">
        <f>M40-SUM(M42:M45)</f>
        <v>0</v>
      </c>
      <c r="N46" s="461">
        <f t="shared" si="9"/>
        <v>0</v>
      </c>
      <c r="O46" s="3231">
        <f t="shared" si="9"/>
        <v>0</v>
      </c>
      <c r="P46" s="3231">
        <f t="shared" si="9"/>
        <v>0</v>
      </c>
      <c r="Q46" s="3231">
        <f t="shared" si="9"/>
        <v>0</v>
      </c>
      <c r="R46" s="3231">
        <f t="shared" si="9"/>
        <v>0</v>
      </c>
      <c r="S46" s="3231">
        <f t="shared" si="9"/>
        <v>0</v>
      </c>
      <c r="T46" s="3231">
        <f t="shared" si="9"/>
        <v>0</v>
      </c>
      <c r="U46" s="3231">
        <f t="shared" si="9"/>
        <v>0</v>
      </c>
      <c r="V46" s="3232">
        <f t="shared" si="9"/>
        <v>0</v>
      </c>
      <c r="W46" s="474">
        <f t="shared" si="9"/>
        <v>0</v>
      </c>
      <c r="X46" s="461">
        <f t="shared" si="9"/>
        <v>0</v>
      </c>
      <c r="Y46" s="474">
        <f t="shared" si="9"/>
        <v>0</v>
      </c>
      <c r="Z46" s="461">
        <f>Z40-SUM(Z42:Z45)</f>
        <v>0</v>
      </c>
      <c r="AA46" s="474">
        <f t="shared" si="9"/>
        <v>0</v>
      </c>
      <c r="AB46" s="474">
        <f t="shared" si="9"/>
        <v>0</v>
      </c>
      <c r="AC46" s="474">
        <f t="shared" si="9"/>
        <v>0</v>
      </c>
      <c r="AD46" s="474">
        <f t="shared" si="9"/>
        <v>0</v>
      </c>
      <c r="AE46" s="461">
        <f>AE40-SUM(AE42:AE45)</f>
        <v>0</v>
      </c>
    </row>
    <row r="47" spans="1:32">
      <c r="A47" s="481"/>
      <c r="B47" s="470"/>
      <c r="C47" s="467"/>
      <c r="D47" s="470"/>
      <c r="E47" s="470"/>
      <c r="F47" s="470"/>
      <c r="G47" s="470"/>
      <c r="H47" s="470"/>
      <c r="I47" s="470"/>
      <c r="J47" s="470"/>
      <c r="K47" s="470"/>
      <c r="L47" s="470"/>
      <c r="M47" s="470"/>
      <c r="N47" s="470"/>
      <c r="O47" s="470"/>
      <c r="P47" s="470"/>
      <c r="Q47" s="470"/>
      <c r="R47" s="470"/>
      <c r="S47" s="470"/>
      <c r="T47" s="470"/>
      <c r="U47" s="470"/>
      <c r="V47" s="470"/>
      <c r="W47" s="470"/>
      <c r="X47" s="471"/>
      <c r="Y47" s="470"/>
      <c r="Z47" s="471"/>
      <c r="AA47" s="470"/>
      <c r="AB47" s="470"/>
      <c r="AC47" s="470"/>
      <c r="AD47" s="470"/>
      <c r="AE47" s="467"/>
      <c r="AF47" s="359"/>
    </row>
    <row r="48" spans="1:32">
      <c r="B48" s="470"/>
      <c r="C48" s="467"/>
      <c r="D48" s="470"/>
      <c r="E48" s="470"/>
      <c r="F48" s="470"/>
      <c r="G48" s="470"/>
      <c r="H48" s="470"/>
      <c r="I48" s="470"/>
      <c r="J48" s="470"/>
      <c r="K48" s="470"/>
      <c r="L48" s="470"/>
      <c r="M48" s="470"/>
      <c r="N48" s="470"/>
      <c r="O48" s="470"/>
      <c r="P48" s="470"/>
      <c r="Q48" s="470"/>
      <c r="R48" s="470"/>
      <c r="S48" s="470"/>
      <c r="T48" s="470"/>
      <c r="U48" s="470"/>
      <c r="V48" s="470"/>
      <c r="W48" s="470"/>
      <c r="X48" s="471"/>
      <c r="Y48" s="470"/>
      <c r="Z48" s="471"/>
      <c r="AA48" s="470"/>
      <c r="AB48" s="470"/>
      <c r="AC48" s="470"/>
      <c r="AD48" s="470"/>
      <c r="AE48" s="467"/>
      <c r="AF48" s="359"/>
    </row>
    <row r="49" spans="1:32" ht="14.25">
      <c r="A49" s="482" t="s">
        <v>1824</v>
      </c>
      <c r="B49" s="470"/>
      <c r="C49" s="467"/>
      <c r="D49" s="470"/>
      <c r="E49" s="470"/>
      <c r="F49" s="470"/>
      <c r="G49" s="470"/>
      <c r="H49" s="470"/>
      <c r="I49" s="470"/>
      <c r="J49" s="470"/>
      <c r="K49" s="470"/>
      <c r="L49" s="470"/>
      <c r="M49" s="470"/>
      <c r="N49" s="470"/>
      <c r="O49" s="470"/>
      <c r="P49" s="470"/>
      <c r="Q49" s="470"/>
      <c r="R49" s="470"/>
      <c r="S49" s="470"/>
      <c r="T49" s="470"/>
      <c r="U49" s="470"/>
      <c r="V49" s="470"/>
      <c r="W49" s="470"/>
      <c r="X49" s="471"/>
      <c r="Y49" s="470"/>
      <c r="Z49" s="471"/>
      <c r="AA49" s="470"/>
      <c r="AB49" s="470"/>
      <c r="AC49" s="470"/>
      <c r="AD49" s="470"/>
      <c r="AE49" s="467"/>
      <c r="AF49" s="359"/>
    </row>
    <row r="50" spans="1:32">
      <c r="A50" s="465" t="s">
        <v>18</v>
      </c>
      <c r="B50" s="483">
        <v>3.12</v>
      </c>
      <c r="C50" s="484"/>
      <c r="D50" s="2212"/>
      <c r="E50" s="2212"/>
      <c r="F50" s="2212"/>
      <c r="G50" s="2212"/>
      <c r="H50" s="2212"/>
      <c r="I50" s="2212"/>
      <c r="J50" s="2212"/>
      <c r="K50" s="2212"/>
      <c r="L50" s="2212"/>
      <c r="M50" s="2212"/>
      <c r="N50" s="2212"/>
      <c r="O50" s="2212"/>
      <c r="P50" s="2212"/>
      <c r="Q50" s="2212"/>
      <c r="R50" s="2212"/>
      <c r="S50" s="2212"/>
      <c r="T50" s="2212"/>
      <c r="U50" s="2212"/>
      <c r="V50" s="2212"/>
      <c r="W50" s="2212"/>
      <c r="X50" s="2212"/>
      <c r="Y50" s="2212"/>
      <c r="Z50" s="461">
        <f>+'3.12 Shrinkage'!G29</f>
        <v>0</v>
      </c>
      <c r="AA50" s="2212"/>
      <c r="AB50" s="2212"/>
      <c r="AC50" s="2212"/>
      <c r="AD50" s="2212"/>
      <c r="AE50" s="461">
        <f t="shared" ref="AE50:AE59" si="10">SUM(Z50:AD50)</f>
        <v>0</v>
      </c>
    </row>
    <row r="51" spans="1:32">
      <c r="A51" s="465" t="s">
        <v>474</v>
      </c>
      <c r="B51" s="465"/>
      <c r="D51" s="2212"/>
      <c r="E51" s="2212"/>
      <c r="F51" s="2212"/>
      <c r="G51" s="2212"/>
      <c r="H51" s="2212"/>
      <c r="I51" s="2212"/>
      <c r="J51" s="2212"/>
      <c r="K51" s="2212"/>
      <c r="L51" s="2212"/>
      <c r="M51" s="2212"/>
      <c r="N51" s="2212"/>
      <c r="O51" s="2212"/>
      <c r="P51" s="2212"/>
      <c r="Q51" s="2212"/>
      <c r="R51" s="2212"/>
      <c r="S51" s="2212"/>
      <c r="T51" s="2212"/>
      <c r="U51" s="2212"/>
      <c r="V51" s="2212"/>
      <c r="W51" s="2212"/>
      <c r="X51" s="2212"/>
      <c r="Y51" s="2212"/>
      <c r="Z51" s="510"/>
      <c r="AA51" s="2212"/>
      <c r="AB51" s="2212"/>
      <c r="AC51" s="2212"/>
      <c r="AD51" s="2212"/>
      <c r="AE51" s="461">
        <f t="shared" si="10"/>
        <v>0</v>
      </c>
    </row>
    <row r="52" spans="1:32">
      <c r="A52" s="465" t="s">
        <v>475</v>
      </c>
      <c r="B52" s="465"/>
      <c r="D52" s="2212"/>
      <c r="E52" s="2212"/>
      <c r="F52" s="2212"/>
      <c r="G52" s="2212"/>
      <c r="H52" s="2212"/>
      <c r="I52" s="2212"/>
      <c r="J52" s="2212"/>
      <c r="K52" s="2212"/>
      <c r="L52" s="2212"/>
      <c r="M52" s="2212"/>
      <c r="N52" s="2212"/>
      <c r="O52" s="2212"/>
      <c r="P52" s="2212"/>
      <c r="Q52" s="2212"/>
      <c r="R52" s="2212"/>
      <c r="S52" s="2212"/>
      <c r="T52" s="2212"/>
      <c r="U52" s="2212"/>
      <c r="V52" s="2212"/>
      <c r="W52" s="2212"/>
      <c r="X52" s="2212"/>
      <c r="Y52" s="2212"/>
      <c r="Z52" s="510"/>
      <c r="AA52" s="2212"/>
      <c r="AB52" s="2212"/>
      <c r="AC52" s="2212"/>
      <c r="AD52" s="2212"/>
      <c r="AE52" s="461">
        <f t="shared" si="10"/>
        <v>0</v>
      </c>
    </row>
    <row r="53" spans="1:32">
      <c r="A53" s="465" t="s">
        <v>1825</v>
      </c>
      <c r="B53" s="465"/>
      <c r="D53" s="2212"/>
      <c r="E53" s="2212"/>
      <c r="F53" s="2212"/>
      <c r="G53" s="2212"/>
      <c r="H53" s="2212"/>
      <c r="I53" s="2212"/>
      <c r="J53" s="2212"/>
      <c r="K53" s="2212"/>
      <c r="L53" s="2212"/>
      <c r="M53" s="2212"/>
      <c r="N53" s="2212"/>
      <c r="O53" s="2212"/>
      <c r="P53" s="2212"/>
      <c r="Q53" s="2212"/>
      <c r="R53" s="2212"/>
      <c r="S53" s="2212"/>
      <c r="T53" s="2212"/>
      <c r="U53" s="2212"/>
      <c r="V53" s="2212"/>
      <c r="W53" s="2212"/>
      <c r="X53" s="2212"/>
      <c r="Y53" s="2212"/>
      <c r="Z53" s="510"/>
      <c r="AA53" s="2212"/>
      <c r="AB53" s="2212"/>
      <c r="AC53" s="2212"/>
      <c r="AD53" s="2212"/>
      <c r="AE53" s="461">
        <f t="shared" si="10"/>
        <v>0</v>
      </c>
    </row>
    <row r="54" spans="1:32">
      <c r="A54" s="465" t="s">
        <v>1822</v>
      </c>
      <c r="B54" s="1349"/>
      <c r="D54" s="2212"/>
      <c r="E54" s="2212"/>
      <c r="F54" s="2212"/>
      <c r="G54" s="2212"/>
      <c r="H54" s="2212"/>
      <c r="I54" s="2212"/>
      <c r="J54" s="2212"/>
      <c r="K54" s="2212"/>
      <c r="L54" s="2212"/>
      <c r="M54" s="2212"/>
      <c r="N54" s="2212"/>
      <c r="O54" s="2212"/>
      <c r="P54" s="2212"/>
      <c r="Q54" s="2212"/>
      <c r="R54" s="2212"/>
      <c r="S54" s="2212"/>
      <c r="T54" s="2212"/>
      <c r="U54" s="2212"/>
      <c r="V54" s="2212"/>
      <c r="W54" s="2212"/>
      <c r="X54" s="2212"/>
      <c r="Y54" s="2212"/>
      <c r="Z54" s="510"/>
      <c r="AA54" s="2212"/>
      <c r="AB54" s="2212"/>
      <c r="AC54" s="2212"/>
      <c r="AD54" s="2212"/>
      <c r="AE54" s="461">
        <f t="shared" si="10"/>
        <v>0</v>
      </c>
    </row>
    <row r="55" spans="1:32">
      <c r="A55" s="465" t="s">
        <v>1823</v>
      </c>
      <c r="B55" s="1349"/>
      <c r="D55" s="2212"/>
      <c r="E55" s="2212"/>
      <c r="F55" s="2212"/>
      <c r="G55" s="2212"/>
      <c r="H55" s="2212"/>
      <c r="I55" s="2212"/>
      <c r="J55" s="2212"/>
      <c r="K55" s="2212"/>
      <c r="L55" s="2212"/>
      <c r="M55" s="2212"/>
      <c r="N55" s="2212"/>
      <c r="O55" s="2212"/>
      <c r="P55" s="2212"/>
      <c r="Q55" s="2212"/>
      <c r="R55" s="2212"/>
      <c r="S55" s="2212"/>
      <c r="T55" s="2212"/>
      <c r="U55" s="2212"/>
      <c r="V55" s="2212"/>
      <c r="W55" s="2212"/>
      <c r="X55" s="2212"/>
      <c r="Y55" s="2212"/>
      <c r="Z55" s="510"/>
      <c r="AA55" s="2212"/>
      <c r="AB55" s="2212"/>
      <c r="AC55" s="2212"/>
      <c r="AD55" s="2212"/>
      <c r="AE55" s="461">
        <f t="shared" si="10"/>
        <v>0</v>
      </c>
    </row>
    <row r="56" spans="1:32">
      <c r="A56" s="465" t="s">
        <v>476</v>
      </c>
      <c r="B56" s="485"/>
      <c r="C56" s="486"/>
      <c r="D56" s="2212"/>
      <c r="E56" s="2212"/>
      <c r="F56" s="2212"/>
      <c r="G56" s="2212"/>
      <c r="H56" s="2212"/>
      <c r="I56" s="2212"/>
      <c r="J56" s="2212"/>
      <c r="K56" s="2212"/>
      <c r="L56" s="2212"/>
      <c r="M56" s="2212"/>
      <c r="N56" s="2212"/>
      <c r="O56" s="2212"/>
      <c r="P56" s="2212"/>
      <c r="Q56" s="2212"/>
      <c r="R56" s="2212"/>
      <c r="S56" s="2212"/>
      <c r="T56" s="2212"/>
      <c r="U56" s="2212"/>
      <c r="V56" s="2212"/>
      <c r="W56" s="2212"/>
      <c r="X56" s="2212"/>
      <c r="Y56" s="2212"/>
      <c r="Z56" s="510"/>
      <c r="AA56" s="2212"/>
      <c r="AB56" s="2212"/>
      <c r="AC56" s="2212"/>
      <c r="AD56" s="2212"/>
      <c r="AE56" s="461">
        <f t="shared" si="10"/>
        <v>0</v>
      </c>
    </row>
    <row r="57" spans="1:32">
      <c r="A57" s="465" t="s">
        <v>477</v>
      </c>
      <c r="B57" s="485"/>
      <c r="C57" s="486"/>
      <c r="D57" s="2212"/>
      <c r="E57" s="2212"/>
      <c r="F57" s="2212"/>
      <c r="G57" s="2212"/>
      <c r="H57" s="2212"/>
      <c r="I57" s="2212"/>
      <c r="J57" s="2212"/>
      <c r="K57" s="2212"/>
      <c r="L57" s="2212"/>
      <c r="M57" s="2212"/>
      <c r="N57" s="2212"/>
      <c r="O57" s="2212"/>
      <c r="P57" s="2212"/>
      <c r="Q57" s="2212"/>
      <c r="R57" s="2212"/>
      <c r="S57" s="2212"/>
      <c r="T57" s="2212"/>
      <c r="U57" s="2212"/>
      <c r="V57" s="2212"/>
      <c r="W57" s="2212"/>
      <c r="X57" s="2212"/>
      <c r="Y57" s="2212"/>
      <c r="Z57" s="510"/>
      <c r="AA57" s="2212"/>
      <c r="AB57" s="2212"/>
      <c r="AC57" s="2212"/>
      <c r="AD57" s="2212"/>
      <c r="AE57" s="461">
        <f t="shared" si="10"/>
        <v>0</v>
      </c>
    </row>
    <row r="58" spans="1:32">
      <c r="A58" s="465" t="s">
        <v>478</v>
      </c>
      <c r="B58" s="465"/>
      <c r="D58" s="2212"/>
      <c r="E58" s="2212"/>
      <c r="F58" s="2212"/>
      <c r="G58" s="2212"/>
      <c r="H58" s="2212"/>
      <c r="I58" s="2212"/>
      <c r="J58" s="2212"/>
      <c r="K58" s="2212"/>
      <c r="L58" s="2212"/>
      <c r="M58" s="2212"/>
      <c r="N58" s="2212"/>
      <c r="O58" s="2212"/>
      <c r="P58" s="2212"/>
      <c r="Q58" s="2212"/>
      <c r="R58" s="2212"/>
      <c r="S58" s="2212"/>
      <c r="T58" s="2212"/>
      <c r="U58" s="2212"/>
      <c r="V58" s="2212"/>
      <c r="W58" s="2212"/>
      <c r="X58" s="2212"/>
      <c r="Y58" s="2212"/>
      <c r="Z58" s="510"/>
      <c r="AA58" s="2212"/>
      <c r="AB58" s="2212"/>
      <c r="AC58" s="2212"/>
      <c r="AD58" s="2212"/>
      <c r="AE58" s="461">
        <f t="shared" si="10"/>
        <v>0</v>
      </c>
    </row>
    <row r="59" spans="1:32">
      <c r="A59" s="465" t="s">
        <v>2260</v>
      </c>
      <c r="B59" s="487"/>
      <c r="C59" s="488"/>
      <c r="D59" s="2212"/>
      <c r="E59" s="2212"/>
      <c r="F59" s="2212"/>
      <c r="G59" s="2212"/>
      <c r="H59" s="2212"/>
      <c r="I59" s="2212"/>
      <c r="J59" s="2212"/>
      <c r="K59" s="2212"/>
      <c r="L59" s="2212"/>
      <c r="M59" s="2212"/>
      <c r="N59" s="2212"/>
      <c r="O59" s="2212"/>
      <c r="P59" s="2212"/>
      <c r="Q59" s="2212"/>
      <c r="R59" s="2212"/>
      <c r="S59" s="2212"/>
      <c r="T59" s="2212"/>
      <c r="U59" s="2212"/>
      <c r="V59" s="2212"/>
      <c r="W59" s="2212"/>
      <c r="X59" s="2212"/>
      <c r="Y59" s="2212"/>
      <c r="Z59" s="510"/>
      <c r="AA59" s="2212"/>
      <c r="AB59" s="2212"/>
      <c r="AC59" s="2212"/>
      <c r="AD59" s="2212"/>
      <c r="AE59" s="461">
        <f t="shared" si="10"/>
        <v>0</v>
      </c>
    </row>
    <row r="60" spans="1:32">
      <c r="A60" s="2054" t="s">
        <v>2261</v>
      </c>
      <c r="B60" s="487"/>
      <c r="C60" s="488"/>
      <c r="D60" s="2212"/>
      <c r="E60" s="2212"/>
      <c r="F60" s="2212"/>
      <c r="G60" s="2212"/>
      <c r="H60" s="2212"/>
      <c r="I60" s="2212"/>
      <c r="J60" s="2212"/>
      <c r="K60" s="2212"/>
      <c r="L60" s="2212"/>
      <c r="M60" s="2212"/>
      <c r="N60" s="2212"/>
      <c r="O60" s="2212"/>
      <c r="P60" s="2212"/>
      <c r="Q60" s="2212"/>
      <c r="R60" s="2212"/>
      <c r="S60" s="2212"/>
      <c r="T60" s="2212"/>
      <c r="U60" s="2212"/>
      <c r="V60" s="2212"/>
      <c r="W60" s="2212"/>
      <c r="X60" s="2212"/>
      <c r="Y60" s="2212"/>
      <c r="Z60" s="510"/>
      <c r="AA60" s="2212"/>
      <c r="AB60" s="2212"/>
      <c r="AC60" s="2212"/>
      <c r="AD60" s="2212"/>
      <c r="AE60" s="461">
        <f>SUM(Z60:AD60)</f>
        <v>0</v>
      </c>
    </row>
    <row r="61" spans="1:32">
      <c r="A61" s="457" t="s">
        <v>472</v>
      </c>
      <c r="B61" s="458"/>
      <c r="C61" s="459"/>
      <c r="D61" s="2212"/>
      <c r="E61" s="2212"/>
      <c r="F61" s="2212"/>
      <c r="G61" s="2212"/>
      <c r="H61" s="2212"/>
      <c r="I61" s="2212"/>
      <c r="J61" s="2212"/>
      <c r="K61" s="2212"/>
      <c r="L61" s="2212"/>
      <c r="M61" s="2212"/>
      <c r="N61" s="2212"/>
      <c r="O61" s="2212"/>
      <c r="P61" s="2212"/>
      <c r="Q61" s="2212"/>
      <c r="R61" s="2212"/>
      <c r="S61" s="2212"/>
      <c r="T61" s="2212"/>
      <c r="U61" s="2212"/>
      <c r="V61" s="2212"/>
      <c r="W61" s="2212"/>
      <c r="X61" s="2212"/>
      <c r="Y61" s="2212"/>
      <c r="Z61" s="461">
        <f>SUM(Z62:Z68)</f>
        <v>0</v>
      </c>
      <c r="AA61" s="2212"/>
      <c r="AB61" s="2212"/>
      <c r="AC61" s="2212"/>
      <c r="AD61" s="2212"/>
      <c r="AE61" s="461">
        <f>SUM(AE62:AE68)</f>
        <v>0</v>
      </c>
    </row>
    <row r="62" spans="1:32">
      <c r="A62" s="510" t="s">
        <v>2872</v>
      </c>
      <c r="B62" s="465"/>
      <c r="D62" s="2212"/>
      <c r="E62" s="2212"/>
      <c r="F62" s="2212"/>
      <c r="G62" s="2212"/>
      <c r="H62" s="2212"/>
      <c r="I62" s="2212"/>
      <c r="J62" s="2212"/>
      <c r="K62" s="2212"/>
      <c r="L62" s="2212"/>
      <c r="M62" s="2212"/>
      <c r="N62" s="2212"/>
      <c r="O62" s="2212"/>
      <c r="P62" s="2212"/>
      <c r="Q62" s="2212"/>
      <c r="R62" s="2212"/>
      <c r="S62" s="2212"/>
      <c r="T62" s="2212"/>
      <c r="U62" s="2212"/>
      <c r="V62" s="2212"/>
      <c r="W62" s="2212"/>
      <c r="X62" s="2212"/>
      <c r="Y62" s="2212"/>
      <c r="Z62" s="510"/>
      <c r="AA62" s="2212"/>
      <c r="AB62" s="2212"/>
      <c r="AC62" s="2212"/>
      <c r="AD62" s="2212"/>
      <c r="AE62" s="461">
        <f t="shared" ref="AE62:AE67" si="11">SUM(Z62:AD62)</f>
        <v>0</v>
      </c>
    </row>
    <row r="63" spans="1:32">
      <c r="A63" s="510" t="s">
        <v>2872</v>
      </c>
      <c r="B63" s="465"/>
      <c r="D63" s="2212"/>
      <c r="E63" s="2212"/>
      <c r="F63" s="2212"/>
      <c r="G63" s="2212"/>
      <c r="H63" s="2212"/>
      <c r="I63" s="2212"/>
      <c r="J63" s="2212"/>
      <c r="K63" s="2212"/>
      <c r="L63" s="2212"/>
      <c r="M63" s="2212"/>
      <c r="N63" s="2212"/>
      <c r="O63" s="2212"/>
      <c r="P63" s="2212"/>
      <c r="Q63" s="2212"/>
      <c r="R63" s="2212"/>
      <c r="S63" s="2212"/>
      <c r="T63" s="2212"/>
      <c r="U63" s="2212"/>
      <c r="V63" s="2212"/>
      <c r="W63" s="2212"/>
      <c r="X63" s="2212"/>
      <c r="Y63" s="2212"/>
      <c r="Z63" s="510"/>
      <c r="AA63" s="2212"/>
      <c r="AB63" s="2212"/>
      <c r="AC63" s="2212"/>
      <c r="AD63" s="2212"/>
      <c r="AE63" s="461">
        <f t="shared" si="11"/>
        <v>0</v>
      </c>
    </row>
    <row r="64" spans="1:32">
      <c r="A64" s="510" t="s">
        <v>2872</v>
      </c>
      <c r="B64" s="465"/>
      <c r="D64" s="2212"/>
      <c r="E64" s="2212"/>
      <c r="F64" s="2212"/>
      <c r="G64" s="2212"/>
      <c r="H64" s="2212"/>
      <c r="I64" s="2212"/>
      <c r="J64" s="2212"/>
      <c r="K64" s="2212"/>
      <c r="L64" s="2212"/>
      <c r="M64" s="2212"/>
      <c r="N64" s="2212"/>
      <c r="O64" s="2212"/>
      <c r="P64" s="2212"/>
      <c r="Q64" s="2212"/>
      <c r="R64" s="2212"/>
      <c r="S64" s="2212"/>
      <c r="T64" s="2212"/>
      <c r="U64" s="2212"/>
      <c r="V64" s="2212"/>
      <c r="W64" s="2212"/>
      <c r="X64" s="2212"/>
      <c r="Y64" s="2212"/>
      <c r="Z64" s="510"/>
      <c r="AA64" s="2212"/>
      <c r="AB64" s="2212"/>
      <c r="AC64" s="2212"/>
      <c r="AD64" s="2212"/>
      <c r="AE64" s="461">
        <f t="shared" si="11"/>
        <v>0</v>
      </c>
    </row>
    <row r="65" spans="1:31" ht="13.5">
      <c r="A65" s="510" t="s">
        <v>2872</v>
      </c>
      <c r="B65" s="465"/>
      <c r="D65" s="2212"/>
      <c r="E65" s="2264"/>
      <c r="F65" s="2212"/>
      <c r="G65" s="2212"/>
      <c r="H65" s="2212"/>
      <c r="I65" s="2212"/>
      <c r="J65" s="2212"/>
      <c r="K65" s="2212"/>
      <c r="L65" s="2212"/>
      <c r="M65" s="2212"/>
      <c r="N65" s="2212"/>
      <c r="O65" s="2212"/>
      <c r="P65" s="2212"/>
      <c r="Q65" s="2212"/>
      <c r="R65" s="2212"/>
      <c r="S65" s="2212"/>
      <c r="T65" s="2212"/>
      <c r="U65" s="2212"/>
      <c r="V65" s="2212"/>
      <c r="W65" s="2212"/>
      <c r="X65" s="2212"/>
      <c r="Y65" s="2212"/>
      <c r="Z65" s="510"/>
      <c r="AA65" s="2212"/>
      <c r="AB65" s="2212"/>
      <c r="AC65" s="2212"/>
      <c r="AD65" s="2212"/>
      <c r="AE65" s="461">
        <f t="shared" si="11"/>
        <v>0</v>
      </c>
    </row>
    <row r="66" spans="1:31">
      <c r="A66" s="510" t="s">
        <v>2872</v>
      </c>
      <c r="B66" s="465"/>
      <c r="D66" s="2212"/>
      <c r="E66" s="2212"/>
      <c r="F66" s="2212"/>
      <c r="G66" s="2212"/>
      <c r="H66" s="2212"/>
      <c r="I66" s="2212"/>
      <c r="J66" s="2212"/>
      <c r="K66" s="2212"/>
      <c r="L66" s="2212"/>
      <c r="M66" s="2212"/>
      <c r="N66" s="2212"/>
      <c r="O66" s="2212"/>
      <c r="P66" s="2212"/>
      <c r="Q66" s="2212"/>
      <c r="R66" s="2212"/>
      <c r="S66" s="2212"/>
      <c r="T66" s="2212"/>
      <c r="U66" s="2212"/>
      <c r="V66" s="2212"/>
      <c r="W66" s="2212"/>
      <c r="X66" s="2212"/>
      <c r="Y66" s="2212"/>
      <c r="Z66" s="510"/>
      <c r="AA66" s="2212"/>
      <c r="AB66" s="2212"/>
      <c r="AC66" s="2212"/>
      <c r="AD66" s="2212"/>
      <c r="AE66" s="461">
        <f t="shared" si="11"/>
        <v>0</v>
      </c>
    </row>
    <row r="67" spans="1:31">
      <c r="A67" s="510" t="s">
        <v>2872</v>
      </c>
      <c r="B67" s="465"/>
      <c r="D67" s="2212"/>
      <c r="E67" s="2212"/>
      <c r="F67" s="2212"/>
      <c r="G67" s="2212"/>
      <c r="H67" s="2212"/>
      <c r="I67" s="2212"/>
      <c r="J67" s="2212"/>
      <c r="K67" s="2212"/>
      <c r="L67" s="2212"/>
      <c r="M67" s="2212"/>
      <c r="N67" s="2212"/>
      <c r="O67" s="2212"/>
      <c r="P67" s="2212"/>
      <c r="Q67" s="2212"/>
      <c r="R67" s="2212"/>
      <c r="S67" s="2212"/>
      <c r="T67" s="2212"/>
      <c r="U67" s="2212"/>
      <c r="V67" s="2212"/>
      <c r="W67" s="2212"/>
      <c r="X67" s="2212"/>
      <c r="Y67" s="2212"/>
      <c r="Z67" s="510"/>
      <c r="AA67" s="2212"/>
      <c r="AB67" s="2212"/>
      <c r="AC67" s="2212"/>
      <c r="AD67" s="2212"/>
      <c r="AE67" s="461">
        <f t="shared" si="11"/>
        <v>0</v>
      </c>
    </row>
    <row r="68" spans="1:31" ht="38.25">
      <c r="A68" s="2587" t="s">
        <v>2509</v>
      </c>
      <c r="B68" s="465"/>
      <c r="D68" s="2212"/>
      <c r="E68" s="2212"/>
      <c r="F68" s="2212"/>
      <c r="G68" s="2212"/>
      <c r="H68" s="2212"/>
      <c r="I68" s="2212"/>
      <c r="J68" s="2212"/>
      <c r="K68" s="2212"/>
      <c r="L68" s="2212"/>
      <c r="M68" s="2212"/>
      <c r="N68" s="2212"/>
      <c r="O68" s="2212"/>
      <c r="P68" s="2212"/>
      <c r="Q68" s="2212"/>
      <c r="R68" s="2212"/>
      <c r="S68" s="2212"/>
      <c r="T68" s="2212"/>
      <c r="U68" s="2212"/>
      <c r="V68" s="2212"/>
      <c r="W68" s="2212"/>
      <c r="X68" s="2212"/>
      <c r="Y68" s="2212"/>
      <c r="Z68" s="510"/>
      <c r="AA68" s="2212"/>
      <c r="AB68" s="2212"/>
      <c r="AC68" s="2212"/>
      <c r="AD68" s="2212"/>
      <c r="AE68" s="461">
        <f>SUM(Z68:AD68)</f>
        <v>0</v>
      </c>
    </row>
    <row r="69" spans="1:31">
      <c r="A69" s="454"/>
      <c r="B69" s="470"/>
      <c r="C69" s="467"/>
      <c r="D69" s="470"/>
      <c r="E69" s="470"/>
      <c r="F69" s="470"/>
      <c r="G69" s="470"/>
      <c r="H69" s="470"/>
      <c r="I69" s="470"/>
      <c r="J69" s="470"/>
      <c r="K69" s="470"/>
      <c r="L69" s="470"/>
      <c r="M69" s="470"/>
      <c r="N69" s="470"/>
      <c r="O69" s="470"/>
      <c r="P69" s="470"/>
      <c r="Q69" s="470"/>
      <c r="R69" s="470"/>
      <c r="S69" s="470"/>
      <c r="T69" s="470"/>
      <c r="U69" s="470"/>
      <c r="V69" s="470"/>
      <c r="W69" s="470"/>
      <c r="X69" s="471"/>
      <c r="Y69" s="470"/>
      <c r="Z69" s="471"/>
      <c r="AA69" s="470"/>
      <c r="AB69" s="470"/>
      <c r="AC69" s="470"/>
      <c r="AD69" s="470"/>
      <c r="AE69" s="470"/>
    </row>
    <row r="70" spans="1:31">
      <c r="A70" s="472" t="s">
        <v>479</v>
      </c>
      <c r="B70" s="473"/>
      <c r="C70" s="459"/>
      <c r="D70" s="2212"/>
      <c r="E70" s="2212"/>
      <c r="F70" s="2212"/>
      <c r="G70" s="2212"/>
      <c r="H70" s="2212"/>
      <c r="I70" s="2212"/>
      <c r="J70" s="2212"/>
      <c r="K70" s="2212"/>
      <c r="L70" s="2212"/>
      <c r="M70" s="2212"/>
      <c r="N70" s="2212"/>
      <c r="O70" s="2212"/>
      <c r="P70" s="2212"/>
      <c r="Q70" s="2212"/>
      <c r="R70" s="2212"/>
      <c r="S70" s="2212"/>
      <c r="T70" s="2212"/>
      <c r="U70" s="2212"/>
      <c r="V70" s="2212"/>
      <c r="W70" s="2212"/>
      <c r="X70" s="2212"/>
      <c r="Y70" s="2212"/>
      <c r="Z70" s="461">
        <f>SUM(Z61,Z50:Z60)</f>
        <v>0</v>
      </c>
      <c r="AA70" s="2212"/>
      <c r="AB70" s="2212"/>
      <c r="AC70" s="2212"/>
      <c r="AD70" s="2212"/>
      <c r="AE70" s="461">
        <f>SUM(AE61,AE50:AE60)</f>
        <v>0</v>
      </c>
    </row>
    <row r="71" spans="1:31" s="454" customFormat="1">
      <c r="B71" s="470"/>
      <c r="C71" s="467"/>
      <c r="D71" s="470"/>
      <c r="E71" s="470"/>
      <c r="F71" s="470"/>
      <c r="G71" s="470"/>
      <c r="H71" s="470"/>
      <c r="I71" s="470"/>
      <c r="J71" s="470"/>
      <c r="K71" s="470"/>
      <c r="L71" s="470"/>
      <c r="M71" s="470"/>
      <c r="N71" s="471"/>
      <c r="O71" s="470"/>
      <c r="P71" s="470"/>
      <c r="Q71" s="470"/>
      <c r="R71" s="470"/>
      <c r="S71" s="470"/>
      <c r="T71" s="470"/>
      <c r="U71" s="470"/>
      <c r="V71" s="471"/>
      <c r="W71" s="471"/>
      <c r="X71" s="471"/>
      <c r="Y71" s="470"/>
      <c r="Z71" s="471"/>
      <c r="AA71" s="470"/>
      <c r="AB71" s="470"/>
      <c r="AC71" s="470"/>
      <c r="AD71" s="470"/>
      <c r="AE71" s="471"/>
    </row>
    <row r="72" spans="1:31">
      <c r="A72" s="472" t="s">
        <v>480</v>
      </c>
      <c r="B72" s="473"/>
      <c r="C72" s="459"/>
      <c r="D72" s="474">
        <f t="shared" ref="D72:AD72" si="12">+D70+D40</f>
        <v>0</v>
      </c>
      <c r="E72" s="474">
        <f t="shared" si="12"/>
        <v>0</v>
      </c>
      <c r="F72" s="474">
        <f t="shared" si="12"/>
        <v>0</v>
      </c>
      <c r="G72" s="474">
        <f t="shared" si="12"/>
        <v>0</v>
      </c>
      <c r="H72" s="461">
        <f t="shared" si="12"/>
        <v>0</v>
      </c>
      <c r="I72" s="474">
        <f t="shared" si="12"/>
        <v>0</v>
      </c>
      <c r="J72" s="474">
        <f t="shared" si="12"/>
        <v>0</v>
      </c>
      <c r="K72" s="474">
        <f t="shared" si="12"/>
        <v>0</v>
      </c>
      <c r="L72" s="474">
        <f t="shared" si="12"/>
        <v>0</v>
      </c>
      <c r="M72" s="474">
        <f t="shared" si="12"/>
        <v>0</v>
      </c>
      <c r="N72" s="461">
        <f t="shared" si="12"/>
        <v>0</v>
      </c>
      <c r="O72" s="474">
        <f t="shared" si="12"/>
        <v>0</v>
      </c>
      <c r="P72" s="474">
        <f t="shared" si="12"/>
        <v>0</v>
      </c>
      <c r="Q72" s="474">
        <f t="shared" si="12"/>
        <v>0</v>
      </c>
      <c r="R72" s="474">
        <f t="shared" si="12"/>
        <v>0</v>
      </c>
      <c r="S72" s="474">
        <f t="shared" si="12"/>
        <v>0</v>
      </c>
      <c r="T72" s="474">
        <f t="shared" si="12"/>
        <v>0</v>
      </c>
      <c r="U72" s="474">
        <f t="shared" si="12"/>
        <v>0</v>
      </c>
      <c r="V72" s="461">
        <f t="shared" si="12"/>
        <v>0</v>
      </c>
      <c r="W72" s="474">
        <f t="shared" si="12"/>
        <v>0</v>
      </c>
      <c r="X72" s="461">
        <f t="shared" si="12"/>
        <v>0</v>
      </c>
      <c r="Y72" s="474">
        <f t="shared" si="12"/>
        <v>0</v>
      </c>
      <c r="Z72" s="461">
        <f>+Z70+Z40</f>
        <v>0</v>
      </c>
      <c r="AA72" s="474">
        <f t="shared" si="12"/>
        <v>0</v>
      </c>
      <c r="AB72" s="474">
        <f t="shared" si="12"/>
        <v>0</v>
      </c>
      <c r="AC72" s="474">
        <f t="shared" si="12"/>
        <v>0</v>
      </c>
      <c r="AD72" s="474">
        <f t="shared" si="12"/>
        <v>0</v>
      </c>
      <c r="AE72" s="461">
        <f>+AE70+AE40</f>
        <v>0</v>
      </c>
    </row>
    <row r="73" spans="1:31">
      <c r="D73" s="489"/>
      <c r="E73" s="489"/>
      <c r="F73" s="489"/>
      <c r="G73" s="489"/>
      <c r="H73" s="489"/>
      <c r="I73" s="489"/>
      <c r="J73" s="489"/>
      <c r="K73" s="489"/>
      <c r="L73" s="489"/>
      <c r="M73" s="489"/>
      <c r="N73" s="489"/>
      <c r="O73" s="489"/>
      <c r="P73" s="489"/>
      <c r="Q73" s="489"/>
      <c r="R73" s="489"/>
      <c r="S73" s="489"/>
      <c r="T73" s="489"/>
      <c r="U73" s="489"/>
      <c r="V73" s="490"/>
      <c r="W73" s="489"/>
      <c r="X73" s="490"/>
      <c r="Y73" s="489"/>
      <c r="Z73" s="490"/>
      <c r="AA73" s="489"/>
      <c r="AB73" s="489"/>
      <c r="AC73" s="489"/>
      <c r="AD73" s="489"/>
      <c r="AE73" s="489"/>
    </row>
    <row r="74" spans="1:31">
      <c r="D74" s="489"/>
      <c r="E74" s="489"/>
      <c r="F74" s="489"/>
      <c r="G74" s="489"/>
      <c r="H74" s="489"/>
      <c r="I74" s="489"/>
      <c r="J74" s="489"/>
      <c r="K74" s="489"/>
      <c r="L74" s="489"/>
      <c r="M74" s="489"/>
      <c r="N74" s="489"/>
      <c r="O74" s="489"/>
      <c r="P74" s="489"/>
      <c r="Q74" s="489"/>
      <c r="R74" s="489"/>
      <c r="S74" s="489"/>
      <c r="T74" s="489"/>
      <c r="U74" s="489"/>
      <c r="V74" s="490"/>
      <c r="W74" s="489"/>
      <c r="X74" s="490"/>
      <c r="Y74" s="489"/>
      <c r="Z74" s="490"/>
      <c r="AA74" s="489"/>
      <c r="AB74" s="489"/>
      <c r="AC74" s="489"/>
      <c r="AD74" s="489"/>
      <c r="AE74" s="489"/>
    </row>
    <row r="75" spans="1:31">
      <c r="A75" s="456" t="s">
        <v>481</v>
      </c>
      <c r="D75" s="489"/>
      <c r="E75" s="489"/>
      <c r="F75" s="489"/>
      <c r="G75" s="489"/>
      <c r="H75" s="489"/>
      <c r="I75" s="489"/>
      <c r="J75" s="489"/>
      <c r="K75" s="489"/>
      <c r="L75" s="489"/>
      <c r="M75" s="489"/>
      <c r="N75" s="489"/>
      <c r="O75" s="489"/>
      <c r="P75" s="489"/>
      <c r="Q75" s="489"/>
      <c r="R75" s="489"/>
      <c r="S75" s="489"/>
      <c r="T75" s="489"/>
      <c r="U75" s="489"/>
      <c r="V75" s="490"/>
      <c r="W75" s="489"/>
      <c r="X75" s="490"/>
      <c r="Y75" s="489"/>
      <c r="Z75" s="490"/>
      <c r="AA75" s="489"/>
      <c r="AB75" s="489"/>
      <c r="AC75" s="489"/>
      <c r="AD75" s="489"/>
      <c r="AE75" s="489"/>
    </row>
    <row r="76" spans="1:31">
      <c r="A76" s="491" t="s">
        <v>482</v>
      </c>
      <c r="D76" s="489"/>
      <c r="E76" s="489"/>
      <c r="F76" s="489"/>
      <c r="G76" s="489"/>
      <c r="H76" s="489"/>
      <c r="I76" s="489"/>
      <c r="J76" s="489"/>
      <c r="K76" s="489"/>
      <c r="L76" s="489"/>
      <c r="M76" s="489"/>
      <c r="N76" s="489"/>
      <c r="O76" s="489"/>
      <c r="P76" s="489"/>
      <c r="Q76" s="489"/>
      <c r="R76" s="489"/>
      <c r="S76" s="489"/>
      <c r="T76" s="489"/>
      <c r="U76" s="489"/>
      <c r="V76" s="490"/>
      <c r="W76" s="489"/>
      <c r="X76" s="490"/>
      <c r="Y76" s="489"/>
      <c r="Z76" s="490"/>
      <c r="AA76" s="489"/>
      <c r="AB76" s="489"/>
      <c r="AC76" s="489"/>
      <c r="AD76" s="489"/>
      <c r="AE76" s="489"/>
    </row>
    <row r="77" spans="1:31">
      <c r="A77" s="510" t="s">
        <v>2878</v>
      </c>
      <c r="B77" s="466"/>
      <c r="D77" s="3295"/>
      <c r="E77" s="3295"/>
      <c r="F77" s="3295"/>
      <c r="G77" s="3295"/>
      <c r="H77" s="509">
        <f>SUM(D77:G77)</f>
        <v>0</v>
      </c>
      <c r="I77" s="3295"/>
      <c r="J77" s="3295"/>
      <c r="K77" s="3295"/>
      <c r="L77" s="3295"/>
      <c r="M77" s="3295"/>
      <c r="N77" s="461">
        <f t="shared" ref="N77:N83" si="13">SUM(H77:M77)</f>
        <v>0</v>
      </c>
      <c r="O77" s="3295"/>
      <c r="P77" s="3295"/>
      <c r="Q77" s="3295"/>
      <c r="R77" s="3295"/>
      <c r="S77" s="3295"/>
      <c r="T77" s="3295"/>
      <c r="U77" s="3295"/>
      <c r="V77" s="461">
        <f t="shared" ref="V77:V83" si="14">SUM(O77:U77)</f>
        <v>0</v>
      </c>
      <c r="W77" s="3295"/>
      <c r="X77" s="461">
        <f>+W77+V77</f>
        <v>0</v>
      </c>
      <c r="Y77" s="3295"/>
      <c r="Z77" s="461">
        <f t="shared" ref="Z77:Z82" si="15">+Y77+X77+N77</f>
        <v>0</v>
      </c>
      <c r="AA77" s="3295"/>
      <c r="AB77" s="3295"/>
      <c r="AC77" s="3295"/>
      <c r="AD77" s="3295"/>
      <c r="AE77" s="461">
        <f t="shared" ref="AE77:AE83" si="16">SUM(Z77:AD77)</f>
        <v>0</v>
      </c>
    </row>
    <row r="78" spans="1:31">
      <c r="A78" s="510" t="s">
        <v>2873</v>
      </c>
      <c r="B78" s="466"/>
      <c r="D78" s="3295"/>
      <c r="E78" s="3295"/>
      <c r="F78" s="3295"/>
      <c r="G78" s="3295"/>
      <c r="H78" s="509">
        <f t="shared" ref="H78:H83" si="17">SUM(D78:G78)</f>
        <v>0</v>
      </c>
      <c r="I78" s="3295"/>
      <c r="J78" s="3295"/>
      <c r="K78" s="3295"/>
      <c r="L78" s="3295"/>
      <c r="M78" s="3295"/>
      <c r="N78" s="461">
        <f t="shared" si="13"/>
        <v>0</v>
      </c>
      <c r="O78" s="3295"/>
      <c r="P78" s="3295"/>
      <c r="Q78" s="3295"/>
      <c r="R78" s="3295"/>
      <c r="S78" s="3295"/>
      <c r="T78" s="3295"/>
      <c r="U78" s="3295"/>
      <c r="V78" s="461">
        <f t="shared" si="14"/>
        <v>0</v>
      </c>
      <c r="W78" s="3295"/>
      <c r="X78" s="461">
        <f t="shared" ref="X78:X83" si="18">+W78+V78</f>
        <v>0</v>
      </c>
      <c r="Y78" s="3295"/>
      <c r="Z78" s="461">
        <f t="shared" si="15"/>
        <v>0</v>
      </c>
      <c r="AA78" s="3295"/>
      <c r="AB78" s="3295"/>
      <c r="AC78" s="3295"/>
      <c r="AD78" s="3295"/>
      <c r="AE78" s="461">
        <f t="shared" si="16"/>
        <v>0</v>
      </c>
    </row>
    <row r="79" spans="1:31">
      <c r="A79" s="510" t="s">
        <v>2874</v>
      </c>
      <c r="B79" s="466"/>
      <c r="D79" s="3295"/>
      <c r="E79" s="3295"/>
      <c r="F79" s="3295"/>
      <c r="G79" s="3295"/>
      <c r="H79" s="509">
        <f t="shared" si="17"/>
        <v>0</v>
      </c>
      <c r="I79" s="3295"/>
      <c r="J79" s="3295"/>
      <c r="K79" s="3295"/>
      <c r="L79" s="3295"/>
      <c r="M79" s="3295"/>
      <c r="N79" s="461">
        <f t="shared" si="13"/>
        <v>0</v>
      </c>
      <c r="O79" s="3295"/>
      <c r="P79" s="3295"/>
      <c r="Q79" s="3295"/>
      <c r="R79" s="3295"/>
      <c r="S79" s="3295"/>
      <c r="T79" s="3295"/>
      <c r="U79" s="3295"/>
      <c r="V79" s="461">
        <f t="shared" si="14"/>
        <v>0</v>
      </c>
      <c r="W79" s="3295"/>
      <c r="X79" s="461">
        <f t="shared" si="18"/>
        <v>0</v>
      </c>
      <c r="Y79" s="3295"/>
      <c r="Z79" s="461">
        <f t="shared" si="15"/>
        <v>0</v>
      </c>
      <c r="AA79" s="3295"/>
      <c r="AB79" s="3295"/>
      <c r="AC79" s="3295"/>
      <c r="AD79" s="3295"/>
      <c r="AE79" s="461">
        <f t="shared" si="16"/>
        <v>0</v>
      </c>
    </row>
    <row r="80" spans="1:31">
      <c r="A80" s="510" t="s">
        <v>2875</v>
      </c>
      <c r="B80" s="466"/>
      <c r="D80" s="3295"/>
      <c r="E80" s="3295"/>
      <c r="F80" s="3295"/>
      <c r="G80" s="3295"/>
      <c r="H80" s="509">
        <f t="shared" si="17"/>
        <v>0</v>
      </c>
      <c r="I80" s="3295"/>
      <c r="J80" s="3295"/>
      <c r="K80" s="3295"/>
      <c r="L80" s="3295"/>
      <c r="M80" s="3295"/>
      <c r="N80" s="461">
        <f t="shared" si="13"/>
        <v>0</v>
      </c>
      <c r="O80" s="3295"/>
      <c r="P80" s="3295"/>
      <c r="Q80" s="3295"/>
      <c r="R80" s="3295"/>
      <c r="S80" s="3295"/>
      <c r="T80" s="3295"/>
      <c r="U80" s="3295"/>
      <c r="V80" s="461">
        <f t="shared" si="14"/>
        <v>0</v>
      </c>
      <c r="W80" s="3295"/>
      <c r="X80" s="461">
        <f t="shared" si="18"/>
        <v>0</v>
      </c>
      <c r="Y80" s="3295"/>
      <c r="Z80" s="461">
        <f t="shared" si="15"/>
        <v>0</v>
      </c>
      <c r="AA80" s="3295"/>
      <c r="AB80" s="3295"/>
      <c r="AC80" s="3295"/>
      <c r="AD80" s="3295"/>
      <c r="AE80" s="461">
        <f t="shared" si="16"/>
        <v>0</v>
      </c>
    </row>
    <row r="81" spans="1:33">
      <c r="A81" s="510" t="s">
        <v>2876</v>
      </c>
      <c r="B81" s="466"/>
      <c r="D81" s="3295"/>
      <c r="E81" s="3295"/>
      <c r="F81" s="3295"/>
      <c r="G81" s="3295"/>
      <c r="H81" s="509">
        <f t="shared" si="17"/>
        <v>0</v>
      </c>
      <c r="I81" s="3295"/>
      <c r="J81" s="3295"/>
      <c r="K81" s="3295"/>
      <c r="L81" s="3295"/>
      <c r="M81" s="3295"/>
      <c r="N81" s="461">
        <f t="shared" si="13"/>
        <v>0</v>
      </c>
      <c r="O81" s="3295"/>
      <c r="P81" s="3295"/>
      <c r="Q81" s="3295"/>
      <c r="R81" s="3295"/>
      <c r="S81" s="3295"/>
      <c r="T81" s="3295"/>
      <c r="U81" s="3295"/>
      <c r="V81" s="461">
        <f t="shared" si="14"/>
        <v>0</v>
      </c>
      <c r="W81" s="3295"/>
      <c r="X81" s="461">
        <f t="shared" si="18"/>
        <v>0</v>
      </c>
      <c r="Y81" s="3295"/>
      <c r="Z81" s="461">
        <f t="shared" si="15"/>
        <v>0</v>
      </c>
      <c r="AA81" s="3295"/>
      <c r="AB81" s="3295"/>
      <c r="AC81" s="3295"/>
      <c r="AD81" s="3295"/>
      <c r="AE81" s="461">
        <f t="shared" si="16"/>
        <v>0</v>
      </c>
    </row>
    <row r="82" spans="1:33">
      <c r="A82" s="510" t="s">
        <v>2877</v>
      </c>
      <c r="B82" s="466"/>
      <c r="D82" s="3295"/>
      <c r="E82" s="3295"/>
      <c r="F82" s="3295"/>
      <c r="G82" s="3295"/>
      <c r="H82" s="509">
        <f t="shared" si="17"/>
        <v>0</v>
      </c>
      <c r="I82" s="3295"/>
      <c r="J82" s="3295"/>
      <c r="K82" s="3295"/>
      <c r="L82" s="3295"/>
      <c r="M82" s="3295"/>
      <c r="N82" s="461">
        <f t="shared" si="13"/>
        <v>0</v>
      </c>
      <c r="O82" s="3295"/>
      <c r="P82" s="3295"/>
      <c r="Q82" s="3295"/>
      <c r="R82" s="3295"/>
      <c r="S82" s="3295"/>
      <c r="T82" s="3295"/>
      <c r="U82" s="3295"/>
      <c r="V82" s="461">
        <f t="shared" si="14"/>
        <v>0</v>
      </c>
      <c r="W82" s="3295"/>
      <c r="X82" s="461">
        <f t="shared" si="18"/>
        <v>0</v>
      </c>
      <c r="Y82" s="3295"/>
      <c r="Z82" s="461">
        <f t="shared" si="15"/>
        <v>0</v>
      </c>
      <c r="AA82" s="3295"/>
      <c r="AB82" s="3295"/>
      <c r="AC82" s="3295"/>
      <c r="AD82" s="3295"/>
      <c r="AE82" s="461">
        <f t="shared" si="16"/>
        <v>0</v>
      </c>
    </row>
    <row r="83" spans="1:33">
      <c r="A83" s="472" t="s">
        <v>1792</v>
      </c>
      <c r="B83" s="492"/>
      <c r="C83" s="415"/>
      <c r="D83" s="474">
        <f>SUM(D77:D82)</f>
        <v>0</v>
      </c>
      <c r="E83" s="474">
        <f t="shared" ref="E83:U83" si="19">SUM(E77:E82)</f>
        <v>0</v>
      </c>
      <c r="F83" s="474">
        <f t="shared" si="19"/>
        <v>0</v>
      </c>
      <c r="G83" s="493">
        <f t="shared" si="19"/>
        <v>0</v>
      </c>
      <c r="H83" s="509">
        <f t="shared" si="17"/>
        <v>0</v>
      </c>
      <c r="I83" s="494">
        <f>SUM(I77:I82)</f>
        <v>0</v>
      </c>
      <c r="J83" s="474">
        <f t="shared" si="19"/>
        <v>0</v>
      </c>
      <c r="K83" s="474">
        <f t="shared" si="19"/>
        <v>0</v>
      </c>
      <c r="L83" s="474">
        <f t="shared" si="19"/>
        <v>0</v>
      </c>
      <c r="M83" s="493">
        <f t="shared" si="19"/>
        <v>0</v>
      </c>
      <c r="N83" s="461">
        <f t="shared" si="13"/>
        <v>0</v>
      </c>
      <c r="O83" s="474">
        <f t="shared" si="19"/>
        <v>0</v>
      </c>
      <c r="P83" s="474">
        <f t="shared" si="19"/>
        <v>0</v>
      </c>
      <c r="Q83" s="474">
        <f t="shared" si="19"/>
        <v>0</v>
      </c>
      <c r="R83" s="474">
        <f t="shared" si="19"/>
        <v>0</v>
      </c>
      <c r="S83" s="474">
        <f t="shared" si="19"/>
        <v>0</v>
      </c>
      <c r="T83" s="474">
        <f t="shared" si="19"/>
        <v>0</v>
      </c>
      <c r="U83" s="493">
        <f t="shared" si="19"/>
        <v>0</v>
      </c>
      <c r="V83" s="461">
        <f t="shared" si="14"/>
        <v>0</v>
      </c>
      <c r="W83" s="493">
        <f>SUM(W77:W82)</f>
        <v>0</v>
      </c>
      <c r="X83" s="461">
        <f t="shared" si="18"/>
        <v>0</v>
      </c>
      <c r="Y83" s="493">
        <f t="shared" ref="Y83:AD83" si="20">SUM(Y77:Y82)</f>
        <v>0</v>
      </c>
      <c r="Z83" s="493">
        <f t="shared" si="20"/>
        <v>0</v>
      </c>
      <c r="AA83" s="493">
        <f t="shared" si="20"/>
        <v>0</v>
      </c>
      <c r="AB83" s="493">
        <f t="shared" si="20"/>
        <v>0</v>
      </c>
      <c r="AC83" s="493">
        <f t="shared" si="20"/>
        <v>0</v>
      </c>
      <c r="AD83" s="493">
        <f t="shared" si="20"/>
        <v>0</v>
      </c>
      <c r="AE83" s="461">
        <f t="shared" si="16"/>
        <v>0</v>
      </c>
    </row>
    <row r="84" spans="1:33">
      <c r="A84" s="495"/>
      <c r="B84" s="442"/>
      <c r="C84" s="415"/>
      <c r="D84" s="476"/>
      <c r="E84" s="476"/>
      <c r="F84" s="476"/>
      <c r="G84" s="476"/>
      <c r="H84" s="476"/>
      <c r="I84" s="476"/>
      <c r="J84" s="476"/>
      <c r="K84" s="476"/>
      <c r="L84" s="476"/>
      <c r="M84" s="476"/>
      <c r="N84" s="476"/>
      <c r="O84" s="476"/>
      <c r="P84" s="476"/>
      <c r="Q84" s="476"/>
      <c r="R84" s="476"/>
      <c r="S84" s="476"/>
      <c r="T84" s="476"/>
      <c r="U84" s="476"/>
      <c r="V84" s="476"/>
      <c r="W84" s="476"/>
      <c r="X84" s="476"/>
      <c r="Y84" s="476"/>
      <c r="Z84" s="476"/>
      <c r="AA84" s="476"/>
      <c r="AB84" s="476"/>
      <c r="AC84" s="476"/>
      <c r="AD84" s="476"/>
      <c r="AE84" s="476"/>
      <c r="AF84" s="469"/>
      <c r="AG84" s="469"/>
    </row>
    <row r="85" spans="1:33">
      <c r="A85" s="496" t="s">
        <v>483</v>
      </c>
      <c r="B85" s="454"/>
      <c r="D85" s="470"/>
      <c r="E85" s="470"/>
      <c r="F85" s="470"/>
      <c r="G85" s="470"/>
      <c r="H85" s="470"/>
      <c r="I85" s="470"/>
      <c r="J85" s="470"/>
      <c r="K85" s="470"/>
      <c r="L85" s="470"/>
      <c r="M85" s="470"/>
      <c r="N85" s="471"/>
      <c r="O85" s="470"/>
      <c r="P85" s="470"/>
      <c r="Q85" s="470"/>
      <c r="R85" s="470"/>
      <c r="S85" s="470"/>
      <c r="T85" s="470"/>
      <c r="U85" s="470"/>
      <c r="V85" s="471"/>
      <c r="W85" s="470"/>
      <c r="X85" s="471"/>
      <c r="Y85" s="470"/>
      <c r="Z85" s="471"/>
      <c r="AA85" s="470"/>
      <c r="AB85" s="470"/>
      <c r="AC85" s="470"/>
      <c r="AD85" s="470"/>
      <c r="AE85" s="471"/>
      <c r="AF85" s="454"/>
    </row>
    <row r="86" spans="1:33">
      <c r="A86" s="510" t="s">
        <v>2878</v>
      </c>
      <c r="B86" s="466"/>
      <c r="D86" s="3295"/>
      <c r="E86" s="3295"/>
      <c r="F86" s="3295"/>
      <c r="G86" s="3295"/>
      <c r="H86" s="461">
        <f t="shared" ref="H86:H91" si="21">SUM(D86:G86)</f>
        <v>0</v>
      </c>
      <c r="I86" s="3295"/>
      <c r="J86" s="3295"/>
      <c r="K86" s="3295"/>
      <c r="L86" s="3295"/>
      <c r="M86" s="3295"/>
      <c r="N86" s="461">
        <f t="shared" ref="N86:N92" si="22">SUM(H86:M86)</f>
        <v>0</v>
      </c>
      <c r="O86" s="3295"/>
      <c r="P86" s="3295"/>
      <c r="Q86" s="3295"/>
      <c r="R86" s="3295"/>
      <c r="S86" s="3295"/>
      <c r="T86" s="3295"/>
      <c r="U86" s="3295"/>
      <c r="V86" s="461">
        <f t="shared" ref="V86:V92" si="23">SUM(O86:U86)</f>
        <v>0</v>
      </c>
      <c r="W86" s="3295"/>
      <c r="X86" s="461">
        <f>+W86+V86</f>
        <v>0</v>
      </c>
      <c r="Y86" s="3295"/>
      <c r="Z86" s="461">
        <f t="shared" ref="Z86:Z91" si="24">+Y86+X86+N86</f>
        <v>0</v>
      </c>
      <c r="AA86" s="3295"/>
      <c r="AB86" s="3295"/>
      <c r="AC86" s="3295"/>
      <c r="AD86" s="3295"/>
      <c r="AE86" s="461">
        <f t="shared" ref="AE86:AE91" si="25">SUM(Z86:AD86)</f>
        <v>0</v>
      </c>
    </row>
    <row r="87" spans="1:33">
      <c r="A87" s="510" t="s">
        <v>2873</v>
      </c>
      <c r="B87" s="466"/>
      <c r="D87" s="3295"/>
      <c r="E87" s="3295"/>
      <c r="F87" s="3295"/>
      <c r="G87" s="3295"/>
      <c r="H87" s="461">
        <f t="shared" si="21"/>
        <v>0</v>
      </c>
      <c r="I87" s="3295"/>
      <c r="J87" s="3295"/>
      <c r="K87" s="3295"/>
      <c r="L87" s="3295"/>
      <c r="M87" s="3295"/>
      <c r="N87" s="461">
        <f t="shared" si="22"/>
        <v>0</v>
      </c>
      <c r="O87" s="3295"/>
      <c r="P87" s="3295"/>
      <c r="Q87" s="3295"/>
      <c r="R87" s="3295"/>
      <c r="S87" s="3295"/>
      <c r="T87" s="3295"/>
      <c r="U87" s="3295"/>
      <c r="V87" s="461">
        <f t="shared" si="23"/>
        <v>0</v>
      </c>
      <c r="W87" s="3295"/>
      <c r="X87" s="461">
        <f t="shared" ref="X87:X98" si="26">+W87+V87</f>
        <v>0</v>
      </c>
      <c r="Y87" s="3295"/>
      <c r="Z87" s="461">
        <f t="shared" si="24"/>
        <v>0</v>
      </c>
      <c r="AA87" s="3295"/>
      <c r="AB87" s="3295"/>
      <c r="AC87" s="3295"/>
      <c r="AD87" s="3295"/>
      <c r="AE87" s="461">
        <f t="shared" si="25"/>
        <v>0</v>
      </c>
    </row>
    <row r="88" spans="1:33">
      <c r="A88" s="510" t="s">
        <v>2874</v>
      </c>
      <c r="B88" s="466"/>
      <c r="D88" s="3295"/>
      <c r="E88" s="3295"/>
      <c r="F88" s="3295"/>
      <c r="G88" s="3295"/>
      <c r="H88" s="461">
        <f t="shared" si="21"/>
        <v>0</v>
      </c>
      <c r="I88" s="3295"/>
      <c r="J88" s="3295"/>
      <c r="K88" s="3295"/>
      <c r="L88" s="3295"/>
      <c r="M88" s="3295"/>
      <c r="N88" s="461">
        <f t="shared" si="22"/>
        <v>0</v>
      </c>
      <c r="O88" s="3295"/>
      <c r="P88" s="3295"/>
      <c r="Q88" s="3295"/>
      <c r="R88" s="3295"/>
      <c r="S88" s="3295"/>
      <c r="T88" s="3295"/>
      <c r="U88" s="3295"/>
      <c r="V88" s="461">
        <f t="shared" si="23"/>
        <v>0</v>
      </c>
      <c r="W88" s="3295"/>
      <c r="X88" s="461">
        <f t="shared" si="26"/>
        <v>0</v>
      </c>
      <c r="Y88" s="3295"/>
      <c r="Z88" s="461">
        <f t="shared" si="24"/>
        <v>0</v>
      </c>
      <c r="AA88" s="3295"/>
      <c r="AB88" s="3295"/>
      <c r="AC88" s="3295"/>
      <c r="AD88" s="3295"/>
      <c r="AE88" s="461">
        <f t="shared" si="25"/>
        <v>0</v>
      </c>
    </row>
    <row r="89" spans="1:33">
      <c r="A89" s="510" t="s">
        <v>2875</v>
      </c>
      <c r="B89" s="466"/>
      <c r="D89" s="3295"/>
      <c r="E89" s="3295"/>
      <c r="F89" s="3295"/>
      <c r="G89" s="3295"/>
      <c r="H89" s="461">
        <f t="shared" si="21"/>
        <v>0</v>
      </c>
      <c r="I89" s="3295"/>
      <c r="J89" s="3295"/>
      <c r="K89" s="3295"/>
      <c r="L89" s="3295"/>
      <c r="M89" s="3295"/>
      <c r="N89" s="461">
        <f t="shared" si="22"/>
        <v>0</v>
      </c>
      <c r="O89" s="3295"/>
      <c r="P89" s="3295"/>
      <c r="Q89" s="3295"/>
      <c r="R89" s="3295"/>
      <c r="S89" s="3295"/>
      <c r="T89" s="3295"/>
      <c r="U89" s="3295"/>
      <c r="V89" s="461">
        <f t="shared" si="23"/>
        <v>0</v>
      </c>
      <c r="W89" s="3295"/>
      <c r="X89" s="461">
        <f t="shared" si="26"/>
        <v>0</v>
      </c>
      <c r="Y89" s="3295"/>
      <c r="Z89" s="461">
        <f t="shared" si="24"/>
        <v>0</v>
      </c>
      <c r="AA89" s="3295"/>
      <c r="AB89" s="3295"/>
      <c r="AC89" s="3295"/>
      <c r="AD89" s="3295"/>
      <c r="AE89" s="461">
        <f t="shared" si="25"/>
        <v>0</v>
      </c>
    </row>
    <row r="90" spans="1:33">
      <c r="A90" s="510" t="s">
        <v>2876</v>
      </c>
      <c r="B90" s="466"/>
      <c r="D90" s="3295"/>
      <c r="E90" s="3295"/>
      <c r="F90" s="3295"/>
      <c r="G90" s="3295"/>
      <c r="H90" s="461">
        <f t="shared" si="21"/>
        <v>0</v>
      </c>
      <c r="I90" s="3295"/>
      <c r="J90" s="3295"/>
      <c r="K90" s="3295"/>
      <c r="L90" s="3295"/>
      <c r="M90" s="3295"/>
      <c r="N90" s="461">
        <f t="shared" si="22"/>
        <v>0</v>
      </c>
      <c r="O90" s="3295"/>
      <c r="P90" s="3295"/>
      <c r="Q90" s="3295"/>
      <c r="R90" s="3295"/>
      <c r="S90" s="3295"/>
      <c r="T90" s="3295"/>
      <c r="U90" s="3295"/>
      <c r="V90" s="461">
        <f t="shared" si="23"/>
        <v>0</v>
      </c>
      <c r="W90" s="3295"/>
      <c r="X90" s="461">
        <f t="shared" si="26"/>
        <v>0</v>
      </c>
      <c r="Y90" s="3295"/>
      <c r="Z90" s="461">
        <f t="shared" si="24"/>
        <v>0</v>
      </c>
      <c r="AA90" s="3295"/>
      <c r="AB90" s="3295"/>
      <c r="AC90" s="3295"/>
      <c r="AD90" s="3295"/>
      <c r="AE90" s="461">
        <f t="shared" si="25"/>
        <v>0</v>
      </c>
    </row>
    <row r="91" spans="1:33">
      <c r="A91" s="510" t="s">
        <v>2877</v>
      </c>
      <c r="B91" s="466"/>
      <c r="D91" s="3295"/>
      <c r="E91" s="3295"/>
      <c r="F91" s="3295"/>
      <c r="G91" s="3295"/>
      <c r="H91" s="461">
        <f t="shared" si="21"/>
        <v>0</v>
      </c>
      <c r="I91" s="3295"/>
      <c r="J91" s="3295"/>
      <c r="K91" s="3295"/>
      <c r="L91" s="3295"/>
      <c r="M91" s="3295"/>
      <c r="N91" s="461">
        <f t="shared" si="22"/>
        <v>0</v>
      </c>
      <c r="O91" s="3295"/>
      <c r="P91" s="3295"/>
      <c r="Q91" s="3295"/>
      <c r="R91" s="3295"/>
      <c r="S91" s="3295"/>
      <c r="T91" s="3295"/>
      <c r="U91" s="3295"/>
      <c r="V91" s="461">
        <f t="shared" si="23"/>
        <v>0</v>
      </c>
      <c r="W91" s="3295"/>
      <c r="X91" s="461">
        <f t="shared" si="26"/>
        <v>0</v>
      </c>
      <c r="Y91" s="3295"/>
      <c r="Z91" s="461">
        <f t="shared" si="24"/>
        <v>0</v>
      </c>
      <c r="AA91" s="3295"/>
      <c r="AB91" s="3295"/>
      <c r="AC91" s="3295"/>
      <c r="AD91" s="3295"/>
      <c r="AE91" s="461">
        <f t="shared" si="25"/>
        <v>0</v>
      </c>
    </row>
    <row r="92" spans="1:33">
      <c r="A92" s="472" t="s">
        <v>2506</v>
      </c>
      <c r="B92" s="492"/>
      <c r="C92" s="415"/>
      <c r="D92" s="493">
        <f>SUM(D86:D91)</f>
        <v>0</v>
      </c>
      <c r="E92" s="493">
        <f>SUM(E86:E91)</f>
        <v>0</v>
      </c>
      <c r="F92" s="493">
        <f>SUM(F86:F91)</f>
        <v>0</v>
      </c>
      <c r="G92" s="493">
        <f>SUM(G86:G91)</f>
        <v>0</v>
      </c>
      <c r="H92" s="461">
        <f>SUM(D92:G92)</f>
        <v>0</v>
      </c>
      <c r="I92" s="493">
        <f>SUM(I86:I91)</f>
        <v>0</v>
      </c>
      <c r="J92" s="493">
        <f>SUM(J86:J91)</f>
        <v>0</v>
      </c>
      <c r="K92" s="493">
        <f>SUM(K86:K91)</f>
        <v>0</v>
      </c>
      <c r="L92" s="493">
        <f>SUM(L86:L91)</f>
        <v>0</v>
      </c>
      <c r="M92" s="493">
        <f>SUM(M86:M91)</f>
        <v>0</v>
      </c>
      <c r="N92" s="461">
        <f t="shared" si="22"/>
        <v>0</v>
      </c>
      <c r="O92" s="493">
        <f t="shared" ref="O92:U92" si="27">SUM(O86:O91)</f>
        <v>0</v>
      </c>
      <c r="P92" s="493">
        <f t="shared" si="27"/>
        <v>0</v>
      </c>
      <c r="Q92" s="493">
        <f t="shared" si="27"/>
        <v>0</v>
      </c>
      <c r="R92" s="493">
        <f t="shared" si="27"/>
        <v>0</v>
      </c>
      <c r="S92" s="493">
        <f t="shared" si="27"/>
        <v>0</v>
      </c>
      <c r="T92" s="493">
        <f t="shared" si="27"/>
        <v>0</v>
      </c>
      <c r="U92" s="493">
        <f t="shared" si="27"/>
        <v>0</v>
      </c>
      <c r="V92" s="461">
        <f t="shared" si="23"/>
        <v>0</v>
      </c>
      <c r="W92" s="493">
        <f>+SUM(W86:W91)</f>
        <v>0</v>
      </c>
      <c r="X92" s="461">
        <f t="shared" si="26"/>
        <v>0</v>
      </c>
      <c r="Y92" s="493">
        <f t="shared" ref="Y92:AE92" si="28">SUM(Y86:Y91)</f>
        <v>0</v>
      </c>
      <c r="Z92" s="493">
        <f t="shared" si="28"/>
        <v>0</v>
      </c>
      <c r="AA92" s="493">
        <f t="shared" si="28"/>
        <v>0</v>
      </c>
      <c r="AB92" s="493">
        <f t="shared" si="28"/>
        <v>0</v>
      </c>
      <c r="AC92" s="493">
        <f t="shared" si="28"/>
        <v>0</v>
      </c>
      <c r="AD92" s="493">
        <f t="shared" si="28"/>
        <v>0</v>
      </c>
      <c r="AE92" s="461">
        <f t="shared" si="28"/>
        <v>0</v>
      </c>
    </row>
    <row r="93" spans="1:33">
      <c r="A93" s="495"/>
      <c r="B93" s="454"/>
      <c r="D93" s="470"/>
      <c r="E93" s="470"/>
      <c r="F93" s="470"/>
      <c r="G93" s="470"/>
      <c r="H93" s="470"/>
      <c r="I93" s="470"/>
      <c r="J93" s="470"/>
      <c r="K93" s="470"/>
      <c r="L93" s="470"/>
      <c r="M93" s="470"/>
      <c r="N93" s="470"/>
      <c r="O93" s="470"/>
      <c r="P93" s="470"/>
      <c r="Q93" s="470"/>
      <c r="R93" s="470"/>
      <c r="S93" s="470"/>
      <c r="T93" s="470"/>
      <c r="U93" s="470"/>
      <c r="V93" s="471"/>
      <c r="W93" s="470"/>
      <c r="X93" s="471"/>
      <c r="Y93" s="470"/>
      <c r="Z93" s="471"/>
      <c r="AA93" s="470"/>
      <c r="AB93" s="470"/>
      <c r="AC93" s="470"/>
      <c r="AD93" s="470"/>
      <c r="AE93" s="471"/>
      <c r="AF93" s="454"/>
    </row>
    <row r="94" spans="1:33">
      <c r="A94" s="497" t="s">
        <v>484</v>
      </c>
      <c r="B94" s="498"/>
      <c r="D94" s="493">
        <f>+D92+D83</f>
        <v>0</v>
      </c>
      <c r="E94" s="493">
        <f>+E92+E83</f>
        <v>0</v>
      </c>
      <c r="F94" s="493">
        <f>+F92+F83</f>
        <v>0</v>
      </c>
      <c r="G94" s="493">
        <f>+G92+G83</f>
        <v>0</v>
      </c>
      <c r="H94" s="461">
        <f>SUM(D94:G94)</f>
        <v>0</v>
      </c>
      <c r="I94" s="493">
        <f>+I92+I83</f>
        <v>0</v>
      </c>
      <c r="J94" s="493">
        <f>+J92+J83</f>
        <v>0</v>
      </c>
      <c r="K94" s="493">
        <f>+K92+K83</f>
        <v>0</v>
      </c>
      <c r="L94" s="493">
        <f>+L92+L83</f>
        <v>0</v>
      </c>
      <c r="M94" s="493">
        <f>+M92+M83</f>
        <v>0</v>
      </c>
      <c r="N94" s="461">
        <f>SUM(H94:M94)</f>
        <v>0</v>
      </c>
      <c r="O94" s="493">
        <f t="shared" ref="O94:U94" si="29">+O92+O83</f>
        <v>0</v>
      </c>
      <c r="P94" s="493">
        <f t="shared" si="29"/>
        <v>0</v>
      </c>
      <c r="Q94" s="493">
        <f t="shared" si="29"/>
        <v>0</v>
      </c>
      <c r="R94" s="493">
        <f t="shared" si="29"/>
        <v>0</v>
      </c>
      <c r="S94" s="493">
        <f t="shared" si="29"/>
        <v>0</v>
      </c>
      <c r="T94" s="493">
        <f t="shared" si="29"/>
        <v>0</v>
      </c>
      <c r="U94" s="493">
        <f t="shared" si="29"/>
        <v>0</v>
      </c>
      <c r="V94" s="461">
        <f>SUM(O94:U94)</f>
        <v>0</v>
      </c>
      <c r="W94" s="493">
        <f>+W92+W83</f>
        <v>0</v>
      </c>
      <c r="X94" s="461">
        <f t="shared" si="26"/>
        <v>0</v>
      </c>
      <c r="Y94" s="493">
        <f>+Y92+Y83</f>
        <v>0</v>
      </c>
      <c r="Z94" s="461">
        <f>+Y94+X94+N94</f>
        <v>0</v>
      </c>
      <c r="AA94" s="493">
        <f>+AA92+AA83</f>
        <v>0</v>
      </c>
      <c r="AB94" s="493">
        <f>+AB92+AB83</f>
        <v>0</v>
      </c>
      <c r="AC94" s="493">
        <f>+AC92+AC83</f>
        <v>0</v>
      </c>
      <c r="AD94" s="493">
        <f>+AD92+AD83</f>
        <v>0</v>
      </c>
      <c r="AE94" s="461">
        <f>+AE92+AE83</f>
        <v>0</v>
      </c>
    </row>
    <row r="95" spans="1:33">
      <c r="A95" s="499"/>
      <c r="B95" s="359"/>
      <c r="D95" s="470"/>
      <c r="E95" s="470"/>
      <c r="F95" s="470"/>
      <c r="G95" s="470"/>
      <c r="H95" s="470"/>
      <c r="I95" s="470"/>
      <c r="J95" s="470"/>
      <c r="K95" s="470"/>
      <c r="L95" s="470"/>
      <c r="M95" s="470"/>
      <c r="N95" s="470"/>
      <c r="O95" s="470"/>
      <c r="P95" s="470"/>
      <c r="Q95" s="470"/>
      <c r="R95" s="470"/>
      <c r="S95" s="470"/>
      <c r="T95" s="470"/>
      <c r="U95" s="470"/>
      <c r="V95" s="471"/>
      <c r="W95" s="470"/>
      <c r="X95" s="471"/>
      <c r="Y95" s="470"/>
      <c r="Z95" s="471"/>
      <c r="AA95" s="470"/>
      <c r="AB95" s="470"/>
      <c r="AC95" s="470"/>
      <c r="AD95" s="470"/>
      <c r="AE95" s="471"/>
      <c r="AF95" s="454"/>
    </row>
    <row r="96" spans="1:33">
      <c r="A96" s="497" t="s">
        <v>485</v>
      </c>
      <c r="B96" s="498"/>
      <c r="D96" s="493">
        <f>+D40-D83</f>
        <v>0</v>
      </c>
      <c r="E96" s="493">
        <f>+E40-E83</f>
        <v>0</v>
      </c>
      <c r="F96" s="493">
        <f>+F40-F83</f>
        <v>0</v>
      </c>
      <c r="G96" s="493">
        <f>+G40-G83</f>
        <v>0</v>
      </c>
      <c r="H96" s="461">
        <f>SUM(D96:G96)</f>
        <v>0</v>
      </c>
      <c r="I96" s="493">
        <f>+I40-I83</f>
        <v>0</v>
      </c>
      <c r="J96" s="493">
        <f>+J40-J83</f>
        <v>0</v>
      </c>
      <c r="K96" s="493">
        <f>+K40-K83</f>
        <v>0</v>
      </c>
      <c r="L96" s="493">
        <f>+L40-L83</f>
        <v>0</v>
      </c>
      <c r="M96" s="493">
        <f>+M40-M83</f>
        <v>0</v>
      </c>
      <c r="N96" s="461">
        <f>SUM(H96:M96)</f>
        <v>0</v>
      </c>
      <c r="O96" s="493">
        <f t="shared" ref="O96:U96" si="30">+O40-O83</f>
        <v>0</v>
      </c>
      <c r="P96" s="493">
        <f t="shared" si="30"/>
        <v>0</v>
      </c>
      <c r="Q96" s="493">
        <f t="shared" si="30"/>
        <v>0</v>
      </c>
      <c r="R96" s="493">
        <f t="shared" si="30"/>
        <v>0</v>
      </c>
      <c r="S96" s="493">
        <f t="shared" si="30"/>
        <v>0</v>
      </c>
      <c r="T96" s="493">
        <f t="shared" si="30"/>
        <v>0</v>
      </c>
      <c r="U96" s="493">
        <f t="shared" si="30"/>
        <v>0</v>
      </c>
      <c r="V96" s="461">
        <f>SUM(O96:U96)</f>
        <v>0</v>
      </c>
      <c r="W96" s="493">
        <f>+W40-W83</f>
        <v>0</v>
      </c>
      <c r="X96" s="461">
        <f t="shared" si="26"/>
        <v>0</v>
      </c>
      <c r="Y96" s="493">
        <f>+Y40-Y83</f>
        <v>0</v>
      </c>
      <c r="Z96" s="461">
        <f>+Y96+X96+N96</f>
        <v>0</v>
      </c>
      <c r="AA96" s="493">
        <f>+AA40-AA83</f>
        <v>0</v>
      </c>
      <c r="AB96" s="493">
        <f>+AB40-AB83</f>
        <v>0</v>
      </c>
      <c r="AC96" s="493">
        <f>+AC40-AC83</f>
        <v>0</v>
      </c>
      <c r="AD96" s="493">
        <f>+AD40-AD83</f>
        <v>0</v>
      </c>
      <c r="AE96" s="461">
        <f>+AE40-AE83</f>
        <v>0</v>
      </c>
    </row>
    <row r="97" spans="1:45">
      <c r="A97" s="499"/>
      <c r="B97" s="359"/>
      <c r="D97" s="470"/>
      <c r="E97" s="470"/>
      <c r="F97" s="470"/>
      <c r="G97" s="470"/>
      <c r="H97" s="470"/>
      <c r="I97" s="470"/>
      <c r="J97" s="470"/>
      <c r="K97" s="470"/>
      <c r="L97" s="470"/>
      <c r="M97" s="470"/>
      <c r="N97" s="470"/>
      <c r="O97" s="470"/>
      <c r="P97" s="470"/>
      <c r="Q97" s="470"/>
      <c r="R97" s="470"/>
      <c r="S97" s="470"/>
      <c r="T97" s="470"/>
      <c r="U97" s="470"/>
      <c r="V97" s="471"/>
      <c r="W97" s="470"/>
      <c r="X97" s="471"/>
      <c r="Y97" s="470"/>
      <c r="Z97" s="471"/>
      <c r="AA97" s="470"/>
      <c r="AB97" s="470"/>
      <c r="AC97" s="470"/>
      <c r="AD97" s="470"/>
      <c r="AE97" s="471"/>
    </row>
    <row r="98" spans="1:45">
      <c r="A98" s="472" t="s">
        <v>486</v>
      </c>
      <c r="B98" s="473"/>
      <c r="C98" s="459"/>
      <c r="D98" s="493">
        <f>+D72-D83</f>
        <v>0</v>
      </c>
      <c r="E98" s="493">
        <f>+E72-E83</f>
        <v>0</v>
      </c>
      <c r="F98" s="493">
        <f>+F72-F83</f>
        <v>0</v>
      </c>
      <c r="G98" s="493">
        <f>+G72-G83</f>
        <v>0</v>
      </c>
      <c r="H98" s="461">
        <f>SUM(D98:G98)</f>
        <v>0</v>
      </c>
      <c r="I98" s="493">
        <f t="shared" ref="I98:AE98" si="31">+I72-I83</f>
        <v>0</v>
      </c>
      <c r="J98" s="493">
        <f t="shared" si="31"/>
        <v>0</v>
      </c>
      <c r="K98" s="493">
        <f t="shared" si="31"/>
        <v>0</v>
      </c>
      <c r="L98" s="493">
        <f t="shared" si="31"/>
        <v>0</v>
      </c>
      <c r="M98" s="493">
        <f t="shared" si="31"/>
        <v>0</v>
      </c>
      <c r="N98" s="461">
        <f>SUM(H98:M98)</f>
        <v>0</v>
      </c>
      <c r="O98" s="493">
        <f t="shared" si="31"/>
        <v>0</v>
      </c>
      <c r="P98" s="493">
        <f t="shared" si="31"/>
        <v>0</v>
      </c>
      <c r="Q98" s="493">
        <f t="shared" si="31"/>
        <v>0</v>
      </c>
      <c r="R98" s="493">
        <f t="shared" si="31"/>
        <v>0</v>
      </c>
      <c r="S98" s="493">
        <f t="shared" si="31"/>
        <v>0</v>
      </c>
      <c r="T98" s="493">
        <f t="shared" si="31"/>
        <v>0</v>
      </c>
      <c r="U98" s="493">
        <f>+U72-U83</f>
        <v>0</v>
      </c>
      <c r="V98" s="461">
        <f>SUM(O98:U98)</f>
        <v>0</v>
      </c>
      <c r="W98" s="493">
        <f t="shared" si="31"/>
        <v>0</v>
      </c>
      <c r="X98" s="461">
        <f t="shared" si="26"/>
        <v>0</v>
      </c>
      <c r="Y98" s="493">
        <f t="shared" si="31"/>
        <v>0</v>
      </c>
      <c r="Z98" s="461">
        <f>+Y98+X98+N98</f>
        <v>0</v>
      </c>
      <c r="AA98" s="493">
        <f t="shared" si="31"/>
        <v>0</v>
      </c>
      <c r="AB98" s="493">
        <f t="shared" si="31"/>
        <v>0</v>
      </c>
      <c r="AC98" s="493">
        <f t="shared" si="31"/>
        <v>0</v>
      </c>
      <c r="AD98" s="493">
        <f t="shared" si="31"/>
        <v>0</v>
      </c>
      <c r="AE98" s="461">
        <f t="shared" si="31"/>
        <v>0</v>
      </c>
    </row>
    <row r="99" spans="1:45" s="502" customFormat="1" ht="70.5" customHeight="1" thickBot="1">
      <c r="A99" s="500"/>
      <c r="B99" s="500"/>
      <c r="C99" s="501"/>
      <c r="D99" s="500"/>
      <c r="E99" s="500"/>
      <c r="F99" s="500"/>
      <c r="G99" s="500"/>
      <c r="H99" s="500"/>
      <c r="I99" s="500"/>
      <c r="J99" s="500"/>
      <c r="K99" s="500"/>
      <c r="L99" s="500"/>
      <c r="M99" s="500"/>
      <c r="N99" s="500"/>
      <c r="O99" s="500"/>
      <c r="P99" s="500"/>
      <c r="Q99" s="500"/>
      <c r="R99" s="500"/>
      <c r="S99" s="500"/>
      <c r="T99" s="500"/>
      <c r="U99" s="500"/>
      <c r="V99" s="500"/>
      <c r="W99" s="500"/>
      <c r="X99" s="500"/>
      <c r="Y99" s="500"/>
      <c r="Z99" s="500"/>
      <c r="AA99" s="500"/>
      <c r="AB99" s="500"/>
      <c r="AC99" s="500"/>
      <c r="AD99" s="500"/>
      <c r="AE99" s="500"/>
      <c r="AF99" s="500"/>
      <c r="AG99" s="500"/>
    </row>
    <row r="100" spans="1:45" ht="70.5" customHeight="1" thickBot="1"/>
    <row r="101" spans="1:45" s="421" customFormat="1" ht="54" customHeight="1" thickBot="1">
      <c r="C101" s="415"/>
      <c r="D101" s="811"/>
      <c r="E101" s="831"/>
      <c r="F101" s="831"/>
      <c r="G101" s="831"/>
      <c r="H101" s="831"/>
      <c r="I101" s="831" t="s">
        <v>456</v>
      </c>
      <c r="J101" s="831"/>
      <c r="K101" s="831"/>
      <c r="L101" s="831"/>
      <c r="M101" s="832"/>
      <c r="N101" s="832"/>
      <c r="O101" s="416"/>
      <c r="P101" s="417"/>
      <c r="Q101" s="417"/>
      <c r="R101" s="417"/>
      <c r="S101" s="416" t="s">
        <v>420</v>
      </c>
      <c r="T101" s="417"/>
      <c r="U101" s="417"/>
      <c r="V101" s="417"/>
      <c r="W101" s="418"/>
      <c r="X101" s="418"/>
      <c r="Y101" s="419" t="s">
        <v>51</v>
      </c>
      <c r="Z101" s="3895" t="s">
        <v>960</v>
      </c>
      <c r="AA101" s="3898" t="s">
        <v>95</v>
      </c>
      <c r="AB101" s="3899"/>
      <c r="AC101" s="3899"/>
      <c r="AD101" s="3900"/>
      <c r="AE101" s="3901" t="s">
        <v>961</v>
      </c>
      <c r="AF101" s="3901" t="s">
        <v>183</v>
      </c>
      <c r="AG101" s="3901" t="s">
        <v>96</v>
      </c>
      <c r="AH101" s="3901" t="s">
        <v>84</v>
      </c>
    </row>
    <row r="102" spans="1:45" s="421" customFormat="1" ht="21.75" customHeight="1">
      <c r="A102" s="422"/>
      <c r="B102" s="415"/>
      <c r="C102" s="415"/>
      <c r="D102" s="3906" t="s">
        <v>6</v>
      </c>
      <c r="E102" s="3907"/>
      <c r="F102" s="3907"/>
      <c r="G102" s="3907"/>
      <c r="H102" s="3908"/>
      <c r="I102" s="3909" t="s">
        <v>31</v>
      </c>
      <c r="J102" s="3910"/>
      <c r="K102" s="3910"/>
      <c r="L102" s="3910"/>
      <c r="M102" s="3908"/>
      <c r="N102" s="3895" t="s">
        <v>962</v>
      </c>
      <c r="O102" s="423"/>
      <c r="P102" s="423"/>
      <c r="Q102" s="423"/>
      <c r="R102" s="423"/>
      <c r="S102" s="423"/>
      <c r="T102" s="423"/>
      <c r="U102" s="423"/>
      <c r="V102" s="3895" t="s">
        <v>460</v>
      </c>
      <c r="W102" s="424"/>
      <c r="X102" s="3896" t="s">
        <v>461</v>
      </c>
      <c r="Y102" s="425"/>
      <c r="Z102" s="3896"/>
      <c r="AA102" s="423"/>
      <c r="AB102" s="423"/>
      <c r="AC102" s="423"/>
      <c r="AD102" s="423"/>
      <c r="AE102" s="3902"/>
      <c r="AF102" s="3902"/>
      <c r="AG102" s="3902"/>
      <c r="AH102" s="3902"/>
    </row>
    <row r="103" spans="1:45" s="440" customFormat="1" ht="169.5" customHeight="1" thickBot="1">
      <c r="A103" s="3894"/>
      <c r="B103" s="3894"/>
      <c r="C103" s="503"/>
      <c r="D103" s="504" t="s">
        <v>1789</v>
      </c>
      <c r="E103" s="505" t="s">
        <v>1790</v>
      </c>
      <c r="F103" s="506" t="s">
        <v>1791</v>
      </c>
      <c r="G103" s="506" t="s">
        <v>27</v>
      </c>
      <c r="H103" s="828" t="s">
        <v>29</v>
      </c>
      <c r="I103" s="507" t="s">
        <v>32</v>
      </c>
      <c r="J103" s="505" t="s">
        <v>34</v>
      </c>
      <c r="K103" s="505" t="s">
        <v>36</v>
      </c>
      <c r="L103" s="505" t="s">
        <v>957</v>
      </c>
      <c r="M103" s="505" t="s">
        <v>462</v>
      </c>
      <c r="N103" s="3897"/>
      <c r="O103" s="432" t="s">
        <v>47</v>
      </c>
      <c r="P103" s="433" t="s">
        <v>49</v>
      </c>
      <c r="Q103" s="434" t="s">
        <v>463</v>
      </c>
      <c r="R103" s="434" t="s">
        <v>464</v>
      </c>
      <c r="S103" s="434" t="s">
        <v>53</v>
      </c>
      <c r="T103" s="434" t="s">
        <v>59</v>
      </c>
      <c r="U103" s="435" t="s">
        <v>465</v>
      </c>
      <c r="V103" s="3897"/>
      <c r="W103" s="435" t="s">
        <v>466</v>
      </c>
      <c r="X103" s="3897"/>
      <c r="Y103" s="436" t="s">
        <v>51</v>
      </c>
      <c r="Z103" s="3897"/>
      <c r="AA103" s="437" t="s">
        <v>69</v>
      </c>
      <c r="AB103" s="438" t="s">
        <v>71</v>
      </c>
      <c r="AC103" s="438" t="s">
        <v>73</v>
      </c>
      <c r="AD103" s="439" t="s">
        <v>75</v>
      </c>
      <c r="AE103" s="3903"/>
      <c r="AF103" s="3903"/>
      <c r="AG103" s="3903"/>
      <c r="AH103" s="3903"/>
    </row>
    <row r="104" spans="1:45" ht="13.5" thickBot="1">
      <c r="A104" s="481"/>
      <c r="B104" s="454"/>
      <c r="D104" s="2628" t="s">
        <v>103</v>
      </c>
      <c r="E104" s="2629" t="s">
        <v>103</v>
      </c>
      <c r="F104" s="2630" t="s">
        <v>103</v>
      </c>
      <c r="G104" s="2630" t="s">
        <v>103</v>
      </c>
      <c r="H104" s="2631" t="s">
        <v>103</v>
      </c>
      <c r="I104" s="2632" t="s">
        <v>103</v>
      </c>
      <c r="J104" s="2629" t="s">
        <v>103</v>
      </c>
      <c r="K104" s="2629" t="s">
        <v>103</v>
      </c>
      <c r="L104" s="2629" t="s">
        <v>103</v>
      </c>
      <c r="M104" s="2633" t="s">
        <v>103</v>
      </c>
      <c r="N104" s="2631" t="s">
        <v>103</v>
      </c>
      <c r="O104" s="2634" t="s">
        <v>103</v>
      </c>
      <c r="P104" s="2629" t="s">
        <v>103</v>
      </c>
      <c r="Q104" s="2629" t="s">
        <v>103</v>
      </c>
      <c r="R104" s="2629" t="s">
        <v>103</v>
      </c>
      <c r="S104" s="2629" t="s">
        <v>103</v>
      </c>
      <c r="T104" s="2635" t="s">
        <v>103</v>
      </c>
      <c r="U104" s="2630" t="s">
        <v>103</v>
      </c>
      <c r="V104" s="2631" t="s">
        <v>103</v>
      </c>
      <c r="W104" s="2633" t="s">
        <v>103</v>
      </c>
      <c r="X104" s="2631" t="s">
        <v>103</v>
      </c>
      <c r="Y104" s="2636" t="s">
        <v>103</v>
      </c>
      <c r="Z104" s="2631" t="s">
        <v>103</v>
      </c>
      <c r="AA104" s="2632" t="s">
        <v>103</v>
      </c>
      <c r="AB104" s="2629" t="s">
        <v>103</v>
      </c>
      <c r="AC104" s="2629" t="s">
        <v>103</v>
      </c>
      <c r="AD104" s="2637" t="s">
        <v>103</v>
      </c>
      <c r="AE104" s="2638" t="s">
        <v>103</v>
      </c>
      <c r="AF104" s="2639" t="s">
        <v>103</v>
      </c>
      <c r="AG104" s="2638" t="s">
        <v>103</v>
      </c>
      <c r="AH104" s="2638" t="s">
        <v>103</v>
      </c>
    </row>
    <row r="105" spans="1:45" ht="15.75" customHeight="1">
      <c r="A105" s="1644" t="s">
        <v>513</v>
      </c>
      <c r="B105" s="1654"/>
      <c r="C105" s="1649"/>
      <c r="D105" s="3298"/>
      <c r="E105" s="3297"/>
      <c r="F105" s="3297"/>
      <c r="G105" s="3297"/>
      <c r="H105" s="2649">
        <f>SUM(D105:G105)</f>
        <v>0</v>
      </c>
      <c r="I105" s="3297"/>
      <c r="J105" s="3297"/>
      <c r="K105" s="3297"/>
      <c r="L105" s="3297"/>
      <c r="M105" s="3297"/>
      <c r="N105" s="2649">
        <f>SUM(H105:M105)</f>
        <v>0</v>
      </c>
      <c r="O105" s="3297"/>
      <c r="P105" s="3297"/>
      <c r="Q105" s="3297"/>
      <c r="R105" s="3297"/>
      <c r="S105" s="3297"/>
      <c r="T105" s="3297"/>
      <c r="U105" s="3297"/>
      <c r="V105" s="2649">
        <f>SUM(O105:U105)</f>
        <v>0</v>
      </c>
      <c r="W105" s="3297"/>
      <c r="X105" s="2649">
        <f>+W105+V105</f>
        <v>0</v>
      </c>
      <c r="Y105" s="3297"/>
      <c r="Z105" s="2649">
        <f>+Y105+X105+N105</f>
        <v>0</v>
      </c>
      <c r="AA105" s="3297"/>
      <c r="AB105" s="3297"/>
      <c r="AC105" s="3297"/>
      <c r="AD105" s="3297"/>
      <c r="AE105" s="2650">
        <f>SUM(Z105:AD105)</f>
        <v>0</v>
      </c>
      <c r="AF105" s="3297"/>
      <c r="AG105" s="3297"/>
      <c r="AH105" s="2650">
        <f>SUM(AE105:AG105)</f>
        <v>0</v>
      </c>
      <c r="AI105" s="454"/>
      <c r="AJ105" s="454"/>
      <c r="AK105" s="454"/>
      <c r="AL105" s="454"/>
      <c r="AM105" s="454"/>
      <c r="AN105" s="454"/>
      <c r="AO105" s="454"/>
      <c r="AP105" s="454"/>
      <c r="AQ105" s="454"/>
      <c r="AR105" s="454"/>
      <c r="AS105" s="454"/>
    </row>
    <row r="106" spans="1:45" ht="14.25">
      <c r="A106" s="1645" t="s">
        <v>514</v>
      </c>
      <c r="B106" s="1655"/>
      <c r="C106" s="1650"/>
      <c r="D106" s="3299"/>
      <c r="E106" s="3295"/>
      <c r="F106" s="3295"/>
      <c r="G106" s="3295"/>
      <c r="H106" s="2651">
        <f>SUM(D106:G106)</f>
        <v>0</v>
      </c>
      <c r="I106" s="3295"/>
      <c r="J106" s="3295"/>
      <c r="K106" s="3295"/>
      <c r="L106" s="3295"/>
      <c r="M106" s="3295"/>
      <c r="N106" s="2651">
        <f>SUM(H106:M106)</f>
        <v>0</v>
      </c>
      <c r="O106" s="3295"/>
      <c r="P106" s="3295"/>
      <c r="Q106" s="3295"/>
      <c r="R106" s="3295"/>
      <c r="S106" s="3295"/>
      <c r="T106" s="3295"/>
      <c r="U106" s="3295"/>
      <c r="V106" s="2651">
        <f>SUM(O106:U106)</f>
        <v>0</v>
      </c>
      <c r="W106" s="3295"/>
      <c r="X106" s="2651">
        <f>+W106+V106</f>
        <v>0</v>
      </c>
      <c r="Y106" s="3295"/>
      <c r="Z106" s="2651">
        <f>+Y106+X106+N106</f>
        <v>0</v>
      </c>
      <c r="AA106" s="3295"/>
      <c r="AB106" s="3295"/>
      <c r="AC106" s="3295"/>
      <c r="AD106" s="3295"/>
      <c r="AE106" s="2652">
        <f>SUM(Z106:AD106)</f>
        <v>0</v>
      </c>
      <c r="AF106" s="3295"/>
      <c r="AG106" s="3295"/>
      <c r="AH106" s="2652">
        <f>SUM(AE106:AG106)</f>
        <v>0</v>
      </c>
    </row>
    <row r="107" spans="1:45" ht="14.25">
      <c r="A107" s="1646" t="s">
        <v>515</v>
      </c>
      <c r="B107" s="1656"/>
      <c r="C107" s="1651"/>
      <c r="D107" s="3289">
        <f>SUM(D105:D106)</f>
        <v>0</v>
      </c>
      <c r="E107" s="3290">
        <f>SUM(E105:E106)</f>
        <v>0</v>
      </c>
      <c r="F107" s="3290">
        <f>SUM(F105:F106)</f>
        <v>0</v>
      </c>
      <c r="G107" s="3291">
        <f>SUM(G105:G106)</f>
        <v>0</v>
      </c>
      <c r="H107" s="2651">
        <f>SUM(D107:G107)</f>
        <v>0</v>
      </c>
      <c r="I107" s="2653">
        <f>SUM(I105:I106)</f>
        <v>0</v>
      </c>
      <c r="J107" s="2653">
        <f>SUM(J105:J106)</f>
        <v>0</v>
      </c>
      <c r="K107" s="2653">
        <f>SUM(K105:K106)</f>
        <v>0</v>
      </c>
      <c r="L107" s="2653">
        <f>SUM(L105:L106)</f>
        <v>0</v>
      </c>
      <c r="M107" s="2653">
        <f>SUM(M105:M106)</f>
        <v>0</v>
      </c>
      <c r="N107" s="2651">
        <f>SUM(H107:M107)</f>
        <v>0</v>
      </c>
      <c r="O107" s="2653">
        <f t="shared" ref="O107:U107" si="32">SUM(O105:O106)</f>
        <v>0</v>
      </c>
      <c r="P107" s="2653">
        <f t="shared" si="32"/>
        <v>0</v>
      </c>
      <c r="Q107" s="2653">
        <f t="shared" si="32"/>
        <v>0</v>
      </c>
      <c r="R107" s="2653">
        <f t="shared" si="32"/>
        <v>0</v>
      </c>
      <c r="S107" s="2653">
        <f t="shared" si="32"/>
        <v>0</v>
      </c>
      <c r="T107" s="2653">
        <f t="shared" si="32"/>
        <v>0</v>
      </c>
      <c r="U107" s="2653">
        <f t="shared" si="32"/>
        <v>0</v>
      </c>
      <c r="V107" s="2651">
        <f>SUM(O107:U107)</f>
        <v>0</v>
      </c>
      <c r="W107" s="2653">
        <f t="shared" ref="W107:AD107" si="33">SUM(W105:W106)</f>
        <v>0</v>
      </c>
      <c r="X107" s="2651">
        <f>+W107+V107</f>
        <v>0</v>
      </c>
      <c r="Y107" s="2654">
        <f t="shared" si="33"/>
        <v>0</v>
      </c>
      <c r="Z107" s="2651">
        <f>+Y107+X107+N107</f>
        <v>0</v>
      </c>
      <c r="AA107" s="2654">
        <f t="shared" si="33"/>
        <v>0</v>
      </c>
      <c r="AB107" s="2653">
        <f t="shared" si="33"/>
        <v>0</v>
      </c>
      <c r="AC107" s="2653">
        <f t="shared" si="33"/>
        <v>0</v>
      </c>
      <c r="AD107" s="2653">
        <f t="shared" si="33"/>
        <v>0</v>
      </c>
      <c r="AE107" s="2652">
        <f>SUM(Z107:AD107)</f>
        <v>0</v>
      </c>
      <c r="AF107" s="2653">
        <f>SUM(AF105:AF106)</f>
        <v>0</v>
      </c>
      <c r="AG107" s="2653">
        <f>SUM(AG105:AG106)</f>
        <v>0</v>
      </c>
      <c r="AH107" s="2652">
        <f>SUM(AE107:AG107)</f>
        <v>0</v>
      </c>
    </row>
    <row r="108" spans="1:45" ht="14.25">
      <c r="A108" s="1645" t="s">
        <v>2106</v>
      </c>
      <c r="B108" s="1655"/>
      <c r="C108" s="1650"/>
      <c r="D108" s="3299"/>
      <c r="E108" s="3295"/>
      <c r="F108" s="3295"/>
      <c r="G108" s="3295"/>
      <c r="H108" s="2651">
        <f>SUM(D108:G108)</f>
        <v>0</v>
      </c>
      <c r="I108" s="3295"/>
      <c r="J108" s="3295"/>
      <c r="K108" s="3295"/>
      <c r="L108" s="3295"/>
      <c r="M108" s="3295"/>
      <c r="N108" s="2651">
        <f>SUM(H108:M108)</f>
        <v>0</v>
      </c>
      <c r="O108" s="3295"/>
      <c r="P108" s="3295"/>
      <c r="Q108" s="3295"/>
      <c r="R108" s="3295"/>
      <c r="S108" s="3295"/>
      <c r="T108" s="3295"/>
      <c r="U108" s="3295"/>
      <c r="V108" s="2651">
        <f>SUM(O108:U108)</f>
        <v>0</v>
      </c>
      <c r="W108" s="3295"/>
      <c r="X108" s="2651">
        <f>+W108+V108</f>
        <v>0</v>
      </c>
      <c r="Y108" s="3295"/>
      <c r="Z108" s="2651">
        <f>+Y108+X108+N108</f>
        <v>0</v>
      </c>
      <c r="AA108" s="3295"/>
      <c r="AB108" s="3295"/>
      <c r="AC108" s="3295"/>
      <c r="AD108" s="3295"/>
      <c r="AE108" s="2652">
        <f>SUM(Z108:AD108)</f>
        <v>0</v>
      </c>
      <c r="AF108" s="3295"/>
      <c r="AG108" s="3295"/>
      <c r="AH108" s="2652">
        <f>SUM(AE108:AG108)</f>
        <v>0</v>
      </c>
    </row>
    <row r="109" spans="1:45" ht="14.25">
      <c r="A109" s="1647" t="s">
        <v>2107</v>
      </c>
      <c r="B109" s="1657"/>
      <c r="C109" s="1652"/>
      <c r="D109" s="3299"/>
      <c r="E109" s="3295"/>
      <c r="F109" s="3295"/>
      <c r="G109" s="3295"/>
      <c r="H109" s="2651">
        <f>SUM(D109:G109)</f>
        <v>0</v>
      </c>
      <c r="I109" s="3295"/>
      <c r="J109" s="3295"/>
      <c r="K109" s="3295"/>
      <c r="L109" s="3295"/>
      <c r="M109" s="3295"/>
      <c r="N109" s="2651">
        <f>SUM(H109:M109)</f>
        <v>0</v>
      </c>
      <c r="O109" s="3295"/>
      <c r="P109" s="3295"/>
      <c r="Q109" s="3295"/>
      <c r="R109" s="3295"/>
      <c r="S109" s="3295"/>
      <c r="T109" s="3295"/>
      <c r="U109" s="3295"/>
      <c r="V109" s="2651">
        <f>SUM(O109:U109)</f>
        <v>0</v>
      </c>
      <c r="W109" s="3295"/>
      <c r="X109" s="2651">
        <f>+W109+V109</f>
        <v>0</v>
      </c>
      <c r="Y109" s="3295"/>
      <c r="Z109" s="2651">
        <f>+Y109+X109+N109</f>
        <v>0</v>
      </c>
      <c r="AA109" s="3295"/>
      <c r="AB109" s="3295"/>
      <c r="AC109" s="3295"/>
      <c r="AD109" s="3295"/>
      <c r="AE109" s="2652">
        <f>SUM(Z109:AD109)</f>
        <v>0</v>
      </c>
      <c r="AF109" s="3295"/>
      <c r="AG109" s="3295"/>
      <c r="AH109" s="2655">
        <f>SUM(AE109:AG109)</f>
        <v>0</v>
      </c>
    </row>
    <row r="110" spans="1:45" ht="15" thickBot="1">
      <c r="A110" s="1648" t="s">
        <v>516</v>
      </c>
      <c r="B110" s="1658"/>
      <c r="C110" s="1653"/>
      <c r="D110" s="2656">
        <f>SUM(D107:D109)</f>
        <v>0</v>
      </c>
      <c r="E110" s="2657">
        <f t="shared" ref="E110:AH110" si="34">SUM(E107:E109)</f>
        <v>0</v>
      </c>
      <c r="F110" s="2657">
        <f t="shared" si="34"/>
        <v>0</v>
      </c>
      <c r="G110" s="2658">
        <f t="shared" si="34"/>
        <v>0</v>
      </c>
      <c r="H110" s="2659">
        <f t="shared" si="34"/>
        <v>0</v>
      </c>
      <c r="I110" s="2657">
        <f t="shared" si="34"/>
        <v>0</v>
      </c>
      <c r="J110" s="2657">
        <f t="shared" si="34"/>
        <v>0</v>
      </c>
      <c r="K110" s="2657">
        <f t="shared" si="34"/>
        <v>0</v>
      </c>
      <c r="L110" s="2657">
        <f t="shared" si="34"/>
        <v>0</v>
      </c>
      <c r="M110" s="2657">
        <f t="shared" si="34"/>
        <v>0</v>
      </c>
      <c r="N110" s="2659">
        <f t="shared" si="34"/>
        <v>0</v>
      </c>
      <c r="O110" s="2657">
        <f t="shared" si="34"/>
        <v>0</v>
      </c>
      <c r="P110" s="2657">
        <f t="shared" si="34"/>
        <v>0</v>
      </c>
      <c r="Q110" s="2657">
        <f t="shared" si="34"/>
        <v>0</v>
      </c>
      <c r="R110" s="2657">
        <f t="shared" si="34"/>
        <v>0</v>
      </c>
      <c r="S110" s="2657">
        <f t="shared" si="34"/>
        <v>0</v>
      </c>
      <c r="T110" s="2657">
        <f t="shared" si="34"/>
        <v>0</v>
      </c>
      <c r="U110" s="2657">
        <f t="shared" si="34"/>
        <v>0</v>
      </c>
      <c r="V110" s="2660">
        <f t="shared" si="34"/>
        <v>0</v>
      </c>
      <c r="W110" s="2657">
        <f t="shared" si="34"/>
        <v>0</v>
      </c>
      <c r="X110" s="2660">
        <f t="shared" si="34"/>
        <v>0</v>
      </c>
      <c r="Y110" s="2661">
        <f t="shared" si="34"/>
        <v>0</v>
      </c>
      <c r="Z110" s="2660">
        <f t="shared" si="34"/>
        <v>0</v>
      </c>
      <c r="AA110" s="2661">
        <f t="shared" si="34"/>
        <v>0</v>
      </c>
      <c r="AB110" s="2657">
        <f t="shared" si="34"/>
        <v>0</v>
      </c>
      <c r="AC110" s="2657">
        <f t="shared" si="34"/>
        <v>0</v>
      </c>
      <c r="AD110" s="2657">
        <f t="shared" si="34"/>
        <v>0</v>
      </c>
      <c r="AE110" s="2662">
        <f t="shared" si="34"/>
        <v>0</v>
      </c>
      <c r="AF110" s="2657">
        <f>SUM(AF107:AF109)</f>
        <v>0</v>
      </c>
      <c r="AG110" s="2657">
        <f>SUM(AG107:AG109)</f>
        <v>0</v>
      </c>
      <c r="AH110" s="2662">
        <f t="shared" si="34"/>
        <v>0</v>
      </c>
    </row>
  </sheetData>
  <mergeCells count="21">
    <mergeCell ref="AH101:AH103"/>
    <mergeCell ref="E7:N7"/>
    <mergeCell ref="Z7:Z9"/>
    <mergeCell ref="AA7:AD7"/>
    <mergeCell ref="AE7:AE9"/>
    <mergeCell ref="D8:H8"/>
    <mergeCell ref="I8:M8"/>
    <mergeCell ref="N8:N9"/>
    <mergeCell ref="V8:V9"/>
    <mergeCell ref="X8:X9"/>
    <mergeCell ref="AG101:AG103"/>
    <mergeCell ref="D102:H102"/>
    <mergeCell ref="I102:M102"/>
    <mergeCell ref="N102:N103"/>
    <mergeCell ref="V102:V103"/>
    <mergeCell ref="X102:X103"/>
    <mergeCell ref="A103:B103"/>
    <mergeCell ref="Z101:Z103"/>
    <mergeCell ref="AA101:AD101"/>
    <mergeCell ref="AE101:AE103"/>
    <mergeCell ref="AF101:AF103"/>
  </mergeCells>
  <dataValidations count="1">
    <dataValidation type="list" allowBlank="1" showInputMessage="1" showErrorMessage="1" sqref="A1:C1">
      <formula1>A913:A918</formula1>
    </dataValidation>
  </dataValidations>
  <pageMargins left="0.70866141732283472" right="0.70866141732283472" top="0.74803149606299213" bottom="0.74803149606299213" header="0.31496062992125984" footer="0.31496062992125984"/>
  <pageSetup paperSize="8" scale="37" orientation="landscape" r:id="rId1"/>
  <rowBreaks count="1" manualBreakCount="1">
    <brk id="73" max="16383"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39997558519241921"/>
    <pageSetUpPr fitToPage="1"/>
  </sheetPr>
  <dimension ref="A1:AG104"/>
  <sheetViews>
    <sheetView zoomScale="80" zoomScaleNormal="80" workbookViewId="0"/>
  </sheetViews>
  <sheetFormatPr defaultRowHeight="14.25"/>
  <cols>
    <col min="1" max="1" width="12" style="810" customWidth="1"/>
    <col min="2" max="2" width="70.140625" style="810" customWidth="1"/>
    <col min="3" max="3" width="2.28515625" style="808" customWidth="1"/>
    <col min="4" max="4" width="11.5703125" style="810" customWidth="1"/>
    <col min="5" max="5" width="12.5703125" style="810" customWidth="1"/>
    <col min="6" max="6" width="13.7109375" style="810" bestFit="1" customWidth="1"/>
    <col min="7" max="10" width="10.85546875" style="810" bestFit="1" customWidth="1"/>
    <col min="11" max="11" width="11.7109375" style="810" customWidth="1"/>
    <col min="12" max="22" width="10.85546875" style="810" bestFit="1" customWidth="1"/>
    <col min="23" max="24" width="13.5703125" style="810" customWidth="1"/>
    <col min="25" max="25" width="9.140625" style="810" customWidth="1"/>
    <col min="26" max="30" width="10.85546875" style="810" bestFit="1" customWidth="1"/>
    <col min="31" max="31" width="10" style="810" customWidth="1"/>
    <col min="32" max="32" width="10.85546875" style="810" customWidth="1"/>
    <col min="33" max="16384" width="9.140625" style="810"/>
  </cols>
  <sheetData>
    <row r="1" spans="1:32" s="2641" customFormat="1" ht="24.75">
      <c r="A1" s="127" t="str">
        <f>'Universal data'!A1</f>
        <v>Regulatory Reporting Pack</v>
      </c>
      <c r="B1" s="128"/>
      <c r="C1" s="128"/>
      <c r="D1" s="128"/>
      <c r="E1" s="128"/>
      <c r="F1" s="128"/>
      <c r="G1" s="128"/>
      <c r="H1" s="128"/>
      <c r="I1" s="128"/>
      <c r="J1" s="128"/>
      <c r="K1" s="128"/>
      <c r="L1" s="128"/>
      <c r="M1" s="128"/>
      <c r="N1" s="128"/>
      <c r="O1" s="128"/>
      <c r="P1" s="128"/>
      <c r="Q1" s="128"/>
      <c r="R1" s="128"/>
      <c r="S1" s="128"/>
      <c r="T1" s="128"/>
      <c r="U1" s="128"/>
      <c r="V1" s="128"/>
      <c r="W1" s="128"/>
      <c r="X1" s="128"/>
      <c r="Y1" s="128"/>
      <c r="Z1" s="128"/>
      <c r="AA1" s="128"/>
      <c r="AB1" s="128"/>
      <c r="AC1" s="128"/>
      <c r="AD1" s="128"/>
      <c r="AE1" s="128"/>
    </row>
    <row r="2" spans="1:32" s="2641" customFormat="1" ht="24.75">
      <c r="A2" s="2186" t="str">
        <f>+'Universal data'!$A$2</f>
        <v>Master</v>
      </c>
      <c r="B2" s="128"/>
      <c r="C2" s="128"/>
      <c r="D2" s="128"/>
      <c r="E2" s="128"/>
      <c r="F2" s="128"/>
      <c r="G2" s="128"/>
      <c r="H2" s="128"/>
      <c r="I2" s="128"/>
      <c r="J2" s="128"/>
      <c r="K2" s="128"/>
      <c r="L2" s="128"/>
      <c r="M2" s="128"/>
      <c r="N2" s="128"/>
      <c r="O2" s="128"/>
      <c r="P2" s="128"/>
      <c r="Q2" s="128"/>
      <c r="R2" s="128"/>
      <c r="S2" s="128"/>
      <c r="T2" s="128"/>
      <c r="U2" s="128"/>
      <c r="V2" s="128"/>
      <c r="W2" s="128"/>
      <c r="X2" s="128"/>
      <c r="Y2" s="128"/>
      <c r="Z2" s="128"/>
      <c r="AA2" s="128"/>
      <c r="AB2" s="128"/>
      <c r="AC2" s="128"/>
      <c r="AD2" s="128"/>
      <c r="AE2" s="128"/>
    </row>
    <row r="3" spans="1:32" s="2641" customFormat="1" ht="24.75">
      <c r="A3" s="2304" t="str">
        <f>+'Universal data'!A3</f>
        <v>2015/16</v>
      </c>
      <c r="B3" s="128"/>
      <c r="C3" s="128"/>
      <c r="D3" s="128"/>
      <c r="E3" s="128"/>
      <c r="F3" s="128"/>
      <c r="G3" s="128"/>
      <c r="H3" s="128"/>
      <c r="I3" s="128"/>
      <c r="J3" s="128"/>
      <c r="K3" s="128"/>
      <c r="L3" s="128"/>
      <c r="M3" s="128"/>
      <c r="N3" s="128"/>
      <c r="O3" s="128"/>
      <c r="P3" s="128"/>
      <c r="Q3" s="128"/>
      <c r="R3" s="128"/>
      <c r="S3" s="128"/>
      <c r="T3" s="128"/>
      <c r="U3" s="128"/>
      <c r="V3" s="128"/>
      <c r="W3" s="128"/>
      <c r="X3" s="128"/>
      <c r="Y3" s="128"/>
      <c r="Z3" s="128"/>
      <c r="AA3" s="128"/>
      <c r="AB3" s="128"/>
      <c r="AC3" s="128"/>
      <c r="AD3" s="128"/>
      <c r="AE3" s="128"/>
    </row>
    <row r="4" spans="1:32" ht="19.5">
      <c r="A4" s="809" t="s">
        <v>2431</v>
      </c>
      <c r="D4" s="809"/>
      <c r="E4" s="809"/>
    </row>
    <row r="5" spans="1:32" ht="15" thickBot="1">
      <c r="A5" s="512"/>
      <c r="B5" s="513"/>
      <c r="C5" s="514"/>
      <c r="D5" s="512"/>
      <c r="E5" s="512"/>
      <c r="F5" s="512"/>
      <c r="G5" s="512"/>
      <c r="H5" s="512"/>
      <c r="I5" s="512"/>
      <c r="J5" s="512"/>
      <c r="K5" s="512"/>
      <c r="L5" s="512"/>
      <c r="M5" s="512"/>
      <c r="N5" s="512"/>
      <c r="O5" s="512"/>
      <c r="P5" s="512"/>
      <c r="Q5" s="512"/>
      <c r="R5" s="512"/>
      <c r="S5" s="512"/>
      <c r="T5" s="512"/>
      <c r="U5" s="512"/>
      <c r="V5" s="512"/>
      <c r="W5" s="512"/>
      <c r="X5" s="512"/>
      <c r="Y5" s="512"/>
      <c r="Z5" s="512"/>
      <c r="AA5" s="512"/>
    </row>
    <row r="6" spans="1:32" ht="51.75" thickBot="1">
      <c r="A6" s="512"/>
      <c r="B6" s="513"/>
      <c r="C6" s="514"/>
      <c r="D6" s="811"/>
      <c r="E6" s="3904" t="s">
        <v>456</v>
      </c>
      <c r="F6" s="3904"/>
      <c r="G6" s="3904"/>
      <c r="H6" s="3904"/>
      <c r="I6" s="3904"/>
      <c r="J6" s="3904"/>
      <c r="K6" s="3904"/>
      <c r="L6" s="3904"/>
      <c r="M6" s="3904"/>
      <c r="N6" s="3905"/>
      <c r="O6" s="416"/>
      <c r="P6" s="417"/>
      <c r="Q6" s="417"/>
      <c r="R6" s="417" t="s">
        <v>457</v>
      </c>
      <c r="S6" s="417"/>
      <c r="T6" s="417"/>
      <c r="U6" s="417"/>
      <c r="V6" s="417"/>
      <c r="W6" s="417"/>
      <c r="X6" s="418"/>
      <c r="Y6" s="419" t="s">
        <v>51</v>
      </c>
      <c r="Z6" s="3895" t="s">
        <v>458</v>
      </c>
      <c r="AA6" s="3898" t="s">
        <v>95</v>
      </c>
      <c r="AB6" s="3899"/>
      <c r="AC6" s="3899"/>
      <c r="AD6" s="3900"/>
      <c r="AE6" s="3901" t="s">
        <v>77</v>
      </c>
    </row>
    <row r="7" spans="1:32" ht="17.25" customHeight="1">
      <c r="A7" s="512"/>
      <c r="B7" s="513"/>
      <c r="C7" s="514"/>
      <c r="D7" s="3906" t="s">
        <v>6</v>
      </c>
      <c r="E7" s="3907"/>
      <c r="F7" s="3907"/>
      <c r="G7" s="3907"/>
      <c r="H7" s="3908"/>
      <c r="I7" s="3909" t="s">
        <v>31</v>
      </c>
      <c r="J7" s="3910"/>
      <c r="K7" s="3910"/>
      <c r="L7" s="3910"/>
      <c r="M7" s="3908"/>
      <c r="N7" s="3895" t="s">
        <v>459</v>
      </c>
      <c r="O7" s="423"/>
      <c r="P7" s="423"/>
      <c r="Q7" s="423"/>
      <c r="R7" s="423"/>
      <c r="S7" s="423"/>
      <c r="T7" s="423"/>
      <c r="U7" s="423"/>
      <c r="V7" s="3895" t="s">
        <v>460</v>
      </c>
      <c r="W7" s="424"/>
      <c r="X7" s="3896" t="s">
        <v>461</v>
      </c>
      <c r="Y7" s="425"/>
      <c r="Z7" s="3896"/>
      <c r="AA7" s="423"/>
      <c r="AB7" s="423"/>
      <c r="AC7" s="423"/>
      <c r="AD7" s="423"/>
      <c r="AE7" s="3902"/>
    </row>
    <row r="8" spans="1:32" ht="123.75" customHeight="1" thickBot="1">
      <c r="A8" s="512"/>
      <c r="B8" s="513"/>
      <c r="C8" s="514"/>
      <c r="D8" s="428" t="s">
        <v>1789</v>
      </c>
      <c r="E8" s="429" t="s">
        <v>1790</v>
      </c>
      <c r="F8" s="430" t="s">
        <v>1791</v>
      </c>
      <c r="G8" s="430" t="s">
        <v>27</v>
      </c>
      <c r="H8" s="2613" t="s">
        <v>29</v>
      </c>
      <c r="I8" s="431" t="s">
        <v>32</v>
      </c>
      <c r="J8" s="429" t="s">
        <v>34</v>
      </c>
      <c r="K8" s="429" t="s">
        <v>36</v>
      </c>
      <c r="L8" s="429" t="s">
        <v>957</v>
      </c>
      <c r="M8" s="429" t="s">
        <v>462</v>
      </c>
      <c r="N8" s="3897"/>
      <c r="O8" s="432" t="s">
        <v>47</v>
      </c>
      <c r="P8" s="433" t="s">
        <v>49</v>
      </c>
      <c r="Q8" s="434" t="s">
        <v>463</v>
      </c>
      <c r="R8" s="434" t="s">
        <v>464</v>
      </c>
      <c r="S8" s="434" t="s">
        <v>53</v>
      </c>
      <c r="T8" s="434" t="s">
        <v>59</v>
      </c>
      <c r="U8" s="435" t="s">
        <v>2065</v>
      </c>
      <c r="V8" s="3897"/>
      <c r="W8" s="435" t="s">
        <v>466</v>
      </c>
      <c r="X8" s="3897"/>
      <c r="Y8" s="436" t="s">
        <v>51</v>
      </c>
      <c r="Z8" s="3897"/>
      <c r="AA8" s="437" t="s">
        <v>69</v>
      </c>
      <c r="AB8" s="438" t="s">
        <v>71</v>
      </c>
      <c r="AC8" s="438" t="s">
        <v>73</v>
      </c>
      <c r="AD8" s="439" t="s">
        <v>75</v>
      </c>
      <c r="AE8" s="3903"/>
    </row>
    <row r="9" spans="1:32" ht="15" customHeight="1" thickBot="1">
      <c r="A9" s="512"/>
      <c r="B9" s="513"/>
      <c r="C9" s="514"/>
      <c r="D9" s="443" t="s">
        <v>4</v>
      </c>
      <c r="E9" s="444" t="s">
        <v>4</v>
      </c>
      <c r="F9" s="445" t="s">
        <v>4</v>
      </c>
      <c r="G9" s="445" t="s">
        <v>4</v>
      </c>
      <c r="H9" s="446" t="s">
        <v>4</v>
      </c>
      <c r="I9" s="447" t="s">
        <v>4</v>
      </c>
      <c r="J9" s="444" t="s">
        <v>4</v>
      </c>
      <c r="K9" s="444" t="s">
        <v>4</v>
      </c>
      <c r="L9" s="444" t="s">
        <v>4</v>
      </c>
      <c r="M9" s="448" t="s">
        <v>4</v>
      </c>
      <c r="N9" s="446" t="s">
        <v>4</v>
      </c>
      <c r="O9" s="449" t="s">
        <v>4</v>
      </c>
      <c r="P9" s="444" t="s">
        <v>4</v>
      </c>
      <c r="Q9" s="444" t="s">
        <v>4</v>
      </c>
      <c r="R9" s="444" t="s">
        <v>4</v>
      </c>
      <c r="S9" s="444" t="s">
        <v>4</v>
      </c>
      <c r="T9" s="450" t="s">
        <v>4</v>
      </c>
      <c r="U9" s="445" t="s">
        <v>4</v>
      </c>
      <c r="V9" s="446" t="s">
        <v>4</v>
      </c>
      <c r="W9" s="448" t="s">
        <v>4</v>
      </c>
      <c r="X9" s="446" t="s">
        <v>4</v>
      </c>
      <c r="Y9" s="451" t="s">
        <v>4</v>
      </c>
      <c r="Z9" s="446" t="s">
        <v>4</v>
      </c>
      <c r="AA9" s="447" t="s">
        <v>4</v>
      </c>
      <c r="AB9" s="444" t="s">
        <v>4</v>
      </c>
      <c r="AC9" s="444" t="s">
        <v>4</v>
      </c>
      <c r="AD9" s="452" t="s">
        <v>4</v>
      </c>
      <c r="AE9" s="453" t="s">
        <v>4</v>
      </c>
    </row>
    <row r="10" spans="1:32" s="812" customFormat="1" ht="8.25" customHeight="1">
      <c r="A10" s="515"/>
      <c r="B10" s="516"/>
      <c r="C10" s="514"/>
      <c r="D10" s="454"/>
      <c r="E10" s="454"/>
      <c r="F10" s="454"/>
      <c r="G10" s="454"/>
      <c r="H10" s="454"/>
      <c r="I10" s="454"/>
      <c r="J10" s="454"/>
      <c r="K10" s="454"/>
      <c r="L10" s="454"/>
      <c r="M10" s="454"/>
      <c r="N10" s="454"/>
      <c r="O10" s="454"/>
      <c r="P10" s="454"/>
      <c r="Q10" s="454"/>
      <c r="R10" s="454"/>
      <c r="S10" s="454"/>
      <c r="T10" s="454"/>
      <c r="U10" s="454"/>
      <c r="V10" s="454"/>
      <c r="W10" s="454"/>
      <c r="X10" s="454"/>
      <c r="Y10" s="454"/>
      <c r="Z10" s="454"/>
      <c r="AA10" s="454"/>
      <c r="AB10" s="454"/>
      <c r="AC10" s="454"/>
      <c r="AD10" s="454"/>
      <c r="AE10" s="454"/>
    </row>
    <row r="11" spans="1:32" s="812" customFormat="1" ht="12.75" customHeight="1">
      <c r="A11" s="515"/>
      <c r="B11" s="515"/>
      <c r="C11" s="517"/>
      <c r="D11" s="515"/>
      <c r="E11" s="515"/>
      <c r="F11" s="515"/>
      <c r="G11" s="515"/>
      <c r="H11" s="515"/>
      <c r="I11" s="515"/>
      <c r="J11" s="515"/>
      <c r="K11" s="515"/>
      <c r="L11" s="515"/>
      <c r="M11" s="515"/>
      <c r="N11" s="515"/>
      <c r="O11" s="515"/>
      <c r="P11" s="515"/>
      <c r="Q11" s="515"/>
      <c r="R11" s="515"/>
      <c r="S11" s="515"/>
      <c r="T11" s="515"/>
      <c r="U11" s="515"/>
      <c r="V11" s="515"/>
      <c r="W11" s="515"/>
      <c r="X11" s="515"/>
      <c r="Y11" s="515"/>
      <c r="Z11" s="515"/>
      <c r="AA11" s="515"/>
    </row>
    <row r="12" spans="1:32" s="813" customFormat="1" ht="18" customHeight="1">
      <c r="A12" s="3911" t="s">
        <v>2066</v>
      </c>
      <c r="B12" s="518" t="s">
        <v>502</v>
      </c>
      <c r="C12" s="519"/>
      <c r="D12" s="3295"/>
      <c r="E12" s="3295"/>
      <c r="F12" s="3295"/>
      <c r="G12" s="3295"/>
      <c r="H12" s="1286">
        <f>SUM(D12:G12)</f>
        <v>0</v>
      </c>
      <c r="I12" s="3295"/>
      <c r="J12" s="3295"/>
      <c r="K12" s="3295"/>
      <c r="L12" s="3295"/>
      <c r="M12" s="3295"/>
      <c r="N12" s="1286">
        <f>SUM(H12:M12)</f>
        <v>0</v>
      </c>
      <c r="O12" s="3295"/>
      <c r="P12" s="3295"/>
      <c r="Q12" s="3295"/>
      <c r="R12" s="3295"/>
      <c r="S12" s="3295"/>
      <c r="T12" s="3295"/>
      <c r="U12" s="3295"/>
      <c r="V12" s="1286">
        <f>SUM(O12:U12)</f>
        <v>0</v>
      </c>
      <c r="W12" s="3295"/>
      <c r="X12" s="1287">
        <f>+W12+V12</f>
        <v>0</v>
      </c>
      <c r="Y12" s="3295"/>
      <c r="Z12" s="1286">
        <f>+Y12+X12+N12</f>
        <v>0</v>
      </c>
      <c r="AA12" s="3295"/>
      <c r="AB12" s="3295"/>
      <c r="AC12" s="3295"/>
      <c r="AD12" s="3295"/>
      <c r="AE12" s="1286">
        <f>SUM(Z12:AD12)</f>
        <v>0</v>
      </c>
      <c r="AF12" s="2482"/>
    </row>
    <row r="13" spans="1:32" s="813" customFormat="1">
      <c r="A13" s="3911"/>
      <c r="B13" s="518" t="s">
        <v>503</v>
      </c>
      <c r="C13" s="519"/>
      <c r="D13" s="2473">
        <f>VLOOKUP($A$3,'Universal data'!$B$30:$G$41,6,FALSE)</f>
        <v>1</v>
      </c>
      <c r="E13" s="1288"/>
      <c r="F13" s="1288"/>
      <c r="G13" s="1288"/>
      <c r="H13" s="1288"/>
      <c r="I13" s="1288"/>
      <c r="J13" s="1288"/>
      <c r="K13" s="1288"/>
      <c r="L13" s="1288"/>
      <c r="M13" s="1288"/>
      <c r="N13" s="1288"/>
      <c r="O13" s="1288"/>
      <c r="P13" s="1288"/>
      <c r="Q13" s="1288"/>
      <c r="R13" s="1288"/>
      <c r="S13" s="1288"/>
      <c r="T13" s="1288"/>
      <c r="U13" s="1288"/>
      <c r="V13" s="1288"/>
      <c r="W13" s="1288"/>
      <c r="X13" s="1288"/>
      <c r="Y13" s="1288"/>
      <c r="Z13" s="1288"/>
      <c r="AA13" s="1288"/>
      <c r="AB13" s="1288"/>
      <c r="AC13" s="1288"/>
      <c r="AD13" s="1288"/>
      <c r="AE13" s="1288"/>
      <c r="AF13" s="2519"/>
    </row>
    <row r="14" spans="1:32" s="813" customFormat="1">
      <c r="A14" s="3911"/>
      <c r="B14" s="518" t="s">
        <v>504</v>
      </c>
      <c r="C14" s="519"/>
      <c r="D14" s="1289">
        <f t="shared" ref="D14:AE14" si="0">+D15-D12</f>
        <v>0</v>
      </c>
      <c r="E14" s="1289">
        <f t="shared" si="0"/>
        <v>0</v>
      </c>
      <c r="F14" s="1289">
        <f t="shared" si="0"/>
        <v>0</v>
      </c>
      <c r="G14" s="1290">
        <f t="shared" si="0"/>
        <v>0</v>
      </c>
      <c r="H14" s="1286">
        <f t="shared" si="0"/>
        <v>0</v>
      </c>
      <c r="I14" s="1291">
        <f t="shared" si="0"/>
        <v>0</v>
      </c>
      <c r="J14" s="1289">
        <f t="shared" si="0"/>
        <v>0</v>
      </c>
      <c r="K14" s="1289">
        <f t="shared" si="0"/>
        <v>0</v>
      </c>
      <c r="L14" s="1289">
        <f t="shared" si="0"/>
        <v>0</v>
      </c>
      <c r="M14" s="1290">
        <f t="shared" si="0"/>
        <v>0</v>
      </c>
      <c r="N14" s="1286">
        <f>+N15-N12</f>
        <v>0</v>
      </c>
      <c r="O14" s="1292">
        <f t="shared" si="0"/>
        <v>0</v>
      </c>
      <c r="P14" s="1289">
        <f t="shared" si="0"/>
        <v>0</v>
      </c>
      <c r="Q14" s="1289">
        <f t="shared" si="0"/>
        <v>0</v>
      </c>
      <c r="R14" s="1289">
        <f t="shared" si="0"/>
        <v>0</v>
      </c>
      <c r="S14" s="1289">
        <f t="shared" si="0"/>
        <v>0</v>
      </c>
      <c r="T14" s="1289">
        <f t="shared" si="0"/>
        <v>0</v>
      </c>
      <c r="U14" s="1289">
        <f t="shared" si="0"/>
        <v>0</v>
      </c>
      <c r="V14" s="1286">
        <f t="shared" si="0"/>
        <v>0</v>
      </c>
      <c r="W14" s="1289">
        <f t="shared" si="0"/>
        <v>0</v>
      </c>
      <c r="X14" s="1286">
        <f t="shared" si="0"/>
        <v>0</v>
      </c>
      <c r="Y14" s="1289">
        <f t="shared" si="0"/>
        <v>0</v>
      </c>
      <c r="Z14" s="1286">
        <f t="shared" si="0"/>
        <v>0</v>
      </c>
      <c r="AA14" s="1293">
        <f t="shared" si="0"/>
        <v>0</v>
      </c>
      <c r="AB14" s="1289">
        <f t="shared" si="0"/>
        <v>0</v>
      </c>
      <c r="AC14" s="1289">
        <f t="shared" si="0"/>
        <v>0</v>
      </c>
      <c r="AD14" s="1294">
        <f t="shared" si="0"/>
        <v>0</v>
      </c>
      <c r="AE14" s="1295">
        <f t="shared" si="0"/>
        <v>0</v>
      </c>
    </row>
    <row r="15" spans="1:32" s="813" customFormat="1" ht="14.25" customHeight="1">
      <c r="A15" s="3911"/>
      <c r="B15" s="518" t="s">
        <v>505</v>
      </c>
      <c r="C15" s="519"/>
      <c r="D15" s="3295"/>
      <c r="E15" s="3295"/>
      <c r="F15" s="3295"/>
      <c r="G15" s="3295"/>
      <c r="H15" s="1286">
        <f t="shared" ref="H15" si="1">H12*$D$13</f>
        <v>0</v>
      </c>
      <c r="I15" s="3295"/>
      <c r="J15" s="3295"/>
      <c r="K15" s="3295"/>
      <c r="L15" s="3295"/>
      <c r="M15" s="3295"/>
      <c r="N15" s="1286">
        <f>N12*$D$13</f>
        <v>0</v>
      </c>
      <c r="O15" s="3295"/>
      <c r="P15" s="3295"/>
      <c r="Q15" s="3295"/>
      <c r="R15" s="3295"/>
      <c r="S15" s="3295"/>
      <c r="T15" s="3295"/>
      <c r="U15" s="3295"/>
      <c r="V15" s="1286">
        <f>SUM(O15:U15)</f>
        <v>0</v>
      </c>
      <c r="W15" s="3295"/>
      <c r="X15" s="1286">
        <f>+W15+V15</f>
        <v>0</v>
      </c>
      <c r="Y15" s="3295"/>
      <c r="Z15" s="1286">
        <f>+Y15+X15+N15</f>
        <v>0</v>
      </c>
      <c r="AA15" s="3295"/>
      <c r="AB15" s="3295"/>
      <c r="AC15" s="3295"/>
      <c r="AD15" s="3295"/>
      <c r="AE15" s="1286">
        <f>SUM(Z15:AD15)</f>
        <v>0</v>
      </c>
    </row>
    <row r="16" spans="1:32" s="814" customFormat="1">
      <c r="A16" s="520"/>
      <c r="B16" s="519"/>
      <c r="C16" s="519"/>
      <c r="D16" s="1296"/>
      <c r="E16" s="1296"/>
      <c r="F16" s="1296"/>
      <c r="G16" s="1296"/>
      <c r="H16" s="1297"/>
      <c r="I16" s="1296"/>
      <c r="J16" s="1296"/>
      <c r="K16" s="1296"/>
      <c r="L16" s="1296"/>
      <c r="M16" s="1296"/>
      <c r="N16" s="1297"/>
      <c r="O16" s="1296"/>
      <c r="P16" s="1296"/>
      <c r="Q16" s="1296"/>
      <c r="R16" s="1296"/>
      <c r="S16" s="1296"/>
      <c r="T16" s="1296"/>
      <c r="U16" s="1296"/>
      <c r="V16" s="1288"/>
      <c r="W16" s="1296"/>
      <c r="X16" s="1288"/>
      <c r="Y16" s="1296"/>
      <c r="Z16" s="1288"/>
      <c r="AA16" s="1288"/>
      <c r="AB16" s="1288"/>
      <c r="AC16" s="1298"/>
      <c r="AD16" s="1298"/>
      <c r="AE16" s="1298"/>
    </row>
    <row r="17" spans="1:33" s="807" customFormat="1">
      <c r="A17" s="522"/>
      <c r="B17" s="519"/>
      <c r="C17" s="519"/>
      <c r="D17" s="2642"/>
      <c r="E17" s="2642"/>
      <c r="F17" s="2642"/>
      <c r="G17" s="2642"/>
      <c r="H17" s="2642"/>
      <c r="I17" s="2642"/>
      <c r="J17" s="2642"/>
      <c r="K17" s="2642"/>
      <c r="L17" s="2642"/>
      <c r="M17" s="2642"/>
      <c r="N17" s="2642"/>
      <c r="O17" s="2642"/>
      <c r="P17" s="2642"/>
      <c r="Q17" s="2642"/>
      <c r="R17" s="2642"/>
      <c r="S17" s="2642"/>
      <c r="T17" s="2642"/>
      <c r="U17" s="2642"/>
      <c r="V17" s="2642"/>
      <c r="W17" s="2642"/>
      <c r="X17" s="2642"/>
      <c r="Y17" s="2642"/>
      <c r="Z17" s="2642"/>
      <c r="AA17" s="1299"/>
      <c r="AB17" s="1299"/>
      <c r="AC17" s="1300"/>
      <c r="AD17" s="1300"/>
      <c r="AE17" s="1301"/>
    </row>
    <row r="18" spans="1:33" s="807" customFormat="1">
      <c r="A18" s="522"/>
      <c r="B18" s="523" t="s">
        <v>506</v>
      </c>
      <c r="C18" s="519"/>
      <c r="D18" s="1302"/>
      <c r="E18" s="1302"/>
      <c r="F18" s="1302"/>
      <c r="G18" s="1302"/>
      <c r="H18" s="1302"/>
      <c r="I18" s="1302"/>
      <c r="J18" s="1302"/>
      <c r="K18" s="1302"/>
      <c r="L18" s="1302"/>
      <c r="M18" s="1302"/>
      <c r="N18" s="1302"/>
      <c r="O18" s="1302"/>
      <c r="P18" s="1302"/>
      <c r="Q18" s="1302"/>
      <c r="R18" s="1302"/>
      <c r="S18" s="1302"/>
      <c r="T18" s="1302"/>
      <c r="U18" s="1302"/>
      <c r="V18" s="1302"/>
      <c r="W18" s="1302"/>
      <c r="X18" s="1302"/>
      <c r="Y18" s="1302"/>
      <c r="Z18" s="1302"/>
      <c r="AA18" s="1299"/>
      <c r="AB18" s="1299"/>
      <c r="AC18" s="1300"/>
      <c r="AD18" s="1300"/>
      <c r="AE18" s="1301"/>
    </row>
    <row r="19" spans="1:33">
      <c r="A19" s="3912" t="s">
        <v>2066</v>
      </c>
      <c r="B19" s="3294"/>
      <c r="C19" s="2643"/>
      <c r="D19" s="3295"/>
      <c r="E19" s="3295"/>
      <c r="F19" s="3295"/>
      <c r="G19" s="3295"/>
      <c r="H19" s="2640">
        <f>+SUM(D19:G19)</f>
        <v>0</v>
      </c>
      <c r="I19" s="3295"/>
      <c r="J19" s="3295"/>
      <c r="K19" s="3295"/>
      <c r="L19" s="3295"/>
      <c r="M19" s="3295"/>
      <c r="N19" s="1303">
        <f t="shared" ref="N19:N25" si="2">SUM(H19:M19)</f>
        <v>0</v>
      </c>
      <c r="O19" s="3295"/>
      <c r="P19" s="3295"/>
      <c r="Q19" s="3295"/>
      <c r="R19" s="3295"/>
      <c r="S19" s="3295"/>
      <c r="T19" s="3295"/>
      <c r="U19" s="3295"/>
      <c r="V19" s="1286">
        <f t="shared" ref="V19:V25" si="3">SUM(O19:U19)</f>
        <v>0</v>
      </c>
      <c r="W19" s="3295"/>
      <c r="X19" s="1286">
        <f>+W19+V19</f>
        <v>0</v>
      </c>
      <c r="Y19" s="3295"/>
      <c r="Z19" s="1286">
        <f>+Y19+X19+N19</f>
        <v>0</v>
      </c>
      <c r="AA19" s="3295"/>
      <c r="AB19" s="3295"/>
      <c r="AC19" s="3295"/>
      <c r="AD19" s="3295"/>
      <c r="AE19" s="1286">
        <f>SUM(Z19:AD19)</f>
        <v>0</v>
      </c>
      <c r="AG19" s="1310"/>
    </row>
    <row r="20" spans="1:33">
      <c r="A20" s="3913"/>
      <c r="B20" s="3294"/>
      <c r="C20" s="2643"/>
      <c r="D20" s="3295"/>
      <c r="E20" s="3295"/>
      <c r="F20" s="3295"/>
      <c r="G20" s="3295"/>
      <c r="H20" s="2640">
        <f t="shared" ref="H20:H25" si="4">+SUM(D20:G20)</f>
        <v>0</v>
      </c>
      <c r="I20" s="3295"/>
      <c r="J20" s="3295"/>
      <c r="K20" s="3295"/>
      <c r="L20" s="3295"/>
      <c r="M20" s="3295"/>
      <c r="N20" s="1303">
        <f t="shared" si="2"/>
        <v>0</v>
      </c>
      <c r="O20" s="3295"/>
      <c r="P20" s="3295"/>
      <c r="Q20" s="3295"/>
      <c r="R20" s="3295"/>
      <c r="S20" s="3295"/>
      <c r="T20" s="3295"/>
      <c r="U20" s="3295"/>
      <c r="V20" s="1286">
        <f t="shared" si="3"/>
        <v>0</v>
      </c>
      <c r="W20" s="3295"/>
      <c r="X20" s="1286">
        <f t="shared" ref="X20:X25" si="5">+W20+V20</f>
        <v>0</v>
      </c>
      <c r="Y20" s="3295"/>
      <c r="Z20" s="1286">
        <f t="shared" ref="Z20:Z25" si="6">+Y20+X20+N20</f>
        <v>0</v>
      </c>
      <c r="AA20" s="3295"/>
      <c r="AB20" s="3295"/>
      <c r="AC20" s="3295"/>
      <c r="AD20" s="3295"/>
      <c r="AE20" s="1286">
        <f t="shared" ref="AE20:AE27" si="7">SUM(Z20:AD20)</f>
        <v>0</v>
      </c>
      <c r="AG20" s="1310"/>
    </row>
    <row r="21" spans="1:33">
      <c r="A21" s="3913"/>
      <c r="B21" s="3294"/>
      <c r="C21" s="2643"/>
      <c r="D21" s="3295"/>
      <c r="E21" s="3295"/>
      <c r="F21" s="3295"/>
      <c r="G21" s="3295"/>
      <c r="H21" s="2640">
        <f t="shared" si="4"/>
        <v>0</v>
      </c>
      <c r="I21" s="3295"/>
      <c r="J21" s="3295"/>
      <c r="K21" s="3295"/>
      <c r="L21" s="3295"/>
      <c r="M21" s="3295"/>
      <c r="N21" s="1303">
        <f t="shared" si="2"/>
        <v>0</v>
      </c>
      <c r="O21" s="3295"/>
      <c r="P21" s="3295"/>
      <c r="Q21" s="3295"/>
      <c r="R21" s="3295"/>
      <c r="S21" s="3295"/>
      <c r="T21" s="3295"/>
      <c r="U21" s="3295"/>
      <c r="V21" s="1286">
        <f t="shared" si="3"/>
        <v>0</v>
      </c>
      <c r="W21" s="3295"/>
      <c r="X21" s="1286">
        <f t="shared" si="5"/>
        <v>0</v>
      </c>
      <c r="Y21" s="3295"/>
      <c r="Z21" s="1286">
        <f t="shared" si="6"/>
        <v>0</v>
      </c>
      <c r="AA21" s="3295"/>
      <c r="AB21" s="3295"/>
      <c r="AC21" s="3295"/>
      <c r="AD21" s="3295"/>
      <c r="AE21" s="1286">
        <f t="shared" si="7"/>
        <v>0</v>
      </c>
      <c r="AG21" s="1310"/>
    </row>
    <row r="22" spans="1:33">
      <c r="A22" s="3913"/>
      <c r="B22" s="3294"/>
      <c r="C22" s="2643"/>
      <c r="D22" s="3295"/>
      <c r="E22" s="3295"/>
      <c r="F22" s="3295"/>
      <c r="G22" s="3295"/>
      <c r="H22" s="2640">
        <f t="shared" si="4"/>
        <v>0</v>
      </c>
      <c r="I22" s="3295"/>
      <c r="J22" s="3295"/>
      <c r="K22" s="3295"/>
      <c r="L22" s="3295"/>
      <c r="M22" s="3295"/>
      <c r="N22" s="1303">
        <f t="shared" si="2"/>
        <v>0</v>
      </c>
      <c r="O22" s="3295"/>
      <c r="P22" s="3295"/>
      <c r="Q22" s="3295"/>
      <c r="R22" s="3295"/>
      <c r="S22" s="3295"/>
      <c r="T22" s="3295"/>
      <c r="U22" s="3295"/>
      <c r="V22" s="1286">
        <f t="shared" si="3"/>
        <v>0</v>
      </c>
      <c r="W22" s="3295"/>
      <c r="X22" s="1286">
        <f t="shared" si="5"/>
        <v>0</v>
      </c>
      <c r="Y22" s="3295"/>
      <c r="Z22" s="1286">
        <f t="shared" si="6"/>
        <v>0</v>
      </c>
      <c r="AA22" s="3295"/>
      <c r="AB22" s="3295"/>
      <c r="AC22" s="3295"/>
      <c r="AD22" s="3295"/>
      <c r="AE22" s="1286">
        <f t="shared" si="7"/>
        <v>0</v>
      </c>
    </row>
    <row r="23" spans="1:33">
      <c r="A23" s="3913"/>
      <c r="B23" s="3294"/>
      <c r="C23" s="2643"/>
      <c r="D23" s="3295"/>
      <c r="E23" s="3295"/>
      <c r="F23" s="3295"/>
      <c r="G23" s="3295"/>
      <c r="H23" s="2640">
        <f t="shared" si="4"/>
        <v>0</v>
      </c>
      <c r="I23" s="3295"/>
      <c r="J23" s="3295"/>
      <c r="K23" s="3295"/>
      <c r="L23" s="3295"/>
      <c r="M23" s="3295"/>
      <c r="N23" s="1303">
        <f t="shared" si="2"/>
        <v>0</v>
      </c>
      <c r="O23" s="3295"/>
      <c r="P23" s="3295"/>
      <c r="Q23" s="3295"/>
      <c r="R23" s="3295"/>
      <c r="S23" s="3295"/>
      <c r="T23" s="3295"/>
      <c r="U23" s="3295"/>
      <c r="V23" s="1286">
        <f t="shared" si="3"/>
        <v>0</v>
      </c>
      <c r="W23" s="3295"/>
      <c r="X23" s="1286">
        <f t="shared" si="5"/>
        <v>0</v>
      </c>
      <c r="Y23" s="3295"/>
      <c r="Z23" s="1286">
        <f t="shared" si="6"/>
        <v>0</v>
      </c>
      <c r="AA23" s="3295"/>
      <c r="AB23" s="3295"/>
      <c r="AC23" s="3295"/>
      <c r="AD23" s="3295"/>
      <c r="AE23" s="1286">
        <f t="shared" si="7"/>
        <v>0</v>
      </c>
    </row>
    <row r="24" spans="1:33">
      <c r="A24" s="3913"/>
      <c r="B24" s="3294"/>
      <c r="C24" s="2643"/>
      <c r="D24" s="3295"/>
      <c r="E24" s="3295"/>
      <c r="F24" s="3295"/>
      <c r="G24" s="3295"/>
      <c r="H24" s="2640">
        <f t="shared" si="4"/>
        <v>0</v>
      </c>
      <c r="I24" s="3295"/>
      <c r="J24" s="3295"/>
      <c r="K24" s="3295"/>
      <c r="L24" s="3295"/>
      <c r="M24" s="3295"/>
      <c r="N24" s="1303">
        <f t="shared" si="2"/>
        <v>0</v>
      </c>
      <c r="O24" s="3295"/>
      <c r="P24" s="3295"/>
      <c r="Q24" s="3295"/>
      <c r="R24" s="3295"/>
      <c r="S24" s="3295"/>
      <c r="T24" s="3295"/>
      <c r="U24" s="3295"/>
      <c r="V24" s="1286">
        <f t="shared" si="3"/>
        <v>0</v>
      </c>
      <c r="W24" s="3295"/>
      <c r="X24" s="1286">
        <f t="shared" si="5"/>
        <v>0</v>
      </c>
      <c r="Y24" s="3295"/>
      <c r="Z24" s="1286">
        <f t="shared" si="6"/>
        <v>0</v>
      </c>
      <c r="AA24" s="3295"/>
      <c r="AB24" s="3295"/>
      <c r="AC24" s="3295"/>
      <c r="AD24" s="3295"/>
      <c r="AE24" s="1286">
        <f t="shared" si="7"/>
        <v>0</v>
      </c>
    </row>
    <row r="25" spans="1:33">
      <c r="A25" s="3913"/>
      <c r="B25" s="3294"/>
      <c r="C25" s="2643"/>
      <c r="D25" s="3295"/>
      <c r="E25" s="3295"/>
      <c r="F25" s="3295"/>
      <c r="G25" s="3295"/>
      <c r="H25" s="2640">
        <f t="shared" si="4"/>
        <v>0</v>
      </c>
      <c r="I25" s="3295"/>
      <c r="J25" s="3295"/>
      <c r="K25" s="3295"/>
      <c r="L25" s="3295"/>
      <c r="M25" s="3295"/>
      <c r="N25" s="1303">
        <f t="shared" si="2"/>
        <v>0</v>
      </c>
      <c r="O25" s="3295"/>
      <c r="P25" s="3295"/>
      <c r="Q25" s="3295"/>
      <c r="R25" s="3295"/>
      <c r="S25" s="3295"/>
      <c r="T25" s="3295"/>
      <c r="U25" s="3295"/>
      <c r="V25" s="1286">
        <f t="shared" si="3"/>
        <v>0</v>
      </c>
      <c r="W25" s="3295"/>
      <c r="X25" s="1286">
        <f t="shared" si="5"/>
        <v>0</v>
      </c>
      <c r="Y25" s="3295"/>
      <c r="Z25" s="1286">
        <f t="shared" si="6"/>
        <v>0</v>
      </c>
      <c r="AA25" s="3295"/>
      <c r="AB25" s="3295"/>
      <c r="AC25" s="3295"/>
      <c r="AD25" s="3295"/>
      <c r="AE25" s="1286">
        <f t="shared" si="7"/>
        <v>0</v>
      </c>
    </row>
    <row r="26" spans="1:33">
      <c r="A26" s="3913"/>
      <c r="B26" s="525" t="s">
        <v>507</v>
      </c>
      <c r="C26" s="521"/>
      <c r="D26" s="1304">
        <f t="shared" ref="D26:AD26" si="8">SUM(D19:D25)</f>
        <v>0</v>
      </c>
      <c r="E26" s="1304">
        <f t="shared" si="8"/>
        <v>0</v>
      </c>
      <c r="F26" s="1304">
        <f t="shared" si="8"/>
        <v>0</v>
      </c>
      <c r="G26" s="1304">
        <f t="shared" si="8"/>
        <v>0</v>
      </c>
      <c r="H26" s="1286">
        <f t="shared" si="8"/>
        <v>0</v>
      </c>
      <c r="I26" s="1305">
        <f t="shared" si="8"/>
        <v>0</v>
      </c>
      <c r="J26" s="1305">
        <f t="shared" si="8"/>
        <v>0</v>
      </c>
      <c r="K26" s="1305">
        <f t="shared" si="8"/>
        <v>0</v>
      </c>
      <c r="L26" s="1305">
        <f t="shared" si="8"/>
        <v>0</v>
      </c>
      <c r="M26" s="1305">
        <f t="shared" si="8"/>
        <v>0</v>
      </c>
      <c r="N26" s="1286">
        <f t="shared" si="8"/>
        <v>0</v>
      </c>
      <c r="O26" s="1306">
        <f t="shared" si="8"/>
        <v>0</v>
      </c>
      <c r="P26" s="1304">
        <f t="shared" si="8"/>
        <v>0</v>
      </c>
      <c r="Q26" s="1304">
        <f t="shared" si="8"/>
        <v>0</v>
      </c>
      <c r="R26" s="1304">
        <f t="shared" si="8"/>
        <v>0</v>
      </c>
      <c r="S26" s="1304">
        <f t="shared" si="8"/>
        <v>0</v>
      </c>
      <c r="T26" s="1304">
        <f t="shared" si="8"/>
        <v>0</v>
      </c>
      <c r="U26" s="1305">
        <f t="shared" si="8"/>
        <v>0</v>
      </c>
      <c r="V26" s="1286">
        <f t="shared" si="8"/>
        <v>0</v>
      </c>
      <c r="W26" s="1287">
        <f t="shared" si="8"/>
        <v>0</v>
      </c>
      <c r="X26" s="1286">
        <f t="shared" si="8"/>
        <v>0</v>
      </c>
      <c r="Y26" s="1287">
        <f t="shared" si="8"/>
        <v>0</v>
      </c>
      <c r="Z26" s="1286">
        <f t="shared" si="8"/>
        <v>0</v>
      </c>
      <c r="AA26" s="1307">
        <f t="shared" si="8"/>
        <v>0</v>
      </c>
      <c r="AB26" s="1304">
        <f t="shared" si="8"/>
        <v>0</v>
      </c>
      <c r="AC26" s="1304">
        <f t="shared" si="8"/>
        <v>0</v>
      </c>
      <c r="AD26" s="1295">
        <f t="shared" si="8"/>
        <v>0</v>
      </c>
      <c r="AE26" s="1286">
        <f t="shared" si="7"/>
        <v>0</v>
      </c>
    </row>
    <row r="27" spans="1:33">
      <c r="A27" s="3913"/>
      <c r="B27" s="525" t="s">
        <v>508</v>
      </c>
      <c r="C27" s="521"/>
      <c r="D27" s="1304">
        <f t="shared" ref="D27:AD27" si="9">+D15+D26</f>
        <v>0</v>
      </c>
      <c r="E27" s="1304">
        <f t="shared" si="9"/>
        <v>0</v>
      </c>
      <c r="F27" s="1304">
        <f t="shared" si="9"/>
        <v>0</v>
      </c>
      <c r="G27" s="1304">
        <f t="shared" si="9"/>
        <v>0</v>
      </c>
      <c r="H27" s="1286">
        <f t="shared" si="9"/>
        <v>0</v>
      </c>
      <c r="I27" s="1305">
        <f t="shared" si="9"/>
        <v>0</v>
      </c>
      <c r="J27" s="1305">
        <f t="shared" si="9"/>
        <v>0</v>
      </c>
      <c r="K27" s="1305">
        <f t="shared" si="9"/>
        <v>0</v>
      </c>
      <c r="L27" s="1305">
        <f t="shared" si="9"/>
        <v>0</v>
      </c>
      <c r="M27" s="1305">
        <f t="shared" si="9"/>
        <v>0</v>
      </c>
      <c r="N27" s="1286">
        <f t="shared" si="9"/>
        <v>0</v>
      </c>
      <c r="O27" s="1308">
        <f t="shared" si="9"/>
        <v>0</v>
      </c>
      <c r="P27" s="1304">
        <f t="shared" si="9"/>
        <v>0</v>
      </c>
      <c r="Q27" s="1304">
        <f t="shared" si="9"/>
        <v>0</v>
      </c>
      <c r="R27" s="1304">
        <f t="shared" si="9"/>
        <v>0</v>
      </c>
      <c r="S27" s="1304">
        <f t="shared" si="9"/>
        <v>0</v>
      </c>
      <c r="T27" s="1304">
        <f t="shared" si="9"/>
        <v>0</v>
      </c>
      <c r="U27" s="1304">
        <f t="shared" si="9"/>
        <v>0</v>
      </c>
      <c r="V27" s="1286">
        <f t="shared" si="9"/>
        <v>0</v>
      </c>
      <c r="W27" s="1287">
        <f t="shared" si="9"/>
        <v>0</v>
      </c>
      <c r="X27" s="1286">
        <f t="shared" si="9"/>
        <v>0</v>
      </c>
      <c r="Y27" s="1287">
        <f t="shared" si="9"/>
        <v>0</v>
      </c>
      <c r="Z27" s="1286">
        <f t="shared" si="9"/>
        <v>0</v>
      </c>
      <c r="AA27" s="1304">
        <f t="shared" si="9"/>
        <v>0</v>
      </c>
      <c r="AB27" s="1304">
        <f t="shared" si="9"/>
        <v>0</v>
      </c>
      <c r="AC27" s="1304">
        <f t="shared" si="9"/>
        <v>0</v>
      </c>
      <c r="AD27" s="1304">
        <f t="shared" si="9"/>
        <v>0</v>
      </c>
      <c r="AE27" s="1286">
        <f t="shared" si="7"/>
        <v>0</v>
      </c>
    </row>
    <row r="28" spans="1:33">
      <c r="A28" s="3913"/>
      <c r="B28" s="526"/>
      <c r="C28" s="527"/>
      <c r="D28" s="1302"/>
      <c r="E28" s="1302"/>
      <c r="F28" s="1302"/>
      <c r="G28" s="1302"/>
      <c r="H28" s="1302"/>
      <c r="I28" s="1302"/>
      <c r="J28" s="1302"/>
      <c r="K28" s="1302"/>
      <c r="L28" s="1302"/>
      <c r="M28" s="1302"/>
      <c r="N28" s="1302"/>
      <c r="O28" s="1302"/>
      <c r="P28" s="1302"/>
      <c r="Q28" s="1302"/>
      <c r="R28" s="1302"/>
      <c r="S28" s="1302"/>
      <c r="T28" s="1302"/>
      <c r="U28" s="1302"/>
      <c r="V28" s="1302"/>
      <c r="W28" s="1302"/>
      <c r="X28" s="1302"/>
      <c r="Y28" s="1302"/>
      <c r="Z28" s="1302"/>
      <c r="AA28" s="1302"/>
      <c r="AB28" s="1309"/>
      <c r="AC28" s="1310"/>
      <c r="AD28" s="1310"/>
      <c r="AE28" s="1310"/>
    </row>
    <row r="29" spans="1:33">
      <c r="A29" s="3913"/>
      <c r="B29" s="528" t="s">
        <v>509</v>
      </c>
      <c r="C29" s="519"/>
      <c r="D29" s="1302"/>
      <c r="E29" s="1302"/>
      <c r="F29" s="1302"/>
      <c r="G29" s="1302"/>
      <c r="H29" s="1302"/>
      <c r="I29" s="1302"/>
      <c r="J29" s="1302"/>
      <c r="K29" s="1302"/>
      <c r="L29" s="1302"/>
      <c r="M29" s="1302"/>
      <c r="N29" s="1302"/>
      <c r="O29" s="1302"/>
      <c r="P29" s="1302"/>
      <c r="Q29" s="1302"/>
      <c r="R29" s="1302"/>
      <c r="S29" s="1302"/>
      <c r="T29" s="1302"/>
      <c r="U29" s="1302"/>
      <c r="V29" s="1302"/>
      <c r="W29" s="1302"/>
      <c r="X29" s="1302"/>
      <c r="Y29" s="1302"/>
      <c r="Z29" s="1302"/>
      <c r="AA29" s="1302"/>
      <c r="AB29" s="1309"/>
      <c r="AC29" s="1310"/>
      <c r="AD29" s="1310"/>
      <c r="AE29" s="1310"/>
    </row>
    <row r="30" spans="1:33">
      <c r="A30" s="3913"/>
      <c r="B30" s="3292" t="s">
        <v>2879</v>
      </c>
      <c r="C30" s="2644"/>
      <c r="D30" s="3295"/>
      <c r="E30" s="3295"/>
      <c r="F30" s="3295"/>
      <c r="G30" s="3295"/>
      <c r="H30" s="2640">
        <f t="shared" ref="H30:H58" si="10">+SUM(D30:G30)</f>
        <v>0</v>
      </c>
      <c r="I30" s="3295"/>
      <c r="J30" s="3295"/>
      <c r="K30" s="3295"/>
      <c r="L30" s="3295"/>
      <c r="M30" s="3295"/>
      <c r="N30" s="1303">
        <f t="shared" ref="N30:N37" si="11">SUM(H30:M30)</f>
        <v>0</v>
      </c>
      <c r="O30" s="3295"/>
      <c r="P30" s="3295"/>
      <c r="Q30" s="3295"/>
      <c r="R30" s="3295"/>
      <c r="S30" s="3295"/>
      <c r="T30" s="3295"/>
      <c r="U30" s="3295"/>
      <c r="V30" s="1286">
        <f t="shared" ref="V30:V37" si="12">SUM(O30:U30)</f>
        <v>0</v>
      </c>
      <c r="W30" s="3295"/>
      <c r="X30" s="1287">
        <f t="shared" ref="X30:X37" si="13">+W30+V30</f>
        <v>0</v>
      </c>
      <c r="Y30" s="3295"/>
      <c r="Z30" s="1286">
        <f t="shared" ref="Z30:Z37" si="14">+Y30+X30+N30</f>
        <v>0</v>
      </c>
      <c r="AA30" s="3295"/>
      <c r="AB30" s="3295"/>
      <c r="AC30" s="3295"/>
      <c r="AD30" s="3295"/>
      <c r="AE30" s="1286">
        <f>SUM(Z30:AD30)</f>
        <v>0</v>
      </c>
    </row>
    <row r="31" spans="1:33">
      <c r="A31" s="3913"/>
      <c r="B31" s="3296"/>
      <c r="C31" s="2643"/>
      <c r="D31" s="3295"/>
      <c r="E31" s="3295"/>
      <c r="F31" s="3295"/>
      <c r="G31" s="3295"/>
      <c r="H31" s="2640">
        <f t="shared" si="10"/>
        <v>0</v>
      </c>
      <c r="I31" s="3295"/>
      <c r="J31" s="3295"/>
      <c r="K31" s="3295"/>
      <c r="L31" s="3295"/>
      <c r="M31" s="3295"/>
      <c r="N31" s="1303">
        <f t="shared" si="11"/>
        <v>0</v>
      </c>
      <c r="O31" s="3295"/>
      <c r="P31" s="3295"/>
      <c r="Q31" s="3295"/>
      <c r="R31" s="3295"/>
      <c r="S31" s="3295"/>
      <c r="T31" s="3295"/>
      <c r="U31" s="3295"/>
      <c r="V31" s="1286">
        <f t="shared" si="12"/>
        <v>0</v>
      </c>
      <c r="W31" s="3295"/>
      <c r="X31" s="1287">
        <f t="shared" si="13"/>
        <v>0</v>
      </c>
      <c r="Y31" s="3295"/>
      <c r="Z31" s="1286">
        <f t="shared" si="14"/>
        <v>0</v>
      </c>
      <c r="AA31" s="3295"/>
      <c r="AB31" s="3295"/>
      <c r="AC31" s="3295"/>
      <c r="AD31" s="3295"/>
      <c r="AE31" s="1286">
        <f t="shared" ref="AE31:AE90" si="15">SUM(Z31:AD31)</f>
        <v>0</v>
      </c>
    </row>
    <row r="32" spans="1:33">
      <c r="A32" s="3914"/>
      <c r="B32" s="3296"/>
      <c r="C32" s="2643"/>
      <c r="D32" s="3295"/>
      <c r="E32" s="3295"/>
      <c r="F32" s="3295"/>
      <c r="G32" s="3295"/>
      <c r="H32" s="2640">
        <f t="shared" si="10"/>
        <v>0</v>
      </c>
      <c r="I32" s="3295"/>
      <c r="J32" s="3295"/>
      <c r="K32" s="3295"/>
      <c r="L32" s="3295"/>
      <c r="M32" s="3295"/>
      <c r="N32" s="1303">
        <f t="shared" si="11"/>
        <v>0</v>
      </c>
      <c r="O32" s="3295"/>
      <c r="P32" s="3295"/>
      <c r="Q32" s="3295"/>
      <c r="R32" s="3295"/>
      <c r="S32" s="3295"/>
      <c r="T32" s="3295"/>
      <c r="U32" s="3295"/>
      <c r="V32" s="1286">
        <f t="shared" si="12"/>
        <v>0</v>
      </c>
      <c r="W32" s="3295"/>
      <c r="X32" s="1287">
        <f t="shared" si="13"/>
        <v>0</v>
      </c>
      <c r="Y32" s="3295"/>
      <c r="Z32" s="1286">
        <f t="shared" si="14"/>
        <v>0</v>
      </c>
      <c r="AA32" s="3295"/>
      <c r="AB32" s="3295"/>
      <c r="AC32" s="3295"/>
      <c r="AD32" s="3295"/>
      <c r="AE32" s="1286">
        <f t="shared" si="15"/>
        <v>0</v>
      </c>
    </row>
    <row r="33" spans="1:31">
      <c r="A33" s="3914"/>
      <c r="B33" s="3296"/>
      <c r="C33" s="2643"/>
      <c r="D33" s="3295"/>
      <c r="E33" s="3295"/>
      <c r="F33" s="3295"/>
      <c r="G33" s="3295"/>
      <c r="H33" s="2640">
        <f t="shared" si="10"/>
        <v>0</v>
      </c>
      <c r="I33" s="3295"/>
      <c r="J33" s="3295"/>
      <c r="K33" s="3295"/>
      <c r="L33" s="3295"/>
      <c r="M33" s="3295"/>
      <c r="N33" s="1303">
        <f t="shared" si="11"/>
        <v>0</v>
      </c>
      <c r="O33" s="3295"/>
      <c r="P33" s="3295"/>
      <c r="Q33" s="3295"/>
      <c r="R33" s="3295"/>
      <c r="S33" s="3295"/>
      <c r="T33" s="3295"/>
      <c r="U33" s="3295"/>
      <c r="V33" s="1286">
        <f t="shared" si="12"/>
        <v>0</v>
      </c>
      <c r="W33" s="3295"/>
      <c r="X33" s="1287">
        <f t="shared" si="13"/>
        <v>0</v>
      </c>
      <c r="Y33" s="3295"/>
      <c r="Z33" s="1286">
        <f t="shared" si="14"/>
        <v>0</v>
      </c>
      <c r="AA33" s="3295"/>
      <c r="AB33" s="3295"/>
      <c r="AC33" s="3295"/>
      <c r="AD33" s="3295"/>
      <c r="AE33" s="1286">
        <f t="shared" si="15"/>
        <v>0</v>
      </c>
    </row>
    <row r="34" spans="1:31">
      <c r="A34" s="3914"/>
      <c r="B34" s="3296"/>
      <c r="C34" s="2643"/>
      <c r="D34" s="3295"/>
      <c r="E34" s="3295"/>
      <c r="F34" s="3295"/>
      <c r="G34" s="3295"/>
      <c r="H34" s="2640">
        <f t="shared" si="10"/>
        <v>0</v>
      </c>
      <c r="I34" s="3295"/>
      <c r="J34" s="3295"/>
      <c r="K34" s="3295"/>
      <c r="L34" s="3295"/>
      <c r="M34" s="3295"/>
      <c r="N34" s="1303">
        <f t="shared" si="11"/>
        <v>0</v>
      </c>
      <c r="O34" s="3295"/>
      <c r="P34" s="3295"/>
      <c r="Q34" s="3295"/>
      <c r="R34" s="3295"/>
      <c r="S34" s="3295"/>
      <c r="T34" s="3295"/>
      <c r="U34" s="3295"/>
      <c r="V34" s="1286">
        <f t="shared" si="12"/>
        <v>0</v>
      </c>
      <c r="W34" s="3295"/>
      <c r="X34" s="1287">
        <f t="shared" si="13"/>
        <v>0</v>
      </c>
      <c r="Y34" s="3295"/>
      <c r="Z34" s="1286">
        <f t="shared" si="14"/>
        <v>0</v>
      </c>
      <c r="AA34" s="3295"/>
      <c r="AB34" s="3295"/>
      <c r="AC34" s="3295"/>
      <c r="AD34" s="3295"/>
      <c r="AE34" s="1286">
        <f t="shared" si="15"/>
        <v>0</v>
      </c>
    </row>
    <row r="35" spans="1:31">
      <c r="A35" s="3914"/>
      <c r="B35" s="3296"/>
      <c r="C35" s="2643"/>
      <c r="D35" s="3295"/>
      <c r="E35" s="3295"/>
      <c r="F35" s="3295"/>
      <c r="G35" s="3295"/>
      <c r="H35" s="2640">
        <f t="shared" si="10"/>
        <v>0</v>
      </c>
      <c r="I35" s="3295"/>
      <c r="J35" s="3295"/>
      <c r="K35" s="3295"/>
      <c r="L35" s="3295"/>
      <c r="M35" s="3295"/>
      <c r="N35" s="1303">
        <f t="shared" si="11"/>
        <v>0</v>
      </c>
      <c r="O35" s="3295"/>
      <c r="P35" s="3295"/>
      <c r="Q35" s="3295"/>
      <c r="R35" s="3295"/>
      <c r="S35" s="3295"/>
      <c r="T35" s="3295"/>
      <c r="U35" s="3295"/>
      <c r="V35" s="1286">
        <f t="shared" si="12"/>
        <v>0</v>
      </c>
      <c r="W35" s="3295"/>
      <c r="X35" s="1287">
        <f t="shared" si="13"/>
        <v>0</v>
      </c>
      <c r="Y35" s="3295"/>
      <c r="Z35" s="1286">
        <f t="shared" si="14"/>
        <v>0</v>
      </c>
      <c r="AA35" s="3295"/>
      <c r="AB35" s="3295"/>
      <c r="AC35" s="3295"/>
      <c r="AD35" s="3295"/>
      <c r="AE35" s="1286">
        <f t="shared" si="15"/>
        <v>0</v>
      </c>
    </row>
    <row r="36" spans="1:31">
      <c r="A36" s="3913"/>
      <c r="B36" s="3296"/>
      <c r="C36" s="2643"/>
      <c r="D36" s="3295"/>
      <c r="E36" s="3295"/>
      <c r="F36" s="3295"/>
      <c r="G36" s="3295"/>
      <c r="H36" s="2640">
        <f t="shared" si="10"/>
        <v>0</v>
      </c>
      <c r="I36" s="3295"/>
      <c r="J36" s="3295"/>
      <c r="K36" s="3295"/>
      <c r="L36" s="3295"/>
      <c r="M36" s="3295"/>
      <c r="N36" s="1303">
        <f t="shared" si="11"/>
        <v>0</v>
      </c>
      <c r="O36" s="3295"/>
      <c r="P36" s="3295"/>
      <c r="Q36" s="3295"/>
      <c r="R36" s="3295"/>
      <c r="S36" s="3295"/>
      <c r="T36" s="3295"/>
      <c r="U36" s="3295"/>
      <c r="V36" s="1286">
        <f t="shared" si="12"/>
        <v>0</v>
      </c>
      <c r="W36" s="3295"/>
      <c r="X36" s="1287">
        <f t="shared" si="13"/>
        <v>0</v>
      </c>
      <c r="Y36" s="3295"/>
      <c r="Z36" s="1286">
        <f t="shared" si="14"/>
        <v>0</v>
      </c>
      <c r="AA36" s="3295"/>
      <c r="AB36" s="3295"/>
      <c r="AC36" s="3295"/>
      <c r="AD36" s="3295"/>
      <c r="AE36" s="1286">
        <f t="shared" si="15"/>
        <v>0</v>
      </c>
    </row>
    <row r="37" spans="1:31">
      <c r="A37" s="3913"/>
      <c r="B37" s="3296"/>
      <c r="C37" s="2643"/>
      <c r="D37" s="3295"/>
      <c r="E37" s="3295"/>
      <c r="F37" s="3295"/>
      <c r="G37" s="3295"/>
      <c r="H37" s="2640">
        <f t="shared" si="10"/>
        <v>0</v>
      </c>
      <c r="I37" s="3295"/>
      <c r="J37" s="3295"/>
      <c r="K37" s="3295"/>
      <c r="L37" s="3295"/>
      <c r="M37" s="3295"/>
      <c r="N37" s="1303">
        <f t="shared" si="11"/>
        <v>0</v>
      </c>
      <c r="O37" s="3295"/>
      <c r="P37" s="3295"/>
      <c r="Q37" s="3295"/>
      <c r="R37" s="3295"/>
      <c r="S37" s="3295"/>
      <c r="T37" s="3295"/>
      <c r="U37" s="3295"/>
      <c r="V37" s="1286">
        <f t="shared" si="12"/>
        <v>0</v>
      </c>
      <c r="W37" s="3295"/>
      <c r="X37" s="1287">
        <f t="shared" si="13"/>
        <v>0</v>
      </c>
      <c r="Y37" s="3295"/>
      <c r="Z37" s="1286">
        <f t="shared" si="14"/>
        <v>0</v>
      </c>
      <c r="AA37" s="3295"/>
      <c r="AB37" s="3295"/>
      <c r="AC37" s="3295"/>
      <c r="AD37" s="3295"/>
      <c r="AE37" s="1286">
        <f t="shared" si="15"/>
        <v>0</v>
      </c>
    </row>
    <row r="38" spans="1:31">
      <c r="A38" s="3913"/>
      <c r="B38" s="529" t="str">
        <f>+B26</f>
        <v>Sub-total</v>
      </c>
      <c r="C38" s="530"/>
      <c r="D38" s="1311">
        <f>+SUM(D30:D37)</f>
        <v>0</v>
      </c>
      <c r="E38" s="1311">
        <f>+SUM(E30:E37)</f>
        <v>0</v>
      </c>
      <c r="F38" s="1311">
        <f>+SUM(F30:F37)</f>
        <v>0</v>
      </c>
      <c r="G38" s="1312">
        <f>+SUM(G30:G37)</f>
        <v>0</v>
      </c>
      <c r="H38" s="1313">
        <f t="shared" si="10"/>
        <v>0</v>
      </c>
      <c r="I38" s="1314">
        <f t="shared" ref="I38:N38" si="16">+SUM(I30:I37)</f>
        <v>0</v>
      </c>
      <c r="J38" s="1311">
        <f t="shared" si="16"/>
        <v>0</v>
      </c>
      <c r="K38" s="1311">
        <f t="shared" si="16"/>
        <v>0</v>
      </c>
      <c r="L38" s="1311">
        <f t="shared" si="16"/>
        <v>0</v>
      </c>
      <c r="M38" s="1312">
        <f t="shared" si="16"/>
        <v>0</v>
      </c>
      <c r="N38" s="1313">
        <f t="shared" si="16"/>
        <v>0</v>
      </c>
      <c r="O38" s="1315">
        <f t="shared" ref="O38:Z38" si="17">SUM(O30:O37)</f>
        <v>0</v>
      </c>
      <c r="P38" s="1311">
        <f t="shared" si="17"/>
        <v>0</v>
      </c>
      <c r="Q38" s="1311">
        <f t="shared" si="17"/>
        <v>0</v>
      </c>
      <c r="R38" s="1311">
        <f t="shared" si="17"/>
        <v>0</v>
      </c>
      <c r="S38" s="1311">
        <f t="shared" si="17"/>
        <v>0</v>
      </c>
      <c r="T38" s="1311">
        <f t="shared" si="17"/>
        <v>0</v>
      </c>
      <c r="U38" s="1311">
        <f t="shared" si="17"/>
        <v>0</v>
      </c>
      <c r="V38" s="1286">
        <f t="shared" si="17"/>
        <v>0</v>
      </c>
      <c r="W38" s="1316">
        <f t="shared" si="17"/>
        <v>0</v>
      </c>
      <c r="X38" s="1317">
        <f t="shared" si="17"/>
        <v>0</v>
      </c>
      <c r="Y38" s="1316">
        <f t="shared" si="17"/>
        <v>0</v>
      </c>
      <c r="Z38" s="1286">
        <f t="shared" si="17"/>
        <v>0</v>
      </c>
      <c r="AA38" s="1311">
        <f>SUM(AA30:AA37)</f>
        <v>0</v>
      </c>
      <c r="AB38" s="1311">
        <f>SUM(AB30:AB37)</f>
        <v>0</v>
      </c>
      <c r="AC38" s="1311">
        <f>SUM(AC30:AC37)</f>
        <v>0</v>
      </c>
      <c r="AD38" s="1311">
        <f>SUM(AD30:AD37)</f>
        <v>0</v>
      </c>
      <c r="AE38" s="1286">
        <f t="shared" si="15"/>
        <v>0</v>
      </c>
    </row>
    <row r="39" spans="1:31">
      <c r="A39" s="3913"/>
      <c r="B39" s="3293" t="s">
        <v>2880</v>
      </c>
      <c r="C39" s="2644"/>
      <c r="D39" s="3295"/>
      <c r="E39" s="3295"/>
      <c r="F39" s="3295"/>
      <c r="G39" s="3295"/>
      <c r="H39" s="2640">
        <f t="shared" si="10"/>
        <v>0</v>
      </c>
      <c r="I39" s="3295"/>
      <c r="J39" s="3295"/>
      <c r="K39" s="3295"/>
      <c r="L39" s="3295"/>
      <c r="M39" s="3295"/>
      <c r="N39" s="1303">
        <f t="shared" ref="N39:N58" si="18">SUM(H39:M39)</f>
        <v>0</v>
      </c>
      <c r="O39" s="3295"/>
      <c r="P39" s="3295"/>
      <c r="Q39" s="3295"/>
      <c r="R39" s="3295"/>
      <c r="S39" s="3295"/>
      <c r="T39" s="3295"/>
      <c r="U39" s="3295"/>
      <c r="V39" s="1286">
        <f t="shared" ref="V39:V57" si="19">SUM(O39:U39)</f>
        <v>0</v>
      </c>
      <c r="W39" s="3295"/>
      <c r="X39" s="1287">
        <f t="shared" ref="X39:X57" si="20">+W39+V39</f>
        <v>0</v>
      </c>
      <c r="Y39" s="3295"/>
      <c r="Z39" s="1286">
        <f t="shared" ref="Z39:Z57" si="21">+Y39+X39+N39</f>
        <v>0</v>
      </c>
      <c r="AA39" s="3295"/>
      <c r="AB39" s="3295"/>
      <c r="AC39" s="3295"/>
      <c r="AD39" s="3295"/>
      <c r="AE39" s="1286">
        <f t="shared" si="15"/>
        <v>0</v>
      </c>
    </row>
    <row r="40" spans="1:31">
      <c r="A40" s="3913"/>
      <c r="B40" s="3296"/>
      <c r="C40" s="2643"/>
      <c r="D40" s="3295"/>
      <c r="E40" s="3295"/>
      <c r="F40" s="3295"/>
      <c r="G40" s="3295"/>
      <c r="H40" s="2640">
        <f t="shared" si="10"/>
        <v>0</v>
      </c>
      <c r="I40" s="3295"/>
      <c r="J40" s="3295"/>
      <c r="K40" s="3295"/>
      <c r="L40" s="3295"/>
      <c r="M40" s="3295"/>
      <c r="N40" s="1303">
        <f t="shared" si="18"/>
        <v>0</v>
      </c>
      <c r="O40" s="3295"/>
      <c r="P40" s="3295"/>
      <c r="Q40" s="3295"/>
      <c r="R40" s="3295"/>
      <c r="S40" s="3295"/>
      <c r="T40" s="3295"/>
      <c r="U40" s="3295"/>
      <c r="V40" s="1286">
        <f t="shared" si="19"/>
        <v>0</v>
      </c>
      <c r="W40" s="3295"/>
      <c r="X40" s="1287">
        <f t="shared" si="20"/>
        <v>0</v>
      </c>
      <c r="Y40" s="3295"/>
      <c r="Z40" s="1286">
        <f t="shared" si="21"/>
        <v>0</v>
      </c>
      <c r="AA40" s="3295"/>
      <c r="AB40" s="3295"/>
      <c r="AC40" s="3295"/>
      <c r="AD40" s="3295"/>
      <c r="AE40" s="1286">
        <f t="shared" si="15"/>
        <v>0</v>
      </c>
    </row>
    <row r="41" spans="1:31">
      <c r="A41" s="3913"/>
      <c r="B41" s="3296"/>
      <c r="C41" s="2643"/>
      <c r="D41" s="3295"/>
      <c r="E41" s="3295"/>
      <c r="F41" s="3295"/>
      <c r="G41" s="3295"/>
      <c r="H41" s="2640">
        <f t="shared" si="10"/>
        <v>0</v>
      </c>
      <c r="I41" s="3295"/>
      <c r="J41" s="3295"/>
      <c r="K41" s="3295"/>
      <c r="L41" s="3295"/>
      <c r="M41" s="3295"/>
      <c r="N41" s="1303">
        <f t="shared" si="18"/>
        <v>0</v>
      </c>
      <c r="O41" s="3295"/>
      <c r="P41" s="3295"/>
      <c r="Q41" s="3295"/>
      <c r="R41" s="3295"/>
      <c r="S41" s="3295"/>
      <c r="T41" s="3295"/>
      <c r="U41" s="3295"/>
      <c r="V41" s="1286">
        <f t="shared" si="19"/>
        <v>0</v>
      </c>
      <c r="W41" s="3295"/>
      <c r="X41" s="1287">
        <f t="shared" si="20"/>
        <v>0</v>
      </c>
      <c r="Y41" s="3295"/>
      <c r="Z41" s="1286">
        <f t="shared" si="21"/>
        <v>0</v>
      </c>
      <c r="AA41" s="3295"/>
      <c r="AB41" s="3295"/>
      <c r="AC41" s="3295"/>
      <c r="AD41" s="3295"/>
      <c r="AE41" s="1286">
        <f t="shared" si="15"/>
        <v>0</v>
      </c>
    </row>
    <row r="42" spans="1:31">
      <c r="A42" s="3913"/>
      <c r="B42" s="3296"/>
      <c r="C42" s="2643"/>
      <c r="D42" s="3295"/>
      <c r="E42" s="3295"/>
      <c r="F42" s="3295"/>
      <c r="G42" s="3295"/>
      <c r="H42" s="2640">
        <f t="shared" si="10"/>
        <v>0</v>
      </c>
      <c r="I42" s="3295"/>
      <c r="J42" s="3295"/>
      <c r="K42" s="3295"/>
      <c r="L42" s="3295"/>
      <c r="M42" s="3295"/>
      <c r="N42" s="1303">
        <f t="shared" si="18"/>
        <v>0</v>
      </c>
      <c r="O42" s="3295"/>
      <c r="P42" s="3295"/>
      <c r="Q42" s="3295"/>
      <c r="R42" s="3295"/>
      <c r="S42" s="3295"/>
      <c r="T42" s="3295"/>
      <c r="U42" s="3295"/>
      <c r="V42" s="1286">
        <f t="shared" si="19"/>
        <v>0</v>
      </c>
      <c r="W42" s="3295"/>
      <c r="X42" s="1287">
        <f t="shared" si="20"/>
        <v>0</v>
      </c>
      <c r="Y42" s="3295"/>
      <c r="Z42" s="1286">
        <f t="shared" si="21"/>
        <v>0</v>
      </c>
      <c r="AA42" s="3295"/>
      <c r="AB42" s="3295"/>
      <c r="AC42" s="3295"/>
      <c r="AD42" s="3295"/>
      <c r="AE42" s="1286">
        <f t="shared" si="15"/>
        <v>0</v>
      </c>
    </row>
    <row r="43" spans="1:31">
      <c r="A43" s="3913"/>
      <c r="B43" s="3296"/>
      <c r="C43" s="2643"/>
      <c r="D43" s="3295"/>
      <c r="E43" s="3295"/>
      <c r="F43" s="3295"/>
      <c r="G43" s="3295"/>
      <c r="H43" s="2640">
        <f t="shared" si="10"/>
        <v>0</v>
      </c>
      <c r="I43" s="3295"/>
      <c r="J43" s="3295"/>
      <c r="K43" s="3295"/>
      <c r="L43" s="3295"/>
      <c r="M43" s="3295"/>
      <c r="N43" s="1303">
        <f t="shared" si="18"/>
        <v>0</v>
      </c>
      <c r="O43" s="3295"/>
      <c r="P43" s="3295"/>
      <c r="Q43" s="3295"/>
      <c r="R43" s="3295"/>
      <c r="S43" s="3295"/>
      <c r="T43" s="3295"/>
      <c r="U43" s="3295"/>
      <c r="V43" s="1286">
        <f t="shared" si="19"/>
        <v>0</v>
      </c>
      <c r="W43" s="3295"/>
      <c r="X43" s="1287">
        <f t="shared" si="20"/>
        <v>0</v>
      </c>
      <c r="Y43" s="3295"/>
      <c r="Z43" s="1286">
        <f t="shared" si="21"/>
        <v>0</v>
      </c>
      <c r="AA43" s="3295"/>
      <c r="AB43" s="3295"/>
      <c r="AC43" s="3295"/>
      <c r="AD43" s="3295"/>
      <c r="AE43" s="1286">
        <f t="shared" si="15"/>
        <v>0</v>
      </c>
    </row>
    <row r="44" spans="1:31">
      <c r="A44" s="3913"/>
      <c r="B44" s="3296"/>
      <c r="C44" s="2643"/>
      <c r="D44" s="3295"/>
      <c r="E44" s="3295"/>
      <c r="F44" s="3295"/>
      <c r="G44" s="3295"/>
      <c r="H44" s="2640">
        <f t="shared" si="10"/>
        <v>0</v>
      </c>
      <c r="I44" s="3295"/>
      <c r="J44" s="3295"/>
      <c r="K44" s="3295"/>
      <c r="L44" s="3295"/>
      <c r="M44" s="3295"/>
      <c r="N44" s="1303">
        <f t="shared" si="18"/>
        <v>0</v>
      </c>
      <c r="O44" s="3295"/>
      <c r="P44" s="3295"/>
      <c r="Q44" s="3295"/>
      <c r="R44" s="3295"/>
      <c r="S44" s="3295"/>
      <c r="T44" s="3295"/>
      <c r="U44" s="3295"/>
      <c r="V44" s="1286">
        <f t="shared" si="19"/>
        <v>0</v>
      </c>
      <c r="W44" s="3295"/>
      <c r="X44" s="1287">
        <f t="shared" si="20"/>
        <v>0</v>
      </c>
      <c r="Y44" s="3295"/>
      <c r="Z44" s="1286">
        <f t="shared" si="21"/>
        <v>0</v>
      </c>
      <c r="AA44" s="3295"/>
      <c r="AB44" s="3295"/>
      <c r="AC44" s="3295"/>
      <c r="AD44" s="3295"/>
      <c r="AE44" s="1286">
        <f t="shared" si="15"/>
        <v>0</v>
      </c>
    </row>
    <row r="45" spans="1:31">
      <c r="A45" s="3913"/>
      <c r="B45" s="3296"/>
      <c r="C45" s="2643"/>
      <c r="D45" s="3295"/>
      <c r="E45" s="3295"/>
      <c r="F45" s="3295"/>
      <c r="G45" s="3295"/>
      <c r="H45" s="2640">
        <f t="shared" si="10"/>
        <v>0</v>
      </c>
      <c r="I45" s="3295"/>
      <c r="J45" s="3295"/>
      <c r="K45" s="3295"/>
      <c r="L45" s="3295"/>
      <c r="M45" s="3295"/>
      <c r="N45" s="1303">
        <f t="shared" si="18"/>
        <v>0</v>
      </c>
      <c r="O45" s="3295"/>
      <c r="P45" s="3295"/>
      <c r="Q45" s="3295"/>
      <c r="R45" s="3295"/>
      <c r="S45" s="3295"/>
      <c r="T45" s="3295"/>
      <c r="U45" s="3295"/>
      <c r="V45" s="1286">
        <f t="shared" si="19"/>
        <v>0</v>
      </c>
      <c r="W45" s="3295"/>
      <c r="X45" s="1287">
        <f t="shared" si="20"/>
        <v>0</v>
      </c>
      <c r="Y45" s="3295"/>
      <c r="Z45" s="1286">
        <f t="shared" si="21"/>
        <v>0</v>
      </c>
      <c r="AA45" s="3295"/>
      <c r="AB45" s="3295"/>
      <c r="AC45" s="3295"/>
      <c r="AD45" s="3295"/>
      <c r="AE45" s="1286">
        <f t="shared" si="15"/>
        <v>0</v>
      </c>
    </row>
    <row r="46" spans="1:31">
      <c r="A46" s="3913"/>
      <c r="B46" s="3296"/>
      <c r="C46" s="2643"/>
      <c r="D46" s="3295"/>
      <c r="E46" s="3295"/>
      <c r="F46" s="3295"/>
      <c r="G46" s="3295"/>
      <c r="H46" s="2640">
        <f t="shared" si="10"/>
        <v>0</v>
      </c>
      <c r="I46" s="3295"/>
      <c r="J46" s="3295"/>
      <c r="K46" s="3295"/>
      <c r="L46" s="3295"/>
      <c r="M46" s="3295"/>
      <c r="N46" s="1303">
        <f t="shared" si="18"/>
        <v>0</v>
      </c>
      <c r="O46" s="3295"/>
      <c r="P46" s="3295"/>
      <c r="Q46" s="3295"/>
      <c r="R46" s="3295"/>
      <c r="S46" s="3295"/>
      <c r="T46" s="3295"/>
      <c r="U46" s="3295"/>
      <c r="V46" s="1286">
        <f t="shared" si="19"/>
        <v>0</v>
      </c>
      <c r="W46" s="3295"/>
      <c r="X46" s="1287">
        <f t="shared" si="20"/>
        <v>0</v>
      </c>
      <c r="Y46" s="3295"/>
      <c r="Z46" s="1286">
        <f t="shared" si="21"/>
        <v>0</v>
      </c>
      <c r="AA46" s="3295"/>
      <c r="AB46" s="3295"/>
      <c r="AC46" s="3295"/>
      <c r="AD46" s="3295"/>
      <c r="AE46" s="1286">
        <f t="shared" si="15"/>
        <v>0</v>
      </c>
    </row>
    <row r="47" spans="1:31">
      <c r="A47" s="3913"/>
      <c r="B47" s="3296"/>
      <c r="C47" s="2643"/>
      <c r="D47" s="3295"/>
      <c r="E47" s="3295"/>
      <c r="F47" s="3295"/>
      <c r="G47" s="3295"/>
      <c r="H47" s="2640">
        <f t="shared" si="10"/>
        <v>0</v>
      </c>
      <c r="I47" s="3295"/>
      <c r="J47" s="3295"/>
      <c r="K47" s="3295"/>
      <c r="L47" s="3295"/>
      <c r="M47" s="3295"/>
      <c r="N47" s="1303">
        <f t="shared" si="18"/>
        <v>0</v>
      </c>
      <c r="O47" s="3295"/>
      <c r="P47" s="3295"/>
      <c r="Q47" s="3295"/>
      <c r="R47" s="3295"/>
      <c r="S47" s="3295"/>
      <c r="T47" s="3295"/>
      <c r="U47" s="3295"/>
      <c r="V47" s="1286">
        <f t="shared" si="19"/>
        <v>0</v>
      </c>
      <c r="W47" s="3295"/>
      <c r="X47" s="1287">
        <f t="shared" si="20"/>
        <v>0</v>
      </c>
      <c r="Y47" s="3295"/>
      <c r="Z47" s="1286">
        <f t="shared" si="21"/>
        <v>0</v>
      </c>
      <c r="AA47" s="3295"/>
      <c r="AB47" s="3295"/>
      <c r="AC47" s="3295"/>
      <c r="AD47" s="3295"/>
      <c r="AE47" s="1286">
        <f t="shared" si="15"/>
        <v>0</v>
      </c>
    </row>
    <row r="48" spans="1:31">
      <c r="A48" s="3913"/>
      <c r="B48" s="3296"/>
      <c r="C48" s="2643"/>
      <c r="D48" s="3295"/>
      <c r="E48" s="3295"/>
      <c r="F48" s="3295"/>
      <c r="G48" s="3295"/>
      <c r="H48" s="2640">
        <f t="shared" si="10"/>
        <v>0</v>
      </c>
      <c r="I48" s="3295"/>
      <c r="J48" s="3295"/>
      <c r="K48" s="3295"/>
      <c r="L48" s="3295"/>
      <c r="M48" s="3295"/>
      <c r="N48" s="1303">
        <f t="shared" si="18"/>
        <v>0</v>
      </c>
      <c r="O48" s="3295"/>
      <c r="P48" s="3295"/>
      <c r="Q48" s="3295"/>
      <c r="R48" s="3295"/>
      <c r="S48" s="3295"/>
      <c r="T48" s="3295"/>
      <c r="U48" s="3295"/>
      <c r="V48" s="1286">
        <f t="shared" si="19"/>
        <v>0</v>
      </c>
      <c r="W48" s="3295"/>
      <c r="X48" s="1287">
        <f t="shared" si="20"/>
        <v>0</v>
      </c>
      <c r="Y48" s="3295"/>
      <c r="Z48" s="1286">
        <f t="shared" si="21"/>
        <v>0</v>
      </c>
      <c r="AA48" s="3295"/>
      <c r="AB48" s="3295"/>
      <c r="AC48" s="3295"/>
      <c r="AD48" s="3295"/>
      <c r="AE48" s="1286">
        <f t="shared" si="15"/>
        <v>0</v>
      </c>
    </row>
    <row r="49" spans="1:31">
      <c r="A49" s="3913"/>
      <c r="B49" s="3296"/>
      <c r="C49" s="2643"/>
      <c r="D49" s="3295"/>
      <c r="E49" s="3295"/>
      <c r="F49" s="3295"/>
      <c r="G49" s="3295"/>
      <c r="H49" s="2640">
        <f t="shared" si="10"/>
        <v>0</v>
      </c>
      <c r="I49" s="3295"/>
      <c r="J49" s="3295"/>
      <c r="K49" s="3295"/>
      <c r="L49" s="3295"/>
      <c r="M49" s="3295"/>
      <c r="N49" s="1303">
        <f t="shared" si="18"/>
        <v>0</v>
      </c>
      <c r="O49" s="3295"/>
      <c r="P49" s="3295"/>
      <c r="Q49" s="3295"/>
      <c r="R49" s="3295"/>
      <c r="S49" s="3295"/>
      <c r="T49" s="3295"/>
      <c r="U49" s="3295"/>
      <c r="V49" s="1286">
        <f t="shared" si="19"/>
        <v>0</v>
      </c>
      <c r="W49" s="3295"/>
      <c r="X49" s="1287">
        <f t="shared" si="20"/>
        <v>0</v>
      </c>
      <c r="Y49" s="3295"/>
      <c r="Z49" s="1286">
        <f t="shared" si="21"/>
        <v>0</v>
      </c>
      <c r="AA49" s="3295"/>
      <c r="AB49" s="3295"/>
      <c r="AC49" s="3295"/>
      <c r="AD49" s="3295"/>
      <c r="AE49" s="1286">
        <f t="shared" si="15"/>
        <v>0</v>
      </c>
    </row>
    <row r="50" spans="1:31">
      <c r="A50" s="3913"/>
      <c r="B50" s="3296"/>
      <c r="C50" s="2643"/>
      <c r="D50" s="3295"/>
      <c r="E50" s="3295"/>
      <c r="F50" s="3295"/>
      <c r="G50" s="3295"/>
      <c r="H50" s="2640">
        <f t="shared" si="10"/>
        <v>0</v>
      </c>
      <c r="I50" s="3295"/>
      <c r="J50" s="3295"/>
      <c r="K50" s="3295"/>
      <c r="L50" s="3295"/>
      <c r="M50" s="3295"/>
      <c r="N50" s="1303">
        <f t="shared" si="18"/>
        <v>0</v>
      </c>
      <c r="O50" s="3295"/>
      <c r="P50" s="3295"/>
      <c r="Q50" s="3295"/>
      <c r="R50" s="3295"/>
      <c r="S50" s="3295"/>
      <c r="T50" s="3295"/>
      <c r="U50" s="3295"/>
      <c r="V50" s="1286">
        <f t="shared" si="19"/>
        <v>0</v>
      </c>
      <c r="W50" s="3295"/>
      <c r="X50" s="1287">
        <f t="shared" si="20"/>
        <v>0</v>
      </c>
      <c r="Y50" s="3295"/>
      <c r="Z50" s="1286">
        <f t="shared" si="21"/>
        <v>0</v>
      </c>
      <c r="AA50" s="3295"/>
      <c r="AB50" s="3295"/>
      <c r="AC50" s="3295"/>
      <c r="AD50" s="3295"/>
      <c r="AE50" s="1286">
        <f t="shared" si="15"/>
        <v>0</v>
      </c>
    </row>
    <row r="51" spans="1:31">
      <c r="A51" s="3913"/>
      <c r="B51" s="3296"/>
      <c r="C51" s="2643"/>
      <c r="D51" s="3295"/>
      <c r="E51" s="3295"/>
      <c r="F51" s="3295"/>
      <c r="G51" s="3295"/>
      <c r="H51" s="2640">
        <f t="shared" si="10"/>
        <v>0</v>
      </c>
      <c r="I51" s="3295"/>
      <c r="J51" s="3295"/>
      <c r="K51" s="3295"/>
      <c r="L51" s="3295"/>
      <c r="M51" s="3295"/>
      <c r="N51" s="1303">
        <f t="shared" si="18"/>
        <v>0</v>
      </c>
      <c r="O51" s="3295"/>
      <c r="P51" s="3295"/>
      <c r="Q51" s="3295"/>
      <c r="R51" s="3295"/>
      <c r="S51" s="3295"/>
      <c r="T51" s="3295"/>
      <c r="U51" s="3295"/>
      <c r="V51" s="1286">
        <f t="shared" si="19"/>
        <v>0</v>
      </c>
      <c r="W51" s="3295"/>
      <c r="X51" s="1287">
        <f t="shared" si="20"/>
        <v>0</v>
      </c>
      <c r="Y51" s="3295"/>
      <c r="Z51" s="1286">
        <f t="shared" si="21"/>
        <v>0</v>
      </c>
      <c r="AA51" s="3295"/>
      <c r="AB51" s="3295"/>
      <c r="AC51" s="3295"/>
      <c r="AD51" s="3295"/>
      <c r="AE51" s="1286">
        <f t="shared" si="15"/>
        <v>0</v>
      </c>
    </row>
    <row r="52" spans="1:31">
      <c r="A52" s="3913"/>
      <c r="B52" s="3296"/>
      <c r="C52" s="2643"/>
      <c r="D52" s="3295"/>
      <c r="E52" s="3295"/>
      <c r="F52" s="3295"/>
      <c r="G52" s="3295"/>
      <c r="H52" s="2640">
        <f t="shared" si="10"/>
        <v>0</v>
      </c>
      <c r="I52" s="3295"/>
      <c r="J52" s="3295"/>
      <c r="K52" s="3295"/>
      <c r="L52" s="3295"/>
      <c r="M52" s="3295"/>
      <c r="N52" s="1303">
        <f t="shared" si="18"/>
        <v>0</v>
      </c>
      <c r="O52" s="3295"/>
      <c r="P52" s="3295"/>
      <c r="Q52" s="3295"/>
      <c r="R52" s="3295"/>
      <c r="S52" s="3295"/>
      <c r="T52" s="3295"/>
      <c r="U52" s="3295"/>
      <c r="V52" s="1286">
        <f t="shared" si="19"/>
        <v>0</v>
      </c>
      <c r="W52" s="3295"/>
      <c r="X52" s="1287">
        <f t="shared" si="20"/>
        <v>0</v>
      </c>
      <c r="Y52" s="3295"/>
      <c r="Z52" s="1286">
        <f t="shared" si="21"/>
        <v>0</v>
      </c>
      <c r="AA52" s="3295"/>
      <c r="AB52" s="3295"/>
      <c r="AC52" s="3295"/>
      <c r="AD52" s="3295"/>
      <c r="AE52" s="1286">
        <f t="shared" si="15"/>
        <v>0</v>
      </c>
    </row>
    <row r="53" spans="1:31">
      <c r="A53" s="3913"/>
      <c r="B53" s="3296"/>
      <c r="C53" s="2643"/>
      <c r="D53" s="3295"/>
      <c r="E53" s="3295"/>
      <c r="F53" s="3295"/>
      <c r="G53" s="3295"/>
      <c r="H53" s="2640">
        <f t="shared" si="10"/>
        <v>0</v>
      </c>
      <c r="I53" s="3295"/>
      <c r="J53" s="3295"/>
      <c r="K53" s="3295"/>
      <c r="L53" s="3295"/>
      <c r="M53" s="3295"/>
      <c r="N53" s="1303">
        <f t="shared" si="18"/>
        <v>0</v>
      </c>
      <c r="O53" s="3295"/>
      <c r="P53" s="3295"/>
      <c r="Q53" s="3295"/>
      <c r="R53" s="3295"/>
      <c r="S53" s="3295"/>
      <c r="T53" s="3295"/>
      <c r="U53" s="3295"/>
      <c r="V53" s="1286">
        <f t="shared" si="19"/>
        <v>0</v>
      </c>
      <c r="W53" s="3295"/>
      <c r="X53" s="1287">
        <f t="shared" si="20"/>
        <v>0</v>
      </c>
      <c r="Y53" s="3295"/>
      <c r="Z53" s="1286">
        <f t="shared" si="21"/>
        <v>0</v>
      </c>
      <c r="AA53" s="3295"/>
      <c r="AB53" s="3295"/>
      <c r="AC53" s="3295"/>
      <c r="AD53" s="3295"/>
      <c r="AE53" s="1286">
        <f t="shared" si="15"/>
        <v>0</v>
      </c>
    </row>
    <row r="54" spans="1:31">
      <c r="A54" s="3913"/>
      <c r="B54" s="3296"/>
      <c r="C54" s="2643"/>
      <c r="D54" s="3295"/>
      <c r="E54" s="3295"/>
      <c r="F54" s="3295"/>
      <c r="G54" s="3295"/>
      <c r="H54" s="2640">
        <f t="shared" si="10"/>
        <v>0</v>
      </c>
      <c r="I54" s="3295"/>
      <c r="J54" s="3295"/>
      <c r="K54" s="3295"/>
      <c r="L54" s="3295"/>
      <c r="M54" s="3295"/>
      <c r="N54" s="1303">
        <f t="shared" si="18"/>
        <v>0</v>
      </c>
      <c r="O54" s="3295"/>
      <c r="P54" s="3295"/>
      <c r="Q54" s="3295"/>
      <c r="R54" s="3295"/>
      <c r="S54" s="3295"/>
      <c r="T54" s="3295"/>
      <c r="U54" s="3295"/>
      <c r="V54" s="1286">
        <f t="shared" si="19"/>
        <v>0</v>
      </c>
      <c r="W54" s="3295"/>
      <c r="X54" s="1287">
        <f t="shared" si="20"/>
        <v>0</v>
      </c>
      <c r="Y54" s="3295"/>
      <c r="Z54" s="1286">
        <f t="shared" si="21"/>
        <v>0</v>
      </c>
      <c r="AA54" s="3295"/>
      <c r="AB54" s="3295"/>
      <c r="AC54" s="3295"/>
      <c r="AD54" s="3295"/>
      <c r="AE54" s="1286">
        <f t="shared" si="15"/>
        <v>0</v>
      </c>
    </row>
    <row r="55" spans="1:31">
      <c r="A55" s="3913"/>
      <c r="B55" s="3296"/>
      <c r="C55" s="2643"/>
      <c r="D55" s="3295"/>
      <c r="E55" s="3295"/>
      <c r="F55" s="3295"/>
      <c r="G55" s="3295"/>
      <c r="H55" s="2640">
        <f t="shared" si="10"/>
        <v>0</v>
      </c>
      <c r="I55" s="3295"/>
      <c r="J55" s="3295"/>
      <c r="K55" s="3295"/>
      <c r="L55" s="3295"/>
      <c r="M55" s="3295"/>
      <c r="N55" s="1303">
        <f t="shared" si="18"/>
        <v>0</v>
      </c>
      <c r="O55" s="3295"/>
      <c r="P55" s="3295"/>
      <c r="Q55" s="3295"/>
      <c r="R55" s="3295"/>
      <c r="S55" s="3295"/>
      <c r="T55" s="3295"/>
      <c r="U55" s="3295"/>
      <c r="V55" s="1286">
        <f t="shared" si="19"/>
        <v>0</v>
      </c>
      <c r="W55" s="3295"/>
      <c r="X55" s="1287">
        <f t="shared" si="20"/>
        <v>0</v>
      </c>
      <c r="Y55" s="3295"/>
      <c r="Z55" s="1286">
        <f t="shared" si="21"/>
        <v>0</v>
      </c>
      <c r="AA55" s="3295"/>
      <c r="AB55" s="3295"/>
      <c r="AC55" s="3295"/>
      <c r="AD55" s="3295"/>
      <c r="AE55" s="1286">
        <f t="shared" si="15"/>
        <v>0</v>
      </c>
    </row>
    <row r="56" spans="1:31">
      <c r="A56" s="3913"/>
      <c r="B56" s="3296"/>
      <c r="C56" s="2643"/>
      <c r="D56" s="3295"/>
      <c r="E56" s="3295"/>
      <c r="F56" s="3295"/>
      <c r="G56" s="3295"/>
      <c r="H56" s="2640">
        <f t="shared" si="10"/>
        <v>0</v>
      </c>
      <c r="I56" s="3295"/>
      <c r="J56" s="3295"/>
      <c r="K56" s="3295"/>
      <c r="L56" s="3295"/>
      <c r="M56" s="3295"/>
      <c r="N56" s="1303">
        <f t="shared" si="18"/>
        <v>0</v>
      </c>
      <c r="O56" s="3295"/>
      <c r="P56" s="3295"/>
      <c r="Q56" s="3295"/>
      <c r="R56" s="3295"/>
      <c r="S56" s="3295"/>
      <c r="T56" s="3295"/>
      <c r="U56" s="3295"/>
      <c r="V56" s="1286">
        <f t="shared" si="19"/>
        <v>0</v>
      </c>
      <c r="W56" s="3295"/>
      <c r="X56" s="1287">
        <f t="shared" si="20"/>
        <v>0</v>
      </c>
      <c r="Y56" s="3295"/>
      <c r="Z56" s="1286">
        <f t="shared" si="21"/>
        <v>0</v>
      </c>
      <c r="AA56" s="3295"/>
      <c r="AB56" s="3295"/>
      <c r="AC56" s="3295"/>
      <c r="AD56" s="3295"/>
      <c r="AE56" s="1286">
        <f t="shared" si="15"/>
        <v>0</v>
      </c>
    </row>
    <row r="57" spans="1:31">
      <c r="A57" s="3913"/>
      <c r="B57" s="3296"/>
      <c r="C57" s="2643"/>
      <c r="D57" s="3295"/>
      <c r="E57" s="3295"/>
      <c r="F57" s="3295"/>
      <c r="G57" s="3295"/>
      <c r="H57" s="2640">
        <f t="shared" si="10"/>
        <v>0</v>
      </c>
      <c r="I57" s="3295"/>
      <c r="J57" s="3295"/>
      <c r="K57" s="3295"/>
      <c r="L57" s="3295"/>
      <c r="M57" s="3295"/>
      <c r="N57" s="1303">
        <f t="shared" si="18"/>
        <v>0</v>
      </c>
      <c r="O57" s="3295"/>
      <c r="P57" s="3295"/>
      <c r="Q57" s="3295"/>
      <c r="R57" s="3295"/>
      <c r="S57" s="3295"/>
      <c r="T57" s="3295"/>
      <c r="U57" s="3295"/>
      <c r="V57" s="1286">
        <f t="shared" si="19"/>
        <v>0</v>
      </c>
      <c r="W57" s="3295"/>
      <c r="X57" s="1287">
        <f t="shared" si="20"/>
        <v>0</v>
      </c>
      <c r="Y57" s="3295"/>
      <c r="Z57" s="1286">
        <f t="shared" si="21"/>
        <v>0</v>
      </c>
      <c r="AA57" s="3295"/>
      <c r="AB57" s="3295"/>
      <c r="AC57" s="3295"/>
      <c r="AD57" s="3295"/>
      <c r="AE57" s="1286">
        <f t="shared" si="15"/>
        <v>0</v>
      </c>
    </row>
    <row r="58" spans="1:31">
      <c r="A58" s="3914"/>
      <c r="B58" s="3296"/>
      <c r="C58" s="2643"/>
      <c r="D58" s="3295"/>
      <c r="E58" s="3295"/>
      <c r="F58" s="3295"/>
      <c r="G58" s="3295"/>
      <c r="H58" s="2640">
        <f t="shared" si="10"/>
        <v>0</v>
      </c>
      <c r="I58" s="3295"/>
      <c r="J58" s="3295"/>
      <c r="K58" s="3295"/>
      <c r="L58" s="3295"/>
      <c r="M58" s="3295"/>
      <c r="N58" s="1303">
        <f t="shared" si="18"/>
        <v>0</v>
      </c>
      <c r="O58" s="3295"/>
      <c r="P58" s="3295"/>
      <c r="Q58" s="3295"/>
      <c r="R58" s="3295"/>
      <c r="S58" s="3295"/>
      <c r="T58" s="3295"/>
      <c r="U58" s="3295"/>
      <c r="V58" s="1286"/>
      <c r="W58" s="3295"/>
      <c r="X58" s="1287"/>
      <c r="Y58" s="3295"/>
      <c r="Z58" s="1286"/>
      <c r="AA58" s="3295"/>
      <c r="AB58" s="3295"/>
      <c r="AC58" s="3295"/>
      <c r="AD58" s="3295"/>
      <c r="AE58" s="1286">
        <f t="shared" si="15"/>
        <v>0</v>
      </c>
    </row>
    <row r="59" spans="1:31">
      <c r="A59" s="3913"/>
      <c r="B59" s="531" t="str">
        <f>+B38</f>
        <v>Sub-total</v>
      </c>
      <c r="C59" s="530"/>
      <c r="D59" s="1318">
        <f t="shared" ref="D59:AD59" si="22">SUM(D39:D58)</f>
        <v>0</v>
      </c>
      <c r="E59" s="1318">
        <f t="shared" si="22"/>
        <v>0</v>
      </c>
      <c r="F59" s="1318">
        <f t="shared" si="22"/>
        <v>0</v>
      </c>
      <c r="G59" s="1319">
        <f t="shared" si="22"/>
        <v>0</v>
      </c>
      <c r="H59" s="1313">
        <f t="shared" si="22"/>
        <v>0</v>
      </c>
      <c r="I59" s="1320">
        <f t="shared" si="22"/>
        <v>0</v>
      </c>
      <c r="J59" s="1318">
        <f t="shared" si="22"/>
        <v>0</v>
      </c>
      <c r="K59" s="1318">
        <f t="shared" si="22"/>
        <v>0</v>
      </c>
      <c r="L59" s="1318">
        <f t="shared" si="22"/>
        <v>0</v>
      </c>
      <c r="M59" s="1319">
        <f t="shared" si="22"/>
        <v>0</v>
      </c>
      <c r="N59" s="1313">
        <f t="shared" si="22"/>
        <v>0</v>
      </c>
      <c r="O59" s="1321">
        <f t="shared" si="22"/>
        <v>0</v>
      </c>
      <c r="P59" s="1318">
        <f t="shared" si="22"/>
        <v>0</v>
      </c>
      <c r="Q59" s="1318">
        <f t="shared" si="22"/>
        <v>0</v>
      </c>
      <c r="R59" s="1318">
        <f t="shared" si="22"/>
        <v>0</v>
      </c>
      <c r="S59" s="1318">
        <f t="shared" si="22"/>
        <v>0</v>
      </c>
      <c r="T59" s="1318">
        <f t="shared" si="22"/>
        <v>0</v>
      </c>
      <c r="U59" s="1318">
        <f t="shared" si="22"/>
        <v>0</v>
      </c>
      <c r="V59" s="1286">
        <f t="shared" si="22"/>
        <v>0</v>
      </c>
      <c r="W59" s="1316">
        <f t="shared" si="22"/>
        <v>0</v>
      </c>
      <c r="X59" s="1317">
        <f t="shared" si="22"/>
        <v>0</v>
      </c>
      <c r="Y59" s="1316">
        <f t="shared" si="22"/>
        <v>0</v>
      </c>
      <c r="Z59" s="1286">
        <f t="shared" si="22"/>
        <v>0</v>
      </c>
      <c r="AA59" s="1318">
        <f t="shared" si="22"/>
        <v>0</v>
      </c>
      <c r="AB59" s="1318">
        <f t="shared" si="22"/>
        <v>0</v>
      </c>
      <c r="AC59" s="1318">
        <f t="shared" si="22"/>
        <v>0</v>
      </c>
      <c r="AD59" s="1318">
        <f t="shared" si="22"/>
        <v>0</v>
      </c>
      <c r="AE59" s="1286">
        <f t="shared" si="15"/>
        <v>0</v>
      </c>
    </row>
    <row r="60" spans="1:31">
      <c r="A60" s="3913"/>
      <c r="B60" s="3292" t="s">
        <v>2881</v>
      </c>
      <c r="C60" s="2644"/>
      <c r="D60" s="3295"/>
      <c r="E60" s="3295"/>
      <c r="F60" s="3295"/>
      <c r="G60" s="3295"/>
      <c r="H60" s="2640">
        <f t="shared" ref="H60:H89" si="23">+SUM(D60:G60)</f>
        <v>0</v>
      </c>
      <c r="I60" s="3295"/>
      <c r="J60" s="3295"/>
      <c r="K60" s="3295"/>
      <c r="L60" s="3295"/>
      <c r="M60" s="3295"/>
      <c r="N60" s="1303">
        <f t="shared" ref="N60:N89" si="24">SUM(H60:M60)</f>
        <v>0</v>
      </c>
      <c r="O60" s="3295"/>
      <c r="P60" s="3295"/>
      <c r="Q60" s="3295"/>
      <c r="R60" s="3295"/>
      <c r="S60" s="3295"/>
      <c r="T60" s="3295"/>
      <c r="U60" s="3295"/>
      <c r="V60" s="1286">
        <f t="shared" ref="V60:V89" si="25">SUM(O60:U60)</f>
        <v>0</v>
      </c>
      <c r="W60" s="3295"/>
      <c r="X60" s="1287">
        <f t="shared" ref="X60:X89" si="26">+W60+V60</f>
        <v>0</v>
      </c>
      <c r="Y60" s="3295"/>
      <c r="Z60" s="1286">
        <f t="shared" ref="Z60:Z89" si="27">+Y60+X60+N60</f>
        <v>0</v>
      </c>
      <c r="AA60" s="3295"/>
      <c r="AB60" s="3295"/>
      <c r="AC60" s="3295"/>
      <c r="AD60" s="3295"/>
      <c r="AE60" s="1286">
        <f t="shared" si="15"/>
        <v>0</v>
      </c>
    </row>
    <row r="61" spans="1:31">
      <c r="A61" s="3913"/>
      <c r="B61" s="3296"/>
      <c r="C61" s="2643"/>
      <c r="D61" s="3295"/>
      <c r="E61" s="3295"/>
      <c r="F61" s="3295"/>
      <c r="G61" s="3295"/>
      <c r="H61" s="2640">
        <f t="shared" si="23"/>
        <v>0</v>
      </c>
      <c r="I61" s="3295"/>
      <c r="J61" s="3295"/>
      <c r="K61" s="3295"/>
      <c r="L61" s="3295"/>
      <c r="M61" s="3295"/>
      <c r="N61" s="1303">
        <f t="shared" si="24"/>
        <v>0</v>
      </c>
      <c r="O61" s="3295"/>
      <c r="P61" s="3295"/>
      <c r="Q61" s="3295"/>
      <c r="R61" s="3295"/>
      <c r="S61" s="3295"/>
      <c r="T61" s="3295"/>
      <c r="U61" s="3295"/>
      <c r="V61" s="1286">
        <f t="shared" si="25"/>
        <v>0</v>
      </c>
      <c r="W61" s="3295"/>
      <c r="X61" s="1287">
        <f t="shared" si="26"/>
        <v>0</v>
      </c>
      <c r="Y61" s="3295"/>
      <c r="Z61" s="1286">
        <f t="shared" si="27"/>
        <v>0</v>
      </c>
      <c r="AA61" s="3295"/>
      <c r="AB61" s="3295"/>
      <c r="AC61" s="3295"/>
      <c r="AD61" s="3295"/>
      <c r="AE61" s="1286">
        <f t="shared" si="15"/>
        <v>0</v>
      </c>
    </row>
    <row r="62" spans="1:31">
      <c r="A62" s="3914"/>
      <c r="B62" s="3296"/>
      <c r="C62" s="2643"/>
      <c r="D62" s="3295"/>
      <c r="E62" s="3295"/>
      <c r="F62" s="3295"/>
      <c r="G62" s="3295"/>
      <c r="H62" s="2640">
        <f t="shared" si="23"/>
        <v>0</v>
      </c>
      <c r="I62" s="3295"/>
      <c r="J62" s="3295"/>
      <c r="K62" s="3295"/>
      <c r="L62" s="3295"/>
      <c r="M62" s="3295"/>
      <c r="N62" s="1303">
        <f t="shared" si="24"/>
        <v>0</v>
      </c>
      <c r="O62" s="3295"/>
      <c r="P62" s="3295"/>
      <c r="Q62" s="3295"/>
      <c r="R62" s="3295"/>
      <c r="S62" s="3295"/>
      <c r="T62" s="3295"/>
      <c r="U62" s="3295"/>
      <c r="V62" s="1286">
        <f t="shared" si="25"/>
        <v>0</v>
      </c>
      <c r="W62" s="3295"/>
      <c r="X62" s="1287">
        <f t="shared" si="26"/>
        <v>0</v>
      </c>
      <c r="Y62" s="3295"/>
      <c r="Z62" s="1286">
        <f t="shared" si="27"/>
        <v>0</v>
      </c>
      <c r="AA62" s="3295"/>
      <c r="AB62" s="3295"/>
      <c r="AC62" s="3295"/>
      <c r="AD62" s="3295"/>
      <c r="AE62" s="1286">
        <f t="shared" si="15"/>
        <v>0</v>
      </c>
    </row>
    <row r="63" spans="1:31">
      <c r="A63" s="3914"/>
      <c r="B63" s="3296"/>
      <c r="C63" s="2643"/>
      <c r="D63" s="3295"/>
      <c r="E63" s="3295"/>
      <c r="F63" s="3295"/>
      <c r="G63" s="3295"/>
      <c r="H63" s="2640">
        <f t="shared" si="23"/>
        <v>0</v>
      </c>
      <c r="I63" s="3295"/>
      <c r="J63" s="3295"/>
      <c r="K63" s="3295"/>
      <c r="L63" s="3295"/>
      <c r="M63" s="3295"/>
      <c r="N63" s="1303">
        <f t="shared" si="24"/>
        <v>0</v>
      </c>
      <c r="O63" s="3295"/>
      <c r="P63" s="3295"/>
      <c r="Q63" s="3295"/>
      <c r="R63" s="3295"/>
      <c r="S63" s="3295"/>
      <c r="T63" s="3295"/>
      <c r="U63" s="3295"/>
      <c r="V63" s="1286">
        <f t="shared" si="25"/>
        <v>0</v>
      </c>
      <c r="W63" s="3295"/>
      <c r="X63" s="1287">
        <f t="shared" si="26"/>
        <v>0</v>
      </c>
      <c r="Y63" s="3295"/>
      <c r="Z63" s="1286">
        <f t="shared" si="27"/>
        <v>0</v>
      </c>
      <c r="AA63" s="3295"/>
      <c r="AB63" s="3295"/>
      <c r="AC63" s="3295"/>
      <c r="AD63" s="3295"/>
      <c r="AE63" s="1286">
        <f t="shared" si="15"/>
        <v>0</v>
      </c>
    </row>
    <row r="64" spans="1:31">
      <c r="A64" s="3914"/>
      <c r="B64" s="3296"/>
      <c r="C64" s="2643"/>
      <c r="D64" s="3295"/>
      <c r="E64" s="3295"/>
      <c r="F64" s="3295"/>
      <c r="G64" s="3295"/>
      <c r="H64" s="2640">
        <f t="shared" si="23"/>
        <v>0</v>
      </c>
      <c r="I64" s="3295"/>
      <c r="J64" s="3295"/>
      <c r="K64" s="3295"/>
      <c r="L64" s="3295"/>
      <c r="M64" s="3295"/>
      <c r="N64" s="1303">
        <f t="shared" si="24"/>
        <v>0</v>
      </c>
      <c r="O64" s="3295"/>
      <c r="P64" s="3295"/>
      <c r="Q64" s="3295"/>
      <c r="R64" s="3295"/>
      <c r="S64" s="3295"/>
      <c r="T64" s="3295"/>
      <c r="U64" s="3295"/>
      <c r="V64" s="1286">
        <f t="shared" si="25"/>
        <v>0</v>
      </c>
      <c r="W64" s="3295"/>
      <c r="X64" s="1287">
        <f t="shared" si="26"/>
        <v>0</v>
      </c>
      <c r="Y64" s="3295"/>
      <c r="Z64" s="1286">
        <f t="shared" si="27"/>
        <v>0</v>
      </c>
      <c r="AA64" s="3295"/>
      <c r="AB64" s="3295"/>
      <c r="AC64" s="3295"/>
      <c r="AD64" s="3295"/>
      <c r="AE64" s="1286">
        <f t="shared" si="15"/>
        <v>0</v>
      </c>
    </row>
    <row r="65" spans="1:31">
      <c r="A65" s="3914"/>
      <c r="B65" s="3296"/>
      <c r="C65" s="2643"/>
      <c r="D65" s="3295"/>
      <c r="E65" s="3295"/>
      <c r="F65" s="3295"/>
      <c r="G65" s="3295"/>
      <c r="H65" s="2640">
        <f t="shared" si="23"/>
        <v>0</v>
      </c>
      <c r="I65" s="3295"/>
      <c r="J65" s="3295"/>
      <c r="K65" s="3295"/>
      <c r="L65" s="3295"/>
      <c r="M65" s="3295"/>
      <c r="N65" s="1303">
        <f t="shared" si="24"/>
        <v>0</v>
      </c>
      <c r="O65" s="3295"/>
      <c r="P65" s="3295"/>
      <c r="Q65" s="3295"/>
      <c r="R65" s="3295"/>
      <c r="S65" s="3295"/>
      <c r="T65" s="3295"/>
      <c r="U65" s="3295"/>
      <c r="V65" s="1286">
        <f t="shared" si="25"/>
        <v>0</v>
      </c>
      <c r="W65" s="3295"/>
      <c r="X65" s="1287">
        <f t="shared" si="26"/>
        <v>0</v>
      </c>
      <c r="Y65" s="3295"/>
      <c r="Z65" s="1286">
        <f t="shared" si="27"/>
        <v>0</v>
      </c>
      <c r="AA65" s="3295"/>
      <c r="AB65" s="3295"/>
      <c r="AC65" s="3295"/>
      <c r="AD65" s="3295"/>
      <c r="AE65" s="1286">
        <f t="shared" si="15"/>
        <v>0</v>
      </c>
    </row>
    <row r="66" spans="1:31">
      <c r="A66" s="3914"/>
      <c r="B66" s="3296"/>
      <c r="C66" s="2643"/>
      <c r="D66" s="3295"/>
      <c r="E66" s="3295"/>
      <c r="F66" s="3295"/>
      <c r="G66" s="3295"/>
      <c r="H66" s="2640">
        <f t="shared" si="23"/>
        <v>0</v>
      </c>
      <c r="I66" s="3295"/>
      <c r="J66" s="3295"/>
      <c r="K66" s="3295"/>
      <c r="L66" s="3295"/>
      <c r="M66" s="3295"/>
      <c r="N66" s="1303">
        <f t="shared" si="24"/>
        <v>0</v>
      </c>
      <c r="O66" s="3295"/>
      <c r="P66" s="3295"/>
      <c r="Q66" s="3295"/>
      <c r="R66" s="3295"/>
      <c r="S66" s="3295"/>
      <c r="T66" s="3295"/>
      <c r="U66" s="3295"/>
      <c r="V66" s="1286">
        <f t="shared" si="25"/>
        <v>0</v>
      </c>
      <c r="W66" s="3295"/>
      <c r="X66" s="1287">
        <f t="shared" si="26"/>
        <v>0</v>
      </c>
      <c r="Y66" s="3295"/>
      <c r="Z66" s="1286">
        <f t="shared" si="27"/>
        <v>0</v>
      </c>
      <c r="AA66" s="3295"/>
      <c r="AB66" s="3295"/>
      <c r="AC66" s="3295"/>
      <c r="AD66" s="3295"/>
      <c r="AE66" s="1286">
        <f t="shared" si="15"/>
        <v>0</v>
      </c>
    </row>
    <row r="67" spans="1:31">
      <c r="A67" s="3914"/>
      <c r="B67" s="3296"/>
      <c r="C67" s="2643"/>
      <c r="D67" s="3295"/>
      <c r="E67" s="3295"/>
      <c r="F67" s="3295"/>
      <c r="G67" s="3295"/>
      <c r="H67" s="2640">
        <f t="shared" si="23"/>
        <v>0</v>
      </c>
      <c r="I67" s="3295"/>
      <c r="J67" s="3295"/>
      <c r="K67" s="3295"/>
      <c r="L67" s="3295"/>
      <c r="M67" s="3295"/>
      <c r="N67" s="1303">
        <f t="shared" si="24"/>
        <v>0</v>
      </c>
      <c r="O67" s="3295"/>
      <c r="P67" s="3295"/>
      <c r="Q67" s="3295"/>
      <c r="R67" s="3295"/>
      <c r="S67" s="3295"/>
      <c r="T67" s="3295"/>
      <c r="U67" s="3295"/>
      <c r="V67" s="1286">
        <f t="shared" si="25"/>
        <v>0</v>
      </c>
      <c r="W67" s="3295"/>
      <c r="X67" s="1287">
        <f t="shared" si="26"/>
        <v>0</v>
      </c>
      <c r="Y67" s="3295"/>
      <c r="Z67" s="1286">
        <f t="shared" si="27"/>
        <v>0</v>
      </c>
      <c r="AA67" s="3295"/>
      <c r="AB67" s="3295"/>
      <c r="AC67" s="3295"/>
      <c r="AD67" s="3295"/>
      <c r="AE67" s="1286">
        <f t="shared" si="15"/>
        <v>0</v>
      </c>
    </row>
    <row r="68" spans="1:31">
      <c r="A68" s="3914"/>
      <c r="B68" s="3296"/>
      <c r="C68" s="2643"/>
      <c r="D68" s="3295"/>
      <c r="E68" s="3295"/>
      <c r="F68" s="3295"/>
      <c r="G68" s="3295"/>
      <c r="H68" s="2640">
        <f t="shared" si="23"/>
        <v>0</v>
      </c>
      <c r="I68" s="3295"/>
      <c r="J68" s="3295"/>
      <c r="K68" s="3295"/>
      <c r="L68" s="3295"/>
      <c r="M68" s="3295"/>
      <c r="N68" s="1303">
        <f t="shared" si="24"/>
        <v>0</v>
      </c>
      <c r="O68" s="3295"/>
      <c r="P68" s="3295"/>
      <c r="Q68" s="3295"/>
      <c r="R68" s="3295"/>
      <c r="S68" s="3295"/>
      <c r="T68" s="3295"/>
      <c r="U68" s="3295"/>
      <c r="V68" s="1286">
        <f t="shared" si="25"/>
        <v>0</v>
      </c>
      <c r="W68" s="3295"/>
      <c r="X68" s="1287">
        <f t="shared" si="26"/>
        <v>0</v>
      </c>
      <c r="Y68" s="3295"/>
      <c r="Z68" s="1286">
        <f t="shared" si="27"/>
        <v>0</v>
      </c>
      <c r="AA68" s="3295"/>
      <c r="AB68" s="3295"/>
      <c r="AC68" s="3295"/>
      <c r="AD68" s="3295"/>
      <c r="AE68" s="1286">
        <f t="shared" si="15"/>
        <v>0</v>
      </c>
    </row>
    <row r="69" spans="1:31">
      <c r="A69" s="3914"/>
      <c r="B69" s="3296"/>
      <c r="C69" s="2643"/>
      <c r="D69" s="3295"/>
      <c r="E69" s="3295"/>
      <c r="F69" s="3295"/>
      <c r="G69" s="3295"/>
      <c r="H69" s="2640">
        <f t="shared" si="23"/>
        <v>0</v>
      </c>
      <c r="I69" s="3295"/>
      <c r="J69" s="3295"/>
      <c r="K69" s="3295"/>
      <c r="L69" s="3295"/>
      <c r="M69" s="3295"/>
      <c r="N69" s="1303">
        <f t="shared" si="24"/>
        <v>0</v>
      </c>
      <c r="O69" s="3295"/>
      <c r="P69" s="3295"/>
      <c r="Q69" s="3295"/>
      <c r="R69" s="3295"/>
      <c r="S69" s="3295"/>
      <c r="T69" s="3295"/>
      <c r="U69" s="3295"/>
      <c r="V69" s="1286">
        <f t="shared" si="25"/>
        <v>0</v>
      </c>
      <c r="W69" s="3295"/>
      <c r="X69" s="1287">
        <f t="shared" si="26"/>
        <v>0</v>
      </c>
      <c r="Y69" s="3295"/>
      <c r="Z69" s="1286">
        <f t="shared" si="27"/>
        <v>0</v>
      </c>
      <c r="AA69" s="3295"/>
      <c r="AB69" s="3295"/>
      <c r="AC69" s="3295"/>
      <c r="AD69" s="3295"/>
      <c r="AE69" s="1286">
        <f t="shared" si="15"/>
        <v>0</v>
      </c>
    </row>
    <row r="70" spans="1:31">
      <c r="A70" s="3914"/>
      <c r="B70" s="3296"/>
      <c r="C70" s="2643"/>
      <c r="D70" s="3295"/>
      <c r="E70" s="3295"/>
      <c r="F70" s="3295"/>
      <c r="G70" s="3295"/>
      <c r="H70" s="2640">
        <f t="shared" si="23"/>
        <v>0</v>
      </c>
      <c r="I70" s="3295"/>
      <c r="J70" s="3295"/>
      <c r="K70" s="3295"/>
      <c r="L70" s="3295"/>
      <c r="M70" s="3295"/>
      <c r="N70" s="1303">
        <f t="shared" si="24"/>
        <v>0</v>
      </c>
      <c r="O70" s="3295"/>
      <c r="P70" s="3295"/>
      <c r="Q70" s="3295"/>
      <c r="R70" s="3295"/>
      <c r="S70" s="3295"/>
      <c r="T70" s="3295"/>
      <c r="U70" s="3295"/>
      <c r="V70" s="1286">
        <f t="shared" si="25"/>
        <v>0</v>
      </c>
      <c r="W70" s="3295"/>
      <c r="X70" s="1287">
        <f t="shared" si="26"/>
        <v>0</v>
      </c>
      <c r="Y70" s="3295"/>
      <c r="Z70" s="1286">
        <f t="shared" si="27"/>
        <v>0</v>
      </c>
      <c r="AA70" s="3295"/>
      <c r="AB70" s="3295"/>
      <c r="AC70" s="3295"/>
      <c r="AD70" s="3295"/>
      <c r="AE70" s="1286">
        <f t="shared" si="15"/>
        <v>0</v>
      </c>
    </row>
    <row r="71" spans="1:31">
      <c r="A71" s="3914"/>
      <c r="B71" s="3296"/>
      <c r="C71" s="2643"/>
      <c r="D71" s="3295"/>
      <c r="E71" s="3295"/>
      <c r="F71" s="3295"/>
      <c r="G71" s="3295"/>
      <c r="H71" s="2640">
        <f t="shared" si="23"/>
        <v>0</v>
      </c>
      <c r="I71" s="3295"/>
      <c r="J71" s="3295"/>
      <c r="K71" s="3295"/>
      <c r="L71" s="3295"/>
      <c r="M71" s="3295"/>
      <c r="N71" s="1303">
        <f t="shared" si="24"/>
        <v>0</v>
      </c>
      <c r="O71" s="3295"/>
      <c r="P71" s="3295"/>
      <c r="Q71" s="3295"/>
      <c r="R71" s="3295"/>
      <c r="S71" s="3295"/>
      <c r="T71" s="3295"/>
      <c r="U71" s="3295"/>
      <c r="V71" s="1286">
        <f t="shared" si="25"/>
        <v>0</v>
      </c>
      <c r="W71" s="3295"/>
      <c r="X71" s="1287">
        <f t="shared" si="26"/>
        <v>0</v>
      </c>
      <c r="Y71" s="3295"/>
      <c r="Z71" s="1286">
        <f t="shared" si="27"/>
        <v>0</v>
      </c>
      <c r="AA71" s="3295"/>
      <c r="AB71" s="3295"/>
      <c r="AC71" s="3295"/>
      <c r="AD71" s="3295"/>
      <c r="AE71" s="1286">
        <f t="shared" si="15"/>
        <v>0</v>
      </c>
    </row>
    <row r="72" spans="1:31">
      <c r="A72" s="3914"/>
      <c r="B72" s="3296"/>
      <c r="C72" s="2643"/>
      <c r="D72" s="3295"/>
      <c r="E72" s="3295"/>
      <c r="F72" s="3295"/>
      <c r="G72" s="3295"/>
      <c r="H72" s="2640">
        <f t="shared" si="23"/>
        <v>0</v>
      </c>
      <c r="I72" s="3295"/>
      <c r="J72" s="3295"/>
      <c r="K72" s="3295"/>
      <c r="L72" s="3295"/>
      <c r="M72" s="3295"/>
      <c r="N72" s="1303">
        <f t="shared" si="24"/>
        <v>0</v>
      </c>
      <c r="O72" s="3295"/>
      <c r="P72" s="3295"/>
      <c r="Q72" s="3295"/>
      <c r="R72" s="3295"/>
      <c r="S72" s="3295"/>
      <c r="T72" s="3295"/>
      <c r="U72" s="3295"/>
      <c r="V72" s="1286">
        <f t="shared" si="25"/>
        <v>0</v>
      </c>
      <c r="W72" s="3295"/>
      <c r="X72" s="1287">
        <f t="shared" si="26"/>
        <v>0</v>
      </c>
      <c r="Y72" s="3295"/>
      <c r="Z72" s="1286">
        <f t="shared" si="27"/>
        <v>0</v>
      </c>
      <c r="AA72" s="3295"/>
      <c r="AB72" s="3295"/>
      <c r="AC72" s="3295"/>
      <c r="AD72" s="3295"/>
      <c r="AE72" s="1286">
        <f t="shared" si="15"/>
        <v>0</v>
      </c>
    </row>
    <row r="73" spans="1:31">
      <c r="A73" s="3914"/>
      <c r="B73" s="3296"/>
      <c r="C73" s="2643"/>
      <c r="D73" s="3295"/>
      <c r="E73" s="3295"/>
      <c r="F73" s="3295"/>
      <c r="G73" s="3295"/>
      <c r="H73" s="2640">
        <f t="shared" si="23"/>
        <v>0</v>
      </c>
      <c r="I73" s="3295"/>
      <c r="J73" s="3295"/>
      <c r="K73" s="3295"/>
      <c r="L73" s="3295"/>
      <c r="M73" s="3295"/>
      <c r="N73" s="1303">
        <f t="shared" si="24"/>
        <v>0</v>
      </c>
      <c r="O73" s="3295"/>
      <c r="P73" s="3295"/>
      <c r="Q73" s="3295"/>
      <c r="R73" s="3295"/>
      <c r="S73" s="3295"/>
      <c r="T73" s="3295"/>
      <c r="U73" s="3295"/>
      <c r="V73" s="1286">
        <f t="shared" si="25"/>
        <v>0</v>
      </c>
      <c r="W73" s="3295"/>
      <c r="X73" s="1287">
        <f t="shared" si="26"/>
        <v>0</v>
      </c>
      <c r="Y73" s="3295"/>
      <c r="Z73" s="1286">
        <f t="shared" si="27"/>
        <v>0</v>
      </c>
      <c r="AA73" s="3295"/>
      <c r="AB73" s="3295"/>
      <c r="AC73" s="3295"/>
      <c r="AD73" s="3295"/>
      <c r="AE73" s="1286">
        <f t="shared" si="15"/>
        <v>0</v>
      </c>
    </row>
    <row r="74" spans="1:31">
      <c r="A74" s="3914"/>
      <c r="B74" s="3296"/>
      <c r="C74" s="2643"/>
      <c r="D74" s="3295"/>
      <c r="E74" s="3295"/>
      <c r="F74" s="3295"/>
      <c r="G74" s="3295"/>
      <c r="H74" s="2640">
        <f t="shared" si="23"/>
        <v>0</v>
      </c>
      <c r="I74" s="3295"/>
      <c r="J74" s="3295"/>
      <c r="K74" s="3295"/>
      <c r="L74" s="3295"/>
      <c r="M74" s="3295"/>
      <c r="N74" s="1303">
        <f t="shared" si="24"/>
        <v>0</v>
      </c>
      <c r="O74" s="3295"/>
      <c r="P74" s="3295"/>
      <c r="Q74" s="3295"/>
      <c r="R74" s="3295"/>
      <c r="S74" s="3295"/>
      <c r="T74" s="3295"/>
      <c r="U74" s="3295"/>
      <c r="V74" s="1286">
        <f t="shared" si="25"/>
        <v>0</v>
      </c>
      <c r="W74" s="3295"/>
      <c r="X74" s="1287">
        <f t="shared" si="26"/>
        <v>0</v>
      </c>
      <c r="Y74" s="3295"/>
      <c r="Z74" s="1286">
        <f t="shared" si="27"/>
        <v>0</v>
      </c>
      <c r="AA74" s="3295"/>
      <c r="AB74" s="3295"/>
      <c r="AC74" s="3295"/>
      <c r="AD74" s="3295"/>
      <c r="AE74" s="1286">
        <f t="shared" si="15"/>
        <v>0</v>
      </c>
    </row>
    <row r="75" spans="1:31">
      <c r="A75" s="3914"/>
      <c r="B75" s="3296"/>
      <c r="C75" s="2643"/>
      <c r="D75" s="3295"/>
      <c r="E75" s="3295"/>
      <c r="F75" s="3295"/>
      <c r="G75" s="3295"/>
      <c r="H75" s="2640">
        <f t="shared" si="23"/>
        <v>0</v>
      </c>
      <c r="I75" s="3295"/>
      <c r="J75" s="3295"/>
      <c r="K75" s="3295"/>
      <c r="L75" s="3295"/>
      <c r="M75" s="3295"/>
      <c r="N75" s="1303">
        <f t="shared" si="24"/>
        <v>0</v>
      </c>
      <c r="O75" s="3295"/>
      <c r="P75" s="3295"/>
      <c r="Q75" s="3295"/>
      <c r="R75" s="3295"/>
      <c r="S75" s="3295"/>
      <c r="T75" s="3295"/>
      <c r="U75" s="3295"/>
      <c r="V75" s="1286">
        <f t="shared" si="25"/>
        <v>0</v>
      </c>
      <c r="W75" s="3295"/>
      <c r="X75" s="1287">
        <f t="shared" si="26"/>
        <v>0</v>
      </c>
      <c r="Y75" s="3295"/>
      <c r="Z75" s="1286">
        <f t="shared" si="27"/>
        <v>0</v>
      </c>
      <c r="AA75" s="3295"/>
      <c r="AB75" s="3295"/>
      <c r="AC75" s="3295"/>
      <c r="AD75" s="3295"/>
      <c r="AE75" s="1286">
        <f t="shared" si="15"/>
        <v>0</v>
      </c>
    </row>
    <row r="76" spans="1:31">
      <c r="A76" s="3914"/>
      <c r="B76" s="3296"/>
      <c r="C76" s="2643"/>
      <c r="D76" s="3295"/>
      <c r="E76" s="3295"/>
      <c r="F76" s="3295"/>
      <c r="G76" s="3295"/>
      <c r="H76" s="2640">
        <f t="shared" si="23"/>
        <v>0</v>
      </c>
      <c r="I76" s="3295"/>
      <c r="J76" s="3295"/>
      <c r="K76" s="3295"/>
      <c r="L76" s="3295"/>
      <c r="M76" s="3295"/>
      <c r="N76" s="1303">
        <f t="shared" si="24"/>
        <v>0</v>
      </c>
      <c r="O76" s="3295"/>
      <c r="P76" s="3295"/>
      <c r="Q76" s="3295"/>
      <c r="R76" s="3295"/>
      <c r="S76" s="3295"/>
      <c r="T76" s="3295"/>
      <c r="U76" s="3295"/>
      <c r="V76" s="1286">
        <f t="shared" si="25"/>
        <v>0</v>
      </c>
      <c r="W76" s="3295"/>
      <c r="X76" s="1287">
        <f t="shared" si="26"/>
        <v>0</v>
      </c>
      <c r="Y76" s="3295"/>
      <c r="Z76" s="1286">
        <f t="shared" si="27"/>
        <v>0</v>
      </c>
      <c r="AA76" s="3295"/>
      <c r="AB76" s="3295"/>
      <c r="AC76" s="3295"/>
      <c r="AD76" s="3295"/>
      <c r="AE76" s="1286">
        <f t="shared" si="15"/>
        <v>0</v>
      </c>
    </row>
    <row r="77" spans="1:31">
      <c r="A77" s="3914"/>
      <c r="B77" s="3296"/>
      <c r="C77" s="2643"/>
      <c r="D77" s="3295"/>
      <c r="E77" s="3295"/>
      <c r="F77" s="3295"/>
      <c r="G77" s="3295"/>
      <c r="H77" s="2640">
        <f t="shared" si="23"/>
        <v>0</v>
      </c>
      <c r="I77" s="3295"/>
      <c r="J77" s="3295"/>
      <c r="K77" s="3295"/>
      <c r="L77" s="3295"/>
      <c r="M77" s="3295"/>
      <c r="N77" s="1303">
        <f t="shared" si="24"/>
        <v>0</v>
      </c>
      <c r="O77" s="3295"/>
      <c r="P77" s="3295"/>
      <c r="Q77" s="3295"/>
      <c r="R77" s="3295"/>
      <c r="S77" s="3295"/>
      <c r="T77" s="3295"/>
      <c r="U77" s="3295"/>
      <c r="V77" s="1286">
        <f t="shared" si="25"/>
        <v>0</v>
      </c>
      <c r="W77" s="3295"/>
      <c r="X77" s="1287">
        <f t="shared" si="26"/>
        <v>0</v>
      </c>
      <c r="Y77" s="3295"/>
      <c r="Z77" s="1286">
        <f t="shared" si="27"/>
        <v>0</v>
      </c>
      <c r="AA77" s="3295"/>
      <c r="AB77" s="3295"/>
      <c r="AC77" s="3295"/>
      <c r="AD77" s="3295"/>
      <c r="AE77" s="1286">
        <f t="shared" si="15"/>
        <v>0</v>
      </c>
    </row>
    <row r="78" spans="1:31">
      <c r="A78" s="3914"/>
      <c r="B78" s="3296"/>
      <c r="C78" s="2643"/>
      <c r="D78" s="3295"/>
      <c r="E78" s="3295"/>
      <c r="F78" s="3295"/>
      <c r="G78" s="3295"/>
      <c r="H78" s="2640">
        <f t="shared" si="23"/>
        <v>0</v>
      </c>
      <c r="I78" s="3295"/>
      <c r="J78" s="3295"/>
      <c r="K78" s="3295"/>
      <c r="L78" s="3295"/>
      <c r="M78" s="3295"/>
      <c r="N78" s="1303">
        <f t="shared" si="24"/>
        <v>0</v>
      </c>
      <c r="O78" s="3295"/>
      <c r="P78" s="3295"/>
      <c r="Q78" s="3295"/>
      <c r="R78" s="3295"/>
      <c r="S78" s="3295"/>
      <c r="T78" s="3295"/>
      <c r="U78" s="3295"/>
      <c r="V78" s="1286">
        <f t="shared" si="25"/>
        <v>0</v>
      </c>
      <c r="W78" s="3295"/>
      <c r="X78" s="1287">
        <f t="shared" si="26"/>
        <v>0</v>
      </c>
      <c r="Y78" s="3295"/>
      <c r="Z78" s="1286">
        <f t="shared" si="27"/>
        <v>0</v>
      </c>
      <c r="AA78" s="3295"/>
      <c r="AB78" s="3295"/>
      <c r="AC78" s="3295"/>
      <c r="AD78" s="3295"/>
      <c r="AE78" s="1286">
        <f t="shared" si="15"/>
        <v>0</v>
      </c>
    </row>
    <row r="79" spans="1:31">
      <c r="A79" s="3914"/>
      <c r="B79" s="3296"/>
      <c r="C79" s="2643"/>
      <c r="D79" s="3295"/>
      <c r="E79" s="3295"/>
      <c r="F79" s="3295"/>
      <c r="G79" s="3295"/>
      <c r="H79" s="2640">
        <f t="shared" si="23"/>
        <v>0</v>
      </c>
      <c r="I79" s="3295"/>
      <c r="J79" s="3295"/>
      <c r="K79" s="3295"/>
      <c r="L79" s="3295"/>
      <c r="M79" s="3295"/>
      <c r="N79" s="1303">
        <f t="shared" si="24"/>
        <v>0</v>
      </c>
      <c r="O79" s="3295"/>
      <c r="P79" s="3295"/>
      <c r="Q79" s="3295"/>
      <c r="R79" s="3295"/>
      <c r="S79" s="3295"/>
      <c r="T79" s="3295"/>
      <c r="U79" s="3295"/>
      <c r="V79" s="1286">
        <f t="shared" si="25"/>
        <v>0</v>
      </c>
      <c r="W79" s="3295"/>
      <c r="X79" s="1287">
        <f t="shared" si="26"/>
        <v>0</v>
      </c>
      <c r="Y79" s="3295"/>
      <c r="Z79" s="1286">
        <f t="shared" si="27"/>
        <v>0</v>
      </c>
      <c r="AA79" s="3295"/>
      <c r="AB79" s="3295"/>
      <c r="AC79" s="3295"/>
      <c r="AD79" s="3295"/>
      <c r="AE79" s="1286">
        <f t="shared" si="15"/>
        <v>0</v>
      </c>
    </row>
    <row r="80" spans="1:31">
      <c r="A80" s="3914"/>
      <c r="B80" s="3296"/>
      <c r="C80" s="2643"/>
      <c r="D80" s="3295"/>
      <c r="E80" s="3295"/>
      <c r="F80" s="3295"/>
      <c r="G80" s="3295"/>
      <c r="H80" s="2640">
        <f t="shared" si="23"/>
        <v>0</v>
      </c>
      <c r="I80" s="3295"/>
      <c r="J80" s="3295"/>
      <c r="K80" s="3295"/>
      <c r="L80" s="3295"/>
      <c r="M80" s="3295"/>
      <c r="N80" s="1303">
        <f t="shared" si="24"/>
        <v>0</v>
      </c>
      <c r="O80" s="3295"/>
      <c r="P80" s="3295"/>
      <c r="Q80" s="3295"/>
      <c r="R80" s="3295"/>
      <c r="S80" s="3295"/>
      <c r="T80" s="3295"/>
      <c r="U80" s="3295"/>
      <c r="V80" s="1286">
        <f t="shared" si="25"/>
        <v>0</v>
      </c>
      <c r="W80" s="3295"/>
      <c r="X80" s="1287">
        <f t="shared" si="26"/>
        <v>0</v>
      </c>
      <c r="Y80" s="3295"/>
      <c r="Z80" s="1286">
        <f t="shared" si="27"/>
        <v>0</v>
      </c>
      <c r="AA80" s="3295"/>
      <c r="AB80" s="3295"/>
      <c r="AC80" s="3295"/>
      <c r="AD80" s="3295"/>
      <c r="AE80" s="1286">
        <f t="shared" si="15"/>
        <v>0</v>
      </c>
    </row>
    <row r="81" spans="1:31">
      <c r="A81" s="3914"/>
      <c r="B81" s="3296"/>
      <c r="C81" s="2643"/>
      <c r="D81" s="3295"/>
      <c r="E81" s="3295"/>
      <c r="F81" s="3295"/>
      <c r="G81" s="3295"/>
      <c r="H81" s="2640">
        <f t="shared" si="23"/>
        <v>0</v>
      </c>
      <c r="I81" s="3295"/>
      <c r="J81" s="3295"/>
      <c r="K81" s="3295"/>
      <c r="L81" s="3295"/>
      <c r="M81" s="3295"/>
      <c r="N81" s="1303">
        <f t="shared" si="24"/>
        <v>0</v>
      </c>
      <c r="O81" s="3295"/>
      <c r="P81" s="3295"/>
      <c r="Q81" s="3295"/>
      <c r="R81" s="3295"/>
      <c r="S81" s="3295"/>
      <c r="T81" s="3295"/>
      <c r="U81" s="3295"/>
      <c r="V81" s="1286">
        <f t="shared" si="25"/>
        <v>0</v>
      </c>
      <c r="W81" s="3295"/>
      <c r="X81" s="1287">
        <f t="shared" si="26"/>
        <v>0</v>
      </c>
      <c r="Y81" s="3295"/>
      <c r="Z81" s="1286">
        <f t="shared" si="27"/>
        <v>0</v>
      </c>
      <c r="AA81" s="3295"/>
      <c r="AB81" s="3295"/>
      <c r="AC81" s="3295"/>
      <c r="AD81" s="3295"/>
      <c r="AE81" s="1286">
        <f t="shared" si="15"/>
        <v>0</v>
      </c>
    </row>
    <row r="82" spans="1:31">
      <c r="A82" s="3914"/>
      <c r="B82" s="3296"/>
      <c r="C82" s="2643"/>
      <c r="D82" s="3295"/>
      <c r="E82" s="3295"/>
      <c r="F82" s="3295"/>
      <c r="G82" s="3295"/>
      <c r="H82" s="2640">
        <f t="shared" si="23"/>
        <v>0</v>
      </c>
      <c r="I82" s="3295"/>
      <c r="J82" s="3295"/>
      <c r="K82" s="3295"/>
      <c r="L82" s="3295"/>
      <c r="M82" s="3295"/>
      <c r="N82" s="1303">
        <f t="shared" si="24"/>
        <v>0</v>
      </c>
      <c r="O82" s="3295"/>
      <c r="P82" s="3295"/>
      <c r="Q82" s="3295"/>
      <c r="R82" s="3295"/>
      <c r="S82" s="3295"/>
      <c r="T82" s="3295"/>
      <c r="U82" s="3295"/>
      <c r="V82" s="1286">
        <f t="shared" si="25"/>
        <v>0</v>
      </c>
      <c r="W82" s="3295"/>
      <c r="X82" s="1287">
        <f t="shared" si="26"/>
        <v>0</v>
      </c>
      <c r="Y82" s="3295"/>
      <c r="Z82" s="1286">
        <f t="shared" si="27"/>
        <v>0</v>
      </c>
      <c r="AA82" s="3295"/>
      <c r="AB82" s="3295"/>
      <c r="AC82" s="3295"/>
      <c r="AD82" s="3295"/>
      <c r="AE82" s="1286">
        <f t="shared" si="15"/>
        <v>0</v>
      </c>
    </row>
    <row r="83" spans="1:31">
      <c r="A83" s="3914"/>
      <c r="B83" s="3296"/>
      <c r="C83" s="2643"/>
      <c r="D83" s="3295"/>
      <c r="E83" s="3295"/>
      <c r="F83" s="3295"/>
      <c r="G83" s="3295"/>
      <c r="H83" s="2640">
        <f t="shared" si="23"/>
        <v>0</v>
      </c>
      <c r="I83" s="3295"/>
      <c r="J83" s="3295"/>
      <c r="K83" s="3295"/>
      <c r="L83" s="3295"/>
      <c r="M83" s="3295"/>
      <c r="N83" s="1303">
        <f t="shared" si="24"/>
        <v>0</v>
      </c>
      <c r="O83" s="3295"/>
      <c r="P83" s="3295"/>
      <c r="Q83" s="3295"/>
      <c r="R83" s="3295"/>
      <c r="S83" s="3295"/>
      <c r="T83" s="3295"/>
      <c r="U83" s="3295"/>
      <c r="V83" s="1286">
        <f t="shared" si="25"/>
        <v>0</v>
      </c>
      <c r="W83" s="3295"/>
      <c r="X83" s="1287">
        <f t="shared" si="26"/>
        <v>0</v>
      </c>
      <c r="Y83" s="3295"/>
      <c r="Z83" s="1286">
        <f t="shared" si="27"/>
        <v>0</v>
      </c>
      <c r="AA83" s="3295"/>
      <c r="AB83" s="3295"/>
      <c r="AC83" s="3295"/>
      <c r="AD83" s="3295"/>
      <c r="AE83" s="1286">
        <f t="shared" si="15"/>
        <v>0</v>
      </c>
    </row>
    <row r="84" spans="1:31">
      <c r="A84" s="3914"/>
      <c r="B84" s="3296"/>
      <c r="C84" s="2643"/>
      <c r="D84" s="3295"/>
      <c r="E84" s="3295"/>
      <c r="F84" s="3295"/>
      <c r="G84" s="3295"/>
      <c r="H84" s="2640">
        <f t="shared" si="23"/>
        <v>0</v>
      </c>
      <c r="I84" s="3295"/>
      <c r="J84" s="3295"/>
      <c r="K84" s="3295"/>
      <c r="L84" s="3295"/>
      <c r="M84" s="3295"/>
      <c r="N84" s="1303">
        <f t="shared" si="24"/>
        <v>0</v>
      </c>
      <c r="O84" s="3295"/>
      <c r="P84" s="3295"/>
      <c r="Q84" s="3295"/>
      <c r="R84" s="3295"/>
      <c r="S84" s="3295"/>
      <c r="T84" s="3295"/>
      <c r="U84" s="3295"/>
      <c r="V84" s="1286">
        <f t="shared" si="25"/>
        <v>0</v>
      </c>
      <c r="W84" s="3295"/>
      <c r="X84" s="1287">
        <f t="shared" si="26"/>
        <v>0</v>
      </c>
      <c r="Y84" s="3295"/>
      <c r="Z84" s="1286">
        <f t="shared" si="27"/>
        <v>0</v>
      </c>
      <c r="AA84" s="3295"/>
      <c r="AB84" s="3295"/>
      <c r="AC84" s="3295"/>
      <c r="AD84" s="3295"/>
      <c r="AE84" s="1286">
        <f t="shared" si="15"/>
        <v>0</v>
      </c>
    </row>
    <row r="85" spans="1:31">
      <c r="A85" s="3914"/>
      <c r="B85" s="3296"/>
      <c r="C85" s="2643"/>
      <c r="D85" s="3295"/>
      <c r="E85" s="3295"/>
      <c r="F85" s="3295"/>
      <c r="G85" s="3295"/>
      <c r="H85" s="2640">
        <f t="shared" si="23"/>
        <v>0</v>
      </c>
      <c r="I85" s="3295"/>
      <c r="J85" s="3295"/>
      <c r="K85" s="3295"/>
      <c r="L85" s="3295"/>
      <c r="M85" s="3295"/>
      <c r="N85" s="1303">
        <f t="shared" si="24"/>
        <v>0</v>
      </c>
      <c r="O85" s="3295"/>
      <c r="P85" s="3295"/>
      <c r="Q85" s="3295"/>
      <c r="R85" s="3295"/>
      <c r="S85" s="3295"/>
      <c r="T85" s="3295"/>
      <c r="U85" s="3295"/>
      <c r="V85" s="1286">
        <f t="shared" si="25"/>
        <v>0</v>
      </c>
      <c r="W85" s="3295"/>
      <c r="X85" s="1287">
        <f t="shared" si="26"/>
        <v>0</v>
      </c>
      <c r="Y85" s="3295"/>
      <c r="Z85" s="1286">
        <f t="shared" si="27"/>
        <v>0</v>
      </c>
      <c r="AA85" s="3295"/>
      <c r="AB85" s="3295"/>
      <c r="AC85" s="3295"/>
      <c r="AD85" s="3295"/>
      <c r="AE85" s="1286">
        <f t="shared" si="15"/>
        <v>0</v>
      </c>
    </row>
    <row r="86" spans="1:31">
      <c r="A86" s="3913"/>
      <c r="B86" s="3296"/>
      <c r="C86" s="2643"/>
      <c r="D86" s="3295"/>
      <c r="E86" s="3295"/>
      <c r="F86" s="3295"/>
      <c r="G86" s="3295"/>
      <c r="H86" s="2640">
        <f t="shared" si="23"/>
        <v>0</v>
      </c>
      <c r="I86" s="3295"/>
      <c r="J86" s="3295"/>
      <c r="K86" s="3295"/>
      <c r="L86" s="3295"/>
      <c r="M86" s="3295"/>
      <c r="N86" s="1303">
        <f t="shared" si="24"/>
        <v>0</v>
      </c>
      <c r="O86" s="3295"/>
      <c r="P86" s="3295"/>
      <c r="Q86" s="3295"/>
      <c r="R86" s="3295"/>
      <c r="S86" s="3295"/>
      <c r="T86" s="3295"/>
      <c r="U86" s="3295"/>
      <c r="V86" s="1286">
        <f t="shared" si="25"/>
        <v>0</v>
      </c>
      <c r="W86" s="3295"/>
      <c r="X86" s="1287">
        <f t="shared" si="26"/>
        <v>0</v>
      </c>
      <c r="Y86" s="3295"/>
      <c r="Z86" s="1286">
        <f t="shared" si="27"/>
        <v>0</v>
      </c>
      <c r="AA86" s="3295"/>
      <c r="AB86" s="3295"/>
      <c r="AC86" s="3295"/>
      <c r="AD86" s="3295"/>
      <c r="AE86" s="1286">
        <f t="shared" si="15"/>
        <v>0</v>
      </c>
    </row>
    <row r="87" spans="1:31">
      <c r="A87" s="3914"/>
      <c r="B87" s="3296"/>
      <c r="C87" s="2643"/>
      <c r="D87" s="3295"/>
      <c r="E87" s="3295"/>
      <c r="F87" s="3295"/>
      <c r="G87" s="3295"/>
      <c r="H87" s="2640">
        <f t="shared" si="23"/>
        <v>0</v>
      </c>
      <c r="I87" s="3295"/>
      <c r="J87" s="3295"/>
      <c r="K87" s="3295"/>
      <c r="L87" s="3295"/>
      <c r="M87" s="3295"/>
      <c r="N87" s="1303">
        <f t="shared" si="24"/>
        <v>0</v>
      </c>
      <c r="O87" s="3295"/>
      <c r="P87" s="3295"/>
      <c r="Q87" s="3295"/>
      <c r="R87" s="3295"/>
      <c r="S87" s="3295"/>
      <c r="T87" s="3295"/>
      <c r="U87" s="3295"/>
      <c r="V87" s="1286">
        <f t="shared" si="25"/>
        <v>0</v>
      </c>
      <c r="W87" s="3295"/>
      <c r="X87" s="1287">
        <f t="shared" si="26"/>
        <v>0</v>
      </c>
      <c r="Y87" s="3295"/>
      <c r="Z87" s="1286">
        <f t="shared" si="27"/>
        <v>0</v>
      </c>
      <c r="AA87" s="3295"/>
      <c r="AB87" s="3295"/>
      <c r="AC87" s="3295"/>
      <c r="AD87" s="3295"/>
      <c r="AE87" s="1286">
        <f t="shared" si="15"/>
        <v>0</v>
      </c>
    </row>
    <row r="88" spans="1:31">
      <c r="A88" s="3914"/>
      <c r="B88" s="3296"/>
      <c r="C88" s="2643"/>
      <c r="D88" s="3295"/>
      <c r="E88" s="3295"/>
      <c r="F88" s="3295"/>
      <c r="G88" s="3295"/>
      <c r="H88" s="2640">
        <f t="shared" si="23"/>
        <v>0</v>
      </c>
      <c r="I88" s="3295"/>
      <c r="J88" s="3295"/>
      <c r="K88" s="3295"/>
      <c r="L88" s="3295"/>
      <c r="M88" s="3295"/>
      <c r="N88" s="1303">
        <f t="shared" si="24"/>
        <v>0</v>
      </c>
      <c r="O88" s="3295"/>
      <c r="P88" s="3295"/>
      <c r="Q88" s="3295"/>
      <c r="R88" s="3295"/>
      <c r="S88" s="3295"/>
      <c r="T88" s="3295"/>
      <c r="U88" s="3295"/>
      <c r="V88" s="1286">
        <f t="shared" si="25"/>
        <v>0</v>
      </c>
      <c r="W88" s="3295"/>
      <c r="X88" s="1287">
        <f t="shared" si="26"/>
        <v>0</v>
      </c>
      <c r="Y88" s="3295"/>
      <c r="Z88" s="1286">
        <f t="shared" si="27"/>
        <v>0</v>
      </c>
      <c r="AA88" s="3295"/>
      <c r="AB88" s="3295"/>
      <c r="AC88" s="3295"/>
      <c r="AD88" s="3295"/>
      <c r="AE88" s="1286">
        <f t="shared" si="15"/>
        <v>0</v>
      </c>
    </row>
    <row r="89" spans="1:31">
      <c r="A89" s="3913"/>
      <c r="B89" s="3296"/>
      <c r="C89" s="2643"/>
      <c r="D89" s="3295"/>
      <c r="E89" s="3295"/>
      <c r="F89" s="3295"/>
      <c r="G89" s="3295"/>
      <c r="H89" s="2640">
        <f t="shared" si="23"/>
        <v>0</v>
      </c>
      <c r="I89" s="3295"/>
      <c r="J89" s="3295"/>
      <c r="K89" s="3295"/>
      <c r="L89" s="3295"/>
      <c r="M89" s="3295"/>
      <c r="N89" s="1303">
        <f t="shared" si="24"/>
        <v>0</v>
      </c>
      <c r="O89" s="3295"/>
      <c r="P89" s="3295"/>
      <c r="Q89" s="3295"/>
      <c r="R89" s="3295"/>
      <c r="S89" s="3295"/>
      <c r="T89" s="3295"/>
      <c r="U89" s="3295"/>
      <c r="V89" s="1286">
        <f t="shared" si="25"/>
        <v>0</v>
      </c>
      <c r="W89" s="3295"/>
      <c r="X89" s="1287">
        <f t="shared" si="26"/>
        <v>0</v>
      </c>
      <c r="Y89" s="3295"/>
      <c r="Z89" s="1286">
        <f t="shared" si="27"/>
        <v>0</v>
      </c>
      <c r="AA89" s="3295"/>
      <c r="AB89" s="3295"/>
      <c r="AC89" s="3295"/>
      <c r="AD89" s="3295"/>
      <c r="AE89" s="1286">
        <f t="shared" si="15"/>
        <v>0</v>
      </c>
    </row>
    <row r="90" spans="1:31">
      <c r="A90" s="3913"/>
      <c r="B90" s="531" t="str">
        <f>+B59</f>
        <v>Sub-total</v>
      </c>
      <c r="C90" s="530"/>
      <c r="D90" s="1318">
        <f t="shared" ref="D90:V90" si="28">SUM(D60:D89)</f>
        <v>0</v>
      </c>
      <c r="E90" s="1318">
        <f t="shared" si="28"/>
        <v>0</v>
      </c>
      <c r="F90" s="1318">
        <f t="shared" si="28"/>
        <v>0</v>
      </c>
      <c r="G90" s="1319">
        <f t="shared" si="28"/>
        <v>0</v>
      </c>
      <c r="H90" s="1313">
        <f t="shared" si="28"/>
        <v>0</v>
      </c>
      <c r="I90" s="1320">
        <f t="shared" si="28"/>
        <v>0</v>
      </c>
      <c r="J90" s="1318">
        <f t="shared" si="28"/>
        <v>0</v>
      </c>
      <c r="K90" s="1318">
        <f t="shared" si="28"/>
        <v>0</v>
      </c>
      <c r="L90" s="1318">
        <f t="shared" si="28"/>
        <v>0</v>
      </c>
      <c r="M90" s="1319">
        <f t="shared" si="28"/>
        <v>0</v>
      </c>
      <c r="N90" s="1303">
        <f t="shared" si="28"/>
        <v>0</v>
      </c>
      <c r="O90" s="1321">
        <f t="shared" si="28"/>
        <v>0</v>
      </c>
      <c r="P90" s="1318">
        <f t="shared" si="28"/>
        <v>0</v>
      </c>
      <c r="Q90" s="1318">
        <f t="shared" si="28"/>
        <v>0</v>
      </c>
      <c r="R90" s="1318">
        <f t="shared" si="28"/>
        <v>0</v>
      </c>
      <c r="S90" s="1318">
        <f t="shared" si="28"/>
        <v>0</v>
      </c>
      <c r="T90" s="1318">
        <f t="shared" si="28"/>
        <v>0</v>
      </c>
      <c r="U90" s="1318">
        <f t="shared" si="28"/>
        <v>0</v>
      </c>
      <c r="V90" s="1286">
        <f t="shared" si="28"/>
        <v>0</v>
      </c>
      <c r="W90" s="1316">
        <f>SUM(W60:W86)</f>
        <v>0</v>
      </c>
      <c r="X90" s="1317">
        <f t="shared" ref="X90:AD90" si="29">SUM(X60:X89)</f>
        <v>0</v>
      </c>
      <c r="Y90" s="1316">
        <f t="shared" si="29"/>
        <v>0</v>
      </c>
      <c r="Z90" s="1286">
        <f t="shared" si="29"/>
        <v>0</v>
      </c>
      <c r="AA90" s="1318">
        <f t="shared" si="29"/>
        <v>0</v>
      </c>
      <c r="AB90" s="1318">
        <f t="shared" si="29"/>
        <v>0</v>
      </c>
      <c r="AC90" s="1318">
        <f t="shared" si="29"/>
        <v>0</v>
      </c>
      <c r="AD90" s="1318">
        <f t="shared" si="29"/>
        <v>0</v>
      </c>
      <c r="AE90" s="1286">
        <f t="shared" si="15"/>
        <v>0</v>
      </c>
    </row>
    <row r="91" spans="1:31">
      <c r="A91" s="3913"/>
      <c r="B91" s="532"/>
      <c r="C91" s="517"/>
      <c r="D91" s="1302"/>
      <c r="E91" s="1302"/>
      <c r="F91" s="1302"/>
      <c r="G91" s="1302"/>
      <c r="H91" s="1302"/>
      <c r="I91" s="1302"/>
      <c r="J91" s="1302"/>
      <c r="K91" s="1302"/>
      <c r="L91" s="1302"/>
      <c r="M91" s="1302"/>
      <c r="N91" s="1302"/>
      <c r="O91" s="1302"/>
      <c r="P91" s="1302"/>
      <c r="Q91" s="1302"/>
      <c r="R91" s="1302"/>
      <c r="S91" s="1302"/>
      <c r="T91" s="1302"/>
      <c r="U91" s="1302"/>
      <c r="V91" s="1302"/>
      <c r="W91" s="1302"/>
      <c r="X91" s="1302"/>
      <c r="Y91" s="1302"/>
      <c r="Z91" s="1302"/>
      <c r="AA91" s="1302"/>
      <c r="AB91" s="1302"/>
      <c r="AC91" s="1322"/>
      <c r="AD91" s="1322"/>
      <c r="AE91" s="1310"/>
    </row>
    <row r="92" spans="1:31">
      <c r="A92" s="3913"/>
      <c r="B92" s="528" t="s">
        <v>510</v>
      </c>
      <c r="C92" s="519"/>
      <c r="D92" s="1302"/>
      <c r="E92" s="1302"/>
      <c r="F92" s="1302"/>
      <c r="G92" s="1302"/>
      <c r="H92" s="1302"/>
      <c r="I92" s="1302"/>
      <c r="J92" s="1302"/>
      <c r="K92" s="1302"/>
      <c r="L92" s="1302"/>
      <c r="M92" s="1302"/>
      <c r="N92" s="1302"/>
      <c r="O92" s="1302"/>
      <c r="P92" s="1302"/>
      <c r="Q92" s="1302"/>
      <c r="R92" s="1302"/>
      <c r="S92" s="1302"/>
      <c r="T92" s="1302"/>
      <c r="U92" s="1302"/>
      <c r="V92" s="1302"/>
      <c r="W92" s="1302"/>
      <c r="X92" s="1302"/>
      <c r="Y92" s="1302"/>
      <c r="Z92" s="1302"/>
      <c r="AA92" s="1302"/>
      <c r="AB92" s="1302"/>
      <c r="AC92" s="1322"/>
      <c r="AD92" s="1322"/>
      <c r="AE92" s="1310"/>
    </row>
    <row r="93" spans="1:31" ht="29.25" customHeight="1">
      <c r="A93" s="3913"/>
      <c r="B93" s="3447"/>
      <c r="C93" s="2643"/>
      <c r="D93" s="3295"/>
      <c r="E93" s="3295"/>
      <c r="F93" s="3295"/>
      <c r="G93" s="3295"/>
      <c r="H93" s="2645">
        <f>+SUM(D93:G93)</f>
        <v>0</v>
      </c>
      <c r="I93" s="3295"/>
      <c r="J93" s="3295"/>
      <c r="K93" s="3295"/>
      <c r="L93" s="3295"/>
      <c r="M93" s="3295"/>
      <c r="N93" s="1303">
        <f>SUM(H93:M93)</f>
        <v>0</v>
      </c>
      <c r="O93" s="3295"/>
      <c r="P93" s="3295"/>
      <c r="Q93" s="3295"/>
      <c r="R93" s="3295"/>
      <c r="S93" s="3295"/>
      <c r="T93" s="3295"/>
      <c r="U93" s="3295"/>
      <c r="V93" s="1286">
        <f>SUM(O93:U93)</f>
        <v>0</v>
      </c>
      <c r="W93" s="3295"/>
      <c r="X93" s="1287">
        <f>+W93+V93</f>
        <v>0</v>
      </c>
      <c r="Y93" s="3295"/>
      <c r="Z93" s="1286">
        <f>+Y93+X93+N93</f>
        <v>0</v>
      </c>
      <c r="AA93" s="3295"/>
      <c r="AB93" s="3295"/>
      <c r="AC93" s="3295"/>
      <c r="AD93" s="3295"/>
      <c r="AE93" s="1286">
        <f t="shared" ref="AE93:AE98" si="30">SUM(Z93:AD93)</f>
        <v>0</v>
      </c>
    </row>
    <row r="94" spans="1:31">
      <c r="A94" s="3914"/>
      <c r="B94" s="3296"/>
      <c r="C94" s="2643"/>
      <c r="D94" s="3295"/>
      <c r="E94" s="3295"/>
      <c r="F94" s="3295"/>
      <c r="G94" s="3295"/>
      <c r="H94" s="2645">
        <f>+SUM(D94:G94)</f>
        <v>0</v>
      </c>
      <c r="I94" s="3295"/>
      <c r="J94" s="3295"/>
      <c r="K94" s="3295"/>
      <c r="L94" s="3295"/>
      <c r="M94" s="3295"/>
      <c r="N94" s="1303">
        <f>SUM(H94:M94)</f>
        <v>0</v>
      </c>
      <c r="O94" s="3295"/>
      <c r="P94" s="3295"/>
      <c r="Q94" s="3295"/>
      <c r="R94" s="3295"/>
      <c r="S94" s="3295"/>
      <c r="T94" s="3295"/>
      <c r="U94" s="3295"/>
      <c r="V94" s="1286">
        <f>SUM(O94:U94)</f>
        <v>0</v>
      </c>
      <c r="W94" s="3295"/>
      <c r="X94" s="1287">
        <f>+W94+V94</f>
        <v>0</v>
      </c>
      <c r="Y94" s="3295"/>
      <c r="Z94" s="1286">
        <f>+Y94+X94+N94</f>
        <v>0</v>
      </c>
      <c r="AA94" s="3295"/>
      <c r="AB94" s="3295"/>
      <c r="AC94" s="3295"/>
      <c r="AD94" s="3295"/>
      <c r="AE94" s="1286">
        <f t="shared" si="30"/>
        <v>0</v>
      </c>
    </row>
    <row r="95" spans="1:31">
      <c r="A95" s="3913"/>
      <c r="B95" s="3296"/>
      <c r="C95" s="2643"/>
      <c r="D95" s="3295"/>
      <c r="E95" s="3295"/>
      <c r="F95" s="3295"/>
      <c r="G95" s="3295"/>
      <c r="H95" s="2645">
        <f>+SUM(D95:G95)</f>
        <v>0</v>
      </c>
      <c r="I95" s="3295"/>
      <c r="J95" s="3295"/>
      <c r="K95" s="3295"/>
      <c r="L95" s="3295"/>
      <c r="M95" s="3295"/>
      <c r="N95" s="1303">
        <f>SUM(H95:M95)</f>
        <v>0</v>
      </c>
      <c r="O95" s="3295"/>
      <c r="P95" s="3295"/>
      <c r="Q95" s="3295"/>
      <c r="R95" s="3295"/>
      <c r="S95" s="3295"/>
      <c r="T95" s="3295"/>
      <c r="U95" s="3295"/>
      <c r="V95" s="1286">
        <f>SUM(O95:U95)</f>
        <v>0</v>
      </c>
      <c r="W95" s="3295"/>
      <c r="X95" s="1287">
        <f>+W95+V95</f>
        <v>0</v>
      </c>
      <c r="Y95" s="3295"/>
      <c r="Z95" s="1286">
        <f>+Y95+X95+N95</f>
        <v>0</v>
      </c>
      <c r="AA95" s="3295"/>
      <c r="AB95" s="3295"/>
      <c r="AC95" s="3295"/>
      <c r="AD95" s="3295"/>
      <c r="AE95" s="1286">
        <f t="shared" si="30"/>
        <v>0</v>
      </c>
    </row>
    <row r="96" spans="1:31">
      <c r="A96" s="3913"/>
      <c r="B96" s="3296"/>
      <c r="C96" s="2643"/>
      <c r="D96" s="3295"/>
      <c r="E96" s="3295"/>
      <c r="F96" s="3295"/>
      <c r="G96" s="3295"/>
      <c r="H96" s="2645">
        <f>+SUM(D96:G96)</f>
        <v>0</v>
      </c>
      <c r="I96" s="3295"/>
      <c r="J96" s="3295"/>
      <c r="K96" s="3295"/>
      <c r="L96" s="3295"/>
      <c r="M96" s="3295"/>
      <c r="N96" s="1303">
        <f>SUM(H96:M96)</f>
        <v>0</v>
      </c>
      <c r="O96" s="3295"/>
      <c r="P96" s="3295"/>
      <c r="Q96" s="3295"/>
      <c r="R96" s="3295"/>
      <c r="S96" s="3295"/>
      <c r="T96" s="3295"/>
      <c r="U96" s="3295"/>
      <c r="V96" s="1286">
        <f>SUM(O96:U96)</f>
        <v>0</v>
      </c>
      <c r="W96" s="3295"/>
      <c r="X96" s="1287">
        <f>+W96+V96</f>
        <v>0</v>
      </c>
      <c r="Y96" s="3295"/>
      <c r="Z96" s="1286">
        <f>+Y96+X96+N96</f>
        <v>0</v>
      </c>
      <c r="AA96" s="3295"/>
      <c r="AB96" s="3295"/>
      <c r="AC96" s="3295"/>
      <c r="AD96" s="3295"/>
      <c r="AE96" s="1286">
        <f t="shared" si="30"/>
        <v>0</v>
      </c>
    </row>
    <row r="97" spans="1:31">
      <c r="A97" s="3913"/>
      <c r="B97" s="531" t="str">
        <f>+B90</f>
        <v>Sub-total</v>
      </c>
      <c r="C97" s="530"/>
      <c r="D97" s="1318">
        <f t="shared" ref="D97:AD97" si="31">SUM(D93:D96)</f>
        <v>0</v>
      </c>
      <c r="E97" s="1318">
        <f t="shared" si="31"/>
        <v>0</v>
      </c>
      <c r="F97" s="1318">
        <f t="shared" si="31"/>
        <v>0</v>
      </c>
      <c r="G97" s="1319">
        <f t="shared" si="31"/>
        <v>0</v>
      </c>
      <c r="H97" s="1323">
        <f t="shared" si="31"/>
        <v>0</v>
      </c>
      <c r="I97" s="1320">
        <f t="shared" si="31"/>
        <v>0</v>
      </c>
      <c r="J97" s="1318">
        <f t="shared" si="31"/>
        <v>0</v>
      </c>
      <c r="K97" s="1318">
        <f t="shared" si="31"/>
        <v>0</v>
      </c>
      <c r="L97" s="1318">
        <f t="shared" si="31"/>
        <v>0</v>
      </c>
      <c r="M97" s="1319">
        <f t="shared" si="31"/>
        <v>0</v>
      </c>
      <c r="N97" s="1303">
        <f t="shared" si="31"/>
        <v>0</v>
      </c>
      <c r="O97" s="1321">
        <f t="shared" si="31"/>
        <v>0</v>
      </c>
      <c r="P97" s="1318">
        <f t="shared" si="31"/>
        <v>0</v>
      </c>
      <c r="Q97" s="1318">
        <f t="shared" si="31"/>
        <v>0</v>
      </c>
      <c r="R97" s="1318">
        <f t="shared" si="31"/>
        <v>0</v>
      </c>
      <c r="S97" s="1318">
        <f t="shared" si="31"/>
        <v>0</v>
      </c>
      <c r="T97" s="1318">
        <f t="shared" si="31"/>
        <v>0</v>
      </c>
      <c r="U97" s="1318">
        <f t="shared" si="31"/>
        <v>0</v>
      </c>
      <c r="V97" s="1286">
        <f t="shared" si="31"/>
        <v>0</v>
      </c>
      <c r="W97" s="1316">
        <f t="shared" si="31"/>
        <v>0</v>
      </c>
      <c r="X97" s="1317">
        <f t="shared" si="31"/>
        <v>0</v>
      </c>
      <c r="Y97" s="1316">
        <f t="shared" si="31"/>
        <v>0</v>
      </c>
      <c r="Z97" s="1286">
        <f t="shared" si="31"/>
        <v>0</v>
      </c>
      <c r="AA97" s="1318">
        <f t="shared" si="31"/>
        <v>0</v>
      </c>
      <c r="AB97" s="1318">
        <f t="shared" si="31"/>
        <v>0</v>
      </c>
      <c r="AC97" s="1318">
        <f t="shared" si="31"/>
        <v>0</v>
      </c>
      <c r="AD97" s="1318">
        <f t="shared" si="31"/>
        <v>0</v>
      </c>
      <c r="AE97" s="1286">
        <f t="shared" si="30"/>
        <v>0</v>
      </c>
    </row>
    <row r="98" spans="1:31">
      <c r="A98" s="3913"/>
      <c r="B98" s="531" t="s">
        <v>511</v>
      </c>
      <c r="C98" s="530"/>
      <c r="D98" s="1318">
        <f t="shared" ref="D98:M98" si="32">+D97+D90+D59+D38</f>
        <v>0</v>
      </c>
      <c r="E98" s="1318">
        <f t="shared" si="32"/>
        <v>0</v>
      </c>
      <c r="F98" s="1318">
        <f t="shared" si="32"/>
        <v>0</v>
      </c>
      <c r="G98" s="1319">
        <f t="shared" si="32"/>
        <v>0</v>
      </c>
      <c r="H98" s="1323">
        <f t="shared" si="32"/>
        <v>0</v>
      </c>
      <c r="I98" s="1320">
        <f t="shared" si="32"/>
        <v>0</v>
      </c>
      <c r="J98" s="1318">
        <f t="shared" si="32"/>
        <v>0</v>
      </c>
      <c r="K98" s="1318">
        <f t="shared" si="32"/>
        <v>0</v>
      </c>
      <c r="L98" s="1318">
        <f t="shared" si="32"/>
        <v>0</v>
      </c>
      <c r="M98" s="1319">
        <f t="shared" si="32"/>
        <v>0</v>
      </c>
      <c r="N98" s="1303">
        <f>SUM(H98:M98)</f>
        <v>0</v>
      </c>
      <c r="O98" s="1321">
        <f t="shared" ref="O98:AD98" si="33">+O97+O90+O59+O38</f>
        <v>0</v>
      </c>
      <c r="P98" s="1318">
        <f t="shared" si="33"/>
        <v>0</v>
      </c>
      <c r="Q98" s="1318">
        <f t="shared" si="33"/>
        <v>0</v>
      </c>
      <c r="R98" s="1318">
        <f t="shared" si="33"/>
        <v>0</v>
      </c>
      <c r="S98" s="1318">
        <f t="shared" si="33"/>
        <v>0</v>
      </c>
      <c r="T98" s="1318">
        <f t="shared" si="33"/>
        <v>0</v>
      </c>
      <c r="U98" s="1318">
        <f t="shared" si="33"/>
        <v>0</v>
      </c>
      <c r="V98" s="1286">
        <f t="shared" si="33"/>
        <v>0</v>
      </c>
      <c r="W98" s="1324">
        <f t="shared" si="33"/>
        <v>0</v>
      </c>
      <c r="X98" s="1286">
        <f t="shared" si="33"/>
        <v>0</v>
      </c>
      <c r="Y98" s="1324">
        <f t="shared" si="33"/>
        <v>0</v>
      </c>
      <c r="Z98" s="1286">
        <f t="shared" si="33"/>
        <v>0</v>
      </c>
      <c r="AA98" s="1293">
        <f t="shared" si="33"/>
        <v>0</v>
      </c>
      <c r="AB98" s="1289">
        <f t="shared" si="33"/>
        <v>0</v>
      </c>
      <c r="AC98" s="1289">
        <f t="shared" si="33"/>
        <v>0</v>
      </c>
      <c r="AD98" s="1289">
        <f t="shared" si="33"/>
        <v>0</v>
      </c>
      <c r="AE98" s="1286">
        <f t="shared" si="30"/>
        <v>0</v>
      </c>
    </row>
    <row r="99" spans="1:31">
      <c r="A99" s="3913"/>
      <c r="B99" s="2646"/>
      <c r="C99" s="2647"/>
      <c r="D99" s="2648"/>
      <c r="E99" s="2648"/>
      <c r="F99" s="2648"/>
      <c r="G99" s="2648"/>
      <c r="H99" s="2648"/>
      <c r="I99" s="2648"/>
      <c r="J99" s="2648"/>
      <c r="K99" s="2648"/>
      <c r="L99" s="2648"/>
      <c r="M99" s="2648"/>
      <c r="N99" s="2648"/>
      <c r="O99" s="2648"/>
      <c r="P99" s="2648"/>
      <c r="Q99" s="2648"/>
      <c r="R99" s="2648"/>
      <c r="S99" s="2648"/>
      <c r="T99" s="2648"/>
      <c r="U99" s="2648"/>
      <c r="V99" s="2648"/>
      <c r="W99" s="2648"/>
      <c r="X99" s="2648"/>
      <c r="Y99" s="2648"/>
      <c r="Z99" s="2648"/>
      <c r="AA99" s="1302"/>
      <c r="AB99" s="1309"/>
      <c r="AC99" s="1310"/>
      <c r="AD99" s="1310"/>
      <c r="AE99" s="1310"/>
    </row>
    <row r="100" spans="1:31">
      <c r="A100" s="3913"/>
      <c r="B100" s="533" t="s">
        <v>512</v>
      </c>
      <c r="C100" s="534"/>
      <c r="D100" s="1325">
        <f t="shared" ref="D100:AE100" si="34">+D102-(D27+D98)</f>
        <v>0</v>
      </c>
      <c r="E100" s="1325">
        <f t="shared" si="34"/>
        <v>0</v>
      </c>
      <c r="F100" s="1325">
        <f t="shared" si="34"/>
        <v>0</v>
      </c>
      <c r="G100" s="1326">
        <f t="shared" si="34"/>
        <v>0</v>
      </c>
      <c r="H100" s="1313">
        <f t="shared" si="34"/>
        <v>0</v>
      </c>
      <c r="I100" s="1327">
        <f t="shared" si="34"/>
        <v>0</v>
      </c>
      <c r="J100" s="1325">
        <f t="shared" si="34"/>
        <v>0</v>
      </c>
      <c r="K100" s="1325">
        <f t="shared" si="34"/>
        <v>0</v>
      </c>
      <c r="L100" s="1325">
        <f t="shared" si="34"/>
        <v>0</v>
      </c>
      <c r="M100" s="1326">
        <f t="shared" si="34"/>
        <v>0</v>
      </c>
      <c r="N100" s="1313">
        <f t="shared" si="34"/>
        <v>0</v>
      </c>
      <c r="O100" s="1325">
        <f t="shared" si="34"/>
        <v>0</v>
      </c>
      <c r="P100" s="1325">
        <f t="shared" si="34"/>
        <v>0</v>
      </c>
      <c r="Q100" s="1325">
        <f t="shared" si="34"/>
        <v>0</v>
      </c>
      <c r="R100" s="1325">
        <f t="shared" si="34"/>
        <v>0</v>
      </c>
      <c r="S100" s="1325">
        <f t="shared" si="34"/>
        <v>0</v>
      </c>
      <c r="T100" s="1325">
        <f t="shared" si="34"/>
        <v>0</v>
      </c>
      <c r="U100" s="1325">
        <f t="shared" si="34"/>
        <v>0</v>
      </c>
      <c r="V100" s="1286">
        <f t="shared" si="34"/>
        <v>0</v>
      </c>
      <c r="W100" s="1317">
        <f t="shared" si="34"/>
        <v>0</v>
      </c>
      <c r="X100" s="1317">
        <f t="shared" si="34"/>
        <v>0</v>
      </c>
      <c r="Y100" s="1317">
        <f t="shared" si="34"/>
        <v>0</v>
      </c>
      <c r="Z100" s="1286">
        <f t="shared" si="34"/>
        <v>0</v>
      </c>
      <c r="AA100" s="1293">
        <f t="shared" si="34"/>
        <v>0</v>
      </c>
      <c r="AB100" s="3249">
        <f t="shared" si="34"/>
        <v>0</v>
      </c>
      <c r="AC100" s="1289">
        <f t="shared" si="34"/>
        <v>0</v>
      </c>
      <c r="AD100" s="1294">
        <f t="shared" si="34"/>
        <v>0</v>
      </c>
      <c r="AE100" s="1286">
        <f t="shared" si="34"/>
        <v>0</v>
      </c>
    </row>
    <row r="101" spans="1:31">
      <c r="A101" s="3913"/>
      <c r="B101" s="528"/>
      <c r="C101" s="519"/>
      <c r="D101" s="1302"/>
      <c r="E101" s="1302"/>
      <c r="F101" s="1302"/>
      <c r="G101" s="1302"/>
      <c r="H101" s="1302"/>
      <c r="I101" s="1302"/>
      <c r="J101" s="1302"/>
      <c r="K101" s="1302"/>
      <c r="L101" s="1302"/>
      <c r="M101" s="1302"/>
      <c r="N101" s="1302"/>
      <c r="O101" s="1302"/>
      <c r="P101" s="1302"/>
      <c r="Q101" s="1302"/>
      <c r="R101" s="1302"/>
      <c r="S101" s="1302"/>
      <c r="T101" s="1302"/>
      <c r="U101" s="1302"/>
      <c r="V101" s="1302"/>
      <c r="W101" s="1302"/>
      <c r="X101" s="1302"/>
      <c r="Y101" s="1302"/>
      <c r="Z101" s="1302"/>
      <c r="AA101" s="1302"/>
      <c r="AB101" s="1302"/>
      <c r="AC101" s="1310"/>
      <c r="AD101" s="1310"/>
      <c r="AE101" s="1310"/>
    </row>
    <row r="102" spans="1:31">
      <c r="A102" s="3915"/>
      <c r="B102" s="518" t="s">
        <v>2480</v>
      </c>
      <c r="C102" s="519"/>
      <c r="D102" s="1325">
        <f>+'3.1 Opex cost matrix'!D40</f>
        <v>0</v>
      </c>
      <c r="E102" s="1325">
        <f>+'3.1 Opex cost matrix'!E40</f>
        <v>0</v>
      </c>
      <c r="F102" s="1325">
        <f>+'3.1 Opex cost matrix'!F40</f>
        <v>0</v>
      </c>
      <c r="G102" s="1325">
        <f>+'3.1 Opex cost matrix'!G40</f>
        <v>0</v>
      </c>
      <c r="H102" s="1325">
        <f>+'3.1 Opex cost matrix'!H40</f>
        <v>0</v>
      </c>
      <c r="I102" s="1325">
        <f>+'3.1 Opex cost matrix'!I40</f>
        <v>0</v>
      </c>
      <c r="J102" s="1325">
        <f>+'3.1 Opex cost matrix'!J40</f>
        <v>0</v>
      </c>
      <c r="K102" s="1325">
        <f>+'3.1 Opex cost matrix'!K40</f>
        <v>0</v>
      </c>
      <c r="L102" s="1325">
        <f>+'3.1 Opex cost matrix'!L40</f>
        <v>0</v>
      </c>
      <c r="M102" s="1325">
        <f>+'3.1 Opex cost matrix'!M40</f>
        <v>0</v>
      </c>
      <c r="N102" s="1325">
        <f>+'3.1 Opex cost matrix'!N40</f>
        <v>0</v>
      </c>
      <c r="O102" s="1325">
        <f>+'3.1 Opex cost matrix'!O40</f>
        <v>0</v>
      </c>
      <c r="P102" s="1325">
        <f>+'3.1 Opex cost matrix'!P40</f>
        <v>0</v>
      </c>
      <c r="Q102" s="1325">
        <f>+'3.1 Opex cost matrix'!Q40</f>
        <v>0</v>
      </c>
      <c r="R102" s="1325">
        <f>+'3.1 Opex cost matrix'!R40</f>
        <v>0</v>
      </c>
      <c r="S102" s="1325">
        <f>+'3.1 Opex cost matrix'!S40</f>
        <v>0</v>
      </c>
      <c r="T102" s="1325">
        <f>+'3.1 Opex cost matrix'!T40</f>
        <v>0</v>
      </c>
      <c r="U102" s="1325">
        <f>+'3.1 Opex cost matrix'!U40</f>
        <v>0</v>
      </c>
      <c r="V102" s="1325">
        <f>+'3.1 Opex cost matrix'!V40</f>
        <v>0</v>
      </c>
      <c r="W102" s="1325">
        <f>+'3.1 Opex cost matrix'!W40</f>
        <v>0</v>
      </c>
      <c r="X102" s="1325">
        <f>+'3.1 Opex cost matrix'!X40</f>
        <v>0</v>
      </c>
      <c r="Y102" s="1325">
        <f>+'3.1 Opex cost matrix'!Y40</f>
        <v>0</v>
      </c>
      <c r="Z102" s="1325">
        <f>+'3.1 Opex cost matrix'!Z40</f>
        <v>0</v>
      </c>
      <c r="AA102" s="1325">
        <f>+'3.1 Opex cost matrix'!AA40</f>
        <v>0</v>
      </c>
      <c r="AB102" s="1325">
        <f>+'3.1 Opex cost matrix'!AB40</f>
        <v>0</v>
      </c>
      <c r="AC102" s="1325">
        <f>+'3.1 Opex cost matrix'!AC40</f>
        <v>0</v>
      </c>
      <c r="AD102" s="1325">
        <f>+'3.1 Opex cost matrix'!AD40</f>
        <v>0</v>
      </c>
      <c r="AE102" s="1325">
        <f>+'3.1 Opex cost matrix'!AE40</f>
        <v>0</v>
      </c>
    </row>
    <row r="103" spans="1:31" s="807" customFormat="1">
      <c r="A103" s="535"/>
      <c r="B103" s="519"/>
      <c r="C103" s="519"/>
      <c r="D103" s="536"/>
      <c r="E103" s="536"/>
      <c r="F103" s="536"/>
      <c r="G103" s="536"/>
      <c r="H103" s="536"/>
      <c r="I103" s="536"/>
      <c r="J103" s="536"/>
      <c r="K103" s="536"/>
      <c r="L103" s="536"/>
      <c r="M103" s="536"/>
      <c r="N103" s="536"/>
      <c r="O103" s="536"/>
      <c r="P103" s="536"/>
      <c r="Q103" s="536"/>
      <c r="R103" s="536"/>
      <c r="S103" s="536"/>
      <c r="T103" s="536"/>
      <c r="U103" s="536"/>
      <c r="V103" s="536"/>
      <c r="W103" s="536"/>
      <c r="X103" s="536"/>
      <c r="Y103" s="536"/>
      <c r="Z103" s="535"/>
      <c r="AA103" s="535"/>
    </row>
    <row r="104" spans="1:31">
      <c r="A104" s="515"/>
      <c r="B104" s="515"/>
      <c r="C104" s="517"/>
      <c r="D104" s="515"/>
      <c r="E104" s="515"/>
      <c r="F104" s="515"/>
      <c r="G104" s="515"/>
      <c r="H104" s="515"/>
      <c r="I104" s="515"/>
      <c r="J104" s="515"/>
      <c r="K104" s="515"/>
      <c r="L104" s="515"/>
      <c r="M104" s="515"/>
      <c r="N104" s="515"/>
      <c r="O104" s="515"/>
      <c r="P104" s="515"/>
      <c r="Q104" s="515"/>
      <c r="R104" s="515"/>
      <c r="S104" s="515"/>
      <c r="T104" s="515"/>
      <c r="U104" s="515"/>
      <c r="V104" s="515"/>
      <c r="W104" s="515"/>
      <c r="X104" s="515"/>
      <c r="Y104" s="524"/>
      <c r="Z104" s="512"/>
      <c r="AA104" s="512"/>
    </row>
  </sheetData>
  <mergeCells count="11">
    <mergeCell ref="AE6:AE8"/>
    <mergeCell ref="D7:H7"/>
    <mergeCell ref="I7:M7"/>
    <mergeCell ref="N7:N8"/>
    <mergeCell ref="V7:V8"/>
    <mergeCell ref="X7:X8"/>
    <mergeCell ref="A12:A15"/>
    <mergeCell ref="A19:A102"/>
    <mergeCell ref="E6:N6"/>
    <mergeCell ref="Z6:Z8"/>
    <mergeCell ref="AA6:AD6"/>
  </mergeCells>
  <dataValidations count="1">
    <dataValidation type="list" allowBlank="1" showInputMessage="1" showErrorMessage="1" sqref="A1">
      <formula1>A947:A952</formula1>
    </dataValidation>
  </dataValidations>
  <pageMargins left="0.70866141732283472" right="0.70866141732283472" top="0.74803149606299213" bottom="0.74803149606299213" header="0.31496062992125984" footer="0.31496062992125984"/>
  <pageSetup paperSize="8" scale="45"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K42"/>
  <sheetViews>
    <sheetView zoomScaleNormal="100" workbookViewId="0"/>
  </sheetViews>
  <sheetFormatPr defaultRowHeight="12.75"/>
  <cols>
    <col min="1" max="1" width="21.140625" style="420" bestFit="1" customWidth="1"/>
    <col min="2" max="2" width="44.5703125" style="420" bestFit="1" customWidth="1"/>
    <col min="3" max="3" width="12" style="420" customWidth="1"/>
    <col min="4" max="4" width="13.42578125" style="420" customWidth="1"/>
    <col min="5" max="6" width="12" style="420" customWidth="1"/>
    <col min="7" max="7" width="2.140625" style="420" customWidth="1"/>
    <col min="8" max="9" width="14.140625" style="420" customWidth="1"/>
    <col min="10" max="10" width="17.28515625" style="420" bestFit="1" customWidth="1"/>
    <col min="11" max="11" width="4.85546875" style="420" customWidth="1"/>
    <col min="12" max="13" width="9.140625" style="420"/>
    <col min="14" max="14" width="56.42578125" style="420" customWidth="1"/>
    <col min="15" max="16384" width="9.140625" style="420"/>
  </cols>
  <sheetData>
    <row r="1" spans="1:11" s="49" customFormat="1" ht="24.75">
      <c r="A1" s="127" t="str">
        <f>'Universal data'!A1</f>
        <v>Regulatory Reporting Pack</v>
      </c>
      <c r="B1" s="128"/>
      <c r="C1" s="128"/>
      <c r="D1" s="128"/>
      <c r="E1" s="128"/>
      <c r="F1" s="128"/>
      <c r="G1" s="128"/>
      <c r="H1" s="128"/>
      <c r="I1" s="128"/>
      <c r="J1" s="128"/>
    </row>
    <row r="2" spans="1:11" s="49" customFormat="1" ht="24.75">
      <c r="A2" s="2186" t="str">
        <f>+'Universal data'!$A$2</f>
        <v>Master</v>
      </c>
      <c r="B2" s="128"/>
      <c r="C2" s="128"/>
      <c r="D2" s="128"/>
      <c r="E2" s="128"/>
      <c r="F2" s="128"/>
      <c r="G2" s="128"/>
      <c r="H2" s="128"/>
      <c r="I2" s="128"/>
      <c r="J2" s="128"/>
    </row>
    <row r="3" spans="1:11" s="49" customFormat="1" ht="24.75">
      <c r="A3" s="2304" t="str">
        <f>+'Universal data'!A3</f>
        <v>2015/16</v>
      </c>
      <c r="B3" s="128"/>
      <c r="C3" s="128"/>
      <c r="D3" s="128"/>
      <c r="E3" s="128"/>
      <c r="F3" s="128"/>
      <c r="G3" s="128"/>
      <c r="H3" s="128"/>
      <c r="I3" s="128"/>
      <c r="J3" s="128"/>
    </row>
    <row r="4" spans="1:11" s="62" customFormat="1" ht="14.25">
      <c r="B4" s="794"/>
      <c r="C4" s="794"/>
      <c r="D4" s="794"/>
      <c r="E4" s="794"/>
      <c r="F4" s="794"/>
      <c r="G4" s="794"/>
      <c r="H4" s="794"/>
      <c r="I4" s="794"/>
      <c r="J4" s="794"/>
      <c r="K4" s="794"/>
    </row>
    <row r="5" spans="1:11" s="64" customFormat="1" ht="19.5">
      <c r="A5" s="63" t="s">
        <v>2076</v>
      </c>
      <c r="C5" s="63"/>
      <c r="D5" s="63"/>
      <c r="E5" s="63"/>
      <c r="F5" s="63"/>
    </row>
    <row r="6" spans="1:11" ht="14.25">
      <c r="D6" s="795"/>
    </row>
    <row r="7" spans="1:11" ht="14.25">
      <c r="B7" s="796"/>
      <c r="C7" s="796"/>
      <c r="D7" s="797"/>
    </row>
    <row r="8" spans="1:11" ht="14.25">
      <c r="B8" s="796"/>
      <c r="C8" s="796"/>
      <c r="D8" s="797"/>
    </row>
    <row r="9" spans="1:11" ht="28.5" customHeight="1">
      <c r="B9" s="796"/>
      <c r="C9" s="796"/>
      <c r="D9" s="454"/>
      <c r="H9" s="3922" t="s">
        <v>488</v>
      </c>
      <c r="I9" s="3922"/>
      <c r="J9" s="3922"/>
      <c r="K9" s="767"/>
    </row>
    <row r="10" spans="1:11" ht="57">
      <c r="A10" s="798"/>
      <c r="B10" s="822" t="s">
        <v>489</v>
      </c>
      <c r="C10" s="829" t="s">
        <v>490</v>
      </c>
      <c r="D10" s="799" t="s">
        <v>84</v>
      </c>
      <c r="E10" s="829" t="s">
        <v>491</v>
      </c>
      <c r="F10" s="829" t="s">
        <v>492</v>
      </c>
      <c r="H10" s="799" t="s">
        <v>84</v>
      </c>
      <c r="I10" s="829" t="s">
        <v>491</v>
      </c>
      <c r="J10" s="829" t="s">
        <v>492</v>
      </c>
      <c r="K10" s="668"/>
    </row>
    <row r="11" spans="1:11" ht="14.25">
      <c r="B11" s="823"/>
      <c r="C11" s="830"/>
      <c r="D11" s="800" t="s">
        <v>88</v>
      </c>
      <c r="E11" s="800" t="s">
        <v>88</v>
      </c>
      <c r="F11" s="800" t="s">
        <v>88</v>
      </c>
      <c r="G11" s="767"/>
      <c r="H11" s="801" t="s">
        <v>99</v>
      </c>
      <c r="I11" s="801" t="s">
        <v>99</v>
      </c>
      <c r="J11" s="801" t="s">
        <v>99</v>
      </c>
      <c r="K11" s="668"/>
    </row>
    <row r="12" spans="1:11" ht="14.25">
      <c r="B12" s="3923"/>
      <c r="C12" s="3924"/>
      <c r="D12" s="3924"/>
      <c r="E12" s="3924"/>
      <c r="F12" s="3925"/>
      <c r="H12" s="3926"/>
      <c r="I12" s="3924"/>
      <c r="J12" s="3925"/>
      <c r="K12" s="796"/>
    </row>
    <row r="13" spans="1:11" ht="14.25">
      <c r="B13" s="1538" t="s">
        <v>493</v>
      </c>
      <c r="C13" s="1540"/>
      <c r="D13" s="3233">
        <f>E13+F13</f>
        <v>0</v>
      </c>
      <c r="E13" s="3234"/>
      <c r="F13" s="3234"/>
      <c r="H13" s="3785" t="str">
        <f>IF(ISERROR(+D13/$D$30),"",+D13/$D$30)</f>
        <v/>
      </c>
      <c r="I13" s="3785" t="str">
        <f t="shared" ref="I13:J16" si="0">IF(ISERROR(+E13/$D$30),"",+E13/$D$30)</f>
        <v/>
      </c>
      <c r="J13" s="3785" t="str">
        <f t="shared" si="0"/>
        <v/>
      </c>
      <c r="K13" s="796"/>
    </row>
    <row r="14" spans="1:11" ht="14.25">
      <c r="B14" s="1538" t="s">
        <v>494</v>
      </c>
      <c r="C14" s="1540"/>
      <c r="D14" s="3233">
        <f>E14+F14</f>
        <v>0</v>
      </c>
      <c r="E14" s="3234"/>
      <c r="F14" s="3234"/>
      <c r="H14" s="3785" t="str">
        <f>IF(ISERROR(+D14/$D$30),"",+D14/$D$30)</f>
        <v/>
      </c>
      <c r="I14" s="3785" t="str">
        <f t="shared" si="0"/>
        <v/>
      </c>
      <c r="J14" s="3785" t="str">
        <f t="shared" si="0"/>
        <v/>
      </c>
      <c r="K14" s="796"/>
    </row>
    <row r="15" spans="1:11" ht="14.25">
      <c r="B15" s="1538" t="s">
        <v>495</v>
      </c>
      <c r="C15" s="1540"/>
      <c r="D15" s="3233">
        <f>E15+F15</f>
        <v>0</v>
      </c>
      <c r="E15" s="3234"/>
      <c r="F15" s="3234"/>
      <c r="H15" s="3785" t="str">
        <f>IF(ISERROR(+D15/$D$30),"",+D15/$D$30)</f>
        <v/>
      </c>
      <c r="I15" s="3785" t="str">
        <f t="shared" si="0"/>
        <v/>
      </c>
      <c r="J15" s="3785" t="str">
        <f t="shared" si="0"/>
        <v/>
      </c>
      <c r="K15" s="796"/>
    </row>
    <row r="16" spans="1:11" ht="14.25">
      <c r="B16" s="1539" t="s">
        <v>496</v>
      </c>
      <c r="C16" s="1537"/>
      <c r="D16" s="3235">
        <f>SUM(D13:D15)</f>
        <v>0</v>
      </c>
      <c r="E16" s="3235">
        <f>SUM(E13:E15)</f>
        <v>0</v>
      </c>
      <c r="F16" s="3235">
        <f>SUM(F13:F15)</f>
        <v>0</v>
      </c>
      <c r="H16" s="3785" t="str">
        <f>IF(ISERROR(+D16/$D$30),"",+D16/$D$30)</f>
        <v/>
      </c>
      <c r="I16" s="3785" t="str">
        <f t="shared" si="0"/>
        <v/>
      </c>
      <c r="J16" s="3785" t="str">
        <f t="shared" si="0"/>
        <v/>
      </c>
      <c r="K16" s="796"/>
    </row>
    <row r="17" spans="2:11" ht="14.25">
      <c r="B17" s="1538"/>
      <c r="C17" s="1540"/>
      <c r="D17" s="1285" t="str">
        <f>IF(D16=SUM('3.1 Opex cost matrix'!I13,'3.1 Opex cost matrix'!I14),"ok","error")</f>
        <v>ok</v>
      </c>
      <c r="E17" s="2595"/>
      <c r="F17" s="1279"/>
      <c r="H17" s="3927"/>
      <c r="I17" s="3928"/>
      <c r="J17" s="3929"/>
      <c r="K17" s="796"/>
    </row>
    <row r="18" spans="2:11" ht="14.25">
      <c r="B18" s="1539" t="s">
        <v>963</v>
      </c>
      <c r="C18" s="1540"/>
      <c r="D18" s="1280"/>
      <c r="E18" s="1281"/>
      <c r="F18" s="1282"/>
      <c r="H18" s="3930"/>
      <c r="I18" s="3931"/>
      <c r="J18" s="3932"/>
      <c r="K18" s="796"/>
    </row>
    <row r="19" spans="2:11" ht="14.25">
      <c r="B19" s="1538" t="s">
        <v>34</v>
      </c>
      <c r="C19" s="1540"/>
      <c r="D19" s="802">
        <f t="shared" ref="D19:D26" si="1">+E19+F19</f>
        <v>0</v>
      </c>
      <c r="E19" s="3234"/>
      <c r="F19" s="3234"/>
      <c r="H19" s="3785" t="str">
        <f t="shared" ref="H19:J21" si="2">IF(ISERROR(+D19/$D$30),"",+D19/$D$30)</f>
        <v/>
      </c>
      <c r="I19" s="3785" t="str">
        <f t="shared" si="2"/>
        <v/>
      </c>
      <c r="J19" s="3785" t="str">
        <f t="shared" si="2"/>
        <v/>
      </c>
      <c r="K19" s="796"/>
    </row>
    <row r="20" spans="2:11" ht="14.25">
      <c r="B20" s="1538" t="s">
        <v>36</v>
      </c>
      <c r="C20" s="1540"/>
      <c r="D20" s="802">
        <f t="shared" si="1"/>
        <v>0</v>
      </c>
      <c r="E20" s="3234"/>
      <c r="F20" s="3234"/>
      <c r="H20" s="3785" t="str">
        <f t="shared" si="2"/>
        <v/>
      </c>
      <c r="I20" s="3785" t="str">
        <f t="shared" si="2"/>
        <v/>
      </c>
      <c r="J20" s="3785" t="str">
        <f t="shared" si="2"/>
        <v/>
      </c>
      <c r="K20" s="796"/>
    </row>
    <row r="21" spans="2:11" ht="14.25">
      <c r="B21" s="1538" t="s">
        <v>183</v>
      </c>
      <c r="C21" s="1540"/>
      <c r="D21" s="802">
        <f t="shared" si="1"/>
        <v>0</v>
      </c>
      <c r="E21" s="3234"/>
      <c r="F21" s="3234"/>
      <c r="H21" s="3785" t="str">
        <f t="shared" si="2"/>
        <v/>
      </c>
      <c r="I21" s="3785" t="str">
        <f t="shared" si="2"/>
        <v/>
      </c>
      <c r="J21" s="3785" t="str">
        <f t="shared" si="2"/>
        <v/>
      </c>
      <c r="K21" s="796"/>
    </row>
    <row r="22" spans="2:11" ht="14.25">
      <c r="B22" s="1538" t="s">
        <v>497</v>
      </c>
      <c r="C22" s="1540"/>
      <c r="D22" s="3916"/>
      <c r="E22" s="3917"/>
      <c r="F22" s="3918"/>
      <c r="H22" s="3786"/>
      <c r="I22" s="3786"/>
      <c r="J22" s="3786"/>
      <c r="K22" s="796"/>
    </row>
    <row r="23" spans="2:11" ht="14.25">
      <c r="B23" s="3234" t="s">
        <v>2882</v>
      </c>
      <c r="C23" s="1540"/>
      <c r="D23" s="802">
        <f t="shared" si="1"/>
        <v>0</v>
      </c>
      <c r="E23" s="3234"/>
      <c r="F23" s="3234"/>
      <c r="H23" s="3785" t="str">
        <f t="shared" ref="H23:J26" si="3">IF(ISERROR(+D23/$D$30),"",+D23/$D$30)</f>
        <v/>
      </c>
      <c r="I23" s="3785" t="str">
        <f t="shared" si="3"/>
        <v/>
      </c>
      <c r="J23" s="3785" t="str">
        <f t="shared" si="3"/>
        <v/>
      </c>
      <c r="K23" s="796"/>
    </row>
    <row r="24" spans="2:11" ht="14.25">
      <c r="B24" s="3234" t="s">
        <v>96</v>
      </c>
      <c r="C24" s="1540"/>
      <c r="D24" s="802">
        <f t="shared" si="1"/>
        <v>0</v>
      </c>
      <c r="E24" s="3234"/>
      <c r="F24" s="3234"/>
      <c r="H24" s="3785" t="str">
        <f t="shared" si="3"/>
        <v/>
      </c>
      <c r="I24" s="3785" t="str">
        <f t="shared" si="3"/>
        <v/>
      </c>
      <c r="J24" s="3785" t="str">
        <f t="shared" si="3"/>
        <v/>
      </c>
      <c r="K24" s="796"/>
    </row>
    <row r="25" spans="2:11" ht="14.25">
      <c r="B25" s="3234" t="s">
        <v>2872</v>
      </c>
      <c r="C25" s="1540"/>
      <c r="D25" s="802">
        <f t="shared" si="1"/>
        <v>0</v>
      </c>
      <c r="E25" s="3234"/>
      <c r="F25" s="3234"/>
      <c r="H25" s="3785" t="str">
        <f t="shared" si="3"/>
        <v/>
      </c>
      <c r="I25" s="3785" t="str">
        <f t="shared" si="3"/>
        <v/>
      </c>
      <c r="J25" s="3785" t="str">
        <f t="shared" si="3"/>
        <v/>
      </c>
      <c r="K25" s="796"/>
    </row>
    <row r="26" spans="2:11" ht="14.25">
      <c r="B26" s="3234" t="s">
        <v>2872</v>
      </c>
      <c r="C26" s="1540"/>
      <c r="D26" s="802">
        <f t="shared" si="1"/>
        <v>0</v>
      </c>
      <c r="E26" s="3234"/>
      <c r="F26" s="3234"/>
      <c r="H26" s="3785" t="str">
        <f t="shared" si="3"/>
        <v/>
      </c>
      <c r="I26" s="3785" t="str">
        <f t="shared" si="3"/>
        <v/>
      </c>
      <c r="J26" s="3785" t="str">
        <f t="shared" si="3"/>
        <v/>
      </c>
      <c r="K26" s="796"/>
    </row>
    <row r="27" spans="2:11" ht="14.25">
      <c r="B27" s="1538"/>
      <c r="C27" s="1540"/>
      <c r="D27" s="2614"/>
      <c r="E27" s="2614"/>
      <c r="F27" s="2614"/>
      <c r="H27" s="3927"/>
      <c r="I27" s="3928"/>
      <c r="J27" s="3929"/>
      <c r="K27" s="796"/>
    </row>
    <row r="28" spans="2:11" ht="14.25">
      <c r="B28" s="1539" t="s">
        <v>498</v>
      </c>
      <c r="C28" s="1540"/>
      <c r="D28" s="802">
        <f>E28+F28</f>
        <v>0</v>
      </c>
      <c r="E28" s="3234"/>
      <c r="F28" s="3234"/>
      <c r="H28" s="3930"/>
      <c r="I28" s="3931"/>
      <c r="J28" s="3932"/>
      <c r="K28" s="796"/>
    </row>
    <row r="29" spans="2:11" ht="14.25">
      <c r="B29" s="1538"/>
      <c r="C29" s="1540"/>
      <c r="D29" s="3916"/>
      <c r="E29" s="3917"/>
      <c r="F29" s="3918"/>
      <c r="H29" s="3919"/>
      <c r="I29" s="3920"/>
      <c r="J29" s="3921"/>
      <c r="K29" s="796"/>
    </row>
    <row r="30" spans="2:11" ht="14.25">
      <c r="B30" s="1539" t="s">
        <v>487</v>
      </c>
      <c r="C30" s="1540"/>
      <c r="D30" s="803">
        <f>SUM(D28,D23:D26,D19:D21,D16)</f>
        <v>0</v>
      </c>
      <c r="E30" s="803">
        <f>SUM(E28,E23:E26,E19:E21,E16)</f>
        <v>0</v>
      </c>
      <c r="F30" s="803">
        <f>SUM(F28,F23:F26,F19:F21,F16)</f>
        <v>0</v>
      </c>
      <c r="H30" s="3785" t="str">
        <f>IF(ISERROR(+I30+J30),"",I30+J30)</f>
        <v/>
      </c>
      <c r="I30" s="3785" t="str">
        <f>IF(ISERROR(+E30/$D$30),"",+E30/$D$30)</f>
        <v/>
      </c>
      <c r="J30" s="3785" t="str">
        <f>IF(ISERROR(+F30/$D$30),"",+F30/$D$30)</f>
        <v/>
      </c>
      <c r="K30" s="796"/>
    </row>
    <row r="31" spans="2:11" ht="14.25">
      <c r="B31" s="796"/>
      <c r="C31" s="804"/>
      <c r="D31" s="805"/>
      <c r="E31" s="796"/>
      <c r="F31" s="796"/>
      <c r="H31" s="806"/>
      <c r="I31" s="806"/>
      <c r="J31" s="806"/>
      <c r="K31" s="796"/>
    </row>
    <row r="32" spans="2:11" ht="14.25" hidden="1" customHeight="1">
      <c r="B32" s="796" t="s">
        <v>499</v>
      </c>
      <c r="C32" s="804"/>
      <c r="D32" s="805" t="s">
        <v>500</v>
      </c>
      <c r="E32" s="796" t="s">
        <v>501</v>
      </c>
      <c r="F32" s="796"/>
      <c r="H32" s="806"/>
      <c r="I32" s="806"/>
      <c r="J32" s="806"/>
      <c r="K32" s="796"/>
    </row>
    <row r="33" spans="2:11" ht="14.25">
      <c r="B33" s="796"/>
      <c r="C33" s="796"/>
      <c r="D33" s="805"/>
      <c r="E33" s="796"/>
      <c r="F33" s="796"/>
      <c r="H33" s="796"/>
      <c r="I33" s="796"/>
      <c r="J33" s="796"/>
      <c r="K33" s="796"/>
    </row>
    <row r="34" spans="2:11" ht="14.25">
      <c r="B34" s="796"/>
      <c r="C34" s="796"/>
      <c r="D34" s="805"/>
      <c r="E34" s="796"/>
      <c r="F34" s="796"/>
      <c r="H34" s="796"/>
      <c r="I34" s="796"/>
      <c r="J34" s="796"/>
      <c r="K34" s="796"/>
    </row>
    <row r="35" spans="2:11" ht="32.25" customHeight="1">
      <c r="B35" s="796"/>
      <c r="C35" s="796"/>
      <c r="D35" s="796"/>
      <c r="E35" s="796"/>
      <c r="F35" s="796"/>
      <c r="G35" s="796"/>
      <c r="H35" s="796"/>
      <c r="I35" s="796"/>
      <c r="J35" s="796"/>
      <c r="K35" s="796"/>
    </row>
    <row r="36" spans="2:11" ht="14.25">
      <c r="B36" s="796"/>
      <c r="C36" s="796"/>
      <c r="D36" s="796"/>
      <c r="E36" s="796"/>
      <c r="F36" s="796"/>
      <c r="G36" s="796"/>
      <c r="H36" s="796"/>
      <c r="I36" s="796"/>
      <c r="J36" s="796"/>
      <c r="K36" s="796"/>
    </row>
    <row r="37" spans="2:11" ht="14.25">
      <c r="B37" s="796"/>
      <c r="C37" s="796"/>
      <c r="D37" s="796"/>
      <c r="E37" s="796"/>
      <c r="F37" s="796"/>
      <c r="G37" s="796"/>
      <c r="H37" s="796"/>
      <c r="I37" s="796"/>
      <c r="J37" s="796"/>
      <c r="K37" s="796"/>
    </row>
    <row r="38" spans="2:11" ht="14.25">
      <c r="B38" s="796"/>
      <c r="C38" s="796"/>
      <c r="D38" s="796"/>
      <c r="E38" s="796"/>
      <c r="F38" s="796"/>
      <c r="G38" s="796"/>
      <c r="H38" s="796"/>
      <c r="I38" s="796"/>
      <c r="J38" s="796"/>
      <c r="K38" s="796"/>
    </row>
    <row r="39" spans="2:11" ht="14.25">
      <c r="B39" s="796"/>
      <c r="C39" s="796"/>
      <c r="D39" s="796"/>
      <c r="E39" s="796"/>
      <c r="F39" s="796"/>
      <c r="G39" s="796"/>
      <c r="H39" s="796"/>
      <c r="I39" s="796"/>
      <c r="J39" s="796"/>
      <c r="K39" s="796"/>
    </row>
    <row r="40" spans="2:11" ht="14.25">
      <c r="B40" s="796"/>
      <c r="C40" s="796"/>
      <c r="D40" s="796"/>
      <c r="E40" s="796"/>
      <c r="F40" s="796"/>
      <c r="G40" s="796"/>
      <c r="H40" s="796"/>
      <c r="I40" s="796"/>
      <c r="J40" s="796"/>
      <c r="K40" s="796"/>
    </row>
    <row r="41" spans="2:11" ht="14.25">
      <c r="B41" s="796"/>
      <c r="C41" s="796"/>
      <c r="D41" s="796"/>
      <c r="E41" s="796"/>
      <c r="F41" s="796"/>
      <c r="G41" s="796"/>
      <c r="H41" s="796"/>
      <c r="I41" s="796"/>
      <c r="J41" s="796"/>
      <c r="K41" s="796"/>
    </row>
    <row r="42" spans="2:11" ht="14.25">
      <c r="B42" s="796"/>
      <c r="C42" s="796"/>
      <c r="D42" s="796"/>
      <c r="E42" s="796"/>
      <c r="F42" s="796"/>
      <c r="G42" s="796"/>
      <c r="H42" s="796"/>
      <c r="I42" s="796"/>
      <c r="J42" s="796"/>
      <c r="K42" s="796"/>
    </row>
  </sheetData>
  <mergeCells count="8">
    <mergeCell ref="D29:F29"/>
    <mergeCell ref="H29:J29"/>
    <mergeCell ref="H9:J9"/>
    <mergeCell ref="B12:F12"/>
    <mergeCell ref="H12:J12"/>
    <mergeCell ref="H17:J18"/>
    <mergeCell ref="D22:F22"/>
    <mergeCell ref="H27:J28"/>
  </mergeCells>
  <dataValidations count="1">
    <dataValidation type="list" allowBlank="1" showInputMessage="1" showErrorMessage="1" sqref="A1">
      <formula1>A920:A925</formula1>
    </dataValidation>
  </dataValidations>
  <pageMargins left="0.70866141732283472" right="0.70866141732283472" top="0.74803149606299213" bottom="0.74803149606299213" header="0.31496062992125984" footer="0.31496062992125984"/>
  <pageSetup paperSize="8" scale="82"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P9"/>
  <sheetViews>
    <sheetView zoomScale="80" zoomScaleNormal="80" workbookViewId="0"/>
  </sheetViews>
  <sheetFormatPr defaultRowHeight="12.75" customHeight="1"/>
  <cols>
    <col min="1" max="1" width="7.28515625" style="1350" customWidth="1"/>
    <col min="2" max="2" width="8.5703125" style="1351" bestFit="1" customWidth="1"/>
    <col min="3" max="3" width="33.7109375" style="840" bestFit="1" customWidth="1"/>
    <col min="4" max="4" width="42" style="1351" bestFit="1" customWidth="1"/>
    <col min="5" max="5" width="11.7109375" style="1351" bestFit="1" customWidth="1"/>
    <col min="6" max="6" width="8.140625" style="1351" customWidth="1"/>
    <col min="7" max="15" width="12.5703125" style="1351" customWidth="1"/>
    <col min="16" max="16" width="9.140625" style="1350"/>
    <col min="17" max="17" width="9.140625" style="1668"/>
    <col min="18" max="18" width="9.85546875" style="1668" customWidth="1"/>
    <col min="19" max="19" width="50" style="1668" customWidth="1"/>
    <col min="20" max="20" width="19.85546875" style="1668" bestFit="1" customWidth="1"/>
    <col min="21" max="23" width="18" style="1668" customWidth="1"/>
    <col min="24" max="24" width="16.5703125" style="1668" bestFit="1" customWidth="1"/>
    <col min="25" max="25" width="13.42578125" style="1668" customWidth="1"/>
    <col min="26" max="26" width="11.85546875" style="1668" customWidth="1"/>
    <col min="27" max="27" width="12.28515625" style="1668" bestFit="1" customWidth="1"/>
    <col min="28" max="28" width="14.42578125" style="1668" customWidth="1"/>
    <col min="29" max="29" width="16" style="1668" customWidth="1"/>
    <col min="30" max="30" width="12.5703125" style="1668" bestFit="1" customWidth="1"/>
    <col min="31" max="31" width="15" style="1668" customWidth="1"/>
    <col min="32" max="32" width="12" style="1668" bestFit="1" customWidth="1"/>
    <col min="33" max="273" width="9.140625" style="1668"/>
    <col min="274" max="274" width="9.85546875" style="1668" customWidth="1"/>
    <col min="275" max="275" width="50" style="1668" customWidth="1"/>
    <col min="276" max="276" width="19.85546875" style="1668" bestFit="1" customWidth="1"/>
    <col min="277" max="279" width="18" style="1668" customWidth="1"/>
    <col min="280" max="280" width="16.5703125" style="1668" bestFit="1" customWidth="1"/>
    <col min="281" max="281" width="13.42578125" style="1668" customWidth="1"/>
    <col min="282" max="282" width="11.85546875" style="1668" customWidth="1"/>
    <col min="283" max="283" width="12.28515625" style="1668" bestFit="1" customWidth="1"/>
    <col min="284" max="284" width="14.42578125" style="1668" customWidth="1"/>
    <col min="285" max="285" width="16" style="1668" customWidth="1"/>
    <col min="286" max="286" width="12.5703125" style="1668" bestFit="1" customWidth="1"/>
    <col min="287" max="287" width="15" style="1668" customWidth="1"/>
    <col min="288" max="288" width="12" style="1668" bestFit="1" customWidth="1"/>
    <col min="289" max="529" width="9.140625" style="1668"/>
    <col min="530" max="530" width="9.85546875" style="1668" customWidth="1"/>
    <col min="531" max="531" width="50" style="1668" customWidth="1"/>
    <col min="532" max="532" width="19.85546875" style="1668" bestFit="1" customWidth="1"/>
    <col min="533" max="535" width="18" style="1668" customWidth="1"/>
    <col min="536" max="536" width="16.5703125" style="1668" bestFit="1" customWidth="1"/>
    <col min="537" max="537" width="13.42578125" style="1668" customWidth="1"/>
    <col min="538" max="538" width="11.85546875" style="1668" customWidth="1"/>
    <col min="539" max="539" width="12.28515625" style="1668" bestFit="1" customWidth="1"/>
    <col min="540" max="540" width="14.42578125" style="1668" customWidth="1"/>
    <col min="541" max="541" width="16" style="1668" customWidth="1"/>
    <col min="542" max="542" width="12.5703125" style="1668" bestFit="1" customWidth="1"/>
    <col min="543" max="543" width="15" style="1668" customWidth="1"/>
    <col min="544" max="544" width="12" style="1668" bestFit="1" customWidth="1"/>
    <col min="545" max="785" width="9.140625" style="1668"/>
    <col min="786" max="786" width="9.85546875" style="1668" customWidth="1"/>
    <col min="787" max="787" width="50" style="1668" customWidth="1"/>
    <col min="788" max="788" width="19.85546875" style="1668" bestFit="1" customWidth="1"/>
    <col min="789" max="791" width="18" style="1668" customWidth="1"/>
    <col min="792" max="792" width="16.5703125" style="1668" bestFit="1" customWidth="1"/>
    <col min="793" max="793" width="13.42578125" style="1668" customWidth="1"/>
    <col min="794" max="794" width="11.85546875" style="1668" customWidth="1"/>
    <col min="795" max="795" width="12.28515625" style="1668" bestFit="1" customWidth="1"/>
    <col min="796" max="796" width="14.42578125" style="1668" customWidth="1"/>
    <col min="797" max="797" width="16" style="1668" customWidth="1"/>
    <col min="798" max="798" width="12.5703125" style="1668" bestFit="1" customWidth="1"/>
    <col min="799" max="799" width="15" style="1668" customWidth="1"/>
    <col min="800" max="800" width="12" style="1668" bestFit="1" customWidth="1"/>
    <col min="801" max="1041" width="9.140625" style="1668"/>
    <col min="1042" max="1042" width="9.85546875" style="1668" customWidth="1"/>
    <col min="1043" max="1043" width="50" style="1668" customWidth="1"/>
    <col min="1044" max="1044" width="19.85546875" style="1668" bestFit="1" customWidth="1"/>
    <col min="1045" max="1047" width="18" style="1668" customWidth="1"/>
    <col min="1048" max="1048" width="16.5703125" style="1668" bestFit="1" customWidth="1"/>
    <col min="1049" max="1049" width="13.42578125" style="1668" customWidth="1"/>
    <col min="1050" max="1050" width="11.85546875" style="1668" customWidth="1"/>
    <col min="1051" max="1051" width="12.28515625" style="1668" bestFit="1" customWidth="1"/>
    <col min="1052" max="1052" width="14.42578125" style="1668" customWidth="1"/>
    <col min="1053" max="1053" width="16" style="1668" customWidth="1"/>
    <col min="1054" max="1054" width="12.5703125" style="1668" bestFit="1" customWidth="1"/>
    <col min="1055" max="1055" width="15" style="1668" customWidth="1"/>
    <col min="1056" max="1056" width="12" style="1668" bestFit="1" customWidth="1"/>
    <col min="1057" max="1297" width="9.140625" style="1668"/>
    <col min="1298" max="1298" width="9.85546875" style="1668" customWidth="1"/>
    <col min="1299" max="1299" width="50" style="1668" customWidth="1"/>
    <col min="1300" max="1300" width="19.85546875" style="1668" bestFit="1" customWidth="1"/>
    <col min="1301" max="1303" width="18" style="1668" customWidth="1"/>
    <col min="1304" max="1304" width="16.5703125" style="1668" bestFit="1" customWidth="1"/>
    <col min="1305" max="1305" width="13.42578125" style="1668" customWidth="1"/>
    <col min="1306" max="1306" width="11.85546875" style="1668" customWidth="1"/>
    <col min="1307" max="1307" width="12.28515625" style="1668" bestFit="1" customWidth="1"/>
    <col min="1308" max="1308" width="14.42578125" style="1668" customWidth="1"/>
    <col min="1309" max="1309" width="16" style="1668" customWidth="1"/>
    <col min="1310" max="1310" width="12.5703125" style="1668" bestFit="1" customWidth="1"/>
    <col min="1311" max="1311" width="15" style="1668" customWidth="1"/>
    <col min="1312" max="1312" width="12" style="1668" bestFit="1" customWidth="1"/>
    <col min="1313" max="1553" width="9.140625" style="1668"/>
    <col min="1554" max="1554" width="9.85546875" style="1668" customWidth="1"/>
    <col min="1555" max="1555" width="50" style="1668" customWidth="1"/>
    <col min="1556" max="1556" width="19.85546875" style="1668" bestFit="1" customWidth="1"/>
    <col min="1557" max="1559" width="18" style="1668" customWidth="1"/>
    <col min="1560" max="1560" width="16.5703125" style="1668" bestFit="1" customWidth="1"/>
    <col min="1561" max="1561" width="13.42578125" style="1668" customWidth="1"/>
    <col min="1562" max="1562" width="11.85546875" style="1668" customWidth="1"/>
    <col min="1563" max="1563" width="12.28515625" style="1668" bestFit="1" customWidth="1"/>
    <col min="1564" max="1564" width="14.42578125" style="1668" customWidth="1"/>
    <col min="1565" max="1565" width="16" style="1668" customWidth="1"/>
    <col min="1566" max="1566" width="12.5703125" style="1668" bestFit="1" customWidth="1"/>
    <col min="1567" max="1567" width="15" style="1668" customWidth="1"/>
    <col min="1568" max="1568" width="12" style="1668" bestFit="1" customWidth="1"/>
    <col min="1569" max="1809" width="9.140625" style="1668"/>
    <col min="1810" max="1810" width="9.85546875" style="1668" customWidth="1"/>
    <col min="1811" max="1811" width="50" style="1668" customWidth="1"/>
    <col min="1812" max="1812" width="19.85546875" style="1668" bestFit="1" customWidth="1"/>
    <col min="1813" max="1815" width="18" style="1668" customWidth="1"/>
    <col min="1816" max="1816" width="16.5703125" style="1668" bestFit="1" customWidth="1"/>
    <col min="1817" max="1817" width="13.42578125" style="1668" customWidth="1"/>
    <col min="1818" max="1818" width="11.85546875" style="1668" customWidth="1"/>
    <col min="1819" max="1819" width="12.28515625" style="1668" bestFit="1" customWidth="1"/>
    <col min="1820" max="1820" width="14.42578125" style="1668" customWidth="1"/>
    <col min="1821" max="1821" width="16" style="1668" customWidth="1"/>
    <col min="1822" max="1822" width="12.5703125" style="1668" bestFit="1" customWidth="1"/>
    <col min="1823" max="1823" width="15" style="1668" customWidth="1"/>
    <col min="1824" max="1824" width="12" style="1668" bestFit="1" customWidth="1"/>
    <col min="1825" max="2065" width="9.140625" style="1668"/>
    <col min="2066" max="2066" width="9.85546875" style="1668" customWidth="1"/>
    <col min="2067" max="2067" width="50" style="1668" customWidth="1"/>
    <col min="2068" max="2068" width="19.85546875" style="1668" bestFit="1" customWidth="1"/>
    <col min="2069" max="2071" width="18" style="1668" customWidth="1"/>
    <col min="2072" max="2072" width="16.5703125" style="1668" bestFit="1" customWidth="1"/>
    <col min="2073" max="2073" width="13.42578125" style="1668" customWidth="1"/>
    <col min="2074" max="2074" width="11.85546875" style="1668" customWidth="1"/>
    <col min="2075" max="2075" width="12.28515625" style="1668" bestFit="1" customWidth="1"/>
    <col min="2076" max="2076" width="14.42578125" style="1668" customWidth="1"/>
    <col min="2077" max="2077" width="16" style="1668" customWidth="1"/>
    <col min="2078" max="2078" width="12.5703125" style="1668" bestFit="1" customWidth="1"/>
    <col min="2079" max="2079" width="15" style="1668" customWidth="1"/>
    <col min="2080" max="2080" width="12" style="1668" bestFit="1" customWidth="1"/>
    <col min="2081" max="2321" width="9.140625" style="1668"/>
    <col min="2322" max="2322" width="9.85546875" style="1668" customWidth="1"/>
    <col min="2323" max="2323" width="50" style="1668" customWidth="1"/>
    <col min="2324" max="2324" width="19.85546875" style="1668" bestFit="1" customWidth="1"/>
    <col min="2325" max="2327" width="18" style="1668" customWidth="1"/>
    <col min="2328" max="2328" width="16.5703125" style="1668" bestFit="1" customWidth="1"/>
    <col min="2329" max="2329" width="13.42578125" style="1668" customWidth="1"/>
    <col min="2330" max="2330" width="11.85546875" style="1668" customWidth="1"/>
    <col min="2331" max="2331" width="12.28515625" style="1668" bestFit="1" customWidth="1"/>
    <col min="2332" max="2332" width="14.42578125" style="1668" customWidth="1"/>
    <col min="2333" max="2333" width="16" style="1668" customWidth="1"/>
    <col min="2334" max="2334" width="12.5703125" style="1668" bestFit="1" customWidth="1"/>
    <col min="2335" max="2335" width="15" style="1668" customWidth="1"/>
    <col min="2336" max="2336" width="12" style="1668" bestFit="1" customWidth="1"/>
    <col min="2337" max="2577" width="9.140625" style="1668"/>
    <col min="2578" max="2578" width="9.85546875" style="1668" customWidth="1"/>
    <col min="2579" max="2579" width="50" style="1668" customWidth="1"/>
    <col min="2580" max="2580" width="19.85546875" style="1668" bestFit="1" customWidth="1"/>
    <col min="2581" max="2583" width="18" style="1668" customWidth="1"/>
    <col min="2584" max="2584" width="16.5703125" style="1668" bestFit="1" customWidth="1"/>
    <col min="2585" max="2585" width="13.42578125" style="1668" customWidth="1"/>
    <col min="2586" max="2586" width="11.85546875" style="1668" customWidth="1"/>
    <col min="2587" max="2587" width="12.28515625" style="1668" bestFit="1" customWidth="1"/>
    <col min="2588" max="2588" width="14.42578125" style="1668" customWidth="1"/>
    <col min="2589" max="2589" width="16" style="1668" customWidth="1"/>
    <col min="2590" max="2590" width="12.5703125" style="1668" bestFit="1" customWidth="1"/>
    <col min="2591" max="2591" width="15" style="1668" customWidth="1"/>
    <col min="2592" max="2592" width="12" style="1668" bestFit="1" customWidth="1"/>
    <col min="2593" max="2833" width="9.140625" style="1668"/>
    <col min="2834" max="2834" width="9.85546875" style="1668" customWidth="1"/>
    <col min="2835" max="2835" width="50" style="1668" customWidth="1"/>
    <col min="2836" max="2836" width="19.85546875" style="1668" bestFit="1" customWidth="1"/>
    <col min="2837" max="2839" width="18" style="1668" customWidth="1"/>
    <col min="2840" max="2840" width="16.5703125" style="1668" bestFit="1" customWidth="1"/>
    <col min="2841" max="2841" width="13.42578125" style="1668" customWidth="1"/>
    <col min="2842" max="2842" width="11.85546875" style="1668" customWidth="1"/>
    <col min="2843" max="2843" width="12.28515625" style="1668" bestFit="1" customWidth="1"/>
    <col min="2844" max="2844" width="14.42578125" style="1668" customWidth="1"/>
    <col min="2845" max="2845" width="16" style="1668" customWidth="1"/>
    <col min="2846" max="2846" width="12.5703125" style="1668" bestFit="1" customWidth="1"/>
    <col min="2847" max="2847" width="15" style="1668" customWidth="1"/>
    <col min="2848" max="2848" width="12" style="1668" bestFit="1" customWidth="1"/>
    <col min="2849" max="3089" width="9.140625" style="1668"/>
    <col min="3090" max="3090" width="9.85546875" style="1668" customWidth="1"/>
    <col min="3091" max="3091" width="50" style="1668" customWidth="1"/>
    <col min="3092" max="3092" width="19.85546875" style="1668" bestFit="1" customWidth="1"/>
    <col min="3093" max="3095" width="18" style="1668" customWidth="1"/>
    <col min="3096" max="3096" width="16.5703125" style="1668" bestFit="1" customWidth="1"/>
    <col min="3097" max="3097" width="13.42578125" style="1668" customWidth="1"/>
    <col min="3098" max="3098" width="11.85546875" style="1668" customWidth="1"/>
    <col min="3099" max="3099" width="12.28515625" style="1668" bestFit="1" customWidth="1"/>
    <col min="3100" max="3100" width="14.42578125" style="1668" customWidth="1"/>
    <col min="3101" max="3101" width="16" style="1668" customWidth="1"/>
    <col min="3102" max="3102" width="12.5703125" style="1668" bestFit="1" customWidth="1"/>
    <col min="3103" max="3103" width="15" style="1668" customWidth="1"/>
    <col min="3104" max="3104" width="12" style="1668" bestFit="1" customWidth="1"/>
    <col min="3105" max="3345" width="9.140625" style="1668"/>
    <col min="3346" max="3346" width="9.85546875" style="1668" customWidth="1"/>
    <col min="3347" max="3347" width="50" style="1668" customWidth="1"/>
    <col min="3348" max="3348" width="19.85546875" style="1668" bestFit="1" customWidth="1"/>
    <col min="3349" max="3351" width="18" style="1668" customWidth="1"/>
    <col min="3352" max="3352" width="16.5703125" style="1668" bestFit="1" customWidth="1"/>
    <col min="3353" max="3353" width="13.42578125" style="1668" customWidth="1"/>
    <col min="3354" max="3354" width="11.85546875" style="1668" customWidth="1"/>
    <col min="3355" max="3355" width="12.28515625" style="1668" bestFit="1" customWidth="1"/>
    <col min="3356" max="3356" width="14.42578125" style="1668" customWidth="1"/>
    <col min="3357" max="3357" width="16" style="1668" customWidth="1"/>
    <col min="3358" max="3358" width="12.5703125" style="1668" bestFit="1" customWidth="1"/>
    <col min="3359" max="3359" width="15" style="1668" customWidth="1"/>
    <col min="3360" max="3360" width="12" style="1668" bestFit="1" customWidth="1"/>
    <col min="3361" max="3601" width="9.140625" style="1668"/>
    <col min="3602" max="3602" width="9.85546875" style="1668" customWidth="1"/>
    <col min="3603" max="3603" width="50" style="1668" customWidth="1"/>
    <col min="3604" max="3604" width="19.85546875" style="1668" bestFit="1" customWidth="1"/>
    <col min="3605" max="3607" width="18" style="1668" customWidth="1"/>
    <col min="3608" max="3608" width="16.5703125" style="1668" bestFit="1" customWidth="1"/>
    <col min="3609" max="3609" width="13.42578125" style="1668" customWidth="1"/>
    <col min="3610" max="3610" width="11.85546875" style="1668" customWidth="1"/>
    <col min="3611" max="3611" width="12.28515625" style="1668" bestFit="1" customWidth="1"/>
    <col min="3612" max="3612" width="14.42578125" style="1668" customWidth="1"/>
    <col min="3613" max="3613" width="16" style="1668" customWidth="1"/>
    <col min="3614" max="3614" width="12.5703125" style="1668" bestFit="1" customWidth="1"/>
    <col min="3615" max="3615" width="15" style="1668" customWidth="1"/>
    <col min="3616" max="3616" width="12" style="1668" bestFit="1" customWidth="1"/>
    <col min="3617" max="3857" width="9.140625" style="1668"/>
    <col min="3858" max="3858" width="9.85546875" style="1668" customWidth="1"/>
    <col min="3859" max="3859" width="50" style="1668" customWidth="1"/>
    <col min="3860" max="3860" width="19.85546875" style="1668" bestFit="1" customWidth="1"/>
    <col min="3861" max="3863" width="18" style="1668" customWidth="1"/>
    <col min="3864" max="3864" width="16.5703125" style="1668" bestFit="1" customWidth="1"/>
    <col min="3865" max="3865" width="13.42578125" style="1668" customWidth="1"/>
    <col min="3866" max="3866" width="11.85546875" style="1668" customWidth="1"/>
    <col min="3867" max="3867" width="12.28515625" style="1668" bestFit="1" customWidth="1"/>
    <col min="3868" max="3868" width="14.42578125" style="1668" customWidth="1"/>
    <col min="3869" max="3869" width="16" style="1668" customWidth="1"/>
    <col min="3870" max="3870" width="12.5703125" style="1668" bestFit="1" customWidth="1"/>
    <col min="3871" max="3871" width="15" style="1668" customWidth="1"/>
    <col min="3872" max="3872" width="12" style="1668" bestFit="1" customWidth="1"/>
    <col min="3873" max="4113" width="9.140625" style="1668"/>
    <col min="4114" max="4114" width="9.85546875" style="1668" customWidth="1"/>
    <col min="4115" max="4115" width="50" style="1668" customWidth="1"/>
    <col min="4116" max="4116" width="19.85546875" style="1668" bestFit="1" customWidth="1"/>
    <col min="4117" max="4119" width="18" style="1668" customWidth="1"/>
    <col min="4120" max="4120" width="16.5703125" style="1668" bestFit="1" customWidth="1"/>
    <col min="4121" max="4121" width="13.42578125" style="1668" customWidth="1"/>
    <col min="4122" max="4122" width="11.85546875" style="1668" customWidth="1"/>
    <col min="4123" max="4123" width="12.28515625" style="1668" bestFit="1" customWidth="1"/>
    <col min="4124" max="4124" width="14.42578125" style="1668" customWidth="1"/>
    <col min="4125" max="4125" width="16" style="1668" customWidth="1"/>
    <col min="4126" max="4126" width="12.5703125" style="1668" bestFit="1" customWidth="1"/>
    <col min="4127" max="4127" width="15" style="1668" customWidth="1"/>
    <col min="4128" max="4128" width="12" style="1668" bestFit="1" customWidth="1"/>
    <col min="4129" max="4369" width="9.140625" style="1668"/>
    <col min="4370" max="4370" width="9.85546875" style="1668" customWidth="1"/>
    <col min="4371" max="4371" width="50" style="1668" customWidth="1"/>
    <col min="4372" max="4372" width="19.85546875" style="1668" bestFit="1" customWidth="1"/>
    <col min="4373" max="4375" width="18" style="1668" customWidth="1"/>
    <col min="4376" max="4376" width="16.5703125" style="1668" bestFit="1" customWidth="1"/>
    <col min="4377" max="4377" width="13.42578125" style="1668" customWidth="1"/>
    <col min="4378" max="4378" width="11.85546875" style="1668" customWidth="1"/>
    <col min="4379" max="4379" width="12.28515625" style="1668" bestFit="1" customWidth="1"/>
    <col min="4380" max="4380" width="14.42578125" style="1668" customWidth="1"/>
    <col min="4381" max="4381" width="16" style="1668" customWidth="1"/>
    <col min="4382" max="4382" width="12.5703125" style="1668" bestFit="1" customWidth="1"/>
    <col min="4383" max="4383" width="15" style="1668" customWidth="1"/>
    <col min="4384" max="4384" width="12" style="1668" bestFit="1" customWidth="1"/>
    <col min="4385" max="4625" width="9.140625" style="1668"/>
    <col min="4626" max="4626" width="9.85546875" style="1668" customWidth="1"/>
    <col min="4627" max="4627" width="50" style="1668" customWidth="1"/>
    <col min="4628" max="4628" width="19.85546875" style="1668" bestFit="1" customWidth="1"/>
    <col min="4629" max="4631" width="18" style="1668" customWidth="1"/>
    <col min="4632" max="4632" width="16.5703125" style="1668" bestFit="1" customWidth="1"/>
    <col min="4633" max="4633" width="13.42578125" style="1668" customWidth="1"/>
    <col min="4634" max="4634" width="11.85546875" style="1668" customWidth="1"/>
    <col min="4635" max="4635" width="12.28515625" style="1668" bestFit="1" customWidth="1"/>
    <col min="4636" max="4636" width="14.42578125" style="1668" customWidth="1"/>
    <col min="4637" max="4637" width="16" style="1668" customWidth="1"/>
    <col min="4638" max="4638" width="12.5703125" style="1668" bestFit="1" customWidth="1"/>
    <col min="4639" max="4639" width="15" style="1668" customWidth="1"/>
    <col min="4640" max="4640" width="12" style="1668" bestFit="1" customWidth="1"/>
    <col min="4641" max="4881" width="9.140625" style="1668"/>
    <col min="4882" max="4882" width="9.85546875" style="1668" customWidth="1"/>
    <col min="4883" max="4883" width="50" style="1668" customWidth="1"/>
    <col min="4884" max="4884" width="19.85546875" style="1668" bestFit="1" customWidth="1"/>
    <col min="4885" max="4887" width="18" style="1668" customWidth="1"/>
    <col min="4888" max="4888" width="16.5703125" style="1668" bestFit="1" customWidth="1"/>
    <col min="4889" max="4889" width="13.42578125" style="1668" customWidth="1"/>
    <col min="4890" max="4890" width="11.85546875" style="1668" customWidth="1"/>
    <col min="4891" max="4891" width="12.28515625" style="1668" bestFit="1" customWidth="1"/>
    <col min="4892" max="4892" width="14.42578125" style="1668" customWidth="1"/>
    <col min="4893" max="4893" width="16" style="1668" customWidth="1"/>
    <col min="4894" max="4894" width="12.5703125" style="1668" bestFit="1" customWidth="1"/>
    <col min="4895" max="4895" width="15" style="1668" customWidth="1"/>
    <col min="4896" max="4896" width="12" style="1668" bestFit="1" customWidth="1"/>
    <col min="4897" max="5137" width="9.140625" style="1668"/>
    <col min="5138" max="5138" width="9.85546875" style="1668" customWidth="1"/>
    <col min="5139" max="5139" width="50" style="1668" customWidth="1"/>
    <col min="5140" max="5140" width="19.85546875" style="1668" bestFit="1" customWidth="1"/>
    <col min="5141" max="5143" width="18" style="1668" customWidth="1"/>
    <col min="5144" max="5144" width="16.5703125" style="1668" bestFit="1" customWidth="1"/>
    <col min="5145" max="5145" width="13.42578125" style="1668" customWidth="1"/>
    <col min="5146" max="5146" width="11.85546875" style="1668" customWidth="1"/>
    <col min="5147" max="5147" width="12.28515625" style="1668" bestFit="1" customWidth="1"/>
    <col min="5148" max="5148" width="14.42578125" style="1668" customWidth="1"/>
    <col min="5149" max="5149" width="16" style="1668" customWidth="1"/>
    <col min="5150" max="5150" width="12.5703125" style="1668" bestFit="1" customWidth="1"/>
    <col min="5151" max="5151" width="15" style="1668" customWidth="1"/>
    <col min="5152" max="5152" width="12" style="1668" bestFit="1" customWidth="1"/>
    <col min="5153" max="5393" width="9.140625" style="1668"/>
    <col min="5394" max="5394" width="9.85546875" style="1668" customWidth="1"/>
    <col min="5395" max="5395" width="50" style="1668" customWidth="1"/>
    <col min="5396" max="5396" width="19.85546875" style="1668" bestFit="1" customWidth="1"/>
    <col min="5397" max="5399" width="18" style="1668" customWidth="1"/>
    <col min="5400" max="5400" width="16.5703125" style="1668" bestFit="1" customWidth="1"/>
    <col min="5401" max="5401" width="13.42578125" style="1668" customWidth="1"/>
    <col min="5402" max="5402" width="11.85546875" style="1668" customWidth="1"/>
    <col min="5403" max="5403" width="12.28515625" style="1668" bestFit="1" customWidth="1"/>
    <col min="5404" max="5404" width="14.42578125" style="1668" customWidth="1"/>
    <col min="5405" max="5405" width="16" style="1668" customWidth="1"/>
    <col min="5406" max="5406" width="12.5703125" style="1668" bestFit="1" customWidth="1"/>
    <col min="5407" max="5407" width="15" style="1668" customWidth="1"/>
    <col min="5408" max="5408" width="12" style="1668" bestFit="1" customWidth="1"/>
    <col min="5409" max="5649" width="9.140625" style="1668"/>
    <col min="5650" max="5650" width="9.85546875" style="1668" customWidth="1"/>
    <col min="5651" max="5651" width="50" style="1668" customWidth="1"/>
    <col min="5652" max="5652" width="19.85546875" style="1668" bestFit="1" customWidth="1"/>
    <col min="5653" max="5655" width="18" style="1668" customWidth="1"/>
    <col min="5656" max="5656" width="16.5703125" style="1668" bestFit="1" customWidth="1"/>
    <col min="5657" max="5657" width="13.42578125" style="1668" customWidth="1"/>
    <col min="5658" max="5658" width="11.85546875" style="1668" customWidth="1"/>
    <col min="5659" max="5659" width="12.28515625" style="1668" bestFit="1" customWidth="1"/>
    <col min="5660" max="5660" width="14.42578125" style="1668" customWidth="1"/>
    <col min="5661" max="5661" width="16" style="1668" customWidth="1"/>
    <col min="5662" max="5662" width="12.5703125" style="1668" bestFit="1" customWidth="1"/>
    <col min="5663" max="5663" width="15" style="1668" customWidth="1"/>
    <col min="5664" max="5664" width="12" style="1668" bestFit="1" customWidth="1"/>
    <col min="5665" max="5905" width="9.140625" style="1668"/>
    <col min="5906" max="5906" width="9.85546875" style="1668" customWidth="1"/>
    <col min="5907" max="5907" width="50" style="1668" customWidth="1"/>
    <col min="5908" max="5908" width="19.85546875" style="1668" bestFit="1" customWidth="1"/>
    <col min="5909" max="5911" width="18" style="1668" customWidth="1"/>
    <col min="5912" max="5912" width="16.5703125" style="1668" bestFit="1" customWidth="1"/>
    <col min="5913" max="5913" width="13.42578125" style="1668" customWidth="1"/>
    <col min="5914" max="5914" width="11.85546875" style="1668" customWidth="1"/>
    <col min="5915" max="5915" width="12.28515625" style="1668" bestFit="1" customWidth="1"/>
    <col min="5916" max="5916" width="14.42578125" style="1668" customWidth="1"/>
    <col min="5917" max="5917" width="16" style="1668" customWidth="1"/>
    <col min="5918" max="5918" width="12.5703125" style="1668" bestFit="1" customWidth="1"/>
    <col min="5919" max="5919" width="15" style="1668" customWidth="1"/>
    <col min="5920" max="5920" width="12" style="1668" bestFit="1" customWidth="1"/>
    <col min="5921" max="6161" width="9.140625" style="1668"/>
    <col min="6162" max="6162" width="9.85546875" style="1668" customWidth="1"/>
    <col min="6163" max="6163" width="50" style="1668" customWidth="1"/>
    <col min="6164" max="6164" width="19.85546875" style="1668" bestFit="1" customWidth="1"/>
    <col min="6165" max="6167" width="18" style="1668" customWidth="1"/>
    <col min="6168" max="6168" width="16.5703125" style="1668" bestFit="1" customWidth="1"/>
    <col min="6169" max="6169" width="13.42578125" style="1668" customWidth="1"/>
    <col min="6170" max="6170" width="11.85546875" style="1668" customWidth="1"/>
    <col min="6171" max="6171" width="12.28515625" style="1668" bestFit="1" customWidth="1"/>
    <col min="6172" max="6172" width="14.42578125" style="1668" customWidth="1"/>
    <col min="6173" max="6173" width="16" style="1668" customWidth="1"/>
    <col min="6174" max="6174" width="12.5703125" style="1668" bestFit="1" customWidth="1"/>
    <col min="6175" max="6175" width="15" style="1668" customWidth="1"/>
    <col min="6176" max="6176" width="12" style="1668" bestFit="1" customWidth="1"/>
    <col min="6177" max="6417" width="9.140625" style="1668"/>
    <col min="6418" max="6418" width="9.85546875" style="1668" customWidth="1"/>
    <col min="6419" max="6419" width="50" style="1668" customWidth="1"/>
    <col min="6420" max="6420" width="19.85546875" style="1668" bestFit="1" customWidth="1"/>
    <col min="6421" max="6423" width="18" style="1668" customWidth="1"/>
    <col min="6424" max="6424" width="16.5703125" style="1668" bestFit="1" customWidth="1"/>
    <col min="6425" max="6425" width="13.42578125" style="1668" customWidth="1"/>
    <col min="6426" max="6426" width="11.85546875" style="1668" customWidth="1"/>
    <col min="6427" max="6427" width="12.28515625" style="1668" bestFit="1" customWidth="1"/>
    <col min="6428" max="6428" width="14.42578125" style="1668" customWidth="1"/>
    <col min="6429" max="6429" width="16" style="1668" customWidth="1"/>
    <col min="6430" max="6430" width="12.5703125" style="1668" bestFit="1" customWidth="1"/>
    <col min="6431" max="6431" width="15" style="1668" customWidth="1"/>
    <col min="6432" max="6432" width="12" style="1668" bestFit="1" customWidth="1"/>
    <col min="6433" max="6673" width="9.140625" style="1668"/>
    <col min="6674" max="6674" width="9.85546875" style="1668" customWidth="1"/>
    <col min="6675" max="6675" width="50" style="1668" customWidth="1"/>
    <col min="6676" max="6676" width="19.85546875" style="1668" bestFit="1" customWidth="1"/>
    <col min="6677" max="6679" width="18" style="1668" customWidth="1"/>
    <col min="6680" max="6680" width="16.5703125" style="1668" bestFit="1" customWidth="1"/>
    <col min="6681" max="6681" width="13.42578125" style="1668" customWidth="1"/>
    <col min="6682" max="6682" width="11.85546875" style="1668" customWidth="1"/>
    <col min="6683" max="6683" width="12.28515625" style="1668" bestFit="1" customWidth="1"/>
    <col min="6684" max="6684" width="14.42578125" style="1668" customWidth="1"/>
    <col min="6685" max="6685" width="16" style="1668" customWidth="1"/>
    <col min="6686" max="6686" width="12.5703125" style="1668" bestFit="1" customWidth="1"/>
    <col min="6687" max="6687" width="15" style="1668" customWidth="1"/>
    <col min="6688" max="6688" width="12" style="1668" bestFit="1" customWidth="1"/>
    <col min="6689" max="6929" width="9.140625" style="1668"/>
    <col min="6930" max="6930" width="9.85546875" style="1668" customWidth="1"/>
    <col min="6931" max="6931" width="50" style="1668" customWidth="1"/>
    <col min="6932" max="6932" width="19.85546875" style="1668" bestFit="1" customWidth="1"/>
    <col min="6933" max="6935" width="18" style="1668" customWidth="1"/>
    <col min="6936" max="6936" width="16.5703125" style="1668" bestFit="1" customWidth="1"/>
    <col min="6937" max="6937" width="13.42578125" style="1668" customWidth="1"/>
    <col min="6938" max="6938" width="11.85546875" style="1668" customWidth="1"/>
    <col min="6939" max="6939" width="12.28515625" style="1668" bestFit="1" customWidth="1"/>
    <col min="6940" max="6940" width="14.42578125" style="1668" customWidth="1"/>
    <col min="6941" max="6941" width="16" style="1668" customWidth="1"/>
    <col min="6942" max="6942" width="12.5703125" style="1668" bestFit="1" customWidth="1"/>
    <col min="6943" max="6943" width="15" style="1668" customWidth="1"/>
    <col min="6944" max="6944" width="12" style="1668" bestFit="1" customWidth="1"/>
    <col min="6945" max="7185" width="9.140625" style="1668"/>
    <col min="7186" max="7186" width="9.85546875" style="1668" customWidth="1"/>
    <col min="7187" max="7187" width="50" style="1668" customWidth="1"/>
    <col min="7188" max="7188" width="19.85546875" style="1668" bestFit="1" customWidth="1"/>
    <col min="7189" max="7191" width="18" style="1668" customWidth="1"/>
    <col min="7192" max="7192" width="16.5703125" style="1668" bestFit="1" customWidth="1"/>
    <col min="7193" max="7193" width="13.42578125" style="1668" customWidth="1"/>
    <col min="7194" max="7194" width="11.85546875" style="1668" customWidth="1"/>
    <col min="7195" max="7195" width="12.28515625" style="1668" bestFit="1" customWidth="1"/>
    <col min="7196" max="7196" width="14.42578125" style="1668" customWidth="1"/>
    <col min="7197" max="7197" width="16" style="1668" customWidth="1"/>
    <col min="7198" max="7198" width="12.5703125" style="1668" bestFit="1" customWidth="1"/>
    <col min="7199" max="7199" width="15" style="1668" customWidth="1"/>
    <col min="7200" max="7200" width="12" style="1668" bestFit="1" customWidth="1"/>
    <col min="7201" max="7441" width="9.140625" style="1668"/>
    <col min="7442" max="7442" width="9.85546875" style="1668" customWidth="1"/>
    <col min="7443" max="7443" width="50" style="1668" customWidth="1"/>
    <col min="7444" max="7444" width="19.85546875" style="1668" bestFit="1" customWidth="1"/>
    <col min="7445" max="7447" width="18" style="1668" customWidth="1"/>
    <col min="7448" max="7448" width="16.5703125" style="1668" bestFit="1" customWidth="1"/>
    <col min="7449" max="7449" width="13.42578125" style="1668" customWidth="1"/>
    <col min="7450" max="7450" width="11.85546875" style="1668" customWidth="1"/>
    <col min="7451" max="7451" width="12.28515625" style="1668" bestFit="1" customWidth="1"/>
    <col min="7452" max="7452" width="14.42578125" style="1668" customWidth="1"/>
    <col min="7453" max="7453" width="16" style="1668" customWidth="1"/>
    <col min="7454" max="7454" width="12.5703125" style="1668" bestFit="1" customWidth="1"/>
    <col min="7455" max="7455" width="15" style="1668" customWidth="1"/>
    <col min="7456" max="7456" width="12" style="1668" bestFit="1" customWidth="1"/>
    <col min="7457" max="7697" width="9.140625" style="1668"/>
    <col min="7698" max="7698" width="9.85546875" style="1668" customWidth="1"/>
    <col min="7699" max="7699" width="50" style="1668" customWidth="1"/>
    <col min="7700" max="7700" width="19.85546875" style="1668" bestFit="1" customWidth="1"/>
    <col min="7701" max="7703" width="18" style="1668" customWidth="1"/>
    <col min="7704" max="7704" width="16.5703125" style="1668" bestFit="1" customWidth="1"/>
    <col min="7705" max="7705" width="13.42578125" style="1668" customWidth="1"/>
    <col min="7706" max="7706" width="11.85546875" style="1668" customWidth="1"/>
    <col min="7707" max="7707" width="12.28515625" style="1668" bestFit="1" customWidth="1"/>
    <col min="7708" max="7708" width="14.42578125" style="1668" customWidth="1"/>
    <col min="7709" max="7709" width="16" style="1668" customWidth="1"/>
    <col min="7710" max="7710" width="12.5703125" style="1668" bestFit="1" customWidth="1"/>
    <col min="7711" max="7711" width="15" style="1668" customWidth="1"/>
    <col min="7712" max="7712" width="12" style="1668" bestFit="1" customWidth="1"/>
    <col min="7713" max="7953" width="9.140625" style="1668"/>
    <col min="7954" max="7954" width="9.85546875" style="1668" customWidth="1"/>
    <col min="7955" max="7955" width="50" style="1668" customWidth="1"/>
    <col min="7956" max="7956" width="19.85546875" style="1668" bestFit="1" customWidth="1"/>
    <col min="7957" max="7959" width="18" style="1668" customWidth="1"/>
    <col min="7960" max="7960" width="16.5703125" style="1668" bestFit="1" customWidth="1"/>
    <col min="7961" max="7961" width="13.42578125" style="1668" customWidth="1"/>
    <col min="7962" max="7962" width="11.85546875" style="1668" customWidth="1"/>
    <col min="7963" max="7963" width="12.28515625" style="1668" bestFit="1" customWidth="1"/>
    <col min="7964" max="7964" width="14.42578125" style="1668" customWidth="1"/>
    <col min="7965" max="7965" width="16" style="1668" customWidth="1"/>
    <col min="7966" max="7966" width="12.5703125" style="1668" bestFit="1" customWidth="1"/>
    <col min="7967" max="7967" width="15" style="1668" customWidth="1"/>
    <col min="7968" max="7968" width="12" style="1668" bestFit="1" customWidth="1"/>
    <col min="7969" max="8209" width="9.140625" style="1668"/>
    <col min="8210" max="8210" width="9.85546875" style="1668" customWidth="1"/>
    <col min="8211" max="8211" width="50" style="1668" customWidth="1"/>
    <col min="8212" max="8212" width="19.85546875" style="1668" bestFit="1" customWidth="1"/>
    <col min="8213" max="8215" width="18" style="1668" customWidth="1"/>
    <col min="8216" max="8216" width="16.5703125" style="1668" bestFit="1" customWidth="1"/>
    <col min="8217" max="8217" width="13.42578125" style="1668" customWidth="1"/>
    <col min="8218" max="8218" width="11.85546875" style="1668" customWidth="1"/>
    <col min="8219" max="8219" width="12.28515625" style="1668" bestFit="1" customWidth="1"/>
    <col min="8220" max="8220" width="14.42578125" style="1668" customWidth="1"/>
    <col min="8221" max="8221" width="16" style="1668" customWidth="1"/>
    <col min="8222" max="8222" width="12.5703125" style="1668" bestFit="1" customWidth="1"/>
    <col min="8223" max="8223" width="15" style="1668" customWidth="1"/>
    <col min="8224" max="8224" width="12" style="1668" bestFit="1" customWidth="1"/>
    <col min="8225" max="8465" width="9.140625" style="1668"/>
    <col min="8466" max="8466" width="9.85546875" style="1668" customWidth="1"/>
    <col min="8467" max="8467" width="50" style="1668" customWidth="1"/>
    <col min="8468" max="8468" width="19.85546875" style="1668" bestFit="1" customWidth="1"/>
    <col min="8469" max="8471" width="18" style="1668" customWidth="1"/>
    <col min="8472" max="8472" width="16.5703125" style="1668" bestFit="1" customWidth="1"/>
    <col min="8473" max="8473" width="13.42578125" style="1668" customWidth="1"/>
    <col min="8474" max="8474" width="11.85546875" style="1668" customWidth="1"/>
    <col min="8475" max="8475" width="12.28515625" style="1668" bestFit="1" customWidth="1"/>
    <col min="8476" max="8476" width="14.42578125" style="1668" customWidth="1"/>
    <col min="8477" max="8477" width="16" style="1668" customWidth="1"/>
    <col min="8478" max="8478" width="12.5703125" style="1668" bestFit="1" customWidth="1"/>
    <col min="8479" max="8479" width="15" style="1668" customWidth="1"/>
    <col min="8480" max="8480" width="12" style="1668" bestFit="1" customWidth="1"/>
    <col min="8481" max="8721" width="9.140625" style="1668"/>
    <col min="8722" max="8722" width="9.85546875" style="1668" customWidth="1"/>
    <col min="8723" max="8723" width="50" style="1668" customWidth="1"/>
    <col min="8724" max="8724" width="19.85546875" style="1668" bestFit="1" customWidth="1"/>
    <col min="8725" max="8727" width="18" style="1668" customWidth="1"/>
    <col min="8728" max="8728" width="16.5703125" style="1668" bestFit="1" customWidth="1"/>
    <col min="8729" max="8729" width="13.42578125" style="1668" customWidth="1"/>
    <col min="8730" max="8730" width="11.85546875" style="1668" customWidth="1"/>
    <col min="8731" max="8731" width="12.28515625" style="1668" bestFit="1" customWidth="1"/>
    <col min="8732" max="8732" width="14.42578125" style="1668" customWidth="1"/>
    <col min="8733" max="8733" width="16" style="1668" customWidth="1"/>
    <col min="8734" max="8734" width="12.5703125" style="1668" bestFit="1" customWidth="1"/>
    <col min="8735" max="8735" width="15" style="1668" customWidth="1"/>
    <col min="8736" max="8736" width="12" style="1668" bestFit="1" customWidth="1"/>
    <col min="8737" max="8977" width="9.140625" style="1668"/>
    <col min="8978" max="8978" width="9.85546875" style="1668" customWidth="1"/>
    <col min="8979" max="8979" width="50" style="1668" customWidth="1"/>
    <col min="8980" max="8980" width="19.85546875" style="1668" bestFit="1" customWidth="1"/>
    <col min="8981" max="8983" width="18" style="1668" customWidth="1"/>
    <col min="8984" max="8984" width="16.5703125" style="1668" bestFit="1" customWidth="1"/>
    <col min="8985" max="8985" width="13.42578125" style="1668" customWidth="1"/>
    <col min="8986" max="8986" width="11.85546875" style="1668" customWidth="1"/>
    <col min="8987" max="8987" width="12.28515625" style="1668" bestFit="1" customWidth="1"/>
    <col min="8988" max="8988" width="14.42578125" style="1668" customWidth="1"/>
    <col min="8989" max="8989" width="16" style="1668" customWidth="1"/>
    <col min="8990" max="8990" width="12.5703125" style="1668" bestFit="1" customWidth="1"/>
    <col min="8991" max="8991" width="15" style="1668" customWidth="1"/>
    <col min="8992" max="8992" width="12" style="1668" bestFit="1" customWidth="1"/>
    <col min="8993" max="9233" width="9.140625" style="1668"/>
    <col min="9234" max="9234" width="9.85546875" style="1668" customWidth="1"/>
    <col min="9235" max="9235" width="50" style="1668" customWidth="1"/>
    <col min="9236" max="9236" width="19.85546875" style="1668" bestFit="1" customWidth="1"/>
    <col min="9237" max="9239" width="18" style="1668" customWidth="1"/>
    <col min="9240" max="9240" width="16.5703125" style="1668" bestFit="1" customWidth="1"/>
    <col min="9241" max="9241" width="13.42578125" style="1668" customWidth="1"/>
    <col min="9242" max="9242" width="11.85546875" style="1668" customWidth="1"/>
    <col min="9243" max="9243" width="12.28515625" style="1668" bestFit="1" customWidth="1"/>
    <col min="9244" max="9244" width="14.42578125" style="1668" customWidth="1"/>
    <col min="9245" max="9245" width="16" style="1668" customWidth="1"/>
    <col min="9246" max="9246" width="12.5703125" style="1668" bestFit="1" customWidth="1"/>
    <col min="9247" max="9247" width="15" style="1668" customWidth="1"/>
    <col min="9248" max="9248" width="12" style="1668" bestFit="1" customWidth="1"/>
    <col min="9249" max="9489" width="9.140625" style="1668"/>
    <col min="9490" max="9490" width="9.85546875" style="1668" customWidth="1"/>
    <col min="9491" max="9491" width="50" style="1668" customWidth="1"/>
    <col min="9492" max="9492" width="19.85546875" style="1668" bestFit="1" customWidth="1"/>
    <col min="9493" max="9495" width="18" style="1668" customWidth="1"/>
    <col min="9496" max="9496" width="16.5703125" style="1668" bestFit="1" customWidth="1"/>
    <col min="9497" max="9497" width="13.42578125" style="1668" customWidth="1"/>
    <col min="9498" max="9498" width="11.85546875" style="1668" customWidth="1"/>
    <col min="9499" max="9499" width="12.28515625" style="1668" bestFit="1" customWidth="1"/>
    <col min="9500" max="9500" width="14.42578125" style="1668" customWidth="1"/>
    <col min="9501" max="9501" width="16" style="1668" customWidth="1"/>
    <col min="9502" max="9502" width="12.5703125" style="1668" bestFit="1" customWidth="1"/>
    <col min="9503" max="9503" width="15" style="1668" customWidth="1"/>
    <col min="9504" max="9504" width="12" style="1668" bestFit="1" customWidth="1"/>
    <col min="9505" max="9745" width="9.140625" style="1668"/>
    <col min="9746" max="9746" width="9.85546875" style="1668" customWidth="1"/>
    <col min="9747" max="9747" width="50" style="1668" customWidth="1"/>
    <col min="9748" max="9748" width="19.85546875" style="1668" bestFit="1" customWidth="1"/>
    <col min="9749" max="9751" width="18" style="1668" customWidth="1"/>
    <col min="9752" max="9752" width="16.5703125" style="1668" bestFit="1" customWidth="1"/>
    <col min="9753" max="9753" width="13.42578125" style="1668" customWidth="1"/>
    <col min="9754" max="9754" width="11.85546875" style="1668" customWidth="1"/>
    <col min="9755" max="9755" width="12.28515625" style="1668" bestFit="1" customWidth="1"/>
    <col min="9756" max="9756" width="14.42578125" style="1668" customWidth="1"/>
    <col min="9757" max="9757" width="16" style="1668" customWidth="1"/>
    <col min="9758" max="9758" width="12.5703125" style="1668" bestFit="1" customWidth="1"/>
    <col min="9759" max="9759" width="15" style="1668" customWidth="1"/>
    <col min="9760" max="9760" width="12" style="1668" bestFit="1" customWidth="1"/>
    <col min="9761" max="10001" width="9.140625" style="1668"/>
    <col min="10002" max="10002" width="9.85546875" style="1668" customWidth="1"/>
    <col min="10003" max="10003" width="50" style="1668" customWidth="1"/>
    <col min="10004" max="10004" width="19.85546875" style="1668" bestFit="1" customWidth="1"/>
    <col min="10005" max="10007" width="18" style="1668" customWidth="1"/>
    <col min="10008" max="10008" width="16.5703125" style="1668" bestFit="1" customWidth="1"/>
    <col min="10009" max="10009" width="13.42578125" style="1668" customWidth="1"/>
    <col min="10010" max="10010" width="11.85546875" style="1668" customWidth="1"/>
    <col min="10011" max="10011" width="12.28515625" style="1668" bestFit="1" customWidth="1"/>
    <col min="10012" max="10012" width="14.42578125" style="1668" customWidth="1"/>
    <col min="10013" max="10013" width="16" style="1668" customWidth="1"/>
    <col min="10014" max="10014" width="12.5703125" style="1668" bestFit="1" customWidth="1"/>
    <col min="10015" max="10015" width="15" style="1668" customWidth="1"/>
    <col min="10016" max="10016" width="12" style="1668" bestFit="1" customWidth="1"/>
    <col min="10017" max="10257" width="9.140625" style="1668"/>
    <col min="10258" max="10258" width="9.85546875" style="1668" customWidth="1"/>
    <col min="10259" max="10259" width="50" style="1668" customWidth="1"/>
    <col min="10260" max="10260" width="19.85546875" style="1668" bestFit="1" customWidth="1"/>
    <col min="10261" max="10263" width="18" style="1668" customWidth="1"/>
    <col min="10264" max="10264" width="16.5703125" style="1668" bestFit="1" customWidth="1"/>
    <col min="10265" max="10265" width="13.42578125" style="1668" customWidth="1"/>
    <col min="10266" max="10266" width="11.85546875" style="1668" customWidth="1"/>
    <col min="10267" max="10267" width="12.28515625" style="1668" bestFit="1" customWidth="1"/>
    <col min="10268" max="10268" width="14.42578125" style="1668" customWidth="1"/>
    <col min="10269" max="10269" width="16" style="1668" customWidth="1"/>
    <col min="10270" max="10270" width="12.5703125" style="1668" bestFit="1" customWidth="1"/>
    <col min="10271" max="10271" width="15" style="1668" customWidth="1"/>
    <col min="10272" max="10272" width="12" style="1668" bestFit="1" customWidth="1"/>
    <col min="10273" max="10513" width="9.140625" style="1668"/>
    <col min="10514" max="10514" width="9.85546875" style="1668" customWidth="1"/>
    <col min="10515" max="10515" width="50" style="1668" customWidth="1"/>
    <col min="10516" max="10516" width="19.85546875" style="1668" bestFit="1" customWidth="1"/>
    <col min="10517" max="10519" width="18" style="1668" customWidth="1"/>
    <col min="10520" max="10520" width="16.5703125" style="1668" bestFit="1" customWidth="1"/>
    <col min="10521" max="10521" width="13.42578125" style="1668" customWidth="1"/>
    <col min="10522" max="10522" width="11.85546875" style="1668" customWidth="1"/>
    <col min="10523" max="10523" width="12.28515625" style="1668" bestFit="1" customWidth="1"/>
    <col min="10524" max="10524" width="14.42578125" style="1668" customWidth="1"/>
    <col min="10525" max="10525" width="16" style="1668" customWidth="1"/>
    <col min="10526" max="10526" width="12.5703125" style="1668" bestFit="1" customWidth="1"/>
    <col min="10527" max="10527" width="15" style="1668" customWidth="1"/>
    <col min="10528" max="10528" width="12" style="1668" bestFit="1" customWidth="1"/>
    <col min="10529" max="10769" width="9.140625" style="1668"/>
    <col min="10770" max="10770" width="9.85546875" style="1668" customWidth="1"/>
    <col min="10771" max="10771" width="50" style="1668" customWidth="1"/>
    <col min="10772" max="10772" width="19.85546875" style="1668" bestFit="1" customWidth="1"/>
    <col min="10773" max="10775" width="18" style="1668" customWidth="1"/>
    <col min="10776" max="10776" width="16.5703125" style="1668" bestFit="1" customWidth="1"/>
    <col min="10777" max="10777" width="13.42578125" style="1668" customWidth="1"/>
    <col min="10778" max="10778" width="11.85546875" style="1668" customWidth="1"/>
    <col min="10779" max="10779" width="12.28515625" style="1668" bestFit="1" customWidth="1"/>
    <col min="10780" max="10780" width="14.42578125" style="1668" customWidth="1"/>
    <col min="10781" max="10781" width="16" style="1668" customWidth="1"/>
    <col min="10782" max="10782" width="12.5703125" style="1668" bestFit="1" customWidth="1"/>
    <col min="10783" max="10783" width="15" style="1668" customWidth="1"/>
    <col min="10784" max="10784" width="12" style="1668" bestFit="1" customWidth="1"/>
    <col min="10785" max="11025" width="9.140625" style="1668"/>
    <col min="11026" max="11026" width="9.85546875" style="1668" customWidth="1"/>
    <col min="11027" max="11027" width="50" style="1668" customWidth="1"/>
    <col min="11028" max="11028" width="19.85546875" style="1668" bestFit="1" customWidth="1"/>
    <col min="11029" max="11031" width="18" style="1668" customWidth="1"/>
    <col min="11032" max="11032" width="16.5703125" style="1668" bestFit="1" customWidth="1"/>
    <col min="11033" max="11033" width="13.42578125" style="1668" customWidth="1"/>
    <col min="11034" max="11034" width="11.85546875" style="1668" customWidth="1"/>
    <col min="11035" max="11035" width="12.28515625" style="1668" bestFit="1" customWidth="1"/>
    <col min="11036" max="11036" width="14.42578125" style="1668" customWidth="1"/>
    <col min="11037" max="11037" width="16" style="1668" customWidth="1"/>
    <col min="11038" max="11038" width="12.5703125" style="1668" bestFit="1" customWidth="1"/>
    <col min="11039" max="11039" width="15" style="1668" customWidth="1"/>
    <col min="11040" max="11040" width="12" style="1668" bestFit="1" customWidth="1"/>
    <col min="11041" max="11281" width="9.140625" style="1668"/>
    <col min="11282" max="11282" width="9.85546875" style="1668" customWidth="1"/>
    <col min="11283" max="11283" width="50" style="1668" customWidth="1"/>
    <col min="11284" max="11284" width="19.85546875" style="1668" bestFit="1" customWidth="1"/>
    <col min="11285" max="11287" width="18" style="1668" customWidth="1"/>
    <col min="11288" max="11288" width="16.5703125" style="1668" bestFit="1" customWidth="1"/>
    <col min="11289" max="11289" width="13.42578125" style="1668" customWidth="1"/>
    <col min="11290" max="11290" width="11.85546875" style="1668" customWidth="1"/>
    <col min="11291" max="11291" width="12.28515625" style="1668" bestFit="1" customWidth="1"/>
    <col min="11292" max="11292" width="14.42578125" style="1668" customWidth="1"/>
    <col min="11293" max="11293" width="16" style="1668" customWidth="1"/>
    <col min="11294" max="11294" width="12.5703125" style="1668" bestFit="1" customWidth="1"/>
    <col min="11295" max="11295" width="15" style="1668" customWidth="1"/>
    <col min="11296" max="11296" width="12" style="1668" bestFit="1" customWidth="1"/>
    <col min="11297" max="11537" width="9.140625" style="1668"/>
    <col min="11538" max="11538" width="9.85546875" style="1668" customWidth="1"/>
    <col min="11539" max="11539" width="50" style="1668" customWidth="1"/>
    <col min="11540" max="11540" width="19.85546875" style="1668" bestFit="1" customWidth="1"/>
    <col min="11541" max="11543" width="18" style="1668" customWidth="1"/>
    <col min="11544" max="11544" width="16.5703125" style="1668" bestFit="1" customWidth="1"/>
    <col min="11545" max="11545" width="13.42578125" style="1668" customWidth="1"/>
    <col min="11546" max="11546" width="11.85546875" style="1668" customWidth="1"/>
    <col min="11547" max="11547" width="12.28515625" style="1668" bestFit="1" customWidth="1"/>
    <col min="11548" max="11548" width="14.42578125" style="1668" customWidth="1"/>
    <col min="11549" max="11549" width="16" style="1668" customWidth="1"/>
    <col min="11550" max="11550" width="12.5703125" style="1668" bestFit="1" customWidth="1"/>
    <col min="11551" max="11551" width="15" style="1668" customWidth="1"/>
    <col min="11552" max="11552" width="12" style="1668" bestFit="1" customWidth="1"/>
    <col min="11553" max="11793" width="9.140625" style="1668"/>
    <col min="11794" max="11794" width="9.85546875" style="1668" customWidth="1"/>
    <col min="11795" max="11795" width="50" style="1668" customWidth="1"/>
    <col min="11796" max="11796" width="19.85546875" style="1668" bestFit="1" customWidth="1"/>
    <col min="11797" max="11799" width="18" style="1668" customWidth="1"/>
    <col min="11800" max="11800" width="16.5703125" style="1668" bestFit="1" customWidth="1"/>
    <col min="11801" max="11801" width="13.42578125" style="1668" customWidth="1"/>
    <col min="11802" max="11802" width="11.85546875" style="1668" customWidth="1"/>
    <col min="11803" max="11803" width="12.28515625" style="1668" bestFit="1" customWidth="1"/>
    <col min="11804" max="11804" width="14.42578125" style="1668" customWidth="1"/>
    <col min="11805" max="11805" width="16" style="1668" customWidth="1"/>
    <col min="11806" max="11806" width="12.5703125" style="1668" bestFit="1" customWidth="1"/>
    <col min="11807" max="11807" width="15" style="1668" customWidth="1"/>
    <col min="11808" max="11808" width="12" style="1668" bestFit="1" customWidth="1"/>
    <col min="11809" max="12049" width="9.140625" style="1668"/>
    <col min="12050" max="12050" width="9.85546875" style="1668" customWidth="1"/>
    <col min="12051" max="12051" width="50" style="1668" customWidth="1"/>
    <col min="12052" max="12052" width="19.85546875" style="1668" bestFit="1" customWidth="1"/>
    <col min="12053" max="12055" width="18" style="1668" customWidth="1"/>
    <col min="12056" max="12056" width="16.5703125" style="1668" bestFit="1" customWidth="1"/>
    <col min="12057" max="12057" width="13.42578125" style="1668" customWidth="1"/>
    <col min="12058" max="12058" width="11.85546875" style="1668" customWidth="1"/>
    <col min="12059" max="12059" width="12.28515625" style="1668" bestFit="1" customWidth="1"/>
    <col min="12060" max="12060" width="14.42578125" style="1668" customWidth="1"/>
    <col min="12061" max="12061" width="16" style="1668" customWidth="1"/>
    <col min="12062" max="12062" width="12.5703125" style="1668" bestFit="1" customWidth="1"/>
    <col min="12063" max="12063" width="15" style="1668" customWidth="1"/>
    <col min="12064" max="12064" width="12" style="1668" bestFit="1" customWidth="1"/>
    <col min="12065" max="12305" width="9.140625" style="1668"/>
    <col min="12306" max="12306" width="9.85546875" style="1668" customWidth="1"/>
    <col min="12307" max="12307" width="50" style="1668" customWidth="1"/>
    <col min="12308" max="12308" width="19.85546875" style="1668" bestFit="1" customWidth="1"/>
    <col min="12309" max="12311" width="18" style="1668" customWidth="1"/>
    <col min="12312" max="12312" width="16.5703125" style="1668" bestFit="1" customWidth="1"/>
    <col min="12313" max="12313" width="13.42578125" style="1668" customWidth="1"/>
    <col min="12314" max="12314" width="11.85546875" style="1668" customWidth="1"/>
    <col min="12315" max="12315" width="12.28515625" style="1668" bestFit="1" customWidth="1"/>
    <col min="12316" max="12316" width="14.42578125" style="1668" customWidth="1"/>
    <col min="12317" max="12317" width="16" style="1668" customWidth="1"/>
    <col min="12318" max="12318" width="12.5703125" style="1668" bestFit="1" customWidth="1"/>
    <col min="12319" max="12319" width="15" style="1668" customWidth="1"/>
    <col min="12320" max="12320" width="12" style="1668" bestFit="1" customWidth="1"/>
    <col min="12321" max="12561" width="9.140625" style="1668"/>
    <col min="12562" max="12562" width="9.85546875" style="1668" customWidth="1"/>
    <col min="12563" max="12563" width="50" style="1668" customWidth="1"/>
    <col min="12564" max="12564" width="19.85546875" style="1668" bestFit="1" customWidth="1"/>
    <col min="12565" max="12567" width="18" style="1668" customWidth="1"/>
    <col min="12568" max="12568" width="16.5703125" style="1668" bestFit="1" customWidth="1"/>
    <col min="12569" max="12569" width="13.42578125" style="1668" customWidth="1"/>
    <col min="12570" max="12570" width="11.85546875" style="1668" customWidth="1"/>
    <col min="12571" max="12571" width="12.28515625" style="1668" bestFit="1" customWidth="1"/>
    <col min="12572" max="12572" width="14.42578125" style="1668" customWidth="1"/>
    <col min="12573" max="12573" width="16" style="1668" customWidth="1"/>
    <col min="12574" max="12574" width="12.5703125" style="1668" bestFit="1" customWidth="1"/>
    <col min="12575" max="12575" width="15" style="1668" customWidth="1"/>
    <col min="12576" max="12576" width="12" style="1668" bestFit="1" customWidth="1"/>
    <col min="12577" max="12817" width="9.140625" style="1668"/>
    <col min="12818" max="12818" width="9.85546875" style="1668" customWidth="1"/>
    <col min="12819" max="12819" width="50" style="1668" customWidth="1"/>
    <col min="12820" max="12820" width="19.85546875" style="1668" bestFit="1" customWidth="1"/>
    <col min="12821" max="12823" width="18" style="1668" customWidth="1"/>
    <col min="12824" max="12824" width="16.5703125" style="1668" bestFit="1" customWidth="1"/>
    <col min="12825" max="12825" width="13.42578125" style="1668" customWidth="1"/>
    <col min="12826" max="12826" width="11.85546875" style="1668" customWidth="1"/>
    <col min="12827" max="12827" width="12.28515625" style="1668" bestFit="1" customWidth="1"/>
    <col min="12828" max="12828" width="14.42578125" style="1668" customWidth="1"/>
    <col min="12829" max="12829" width="16" style="1668" customWidth="1"/>
    <col min="12830" max="12830" width="12.5703125" style="1668" bestFit="1" customWidth="1"/>
    <col min="12831" max="12831" width="15" style="1668" customWidth="1"/>
    <col min="12832" max="12832" width="12" style="1668" bestFit="1" customWidth="1"/>
    <col min="12833" max="13073" width="9.140625" style="1668"/>
    <col min="13074" max="13074" width="9.85546875" style="1668" customWidth="1"/>
    <col min="13075" max="13075" width="50" style="1668" customWidth="1"/>
    <col min="13076" max="13076" width="19.85546875" style="1668" bestFit="1" customWidth="1"/>
    <col min="13077" max="13079" width="18" style="1668" customWidth="1"/>
    <col min="13080" max="13080" width="16.5703125" style="1668" bestFit="1" customWidth="1"/>
    <col min="13081" max="13081" width="13.42578125" style="1668" customWidth="1"/>
    <col min="13082" max="13082" width="11.85546875" style="1668" customWidth="1"/>
    <col min="13083" max="13083" width="12.28515625" style="1668" bestFit="1" customWidth="1"/>
    <col min="13084" max="13084" width="14.42578125" style="1668" customWidth="1"/>
    <col min="13085" max="13085" width="16" style="1668" customWidth="1"/>
    <col min="13086" max="13086" width="12.5703125" style="1668" bestFit="1" customWidth="1"/>
    <col min="13087" max="13087" width="15" style="1668" customWidth="1"/>
    <col min="13088" max="13088" width="12" style="1668" bestFit="1" customWidth="1"/>
    <col min="13089" max="13329" width="9.140625" style="1668"/>
    <col min="13330" max="13330" width="9.85546875" style="1668" customWidth="1"/>
    <col min="13331" max="13331" width="50" style="1668" customWidth="1"/>
    <col min="13332" max="13332" width="19.85546875" style="1668" bestFit="1" customWidth="1"/>
    <col min="13333" max="13335" width="18" style="1668" customWidth="1"/>
    <col min="13336" max="13336" width="16.5703125" style="1668" bestFit="1" customWidth="1"/>
    <col min="13337" max="13337" width="13.42578125" style="1668" customWidth="1"/>
    <col min="13338" max="13338" width="11.85546875" style="1668" customWidth="1"/>
    <col min="13339" max="13339" width="12.28515625" style="1668" bestFit="1" customWidth="1"/>
    <col min="13340" max="13340" width="14.42578125" style="1668" customWidth="1"/>
    <col min="13341" max="13341" width="16" style="1668" customWidth="1"/>
    <col min="13342" max="13342" width="12.5703125" style="1668" bestFit="1" customWidth="1"/>
    <col min="13343" max="13343" width="15" style="1668" customWidth="1"/>
    <col min="13344" max="13344" width="12" style="1668" bestFit="1" customWidth="1"/>
    <col min="13345" max="13585" width="9.140625" style="1668"/>
    <col min="13586" max="13586" width="9.85546875" style="1668" customWidth="1"/>
    <col min="13587" max="13587" width="50" style="1668" customWidth="1"/>
    <col min="13588" max="13588" width="19.85546875" style="1668" bestFit="1" customWidth="1"/>
    <col min="13589" max="13591" width="18" style="1668" customWidth="1"/>
    <col min="13592" max="13592" width="16.5703125" style="1668" bestFit="1" customWidth="1"/>
    <col min="13593" max="13593" width="13.42578125" style="1668" customWidth="1"/>
    <col min="13594" max="13594" width="11.85546875" style="1668" customWidth="1"/>
    <col min="13595" max="13595" width="12.28515625" style="1668" bestFit="1" customWidth="1"/>
    <col min="13596" max="13596" width="14.42578125" style="1668" customWidth="1"/>
    <col min="13597" max="13597" width="16" style="1668" customWidth="1"/>
    <col min="13598" max="13598" width="12.5703125" style="1668" bestFit="1" customWidth="1"/>
    <col min="13599" max="13599" width="15" style="1668" customWidth="1"/>
    <col min="13600" max="13600" width="12" style="1668" bestFit="1" customWidth="1"/>
    <col min="13601" max="13841" width="9.140625" style="1668"/>
    <col min="13842" max="13842" width="9.85546875" style="1668" customWidth="1"/>
    <col min="13843" max="13843" width="50" style="1668" customWidth="1"/>
    <col min="13844" max="13844" width="19.85546875" style="1668" bestFit="1" customWidth="1"/>
    <col min="13845" max="13847" width="18" style="1668" customWidth="1"/>
    <col min="13848" max="13848" width="16.5703125" style="1668" bestFit="1" customWidth="1"/>
    <col min="13849" max="13849" width="13.42578125" style="1668" customWidth="1"/>
    <col min="13850" max="13850" width="11.85546875" style="1668" customWidth="1"/>
    <col min="13851" max="13851" width="12.28515625" style="1668" bestFit="1" customWidth="1"/>
    <col min="13852" max="13852" width="14.42578125" style="1668" customWidth="1"/>
    <col min="13853" max="13853" width="16" style="1668" customWidth="1"/>
    <col min="13854" max="13854" width="12.5703125" style="1668" bestFit="1" customWidth="1"/>
    <col min="13855" max="13855" width="15" style="1668" customWidth="1"/>
    <col min="13856" max="13856" width="12" style="1668" bestFit="1" customWidth="1"/>
    <col min="13857" max="14097" width="9.140625" style="1668"/>
    <col min="14098" max="14098" width="9.85546875" style="1668" customWidth="1"/>
    <col min="14099" max="14099" width="50" style="1668" customWidth="1"/>
    <col min="14100" max="14100" width="19.85546875" style="1668" bestFit="1" customWidth="1"/>
    <col min="14101" max="14103" width="18" style="1668" customWidth="1"/>
    <col min="14104" max="14104" width="16.5703125" style="1668" bestFit="1" customWidth="1"/>
    <col min="14105" max="14105" width="13.42578125" style="1668" customWidth="1"/>
    <col min="14106" max="14106" width="11.85546875" style="1668" customWidth="1"/>
    <col min="14107" max="14107" width="12.28515625" style="1668" bestFit="1" customWidth="1"/>
    <col min="14108" max="14108" width="14.42578125" style="1668" customWidth="1"/>
    <col min="14109" max="14109" width="16" style="1668" customWidth="1"/>
    <col min="14110" max="14110" width="12.5703125" style="1668" bestFit="1" customWidth="1"/>
    <col min="14111" max="14111" width="15" style="1668" customWidth="1"/>
    <col min="14112" max="14112" width="12" style="1668" bestFit="1" customWidth="1"/>
    <col min="14113" max="14353" width="9.140625" style="1668"/>
    <col min="14354" max="14354" width="9.85546875" style="1668" customWidth="1"/>
    <col min="14355" max="14355" width="50" style="1668" customWidth="1"/>
    <col min="14356" max="14356" width="19.85546875" style="1668" bestFit="1" customWidth="1"/>
    <col min="14357" max="14359" width="18" style="1668" customWidth="1"/>
    <col min="14360" max="14360" width="16.5703125" style="1668" bestFit="1" customWidth="1"/>
    <col min="14361" max="14361" width="13.42578125" style="1668" customWidth="1"/>
    <col min="14362" max="14362" width="11.85546875" style="1668" customWidth="1"/>
    <col min="14363" max="14363" width="12.28515625" style="1668" bestFit="1" customWidth="1"/>
    <col min="14364" max="14364" width="14.42578125" style="1668" customWidth="1"/>
    <col min="14365" max="14365" width="16" style="1668" customWidth="1"/>
    <col min="14366" max="14366" width="12.5703125" style="1668" bestFit="1" customWidth="1"/>
    <col min="14367" max="14367" width="15" style="1668" customWidth="1"/>
    <col min="14368" max="14368" width="12" style="1668" bestFit="1" customWidth="1"/>
    <col min="14369" max="14609" width="9.140625" style="1668"/>
    <col min="14610" max="14610" width="9.85546875" style="1668" customWidth="1"/>
    <col min="14611" max="14611" width="50" style="1668" customWidth="1"/>
    <col min="14612" max="14612" width="19.85546875" style="1668" bestFit="1" customWidth="1"/>
    <col min="14613" max="14615" width="18" style="1668" customWidth="1"/>
    <col min="14616" max="14616" width="16.5703125" style="1668" bestFit="1" customWidth="1"/>
    <col min="14617" max="14617" width="13.42578125" style="1668" customWidth="1"/>
    <col min="14618" max="14618" width="11.85546875" style="1668" customWidth="1"/>
    <col min="14619" max="14619" width="12.28515625" style="1668" bestFit="1" customWidth="1"/>
    <col min="14620" max="14620" width="14.42578125" style="1668" customWidth="1"/>
    <col min="14621" max="14621" width="16" style="1668" customWidth="1"/>
    <col min="14622" max="14622" width="12.5703125" style="1668" bestFit="1" customWidth="1"/>
    <col min="14623" max="14623" width="15" style="1668" customWidth="1"/>
    <col min="14624" max="14624" width="12" style="1668" bestFit="1" customWidth="1"/>
    <col min="14625" max="14865" width="9.140625" style="1668"/>
    <col min="14866" max="14866" width="9.85546875" style="1668" customWidth="1"/>
    <col min="14867" max="14867" width="50" style="1668" customWidth="1"/>
    <col min="14868" max="14868" width="19.85546875" style="1668" bestFit="1" customWidth="1"/>
    <col min="14869" max="14871" width="18" style="1668" customWidth="1"/>
    <col min="14872" max="14872" width="16.5703125" style="1668" bestFit="1" customWidth="1"/>
    <col min="14873" max="14873" width="13.42578125" style="1668" customWidth="1"/>
    <col min="14874" max="14874" width="11.85546875" style="1668" customWidth="1"/>
    <col min="14875" max="14875" width="12.28515625" style="1668" bestFit="1" customWidth="1"/>
    <col min="14876" max="14876" width="14.42578125" style="1668" customWidth="1"/>
    <col min="14877" max="14877" width="16" style="1668" customWidth="1"/>
    <col min="14878" max="14878" width="12.5703125" style="1668" bestFit="1" customWidth="1"/>
    <col min="14879" max="14879" width="15" style="1668" customWidth="1"/>
    <col min="14880" max="14880" width="12" style="1668" bestFit="1" customWidth="1"/>
    <col min="14881" max="15121" width="9.140625" style="1668"/>
    <col min="15122" max="15122" width="9.85546875" style="1668" customWidth="1"/>
    <col min="15123" max="15123" width="50" style="1668" customWidth="1"/>
    <col min="15124" max="15124" width="19.85546875" style="1668" bestFit="1" customWidth="1"/>
    <col min="15125" max="15127" width="18" style="1668" customWidth="1"/>
    <col min="15128" max="15128" width="16.5703125" style="1668" bestFit="1" customWidth="1"/>
    <col min="15129" max="15129" width="13.42578125" style="1668" customWidth="1"/>
    <col min="15130" max="15130" width="11.85546875" style="1668" customWidth="1"/>
    <col min="15131" max="15131" width="12.28515625" style="1668" bestFit="1" customWidth="1"/>
    <col min="15132" max="15132" width="14.42578125" style="1668" customWidth="1"/>
    <col min="15133" max="15133" width="16" style="1668" customWidth="1"/>
    <col min="15134" max="15134" width="12.5703125" style="1668" bestFit="1" customWidth="1"/>
    <col min="15135" max="15135" width="15" style="1668" customWidth="1"/>
    <col min="15136" max="15136" width="12" style="1668" bestFit="1" customWidth="1"/>
    <col min="15137" max="15377" width="9.140625" style="1668"/>
    <col min="15378" max="15378" width="9.85546875" style="1668" customWidth="1"/>
    <col min="15379" max="15379" width="50" style="1668" customWidth="1"/>
    <col min="15380" max="15380" width="19.85546875" style="1668" bestFit="1" customWidth="1"/>
    <col min="15381" max="15383" width="18" style="1668" customWidth="1"/>
    <col min="15384" max="15384" width="16.5703125" style="1668" bestFit="1" customWidth="1"/>
    <col min="15385" max="15385" width="13.42578125" style="1668" customWidth="1"/>
    <col min="15386" max="15386" width="11.85546875" style="1668" customWidth="1"/>
    <col min="15387" max="15387" width="12.28515625" style="1668" bestFit="1" customWidth="1"/>
    <col min="15388" max="15388" width="14.42578125" style="1668" customWidth="1"/>
    <col min="15389" max="15389" width="16" style="1668" customWidth="1"/>
    <col min="15390" max="15390" width="12.5703125" style="1668" bestFit="1" customWidth="1"/>
    <col min="15391" max="15391" width="15" style="1668" customWidth="1"/>
    <col min="15392" max="15392" width="12" style="1668" bestFit="1" customWidth="1"/>
    <col min="15393" max="15633" width="9.140625" style="1668"/>
    <col min="15634" max="15634" width="9.85546875" style="1668" customWidth="1"/>
    <col min="15635" max="15635" width="50" style="1668" customWidth="1"/>
    <col min="15636" max="15636" width="19.85546875" style="1668" bestFit="1" customWidth="1"/>
    <col min="15637" max="15639" width="18" style="1668" customWidth="1"/>
    <col min="15640" max="15640" width="16.5703125" style="1668" bestFit="1" customWidth="1"/>
    <col min="15641" max="15641" width="13.42578125" style="1668" customWidth="1"/>
    <col min="15642" max="15642" width="11.85546875" style="1668" customWidth="1"/>
    <col min="15643" max="15643" width="12.28515625" style="1668" bestFit="1" customWidth="1"/>
    <col min="15644" max="15644" width="14.42578125" style="1668" customWidth="1"/>
    <col min="15645" max="15645" width="16" style="1668" customWidth="1"/>
    <col min="15646" max="15646" width="12.5703125" style="1668" bestFit="1" customWidth="1"/>
    <col min="15647" max="15647" width="15" style="1668" customWidth="1"/>
    <col min="15648" max="15648" width="12" style="1668" bestFit="1" customWidth="1"/>
    <col min="15649" max="15889" width="9.140625" style="1668"/>
    <col min="15890" max="15890" width="9.85546875" style="1668" customWidth="1"/>
    <col min="15891" max="15891" width="50" style="1668" customWidth="1"/>
    <col min="15892" max="15892" width="19.85546875" style="1668" bestFit="1" customWidth="1"/>
    <col min="15893" max="15895" width="18" style="1668" customWidth="1"/>
    <col min="15896" max="15896" width="16.5703125" style="1668" bestFit="1" customWidth="1"/>
    <col min="15897" max="15897" width="13.42578125" style="1668" customWidth="1"/>
    <col min="15898" max="15898" width="11.85546875" style="1668" customWidth="1"/>
    <col min="15899" max="15899" width="12.28515625" style="1668" bestFit="1" customWidth="1"/>
    <col min="15900" max="15900" width="14.42578125" style="1668" customWidth="1"/>
    <col min="15901" max="15901" width="16" style="1668" customWidth="1"/>
    <col min="15902" max="15902" width="12.5703125" style="1668" bestFit="1" customWidth="1"/>
    <col min="15903" max="15903" width="15" style="1668" customWidth="1"/>
    <col min="15904" max="15904" width="12" style="1668" bestFit="1" customWidth="1"/>
    <col min="15905" max="16384" width="9.140625" style="1668"/>
  </cols>
  <sheetData>
    <row r="1" spans="1:16" s="49" customFormat="1" ht="24.75">
      <c r="A1" s="127" t="str">
        <f>'Universal data'!A1</f>
        <v>Regulatory Reporting Pack</v>
      </c>
      <c r="B1" s="128"/>
      <c r="C1" s="128"/>
      <c r="D1" s="128"/>
      <c r="E1" s="128"/>
      <c r="F1" s="128"/>
      <c r="G1" s="128"/>
      <c r="H1" s="128"/>
      <c r="I1" s="128"/>
      <c r="J1" s="128"/>
      <c r="K1" s="128"/>
      <c r="L1" s="128"/>
      <c r="M1" s="128"/>
      <c r="N1" s="128"/>
      <c r="O1" s="128"/>
    </row>
    <row r="2" spans="1:16" s="49" customFormat="1" ht="24.75">
      <c r="A2" s="2186" t="str">
        <f>+'Universal data'!$A$2</f>
        <v>Master</v>
      </c>
      <c r="B2" s="128"/>
      <c r="C2" s="128"/>
      <c r="D2" s="128"/>
      <c r="E2" s="128"/>
      <c r="F2" s="128"/>
      <c r="G2" s="128"/>
      <c r="H2" s="128"/>
      <c r="I2" s="128"/>
      <c r="J2" s="128"/>
      <c r="K2" s="128"/>
      <c r="L2" s="128"/>
      <c r="M2" s="128"/>
      <c r="N2" s="128"/>
      <c r="O2" s="128"/>
    </row>
    <row r="3" spans="1:16" s="49" customFormat="1" ht="24.75">
      <c r="A3" s="2304" t="str">
        <f>+'Universal data'!A3</f>
        <v>2015/16</v>
      </c>
      <c r="B3" s="128"/>
      <c r="C3" s="128"/>
      <c r="D3" s="128"/>
      <c r="E3" s="128"/>
      <c r="F3" s="128"/>
      <c r="G3" s="128"/>
      <c r="H3" s="128"/>
      <c r="I3" s="128"/>
      <c r="J3" s="128"/>
      <c r="K3" s="128"/>
      <c r="L3" s="128"/>
      <c r="M3" s="128"/>
      <c r="N3" s="128"/>
      <c r="O3" s="128"/>
    </row>
    <row r="4" spans="1:16" ht="19.5">
      <c r="A4" s="837" t="s">
        <v>2432</v>
      </c>
      <c r="B4" s="837"/>
      <c r="C4" s="838"/>
      <c r="D4" s="45"/>
      <c r="E4" s="45"/>
      <c r="F4" s="45"/>
      <c r="G4" s="45"/>
      <c r="H4" s="45"/>
      <c r="I4" s="45"/>
      <c r="J4" s="45"/>
      <c r="K4" s="45"/>
      <c r="L4" s="46"/>
      <c r="M4" s="46"/>
      <c r="N4" s="46"/>
      <c r="O4" s="46"/>
      <c r="P4" s="836"/>
    </row>
    <row r="5" spans="1:16" s="2244" customFormat="1" ht="15">
      <c r="A5" s="2238"/>
      <c r="B5" s="2239" t="s">
        <v>2491</v>
      </c>
      <c r="C5" s="2240"/>
      <c r="D5" s="2241"/>
      <c r="E5" s="2241"/>
      <c r="F5" s="2241"/>
      <c r="G5" s="2241"/>
      <c r="H5" s="2241"/>
      <c r="I5" s="2241"/>
      <c r="J5" s="2241"/>
      <c r="K5" s="2241"/>
      <c r="L5" s="2242"/>
      <c r="M5" s="2242"/>
      <c r="N5" s="2242"/>
      <c r="O5" s="2242"/>
      <c r="P5" s="2243"/>
    </row>
    <row r="6" spans="1:16" ht="19.5">
      <c r="A6" s="837"/>
      <c r="B6" s="837"/>
      <c r="C6" s="838"/>
      <c r="D6" s="45"/>
      <c r="E6" s="45"/>
      <c r="F6" s="45"/>
      <c r="G6" s="45"/>
      <c r="H6" s="45"/>
      <c r="I6" s="45"/>
      <c r="J6" s="45"/>
      <c r="K6" s="45"/>
      <c r="L6" s="46"/>
      <c r="M6" s="46"/>
      <c r="N6" s="46"/>
      <c r="O6" s="46"/>
      <c r="P6" s="836"/>
    </row>
    <row r="7" spans="1:16" s="1671" customFormat="1" ht="27" customHeight="1">
      <c r="A7" s="1670"/>
      <c r="B7" s="3933"/>
      <c r="C7" s="3933"/>
      <c r="D7" s="3933"/>
      <c r="E7" s="3933"/>
      <c r="F7" s="3933"/>
      <c r="G7" s="3933"/>
      <c r="H7" s="3933"/>
      <c r="I7" s="3933"/>
      <c r="J7" s="3933"/>
      <c r="K7" s="3933"/>
      <c r="L7" s="3933"/>
      <c r="M7" s="3933"/>
      <c r="N7" s="3933"/>
      <c r="O7" s="3933"/>
      <c r="P7" s="1670"/>
    </row>
    <row r="8" spans="1:16" s="1671" customFormat="1" ht="12.75" customHeight="1">
      <c r="A8" s="1670"/>
      <c r="B8" s="3933"/>
      <c r="C8" s="3933"/>
      <c r="D8" s="3933"/>
      <c r="E8" s="3933"/>
      <c r="F8" s="3933"/>
      <c r="G8" s="3933"/>
      <c r="H8" s="3933"/>
      <c r="I8" s="3933"/>
      <c r="J8" s="3933"/>
      <c r="K8" s="3933"/>
      <c r="L8" s="3933"/>
      <c r="M8" s="3933"/>
      <c r="N8" s="3933"/>
      <c r="O8" s="3933"/>
      <c r="P8" s="1670"/>
    </row>
    <row r="9" spans="1:16" s="1671" customFormat="1" ht="24.75" customHeight="1">
      <c r="A9" s="1670"/>
      <c r="B9" s="3933"/>
      <c r="C9" s="3933"/>
      <c r="D9" s="3933"/>
      <c r="E9" s="3933"/>
      <c r="F9" s="3933"/>
      <c r="G9" s="3933"/>
      <c r="H9" s="3933"/>
      <c r="I9" s="3933"/>
      <c r="J9" s="3933"/>
      <c r="K9" s="3933"/>
      <c r="L9" s="3933"/>
      <c r="M9" s="3933"/>
      <c r="N9" s="3933"/>
      <c r="O9" s="3933"/>
      <c r="P9" s="1670"/>
    </row>
  </sheetData>
  <mergeCells count="3">
    <mergeCell ref="B7:O7"/>
    <mergeCell ref="B8:O8"/>
    <mergeCell ref="B9:O9"/>
  </mergeCells>
  <pageMargins left="0.70866141732283472" right="0.70866141732283472" top="0.74803149606299213" bottom="0.74803149606299213" header="0.31496062992125984" footer="0.31496062992125984"/>
  <pageSetup paperSize="8" scale="87"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dimension ref="A1:P185"/>
  <sheetViews>
    <sheetView workbookViewId="0"/>
  </sheetViews>
  <sheetFormatPr defaultColWidth="0" defaultRowHeight="12.75" zeroHeight="1" outlineLevelRow="1"/>
  <cols>
    <col min="1" max="1" width="15.85546875" customWidth="1"/>
    <col min="2" max="2" width="18.5703125" customWidth="1"/>
    <col min="3" max="3" width="31.5703125" customWidth="1"/>
    <col min="4" max="6" width="9.140625" customWidth="1"/>
    <col min="7" max="7" width="16.5703125" customWidth="1"/>
    <col min="8" max="8" width="9.140625" customWidth="1"/>
    <col min="9" max="16" width="0" hidden="1" customWidth="1"/>
    <col min="17" max="16384" width="9.140625" hidden="1"/>
  </cols>
  <sheetData>
    <row r="1" spans="1:8" s="49" customFormat="1" ht="24.75">
      <c r="A1" s="127" t="str">
        <f>'Universal data'!A1</f>
        <v>Regulatory Reporting Pack</v>
      </c>
      <c r="B1" s="128"/>
      <c r="C1" s="128"/>
      <c r="D1" s="128"/>
      <c r="E1" s="128"/>
      <c r="F1" s="128"/>
      <c r="G1" s="128"/>
      <c r="H1" s="128"/>
    </row>
    <row r="2" spans="1:8" s="49" customFormat="1" ht="25.5" thickBot="1">
      <c r="A2" s="2185" t="s">
        <v>2963</v>
      </c>
      <c r="B2" s="128"/>
      <c r="C2" s="128"/>
      <c r="D2" s="128"/>
      <c r="E2" s="128"/>
      <c r="F2" s="128"/>
      <c r="G2" s="128"/>
      <c r="H2" s="128"/>
    </row>
    <row r="3" spans="1:8" s="130" customFormat="1" ht="25.5" thickBot="1">
      <c r="A3" s="2185" t="str">
        <f>'Universal data'!A3</f>
        <v>2015/16</v>
      </c>
      <c r="B3" s="129"/>
      <c r="C3" s="129"/>
      <c r="D3" s="129"/>
      <c r="E3" s="129"/>
      <c r="F3" s="129"/>
      <c r="G3" s="129"/>
      <c r="H3" s="129"/>
    </row>
    <row r="4" spans="1:8" s="1550" customFormat="1" ht="13.5" thickBot="1"/>
    <row r="5" spans="1:8" s="1550" customFormat="1" ht="84" customHeight="1" thickBot="1">
      <c r="G5" s="1561" t="s">
        <v>1666</v>
      </c>
    </row>
    <row r="6" spans="1:8" s="1550" customFormat="1">
      <c r="B6" s="1551" t="s">
        <v>1533</v>
      </c>
      <c r="C6" s="1550" t="s">
        <v>691</v>
      </c>
    </row>
    <row r="7" spans="1:8" s="1550" customFormat="1">
      <c r="B7" s="1551"/>
      <c r="C7" s="1552" t="s">
        <v>2015</v>
      </c>
    </row>
    <row r="8" spans="1:8" s="1550" customFormat="1">
      <c r="C8" s="1550" t="s">
        <v>692</v>
      </c>
    </row>
    <row r="9" spans="1:8" s="1550" customFormat="1">
      <c r="C9" s="1552" t="s">
        <v>2090</v>
      </c>
    </row>
    <row r="10" spans="1:8" s="1550" customFormat="1" ht="11.25" customHeight="1">
      <c r="A10" s="1550">
        <v>1</v>
      </c>
      <c r="B10" s="1562" t="s">
        <v>693</v>
      </c>
      <c r="G10" s="1553"/>
    </row>
    <row r="11" spans="1:8" s="1550" customFormat="1" ht="14.25" outlineLevel="1">
      <c r="C11" s="1554" t="s">
        <v>1511</v>
      </c>
      <c r="G11" s="1548" t="s">
        <v>2815</v>
      </c>
    </row>
    <row r="12" spans="1:8" s="1550" customFormat="1" ht="14.25" outlineLevel="1">
      <c r="C12" s="1554" t="s">
        <v>1893</v>
      </c>
      <c r="G12" s="1548" t="s">
        <v>2815</v>
      </c>
    </row>
    <row r="13" spans="1:8" s="1550" customFormat="1" ht="14.25" outlineLevel="1">
      <c r="C13" s="1554" t="s">
        <v>1894</v>
      </c>
      <c r="G13" s="1548" t="s">
        <v>2815</v>
      </c>
    </row>
    <row r="14" spans="1:8" s="1550" customFormat="1" ht="14.25" outlineLevel="1">
      <c r="C14" s="1554" t="s">
        <v>2056</v>
      </c>
      <c r="G14" s="1548" t="s">
        <v>2815</v>
      </c>
    </row>
    <row r="15" spans="1:8" s="1550" customFormat="1" ht="14.25" outlineLevel="1">
      <c r="C15" s="1554" t="s">
        <v>1895</v>
      </c>
      <c r="G15" s="1548" t="s">
        <v>2815</v>
      </c>
    </row>
    <row r="16" spans="1:8" s="1550" customFormat="1" ht="14.25" outlineLevel="1">
      <c r="C16" s="1554" t="s">
        <v>1896</v>
      </c>
      <c r="G16" s="1548" t="s">
        <v>2815</v>
      </c>
    </row>
    <row r="17" spans="1:7" s="1550" customFormat="1" ht="14.25" outlineLevel="1">
      <c r="C17" s="1554" t="s">
        <v>1897</v>
      </c>
      <c r="G17" s="1548" t="s">
        <v>2815</v>
      </c>
    </row>
    <row r="18" spans="1:7" s="1550" customFormat="1" ht="14.25" outlineLevel="1">
      <c r="C18" s="1554" t="s">
        <v>1512</v>
      </c>
      <c r="G18" s="1548" t="s">
        <v>2815</v>
      </c>
    </row>
    <row r="19" spans="1:7" s="1550" customFormat="1" ht="14.25" outlineLevel="1">
      <c r="C19" s="1554" t="s">
        <v>1513</v>
      </c>
      <c r="G19" s="1548" t="s">
        <v>2815</v>
      </c>
    </row>
    <row r="20" spans="1:7" s="1550" customFormat="1" ht="14.25" outlineLevel="1">
      <c r="C20" s="1554" t="s">
        <v>1898</v>
      </c>
      <c r="G20" s="1548" t="s">
        <v>2815</v>
      </c>
    </row>
    <row r="21" spans="1:7" s="1550" customFormat="1" ht="14.25" outlineLevel="1">
      <c r="C21" s="1554" t="s">
        <v>1899</v>
      </c>
      <c r="G21" s="1548" t="s">
        <v>2815</v>
      </c>
    </row>
    <row r="22" spans="1:7" s="1550" customFormat="1" ht="14.25" outlineLevel="1">
      <c r="C22" s="1554" t="s">
        <v>1900</v>
      </c>
      <c r="G22" s="1548" t="s">
        <v>2815</v>
      </c>
    </row>
    <row r="23" spans="1:7" s="1550" customFormat="1" ht="14.25" outlineLevel="1">
      <c r="C23" s="1554" t="s">
        <v>1665</v>
      </c>
      <c r="G23" s="1548" t="s">
        <v>2815</v>
      </c>
    </row>
    <row r="24" spans="1:7" s="1550" customFormat="1">
      <c r="A24" s="1550">
        <v>2</v>
      </c>
      <c r="B24" s="1563" t="s">
        <v>2140</v>
      </c>
      <c r="C24" s="1554"/>
    </row>
    <row r="25" spans="1:7" s="1550" customFormat="1" ht="14.25">
      <c r="C25" s="1554" t="s">
        <v>2277</v>
      </c>
      <c r="G25" s="1548" t="s">
        <v>2815</v>
      </c>
    </row>
    <row r="26" spans="1:7" s="1550" customFormat="1" ht="14.25" outlineLevel="1">
      <c r="C26" s="1554" t="s">
        <v>2077</v>
      </c>
      <c r="G26" s="1548" t="s">
        <v>2815</v>
      </c>
    </row>
    <row r="27" spans="1:7" s="1550" customFormat="1" ht="14.25" outlineLevel="1">
      <c r="C27" s="1554" t="s">
        <v>2278</v>
      </c>
      <c r="G27" s="1548" t="s">
        <v>2815</v>
      </c>
    </row>
    <row r="28" spans="1:7" s="1550" customFormat="1" ht="14.25" outlineLevel="1">
      <c r="C28" s="1554" t="s">
        <v>2279</v>
      </c>
      <c r="G28" s="1548" t="s">
        <v>2815</v>
      </c>
    </row>
    <row r="29" spans="1:7" s="1550" customFormat="1" ht="14.25" outlineLevel="1">
      <c r="C29" s="1554" t="s">
        <v>2280</v>
      </c>
      <c r="G29" s="1548" t="s">
        <v>2815</v>
      </c>
    </row>
    <row r="30" spans="1:7" s="1550" customFormat="1" ht="14.25" outlineLevel="1">
      <c r="C30" s="1554" t="s">
        <v>2281</v>
      </c>
      <c r="G30" s="1548" t="s">
        <v>2815</v>
      </c>
    </row>
    <row r="31" spans="1:7" s="1550" customFormat="1" outlineLevel="1">
      <c r="C31" s="1554"/>
    </row>
    <row r="32" spans="1:7" s="1550" customFormat="1" outlineLevel="1"/>
    <row r="33" spans="1:7" s="1550" customFormat="1" ht="14.25" outlineLevel="1">
      <c r="A33" s="1550">
        <v>3</v>
      </c>
      <c r="B33" s="1564" t="s">
        <v>524</v>
      </c>
      <c r="C33" s="1554" t="s">
        <v>1886</v>
      </c>
      <c r="G33" s="1548" t="s">
        <v>2815</v>
      </c>
    </row>
    <row r="34" spans="1:7" s="1550" customFormat="1" ht="14.25" outlineLevel="1">
      <c r="B34" s="1552"/>
      <c r="C34" s="1554" t="s">
        <v>2075</v>
      </c>
      <c r="G34" s="1548" t="s">
        <v>2815</v>
      </c>
    </row>
    <row r="35" spans="1:7" s="1550" customFormat="1" ht="14.25" outlineLevel="1">
      <c r="B35" s="1552"/>
      <c r="C35" s="1554" t="s">
        <v>2076</v>
      </c>
      <c r="G35" s="1548" t="s">
        <v>2815</v>
      </c>
    </row>
    <row r="36" spans="1:7" s="1550" customFormat="1" ht="14.25" outlineLevel="1">
      <c r="B36" s="1552"/>
      <c r="C36" s="1554" t="s">
        <v>2078</v>
      </c>
      <c r="G36" s="1548" t="s">
        <v>131</v>
      </c>
    </row>
    <row r="37" spans="1:7" s="1550" customFormat="1" ht="14.25" outlineLevel="1">
      <c r="C37" s="1554" t="s">
        <v>2079</v>
      </c>
      <c r="G37" s="1548" t="s">
        <v>2815</v>
      </c>
    </row>
    <row r="38" spans="1:7" s="1550" customFormat="1" ht="14.25" outlineLevel="1">
      <c r="C38" s="1554" t="s">
        <v>2080</v>
      </c>
      <c r="G38" s="1548" t="s">
        <v>131</v>
      </c>
    </row>
    <row r="39" spans="1:7" s="1550" customFormat="1" ht="14.25" outlineLevel="1">
      <c r="C39" s="1554" t="s">
        <v>2081</v>
      </c>
      <c r="G39" s="1548" t="s">
        <v>2815</v>
      </c>
    </row>
    <row r="40" spans="1:7" s="1550" customFormat="1" ht="14.25" outlineLevel="1">
      <c r="C40" s="1554" t="s">
        <v>2082</v>
      </c>
      <c r="G40" s="1548" t="s">
        <v>2815</v>
      </c>
    </row>
    <row r="41" spans="1:7" s="1550" customFormat="1" ht="14.25" outlineLevel="1">
      <c r="C41" s="1554" t="s">
        <v>2083</v>
      </c>
      <c r="G41" s="1548" t="s">
        <v>2815</v>
      </c>
    </row>
    <row r="42" spans="1:7" s="1550" customFormat="1" ht="14.25" outlineLevel="1">
      <c r="C42" s="1554" t="s">
        <v>2084</v>
      </c>
      <c r="G42" s="1548" t="s">
        <v>2815</v>
      </c>
    </row>
    <row r="43" spans="1:7" s="1550" customFormat="1" ht="14.25" outlineLevel="1">
      <c r="C43" s="1554" t="s">
        <v>2085</v>
      </c>
      <c r="G43" s="1548" t="s">
        <v>2815</v>
      </c>
    </row>
    <row r="44" spans="1:7" s="1550" customFormat="1" ht="14.25" outlineLevel="1">
      <c r="C44" s="1554" t="s">
        <v>2086</v>
      </c>
      <c r="G44" s="1548" t="s">
        <v>2815</v>
      </c>
    </row>
    <row r="45" spans="1:7" s="1550" customFormat="1" ht="14.25" outlineLevel="1">
      <c r="C45" s="1554" t="s">
        <v>2981</v>
      </c>
      <c r="G45" s="1548" t="s">
        <v>2815</v>
      </c>
    </row>
    <row r="46" spans="1:7" s="1550" customFormat="1" ht="14.25" outlineLevel="1">
      <c r="C46" s="1554" t="s">
        <v>2087</v>
      </c>
      <c r="G46" s="1548" t="s">
        <v>2815</v>
      </c>
    </row>
    <row r="47" spans="1:7" s="1550" customFormat="1" ht="14.25" outlineLevel="1">
      <c r="C47" s="1554" t="s">
        <v>2088</v>
      </c>
      <c r="G47" s="1548" t="s">
        <v>2815</v>
      </c>
    </row>
    <row r="48" spans="1:7" s="1550" customFormat="1" ht="14.25" outlineLevel="1">
      <c r="C48" s="1554" t="s">
        <v>2089</v>
      </c>
      <c r="G48" s="1548" t="s">
        <v>2815</v>
      </c>
    </row>
    <row r="49" spans="1:7" s="1550" customFormat="1" ht="14.25" outlineLevel="1">
      <c r="G49" s="1553"/>
    </row>
    <row r="50" spans="1:7" s="1550" customFormat="1" ht="14.25" outlineLevel="1">
      <c r="G50" s="1553"/>
    </row>
    <row r="51" spans="1:7" s="1550" customFormat="1" ht="14.25" outlineLevel="1">
      <c r="A51" s="1550">
        <v>4</v>
      </c>
      <c r="B51" s="1552" t="s">
        <v>96</v>
      </c>
      <c r="C51" s="1554" t="s">
        <v>2141</v>
      </c>
      <c r="G51" s="1548" t="s">
        <v>2815</v>
      </c>
    </row>
    <row r="52" spans="1:7" s="1550" customFormat="1" ht="14.25" outlineLevel="1">
      <c r="C52" s="1554" t="s">
        <v>2142</v>
      </c>
      <c r="G52" s="1548" t="s">
        <v>2815</v>
      </c>
    </row>
    <row r="53" spans="1:7" s="1550" customFormat="1" ht="14.25" outlineLevel="1">
      <c r="C53" s="1554" t="s">
        <v>2143</v>
      </c>
      <c r="G53" s="1548" t="s">
        <v>2815</v>
      </c>
    </row>
    <row r="54" spans="1:7" s="1550" customFormat="1" ht="14.25" outlineLevel="1">
      <c r="C54" s="1554" t="s">
        <v>2144</v>
      </c>
      <c r="G54" s="1548" t="s">
        <v>2815</v>
      </c>
    </row>
    <row r="55" spans="1:7" s="1550" customFormat="1" ht="14.25" outlineLevel="1">
      <c r="C55" s="1554" t="s">
        <v>2145</v>
      </c>
      <c r="G55" s="1548" t="s">
        <v>2815</v>
      </c>
    </row>
    <row r="56" spans="1:7" s="1550" customFormat="1" ht="14.25" outlineLevel="1">
      <c r="C56" s="1554" t="s">
        <v>2146</v>
      </c>
      <c r="G56" s="1548" t="s">
        <v>2815</v>
      </c>
    </row>
    <row r="57" spans="1:7" s="1550" customFormat="1" ht="14.25" outlineLevel="1">
      <c r="C57" s="1554" t="s">
        <v>2147</v>
      </c>
      <c r="G57" s="1548" t="s">
        <v>2815</v>
      </c>
    </row>
    <row r="58" spans="1:7" s="1550" customFormat="1" ht="14.25" outlineLevel="1">
      <c r="C58" s="1554" t="s">
        <v>2422</v>
      </c>
      <c r="G58" s="1548" t="s">
        <v>2815</v>
      </c>
    </row>
    <row r="59" spans="1:7" s="1550" customFormat="1" outlineLevel="1"/>
    <row r="60" spans="1:7" s="1550" customFormat="1" ht="14.25" outlineLevel="1">
      <c r="A60" s="1550">
        <v>5</v>
      </c>
      <c r="B60" s="1552" t="s">
        <v>183</v>
      </c>
      <c r="C60" s="1554" t="s">
        <v>1887</v>
      </c>
      <c r="G60" s="1548" t="s">
        <v>2815</v>
      </c>
    </row>
    <row r="61" spans="1:7" s="1550" customFormat="1" ht="14.25" outlineLevel="1">
      <c r="C61" s="1554" t="s">
        <v>1861</v>
      </c>
      <c r="G61" s="1548" t="s">
        <v>2815</v>
      </c>
    </row>
    <row r="62" spans="1:7" s="1550" customFormat="1" ht="14.25" outlineLevel="1">
      <c r="C62" s="1554" t="s">
        <v>1888</v>
      </c>
      <c r="G62" s="1548" t="s">
        <v>2815</v>
      </c>
    </row>
    <row r="63" spans="1:7" s="1550" customFormat="1" ht="14.25" outlineLevel="1">
      <c r="C63" s="1554" t="s">
        <v>1761</v>
      </c>
      <c r="G63" s="1548" t="s">
        <v>2815</v>
      </c>
    </row>
    <row r="64" spans="1:7" s="1550" customFormat="1" ht="14.25" outlineLevel="1">
      <c r="C64" s="1554" t="s">
        <v>1889</v>
      </c>
      <c r="G64" s="1548" t="s">
        <v>2815</v>
      </c>
    </row>
    <row r="65" spans="1:7" s="1550" customFormat="1" ht="14.25" outlineLevel="1">
      <c r="C65" s="1554" t="s">
        <v>1840</v>
      </c>
      <c r="G65" s="1548" t="s">
        <v>2815</v>
      </c>
    </row>
    <row r="66" spans="1:7" s="1550" customFormat="1" ht="14.25" outlineLevel="1">
      <c r="C66" s="1554" t="s">
        <v>2399</v>
      </c>
      <c r="G66" s="1548" t="s">
        <v>2815</v>
      </c>
    </row>
    <row r="67" spans="1:7" s="1550" customFormat="1" ht="14.25" outlineLevel="1">
      <c r="C67" s="1554" t="s">
        <v>1890</v>
      </c>
      <c r="G67" s="1548" t="s">
        <v>2815</v>
      </c>
    </row>
    <row r="68" spans="1:7" s="1550" customFormat="1" ht="14.25" outlineLevel="1">
      <c r="C68" s="1554" t="s">
        <v>2148</v>
      </c>
      <c r="G68" s="1548" t="s">
        <v>2815</v>
      </c>
    </row>
    <row r="69" spans="1:7" s="1550" customFormat="1" ht="14.25" outlineLevel="1">
      <c r="C69" s="1554" t="s">
        <v>2246</v>
      </c>
      <c r="G69" s="1548" t="s">
        <v>2815</v>
      </c>
    </row>
    <row r="70" spans="1:7" s="1550" customFormat="1" ht="14.25" outlineLevel="1">
      <c r="C70" s="1554" t="s">
        <v>2406</v>
      </c>
      <c r="G70" s="1548" t="s">
        <v>2815</v>
      </c>
    </row>
    <row r="71" spans="1:7" s="1550" customFormat="1" ht="14.25" outlineLevel="1">
      <c r="C71" s="1554"/>
      <c r="G71" s="1553"/>
    </row>
    <row r="72" spans="1:7" s="1550" customFormat="1" ht="14.25" outlineLevel="1">
      <c r="A72" s="1550">
        <v>6</v>
      </c>
      <c r="B72" s="1552" t="s">
        <v>1807</v>
      </c>
      <c r="C72" s="1554" t="s">
        <v>2149</v>
      </c>
      <c r="G72" s="1548" t="s">
        <v>2815</v>
      </c>
    </row>
    <row r="73" spans="1:7" s="1550" customFormat="1" ht="14.25" outlineLevel="1">
      <c r="C73" s="1554" t="s">
        <v>2151</v>
      </c>
      <c r="G73" s="1548" t="s">
        <v>2815</v>
      </c>
    </row>
    <row r="74" spans="1:7" s="1550" customFormat="1" ht="14.25" outlineLevel="1">
      <c r="C74" s="1554" t="s">
        <v>2152</v>
      </c>
      <c r="G74" s="1548" t="s">
        <v>2815</v>
      </c>
    </row>
    <row r="75" spans="1:7" s="1550" customFormat="1" ht="14.25" outlineLevel="1">
      <c r="C75" s="1554" t="s">
        <v>2153</v>
      </c>
      <c r="G75" s="1548" t="s">
        <v>2815</v>
      </c>
    </row>
    <row r="76" spans="1:7" s="1550" customFormat="1" ht="14.25" outlineLevel="1">
      <c r="C76" s="1554" t="s">
        <v>2154</v>
      </c>
      <c r="G76" s="1548" t="s">
        <v>2815</v>
      </c>
    </row>
    <row r="77" spans="1:7" s="1550" customFormat="1" ht="14.25" outlineLevel="1">
      <c r="C77" s="1554" t="s">
        <v>2242</v>
      </c>
      <c r="G77" s="1548" t="s">
        <v>2815</v>
      </c>
    </row>
    <row r="78" spans="1:7" s="1550" customFormat="1" outlineLevel="1">
      <c r="C78" s="1554"/>
    </row>
    <row r="79" spans="1:7" s="1550" customFormat="1" ht="14.25" outlineLevel="1">
      <c r="A79" s="1550">
        <v>7</v>
      </c>
      <c r="B79" s="1552" t="s">
        <v>1885</v>
      </c>
      <c r="C79" s="1554" t="s">
        <v>2155</v>
      </c>
      <c r="G79" s="1548" t="s">
        <v>2815</v>
      </c>
    </row>
    <row r="80" spans="1:7" s="1550" customFormat="1" ht="14.25" outlineLevel="1">
      <c r="C80" s="1554" t="s">
        <v>2156</v>
      </c>
      <c r="G80" s="1548" t="s">
        <v>2815</v>
      </c>
    </row>
    <row r="81" spans="1:7" s="1550" customFormat="1" ht="14.25" outlineLevel="1">
      <c r="C81" s="1554" t="s">
        <v>2370</v>
      </c>
      <c r="G81" s="1548" t="s">
        <v>3047</v>
      </c>
    </row>
    <row r="82" spans="1:7" s="1550" customFormat="1" ht="14.25" outlineLevel="1">
      <c r="C82" s="1554" t="s">
        <v>2371</v>
      </c>
      <c r="G82" s="1548" t="s">
        <v>2815</v>
      </c>
    </row>
    <row r="83" spans="1:7" s="1550" customFormat="1" ht="14.25" outlineLevel="1">
      <c r="C83" s="1554" t="s">
        <v>2372</v>
      </c>
      <c r="G83" s="1548" t="s">
        <v>2815</v>
      </c>
    </row>
    <row r="84" spans="1:7" s="1550" customFormat="1" ht="14.25" outlineLevel="1">
      <c r="C84" s="1554" t="s">
        <v>2373</v>
      </c>
      <c r="G84" s="1548" t="s">
        <v>2815</v>
      </c>
    </row>
    <row r="85" spans="1:7" s="1550" customFormat="1" ht="14.25" outlineLevel="1">
      <c r="C85" s="1554" t="s">
        <v>2374</v>
      </c>
      <c r="G85" s="1548" t="s">
        <v>2815</v>
      </c>
    </row>
    <row r="86" spans="1:7" s="1550" customFormat="1" ht="14.25" outlineLevel="1">
      <c r="C86" s="1554" t="s">
        <v>2375</v>
      </c>
      <c r="G86" s="1548" t="s">
        <v>2815</v>
      </c>
    </row>
    <row r="87" spans="1:7" s="1550" customFormat="1" ht="14.25" outlineLevel="1">
      <c r="C87" s="1554" t="s">
        <v>2376</v>
      </c>
      <c r="G87" s="1548" t="s">
        <v>2815</v>
      </c>
    </row>
    <row r="88" spans="1:7" s="1550" customFormat="1" ht="14.25" outlineLevel="1">
      <c r="C88" s="1554" t="s">
        <v>2377</v>
      </c>
      <c r="G88" s="1548" t="s">
        <v>2815</v>
      </c>
    </row>
    <row r="89" spans="1:7" s="1550" customFormat="1" ht="14.25" outlineLevel="1">
      <c r="C89" s="1554" t="s">
        <v>2378</v>
      </c>
      <c r="G89" s="1548" t="s">
        <v>2815</v>
      </c>
    </row>
    <row r="90" spans="1:7" s="1550" customFormat="1" outlineLevel="1">
      <c r="C90" s="1554"/>
    </row>
    <row r="91" spans="1:7" s="1550" customFormat="1" ht="14.25">
      <c r="A91" s="1555">
        <v>8</v>
      </c>
      <c r="B91" s="1556" t="s">
        <v>2157</v>
      </c>
      <c r="C91" s="1554" t="s">
        <v>2158</v>
      </c>
      <c r="G91" s="1548" t="s">
        <v>2815</v>
      </c>
    </row>
    <row r="92" spans="1:7" s="1550" customFormat="1" ht="14.25">
      <c r="A92" s="1555"/>
      <c r="B92" s="1556"/>
      <c r="C92" s="1554" t="s">
        <v>2159</v>
      </c>
      <c r="G92" s="1548" t="s">
        <v>2815</v>
      </c>
    </row>
    <row r="93" spans="1:7" s="1550" customFormat="1" ht="14.25">
      <c r="A93" s="1555"/>
      <c r="B93" s="1556"/>
      <c r="C93" s="1554" t="s">
        <v>2160</v>
      </c>
      <c r="G93" s="1548" t="s">
        <v>2815</v>
      </c>
    </row>
    <row r="94" spans="1:7" s="1550" customFormat="1" ht="14.25">
      <c r="A94" s="1555"/>
      <c r="B94" s="1556"/>
      <c r="C94" s="1554" t="s">
        <v>2161</v>
      </c>
      <c r="G94" s="1548" t="s">
        <v>2815</v>
      </c>
    </row>
    <row r="95" spans="1:7" s="1550" customFormat="1" ht="14.25">
      <c r="A95" s="1555"/>
      <c r="B95" s="1556"/>
      <c r="C95" s="1554" t="s">
        <v>2162</v>
      </c>
      <c r="G95" s="1548" t="s">
        <v>2815</v>
      </c>
    </row>
    <row r="96" spans="1:7" s="1550" customFormat="1">
      <c r="A96" s="1555"/>
      <c r="B96" s="1556"/>
    </row>
    <row r="97" spans="2:7" s="1550" customFormat="1">
      <c r="B97" s="1426"/>
      <c r="C97" s="1557" t="s">
        <v>1678</v>
      </c>
      <c r="E97" s="1426"/>
      <c r="F97" s="1426"/>
      <c r="G97" s="1426"/>
    </row>
    <row r="98" spans="2:7" s="1550" customFormat="1" ht="14.25">
      <c r="C98" s="1549" t="s">
        <v>3049</v>
      </c>
      <c r="D98" s="1426"/>
      <c r="E98" s="1426" t="s">
        <v>1679</v>
      </c>
      <c r="F98" s="1426"/>
      <c r="G98" s="1548" t="s">
        <v>3048</v>
      </c>
    </row>
    <row r="99" spans="2:7" s="1550" customFormat="1" ht="14.25">
      <c r="C99" s="1549" t="s">
        <v>2016</v>
      </c>
      <c r="D99" s="1426"/>
      <c r="E99" s="1426"/>
      <c r="F99" s="1426"/>
      <c r="G99" s="1548"/>
    </row>
    <row r="100" spans="2:7" s="1550" customFormat="1" ht="14.25">
      <c r="C100" s="1549" t="s">
        <v>2016</v>
      </c>
      <c r="D100" s="1426"/>
      <c r="E100" s="1426"/>
      <c r="F100" s="1426"/>
      <c r="G100" s="1548"/>
    </row>
    <row r="101" spans="2:7" s="1550" customFormat="1" ht="14.25">
      <c r="C101" s="1426"/>
      <c r="D101" s="1426"/>
      <c r="E101" s="1426"/>
      <c r="F101" s="1426"/>
      <c r="G101" s="1553"/>
    </row>
    <row r="102" spans="2:7" s="1550" customFormat="1" ht="38.25">
      <c r="B102" s="1426"/>
      <c r="C102" s="1558" t="s">
        <v>1691</v>
      </c>
      <c r="D102" s="1559"/>
      <c r="F102" s="1426"/>
      <c r="G102" s="1426"/>
    </row>
    <row r="103" spans="2:7" s="1550" customFormat="1" ht="14.25">
      <c r="C103" s="2479" t="s">
        <v>2826</v>
      </c>
      <c r="D103" s="1560"/>
      <c r="E103" s="1560"/>
      <c r="F103" s="1426"/>
      <c r="G103" s="1548" t="s">
        <v>2815</v>
      </c>
    </row>
    <row r="104" spans="2:7" s="1550" customFormat="1" ht="14.25">
      <c r="C104" s="2479" t="s">
        <v>3050</v>
      </c>
      <c r="D104" s="1426"/>
      <c r="E104" s="1426"/>
      <c r="F104" s="1426"/>
      <c r="G104" s="1548" t="s">
        <v>2815</v>
      </c>
    </row>
    <row r="105" spans="2:7" s="1550" customFormat="1" ht="14.25">
      <c r="C105" s="2479" t="s">
        <v>3051</v>
      </c>
      <c r="D105" s="1426"/>
      <c r="E105" s="1426"/>
      <c r="F105" s="1426"/>
      <c r="G105" s="1548" t="s">
        <v>2815</v>
      </c>
    </row>
    <row r="106" spans="2:7" s="1550" customFormat="1" ht="14.25">
      <c r="C106" s="2479" t="s">
        <v>2827</v>
      </c>
      <c r="D106" s="1426"/>
      <c r="E106" s="1426"/>
      <c r="F106" s="1426"/>
      <c r="G106" s="1548" t="s">
        <v>2815</v>
      </c>
    </row>
    <row r="107" spans="2:7" s="1550" customFormat="1" ht="14.25">
      <c r="C107" s="2479" t="s">
        <v>2828</v>
      </c>
      <c r="D107" s="1426"/>
      <c r="E107" s="1426"/>
      <c r="F107" s="1426"/>
      <c r="G107" s="1548" t="s">
        <v>2815</v>
      </c>
    </row>
    <row r="108" spans="2:7" s="1550" customFormat="1" ht="14.25">
      <c r="C108" s="2479" t="s">
        <v>3052</v>
      </c>
      <c r="D108" s="1426"/>
      <c r="E108" s="1426"/>
      <c r="F108" s="1426"/>
      <c r="G108" s="1548" t="s">
        <v>2815</v>
      </c>
    </row>
    <row r="109" spans="2:7" s="1550" customFormat="1" ht="14.25">
      <c r="C109" s="1426" t="s">
        <v>1680</v>
      </c>
      <c r="D109" s="1426"/>
      <c r="E109" s="1426"/>
      <c r="F109" s="1426"/>
      <c r="G109" s="1548"/>
    </row>
    <row r="110" spans="2:7" s="1550" customFormat="1" ht="14.25">
      <c r="C110" s="1426" t="s">
        <v>1681</v>
      </c>
      <c r="D110" s="1426"/>
      <c r="E110" s="1426"/>
      <c r="F110" s="1426"/>
      <c r="G110" s="1548"/>
    </row>
    <row r="111" spans="2:7" s="1550" customFormat="1" ht="14.25">
      <c r="C111" s="1426" t="s">
        <v>1682</v>
      </c>
      <c r="D111" s="1426"/>
      <c r="E111" s="1426"/>
      <c r="F111" s="1426"/>
      <c r="G111" s="1548"/>
    </row>
    <row r="112" spans="2:7" s="1550" customFormat="1" ht="14.25">
      <c r="C112" s="1426" t="s">
        <v>1683</v>
      </c>
      <c r="D112" s="1426"/>
      <c r="E112" s="1426"/>
      <c r="F112" s="1426"/>
      <c r="G112" s="1548"/>
    </row>
    <row r="113" spans="3:7" s="1550" customFormat="1" ht="14.25">
      <c r="C113" s="1426" t="s">
        <v>1684</v>
      </c>
      <c r="D113" s="1426"/>
      <c r="E113" s="1426"/>
      <c r="F113" s="1426"/>
      <c r="G113" s="1548"/>
    </row>
    <row r="114" spans="3:7" s="1550" customFormat="1" ht="14.25">
      <c r="C114" s="1426" t="s">
        <v>1685</v>
      </c>
      <c r="D114" s="1426"/>
      <c r="E114" s="1426"/>
      <c r="F114" s="1426"/>
      <c r="G114" s="1548"/>
    </row>
    <row r="115" spans="3:7" s="1550" customFormat="1" ht="14.25">
      <c r="C115" s="1426" t="s">
        <v>1686</v>
      </c>
      <c r="D115" s="1426"/>
      <c r="E115" s="1426"/>
      <c r="F115" s="1426"/>
      <c r="G115" s="1548"/>
    </row>
    <row r="116" spans="3:7" s="1550" customFormat="1" ht="14.25">
      <c r="C116" s="1426" t="s">
        <v>1687</v>
      </c>
      <c r="D116" s="1426"/>
      <c r="E116" s="1426"/>
      <c r="F116" s="1426"/>
      <c r="G116" s="1548"/>
    </row>
    <row r="117" spans="3:7" s="1550" customFormat="1">
      <c r="C117" s="1426"/>
      <c r="D117" s="1426"/>
      <c r="E117" s="1426"/>
      <c r="F117" s="1426"/>
      <c r="G117" s="1426"/>
    </row>
    <row r="118" spans="3:7" s="1550" customFormat="1"/>
    <row r="119" spans="3:7" s="1550" customFormat="1"/>
    <row r="120" spans="3:7" s="1550" customFormat="1" hidden="1"/>
    <row r="121" spans="3:7" s="1550" customFormat="1" hidden="1"/>
    <row r="122" spans="3:7" s="1550" customFormat="1" hidden="1"/>
    <row r="123" spans="3:7" s="1550" customFormat="1" hidden="1"/>
    <row r="124" spans="3:7" s="1550" customFormat="1" hidden="1"/>
    <row r="125" spans="3:7" s="1550" customFormat="1" hidden="1"/>
    <row r="126" spans="3:7" s="1550" customFormat="1" hidden="1"/>
    <row r="127" spans="3:7" s="1550" customFormat="1" hidden="1"/>
    <row r="128" spans="3:7" s="1550" customFormat="1" hidden="1"/>
    <row r="129" s="1550" customFormat="1" hidden="1"/>
    <row r="130" s="1550" customFormat="1" hidden="1"/>
    <row r="131" s="1550" customFormat="1" hidden="1"/>
    <row r="132" s="1550" customFormat="1" hidden="1"/>
    <row r="133" s="1550" customFormat="1" hidden="1"/>
    <row r="134" s="1550" customFormat="1" hidden="1"/>
    <row r="135" s="1550" customFormat="1" hidden="1"/>
    <row r="136" s="1550" customFormat="1" hidden="1"/>
    <row r="137" s="1550" customFormat="1" hidden="1"/>
    <row r="138" s="1550" customFormat="1" hidden="1"/>
    <row r="139" s="1550" customFormat="1" hidden="1"/>
    <row r="140" s="1550" customFormat="1" hidden="1"/>
    <row r="141" s="1550" customFormat="1" hidden="1"/>
    <row r="142" s="1550" customFormat="1" hidden="1"/>
    <row r="143" s="1550" customFormat="1" hidden="1"/>
    <row r="144" s="1550" customFormat="1" hidden="1"/>
    <row r="145" s="1550" customFormat="1" hidden="1"/>
    <row r="146" s="1550" customFormat="1" hidden="1"/>
    <row r="147" s="1550" customFormat="1" hidden="1"/>
    <row r="148" s="1550" customFormat="1" hidden="1"/>
    <row r="149" s="1550" customFormat="1" hidden="1"/>
    <row r="150" s="1550" customFormat="1" hidden="1"/>
    <row r="151" s="1550" customFormat="1" hidden="1"/>
    <row r="152" s="1550" customFormat="1" hidden="1"/>
    <row r="153" s="1550" customFormat="1" hidden="1"/>
    <row r="154" s="1550" customFormat="1" hidden="1"/>
    <row r="155" s="1550" customFormat="1" hidden="1"/>
    <row r="156" s="1550" customFormat="1" hidden="1"/>
    <row r="157" s="1550" customFormat="1" hidden="1"/>
    <row r="158" s="1550" customFormat="1" hidden="1"/>
    <row r="159" s="1550" customFormat="1" hidden="1"/>
    <row r="160" s="1550" customFormat="1" hidden="1"/>
    <row r="161" s="1550" customFormat="1" hidden="1"/>
    <row r="162" s="1550" customFormat="1" hidden="1"/>
    <row r="163" s="1550" customFormat="1" hidden="1"/>
    <row r="164" s="1550" customFormat="1" hidden="1"/>
    <row r="165" s="1550" customFormat="1" hidden="1"/>
    <row r="166" s="1550" customFormat="1" hidden="1"/>
    <row r="167" s="1550" customFormat="1" hidden="1"/>
    <row r="168"/>
    <row r="169"/>
    <row r="170"/>
    <row r="171"/>
    <row r="172"/>
    <row r="173"/>
    <row r="174"/>
    <row r="175"/>
    <row r="176"/>
    <row r="177"/>
    <row r="178"/>
    <row r="179"/>
    <row r="180"/>
    <row r="181"/>
    <row r="182"/>
    <row r="183"/>
    <row r="184"/>
    <row r="185"/>
  </sheetData>
  <hyperlinks>
    <hyperlink ref="C11" location="'1.1 Income Statement'!A1" display="1.1 Income_Statement"/>
    <hyperlink ref="C12" location="'1.2 Financial Position'!A1" display="1.2 Financial_Position"/>
    <hyperlink ref="C13" location="'1.3 Cash Flow'!A1" display="1.3 Cash Flow"/>
    <hyperlink ref="C14" location="'1.4 Rec to costs and outputs'!A1" display="1.4 Rec to Reg Acs"/>
    <hyperlink ref="C15" location="'1.5 Net Debt '!A1" display="1.5 Net Debt Summary"/>
    <hyperlink ref="C16" location="'1.6  Disposals'!A1" display="1.6  Disposals"/>
    <hyperlink ref="C17" location="'1.7 Tax Computation'!A1" display="1.7 Tax Computation"/>
    <hyperlink ref="C18" location="'1.8 Tax pools'!A1" display="1.8 Tax pools"/>
    <hyperlink ref="C19" location="'1.9 Tax Allocations'!A1" display="1.9 Tax Allocations"/>
    <hyperlink ref="C20" location="'1.10 Tax Allocations CT600'!A1" display="1.10 Tax Allocations CT600"/>
    <hyperlink ref="C21" location="'1.11 Tax Clawback'!A1" display="1.11 Tax Clawback"/>
    <hyperlink ref="C22" location="'1.12 Financing  Requirements'!A1" display="1.12 Financing Requirements"/>
    <hyperlink ref="C23" location="'1.13 DB Pension scheme'!A1" display="1.13 Pension"/>
    <hyperlink ref="C25" location="'2.1 Totex PCFM'!A1" display="2.1 Totex PCFM"/>
    <hyperlink ref="C33" location="'3.1 Opex controllable costs'!A1" display="'3.1 Opex controllable costs'!A1"/>
    <hyperlink ref="C35" location="'3.2 FCO Resource Utilisation'!A1" display="'3.2 FCO Resource Utilisation'!A1"/>
    <hyperlink ref="C39" location="'3.7_Training_&amp;_Apprentices'!A1" display="3.7 Training and Apprentices"/>
    <hyperlink ref="C36" location="'3.4_BS_Group'!A1" display="3.4 BS Group"/>
    <hyperlink ref="C37" location="'3.5_BS_Allocation'!A1" display="3.5 BS Allocation"/>
    <hyperlink ref="C38" location="'3.6_BS_Supplementary'!A1" display="3.6 BS Supplementary"/>
    <hyperlink ref="C34" location="'3.4 YOY movements'!A1" display="'3.4 YOY movements'!A1"/>
    <hyperlink ref="C44" location="'3.12 Shrinkage'!A1" display="3.12 Shrinkage"/>
    <hyperlink ref="C46" location="'3.13 Streetworks'!A1" display="3.13 Streetworks"/>
    <hyperlink ref="C41" location="'3.9 LP Gasholders'!A1" display="3.9 LP Gasholders"/>
    <hyperlink ref="C42" location="'310 Land remediation'!A1" display="3.10 Land remediation"/>
    <hyperlink ref="C47" location="'3.14 Smart Metering'!A1" display="3.14 Smart Metering"/>
    <hyperlink ref="C48" location="'3.15 SIUs'!A1" display="3.15 SIUs"/>
    <hyperlink ref="C43" location="'3.11_Related Party Transact '!A1" display="3.11 Related Party Transact "/>
    <hyperlink ref="C51" location="'4.1 Capex Summary '!A1" display="4.1 Capex Summary "/>
    <hyperlink ref="C52" location="'4.2 Cap Expenditure Analysis'!A1" display="4.2 Cap Expenditure Analysis"/>
    <hyperlink ref="C53" location="'4.3 LTS &amp; storage'!A1" display="4.3 LTS &amp; storage"/>
    <hyperlink ref="C54" location="'4.4 Reinforcement'!A1" display="4.4 Reinforcement"/>
    <hyperlink ref="C55" location="'4.5 Governor(Replacement)'!A1" display="4.5 Governor (Replacement)"/>
    <hyperlink ref="C56" location="'4.6 Connections '!A1" display="4.6 Connections "/>
    <hyperlink ref="C57" location="'4.7 Other Capex '!A1" display="4.7 Other Capex "/>
    <hyperlink ref="C58" location="'4.8 PSUP'!A1" display="4.8 PSUP"/>
    <hyperlink ref="C60" location="'5.1 Repex summary'!A1" display="5.1 Repex summary"/>
    <hyperlink ref="C61" location="'5.2a Repex iron mains Tier 1'!A1" display="5.2a Repex iron mains Tier 1"/>
    <hyperlink ref="C62" location="'5.2b Repex iron mains Tier 2A'!A1" display="5.2b Repex iron mains Tier 2A"/>
    <hyperlink ref="C63" location="'5.2c Repex other mains'!A1" display="5.2c Repex other mains"/>
    <hyperlink ref="C64" location="'5.2d Repex diversions (exc T1)'!A1" display="5.2d Repex diversions (exc T1)"/>
    <hyperlink ref="C65" location="'5.3 Other repex services'!A1" display="5.3 Other repex services"/>
    <hyperlink ref="C67" location="'5.5 Repex expenditure analysis'!A1" display="5.5 Repex expenditure analysis"/>
    <hyperlink ref="C68" location="'5.6 UNC Sub Deducts'!A1" display="5.6 UNC Sub Deducts"/>
    <hyperlink ref="C70" location="'5.8 Decommissioned Summary'!A1" display="5.8 Decommissioned summary"/>
    <hyperlink ref="C26" location="'2.2 Totex costs summary'!A1" display="2.2 Totex costs summary"/>
    <hyperlink ref="C28:C29" location="'2.1 Totex costs summary'!A1" display="2.1 Totex costs summary"/>
    <hyperlink ref="C30" location="'2.6 Environmental'!A1" display="2.6 Environmental"/>
    <hyperlink ref="C28" location="'2.4 Safety'!A1" display="2.4 Safety"/>
    <hyperlink ref="C27" location="'2.3 Workload summary'!A1" display="2.3 Workload summary"/>
    <hyperlink ref="C29" location="'2.5 Reliability'!A1" display="2.5 Reliability"/>
    <hyperlink ref="C40" location="'3.8 Maintenance'!A1" display="3.8 Maintenance"/>
    <hyperlink ref="C72" location="'6.1 LTS Asset Data'!A1" display="6.1 LTS Asset Data"/>
    <hyperlink ref="C73" location="'6.2 Network Assets'!A1" display="6.2 Network Assets  "/>
    <hyperlink ref="C74" location="'6.3 Capacity&amp;Storage Asset '!A1" display="6.3 Capacity&amp;Storage Asset"/>
    <hyperlink ref="C75" location="'6.4 Capacity &amp; Demand Data '!A1" display="6.4 Capacity &amp; Demand Data"/>
    <hyperlink ref="C77" location="'6.6 MEAV'!A1" display="6.6 MEAV"/>
    <hyperlink ref="C76" location="'6.5 Capacity Output Data'!A1" display="6.5 Capacity Output Data"/>
    <hyperlink ref="C79" location="'7.1 Safety Outputs'!A1" display="7.1 Safety Outputs"/>
    <hyperlink ref="C80" location="'7.2 Reliability Outputs'!A1" display="7.2 Reliability Outputs"/>
    <hyperlink ref="C81" location="'7.3 Asset Health &amp; Criticality'!A1" display="7.3 Asset Health &amp; Criticality"/>
    <hyperlink ref="C82" location="'7.4 PREs, Reports and Repairs '!A1" display="7.4 Report_Repairs"/>
    <hyperlink ref="C83" location="'7.5 Accuracy pipeline records'!A1" display="7.5 Accuracy pipeline records"/>
    <hyperlink ref="C84" location="'7.6 Business Carbon Footprint'!A1" display="7.6 Business Carbon Footprint"/>
    <hyperlink ref="C85" location="'7.7 Environment-Other'!A1" display="7.7 Environment-Other"/>
    <hyperlink ref="C86" location="'7.8 Dist Gas Connections'!A1" display="7.8 Dist Gas Connections"/>
    <hyperlink ref="C87" location="Index!A1" display="7.9 Innovation rollout mechanism"/>
    <hyperlink ref="C88" location="Index!A1" display="7.10 NIA Expenditure GD"/>
    <hyperlink ref="C89" location="'7.11 Network Innovation Competi'!A1" display="7.11 NIC expenditure"/>
    <hyperlink ref="C91" location="'8.1 Gas CC RYTD'!A1" display="8.1 Gas CC RYTD"/>
    <hyperlink ref="C92" location="'8.2 Gas CSS Annual'!A1" display="8.2 Gas CSS Annual"/>
    <hyperlink ref="C93" location="'8.3 Guaranteed Standards '!A1" display="8.3 Guaranteed Standards"/>
    <hyperlink ref="C94" location="'8.4 Licence Condition D10'!A1" display="8.4 Licence Condition D10"/>
    <hyperlink ref="C95" location="'8.5 3rd party &amp; water summary '!A1" display="8.5 3rd party &amp; water summary"/>
    <hyperlink ref="C69" location="'5.7 Mains Decommissioned'!A1" display="5.7 Mains decommissioned"/>
    <hyperlink ref="C66" location="'5.4 MOB risers'!A1" display="5.4 Risers"/>
    <hyperlink ref="C45" location="'3.12a Gas Theft NEW 2014_15'!A1" display="3.12a Gas theft"/>
  </hyperlinks>
  <printOptions horizontalCentered="1"/>
  <pageMargins left="0.23622047244094491" right="0.23622047244094491" top="0.74803149606299213" bottom="0.74803149606299213" header="0.31496062992125984" footer="0.31496062992125984"/>
  <pageSetup paperSize="8" orientation="portrait" r:id="rId1"/>
  <headerFooter>
    <oddHeader>&amp;C&amp;A</oddHeader>
    <oddFooter>&amp;L&amp;D&amp;C&amp;Z&amp;R&amp;F</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Q21"/>
  <sheetViews>
    <sheetView zoomScaleNormal="100" workbookViewId="0"/>
  </sheetViews>
  <sheetFormatPr defaultRowHeight="12.75"/>
  <cols>
    <col min="1" max="1" width="5.85546875" style="1668" customWidth="1"/>
    <col min="2" max="2" width="60.28515625" style="1668" customWidth="1"/>
    <col min="3" max="3" width="7" style="1672" bestFit="1" customWidth="1"/>
    <col min="4" max="8" width="12.7109375" style="1668" customWidth="1"/>
    <col min="9" max="13" width="11.7109375" style="1668" customWidth="1"/>
    <col min="14" max="14" width="14" style="1668" customWidth="1"/>
    <col min="15" max="16" width="12.5703125" style="1668" customWidth="1"/>
    <col min="17" max="17" width="11.7109375" style="1668" customWidth="1"/>
    <col min="18" max="16384" width="9.140625" style="1668"/>
  </cols>
  <sheetData>
    <row r="1" spans="1:17" s="49" customFormat="1" ht="24.75">
      <c r="A1" s="127" t="str">
        <f>'Universal data'!A1</f>
        <v>Regulatory Reporting Pack</v>
      </c>
      <c r="B1" s="128"/>
      <c r="C1" s="128"/>
      <c r="D1" s="128"/>
      <c r="E1" s="128"/>
      <c r="F1" s="128"/>
      <c r="G1" s="128"/>
      <c r="H1" s="128"/>
      <c r="I1" s="128"/>
      <c r="J1" s="128"/>
      <c r="K1" s="128"/>
      <c r="L1" s="128"/>
      <c r="M1" s="128"/>
      <c r="N1" s="128"/>
    </row>
    <row r="2" spans="1:17" s="49" customFormat="1" ht="24.75">
      <c r="A2" s="2186" t="str">
        <f>+'Universal data'!$A$2</f>
        <v>Master</v>
      </c>
      <c r="B2" s="128"/>
      <c r="C2" s="128"/>
      <c r="D2" s="128"/>
      <c r="E2" s="128"/>
      <c r="F2" s="128"/>
      <c r="G2" s="128"/>
      <c r="H2" s="128"/>
      <c r="I2" s="128"/>
      <c r="J2" s="128"/>
      <c r="K2" s="128"/>
      <c r="L2" s="128"/>
      <c r="M2" s="128"/>
      <c r="N2" s="128"/>
    </row>
    <row r="3" spans="1:17" s="49" customFormat="1" ht="24.75">
      <c r="A3" s="2304" t="str">
        <f>+'Universal data'!A3</f>
        <v>2015/16</v>
      </c>
      <c r="B3" s="128"/>
      <c r="C3" s="128"/>
      <c r="D3" s="128"/>
      <c r="E3" s="128"/>
      <c r="F3" s="128"/>
      <c r="G3" s="128"/>
      <c r="H3" s="128"/>
      <c r="I3" s="128"/>
      <c r="J3" s="128"/>
      <c r="K3" s="128"/>
      <c r="L3" s="128"/>
      <c r="M3" s="128"/>
      <c r="N3" s="128"/>
    </row>
    <row r="4" spans="1:17" ht="12.75" customHeight="1">
      <c r="A4" s="836"/>
      <c r="B4" s="44"/>
      <c r="C4" s="841"/>
      <c r="D4" s="46"/>
      <c r="E4" s="46"/>
      <c r="F4" s="46"/>
      <c r="G4" s="46"/>
      <c r="H4" s="46"/>
      <c r="I4" s="46"/>
      <c r="J4" s="46"/>
      <c r="K4" s="46"/>
      <c r="L4" s="46"/>
      <c r="M4" s="46"/>
      <c r="N4" s="46"/>
    </row>
    <row r="5" spans="1:17" ht="19.5">
      <c r="A5" s="842" t="s">
        <v>2796</v>
      </c>
      <c r="B5" s="842"/>
      <c r="C5" s="841"/>
      <c r="D5" s="46"/>
      <c r="E5" s="46"/>
      <c r="F5" s="46"/>
      <c r="G5" s="46"/>
      <c r="H5" s="46"/>
      <c r="I5" s="46"/>
      <c r="J5" s="46"/>
      <c r="K5" s="46"/>
      <c r="L5" s="46"/>
      <c r="M5" s="46"/>
      <c r="N5" s="46"/>
    </row>
    <row r="6" spans="1:17" ht="20.25" thickBot="1">
      <c r="A6" s="837"/>
      <c r="B6" s="837"/>
      <c r="C6" s="841"/>
      <c r="D6" s="46"/>
      <c r="E6" s="46"/>
      <c r="F6" s="46"/>
      <c r="G6" s="46"/>
      <c r="H6" s="46"/>
      <c r="I6" s="46"/>
      <c r="J6" s="46"/>
      <c r="K6" s="46"/>
      <c r="L6" s="46"/>
      <c r="M6" s="46"/>
      <c r="N6" s="46"/>
    </row>
    <row r="7" spans="1:17" ht="41.25" customHeight="1" thickBot="1">
      <c r="A7" s="836"/>
      <c r="B7" s="2877"/>
      <c r="C7" s="2872"/>
      <c r="D7" s="3934" t="s">
        <v>380</v>
      </c>
      <c r="E7" s="3935"/>
      <c r="F7" s="3935"/>
      <c r="G7" s="3935"/>
      <c r="H7" s="3936"/>
      <c r="I7" s="3934" t="s">
        <v>2742</v>
      </c>
      <c r="J7" s="3935"/>
      <c r="K7" s="3935"/>
      <c r="L7" s="3935"/>
      <c r="M7" s="3936"/>
      <c r="N7" s="2882" t="s">
        <v>1805</v>
      </c>
      <c r="O7" s="2883" t="s">
        <v>1804</v>
      </c>
      <c r="P7" s="2869"/>
      <c r="Q7" s="3937" t="s">
        <v>2745</v>
      </c>
    </row>
    <row r="8" spans="1:17" ht="25.5">
      <c r="A8" s="836"/>
      <c r="B8" s="2878"/>
      <c r="C8" s="2873" t="s">
        <v>78</v>
      </c>
      <c r="D8" s="2861" t="s">
        <v>1802</v>
      </c>
      <c r="E8" s="2871" t="s">
        <v>382</v>
      </c>
      <c r="F8" s="2871" t="s">
        <v>383</v>
      </c>
      <c r="G8" s="2871" t="s">
        <v>384</v>
      </c>
      <c r="H8" s="2868" t="s">
        <v>385</v>
      </c>
      <c r="I8" s="2861" t="s">
        <v>1803</v>
      </c>
      <c r="J8" s="3178"/>
      <c r="K8" s="3178"/>
      <c r="L8" s="3236"/>
      <c r="M8" s="3236"/>
      <c r="N8" s="2870" t="s">
        <v>2134</v>
      </c>
      <c r="O8" s="2861" t="s">
        <v>2133</v>
      </c>
      <c r="P8" s="2868" t="s">
        <v>1806</v>
      </c>
      <c r="Q8" s="3938"/>
    </row>
    <row r="9" spans="1:17" ht="12.75" customHeight="1">
      <c r="A9" s="839"/>
      <c r="B9" s="2879" t="s">
        <v>47</v>
      </c>
      <c r="C9" s="2874" t="s">
        <v>88</v>
      </c>
      <c r="D9" s="2860">
        <f t="shared" ref="D9:D15" si="0">SUM(E9:H9)</f>
        <v>0</v>
      </c>
      <c r="E9" s="2118"/>
      <c r="F9" s="2118"/>
      <c r="G9" s="2118"/>
      <c r="H9" s="2118"/>
      <c r="I9" s="3381">
        <f t="shared" ref="I9:I15" si="1">SUM(J9:M9)</f>
        <v>0</v>
      </c>
      <c r="J9" s="3304"/>
      <c r="K9" s="3304"/>
      <c r="L9" s="2118"/>
      <c r="M9" s="3300"/>
      <c r="N9" s="2862"/>
      <c r="O9" s="3385"/>
      <c r="P9" s="3304"/>
      <c r="Q9" s="2860">
        <f>D9+I9</f>
        <v>0</v>
      </c>
    </row>
    <row r="10" spans="1:17" ht="12.75" customHeight="1">
      <c r="A10" s="1350"/>
      <c r="B10" s="2879" t="s">
        <v>49</v>
      </c>
      <c r="C10" s="2874" t="s">
        <v>88</v>
      </c>
      <c r="D10" s="2860">
        <f t="shared" si="0"/>
        <v>0</v>
      </c>
      <c r="E10" s="2118"/>
      <c r="F10" s="2118"/>
      <c r="G10" s="2118"/>
      <c r="H10" s="2118"/>
      <c r="I10" s="3381">
        <f t="shared" si="1"/>
        <v>0</v>
      </c>
      <c r="J10" s="3304"/>
      <c r="K10" s="3304"/>
      <c r="L10" s="2118"/>
      <c r="M10" s="3300"/>
      <c r="N10" s="2862"/>
      <c r="O10" s="3385"/>
      <c r="P10" s="3304"/>
      <c r="Q10" s="2860">
        <f t="shared" ref="Q10:Q16" si="2">D10+I10</f>
        <v>0</v>
      </c>
    </row>
    <row r="11" spans="1:17" ht="12.75" customHeight="1">
      <c r="A11" s="1350"/>
      <c r="B11" s="2879" t="s">
        <v>1800</v>
      </c>
      <c r="C11" s="2874" t="s">
        <v>88</v>
      </c>
      <c r="D11" s="2860">
        <f t="shared" si="0"/>
        <v>0</v>
      </c>
      <c r="E11" s="2118"/>
      <c r="F11" s="2118"/>
      <c r="G11" s="2118"/>
      <c r="H11" s="2118"/>
      <c r="I11" s="3381">
        <f t="shared" si="1"/>
        <v>0</v>
      </c>
      <c r="J11" s="3304"/>
      <c r="K11" s="3304"/>
      <c r="L11" s="2118"/>
      <c r="M11" s="3300"/>
      <c r="N11" s="2862"/>
      <c r="O11" s="3385"/>
      <c r="P11" s="3304"/>
      <c r="Q11" s="2860">
        <f t="shared" si="2"/>
        <v>0</v>
      </c>
    </row>
    <row r="12" spans="1:17" ht="12.75" customHeight="1">
      <c r="A12" s="1350"/>
      <c r="B12" s="2879" t="s">
        <v>464</v>
      </c>
      <c r="C12" s="2874" t="s">
        <v>88</v>
      </c>
      <c r="D12" s="2860">
        <f t="shared" si="0"/>
        <v>0</v>
      </c>
      <c r="E12" s="2118"/>
      <c r="F12" s="2118"/>
      <c r="G12" s="2118"/>
      <c r="H12" s="2118"/>
      <c r="I12" s="3381">
        <f t="shared" si="1"/>
        <v>0</v>
      </c>
      <c r="J12" s="3304"/>
      <c r="K12" s="3304"/>
      <c r="L12" s="2118"/>
      <c r="M12" s="3300"/>
      <c r="N12" s="2862"/>
      <c r="O12" s="3385"/>
      <c r="P12" s="3304"/>
      <c r="Q12" s="2860">
        <f t="shared" si="2"/>
        <v>0</v>
      </c>
    </row>
    <row r="13" spans="1:17" ht="12.75" customHeight="1">
      <c r="A13" s="839"/>
      <c r="B13" s="2879" t="s">
        <v>53</v>
      </c>
      <c r="C13" s="2874" t="s">
        <v>88</v>
      </c>
      <c r="D13" s="2860">
        <f t="shared" si="0"/>
        <v>0</v>
      </c>
      <c r="E13" s="2118"/>
      <c r="F13" s="2118"/>
      <c r="G13" s="2118"/>
      <c r="H13" s="2118"/>
      <c r="I13" s="3381">
        <f t="shared" si="1"/>
        <v>0</v>
      </c>
      <c r="J13" s="3304"/>
      <c r="K13" s="3304"/>
      <c r="L13" s="2118"/>
      <c r="M13" s="3300"/>
      <c r="N13" s="2862"/>
      <c r="O13" s="3385"/>
      <c r="P13" s="3304"/>
      <c r="Q13" s="2860">
        <f t="shared" si="2"/>
        <v>0</v>
      </c>
    </row>
    <row r="14" spans="1:17" ht="12.75" customHeight="1">
      <c r="A14" s="1350"/>
      <c r="B14" s="2879" t="s">
        <v>59</v>
      </c>
      <c r="C14" s="2874" t="s">
        <v>88</v>
      </c>
      <c r="D14" s="2860">
        <f t="shared" si="0"/>
        <v>0</v>
      </c>
      <c r="E14" s="2118"/>
      <c r="F14" s="2118"/>
      <c r="G14" s="2118"/>
      <c r="H14" s="2118"/>
      <c r="I14" s="3381">
        <f t="shared" si="1"/>
        <v>0</v>
      </c>
      <c r="J14" s="3304"/>
      <c r="K14" s="3304"/>
      <c r="L14" s="2118"/>
      <c r="M14" s="3300"/>
      <c r="N14" s="2862"/>
      <c r="O14" s="3385"/>
      <c r="P14" s="3304"/>
      <c r="Q14" s="2860">
        <f t="shared" si="2"/>
        <v>0</v>
      </c>
    </row>
    <row r="15" spans="1:17" ht="13.5" thickBot="1">
      <c r="A15"/>
      <c r="B15" s="2880" t="s">
        <v>1801</v>
      </c>
      <c r="C15" s="2875" t="s">
        <v>88</v>
      </c>
      <c r="D15" s="2863">
        <f t="shared" si="0"/>
        <v>0</v>
      </c>
      <c r="E15" s="2118"/>
      <c r="F15" s="2118"/>
      <c r="G15" s="2118"/>
      <c r="H15" s="2118"/>
      <c r="I15" s="3382">
        <f t="shared" si="1"/>
        <v>0</v>
      </c>
      <c r="J15" s="3304"/>
      <c r="K15" s="3304"/>
      <c r="L15" s="2118"/>
      <c r="M15" s="3300"/>
      <c r="N15" s="3301"/>
      <c r="O15" s="3385"/>
      <c r="P15" s="3304"/>
      <c r="Q15" s="2860">
        <f t="shared" si="2"/>
        <v>0</v>
      </c>
    </row>
    <row r="16" spans="1:17" ht="13.5" thickBot="1">
      <c r="A16"/>
      <c r="B16" s="2881" t="s">
        <v>460</v>
      </c>
      <c r="C16" s="2876" t="s">
        <v>88</v>
      </c>
      <c r="D16" s="2864">
        <f>SUM(D9:D15)</f>
        <v>0</v>
      </c>
      <c r="E16" s="2865">
        <f t="shared" ref="E16:P16" si="3">SUM(E9:E15)</f>
        <v>0</v>
      </c>
      <c r="F16" s="2865">
        <f t="shared" si="3"/>
        <v>0</v>
      </c>
      <c r="G16" s="2865">
        <f t="shared" si="3"/>
        <v>0</v>
      </c>
      <c r="H16" s="2866">
        <f t="shared" si="3"/>
        <v>0</v>
      </c>
      <c r="I16" s="3383">
        <f t="shared" si="3"/>
        <v>0</v>
      </c>
      <c r="J16" s="3384">
        <f t="shared" si="3"/>
        <v>0</v>
      </c>
      <c r="K16" s="3384">
        <f t="shared" si="3"/>
        <v>0</v>
      </c>
      <c r="L16" s="2865">
        <f t="shared" si="3"/>
        <v>0</v>
      </c>
      <c r="M16" s="2866">
        <f t="shared" si="3"/>
        <v>0</v>
      </c>
      <c r="N16" s="2867">
        <f t="shared" si="3"/>
        <v>0</v>
      </c>
      <c r="O16" s="3383">
        <f t="shared" si="3"/>
        <v>0</v>
      </c>
      <c r="P16" s="3386">
        <f t="shared" si="3"/>
        <v>0</v>
      </c>
      <c r="Q16" s="2860">
        <f t="shared" si="2"/>
        <v>0</v>
      </c>
    </row>
    <row r="17" spans="1:14">
      <c r="A17"/>
      <c r="B17"/>
      <c r="C17" s="2858"/>
      <c r="D17" s="2859"/>
      <c r="E17" s="2859"/>
      <c r="F17" s="2859"/>
      <c r="G17" s="2859"/>
      <c r="H17" s="2859"/>
      <c r="I17" s="2859"/>
      <c r="J17" s="2859"/>
      <c r="K17" s="2859"/>
      <c r="L17" s="2859"/>
      <c r="M17" s="2859"/>
      <c r="N17" s="2859"/>
    </row>
    <row r="18" spans="1:14">
      <c r="A18"/>
      <c r="B18" s="2857"/>
      <c r="C18" s="2858"/>
      <c r="D18" s="2859"/>
      <c r="E18" s="2859"/>
      <c r="F18" s="2859"/>
      <c r="G18" s="2859"/>
      <c r="H18" s="2859"/>
      <c r="I18" s="2859"/>
      <c r="J18" s="2859"/>
      <c r="K18" s="2859"/>
      <c r="L18" s="2859"/>
      <c r="M18" s="2859"/>
      <c r="N18" s="2859"/>
    </row>
    <row r="20" spans="1:14">
      <c r="B20" s="2884" t="s">
        <v>2743</v>
      </c>
    </row>
    <row r="21" spans="1:14">
      <c r="B21" s="2884" t="s">
        <v>2744</v>
      </c>
    </row>
  </sheetData>
  <mergeCells count="3">
    <mergeCell ref="D7:H7"/>
    <mergeCell ref="I7:M7"/>
    <mergeCell ref="Q7:Q8"/>
  </mergeCells>
  <pageMargins left="0.25" right="0.25" top="0.75" bottom="0.75" header="0.3" footer="0.3"/>
  <pageSetup paperSize="8" scale="5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AC282"/>
  <sheetViews>
    <sheetView zoomScale="74" zoomScaleNormal="74" workbookViewId="0"/>
  </sheetViews>
  <sheetFormatPr defaultColWidth="9.140625" defaultRowHeight="12.75"/>
  <cols>
    <col min="1" max="1" width="5.7109375" style="843" customWidth="1"/>
    <col min="2" max="2" width="33.28515625" style="843" customWidth="1"/>
    <col min="3" max="3" width="39.42578125" style="843" bestFit="1" customWidth="1"/>
    <col min="4" max="4" width="47.28515625" style="843" bestFit="1" customWidth="1"/>
    <col min="5" max="5" width="44.42578125" style="843" bestFit="1" customWidth="1"/>
    <col min="6" max="6" width="6.85546875" style="843" bestFit="1" customWidth="1"/>
    <col min="7" max="11" width="17" style="843" customWidth="1"/>
    <col min="12" max="12" width="23.5703125" style="1668" bestFit="1" customWidth="1"/>
    <col min="13" max="15" width="17" style="1668" customWidth="1"/>
    <col min="16" max="16" width="16.85546875" style="1668" customWidth="1"/>
    <col min="17" max="32" width="14.42578125" style="1668" customWidth="1"/>
    <col min="33" max="269" width="9.140625" style="1668"/>
    <col min="270" max="270" width="9.85546875" style="1668" customWidth="1"/>
    <col min="271" max="271" width="68.5703125" style="1668" customWidth="1"/>
    <col min="272" max="272" width="14" style="1668" customWidth="1"/>
    <col min="273" max="288" width="14.42578125" style="1668" customWidth="1"/>
    <col min="289" max="525" width="9.140625" style="1668"/>
    <col min="526" max="526" width="9.85546875" style="1668" customWidth="1"/>
    <col min="527" max="527" width="68.5703125" style="1668" customWidth="1"/>
    <col min="528" max="528" width="14" style="1668" customWidth="1"/>
    <col min="529" max="544" width="14.42578125" style="1668" customWidth="1"/>
    <col min="545" max="781" width="9.140625" style="1668"/>
    <col min="782" max="782" width="9.85546875" style="1668" customWidth="1"/>
    <col min="783" max="783" width="68.5703125" style="1668" customWidth="1"/>
    <col min="784" max="784" width="14" style="1668" customWidth="1"/>
    <col min="785" max="800" width="14.42578125" style="1668" customWidth="1"/>
    <col min="801" max="1037" width="9.140625" style="1668"/>
    <col min="1038" max="1038" width="9.85546875" style="1668" customWidth="1"/>
    <col min="1039" max="1039" width="68.5703125" style="1668" customWidth="1"/>
    <col min="1040" max="1040" width="14" style="1668" customWidth="1"/>
    <col min="1041" max="1056" width="14.42578125" style="1668" customWidth="1"/>
    <col min="1057" max="1293" width="9.140625" style="1668"/>
    <col min="1294" max="1294" width="9.85546875" style="1668" customWidth="1"/>
    <col min="1295" max="1295" width="68.5703125" style="1668" customWidth="1"/>
    <col min="1296" max="1296" width="14" style="1668" customWidth="1"/>
    <col min="1297" max="1312" width="14.42578125" style="1668" customWidth="1"/>
    <col min="1313" max="1549" width="9.140625" style="1668"/>
    <col min="1550" max="1550" width="9.85546875" style="1668" customWidth="1"/>
    <col min="1551" max="1551" width="68.5703125" style="1668" customWidth="1"/>
    <col min="1552" max="1552" width="14" style="1668" customWidth="1"/>
    <col min="1553" max="1568" width="14.42578125" style="1668" customWidth="1"/>
    <col min="1569" max="1805" width="9.140625" style="1668"/>
    <col min="1806" max="1806" width="9.85546875" style="1668" customWidth="1"/>
    <col min="1807" max="1807" width="68.5703125" style="1668" customWidth="1"/>
    <col min="1808" max="1808" width="14" style="1668" customWidth="1"/>
    <col min="1809" max="1824" width="14.42578125" style="1668" customWidth="1"/>
    <col min="1825" max="2061" width="9.140625" style="1668"/>
    <col min="2062" max="2062" width="9.85546875" style="1668" customWidth="1"/>
    <col min="2063" max="2063" width="68.5703125" style="1668" customWidth="1"/>
    <col min="2064" max="2064" width="14" style="1668" customWidth="1"/>
    <col min="2065" max="2080" width="14.42578125" style="1668" customWidth="1"/>
    <col min="2081" max="2317" width="9.140625" style="1668"/>
    <col min="2318" max="2318" width="9.85546875" style="1668" customWidth="1"/>
    <col min="2319" max="2319" width="68.5703125" style="1668" customWidth="1"/>
    <col min="2320" max="2320" width="14" style="1668" customWidth="1"/>
    <col min="2321" max="2336" width="14.42578125" style="1668" customWidth="1"/>
    <col min="2337" max="2573" width="9.140625" style="1668"/>
    <col min="2574" max="2574" width="9.85546875" style="1668" customWidth="1"/>
    <col min="2575" max="2575" width="68.5703125" style="1668" customWidth="1"/>
    <col min="2576" max="2576" width="14" style="1668" customWidth="1"/>
    <col min="2577" max="2592" width="14.42578125" style="1668" customWidth="1"/>
    <col min="2593" max="2829" width="9.140625" style="1668"/>
    <col min="2830" max="2830" width="9.85546875" style="1668" customWidth="1"/>
    <col min="2831" max="2831" width="68.5703125" style="1668" customWidth="1"/>
    <col min="2832" max="2832" width="14" style="1668" customWidth="1"/>
    <col min="2833" max="2848" width="14.42578125" style="1668" customWidth="1"/>
    <col min="2849" max="3085" width="9.140625" style="1668"/>
    <col min="3086" max="3086" width="9.85546875" style="1668" customWidth="1"/>
    <col min="3087" max="3087" width="68.5703125" style="1668" customWidth="1"/>
    <col min="3088" max="3088" width="14" style="1668" customWidth="1"/>
    <col min="3089" max="3104" width="14.42578125" style="1668" customWidth="1"/>
    <col min="3105" max="3341" width="9.140625" style="1668"/>
    <col min="3342" max="3342" width="9.85546875" style="1668" customWidth="1"/>
    <col min="3343" max="3343" width="68.5703125" style="1668" customWidth="1"/>
    <col min="3344" max="3344" width="14" style="1668" customWidth="1"/>
    <col min="3345" max="3360" width="14.42578125" style="1668" customWidth="1"/>
    <col min="3361" max="3597" width="9.140625" style="1668"/>
    <col min="3598" max="3598" width="9.85546875" style="1668" customWidth="1"/>
    <col min="3599" max="3599" width="68.5703125" style="1668" customWidth="1"/>
    <col min="3600" max="3600" width="14" style="1668" customWidth="1"/>
    <col min="3601" max="3616" width="14.42578125" style="1668" customWidth="1"/>
    <col min="3617" max="3853" width="9.140625" style="1668"/>
    <col min="3854" max="3854" width="9.85546875" style="1668" customWidth="1"/>
    <col min="3855" max="3855" width="68.5703125" style="1668" customWidth="1"/>
    <col min="3856" max="3856" width="14" style="1668" customWidth="1"/>
    <col min="3857" max="3872" width="14.42578125" style="1668" customWidth="1"/>
    <col min="3873" max="4109" width="9.140625" style="1668"/>
    <col min="4110" max="4110" width="9.85546875" style="1668" customWidth="1"/>
    <col min="4111" max="4111" width="68.5703125" style="1668" customWidth="1"/>
    <col min="4112" max="4112" width="14" style="1668" customWidth="1"/>
    <col min="4113" max="4128" width="14.42578125" style="1668" customWidth="1"/>
    <col min="4129" max="4365" width="9.140625" style="1668"/>
    <col min="4366" max="4366" width="9.85546875" style="1668" customWidth="1"/>
    <col min="4367" max="4367" width="68.5703125" style="1668" customWidth="1"/>
    <col min="4368" max="4368" width="14" style="1668" customWidth="1"/>
    <col min="4369" max="4384" width="14.42578125" style="1668" customWidth="1"/>
    <col min="4385" max="4621" width="9.140625" style="1668"/>
    <col min="4622" max="4622" width="9.85546875" style="1668" customWidth="1"/>
    <col min="4623" max="4623" width="68.5703125" style="1668" customWidth="1"/>
    <col min="4624" max="4624" width="14" style="1668" customWidth="1"/>
    <col min="4625" max="4640" width="14.42578125" style="1668" customWidth="1"/>
    <col min="4641" max="4877" width="9.140625" style="1668"/>
    <col min="4878" max="4878" width="9.85546875" style="1668" customWidth="1"/>
    <col min="4879" max="4879" width="68.5703125" style="1668" customWidth="1"/>
    <col min="4880" max="4880" width="14" style="1668" customWidth="1"/>
    <col min="4881" max="4896" width="14.42578125" style="1668" customWidth="1"/>
    <col min="4897" max="5133" width="9.140625" style="1668"/>
    <col min="5134" max="5134" width="9.85546875" style="1668" customWidth="1"/>
    <col min="5135" max="5135" width="68.5703125" style="1668" customWidth="1"/>
    <col min="5136" max="5136" width="14" style="1668" customWidth="1"/>
    <col min="5137" max="5152" width="14.42578125" style="1668" customWidth="1"/>
    <col min="5153" max="5389" width="9.140625" style="1668"/>
    <col min="5390" max="5390" width="9.85546875" style="1668" customWidth="1"/>
    <col min="5391" max="5391" width="68.5703125" style="1668" customWidth="1"/>
    <col min="5392" max="5392" width="14" style="1668" customWidth="1"/>
    <col min="5393" max="5408" width="14.42578125" style="1668" customWidth="1"/>
    <col min="5409" max="5645" width="9.140625" style="1668"/>
    <col min="5646" max="5646" width="9.85546875" style="1668" customWidth="1"/>
    <col min="5647" max="5647" width="68.5703125" style="1668" customWidth="1"/>
    <col min="5648" max="5648" width="14" style="1668" customWidth="1"/>
    <col min="5649" max="5664" width="14.42578125" style="1668" customWidth="1"/>
    <col min="5665" max="5901" width="9.140625" style="1668"/>
    <col min="5902" max="5902" width="9.85546875" style="1668" customWidth="1"/>
    <col min="5903" max="5903" width="68.5703125" style="1668" customWidth="1"/>
    <col min="5904" max="5904" width="14" style="1668" customWidth="1"/>
    <col min="5905" max="5920" width="14.42578125" style="1668" customWidth="1"/>
    <col min="5921" max="6157" width="9.140625" style="1668"/>
    <col min="6158" max="6158" width="9.85546875" style="1668" customWidth="1"/>
    <col min="6159" max="6159" width="68.5703125" style="1668" customWidth="1"/>
    <col min="6160" max="6160" width="14" style="1668" customWidth="1"/>
    <col min="6161" max="6176" width="14.42578125" style="1668" customWidth="1"/>
    <col min="6177" max="6413" width="9.140625" style="1668"/>
    <col min="6414" max="6414" width="9.85546875" style="1668" customWidth="1"/>
    <col min="6415" max="6415" width="68.5703125" style="1668" customWidth="1"/>
    <col min="6416" max="6416" width="14" style="1668" customWidth="1"/>
    <col min="6417" max="6432" width="14.42578125" style="1668" customWidth="1"/>
    <col min="6433" max="6669" width="9.140625" style="1668"/>
    <col min="6670" max="6670" width="9.85546875" style="1668" customWidth="1"/>
    <col min="6671" max="6671" width="68.5703125" style="1668" customWidth="1"/>
    <col min="6672" max="6672" width="14" style="1668" customWidth="1"/>
    <col min="6673" max="6688" width="14.42578125" style="1668" customWidth="1"/>
    <col min="6689" max="6925" width="9.140625" style="1668"/>
    <col min="6926" max="6926" width="9.85546875" style="1668" customWidth="1"/>
    <col min="6927" max="6927" width="68.5703125" style="1668" customWidth="1"/>
    <col min="6928" max="6928" width="14" style="1668" customWidth="1"/>
    <col min="6929" max="6944" width="14.42578125" style="1668" customWidth="1"/>
    <col min="6945" max="7181" width="9.140625" style="1668"/>
    <col min="7182" max="7182" width="9.85546875" style="1668" customWidth="1"/>
    <col min="7183" max="7183" width="68.5703125" style="1668" customWidth="1"/>
    <col min="7184" max="7184" width="14" style="1668" customWidth="1"/>
    <col min="7185" max="7200" width="14.42578125" style="1668" customWidth="1"/>
    <col min="7201" max="7437" width="9.140625" style="1668"/>
    <col min="7438" max="7438" width="9.85546875" style="1668" customWidth="1"/>
    <col min="7439" max="7439" width="68.5703125" style="1668" customWidth="1"/>
    <col min="7440" max="7440" width="14" style="1668" customWidth="1"/>
    <col min="7441" max="7456" width="14.42578125" style="1668" customWidth="1"/>
    <col min="7457" max="7693" width="9.140625" style="1668"/>
    <col min="7694" max="7694" width="9.85546875" style="1668" customWidth="1"/>
    <col min="7695" max="7695" width="68.5703125" style="1668" customWidth="1"/>
    <col min="7696" max="7696" width="14" style="1668" customWidth="1"/>
    <col min="7697" max="7712" width="14.42578125" style="1668" customWidth="1"/>
    <col min="7713" max="7949" width="9.140625" style="1668"/>
    <col min="7950" max="7950" width="9.85546875" style="1668" customWidth="1"/>
    <col min="7951" max="7951" width="68.5703125" style="1668" customWidth="1"/>
    <col min="7952" max="7952" width="14" style="1668" customWidth="1"/>
    <col min="7953" max="7968" width="14.42578125" style="1668" customWidth="1"/>
    <col min="7969" max="8205" width="9.140625" style="1668"/>
    <col min="8206" max="8206" width="9.85546875" style="1668" customWidth="1"/>
    <col min="8207" max="8207" width="68.5703125" style="1668" customWidth="1"/>
    <col min="8208" max="8208" width="14" style="1668" customWidth="1"/>
    <col min="8209" max="8224" width="14.42578125" style="1668" customWidth="1"/>
    <col min="8225" max="8461" width="9.140625" style="1668"/>
    <col min="8462" max="8462" width="9.85546875" style="1668" customWidth="1"/>
    <col min="8463" max="8463" width="68.5703125" style="1668" customWidth="1"/>
    <col min="8464" max="8464" width="14" style="1668" customWidth="1"/>
    <col min="8465" max="8480" width="14.42578125" style="1668" customWidth="1"/>
    <col min="8481" max="8717" width="9.140625" style="1668"/>
    <col min="8718" max="8718" width="9.85546875" style="1668" customWidth="1"/>
    <col min="8719" max="8719" width="68.5703125" style="1668" customWidth="1"/>
    <col min="8720" max="8720" width="14" style="1668" customWidth="1"/>
    <col min="8721" max="8736" width="14.42578125" style="1668" customWidth="1"/>
    <col min="8737" max="8973" width="9.140625" style="1668"/>
    <col min="8974" max="8974" width="9.85546875" style="1668" customWidth="1"/>
    <col min="8975" max="8975" width="68.5703125" style="1668" customWidth="1"/>
    <col min="8976" max="8976" width="14" style="1668" customWidth="1"/>
    <col min="8977" max="8992" width="14.42578125" style="1668" customWidth="1"/>
    <col min="8993" max="9229" width="9.140625" style="1668"/>
    <col min="9230" max="9230" width="9.85546875" style="1668" customWidth="1"/>
    <col min="9231" max="9231" width="68.5703125" style="1668" customWidth="1"/>
    <col min="9232" max="9232" width="14" style="1668" customWidth="1"/>
    <col min="9233" max="9248" width="14.42578125" style="1668" customWidth="1"/>
    <col min="9249" max="9485" width="9.140625" style="1668"/>
    <col min="9486" max="9486" width="9.85546875" style="1668" customWidth="1"/>
    <col min="9487" max="9487" width="68.5703125" style="1668" customWidth="1"/>
    <col min="9488" max="9488" width="14" style="1668" customWidth="1"/>
    <col min="9489" max="9504" width="14.42578125" style="1668" customWidth="1"/>
    <col min="9505" max="9741" width="9.140625" style="1668"/>
    <col min="9742" max="9742" width="9.85546875" style="1668" customWidth="1"/>
    <col min="9743" max="9743" width="68.5703125" style="1668" customWidth="1"/>
    <col min="9744" max="9744" width="14" style="1668" customWidth="1"/>
    <col min="9745" max="9760" width="14.42578125" style="1668" customWidth="1"/>
    <col min="9761" max="9997" width="9.140625" style="1668"/>
    <col min="9998" max="9998" width="9.85546875" style="1668" customWidth="1"/>
    <col min="9999" max="9999" width="68.5703125" style="1668" customWidth="1"/>
    <col min="10000" max="10000" width="14" style="1668" customWidth="1"/>
    <col min="10001" max="10016" width="14.42578125" style="1668" customWidth="1"/>
    <col min="10017" max="10253" width="9.140625" style="1668"/>
    <col min="10254" max="10254" width="9.85546875" style="1668" customWidth="1"/>
    <col min="10255" max="10255" width="68.5703125" style="1668" customWidth="1"/>
    <col min="10256" max="10256" width="14" style="1668" customWidth="1"/>
    <col min="10257" max="10272" width="14.42578125" style="1668" customWidth="1"/>
    <col min="10273" max="10509" width="9.140625" style="1668"/>
    <col min="10510" max="10510" width="9.85546875" style="1668" customWidth="1"/>
    <col min="10511" max="10511" width="68.5703125" style="1668" customWidth="1"/>
    <col min="10512" max="10512" width="14" style="1668" customWidth="1"/>
    <col min="10513" max="10528" width="14.42578125" style="1668" customWidth="1"/>
    <col min="10529" max="10765" width="9.140625" style="1668"/>
    <col min="10766" max="10766" width="9.85546875" style="1668" customWidth="1"/>
    <col min="10767" max="10767" width="68.5703125" style="1668" customWidth="1"/>
    <col min="10768" max="10768" width="14" style="1668" customWidth="1"/>
    <col min="10769" max="10784" width="14.42578125" style="1668" customWidth="1"/>
    <col min="10785" max="11021" width="9.140625" style="1668"/>
    <col min="11022" max="11022" width="9.85546875" style="1668" customWidth="1"/>
    <col min="11023" max="11023" width="68.5703125" style="1668" customWidth="1"/>
    <col min="11024" max="11024" width="14" style="1668" customWidth="1"/>
    <col min="11025" max="11040" width="14.42578125" style="1668" customWidth="1"/>
    <col min="11041" max="11277" width="9.140625" style="1668"/>
    <col min="11278" max="11278" width="9.85546875" style="1668" customWidth="1"/>
    <col min="11279" max="11279" width="68.5703125" style="1668" customWidth="1"/>
    <col min="11280" max="11280" width="14" style="1668" customWidth="1"/>
    <col min="11281" max="11296" width="14.42578125" style="1668" customWidth="1"/>
    <col min="11297" max="11533" width="9.140625" style="1668"/>
    <col min="11534" max="11534" width="9.85546875" style="1668" customWidth="1"/>
    <col min="11535" max="11535" width="68.5703125" style="1668" customWidth="1"/>
    <col min="11536" max="11536" width="14" style="1668" customWidth="1"/>
    <col min="11537" max="11552" width="14.42578125" style="1668" customWidth="1"/>
    <col min="11553" max="11789" width="9.140625" style="1668"/>
    <col min="11790" max="11790" width="9.85546875" style="1668" customWidth="1"/>
    <col min="11791" max="11791" width="68.5703125" style="1668" customWidth="1"/>
    <col min="11792" max="11792" width="14" style="1668" customWidth="1"/>
    <col min="11793" max="11808" width="14.42578125" style="1668" customWidth="1"/>
    <col min="11809" max="12045" width="9.140625" style="1668"/>
    <col min="12046" max="12046" width="9.85546875" style="1668" customWidth="1"/>
    <col min="12047" max="12047" width="68.5703125" style="1668" customWidth="1"/>
    <col min="12048" max="12048" width="14" style="1668" customWidth="1"/>
    <col min="12049" max="12064" width="14.42578125" style="1668" customWidth="1"/>
    <col min="12065" max="12301" width="9.140625" style="1668"/>
    <col min="12302" max="12302" width="9.85546875" style="1668" customWidth="1"/>
    <col min="12303" max="12303" width="68.5703125" style="1668" customWidth="1"/>
    <col min="12304" max="12304" width="14" style="1668" customWidth="1"/>
    <col min="12305" max="12320" width="14.42578125" style="1668" customWidth="1"/>
    <col min="12321" max="12557" width="9.140625" style="1668"/>
    <col min="12558" max="12558" width="9.85546875" style="1668" customWidth="1"/>
    <col min="12559" max="12559" width="68.5703125" style="1668" customWidth="1"/>
    <col min="12560" max="12560" width="14" style="1668" customWidth="1"/>
    <col min="12561" max="12576" width="14.42578125" style="1668" customWidth="1"/>
    <col min="12577" max="12813" width="9.140625" style="1668"/>
    <col min="12814" max="12814" width="9.85546875" style="1668" customWidth="1"/>
    <col min="12815" max="12815" width="68.5703125" style="1668" customWidth="1"/>
    <col min="12816" max="12816" width="14" style="1668" customWidth="1"/>
    <col min="12817" max="12832" width="14.42578125" style="1668" customWidth="1"/>
    <col min="12833" max="13069" width="9.140625" style="1668"/>
    <col min="13070" max="13070" width="9.85546875" style="1668" customWidth="1"/>
    <col min="13071" max="13071" width="68.5703125" style="1668" customWidth="1"/>
    <col min="13072" max="13072" width="14" style="1668" customWidth="1"/>
    <col min="13073" max="13088" width="14.42578125" style="1668" customWidth="1"/>
    <col min="13089" max="13325" width="9.140625" style="1668"/>
    <col min="13326" max="13326" width="9.85546875" style="1668" customWidth="1"/>
    <col min="13327" max="13327" width="68.5703125" style="1668" customWidth="1"/>
    <col min="13328" max="13328" width="14" style="1668" customWidth="1"/>
    <col min="13329" max="13344" width="14.42578125" style="1668" customWidth="1"/>
    <col min="13345" max="13581" width="9.140625" style="1668"/>
    <col min="13582" max="13582" width="9.85546875" style="1668" customWidth="1"/>
    <col min="13583" max="13583" width="68.5703125" style="1668" customWidth="1"/>
    <col min="13584" max="13584" width="14" style="1668" customWidth="1"/>
    <col min="13585" max="13600" width="14.42578125" style="1668" customWidth="1"/>
    <col min="13601" max="13837" width="9.140625" style="1668"/>
    <col min="13838" max="13838" width="9.85546875" style="1668" customWidth="1"/>
    <col min="13839" max="13839" width="68.5703125" style="1668" customWidth="1"/>
    <col min="13840" max="13840" width="14" style="1668" customWidth="1"/>
    <col min="13841" max="13856" width="14.42578125" style="1668" customWidth="1"/>
    <col min="13857" max="14093" width="9.140625" style="1668"/>
    <col min="14094" max="14094" width="9.85546875" style="1668" customWidth="1"/>
    <col min="14095" max="14095" width="68.5703125" style="1668" customWidth="1"/>
    <col min="14096" max="14096" width="14" style="1668" customWidth="1"/>
    <col min="14097" max="14112" width="14.42578125" style="1668" customWidth="1"/>
    <col min="14113" max="14349" width="9.140625" style="1668"/>
    <col min="14350" max="14350" width="9.85546875" style="1668" customWidth="1"/>
    <col min="14351" max="14351" width="68.5703125" style="1668" customWidth="1"/>
    <col min="14352" max="14352" width="14" style="1668" customWidth="1"/>
    <col min="14353" max="14368" width="14.42578125" style="1668" customWidth="1"/>
    <col min="14369" max="14605" width="9.140625" style="1668"/>
    <col min="14606" max="14606" width="9.85546875" style="1668" customWidth="1"/>
    <col min="14607" max="14607" width="68.5703125" style="1668" customWidth="1"/>
    <col min="14608" max="14608" width="14" style="1668" customWidth="1"/>
    <col min="14609" max="14624" width="14.42578125" style="1668" customWidth="1"/>
    <col min="14625" max="14861" width="9.140625" style="1668"/>
    <col min="14862" max="14862" width="9.85546875" style="1668" customWidth="1"/>
    <col min="14863" max="14863" width="68.5703125" style="1668" customWidth="1"/>
    <col min="14864" max="14864" width="14" style="1668" customWidth="1"/>
    <col min="14865" max="14880" width="14.42578125" style="1668" customWidth="1"/>
    <col min="14881" max="15117" width="9.140625" style="1668"/>
    <col min="15118" max="15118" width="9.85546875" style="1668" customWidth="1"/>
    <col min="15119" max="15119" width="68.5703125" style="1668" customWidth="1"/>
    <col min="15120" max="15120" width="14" style="1668" customWidth="1"/>
    <col min="15121" max="15136" width="14.42578125" style="1668" customWidth="1"/>
    <col min="15137" max="15373" width="9.140625" style="1668"/>
    <col min="15374" max="15374" width="9.85546875" style="1668" customWidth="1"/>
    <col min="15375" max="15375" width="68.5703125" style="1668" customWidth="1"/>
    <col min="15376" max="15376" width="14" style="1668" customWidth="1"/>
    <col min="15377" max="15392" width="14.42578125" style="1668" customWidth="1"/>
    <col min="15393" max="15629" width="9.140625" style="1668"/>
    <col min="15630" max="15630" width="9.85546875" style="1668" customWidth="1"/>
    <col min="15631" max="15631" width="68.5703125" style="1668" customWidth="1"/>
    <col min="15632" max="15632" width="14" style="1668" customWidth="1"/>
    <col min="15633" max="15648" width="14.42578125" style="1668" customWidth="1"/>
    <col min="15649" max="15885" width="9.140625" style="1668"/>
    <col min="15886" max="15886" width="9.85546875" style="1668" customWidth="1"/>
    <col min="15887" max="15887" width="68.5703125" style="1668" customWidth="1"/>
    <col min="15888" max="15888" width="14" style="1668" customWidth="1"/>
    <col min="15889" max="15904" width="14.42578125" style="1668" customWidth="1"/>
    <col min="15905" max="16384" width="9.140625" style="1668"/>
  </cols>
  <sheetData>
    <row r="1" spans="1:29" s="49" customFormat="1" ht="24.75">
      <c r="A1" s="127" t="str">
        <f>'Universal data'!A1</f>
        <v>Regulatory Reporting Pack</v>
      </c>
      <c r="B1" s="128"/>
      <c r="C1" s="128"/>
      <c r="D1" s="128"/>
      <c r="E1" s="128"/>
      <c r="F1" s="128"/>
      <c r="G1" s="128"/>
      <c r="H1" s="128"/>
      <c r="I1" s="128"/>
      <c r="J1" s="128"/>
      <c r="K1" s="128"/>
      <c r="L1" s="128"/>
      <c r="M1" s="128"/>
      <c r="N1" s="128"/>
      <c r="O1" s="128"/>
    </row>
    <row r="2" spans="1:29" s="49" customFormat="1" ht="24.75">
      <c r="A2" s="2186" t="str">
        <f>+'Universal data'!$A$2</f>
        <v>Master</v>
      </c>
      <c r="B2" s="128"/>
      <c r="C2" s="128"/>
      <c r="D2" s="128"/>
      <c r="E2" s="128"/>
      <c r="F2" s="128"/>
      <c r="G2" s="128"/>
      <c r="H2" s="128"/>
      <c r="I2" s="128"/>
      <c r="J2" s="128"/>
      <c r="K2" s="128"/>
      <c r="L2" s="128"/>
      <c r="M2" s="128"/>
      <c r="N2" s="128"/>
      <c r="O2" s="128"/>
    </row>
    <row r="3" spans="1:29" s="49" customFormat="1" ht="24.75">
      <c r="A3" s="2304" t="str">
        <f>+'Universal data'!A3</f>
        <v>2015/16</v>
      </c>
      <c r="B3" s="128"/>
      <c r="C3" s="128"/>
      <c r="D3" s="128"/>
      <c r="E3" s="128"/>
      <c r="F3" s="128"/>
      <c r="G3" s="128"/>
      <c r="H3" s="128"/>
      <c r="I3" s="128"/>
      <c r="J3" s="128"/>
      <c r="K3" s="128"/>
      <c r="L3" s="128"/>
      <c r="M3" s="128"/>
      <c r="N3" s="128"/>
      <c r="O3" s="128"/>
    </row>
    <row r="4" spans="1:29" ht="14.25">
      <c r="B4" s="48"/>
      <c r="C4" s="48"/>
      <c r="D4" s="48"/>
      <c r="E4" s="48"/>
      <c r="F4" s="48"/>
      <c r="G4" s="48"/>
      <c r="H4" s="48"/>
      <c r="I4" s="48"/>
      <c r="J4" s="48"/>
      <c r="K4" s="48"/>
      <c r="Q4" s="48"/>
      <c r="R4" s="48"/>
      <c r="S4" s="48"/>
      <c r="T4" s="48"/>
      <c r="U4" s="48"/>
      <c r="V4" s="48"/>
      <c r="W4" s="48"/>
      <c r="X4" s="48"/>
      <c r="Y4" s="48"/>
      <c r="Z4" s="48"/>
      <c r="AA4" s="48"/>
      <c r="AB4" s="48"/>
      <c r="AC4" s="48"/>
    </row>
    <row r="5" spans="1:29" ht="19.5">
      <c r="A5" s="47" t="s">
        <v>2785</v>
      </c>
      <c r="B5" s="47"/>
      <c r="C5" s="47"/>
      <c r="D5" s="48"/>
      <c r="E5" s="48"/>
      <c r="F5" s="48"/>
      <c r="G5" s="48"/>
      <c r="H5" s="48"/>
      <c r="I5" s="48"/>
      <c r="J5" s="48"/>
      <c r="K5" s="48"/>
      <c r="P5" s="48"/>
      <c r="Q5" s="48"/>
      <c r="R5" s="48"/>
      <c r="S5" s="48"/>
      <c r="T5" s="48"/>
      <c r="U5" s="48"/>
      <c r="V5" s="48"/>
      <c r="W5" s="48"/>
      <c r="X5" s="48"/>
      <c r="Y5" s="48"/>
      <c r="Z5" s="48"/>
      <c r="AA5" s="48"/>
      <c r="AB5" s="48"/>
      <c r="AC5" s="48"/>
    </row>
    <row r="6" spans="1:29" ht="19.5">
      <c r="A6" s="47"/>
      <c r="B6" s="47"/>
      <c r="C6" s="47"/>
      <c r="D6" s="48"/>
      <c r="E6" s="48"/>
      <c r="F6" s="48"/>
      <c r="G6" s="48"/>
      <c r="H6" s="48"/>
      <c r="I6" s="48"/>
      <c r="J6" s="48"/>
      <c r="K6" s="48"/>
      <c r="P6" s="48"/>
      <c r="Q6" s="48"/>
      <c r="R6" s="48"/>
      <c r="S6" s="48"/>
      <c r="T6" s="48"/>
      <c r="U6" s="48"/>
      <c r="V6" s="48"/>
      <c r="W6" s="48"/>
      <c r="X6" s="48"/>
      <c r="Y6" s="48"/>
      <c r="Z6" s="48"/>
      <c r="AA6" s="48"/>
      <c r="AB6" s="48"/>
      <c r="AC6" s="48"/>
    </row>
    <row r="7" spans="1:29" s="48" customFormat="1" ht="19.5">
      <c r="A7" s="47"/>
      <c r="B7" s="47"/>
      <c r="C7" s="47"/>
      <c r="L7" s="1668"/>
      <c r="M7" s="1668"/>
      <c r="N7" s="1668"/>
      <c r="O7" s="1668"/>
    </row>
    <row r="8" spans="1:29" ht="19.5">
      <c r="A8" s="47"/>
      <c r="B8" s="47"/>
      <c r="C8" s="47"/>
      <c r="D8" s="48"/>
      <c r="E8" s="48"/>
      <c r="F8" s="48"/>
      <c r="G8" s="48"/>
      <c r="H8" s="48"/>
      <c r="I8" s="48"/>
      <c r="J8" s="48"/>
      <c r="K8" s="48"/>
      <c r="P8" s="48"/>
      <c r="Q8" s="48"/>
      <c r="R8" s="48"/>
      <c r="S8" s="48"/>
      <c r="T8" s="48"/>
      <c r="U8" s="48"/>
      <c r="V8" s="48"/>
      <c r="W8" s="48"/>
      <c r="X8" s="48"/>
      <c r="Y8" s="48"/>
      <c r="Z8" s="48"/>
      <c r="AA8" s="48"/>
      <c r="AB8" s="48"/>
      <c r="AC8" s="48"/>
    </row>
    <row r="9" spans="1:29" s="48" customFormat="1" ht="19.5">
      <c r="A9" s="47"/>
      <c r="B9" s="47"/>
      <c r="C9" s="47"/>
      <c r="L9" s="1668"/>
      <c r="M9" s="1668"/>
      <c r="N9" s="1668"/>
      <c r="O9" s="1668"/>
    </row>
    <row r="10" spans="1:29" s="48" customFormat="1" ht="14.25" customHeight="1">
      <c r="A10" s="47"/>
      <c r="B10" s="47"/>
      <c r="C10" s="47"/>
      <c r="L10" s="1668"/>
      <c r="M10" s="1668"/>
      <c r="N10" s="1668"/>
      <c r="O10" s="1668"/>
    </row>
    <row r="11" spans="1:29" s="48" customFormat="1" ht="19.5">
      <c r="A11" s="47"/>
      <c r="B11" s="47"/>
      <c r="C11" s="47"/>
      <c r="L11" s="1668"/>
      <c r="M11" s="1668"/>
      <c r="N11" s="1668"/>
      <c r="O11" s="1668"/>
    </row>
    <row r="12" spans="1:29" s="48" customFormat="1" ht="19.5">
      <c r="A12" s="47"/>
      <c r="B12" s="47"/>
      <c r="C12" s="47"/>
      <c r="L12" s="1668"/>
      <c r="M12" s="1668"/>
      <c r="N12" s="1668"/>
      <c r="O12" s="1668"/>
    </row>
    <row r="13" spans="1:29" s="48" customFormat="1" ht="19.5">
      <c r="A13" s="47"/>
      <c r="B13" s="47"/>
      <c r="C13" s="47"/>
      <c r="L13" s="1668"/>
      <c r="M13" s="1668"/>
      <c r="N13" s="1668"/>
      <c r="O13" s="1668"/>
    </row>
    <row r="14" spans="1:29" s="48" customFormat="1" ht="19.5">
      <c r="A14" s="47"/>
      <c r="B14" s="47"/>
      <c r="C14" s="47"/>
      <c r="L14" s="1668"/>
      <c r="M14" s="1668"/>
      <c r="N14" s="1668"/>
      <c r="O14" s="1668"/>
    </row>
    <row r="15" spans="1:29" s="48" customFormat="1" ht="19.5">
      <c r="A15" s="47"/>
      <c r="B15" s="47"/>
      <c r="C15" s="47"/>
      <c r="L15" s="1668"/>
      <c r="M15" s="1668"/>
      <c r="N15" s="1668"/>
      <c r="O15" s="1668"/>
    </row>
    <row r="16" spans="1:29" s="48" customFormat="1" ht="19.5">
      <c r="A16" s="47"/>
      <c r="B16" s="47"/>
      <c r="C16" s="47"/>
      <c r="L16" s="1668"/>
      <c r="M16" s="1668"/>
      <c r="N16" s="1668"/>
      <c r="O16" s="1668"/>
    </row>
    <row r="17" spans="1:16" s="48" customFormat="1" ht="19.5">
      <c r="A17" s="47"/>
      <c r="B17" s="47"/>
      <c r="C17" s="47"/>
      <c r="L17" s="1668"/>
      <c r="M17" s="1668"/>
      <c r="N17" s="1668"/>
      <c r="O17" s="1668"/>
    </row>
    <row r="18" spans="1:16" s="48" customFormat="1" ht="19.5">
      <c r="A18" s="47"/>
      <c r="B18" s="47"/>
      <c r="C18" s="47"/>
      <c r="L18" s="1668"/>
      <c r="M18" s="1668"/>
      <c r="N18" s="1668"/>
      <c r="O18" s="1668"/>
    </row>
    <row r="19" spans="1:16" s="48" customFormat="1" ht="19.5">
      <c r="A19" s="47"/>
      <c r="B19" s="47"/>
      <c r="C19" s="47"/>
      <c r="L19" s="1668"/>
      <c r="M19" s="1668"/>
      <c r="N19" s="1668"/>
      <c r="O19" s="1668"/>
    </row>
    <row r="20" spans="1:16" s="48" customFormat="1" ht="19.5">
      <c r="A20" s="47"/>
      <c r="B20" s="47"/>
      <c r="C20" s="47"/>
      <c r="L20" s="1668"/>
      <c r="M20" s="1668"/>
      <c r="N20" s="1668"/>
      <c r="O20" s="1668"/>
    </row>
    <row r="21" spans="1:16" s="48" customFormat="1" ht="19.5">
      <c r="A21" s="47"/>
      <c r="B21" s="47"/>
      <c r="C21" s="47"/>
      <c r="L21" s="1668"/>
      <c r="M21" s="1668"/>
      <c r="N21" s="1668"/>
      <c r="O21" s="1668"/>
    </row>
    <row r="22" spans="1:16" s="48" customFormat="1" ht="19.5">
      <c r="A22" s="47"/>
      <c r="B22" s="47"/>
      <c r="C22" s="47"/>
      <c r="L22" s="1668"/>
      <c r="M22" s="1668"/>
      <c r="N22" s="1668"/>
      <c r="O22" s="1668"/>
    </row>
    <row r="23" spans="1:16" s="48" customFormat="1" ht="19.5">
      <c r="A23" s="47"/>
      <c r="B23" s="47"/>
      <c r="C23" s="47"/>
      <c r="L23" s="1668"/>
      <c r="M23" s="1668"/>
      <c r="N23" s="1668"/>
      <c r="O23" s="1668"/>
    </row>
    <row r="24" spans="1:16" ht="19.5">
      <c r="A24" s="47"/>
      <c r="B24" s="47"/>
      <c r="C24" s="47"/>
      <c r="D24" s="48"/>
      <c r="E24" s="48"/>
      <c r="F24" s="48"/>
      <c r="G24" s="48"/>
      <c r="H24" s="48"/>
      <c r="I24" s="48"/>
      <c r="J24" s="48"/>
      <c r="K24" s="48"/>
      <c r="P24" s="48"/>
    </row>
    <row r="25" spans="1:16" ht="19.5">
      <c r="A25" s="47"/>
      <c r="B25" s="47"/>
      <c r="C25" s="47"/>
      <c r="D25" s="48"/>
      <c r="E25" s="48"/>
      <c r="F25" s="48"/>
      <c r="G25" s="48"/>
      <c r="H25" s="48"/>
      <c r="I25" s="48"/>
      <c r="J25" s="48"/>
      <c r="K25" s="48"/>
      <c r="P25" s="48"/>
    </row>
    <row r="26" spans="1:16" ht="19.5">
      <c r="A26" s="47"/>
      <c r="B26" s="47"/>
      <c r="C26" s="47"/>
      <c r="D26" s="48"/>
      <c r="E26" s="48"/>
      <c r="F26" s="48"/>
      <c r="G26" s="48"/>
      <c r="H26" s="48"/>
      <c r="I26" s="48"/>
      <c r="J26" s="48"/>
      <c r="K26" s="48"/>
      <c r="P26" s="48"/>
    </row>
    <row r="27" spans="1:16" ht="19.5">
      <c r="A27" s="47"/>
      <c r="B27" s="47"/>
      <c r="C27" s="47"/>
      <c r="D27" s="48"/>
      <c r="E27" s="48"/>
      <c r="F27" s="48"/>
      <c r="G27" s="48"/>
      <c r="H27" s="48"/>
      <c r="I27" s="48"/>
      <c r="J27" s="48"/>
      <c r="K27" s="48"/>
      <c r="P27" s="48"/>
    </row>
    <row r="28" spans="1:16" ht="19.5">
      <c r="A28" s="47"/>
      <c r="B28" s="47"/>
      <c r="C28" s="47"/>
      <c r="D28" s="48"/>
      <c r="E28" s="48"/>
      <c r="F28" s="48"/>
      <c r="G28" s="48"/>
      <c r="H28" s="48"/>
      <c r="I28" s="48"/>
      <c r="J28" s="48"/>
      <c r="K28" s="48"/>
      <c r="P28" s="48"/>
    </row>
    <row r="29" spans="1:16" ht="19.5">
      <c r="A29" s="47"/>
      <c r="B29" s="47"/>
      <c r="C29" s="47"/>
      <c r="D29" s="48"/>
      <c r="E29" s="48"/>
      <c r="F29" s="48"/>
      <c r="G29" s="48"/>
      <c r="H29" s="48"/>
      <c r="I29" s="48"/>
      <c r="J29" s="48"/>
      <c r="K29" s="48"/>
      <c r="P29" s="48"/>
    </row>
    <row r="30" spans="1:16" ht="19.5">
      <c r="A30" s="47"/>
      <c r="B30" s="47"/>
      <c r="C30" s="47"/>
      <c r="D30" s="48"/>
      <c r="E30" s="48"/>
      <c r="F30" s="48"/>
      <c r="G30" s="48"/>
      <c r="H30" s="48"/>
      <c r="I30" s="48"/>
      <c r="J30" s="48"/>
      <c r="K30" s="48"/>
      <c r="P30" s="48"/>
    </row>
    <row r="31" spans="1:16" ht="19.5">
      <c r="A31" s="47"/>
      <c r="B31" s="47"/>
      <c r="C31" s="47"/>
      <c r="D31" s="48"/>
      <c r="E31" s="48"/>
      <c r="F31" s="48"/>
      <c r="G31" s="48"/>
      <c r="H31" s="48"/>
      <c r="I31" s="48"/>
      <c r="J31" s="48"/>
      <c r="K31" s="48"/>
      <c r="P31" s="48"/>
    </row>
    <row r="32" spans="1:16" ht="19.5">
      <c r="A32" s="47"/>
      <c r="B32" s="47"/>
      <c r="C32" s="47"/>
      <c r="D32" s="48"/>
      <c r="E32" s="48"/>
      <c r="F32" s="48"/>
      <c r="G32" s="48"/>
      <c r="H32" s="48"/>
      <c r="I32" s="48"/>
      <c r="J32" s="48"/>
      <c r="K32" s="48"/>
      <c r="P32" s="48"/>
    </row>
    <row r="33" spans="1:16" ht="19.5">
      <c r="A33" s="47"/>
      <c r="B33" s="47"/>
      <c r="C33" s="47"/>
      <c r="D33" s="48"/>
      <c r="E33" s="48"/>
      <c r="F33" s="48"/>
      <c r="G33" s="48"/>
      <c r="H33" s="48"/>
      <c r="I33" s="48"/>
      <c r="J33" s="48"/>
      <c r="K33" s="48"/>
      <c r="P33" s="48"/>
    </row>
    <row r="34" spans="1:16" ht="19.5">
      <c r="A34" s="47"/>
      <c r="B34" s="47"/>
      <c r="C34" s="47"/>
      <c r="D34" s="48"/>
      <c r="E34" s="48"/>
      <c r="F34" s="48"/>
      <c r="G34" s="48"/>
      <c r="H34" s="48"/>
      <c r="I34" s="48"/>
      <c r="J34" s="48"/>
      <c r="K34" s="48"/>
      <c r="P34" s="48"/>
    </row>
    <row r="35" spans="1:16" ht="19.5">
      <c r="A35" s="47"/>
      <c r="B35" s="47"/>
      <c r="C35" s="47"/>
      <c r="D35" s="48"/>
      <c r="E35" s="48"/>
      <c r="F35" s="48"/>
      <c r="G35" s="48"/>
      <c r="H35" s="48"/>
      <c r="I35" s="48"/>
      <c r="J35" s="48"/>
      <c r="K35" s="48"/>
      <c r="P35" s="48"/>
    </row>
    <row r="36" spans="1:16" ht="19.5">
      <c r="A36" s="47"/>
      <c r="B36" s="47"/>
      <c r="C36" s="47"/>
      <c r="D36" s="48"/>
      <c r="E36" s="48"/>
      <c r="F36" s="48"/>
      <c r="G36" s="48"/>
      <c r="H36" s="48"/>
      <c r="I36" s="48"/>
      <c r="J36" s="48"/>
      <c r="K36" s="48"/>
      <c r="P36" s="48"/>
    </row>
    <row r="37" spans="1:16" ht="19.5">
      <c r="A37" s="47"/>
      <c r="B37" s="47"/>
      <c r="C37" s="47"/>
      <c r="D37" s="48"/>
      <c r="E37" s="48"/>
      <c r="F37" s="48"/>
      <c r="G37" s="48"/>
      <c r="H37" s="48"/>
      <c r="I37" s="48"/>
      <c r="J37" s="48"/>
      <c r="K37" s="48"/>
      <c r="P37" s="48"/>
    </row>
    <row r="38" spans="1:16" ht="19.5">
      <c r="A38" s="47"/>
      <c r="B38" s="47"/>
      <c r="C38" s="47"/>
      <c r="D38" s="48"/>
      <c r="E38" s="48"/>
      <c r="F38" s="48"/>
      <c r="G38" s="48"/>
      <c r="H38" s="48"/>
      <c r="I38" s="48"/>
      <c r="J38" s="48"/>
      <c r="K38" s="48"/>
      <c r="P38" s="48"/>
    </row>
    <row r="39" spans="1:16" ht="19.5">
      <c r="A39" s="47"/>
      <c r="B39" s="47"/>
      <c r="C39" s="47"/>
      <c r="D39" s="48"/>
      <c r="E39" s="48"/>
      <c r="F39" s="48"/>
      <c r="G39" s="48"/>
      <c r="H39" s="48"/>
      <c r="I39" s="48"/>
      <c r="J39" s="48"/>
      <c r="K39" s="48"/>
      <c r="P39" s="48"/>
    </row>
    <row r="40" spans="1:16" ht="19.5">
      <c r="A40" s="47"/>
      <c r="B40" s="47"/>
      <c r="C40" s="47"/>
      <c r="D40" s="48"/>
      <c r="E40" s="48"/>
      <c r="F40" s="48"/>
      <c r="G40" s="48"/>
      <c r="H40" s="48"/>
      <c r="I40" s="48"/>
      <c r="J40" s="48"/>
      <c r="K40" s="48"/>
      <c r="P40" s="48"/>
    </row>
    <row r="41" spans="1:16" ht="19.5">
      <c r="A41" s="47"/>
      <c r="B41" s="47"/>
      <c r="C41" s="47"/>
      <c r="D41" s="48"/>
      <c r="E41" s="48"/>
      <c r="F41" s="48"/>
      <c r="G41" s="48"/>
      <c r="H41" s="48"/>
      <c r="I41" s="48"/>
      <c r="J41" s="48"/>
      <c r="K41" s="48"/>
      <c r="P41" s="48"/>
    </row>
    <row r="42" spans="1:16" ht="19.5">
      <c r="A42" s="47"/>
      <c r="B42" s="47"/>
      <c r="C42" s="47"/>
      <c r="D42" s="48"/>
      <c r="E42" s="48"/>
      <c r="F42" s="48"/>
      <c r="G42" s="48"/>
      <c r="H42" s="48"/>
      <c r="I42" s="48"/>
      <c r="J42" s="48"/>
      <c r="K42" s="48"/>
      <c r="P42" s="48"/>
    </row>
    <row r="43" spans="1:16" ht="19.5">
      <c r="A43" s="47"/>
      <c r="B43" s="47"/>
      <c r="C43" s="47"/>
      <c r="D43" s="48"/>
      <c r="E43" s="48"/>
      <c r="F43" s="48"/>
      <c r="G43" s="48"/>
      <c r="H43" s="48"/>
      <c r="I43" s="48"/>
      <c r="J43" s="48"/>
      <c r="K43" s="48"/>
      <c r="P43" s="48"/>
    </row>
    <row r="44" spans="1:16" ht="19.5">
      <c r="A44" s="47"/>
      <c r="B44" s="47"/>
      <c r="C44" s="47"/>
      <c r="D44" s="48"/>
      <c r="E44" s="48"/>
      <c r="F44" s="48"/>
      <c r="G44" s="48"/>
      <c r="H44" s="48"/>
      <c r="I44" s="48"/>
      <c r="J44" s="48"/>
      <c r="K44" s="48"/>
      <c r="P44" s="48"/>
    </row>
    <row r="45" spans="1:16" ht="19.5">
      <c r="A45" s="47"/>
      <c r="B45" s="47"/>
      <c r="C45" s="47"/>
      <c r="D45" s="48"/>
      <c r="E45" s="48"/>
      <c r="F45" s="48"/>
      <c r="G45" s="48"/>
      <c r="H45" s="48"/>
      <c r="I45" s="48"/>
      <c r="J45" s="48"/>
      <c r="K45" s="48"/>
      <c r="P45" s="48"/>
    </row>
    <row r="46" spans="1:16" ht="19.5">
      <c r="A46" s="47"/>
      <c r="B46" s="47"/>
      <c r="C46" s="47"/>
      <c r="D46" s="48"/>
      <c r="E46" s="48"/>
      <c r="F46" s="48"/>
      <c r="G46" s="48"/>
      <c r="H46" s="48"/>
      <c r="I46" s="48"/>
      <c r="J46" s="48"/>
      <c r="K46" s="48"/>
      <c r="P46" s="48"/>
    </row>
    <row r="47" spans="1:16" ht="19.5">
      <c r="A47" s="47"/>
      <c r="B47" s="47"/>
      <c r="C47" s="47"/>
      <c r="D47" s="48"/>
      <c r="E47" s="48"/>
      <c r="F47" s="48"/>
      <c r="G47" s="48"/>
      <c r="H47" s="48"/>
      <c r="I47" s="48"/>
      <c r="J47" s="48"/>
      <c r="K47" s="48"/>
      <c r="P47" s="48"/>
    </row>
    <row r="48" spans="1:16" ht="19.5">
      <c r="A48" s="47"/>
      <c r="B48" s="47"/>
      <c r="C48" s="47"/>
      <c r="D48" s="48"/>
      <c r="E48" s="48"/>
      <c r="F48" s="48"/>
      <c r="G48" s="48"/>
      <c r="H48" s="48"/>
      <c r="I48" s="48"/>
      <c r="J48" s="48"/>
      <c r="K48" s="48"/>
      <c r="P48" s="48"/>
    </row>
    <row r="49" spans="1:16" ht="19.5">
      <c r="A49" s="47"/>
      <c r="B49" s="47"/>
      <c r="C49" s="47"/>
      <c r="D49" s="48"/>
      <c r="E49" s="48"/>
      <c r="F49" s="48"/>
      <c r="G49" s="48"/>
      <c r="H49" s="48"/>
      <c r="I49" s="48"/>
      <c r="J49" s="48"/>
      <c r="K49" s="48"/>
      <c r="P49" s="48"/>
    </row>
    <row r="50" spans="1:16" ht="19.5">
      <c r="A50" s="47"/>
      <c r="B50" s="47"/>
      <c r="C50" s="47"/>
      <c r="D50" s="48"/>
      <c r="E50" s="48"/>
      <c r="F50" s="48"/>
      <c r="G50" s="48"/>
      <c r="H50" s="48"/>
      <c r="I50" s="48"/>
      <c r="J50" s="48"/>
      <c r="K50" s="48"/>
      <c r="P50" s="48"/>
    </row>
    <row r="51" spans="1:16" ht="19.5">
      <c r="A51" s="47"/>
      <c r="B51" s="47"/>
      <c r="C51" s="47"/>
      <c r="D51" s="48"/>
      <c r="E51" s="48"/>
      <c r="F51" s="48"/>
      <c r="G51" s="48"/>
      <c r="H51" s="48"/>
      <c r="I51" s="48"/>
      <c r="J51" s="48"/>
      <c r="K51" s="48"/>
      <c r="P51" s="48"/>
    </row>
    <row r="52" spans="1:16" ht="19.5">
      <c r="A52" s="47"/>
      <c r="B52" s="47"/>
      <c r="C52" s="47"/>
      <c r="D52" s="48"/>
      <c r="E52" s="48"/>
      <c r="F52" s="48"/>
      <c r="G52" s="48"/>
      <c r="H52" s="48"/>
      <c r="I52" s="48"/>
      <c r="J52" s="48"/>
      <c r="K52" s="48"/>
      <c r="P52" s="48"/>
    </row>
    <row r="53" spans="1:16" ht="19.5">
      <c r="A53" s="47"/>
      <c r="B53" s="47"/>
      <c r="C53" s="47"/>
      <c r="D53" s="48"/>
      <c r="E53" s="48"/>
      <c r="F53" s="48"/>
      <c r="G53" s="48"/>
      <c r="H53" s="48"/>
      <c r="I53" s="48"/>
      <c r="J53" s="48"/>
      <c r="K53" s="48"/>
      <c r="P53" s="48"/>
    </row>
    <row r="54" spans="1:16" ht="19.5">
      <c r="A54" s="47"/>
      <c r="B54" s="47"/>
      <c r="C54" s="47"/>
      <c r="D54" s="48"/>
      <c r="E54" s="48"/>
      <c r="F54" s="48"/>
      <c r="G54" s="48"/>
      <c r="H54" s="48"/>
      <c r="I54" s="48"/>
      <c r="J54" s="48"/>
      <c r="K54" s="48"/>
      <c r="P54" s="48"/>
    </row>
    <row r="55" spans="1:16" ht="19.5">
      <c r="A55" s="47"/>
      <c r="B55" s="47"/>
      <c r="C55" s="47"/>
      <c r="D55" s="48"/>
      <c r="E55" s="48"/>
      <c r="F55" s="48"/>
      <c r="G55" s="48"/>
      <c r="H55" s="48"/>
      <c r="I55" s="48"/>
      <c r="J55" s="48"/>
      <c r="K55" s="48"/>
      <c r="P55" s="48"/>
    </row>
    <row r="56" spans="1:16" ht="19.5">
      <c r="A56" s="47"/>
      <c r="B56" s="47"/>
      <c r="C56" s="47"/>
      <c r="D56" s="48"/>
      <c r="E56" s="48"/>
      <c r="F56" s="48"/>
      <c r="G56" s="48"/>
      <c r="H56" s="48"/>
      <c r="I56" s="48"/>
      <c r="J56" s="48"/>
      <c r="K56" s="48"/>
      <c r="P56" s="48"/>
    </row>
    <row r="57" spans="1:16" ht="19.5">
      <c r="A57" s="47"/>
      <c r="B57" s="47"/>
      <c r="C57" s="47"/>
      <c r="D57" s="48"/>
      <c r="E57" s="48"/>
      <c r="F57" s="48"/>
      <c r="G57" s="48"/>
      <c r="H57" s="48"/>
      <c r="I57" s="48"/>
      <c r="J57" s="48"/>
      <c r="K57" s="48"/>
      <c r="P57" s="48"/>
    </row>
    <row r="58" spans="1:16" ht="19.5">
      <c r="A58" s="47"/>
      <c r="B58" s="47"/>
      <c r="C58" s="47"/>
      <c r="D58" s="48"/>
      <c r="E58" s="48"/>
      <c r="F58" s="48"/>
      <c r="G58" s="48"/>
      <c r="H58" s="48"/>
      <c r="I58" s="48"/>
      <c r="J58" s="48"/>
      <c r="K58" s="48"/>
      <c r="P58" s="48"/>
    </row>
    <row r="59" spans="1:16" ht="19.5">
      <c r="A59" s="47"/>
      <c r="B59" s="47"/>
      <c r="C59" s="47"/>
      <c r="D59" s="48"/>
      <c r="E59" s="48"/>
      <c r="F59" s="48"/>
      <c r="G59" s="48"/>
      <c r="H59" s="48"/>
      <c r="I59" s="48"/>
      <c r="J59" s="48"/>
      <c r="K59" s="48"/>
      <c r="P59" s="48"/>
    </row>
    <row r="60" spans="1:16" ht="19.5">
      <c r="A60" s="47"/>
      <c r="B60" s="47"/>
      <c r="C60" s="47"/>
      <c r="D60" s="48"/>
      <c r="E60" s="48"/>
      <c r="F60" s="48"/>
      <c r="G60" s="48"/>
      <c r="H60" s="48"/>
      <c r="I60" s="48"/>
      <c r="J60" s="48"/>
      <c r="K60" s="48"/>
      <c r="P60" s="48"/>
    </row>
    <row r="61" spans="1:16" ht="19.5">
      <c r="A61" s="47"/>
      <c r="B61" s="47"/>
      <c r="C61" s="47"/>
      <c r="D61" s="48"/>
      <c r="E61" s="48"/>
      <c r="F61" s="48"/>
      <c r="G61" s="48"/>
      <c r="H61" s="48"/>
      <c r="I61" s="48"/>
      <c r="J61" s="48"/>
      <c r="K61" s="48"/>
      <c r="P61" s="48"/>
    </row>
    <row r="62" spans="1:16" ht="19.5">
      <c r="A62" s="47"/>
      <c r="B62" s="47"/>
      <c r="C62" s="47"/>
      <c r="D62" s="48"/>
      <c r="E62" s="48"/>
      <c r="F62" s="48"/>
      <c r="G62" s="48"/>
      <c r="H62" s="48"/>
      <c r="I62" s="48"/>
      <c r="J62" s="48"/>
      <c r="K62" s="48"/>
      <c r="P62" s="48"/>
    </row>
    <row r="63" spans="1:16" ht="19.5">
      <c r="A63" s="47"/>
      <c r="B63" s="47"/>
      <c r="C63" s="47"/>
      <c r="D63" s="48"/>
      <c r="E63" s="48"/>
      <c r="F63" s="48"/>
      <c r="G63" s="48"/>
      <c r="H63" s="48"/>
      <c r="I63" s="48"/>
      <c r="J63" s="48"/>
      <c r="K63" s="48"/>
      <c r="P63" s="48"/>
    </row>
    <row r="64" spans="1:16" ht="19.5">
      <c r="A64" s="47"/>
      <c r="B64" s="47"/>
      <c r="C64" s="47"/>
      <c r="D64" s="48"/>
      <c r="E64" s="48"/>
      <c r="F64" s="48"/>
      <c r="G64" s="48"/>
      <c r="H64" s="48"/>
      <c r="I64" s="48"/>
      <c r="J64" s="48"/>
      <c r="K64" s="48"/>
      <c r="P64" s="48"/>
    </row>
    <row r="65" spans="1:19" ht="19.5">
      <c r="A65" s="47"/>
      <c r="B65" s="47"/>
      <c r="C65" s="47"/>
      <c r="D65" s="48"/>
      <c r="E65" s="48"/>
      <c r="F65" s="48"/>
      <c r="G65" s="48"/>
      <c r="H65" s="48"/>
      <c r="I65" s="48"/>
      <c r="J65" s="48"/>
      <c r="K65" s="48"/>
      <c r="P65" s="48"/>
    </row>
    <row r="66" spans="1:19" ht="19.5">
      <c r="A66" s="47"/>
      <c r="B66" s="47"/>
      <c r="C66" s="47"/>
      <c r="D66" s="48"/>
      <c r="E66" s="48"/>
      <c r="F66" s="48"/>
      <c r="G66" s="48"/>
      <c r="H66" s="48"/>
      <c r="I66" s="48"/>
      <c r="J66" s="48"/>
      <c r="K66" s="48"/>
      <c r="P66" s="48"/>
    </row>
    <row r="67" spans="1:19" ht="19.5">
      <c r="A67" s="47"/>
      <c r="B67" s="47"/>
      <c r="C67" s="47"/>
      <c r="D67" s="48"/>
      <c r="E67" s="48"/>
      <c r="F67" s="48"/>
      <c r="G67" s="48"/>
      <c r="H67" s="48"/>
      <c r="I67" s="48"/>
      <c r="J67" s="48"/>
      <c r="K67" s="48"/>
      <c r="P67" s="48"/>
    </row>
    <row r="68" spans="1:19" ht="19.5">
      <c r="A68" s="47"/>
      <c r="B68" s="47"/>
      <c r="C68" s="47"/>
      <c r="D68" s="48"/>
      <c r="E68" s="48"/>
      <c r="F68" s="48"/>
      <c r="G68" s="48"/>
      <c r="H68" s="48"/>
      <c r="I68" s="48"/>
      <c r="J68" s="48"/>
      <c r="K68" s="48"/>
      <c r="P68" s="48"/>
    </row>
    <row r="69" spans="1:19" ht="19.5">
      <c r="A69" s="47"/>
      <c r="B69" s="47"/>
      <c r="C69" s="47"/>
      <c r="D69" s="48"/>
      <c r="E69" s="48"/>
      <c r="F69" s="48"/>
      <c r="G69" s="48"/>
      <c r="H69" s="48"/>
      <c r="I69" s="48"/>
      <c r="J69" s="48"/>
      <c r="K69" s="48"/>
      <c r="P69" s="48"/>
    </row>
    <row r="70" spans="1:19" ht="19.5">
      <c r="A70" s="47"/>
      <c r="B70" s="47"/>
      <c r="C70" s="47"/>
      <c r="D70" s="48"/>
      <c r="E70" s="48"/>
      <c r="F70" s="48"/>
      <c r="G70" s="48"/>
      <c r="H70" s="48"/>
      <c r="I70" s="48"/>
      <c r="J70" s="48"/>
      <c r="K70" s="48"/>
      <c r="P70" s="48"/>
    </row>
    <row r="71" spans="1:19" ht="19.5">
      <c r="A71" s="47"/>
      <c r="B71" s="47"/>
      <c r="C71" s="47"/>
      <c r="D71" s="48"/>
      <c r="E71" s="48"/>
      <c r="F71" s="48"/>
      <c r="G71" s="48"/>
      <c r="H71" s="48"/>
      <c r="I71" s="48"/>
      <c r="J71" s="48"/>
      <c r="K71" s="48"/>
      <c r="P71" s="48"/>
    </row>
    <row r="72" spans="1:19" ht="19.5">
      <c r="A72" s="47"/>
      <c r="B72" s="47"/>
      <c r="C72" s="47"/>
      <c r="D72" s="48"/>
      <c r="E72" s="48"/>
      <c r="F72" s="48"/>
      <c r="G72" s="48"/>
      <c r="H72" s="48"/>
      <c r="I72" s="48"/>
      <c r="J72" s="48"/>
      <c r="K72" s="48"/>
      <c r="P72" s="48"/>
      <c r="R72" s="1352"/>
      <c r="S72" s="1352"/>
    </row>
    <row r="73" spans="1:19" ht="19.5">
      <c r="A73" s="47"/>
      <c r="B73" s="47"/>
      <c r="C73" s="47"/>
      <c r="D73" s="48"/>
      <c r="E73" s="48"/>
      <c r="F73" s="48"/>
      <c r="G73" s="48"/>
      <c r="H73" s="48"/>
      <c r="I73" s="48"/>
      <c r="J73" s="48"/>
      <c r="K73" s="48"/>
      <c r="P73" s="48"/>
      <c r="R73" s="1352"/>
      <c r="S73" s="1352"/>
    </row>
    <row r="74" spans="1:19" ht="19.5">
      <c r="A74" s="47"/>
      <c r="B74" s="47"/>
      <c r="C74" s="47"/>
      <c r="D74" s="48"/>
      <c r="E74" s="48"/>
      <c r="F74" s="48"/>
      <c r="G74" s="48"/>
      <c r="H74" s="48"/>
      <c r="I74" s="48"/>
      <c r="J74" s="48"/>
      <c r="K74" s="48"/>
      <c r="P74" s="48"/>
      <c r="R74" s="1352"/>
      <c r="S74" s="1352"/>
    </row>
    <row r="75" spans="1:19" ht="19.5">
      <c r="A75" s="47"/>
      <c r="B75" s="47"/>
      <c r="C75" s="47"/>
      <c r="D75" s="48"/>
      <c r="E75" s="48"/>
      <c r="F75" s="48"/>
      <c r="G75" s="48"/>
      <c r="H75" s="48"/>
      <c r="I75" s="48"/>
      <c r="J75" s="48"/>
      <c r="K75" s="48"/>
      <c r="P75" s="48"/>
      <c r="R75" s="1352"/>
      <c r="S75" s="1352"/>
    </row>
    <row r="76" spans="1:19" ht="19.5">
      <c r="A76" s="47"/>
      <c r="B76" s="47"/>
      <c r="C76" s="47"/>
      <c r="D76" s="48"/>
      <c r="E76" s="48"/>
      <c r="F76" s="48"/>
      <c r="G76" s="48"/>
      <c r="H76" s="48"/>
      <c r="I76" s="48"/>
      <c r="J76" s="48"/>
      <c r="K76" s="48"/>
      <c r="P76" s="48"/>
      <c r="R76" s="1352"/>
      <c r="S76" s="1352"/>
    </row>
    <row r="77" spans="1:19" ht="19.5">
      <c r="A77" s="47"/>
      <c r="B77" s="47"/>
      <c r="C77" s="47"/>
      <c r="D77" s="48"/>
      <c r="E77" s="48"/>
      <c r="F77" s="48"/>
      <c r="G77" s="48"/>
      <c r="H77" s="48"/>
      <c r="I77" s="48"/>
      <c r="J77" s="48"/>
      <c r="K77" s="48"/>
      <c r="P77" s="48"/>
      <c r="R77" s="1352"/>
      <c r="S77" s="1352"/>
    </row>
    <row r="78" spans="1:19" ht="19.5">
      <c r="A78" s="47"/>
      <c r="B78" s="47"/>
      <c r="C78" s="47"/>
      <c r="D78" s="48"/>
      <c r="E78" s="48"/>
      <c r="F78" s="48"/>
      <c r="G78" s="48"/>
      <c r="H78" s="48"/>
      <c r="I78" s="48"/>
      <c r="J78" s="48"/>
      <c r="K78" s="48"/>
      <c r="P78" s="48"/>
      <c r="R78" s="1352"/>
      <c r="S78" s="1352"/>
    </row>
    <row r="79" spans="1:19" ht="19.5">
      <c r="A79" s="47"/>
      <c r="B79" s="47"/>
      <c r="C79" s="47"/>
      <c r="D79" s="48"/>
      <c r="E79" s="48"/>
      <c r="F79" s="48"/>
      <c r="G79" s="48"/>
      <c r="H79" s="48"/>
      <c r="I79" s="48"/>
      <c r="J79" s="48"/>
      <c r="K79" s="48"/>
      <c r="P79" s="48"/>
      <c r="R79" s="1352"/>
      <c r="S79" s="1352"/>
    </row>
    <row r="80" spans="1:19" ht="19.5">
      <c r="A80" s="47"/>
      <c r="B80" s="47"/>
      <c r="C80" s="47"/>
      <c r="D80" s="48"/>
      <c r="E80" s="48"/>
      <c r="F80" s="48"/>
      <c r="G80" s="48"/>
      <c r="H80" s="48"/>
      <c r="I80" s="48"/>
      <c r="J80" s="48"/>
      <c r="K80" s="48"/>
      <c r="P80" s="48"/>
      <c r="R80" s="1352"/>
      <c r="S80" s="1352"/>
    </row>
    <row r="81" spans="1:19" ht="19.5">
      <c r="A81" s="47"/>
      <c r="B81" s="47"/>
      <c r="C81" s="47"/>
      <c r="D81" s="48"/>
      <c r="E81" s="48"/>
      <c r="F81" s="48"/>
      <c r="G81" s="48"/>
      <c r="H81" s="48"/>
      <c r="I81" s="48"/>
      <c r="J81" s="48"/>
      <c r="K81" s="48"/>
      <c r="P81" s="48"/>
      <c r="R81" s="1352"/>
      <c r="S81" s="1352"/>
    </row>
    <row r="82" spans="1:19" ht="19.5">
      <c r="A82" s="47"/>
      <c r="B82" s="47"/>
      <c r="C82" s="47"/>
      <c r="D82" s="48"/>
      <c r="E82" s="48"/>
      <c r="F82" s="48"/>
      <c r="G82" s="48"/>
      <c r="H82" s="48"/>
      <c r="I82" s="48"/>
      <c r="J82" s="48"/>
      <c r="K82" s="48"/>
      <c r="P82" s="48"/>
      <c r="R82" s="1352"/>
      <c r="S82" s="1352"/>
    </row>
    <row r="83" spans="1:19" ht="19.5">
      <c r="A83" s="47"/>
      <c r="B83" s="47"/>
      <c r="C83" s="47"/>
      <c r="D83" s="48"/>
      <c r="E83" s="48"/>
      <c r="F83" s="48"/>
      <c r="G83" s="48"/>
      <c r="H83" s="48"/>
      <c r="I83" s="48"/>
      <c r="J83" s="48"/>
      <c r="K83" s="48"/>
      <c r="P83" s="48"/>
      <c r="R83" s="1352"/>
      <c r="S83" s="1352"/>
    </row>
    <row r="84" spans="1:19" ht="19.5">
      <c r="A84" s="47"/>
      <c r="B84" s="47"/>
      <c r="C84" s="47"/>
      <c r="D84" s="48"/>
      <c r="E84" s="48"/>
      <c r="F84" s="48"/>
      <c r="G84" s="48"/>
      <c r="H84" s="48"/>
      <c r="I84" s="48"/>
      <c r="J84" s="48"/>
      <c r="K84" s="48"/>
      <c r="P84" s="48"/>
      <c r="R84" s="1352"/>
      <c r="S84" s="1352"/>
    </row>
    <row r="85" spans="1:19" ht="19.5">
      <c r="A85" s="47"/>
      <c r="B85" s="47"/>
      <c r="C85" s="47"/>
      <c r="D85" s="48"/>
      <c r="E85" s="48"/>
      <c r="F85" s="48"/>
      <c r="G85" s="48"/>
      <c r="H85" s="48"/>
      <c r="I85" s="48"/>
      <c r="J85" s="48"/>
      <c r="K85" s="48"/>
      <c r="P85" s="48"/>
      <c r="R85" s="1352"/>
      <c r="S85" s="1352"/>
    </row>
    <row r="86" spans="1:19" ht="19.5">
      <c r="A86" s="47"/>
      <c r="B86" s="47"/>
      <c r="C86" s="47"/>
      <c r="D86" s="48"/>
      <c r="E86" s="48"/>
      <c r="F86" s="48"/>
      <c r="G86" s="48"/>
      <c r="H86" s="48"/>
      <c r="I86" s="48"/>
      <c r="J86" s="48"/>
      <c r="K86" s="48"/>
      <c r="P86" s="48"/>
      <c r="R86" s="1352"/>
      <c r="S86" s="1352"/>
    </row>
    <row r="87" spans="1:19" ht="19.5">
      <c r="A87" s="47"/>
      <c r="B87" s="47"/>
      <c r="C87" s="47"/>
      <c r="D87" s="48"/>
      <c r="E87" s="48"/>
      <c r="F87" s="48"/>
      <c r="G87" s="48"/>
      <c r="H87" s="48"/>
      <c r="I87" s="48"/>
      <c r="J87" s="48"/>
      <c r="K87" s="48"/>
      <c r="P87" s="48"/>
      <c r="R87" s="1352"/>
      <c r="S87" s="1352"/>
    </row>
    <row r="88" spans="1:19" ht="19.5">
      <c r="A88" s="47"/>
      <c r="B88" s="47"/>
      <c r="C88" s="47"/>
      <c r="D88" s="48"/>
      <c r="E88" s="48"/>
      <c r="F88" s="48"/>
      <c r="G88" s="48"/>
      <c r="H88" s="48"/>
      <c r="I88" s="48"/>
      <c r="J88" s="48"/>
      <c r="K88" s="48"/>
      <c r="P88" s="48"/>
      <c r="R88" s="1352"/>
      <c r="S88" s="1352"/>
    </row>
    <row r="89" spans="1:19" ht="19.5">
      <c r="A89" s="47"/>
      <c r="B89" s="47"/>
      <c r="C89" s="47"/>
      <c r="D89" s="48"/>
      <c r="E89" s="48"/>
      <c r="F89" s="48"/>
      <c r="G89" s="48"/>
      <c r="H89" s="48"/>
      <c r="I89" s="48"/>
      <c r="J89" s="48"/>
      <c r="K89" s="48"/>
      <c r="P89" s="48"/>
      <c r="R89" s="1352"/>
      <c r="S89" s="1352"/>
    </row>
    <row r="90" spans="1:19" ht="19.5">
      <c r="A90" s="47"/>
      <c r="B90" s="47"/>
      <c r="C90" s="47"/>
      <c r="D90" s="48"/>
      <c r="E90" s="48"/>
      <c r="F90" s="48"/>
      <c r="G90" s="48"/>
      <c r="H90" s="48"/>
      <c r="I90" s="48"/>
      <c r="J90" s="48"/>
      <c r="K90" s="48"/>
      <c r="P90" s="48"/>
      <c r="R90" s="1352"/>
      <c r="S90" s="1352"/>
    </row>
    <row r="91" spans="1:19" ht="19.5">
      <c r="A91" s="47"/>
      <c r="B91" s="47"/>
      <c r="C91" s="47"/>
      <c r="D91" s="48"/>
      <c r="E91" s="48"/>
      <c r="F91" s="48"/>
      <c r="G91" s="48"/>
      <c r="H91" s="48"/>
      <c r="I91" s="48"/>
      <c r="J91" s="48"/>
      <c r="K91" s="48"/>
      <c r="P91" s="48"/>
      <c r="R91" s="1352"/>
      <c r="S91" s="1352"/>
    </row>
    <row r="92" spans="1:19" ht="19.5">
      <c r="A92" s="47"/>
      <c r="B92" s="47"/>
      <c r="C92" s="47"/>
      <c r="D92" s="48"/>
      <c r="E92" s="48"/>
      <c r="F92" s="48"/>
      <c r="G92" s="48"/>
      <c r="H92" s="48"/>
      <c r="I92" s="48"/>
      <c r="J92" s="48"/>
      <c r="K92" s="48"/>
      <c r="P92" s="48"/>
      <c r="R92" s="1352"/>
      <c r="S92" s="1352"/>
    </row>
    <row r="93" spans="1:19" ht="19.5">
      <c r="A93" s="47"/>
      <c r="B93" s="47"/>
      <c r="C93" s="47"/>
      <c r="D93" s="48"/>
      <c r="E93" s="48"/>
      <c r="F93" s="48"/>
      <c r="G93" s="48"/>
      <c r="H93" s="48"/>
      <c r="I93" s="48"/>
      <c r="J93" s="48"/>
      <c r="K93" s="48"/>
      <c r="P93" s="48"/>
      <c r="R93" s="1352"/>
      <c r="S93" s="1352"/>
    </row>
    <row r="94" spans="1:19" ht="19.5">
      <c r="A94" s="47"/>
      <c r="B94" s="47"/>
      <c r="C94" s="47"/>
      <c r="D94" s="48"/>
      <c r="E94" s="48"/>
      <c r="F94" s="48"/>
      <c r="G94" s="48"/>
      <c r="H94" s="48"/>
      <c r="I94" s="48"/>
      <c r="J94" s="48"/>
      <c r="K94" s="48"/>
      <c r="P94" s="48"/>
      <c r="R94" s="1352"/>
      <c r="S94" s="1352"/>
    </row>
    <row r="95" spans="1:19" ht="19.5">
      <c r="A95" s="47"/>
      <c r="B95" s="47"/>
      <c r="C95" s="47"/>
      <c r="D95" s="48"/>
      <c r="E95" s="48"/>
      <c r="F95" s="48"/>
      <c r="G95" s="48"/>
      <c r="H95" s="48"/>
      <c r="I95" s="48"/>
      <c r="J95" s="48"/>
      <c r="K95" s="48"/>
      <c r="P95" s="48"/>
      <c r="R95" s="1352"/>
      <c r="S95" s="1352"/>
    </row>
    <row r="96" spans="1:19" ht="19.5">
      <c r="A96" s="47"/>
      <c r="B96" s="47"/>
      <c r="C96" s="47"/>
      <c r="D96" s="48"/>
      <c r="E96" s="48"/>
      <c r="F96" s="48"/>
      <c r="G96" s="48"/>
      <c r="H96" s="48"/>
      <c r="I96" s="48"/>
      <c r="J96" s="48"/>
      <c r="K96" s="48"/>
      <c r="P96" s="48"/>
      <c r="R96" s="1352"/>
      <c r="S96" s="1352"/>
    </row>
    <row r="97" spans="1:19" ht="19.5">
      <c r="A97" s="47"/>
      <c r="B97" s="47"/>
      <c r="C97" s="47"/>
      <c r="D97" s="48"/>
      <c r="E97" s="48"/>
      <c r="F97" s="48"/>
      <c r="G97" s="48"/>
      <c r="H97" s="48"/>
      <c r="I97" s="48"/>
      <c r="J97" s="48"/>
      <c r="K97" s="48"/>
      <c r="P97" s="48"/>
      <c r="R97" s="1352"/>
      <c r="S97" s="1352"/>
    </row>
    <row r="98" spans="1:19" ht="19.5">
      <c r="A98" s="47"/>
      <c r="B98" s="47"/>
      <c r="C98" s="47"/>
      <c r="D98" s="48"/>
      <c r="E98" s="48"/>
      <c r="F98" s="48"/>
      <c r="G98" s="48"/>
      <c r="H98" s="48"/>
      <c r="I98" s="48"/>
      <c r="J98" s="48"/>
      <c r="K98" s="48"/>
      <c r="P98" s="48"/>
      <c r="R98" s="1352"/>
      <c r="S98" s="1352"/>
    </row>
    <row r="99" spans="1:19" ht="19.5">
      <c r="A99" s="47"/>
      <c r="B99" s="47"/>
      <c r="C99" s="47"/>
      <c r="D99" s="48"/>
      <c r="E99" s="48"/>
      <c r="F99" s="48"/>
      <c r="G99" s="48"/>
      <c r="H99" s="48"/>
      <c r="I99" s="48"/>
      <c r="J99" s="48"/>
      <c r="K99" s="48"/>
      <c r="P99" s="48"/>
      <c r="R99" s="1352"/>
      <c r="S99" s="1352"/>
    </row>
    <row r="100" spans="1:19" ht="19.5">
      <c r="A100" s="47"/>
      <c r="B100" s="47"/>
      <c r="C100" s="47"/>
      <c r="D100" s="48"/>
      <c r="E100" s="48"/>
      <c r="F100" s="48"/>
      <c r="G100" s="48"/>
      <c r="H100" s="48"/>
      <c r="I100" s="48"/>
      <c r="J100" s="48"/>
      <c r="K100" s="48"/>
      <c r="P100" s="48"/>
      <c r="R100" s="1352"/>
      <c r="S100" s="1352"/>
    </row>
    <row r="101" spans="1:19" ht="19.5">
      <c r="A101" s="47"/>
      <c r="B101" s="47"/>
      <c r="C101" s="47"/>
      <c r="D101" s="48"/>
      <c r="E101" s="48"/>
      <c r="F101" s="48"/>
      <c r="G101" s="48"/>
      <c r="H101" s="48"/>
      <c r="I101" s="48"/>
      <c r="J101" s="48"/>
      <c r="K101" s="48"/>
      <c r="P101" s="48"/>
      <c r="R101" s="1352"/>
      <c r="S101" s="1352"/>
    </row>
    <row r="102" spans="1:19" ht="19.5">
      <c r="A102" s="47"/>
      <c r="B102" s="47"/>
      <c r="C102" s="47"/>
      <c r="D102" s="48"/>
      <c r="E102" s="48"/>
      <c r="F102" s="48"/>
      <c r="G102" s="48"/>
      <c r="H102" s="48"/>
      <c r="I102" s="48"/>
      <c r="J102" s="48"/>
      <c r="K102" s="48"/>
      <c r="P102" s="48"/>
      <c r="R102" s="1352"/>
      <c r="S102" s="1352"/>
    </row>
    <row r="103" spans="1:19" ht="19.5">
      <c r="A103" s="47"/>
      <c r="B103" s="47"/>
      <c r="C103" s="47"/>
      <c r="D103" s="48"/>
      <c r="E103" s="48"/>
      <c r="F103" s="48"/>
      <c r="G103" s="48"/>
      <c r="H103" s="48"/>
      <c r="I103" s="48"/>
      <c r="J103" s="48"/>
      <c r="K103" s="48"/>
      <c r="P103" s="48"/>
      <c r="R103" s="1352"/>
      <c r="S103" s="1352"/>
    </row>
    <row r="104" spans="1:19" ht="19.5">
      <c r="A104" s="47"/>
      <c r="B104" s="47"/>
      <c r="C104" s="47"/>
      <c r="D104" s="48"/>
      <c r="E104" s="48"/>
      <c r="F104" s="48"/>
      <c r="G104" s="48"/>
      <c r="H104" s="48"/>
      <c r="I104" s="48"/>
      <c r="J104" s="48"/>
      <c r="K104" s="48"/>
      <c r="P104" s="48"/>
      <c r="R104" s="1352"/>
      <c r="S104" s="1352"/>
    </row>
    <row r="105" spans="1:19" ht="19.5">
      <c r="A105" s="47"/>
      <c r="B105" s="47"/>
      <c r="C105" s="47"/>
      <c r="D105" s="48"/>
      <c r="E105" s="48"/>
      <c r="F105" s="48"/>
      <c r="G105" s="48"/>
      <c r="H105" s="48"/>
      <c r="I105" s="48"/>
      <c r="J105" s="48"/>
      <c r="K105" s="48"/>
      <c r="P105" s="48"/>
      <c r="R105" s="1352"/>
      <c r="S105" s="1352"/>
    </row>
    <row r="106" spans="1:19" ht="19.5">
      <c r="A106" s="47"/>
      <c r="B106" s="47"/>
      <c r="C106" s="47"/>
      <c r="D106" s="48"/>
      <c r="E106" s="48"/>
      <c r="F106" s="48"/>
      <c r="G106" s="48"/>
      <c r="H106" s="48"/>
      <c r="I106" s="48"/>
      <c r="J106" s="48"/>
      <c r="K106" s="48"/>
      <c r="P106" s="48"/>
    </row>
    <row r="107" spans="1:19" ht="19.5">
      <c r="A107" s="47"/>
      <c r="B107" s="47"/>
      <c r="C107" s="47"/>
      <c r="D107" s="48"/>
      <c r="E107" s="48"/>
      <c r="F107" s="48"/>
      <c r="G107" s="48"/>
      <c r="H107" s="48"/>
      <c r="I107" s="48"/>
      <c r="J107" s="48"/>
      <c r="K107" s="48"/>
      <c r="P107" s="48"/>
    </row>
    <row r="108" spans="1:19" ht="19.5">
      <c r="A108" s="47"/>
      <c r="B108" s="47"/>
      <c r="C108" s="47"/>
      <c r="D108" s="48"/>
      <c r="E108" s="48"/>
      <c r="F108" s="48"/>
      <c r="G108" s="48"/>
      <c r="H108" s="48"/>
      <c r="I108" s="48"/>
      <c r="J108" s="48"/>
      <c r="K108" s="48"/>
      <c r="P108" s="48"/>
    </row>
    <row r="109" spans="1:19" ht="19.5">
      <c r="A109" s="47"/>
      <c r="B109" s="47"/>
      <c r="C109" s="47"/>
      <c r="D109" s="48"/>
      <c r="E109" s="48"/>
      <c r="F109" s="48"/>
      <c r="G109" s="48"/>
      <c r="H109" s="48"/>
      <c r="I109" s="48"/>
      <c r="J109" s="48"/>
      <c r="K109" s="48"/>
      <c r="P109" s="48"/>
    </row>
    <row r="110" spans="1:19" s="1673" customFormat="1" ht="34.5" customHeight="1">
      <c r="A110" s="47"/>
      <c r="B110" s="47"/>
      <c r="C110" s="47"/>
      <c r="D110" s="48"/>
      <c r="E110" s="48"/>
      <c r="F110" s="48"/>
      <c r="G110" s="48"/>
      <c r="H110" s="48"/>
      <c r="I110" s="48"/>
      <c r="J110" s="48"/>
      <c r="K110" s="48"/>
      <c r="L110" s="1668"/>
      <c r="M110" s="1668"/>
      <c r="N110" s="1668"/>
      <c r="O110" s="1668"/>
      <c r="P110" s="48"/>
    </row>
    <row r="111" spans="1:19" ht="19.5">
      <c r="A111" s="47"/>
      <c r="B111" s="47"/>
      <c r="C111" s="47"/>
      <c r="D111" s="48"/>
      <c r="E111" s="48"/>
      <c r="F111" s="48"/>
      <c r="G111" s="48"/>
      <c r="H111" s="48"/>
      <c r="I111" s="48"/>
      <c r="J111" s="48"/>
      <c r="K111" s="48"/>
      <c r="P111" s="48"/>
    </row>
    <row r="112" spans="1:19" ht="19.5">
      <c r="A112" s="47"/>
      <c r="B112" s="47"/>
      <c r="C112" s="47"/>
      <c r="D112" s="48"/>
      <c r="E112" s="48"/>
      <c r="F112" s="48"/>
      <c r="G112" s="48"/>
      <c r="H112" s="48"/>
      <c r="I112" s="48"/>
      <c r="J112" s="48"/>
      <c r="K112" s="48"/>
      <c r="P112" s="48"/>
    </row>
    <row r="113" spans="1:16" ht="19.5">
      <c r="A113" s="47"/>
      <c r="B113" s="47"/>
      <c r="C113" s="47"/>
      <c r="D113" s="48"/>
      <c r="E113" s="48"/>
      <c r="F113" s="48"/>
      <c r="G113" s="48"/>
      <c r="H113" s="48"/>
      <c r="I113" s="48"/>
      <c r="J113" s="48"/>
      <c r="K113" s="48"/>
      <c r="P113" s="48"/>
    </row>
    <row r="114" spans="1:16" ht="19.5">
      <c r="A114" s="47"/>
      <c r="B114" s="47"/>
      <c r="C114" s="47"/>
      <c r="D114" s="48"/>
      <c r="E114" s="48"/>
      <c r="F114" s="48"/>
      <c r="G114" s="48"/>
      <c r="H114" s="48"/>
      <c r="I114" s="48"/>
      <c r="J114" s="48"/>
      <c r="K114" s="48"/>
      <c r="P114" s="48"/>
    </row>
    <row r="115" spans="1:16" ht="19.5">
      <c r="A115" s="47"/>
      <c r="B115" s="47"/>
      <c r="C115" s="47"/>
      <c r="D115" s="48"/>
      <c r="E115" s="48"/>
      <c r="F115" s="48"/>
      <c r="G115" s="48"/>
      <c r="H115" s="48"/>
      <c r="I115" s="48"/>
      <c r="J115" s="48"/>
      <c r="K115" s="48"/>
      <c r="P115" s="48"/>
    </row>
    <row r="116" spans="1:16" ht="19.5">
      <c r="A116" s="47"/>
      <c r="B116" s="47"/>
      <c r="C116" s="47"/>
      <c r="D116" s="48"/>
      <c r="E116" s="48"/>
      <c r="F116" s="48"/>
      <c r="G116" s="48"/>
      <c r="H116" s="48"/>
      <c r="I116" s="48"/>
      <c r="J116" s="48"/>
      <c r="K116" s="48"/>
      <c r="P116" s="48"/>
    </row>
    <row r="117" spans="1:16" ht="19.5">
      <c r="A117" s="47"/>
      <c r="B117" s="47"/>
      <c r="C117" s="47"/>
      <c r="D117" s="48"/>
      <c r="E117" s="48"/>
      <c r="F117" s="48"/>
      <c r="G117" s="48"/>
      <c r="H117" s="48"/>
      <c r="I117" s="48"/>
      <c r="J117" s="48"/>
      <c r="K117" s="48"/>
      <c r="P117" s="48"/>
    </row>
    <row r="118" spans="1:16" ht="19.5">
      <c r="A118" s="47"/>
      <c r="B118" s="47"/>
      <c r="C118" s="47"/>
      <c r="D118" s="48"/>
      <c r="E118" s="48"/>
      <c r="F118" s="48"/>
      <c r="G118" s="48"/>
      <c r="H118" s="48"/>
      <c r="I118" s="48"/>
      <c r="J118" s="48"/>
      <c r="K118" s="48"/>
      <c r="P118" s="48"/>
    </row>
    <row r="119" spans="1:16" ht="19.5">
      <c r="A119" s="47"/>
      <c r="B119" s="47"/>
      <c r="C119" s="47"/>
      <c r="D119" s="48"/>
      <c r="E119" s="48"/>
      <c r="F119" s="48"/>
      <c r="G119" s="48"/>
      <c r="H119" s="48"/>
      <c r="I119" s="48"/>
      <c r="J119" s="48"/>
      <c r="K119" s="48"/>
      <c r="P119" s="48"/>
    </row>
    <row r="120" spans="1:16" ht="19.5">
      <c r="A120" s="47"/>
      <c r="B120" s="47"/>
      <c r="C120" s="47"/>
      <c r="D120" s="48"/>
      <c r="E120" s="48"/>
      <c r="F120" s="48"/>
      <c r="G120" s="48"/>
      <c r="H120" s="48"/>
      <c r="I120" s="48"/>
      <c r="J120" s="48"/>
      <c r="K120" s="48"/>
      <c r="P120" s="48"/>
    </row>
    <row r="121" spans="1:16" ht="19.5">
      <c r="A121" s="47"/>
      <c r="B121" s="47"/>
      <c r="C121" s="47"/>
      <c r="D121" s="48"/>
      <c r="E121" s="48"/>
      <c r="F121" s="48"/>
      <c r="G121" s="48"/>
      <c r="H121" s="48"/>
      <c r="I121" s="48"/>
      <c r="J121" s="48"/>
      <c r="K121" s="48"/>
      <c r="P121" s="48"/>
    </row>
    <row r="122" spans="1:16" ht="34.5" customHeight="1">
      <c r="A122" s="47"/>
      <c r="B122" s="47"/>
      <c r="C122" s="47"/>
      <c r="D122" s="48"/>
      <c r="E122" s="48"/>
      <c r="F122" s="48"/>
      <c r="G122" s="48"/>
      <c r="H122" s="48"/>
      <c r="I122" s="48"/>
      <c r="J122" s="48"/>
      <c r="K122" s="48"/>
      <c r="P122" s="48"/>
    </row>
    <row r="123" spans="1:16" ht="19.5">
      <c r="A123" s="47"/>
      <c r="B123" s="47"/>
      <c r="C123" s="47"/>
      <c r="D123" s="48"/>
      <c r="E123" s="48"/>
      <c r="F123" s="48"/>
      <c r="G123" s="48"/>
      <c r="H123" s="48"/>
      <c r="I123" s="48"/>
      <c r="J123" s="48"/>
      <c r="K123" s="48"/>
      <c r="P123" s="48"/>
    </row>
    <row r="124" spans="1:16" ht="19.5">
      <c r="A124" s="47"/>
      <c r="B124" s="47"/>
      <c r="C124" s="47"/>
      <c r="D124" s="48"/>
      <c r="E124" s="48"/>
      <c r="F124" s="48"/>
      <c r="G124" s="48"/>
      <c r="H124" s="48"/>
      <c r="I124" s="48"/>
      <c r="J124" s="48"/>
      <c r="K124" s="48"/>
      <c r="P124" s="48"/>
    </row>
    <row r="125" spans="1:16" ht="19.5">
      <c r="A125" s="47"/>
      <c r="B125" s="47"/>
      <c r="C125" s="47"/>
      <c r="D125" s="48"/>
      <c r="E125" s="48"/>
      <c r="F125" s="48"/>
      <c r="G125" s="48"/>
      <c r="H125" s="48"/>
      <c r="I125" s="48"/>
      <c r="J125" s="48"/>
      <c r="K125" s="48"/>
      <c r="P125" s="48"/>
    </row>
    <row r="126" spans="1:16" ht="19.5">
      <c r="A126" s="47"/>
      <c r="B126" s="47"/>
      <c r="C126" s="47"/>
      <c r="D126" s="48"/>
      <c r="E126" s="48"/>
      <c r="F126" s="48"/>
      <c r="G126" s="48"/>
      <c r="H126" s="48"/>
      <c r="I126" s="48"/>
      <c r="J126" s="48"/>
      <c r="K126" s="48"/>
      <c r="P126" s="48"/>
    </row>
    <row r="127" spans="1:16" ht="19.5">
      <c r="A127" s="47"/>
      <c r="B127" s="47"/>
      <c r="C127" s="47"/>
      <c r="D127" s="48"/>
      <c r="E127" s="48"/>
      <c r="F127" s="48"/>
      <c r="G127" s="48"/>
      <c r="H127" s="48"/>
      <c r="I127" s="48"/>
      <c r="J127" s="48"/>
      <c r="K127" s="48"/>
      <c r="P127" s="48"/>
    </row>
    <row r="128" spans="1:16" ht="19.5">
      <c r="A128" s="47"/>
      <c r="B128" s="47"/>
      <c r="C128" s="47"/>
      <c r="D128" s="48"/>
      <c r="E128" s="48"/>
      <c r="F128" s="48"/>
      <c r="G128" s="48"/>
      <c r="H128" s="48"/>
      <c r="I128" s="48"/>
      <c r="J128" s="48"/>
      <c r="K128" s="48"/>
      <c r="P128" s="48"/>
    </row>
    <row r="129" spans="1:16" ht="19.5">
      <c r="A129" s="47"/>
      <c r="B129" s="47"/>
      <c r="C129" s="47"/>
      <c r="D129" s="48"/>
      <c r="E129" s="48"/>
      <c r="F129" s="48"/>
      <c r="G129" s="48"/>
      <c r="H129" s="48"/>
      <c r="I129" s="48"/>
      <c r="J129" s="48"/>
      <c r="K129" s="48"/>
      <c r="P129" s="48"/>
    </row>
    <row r="130" spans="1:16" ht="19.5">
      <c r="A130" s="47"/>
      <c r="B130" s="47"/>
      <c r="C130" s="47"/>
      <c r="D130" s="48"/>
      <c r="E130" s="48"/>
      <c r="F130" s="48"/>
      <c r="G130" s="48"/>
      <c r="H130" s="48"/>
      <c r="I130" s="48"/>
      <c r="J130" s="48"/>
      <c r="K130" s="48"/>
      <c r="P130" s="48"/>
    </row>
    <row r="131" spans="1:16" ht="19.5">
      <c r="A131" s="47"/>
      <c r="B131" s="47"/>
      <c r="C131" s="47"/>
      <c r="D131" s="48"/>
      <c r="E131" s="48"/>
      <c r="F131" s="48"/>
      <c r="G131" s="48"/>
      <c r="H131" s="48"/>
      <c r="I131" s="48"/>
      <c r="J131" s="48"/>
      <c r="K131" s="48"/>
      <c r="P131" s="48"/>
    </row>
    <row r="132" spans="1:16" ht="19.5">
      <c r="A132" s="47"/>
      <c r="B132" s="47"/>
      <c r="C132" s="47"/>
      <c r="D132" s="48"/>
      <c r="E132" s="48"/>
      <c r="F132" s="48"/>
      <c r="G132" s="48"/>
      <c r="H132" s="48"/>
      <c r="I132" s="48"/>
      <c r="J132" s="48"/>
      <c r="K132" s="48"/>
      <c r="P132" s="48"/>
    </row>
    <row r="133" spans="1:16" ht="19.5">
      <c r="A133" s="47"/>
      <c r="B133" s="47"/>
      <c r="C133" s="47"/>
      <c r="D133" s="48"/>
      <c r="E133" s="48"/>
      <c r="F133" s="48"/>
      <c r="G133" s="48"/>
      <c r="H133" s="48"/>
      <c r="I133" s="48"/>
      <c r="J133" s="48"/>
      <c r="K133" s="48"/>
      <c r="P133" s="48"/>
    </row>
    <row r="134" spans="1:16" ht="19.5">
      <c r="A134" s="47"/>
      <c r="B134" s="47"/>
      <c r="C134" s="47"/>
      <c r="D134" s="48"/>
      <c r="E134" s="48"/>
      <c r="F134" s="48"/>
      <c r="G134" s="48"/>
      <c r="H134" s="48"/>
      <c r="I134" s="48"/>
      <c r="J134" s="48"/>
      <c r="K134" s="48"/>
      <c r="P134" s="48"/>
    </row>
    <row r="135" spans="1:16" ht="19.5">
      <c r="A135" s="47"/>
      <c r="B135" s="47"/>
      <c r="C135" s="47"/>
      <c r="D135" s="48"/>
      <c r="E135" s="48"/>
      <c r="F135" s="48"/>
      <c r="G135" s="48"/>
      <c r="H135" s="48"/>
      <c r="I135" s="48"/>
      <c r="J135" s="48"/>
      <c r="K135" s="48"/>
      <c r="P135" s="48"/>
    </row>
    <row r="136" spans="1:16" ht="19.5">
      <c r="A136" s="47"/>
      <c r="B136" s="47"/>
      <c r="C136" s="47"/>
      <c r="D136" s="48"/>
      <c r="E136" s="48"/>
      <c r="F136" s="48"/>
      <c r="G136" s="48"/>
      <c r="H136" s="48"/>
      <c r="I136" s="48"/>
      <c r="J136" s="48"/>
      <c r="K136" s="48"/>
      <c r="P136" s="48"/>
    </row>
    <row r="137" spans="1:16" ht="19.5">
      <c r="A137" s="47"/>
      <c r="B137" s="47"/>
      <c r="C137" s="47"/>
      <c r="D137" s="48"/>
      <c r="E137" s="48"/>
      <c r="F137" s="48"/>
      <c r="G137" s="48"/>
      <c r="H137" s="48"/>
      <c r="I137" s="48"/>
      <c r="J137" s="48"/>
      <c r="K137" s="48"/>
      <c r="P137" s="48"/>
    </row>
    <row r="138" spans="1:16" ht="19.5">
      <c r="A138" s="47"/>
      <c r="B138" s="47"/>
      <c r="C138" s="47"/>
      <c r="D138" s="48"/>
      <c r="E138" s="48"/>
      <c r="F138" s="48"/>
      <c r="G138" s="48"/>
      <c r="H138" s="48"/>
      <c r="I138" s="48"/>
      <c r="J138" s="48"/>
      <c r="K138" s="48"/>
      <c r="P138" s="48"/>
    </row>
    <row r="139" spans="1:16" ht="19.5">
      <c r="A139" s="47"/>
      <c r="B139" s="47"/>
      <c r="C139" s="47"/>
      <c r="D139" s="48"/>
      <c r="E139" s="48"/>
      <c r="F139" s="48"/>
      <c r="G139" s="48"/>
      <c r="H139" s="48"/>
      <c r="I139" s="48"/>
      <c r="J139" s="48"/>
      <c r="K139" s="48"/>
      <c r="P139" s="48"/>
    </row>
    <row r="140" spans="1:16" ht="19.5">
      <c r="A140" s="47"/>
      <c r="B140" s="47"/>
      <c r="C140" s="47"/>
      <c r="D140" s="48"/>
      <c r="E140" s="48"/>
      <c r="F140" s="48"/>
      <c r="G140" s="48"/>
      <c r="H140" s="48"/>
      <c r="I140" s="48"/>
      <c r="J140" s="48"/>
      <c r="K140" s="48"/>
      <c r="P140" s="48"/>
    </row>
    <row r="141" spans="1:16" ht="19.5">
      <c r="A141" s="47"/>
      <c r="B141" s="47"/>
      <c r="C141" s="47"/>
      <c r="D141" s="48"/>
      <c r="E141" s="48"/>
      <c r="F141" s="48"/>
      <c r="G141" s="48"/>
      <c r="H141" s="48"/>
      <c r="I141" s="48"/>
      <c r="J141" s="48"/>
      <c r="K141" s="48"/>
      <c r="P141" s="48"/>
    </row>
    <row r="142" spans="1:16" ht="19.5">
      <c r="A142" s="47"/>
      <c r="B142" s="47"/>
      <c r="C142" s="47"/>
      <c r="D142" s="48"/>
      <c r="E142" s="48"/>
      <c r="F142" s="48"/>
      <c r="G142" s="48"/>
      <c r="H142" s="48"/>
      <c r="I142" s="48"/>
      <c r="J142" s="48"/>
      <c r="K142" s="48"/>
      <c r="P142" s="48"/>
    </row>
    <row r="143" spans="1:16" ht="19.5">
      <c r="A143" s="47"/>
      <c r="B143" s="47"/>
      <c r="C143" s="47"/>
      <c r="D143" s="48"/>
      <c r="E143" s="48"/>
      <c r="F143" s="48"/>
      <c r="G143" s="48"/>
      <c r="H143" s="48"/>
      <c r="I143" s="48"/>
      <c r="J143" s="48"/>
      <c r="K143" s="48"/>
      <c r="P143" s="48"/>
    </row>
    <row r="144" spans="1:16" ht="19.5">
      <c r="A144" s="47"/>
      <c r="B144" s="47"/>
      <c r="C144" s="47"/>
      <c r="D144" s="48"/>
      <c r="E144" s="48"/>
      <c r="F144" s="48"/>
      <c r="G144" s="48"/>
      <c r="H144" s="48"/>
      <c r="I144" s="48"/>
      <c r="J144" s="48"/>
      <c r="K144" s="48"/>
      <c r="P144" s="48"/>
    </row>
    <row r="145" spans="1:16" ht="19.5">
      <c r="A145" s="47"/>
      <c r="B145" s="47"/>
      <c r="C145" s="47"/>
      <c r="D145" s="48"/>
      <c r="E145" s="48"/>
      <c r="F145" s="48"/>
      <c r="G145" s="48"/>
      <c r="H145" s="48"/>
      <c r="I145" s="48"/>
      <c r="J145" s="48"/>
      <c r="K145" s="48"/>
      <c r="P145" s="48"/>
    </row>
    <row r="146" spans="1:16" ht="19.5">
      <c r="A146" s="47"/>
      <c r="B146" s="47"/>
      <c r="C146" s="47"/>
      <c r="D146" s="48"/>
      <c r="E146" s="48"/>
      <c r="F146" s="48"/>
      <c r="G146" s="48"/>
      <c r="H146" s="48"/>
      <c r="I146" s="48"/>
      <c r="J146" s="48"/>
      <c r="K146" s="48"/>
      <c r="P146" s="48"/>
    </row>
    <row r="147" spans="1:16" ht="19.5">
      <c r="A147" s="47"/>
      <c r="B147" s="47"/>
      <c r="C147" s="47"/>
      <c r="D147" s="48"/>
      <c r="E147" s="48"/>
      <c r="F147" s="48"/>
      <c r="G147" s="48"/>
      <c r="H147" s="48"/>
      <c r="I147" s="48"/>
      <c r="J147" s="48"/>
      <c r="K147" s="48"/>
      <c r="P147" s="48"/>
    </row>
    <row r="148" spans="1:16" ht="19.5">
      <c r="A148" s="47"/>
      <c r="B148" s="47"/>
      <c r="C148" s="47"/>
      <c r="D148" s="48"/>
      <c r="E148" s="48"/>
      <c r="F148" s="48"/>
      <c r="G148" s="48"/>
      <c r="H148" s="48"/>
      <c r="I148" s="48"/>
      <c r="J148" s="48"/>
      <c r="K148" s="48"/>
      <c r="P148" s="48"/>
    </row>
    <row r="149" spans="1:16" ht="19.5">
      <c r="A149" s="47"/>
      <c r="B149" s="47"/>
      <c r="C149" s="47"/>
      <c r="D149" s="48"/>
      <c r="E149" s="48"/>
      <c r="F149" s="48"/>
      <c r="G149" s="48"/>
      <c r="H149" s="48"/>
      <c r="I149" s="48"/>
      <c r="J149" s="48"/>
      <c r="K149" s="48"/>
      <c r="P149" s="48"/>
    </row>
    <row r="150" spans="1:16" ht="19.5">
      <c r="A150" s="47"/>
      <c r="B150" s="47"/>
      <c r="C150" s="47"/>
      <c r="D150" s="48"/>
      <c r="E150" s="48"/>
      <c r="F150" s="48"/>
      <c r="G150" s="48"/>
      <c r="H150" s="48"/>
      <c r="I150" s="48"/>
      <c r="J150" s="48"/>
      <c r="K150" s="48"/>
      <c r="P150" s="48"/>
    </row>
    <row r="151" spans="1:16" ht="19.5">
      <c r="A151" s="47"/>
      <c r="B151" s="47"/>
      <c r="C151" s="47"/>
      <c r="D151" s="48"/>
      <c r="E151" s="48"/>
      <c r="F151" s="48"/>
      <c r="G151" s="48"/>
      <c r="H151" s="48"/>
      <c r="I151" s="48"/>
      <c r="J151" s="48"/>
      <c r="K151" s="48"/>
      <c r="P151" s="48"/>
    </row>
    <row r="152" spans="1:16" ht="19.5">
      <c r="A152" s="47"/>
      <c r="B152" s="47"/>
      <c r="C152" s="47"/>
      <c r="D152" s="48"/>
      <c r="E152" s="48"/>
      <c r="F152" s="48"/>
      <c r="G152" s="48"/>
      <c r="H152" s="48"/>
      <c r="I152" s="48"/>
      <c r="J152" s="48"/>
      <c r="K152" s="48"/>
      <c r="P152" s="48"/>
    </row>
    <row r="153" spans="1:16" ht="19.5">
      <c r="A153" s="47"/>
      <c r="B153" s="47"/>
      <c r="C153" s="47"/>
      <c r="D153" s="48"/>
      <c r="E153" s="48"/>
      <c r="F153" s="48"/>
      <c r="G153" s="48"/>
      <c r="H153" s="48"/>
      <c r="I153" s="48"/>
      <c r="J153" s="48"/>
      <c r="K153" s="48"/>
      <c r="P153" s="48"/>
    </row>
    <row r="154" spans="1:16" ht="19.5">
      <c r="A154" s="47"/>
      <c r="B154" s="47"/>
      <c r="C154" s="47"/>
      <c r="D154" s="48"/>
      <c r="E154" s="48"/>
      <c r="F154" s="48"/>
      <c r="G154" s="48"/>
      <c r="H154" s="48"/>
      <c r="I154" s="48"/>
      <c r="J154" s="48"/>
      <c r="K154" s="48"/>
      <c r="P154" s="48"/>
    </row>
    <row r="155" spans="1:16" ht="19.5">
      <c r="A155" s="47"/>
      <c r="B155" s="47"/>
      <c r="C155" s="47"/>
      <c r="D155" s="48"/>
      <c r="E155" s="48"/>
      <c r="F155" s="48"/>
      <c r="G155" s="48"/>
      <c r="H155" s="48"/>
      <c r="I155" s="48"/>
      <c r="J155" s="48"/>
      <c r="K155" s="48"/>
      <c r="P155" s="48"/>
    </row>
    <row r="156" spans="1:16" ht="19.5">
      <c r="A156" s="47"/>
      <c r="B156" s="47"/>
      <c r="C156" s="47"/>
      <c r="D156" s="48"/>
      <c r="E156" s="48"/>
      <c r="F156" s="48"/>
      <c r="G156" s="48"/>
      <c r="H156" s="48"/>
      <c r="I156" s="48"/>
      <c r="J156" s="48"/>
      <c r="K156" s="48"/>
      <c r="P156" s="48"/>
    </row>
    <row r="157" spans="1:16" ht="19.5">
      <c r="A157" s="47"/>
      <c r="B157" s="47"/>
      <c r="C157" s="47"/>
      <c r="D157" s="48"/>
      <c r="E157" s="48"/>
      <c r="F157" s="48"/>
      <c r="G157" s="48"/>
      <c r="H157" s="48"/>
      <c r="I157" s="48"/>
      <c r="J157" s="48"/>
      <c r="K157" s="48"/>
      <c r="P157" s="48"/>
    </row>
    <row r="158" spans="1:16" ht="19.5">
      <c r="A158" s="47"/>
      <c r="B158" s="47"/>
      <c r="C158" s="47"/>
      <c r="D158" s="48"/>
      <c r="E158" s="48"/>
      <c r="F158" s="48"/>
      <c r="G158" s="48"/>
      <c r="H158" s="48"/>
      <c r="I158" s="48"/>
      <c r="J158" s="48"/>
      <c r="K158" s="48"/>
      <c r="P158" s="48"/>
    </row>
    <row r="159" spans="1:16" ht="19.5">
      <c r="A159" s="47"/>
      <c r="B159" s="47"/>
      <c r="C159" s="47"/>
      <c r="D159" s="48"/>
      <c r="E159" s="48"/>
      <c r="F159" s="48"/>
      <c r="G159" s="48"/>
      <c r="H159" s="48"/>
      <c r="I159" s="48"/>
      <c r="J159" s="48"/>
      <c r="K159" s="48"/>
      <c r="P159" s="48"/>
    </row>
    <row r="160" spans="1:16" ht="19.5">
      <c r="A160" s="47"/>
      <c r="B160" s="47"/>
      <c r="C160" s="47"/>
      <c r="D160" s="48"/>
      <c r="E160" s="48"/>
      <c r="F160" s="48"/>
      <c r="G160" s="48"/>
      <c r="H160" s="48"/>
      <c r="I160" s="48"/>
      <c r="J160" s="48"/>
      <c r="K160" s="48"/>
      <c r="P160" s="48"/>
    </row>
    <row r="161" spans="1:16" ht="19.5">
      <c r="A161" s="47"/>
      <c r="B161" s="47"/>
      <c r="C161" s="47"/>
      <c r="D161" s="48"/>
      <c r="E161" s="48"/>
      <c r="F161" s="48"/>
      <c r="G161" s="48"/>
      <c r="H161" s="48"/>
      <c r="I161" s="48"/>
      <c r="J161" s="48"/>
      <c r="K161" s="48"/>
      <c r="P161" s="48"/>
    </row>
    <row r="162" spans="1:16" ht="19.5">
      <c r="A162" s="47"/>
      <c r="B162" s="47"/>
      <c r="C162" s="47"/>
      <c r="D162" s="48"/>
      <c r="E162" s="48"/>
      <c r="F162" s="48"/>
      <c r="G162" s="48"/>
      <c r="H162" s="48"/>
      <c r="I162" s="48"/>
      <c r="J162" s="48"/>
      <c r="K162" s="48"/>
      <c r="P162" s="48"/>
    </row>
    <row r="163" spans="1:16" ht="19.5">
      <c r="A163" s="47"/>
      <c r="B163" s="47"/>
      <c r="C163" s="47"/>
      <c r="D163" s="48"/>
      <c r="E163" s="48"/>
      <c r="F163" s="48"/>
      <c r="G163" s="48"/>
      <c r="H163" s="48"/>
      <c r="I163" s="48"/>
      <c r="J163" s="48"/>
      <c r="K163" s="48"/>
      <c r="P163" s="48"/>
    </row>
    <row r="164" spans="1:16" ht="19.5">
      <c r="A164" s="47"/>
      <c r="B164" s="47"/>
      <c r="C164" s="47"/>
      <c r="D164" s="48"/>
      <c r="E164" s="48"/>
      <c r="F164" s="48"/>
      <c r="G164" s="48"/>
      <c r="H164" s="48"/>
      <c r="I164" s="48"/>
      <c r="J164" s="48"/>
      <c r="K164" s="48"/>
      <c r="P164" s="48"/>
    </row>
    <row r="165" spans="1:16" ht="19.5">
      <c r="A165" s="47"/>
      <c r="B165" s="47"/>
      <c r="C165" s="47"/>
      <c r="D165" s="48"/>
      <c r="E165" s="48"/>
      <c r="F165" s="48"/>
      <c r="G165" s="48"/>
      <c r="H165" s="48"/>
      <c r="I165" s="48"/>
      <c r="J165" s="48"/>
      <c r="K165" s="48"/>
      <c r="P165" s="48"/>
    </row>
    <row r="166" spans="1:16" ht="19.5">
      <c r="A166" s="47"/>
      <c r="B166" s="47"/>
      <c r="C166" s="47"/>
      <c r="D166" s="48"/>
      <c r="E166" s="48"/>
      <c r="F166" s="48"/>
      <c r="G166" s="48"/>
      <c r="H166" s="48"/>
      <c r="I166" s="48"/>
      <c r="J166" s="48"/>
      <c r="K166" s="48"/>
      <c r="P166" s="48"/>
    </row>
    <row r="167" spans="1:16" ht="19.5">
      <c r="A167" s="47"/>
      <c r="B167" s="47"/>
      <c r="C167" s="47"/>
      <c r="D167" s="48"/>
      <c r="E167" s="48"/>
      <c r="F167" s="48"/>
      <c r="G167" s="48"/>
      <c r="H167" s="48"/>
      <c r="I167" s="48"/>
      <c r="J167" s="48"/>
      <c r="K167" s="48"/>
      <c r="P167" s="48"/>
    </row>
    <row r="168" spans="1:16" ht="19.5">
      <c r="A168" s="47"/>
      <c r="B168" s="47"/>
      <c r="C168" s="47"/>
      <c r="D168" s="48"/>
      <c r="E168" s="48"/>
      <c r="F168" s="48"/>
      <c r="G168" s="48"/>
      <c r="H168" s="48"/>
      <c r="I168" s="48"/>
      <c r="J168" s="48"/>
      <c r="K168" s="48"/>
      <c r="P168" s="48"/>
    </row>
    <row r="169" spans="1:16" ht="19.5">
      <c r="A169" s="47"/>
      <c r="B169" s="47"/>
      <c r="C169" s="47"/>
      <c r="D169" s="48"/>
      <c r="E169" s="48"/>
      <c r="F169" s="48"/>
      <c r="G169" s="48"/>
      <c r="H169" s="48"/>
      <c r="I169" s="48"/>
      <c r="J169" s="48"/>
      <c r="K169" s="48"/>
      <c r="P169" s="48"/>
    </row>
    <row r="170" spans="1:16" ht="19.5">
      <c r="A170" s="47"/>
      <c r="B170" s="47"/>
      <c r="C170" s="47"/>
      <c r="D170" s="48"/>
      <c r="E170" s="48"/>
      <c r="F170" s="48"/>
      <c r="G170" s="48"/>
      <c r="H170" s="48"/>
      <c r="I170" s="48"/>
      <c r="J170" s="48"/>
      <c r="K170" s="48"/>
      <c r="P170" s="48"/>
    </row>
    <row r="171" spans="1:16" ht="19.5">
      <c r="A171" s="47"/>
      <c r="B171" s="47"/>
      <c r="C171" s="47"/>
      <c r="D171" s="48"/>
      <c r="E171" s="48"/>
      <c r="F171" s="48"/>
      <c r="G171" s="48"/>
      <c r="H171" s="48"/>
      <c r="I171" s="48"/>
      <c r="J171" s="48"/>
      <c r="K171" s="48"/>
      <c r="P171" s="48"/>
    </row>
    <row r="172" spans="1:16" ht="19.5">
      <c r="A172" s="47"/>
      <c r="B172" s="47"/>
      <c r="C172" s="47"/>
      <c r="D172" s="48"/>
      <c r="E172" s="48"/>
      <c r="F172" s="48"/>
      <c r="G172" s="48"/>
      <c r="H172" s="48"/>
      <c r="I172" s="48"/>
      <c r="J172" s="48"/>
      <c r="K172" s="48"/>
      <c r="P172" s="48"/>
    </row>
    <row r="173" spans="1:16" ht="19.5">
      <c r="A173" s="47"/>
      <c r="B173" s="47"/>
      <c r="C173" s="47"/>
      <c r="D173" s="48"/>
      <c r="E173" s="48"/>
      <c r="F173" s="48"/>
      <c r="G173" s="48"/>
      <c r="H173" s="48"/>
      <c r="I173" s="48"/>
      <c r="J173" s="48"/>
      <c r="K173" s="48"/>
      <c r="P173" s="48"/>
    </row>
    <row r="174" spans="1:16" ht="19.5">
      <c r="A174" s="47"/>
      <c r="B174" s="47"/>
      <c r="C174" s="47"/>
      <c r="D174" s="48"/>
      <c r="E174" s="48"/>
      <c r="F174" s="48"/>
      <c r="G174" s="48"/>
      <c r="H174" s="48"/>
      <c r="I174" s="48"/>
      <c r="J174" s="48"/>
      <c r="K174" s="48"/>
      <c r="P174" s="48"/>
    </row>
    <row r="175" spans="1:16" ht="19.5">
      <c r="A175" s="47"/>
      <c r="B175" s="47"/>
      <c r="C175" s="47"/>
      <c r="D175" s="48"/>
      <c r="E175" s="48"/>
      <c r="F175" s="48"/>
      <c r="G175" s="48"/>
      <c r="H175" s="48"/>
      <c r="I175" s="48"/>
      <c r="J175" s="48"/>
      <c r="K175" s="48"/>
      <c r="P175" s="48"/>
    </row>
    <row r="176" spans="1:16" ht="19.5">
      <c r="A176" s="47"/>
      <c r="B176" s="47"/>
      <c r="C176" s="47"/>
      <c r="D176" s="48"/>
      <c r="E176" s="48"/>
      <c r="F176" s="48"/>
      <c r="G176" s="48"/>
      <c r="H176" s="48"/>
      <c r="I176" s="48"/>
      <c r="J176" s="48"/>
      <c r="K176" s="48"/>
      <c r="P176" s="48"/>
    </row>
    <row r="177" spans="1:16" ht="19.5">
      <c r="A177" s="47"/>
      <c r="B177" s="47"/>
      <c r="C177" s="47"/>
      <c r="D177" s="48"/>
      <c r="E177" s="48"/>
      <c r="F177" s="48"/>
      <c r="G177" s="48"/>
      <c r="H177" s="48"/>
      <c r="I177" s="48"/>
      <c r="J177" s="48"/>
      <c r="K177" s="48"/>
      <c r="P177" s="48"/>
    </row>
    <row r="178" spans="1:16" ht="19.5">
      <c r="A178" s="47"/>
      <c r="B178" s="47"/>
      <c r="C178" s="47"/>
      <c r="D178" s="48"/>
      <c r="E178" s="48"/>
      <c r="F178" s="48"/>
      <c r="G178" s="48"/>
      <c r="H178" s="48"/>
      <c r="I178" s="48"/>
      <c r="J178" s="48"/>
      <c r="K178" s="48"/>
      <c r="P178" s="48"/>
    </row>
    <row r="179" spans="1:16" ht="19.5">
      <c r="A179" s="47"/>
      <c r="B179" s="47"/>
      <c r="C179" s="47"/>
      <c r="D179" s="48"/>
      <c r="E179" s="48"/>
      <c r="F179" s="48"/>
      <c r="G179" s="48"/>
      <c r="H179" s="48"/>
      <c r="I179" s="48"/>
      <c r="J179" s="48"/>
      <c r="K179" s="48"/>
      <c r="P179" s="48"/>
    </row>
    <row r="180" spans="1:16" ht="19.5">
      <c r="A180" s="47"/>
      <c r="B180" s="47"/>
      <c r="C180" s="47"/>
      <c r="D180" s="48"/>
      <c r="E180" s="48"/>
      <c r="F180" s="48"/>
      <c r="G180" s="48"/>
      <c r="H180" s="48"/>
      <c r="I180" s="48"/>
      <c r="J180" s="48"/>
      <c r="K180" s="48"/>
      <c r="P180" s="48"/>
    </row>
    <row r="181" spans="1:16" ht="19.5">
      <c r="A181" s="47"/>
      <c r="B181" s="47"/>
      <c r="C181" s="47"/>
      <c r="D181" s="48"/>
      <c r="E181" s="48"/>
      <c r="F181" s="48"/>
      <c r="G181" s="48"/>
      <c r="H181" s="48"/>
      <c r="I181" s="48"/>
      <c r="J181" s="48"/>
      <c r="K181" s="48"/>
      <c r="P181" s="48"/>
    </row>
    <row r="182" spans="1:16" ht="19.5">
      <c r="A182" s="47"/>
      <c r="B182" s="47"/>
      <c r="C182" s="47"/>
      <c r="D182" s="48"/>
      <c r="E182" s="48"/>
      <c r="F182" s="48"/>
      <c r="G182" s="48"/>
      <c r="H182" s="48"/>
      <c r="I182" s="48"/>
      <c r="J182" s="48"/>
      <c r="K182" s="48"/>
      <c r="P182" s="48"/>
    </row>
    <row r="183" spans="1:16" ht="19.5">
      <c r="A183" s="47"/>
      <c r="B183" s="47"/>
      <c r="C183" s="47"/>
      <c r="D183" s="48"/>
      <c r="E183" s="48"/>
      <c r="F183" s="48"/>
      <c r="G183" s="48"/>
      <c r="H183" s="48"/>
      <c r="I183" s="48"/>
      <c r="J183" s="48"/>
      <c r="K183" s="48"/>
      <c r="P183" s="48"/>
    </row>
    <row r="184" spans="1:16" ht="19.5">
      <c r="A184" s="47"/>
      <c r="B184" s="47"/>
      <c r="C184" s="47"/>
      <c r="D184" s="48"/>
      <c r="E184" s="48"/>
      <c r="F184" s="48"/>
      <c r="G184" s="48"/>
      <c r="H184" s="48"/>
      <c r="I184" s="48"/>
      <c r="J184" s="48"/>
      <c r="K184" s="48"/>
      <c r="P184" s="48"/>
    </row>
    <row r="185" spans="1:16" ht="19.5">
      <c r="A185" s="47"/>
      <c r="B185" s="47"/>
      <c r="C185" s="47"/>
      <c r="D185" s="48"/>
      <c r="E185" s="48"/>
      <c r="F185" s="48"/>
      <c r="G185" s="48"/>
      <c r="H185" s="48"/>
      <c r="I185" s="48"/>
      <c r="J185" s="48"/>
      <c r="K185" s="48"/>
      <c r="P185" s="48"/>
    </row>
    <row r="186" spans="1:16" ht="19.5">
      <c r="A186" s="47"/>
      <c r="B186" s="47"/>
      <c r="C186" s="47"/>
      <c r="D186" s="48"/>
      <c r="E186" s="48"/>
      <c r="F186" s="48"/>
      <c r="G186" s="48"/>
      <c r="H186" s="48"/>
      <c r="I186" s="48"/>
      <c r="J186" s="48"/>
      <c r="K186" s="48"/>
      <c r="P186" s="48"/>
    </row>
    <row r="187" spans="1:16" ht="19.5">
      <c r="A187" s="47"/>
      <c r="B187" s="47"/>
      <c r="C187" s="47"/>
      <c r="D187" s="48"/>
      <c r="E187" s="48"/>
      <c r="F187" s="48"/>
      <c r="G187" s="48"/>
      <c r="H187" s="48"/>
      <c r="I187" s="48"/>
      <c r="J187" s="48"/>
      <c r="K187" s="48"/>
      <c r="P187" s="48"/>
    </row>
    <row r="188" spans="1:16" ht="19.5">
      <c r="A188" s="47"/>
      <c r="B188" s="47"/>
      <c r="C188" s="47"/>
      <c r="D188" s="48"/>
      <c r="E188" s="48"/>
      <c r="F188" s="48"/>
      <c r="G188" s="48"/>
      <c r="H188" s="48"/>
      <c r="I188" s="48"/>
      <c r="J188" s="48"/>
      <c r="K188" s="48"/>
      <c r="P188" s="48"/>
    </row>
    <row r="189" spans="1:16" ht="19.5">
      <c r="A189" s="47"/>
      <c r="B189" s="47"/>
      <c r="C189" s="47"/>
      <c r="D189" s="48"/>
      <c r="E189" s="48"/>
      <c r="F189" s="48"/>
      <c r="G189" s="48"/>
      <c r="H189" s="48"/>
      <c r="I189" s="48"/>
      <c r="J189" s="48"/>
      <c r="K189" s="48"/>
      <c r="P189" s="48"/>
    </row>
    <row r="190" spans="1:16" ht="19.5">
      <c r="A190" s="47"/>
      <c r="B190" s="47"/>
      <c r="C190" s="47"/>
      <c r="D190" s="48"/>
      <c r="E190" s="48"/>
      <c r="F190" s="48"/>
      <c r="G190" s="48"/>
      <c r="H190" s="48"/>
      <c r="I190" s="48"/>
      <c r="J190" s="48"/>
      <c r="K190" s="48"/>
      <c r="P190" s="48"/>
    </row>
    <row r="191" spans="1:16" ht="19.5">
      <c r="A191" s="47"/>
      <c r="B191" s="47"/>
      <c r="C191" s="47"/>
      <c r="D191" s="48"/>
      <c r="E191" s="48"/>
      <c r="F191" s="48"/>
      <c r="G191" s="48"/>
      <c r="H191" s="48"/>
      <c r="I191" s="48"/>
      <c r="J191" s="48"/>
      <c r="K191" s="48"/>
      <c r="P191" s="48"/>
    </row>
    <row r="192" spans="1:16" ht="19.5">
      <c r="A192" s="47"/>
      <c r="B192" s="47"/>
      <c r="C192" s="47"/>
      <c r="D192" s="48"/>
      <c r="E192" s="48"/>
      <c r="F192" s="48"/>
      <c r="G192" s="48"/>
      <c r="H192" s="48"/>
      <c r="I192" s="48"/>
      <c r="J192" s="48"/>
      <c r="K192" s="48"/>
      <c r="P192" s="48"/>
    </row>
    <row r="193" spans="1:16" ht="19.5">
      <c r="A193" s="47"/>
      <c r="B193" s="47"/>
      <c r="C193" s="47"/>
      <c r="D193" s="48"/>
      <c r="E193" s="48"/>
      <c r="F193" s="48"/>
      <c r="G193" s="48"/>
      <c r="H193" s="48"/>
      <c r="I193" s="48"/>
      <c r="J193" s="48"/>
      <c r="K193" s="48"/>
      <c r="P193" s="48"/>
    </row>
    <row r="194" spans="1:16" ht="19.5">
      <c r="A194" s="47"/>
      <c r="B194" s="47"/>
      <c r="C194" s="47"/>
      <c r="D194" s="48"/>
      <c r="E194" s="48"/>
      <c r="F194" s="48"/>
      <c r="G194" s="48"/>
      <c r="H194" s="48"/>
      <c r="I194" s="48"/>
      <c r="J194" s="48"/>
      <c r="K194" s="48"/>
      <c r="P194" s="48"/>
    </row>
    <row r="195" spans="1:16" ht="19.5">
      <c r="A195" s="47"/>
      <c r="B195" s="47"/>
      <c r="C195" s="47"/>
      <c r="D195" s="48"/>
      <c r="E195" s="48"/>
      <c r="F195" s="48"/>
      <c r="G195" s="48"/>
      <c r="H195" s="48"/>
      <c r="I195" s="48"/>
      <c r="J195" s="48"/>
      <c r="K195" s="48"/>
      <c r="P195" s="48"/>
    </row>
    <row r="196" spans="1:16" ht="19.5">
      <c r="A196" s="47"/>
      <c r="B196" s="47"/>
      <c r="C196" s="47"/>
      <c r="D196" s="48"/>
      <c r="E196" s="48"/>
      <c r="F196" s="48"/>
      <c r="G196" s="48"/>
      <c r="H196" s="48"/>
      <c r="I196" s="48"/>
      <c r="J196" s="48"/>
      <c r="K196" s="48"/>
      <c r="P196" s="48"/>
    </row>
    <row r="197" spans="1:16" ht="19.5">
      <c r="A197" s="47"/>
      <c r="B197" s="47"/>
      <c r="C197" s="47"/>
      <c r="D197" s="48"/>
      <c r="E197" s="48"/>
      <c r="F197" s="48"/>
      <c r="G197" s="48"/>
      <c r="H197" s="48"/>
      <c r="I197" s="48"/>
      <c r="J197" s="48"/>
      <c r="K197" s="48"/>
      <c r="P197" s="48"/>
    </row>
    <row r="198" spans="1:16" ht="19.5">
      <c r="A198" s="47"/>
      <c r="B198" s="47"/>
      <c r="C198" s="47"/>
      <c r="D198" s="48"/>
      <c r="E198" s="48"/>
      <c r="F198" s="48"/>
      <c r="G198" s="48"/>
      <c r="H198" s="48"/>
      <c r="I198" s="48"/>
      <c r="J198" s="48"/>
      <c r="K198" s="48"/>
      <c r="P198" s="48"/>
    </row>
    <row r="199" spans="1:16" ht="19.5">
      <c r="A199" s="47"/>
      <c r="B199" s="47"/>
      <c r="C199" s="47"/>
      <c r="D199" s="48"/>
      <c r="E199" s="48"/>
      <c r="F199" s="48"/>
      <c r="G199" s="48"/>
      <c r="H199" s="48"/>
      <c r="I199" s="48"/>
      <c r="J199" s="48"/>
      <c r="K199" s="48"/>
      <c r="P199" s="48"/>
    </row>
    <row r="200" spans="1:16" ht="19.5">
      <c r="A200" s="47"/>
      <c r="B200" s="47"/>
      <c r="C200" s="47"/>
      <c r="D200" s="48"/>
      <c r="E200" s="48"/>
      <c r="F200" s="48"/>
      <c r="G200" s="48"/>
      <c r="H200" s="48"/>
      <c r="I200" s="48"/>
      <c r="J200" s="48"/>
      <c r="K200" s="48"/>
      <c r="P200" s="48"/>
    </row>
    <row r="201" spans="1:16" ht="19.5">
      <c r="A201" s="47"/>
      <c r="B201" s="47"/>
      <c r="C201" s="47"/>
      <c r="D201" s="48"/>
      <c r="E201" s="48"/>
      <c r="F201" s="48"/>
      <c r="G201" s="48"/>
      <c r="H201" s="48"/>
      <c r="I201" s="48"/>
      <c r="J201" s="48"/>
      <c r="K201" s="48"/>
      <c r="P201" s="48"/>
    </row>
    <row r="202" spans="1:16" ht="19.5">
      <c r="A202" s="47"/>
      <c r="B202" s="47"/>
      <c r="C202" s="47"/>
      <c r="D202" s="48"/>
      <c r="E202" s="48"/>
      <c r="F202" s="48"/>
      <c r="G202" s="48"/>
      <c r="H202" s="48"/>
      <c r="I202" s="48"/>
      <c r="J202" s="48"/>
      <c r="K202" s="48"/>
      <c r="P202" s="48"/>
    </row>
    <row r="203" spans="1:16" ht="19.5">
      <c r="A203" s="47"/>
      <c r="B203" s="47"/>
      <c r="C203" s="47"/>
      <c r="D203" s="48"/>
      <c r="E203" s="48"/>
      <c r="F203" s="48"/>
      <c r="G203" s="48"/>
      <c r="H203" s="48"/>
      <c r="I203" s="48"/>
      <c r="J203" s="48"/>
      <c r="K203" s="48"/>
      <c r="P203" s="48"/>
    </row>
    <row r="204" spans="1:16" ht="19.5">
      <c r="A204" s="47"/>
      <c r="B204" s="47"/>
      <c r="C204" s="47"/>
      <c r="D204" s="48"/>
      <c r="E204" s="48"/>
      <c r="F204" s="48"/>
      <c r="G204" s="48"/>
      <c r="H204" s="48"/>
      <c r="I204" s="48"/>
      <c r="J204" s="48"/>
      <c r="K204" s="48"/>
      <c r="P204" s="48"/>
    </row>
    <row r="205" spans="1:16" ht="19.5">
      <c r="A205" s="47"/>
      <c r="B205" s="47"/>
      <c r="C205" s="47"/>
      <c r="D205" s="48"/>
      <c r="E205" s="48"/>
      <c r="F205" s="48"/>
      <c r="G205" s="48"/>
      <c r="H205" s="48"/>
      <c r="I205" s="48"/>
      <c r="J205" s="48"/>
      <c r="K205" s="48"/>
      <c r="P205" s="48"/>
    </row>
    <row r="206" spans="1:16" ht="19.5">
      <c r="A206" s="47"/>
      <c r="B206" s="47"/>
      <c r="C206" s="47"/>
      <c r="D206" s="48"/>
      <c r="E206" s="48"/>
      <c r="F206" s="48"/>
      <c r="G206" s="48"/>
      <c r="H206" s="48"/>
      <c r="I206" s="48"/>
      <c r="J206" s="48"/>
      <c r="K206" s="48"/>
      <c r="P206" s="48"/>
    </row>
    <row r="207" spans="1:16" ht="19.5">
      <c r="A207" s="47"/>
      <c r="B207" s="47"/>
      <c r="C207" s="47"/>
      <c r="D207" s="48"/>
      <c r="E207" s="48"/>
      <c r="F207" s="48"/>
      <c r="G207" s="48"/>
      <c r="H207" s="48"/>
      <c r="I207" s="48"/>
      <c r="J207" s="48"/>
      <c r="K207" s="48"/>
      <c r="P207" s="48"/>
    </row>
    <row r="208" spans="1:16" ht="19.5">
      <c r="A208" s="47"/>
      <c r="B208" s="47"/>
      <c r="C208" s="47"/>
      <c r="D208" s="48"/>
      <c r="E208" s="48"/>
      <c r="F208" s="48"/>
      <c r="G208" s="48"/>
      <c r="H208" s="48"/>
      <c r="I208" s="48"/>
      <c r="J208" s="48"/>
      <c r="K208" s="48"/>
      <c r="P208" s="48"/>
    </row>
    <row r="209" spans="1:16" ht="19.5">
      <c r="A209" s="47"/>
      <c r="B209" s="47"/>
      <c r="C209" s="47"/>
      <c r="D209" s="48"/>
      <c r="E209" s="48"/>
      <c r="F209" s="48"/>
      <c r="G209" s="48"/>
      <c r="H209" s="48"/>
      <c r="I209" s="48"/>
      <c r="J209" s="48"/>
      <c r="K209" s="48"/>
      <c r="P209" s="48"/>
    </row>
    <row r="210" spans="1:16" ht="19.5">
      <c r="A210" s="47"/>
      <c r="B210" s="47"/>
      <c r="C210" s="47"/>
      <c r="D210" s="48"/>
      <c r="E210" s="48"/>
      <c r="F210" s="48"/>
      <c r="G210" s="48"/>
      <c r="H210" s="48"/>
      <c r="I210" s="48"/>
      <c r="J210" s="48"/>
      <c r="K210" s="48"/>
      <c r="P210" s="48"/>
    </row>
    <row r="211" spans="1:16" ht="19.5">
      <c r="A211" s="47"/>
      <c r="B211" s="47"/>
      <c r="C211" s="47"/>
      <c r="D211" s="48"/>
      <c r="E211" s="48"/>
      <c r="F211" s="48"/>
      <c r="G211" s="48"/>
      <c r="H211" s="48"/>
      <c r="I211" s="48"/>
      <c r="J211" s="48"/>
      <c r="K211" s="48"/>
      <c r="P211" s="48"/>
    </row>
    <row r="212" spans="1:16" ht="19.5">
      <c r="A212" s="47"/>
      <c r="B212" s="47"/>
      <c r="C212" s="47"/>
      <c r="D212" s="48"/>
      <c r="E212" s="48"/>
      <c r="F212" s="48"/>
      <c r="G212" s="48"/>
      <c r="H212" s="48"/>
      <c r="I212" s="48"/>
      <c r="J212" s="48"/>
      <c r="K212" s="48"/>
      <c r="P212" s="48"/>
    </row>
    <row r="213" spans="1:16" ht="19.5">
      <c r="A213" s="47"/>
      <c r="B213" s="47"/>
      <c r="C213" s="47"/>
      <c r="D213" s="48"/>
      <c r="E213" s="48"/>
      <c r="F213" s="48"/>
      <c r="G213" s="48"/>
      <c r="H213" s="48"/>
      <c r="I213" s="48"/>
      <c r="J213" s="48"/>
      <c r="K213" s="48"/>
      <c r="P213" s="48"/>
    </row>
    <row r="214" spans="1:16" ht="19.5">
      <c r="A214" s="47"/>
      <c r="B214" s="47"/>
      <c r="C214" s="47"/>
      <c r="D214" s="48"/>
      <c r="E214" s="48"/>
      <c r="F214" s="48"/>
      <c r="G214" s="48"/>
      <c r="H214" s="48"/>
      <c r="I214" s="48"/>
      <c r="J214" s="48"/>
      <c r="K214" s="48"/>
      <c r="P214" s="48"/>
    </row>
    <row r="215" spans="1:16" ht="19.5">
      <c r="A215" s="47"/>
      <c r="B215" s="47"/>
      <c r="C215" s="47"/>
      <c r="D215" s="48"/>
      <c r="E215" s="48"/>
      <c r="F215" s="48"/>
      <c r="G215" s="48"/>
      <c r="H215" s="48"/>
      <c r="I215" s="48"/>
      <c r="J215" s="48"/>
      <c r="K215" s="48"/>
      <c r="P215" s="48"/>
    </row>
    <row r="216" spans="1:16" ht="19.5">
      <c r="A216" s="47"/>
      <c r="B216" s="47"/>
      <c r="C216" s="47"/>
      <c r="D216" s="48"/>
      <c r="E216" s="48"/>
      <c r="F216" s="48"/>
      <c r="G216" s="48"/>
      <c r="H216" s="48"/>
      <c r="I216" s="48"/>
      <c r="J216" s="48"/>
      <c r="K216" s="48"/>
      <c r="P216" s="48"/>
    </row>
    <row r="217" spans="1:16" ht="19.5">
      <c r="A217" s="47"/>
      <c r="B217" s="47"/>
      <c r="C217" s="47"/>
      <c r="D217" s="48"/>
      <c r="E217" s="48"/>
      <c r="F217" s="48"/>
      <c r="G217" s="48"/>
      <c r="H217" s="48"/>
      <c r="I217" s="48"/>
      <c r="J217" s="48"/>
      <c r="K217" s="48"/>
      <c r="P217" s="48"/>
    </row>
    <row r="218" spans="1:16" ht="19.5">
      <c r="A218" s="47"/>
      <c r="B218" s="47"/>
      <c r="C218" s="47"/>
      <c r="D218" s="48"/>
      <c r="E218" s="48"/>
      <c r="F218" s="48"/>
      <c r="G218" s="48"/>
      <c r="H218" s="48"/>
      <c r="I218" s="48"/>
      <c r="J218" s="48"/>
      <c r="K218" s="48"/>
      <c r="P218" s="48"/>
    </row>
    <row r="219" spans="1:16" ht="19.5">
      <c r="A219" s="47"/>
      <c r="B219" s="47"/>
      <c r="C219" s="47"/>
      <c r="D219" s="48"/>
      <c r="E219" s="48"/>
      <c r="F219" s="48"/>
      <c r="G219" s="48"/>
      <c r="H219" s="48"/>
      <c r="I219" s="48"/>
      <c r="J219" s="48"/>
      <c r="K219" s="48"/>
      <c r="P219" s="48"/>
    </row>
    <row r="220" spans="1:16" ht="19.5">
      <c r="A220" s="47"/>
      <c r="B220" s="47"/>
      <c r="C220" s="47"/>
      <c r="D220" s="48"/>
      <c r="E220" s="48"/>
      <c r="F220" s="48"/>
      <c r="G220" s="48"/>
      <c r="H220" s="48"/>
      <c r="I220" s="48"/>
      <c r="J220" s="48"/>
      <c r="K220" s="48"/>
      <c r="P220" s="48"/>
    </row>
    <row r="221" spans="1:16" ht="19.5">
      <c r="A221" s="47"/>
      <c r="B221" s="47"/>
      <c r="C221" s="47"/>
      <c r="D221" s="48"/>
      <c r="E221" s="48"/>
      <c r="F221" s="48"/>
      <c r="G221" s="48"/>
      <c r="H221" s="48"/>
      <c r="I221" s="48"/>
      <c r="J221" s="48"/>
      <c r="K221" s="48"/>
      <c r="P221" s="48"/>
    </row>
    <row r="222" spans="1:16" ht="19.5">
      <c r="A222" s="47"/>
      <c r="B222" s="47"/>
      <c r="C222" s="47"/>
      <c r="D222" s="48"/>
      <c r="E222" s="48"/>
      <c r="F222" s="48"/>
      <c r="G222" s="48"/>
      <c r="H222" s="48"/>
      <c r="I222" s="48"/>
      <c r="J222" s="48"/>
      <c r="K222" s="48"/>
      <c r="P222" s="48"/>
    </row>
    <row r="223" spans="1:16" ht="19.5">
      <c r="A223" s="47"/>
      <c r="B223" s="47"/>
      <c r="C223" s="47"/>
      <c r="D223" s="48"/>
      <c r="E223" s="48"/>
      <c r="F223" s="48"/>
      <c r="G223" s="48"/>
      <c r="H223" s="48"/>
      <c r="I223" s="48"/>
      <c r="J223" s="48"/>
      <c r="K223" s="48"/>
      <c r="P223" s="48"/>
    </row>
    <row r="224" spans="1:16" ht="19.5">
      <c r="A224" s="47"/>
      <c r="B224" s="47"/>
      <c r="C224" s="47"/>
      <c r="D224" s="48"/>
      <c r="E224" s="48"/>
      <c r="F224" s="48"/>
      <c r="G224" s="48"/>
      <c r="H224" s="48"/>
      <c r="I224" s="48"/>
      <c r="J224" s="48"/>
      <c r="K224" s="48"/>
      <c r="P224" s="48"/>
    </row>
    <row r="225" spans="1:16" ht="19.5">
      <c r="A225" s="47"/>
      <c r="B225" s="47"/>
      <c r="C225" s="47"/>
      <c r="D225" s="48"/>
      <c r="E225" s="48"/>
      <c r="F225" s="48"/>
      <c r="G225" s="48"/>
      <c r="H225" s="48"/>
      <c r="I225" s="48"/>
      <c r="J225" s="48"/>
      <c r="K225" s="48"/>
      <c r="P225" s="48"/>
    </row>
    <row r="226" spans="1:16" ht="19.5">
      <c r="A226" s="47"/>
      <c r="B226" s="47"/>
      <c r="C226" s="47"/>
      <c r="D226" s="48"/>
      <c r="E226" s="48"/>
      <c r="F226" s="48"/>
      <c r="G226" s="48"/>
      <c r="H226" s="48"/>
      <c r="I226" s="48"/>
      <c r="J226" s="48"/>
      <c r="K226" s="48"/>
      <c r="P226" s="48"/>
    </row>
    <row r="227" spans="1:16" ht="19.5">
      <c r="A227" s="47"/>
      <c r="B227" s="47"/>
      <c r="C227" s="47"/>
      <c r="D227" s="48"/>
      <c r="E227" s="48"/>
      <c r="F227" s="48"/>
      <c r="G227" s="48"/>
      <c r="H227" s="48"/>
      <c r="I227" s="48"/>
      <c r="J227" s="48"/>
      <c r="K227" s="48"/>
      <c r="P227" s="48"/>
    </row>
    <row r="228" spans="1:16" ht="19.5">
      <c r="A228" s="47"/>
      <c r="B228" s="47"/>
      <c r="C228" s="47"/>
      <c r="D228" s="48"/>
      <c r="E228" s="48"/>
      <c r="F228" s="48"/>
      <c r="G228" s="48"/>
      <c r="H228" s="48"/>
      <c r="I228" s="48"/>
      <c r="J228" s="48"/>
      <c r="K228" s="48"/>
      <c r="P228" s="48"/>
    </row>
    <row r="229" spans="1:16" ht="19.5">
      <c r="A229" s="47"/>
      <c r="B229" s="47"/>
      <c r="C229" s="47"/>
      <c r="D229" s="48"/>
      <c r="E229" s="48"/>
      <c r="F229" s="48"/>
      <c r="G229" s="48"/>
      <c r="H229" s="48"/>
      <c r="I229" s="48"/>
      <c r="J229" s="48"/>
      <c r="K229" s="48"/>
      <c r="P229" s="48"/>
    </row>
    <row r="230" spans="1:16" ht="19.5">
      <c r="A230" s="47"/>
      <c r="B230" s="47"/>
      <c r="C230" s="47"/>
      <c r="D230" s="48"/>
      <c r="E230" s="48"/>
      <c r="F230" s="48"/>
      <c r="G230" s="48"/>
      <c r="H230" s="48"/>
      <c r="I230" s="48"/>
      <c r="J230" s="48"/>
      <c r="K230" s="48"/>
      <c r="P230" s="48"/>
    </row>
    <row r="231" spans="1:16" ht="19.5">
      <c r="A231" s="47"/>
      <c r="B231" s="47"/>
      <c r="C231" s="47"/>
      <c r="D231" s="48"/>
      <c r="E231" s="48"/>
      <c r="F231" s="48"/>
      <c r="G231" s="48"/>
      <c r="H231" s="48"/>
      <c r="I231" s="48"/>
      <c r="J231" s="48"/>
      <c r="K231" s="48"/>
      <c r="P231" s="48"/>
    </row>
    <row r="232" spans="1:16" ht="19.5">
      <c r="A232" s="47"/>
      <c r="B232" s="47"/>
      <c r="C232" s="47"/>
      <c r="D232" s="48"/>
      <c r="E232" s="48"/>
      <c r="F232" s="48"/>
      <c r="G232" s="48"/>
      <c r="H232" s="48"/>
      <c r="I232" s="48"/>
      <c r="J232" s="48"/>
      <c r="K232" s="48"/>
      <c r="P232" s="48"/>
    </row>
    <row r="233" spans="1:16" ht="19.5">
      <c r="A233" s="47"/>
      <c r="B233" s="47"/>
      <c r="C233" s="47"/>
      <c r="D233" s="48"/>
      <c r="E233" s="48"/>
      <c r="F233" s="48"/>
      <c r="G233" s="48"/>
      <c r="H233" s="48"/>
      <c r="I233" s="48"/>
      <c r="J233" s="48"/>
      <c r="K233" s="48"/>
      <c r="P233" s="48"/>
    </row>
    <row r="234" spans="1:16" ht="19.5">
      <c r="A234" s="47"/>
      <c r="B234" s="47"/>
      <c r="C234" s="47"/>
      <c r="D234" s="48"/>
      <c r="E234" s="48"/>
      <c r="F234" s="48"/>
      <c r="G234" s="48"/>
      <c r="H234" s="48"/>
      <c r="I234" s="48"/>
      <c r="J234" s="48"/>
      <c r="K234" s="48"/>
      <c r="P234" s="48"/>
    </row>
    <row r="235" spans="1:16" ht="19.5">
      <c r="A235" s="47"/>
      <c r="B235" s="47"/>
      <c r="C235" s="47"/>
      <c r="D235" s="48"/>
      <c r="E235" s="48"/>
      <c r="F235" s="48"/>
      <c r="G235" s="48"/>
      <c r="H235" s="48"/>
      <c r="I235" s="48"/>
      <c r="J235" s="48"/>
      <c r="K235" s="48"/>
      <c r="P235" s="48"/>
    </row>
    <row r="236" spans="1:16" ht="19.5">
      <c r="A236" s="47"/>
      <c r="B236" s="47"/>
      <c r="C236" s="47"/>
      <c r="D236" s="48"/>
      <c r="E236" s="48"/>
      <c r="F236" s="48"/>
      <c r="G236" s="48"/>
      <c r="H236" s="48"/>
      <c r="I236" s="48"/>
      <c r="J236" s="48"/>
      <c r="K236" s="48"/>
      <c r="P236" s="48"/>
    </row>
    <row r="237" spans="1:16" ht="19.5">
      <c r="A237" s="47"/>
      <c r="B237" s="47"/>
      <c r="C237" s="47"/>
      <c r="D237" s="48"/>
      <c r="E237" s="48"/>
      <c r="F237" s="48"/>
      <c r="G237" s="48"/>
      <c r="H237" s="48"/>
      <c r="I237" s="48"/>
      <c r="J237" s="48"/>
      <c r="K237" s="48"/>
      <c r="P237" s="48"/>
    </row>
    <row r="238" spans="1:16" ht="19.5">
      <c r="A238" s="47"/>
      <c r="B238" s="47"/>
      <c r="C238" s="47"/>
      <c r="D238" s="48"/>
      <c r="E238" s="48"/>
      <c r="F238" s="48"/>
      <c r="G238" s="48"/>
      <c r="H238" s="48"/>
      <c r="I238" s="48"/>
      <c r="J238" s="48"/>
      <c r="K238" s="48"/>
      <c r="P238" s="48"/>
    </row>
    <row r="239" spans="1:16" ht="19.5">
      <c r="A239" s="47"/>
      <c r="B239" s="47"/>
      <c r="C239" s="47"/>
      <c r="D239" s="48"/>
      <c r="E239" s="48"/>
      <c r="F239" s="48"/>
      <c r="G239" s="48"/>
      <c r="H239" s="48"/>
      <c r="I239" s="48"/>
      <c r="J239" s="48"/>
      <c r="K239" s="48"/>
      <c r="P239" s="48"/>
    </row>
    <row r="240" spans="1:16" ht="19.5">
      <c r="A240" s="47"/>
      <c r="B240" s="47"/>
      <c r="C240" s="47"/>
      <c r="D240" s="48"/>
      <c r="E240" s="48"/>
      <c r="F240" s="48"/>
      <c r="G240" s="48"/>
      <c r="H240" s="48"/>
      <c r="I240" s="48"/>
      <c r="J240" s="48"/>
      <c r="K240" s="48"/>
      <c r="P240" s="48"/>
    </row>
    <row r="241" spans="1:16" ht="19.5">
      <c r="A241" s="47"/>
      <c r="B241" s="47"/>
      <c r="C241" s="47"/>
      <c r="D241" s="48"/>
      <c r="E241" s="48"/>
      <c r="F241" s="48"/>
      <c r="G241" s="48"/>
      <c r="H241" s="48"/>
      <c r="I241" s="48"/>
      <c r="J241" s="48"/>
      <c r="K241" s="48"/>
      <c r="P241" s="48"/>
    </row>
    <row r="242" spans="1:16" ht="19.5">
      <c r="A242" s="47"/>
      <c r="B242" s="47"/>
      <c r="C242" s="47"/>
      <c r="D242" s="48"/>
      <c r="E242" s="48"/>
      <c r="F242" s="48"/>
      <c r="G242" s="48"/>
      <c r="H242" s="48"/>
      <c r="I242" s="48"/>
      <c r="J242" s="48"/>
      <c r="K242" s="48"/>
      <c r="P242" s="48"/>
    </row>
    <row r="243" spans="1:16" ht="19.5">
      <c r="A243" s="47"/>
      <c r="B243" s="47"/>
      <c r="C243" s="47"/>
      <c r="D243" s="48"/>
      <c r="E243" s="48"/>
      <c r="F243" s="48"/>
      <c r="G243" s="48"/>
      <c r="H243" s="48"/>
      <c r="I243" s="48"/>
      <c r="J243" s="48"/>
      <c r="K243" s="48"/>
      <c r="P243" s="48"/>
    </row>
    <row r="244" spans="1:16" ht="19.5">
      <c r="A244" s="47"/>
      <c r="B244" s="47"/>
      <c r="C244" s="47"/>
      <c r="D244" s="48"/>
      <c r="E244" s="48"/>
      <c r="F244" s="48"/>
      <c r="G244" s="48"/>
      <c r="H244" s="48"/>
      <c r="I244" s="48"/>
      <c r="J244" s="48"/>
      <c r="K244" s="48"/>
      <c r="P244" s="48"/>
    </row>
    <row r="245" spans="1:16" ht="19.5">
      <c r="A245" s="47"/>
      <c r="B245" s="47"/>
      <c r="C245" s="47"/>
      <c r="D245" s="48"/>
      <c r="E245" s="48"/>
      <c r="F245" s="48"/>
      <c r="G245" s="48"/>
      <c r="H245" s="48"/>
      <c r="I245" s="48"/>
      <c r="J245" s="48"/>
      <c r="K245" s="48"/>
      <c r="P245" s="48"/>
    </row>
    <row r="246" spans="1:16" ht="19.5">
      <c r="A246" s="47"/>
      <c r="B246" s="47"/>
      <c r="C246" s="47"/>
      <c r="D246" s="48"/>
      <c r="E246" s="48"/>
      <c r="F246" s="48"/>
      <c r="G246" s="48"/>
      <c r="H246" s="48"/>
      <c r="I246" s="48"/>
      <c r="J246" s="48"/>
      <c r="K246" s="48"/>
      <c r="P246" s="48"/>
    </row>
    <row r="247" spans="1:16" ht="19.5">
      <c r="A247" s="47"/>
      <c r="B247" s="47"/>
      <c r="C247" s="47"/>
      <c r="D247" s="48"/>
      <c r="E247" s="48"/>
      <c r="F247" s="48"/>
      <c r="G247" s="48"/>
      <c r="H247" s="48"/>
      <c r="I247" s="48"/>
      <c r="J247" s="48"/>
      <c r="K247" s="48"/>
      <c r="P247" s="48"/>
    </row>
    <row r="248" spans="1:16" ht="19.5">
      <c r="A248" s="47"/>
      <c r="B248" s="47"/>
      <c r="C248" s="47"/>
      <c r="D248" s="48"/>
      <c r="E248" s="48"/>
      <c r="F248" s="48"/>
      <c r="G248" s="48"/>
      <c r="H248" s="48"/>
      <c r="I248" s="48"/>
      <c r="J248" s="48"/>
      <c r="K248" s="48"/>
      <c r="P248" s="48"/>
    </row>
    <row r="249" spans="1:16" ht="19.5">
      <c r="A249" s="47"/>
      <c r="B249" s="47"/>
      <c r="C249" s="47"/>
      <c r="D249" s="48"/>
      <c r="E249" s="48"/>
      <c r="F249" s="48"/>
      <c r="G249" s="48"/>
      <c r="H249" s="48"/>
      <c r="I249" s="48"/>
      <c r="J249" s="48"/>
      <c r="K249" s="48"/>
      <c r="P249" s="48"/>
    </row>
    <row r="250" spans="1:16" ht="19.5">
      <c r="A250" s="47"/>
      <c r="B250" s="47"/>
      <c r="C250" s="47"/>
      <c r="D250" s="48"/>
      <c r="E250" s="48"/>
      <c r="F250" s="48"/>
      <c r="G250" s="48"/>
      <c r="H250" s="48"/>
      <c r="I250" s="48"/>
      <c r="J250" s="48"/>
      <c r="K250" s="48"/>
      <c r="P250" s="48"/>
    </row>
    <row r="251" spans="1:16" ht="19.5">
      <c r="A251" s="47"/>
      <c r="B251" s="47"/>
      <c r="C251" s="47"/>
      <c r="D251" s="48"/>
      <c r="E251" s="48"/>
      <c r="F251" s="48"/>
      <c r="G251" s="48"/>
      <c r="H251" s="48"/>
      <c r="I251" s="48"/>
      <c r="J251" s="48"/>
      <c r="K251" s="48"/>
      <c r="P251" s="48"/>
    </row>
    <row r="252" spans="1:16" ht="19.5">
      <c r="A252" s="47"/>
      <c r="B252" s="47"/>
      <c r="C252" s="47"/>
      <c r="D252" s="48"/>
      <c r="E252" s="48"/>
      <c r="F252" s="48"/>
      <c r="G252" s="48"/>
      <c r="H252" s="48"/>
      <c r="I252" s="48"/>
      <c r="J252" s="48"/>
      <c r="K252" s="48"/>
      <c r="P252" s="48"/>
    </row>
    <row r="253" spans="1:16" ht="19.5">
      <c r="A253" s="47"/>
      <c r="B253" s="47"/>
      <c r="C253" s="47"/>
      <c r="D253" s="48"/>
      <c r="E253" s="48"/>
      <c r="F253" s="48"/>
      <c r="G253" s="48"/>
      <c r="H253" s="48"/>
      <c r="I253" s="48"/>
      <c r="J253" s="48"/>
      <c r="K253" s="48"/>
      <c r="P253" s="48"/>
    </row>
    <row r="254" spans="1:16" ht="19.5">
      <c r="A254" s="47"/>
      <c r="B254" s="47"/>
      <c r="C254" s="47"/>
      <c r="D254" s="48"/>
      <c r="E254" s="48"/>
      <c r="F254" s="48"/>
      <c r="G254" s="48"/>
      <c r="H254" s="48"/>
      <c r="I254" s="48"/>
      <c r="J254" s="48"/>
      <c r="K254" s="48"/>
      <c r="P254" s="48"/>
    </row>
    <row r="255" spans="1:16" ht="19.5">
      <c r="A255" s="47"/>
      <c r="B255" s="47"/>
      <c r="C255" s="47"/>
      <c r="D255" s="48"/>
      <c r="E255" s="48"/>
      <c r="F255" s="48"/>
      <c r="G255" s="48"/>
      <c r="H255" s="48"/>
      <c r="I255" s="48"/>
      <c r="J255" s="48"/>
      <c r="K255" s="48"/>
      <c r="P255" s="48"/>
    </row>
    <row r="256" spans="1:16" ht="19.5">
      <c r="A256" s="47"/>
      <c r="B256" s="47"/>
      <c r="C256" s="47"/>
      <c r="D256" s="48"/>
      <c r="E256" s="48"/>
      <c r="F256" s="48"/>
      <c r="G256" s="48"/>
      <c r="H256" s="48"/>
      <c r="I256" s="48"/>
      <c r="J256" s="48"/>
      <c r="K256" s="48"/>
      <c r="P256" s="48"/>
    </row>
    <row r="257" spans="1:16" ht="19.5">
      <c r="A257" s="47"/>
      <c r="B257" s="47"/>
      <c r="C257" s="47"/>
      <c r="D257" s="48"/>
      <c r="E257" s="48"/>
      <c r="F257" s="48"/>
      <c r="G257" s="48"/>
      <c r="H257" s="48"/>
      <c r="I257" s="48"/>
      <c r="J257" s="48"/>
      <c r="K257" s="48"/>
      <c r="P257" s="48"/>
    </row>
    <row r="258" spans="1:16" ht="19.5">
      <c r="A258" s="47"/>
      <c r="B258" s="47"/>
      <c r="C258" s="47"/>
      <c r="D258" s="48"/>
      <c r="E258" s="48"/>
      <c r="F258" s="48"/>
      <c r="G258" s="48"/>
      <c r="H258" s="48"/>
      <c r="I258" s="48"/>
      <c r="J258" s="48"/>
      <c r="K258" s="48"/>
      <c r="P258" s="48"/>
    </row>
    <row r="259" spans="1:16" ht="19.5">
      <c r="A259" s="47"/>
      <c r="B259" s="47"/>
      <c r="C259" s="47"/>
      <c r="D259" s="48"/>
      <c r="E259" s="48"/>
      <c r="F259" s="48"/>
      <c r="G259" s="48"/>
      <c r="H259" s="48"/>
      <c r="I259" s="48"/>
      <c r="J259" s="48"/>
      <c r="K259" s="48"/>
      <c r="P259" s="48"/>
    </row>
    <row r="260" spans="1:16" ht="19.5">
      <c r="A260" s="47"/>
      <c r="B260" s="47"/>
      <c r="C260" s="47"/>
      <c r="D260" s="48"/>
      <c r="E260" s="48"/>
      <c r="F260" s="48"/>
      <c r="G260" s="48"/>
      <c r="H260" s="48"/>
      <c r="I260" s="48"/>
      <c r="J260" s="48"/>
      <c r="K260" s="48"/>
      <c r="P260" s="48"/>
    </row>
    <row r="261" spans="1:16" ht="19.5">
      <c r="A261" s="47"/>
      <c r="B261" s="47"/>
      <c r="C261" s="47"/>
      <c r="D261" s="48"/>
      <c r="E261" s="48"/>
      <c r="F261" s="48"/>
      <c r="G261" s="48"/>
      <c r="H261" s="48"/>
      <c r="I261" s="48"/>
      <c r="J261" s="48"/>
      <c r="K261" s="48"/>
      <c r="P261" s="48"/>
    </row>
    <row r="262" spans="1:16" ht="19.5">
      <c r="A262" s="47"/>
      <c r="B262" s="47"/>
      <c r="C262" s="47"/>
      <c r="D262" s="48"/>
      <c r="E262" s="48"/>
      <c r="F262" s="48"/>
      <c r="G262" s="48"/>
      <c r="H262" s="48"/>
      <c r="I262" s="48"/>
      <c r="J262" s="48"/>
      <c r="K262" s="48"/>
      <c r="P262" s="48"/>
    </row>
    <row r="263" spans="1:16" ht="19.5">
      <c r="A263" s="47"/>
      <c r="B263" s="47"/>
      <c r="C263" s="47"/>
      <c r="D263" s="48"/>
      <c r="E263" s="48"/>
      <c r="F263" s="48"/>
      <c r="G263" s="48"/>
      <c r="H263" s="48"/>
      <c r="I263" s="48"/>
      <c r="J263" s="48"/>
      <c r="K263" s="48"/>
      <c r="P263" s="48"/>
    </row>
    <row r="264" spans="1:16" ht="19.5">
      <c r="A264" s="47"/>
      <c r="B264" s="47"/>
      <c r="C264" s="47"/>
      <c r="D264" s="48"/>
      <c r="E264" s="48"/>
      <c r="F264" s="48"/>
      <c r="G264" s="48"/>
      <c r="H264" s="48"/>
      <c r="I264" s="48"/>
      <c r="J264" s="48"/>
      <c r="K264" s="48"/>
      <c r="P264" s="48"/>
    </row>
    <row r="265" spans="1:16" ht="19.5">
      <c r="A265" s="47"/>
      <c r="B265" s="47"/>
      <c r="C265" s="47"/>
      <c r="D265" s="48"/>
      <c r="E265" s="48"/>
      <c r="F265" s="48"/>
      <c r="G265" s="48"/>
      <c r="H265" s="48"/>
      <c r="I265" s="48"/>
      <c r="J265" s="48"/>
      <c r="K265" s="48"/>
      <c r="P265" s="48"/>
    </row>
    <row r="266" spans="1:16" ht="19.5">
      <c r="A266" s="47"/>
      <c r="B266" s="47"/>
      <c r="C266" s="47"/>
      <c r="D266" s="48"/>
      <c r="E266" s="48"/>
      <c r="F266" s="48"/>
      <c r="G266" s="48"/>
      <c r="H266" s="48"/>
      <c r="I266" s="48"/>
      <c r="J266" s="48"/>
      <c r="K266" s="48"/>
      <c r="P266" s="48"/>
    </row>
    <row r="267" spans="1:16" ht="19.5">
      <c r="A267" s="47"/>
      <c r="B267" s="47"/>
      <c r="C267" s="47"/>
      <c r="D267" s="48"/>
      <c r="E267" s="48"/>
      <c r="F267" s="48"/>
      <c r="G267" s="48"/>
      <c r="H267" s="48"/>
      <c r="I267" s="48"/>
      <c r="J267" s="48"/>
      <c r="K267" s="48"/>
      <c r="P267" s="48"/>
    </row>
    <row r="268" spans="1:16" ht="19.5">
      <c r="A268" s="47"/>
      <c r="B268" s="47"/>
      <c r="C268" s="47"/>
      <c r="D268" s="48"/>
      <c r="E268" s="48"/>
      <c r="F268" s="48"/>
      <c r="G268" s="48"/>
      <c r="H268" s="48"/>
      <c r="I268" s="48"/>
      <c r="J268" s="48"/>
      <c r="K268" s="48"/>
      <c r="P268" s="48"/>
    </row>
    <row r="269" spans="1:16" ht="19.5">
      <c r="A269" s="47"/>
      <c r="B269" s="47"/>
      <c r="C269" s="47"/>
      <c r="D269" s="48"/>
      <c r="E269" s="48"/>
      <c r="F269" s="48"/>
      <c r="G269" s="48"/>
      <c r="H269" s="48"/>
      <c r="I269" s="48"/>
      <c r="J269" s="48"/>
      <c r="K269" s="48"/>
      <c r="P269" s="48"/>
    </row>
    <row r="270" spans="1:16" ht="19.5">
      <c r="A270" s="47"/>
      <c r="B270" s="47"/>
      <c r="C270" s="47"/>
      <c r="D270" s="48"/>
      <c r="E270" s="48"/>
      <c r="F270" s="48"/>
      <c r="G270" s="48"/>
      <c r="H270" s="48"/>
      <c r="I270" s="48"/>
      <c r="J270" s="48"/>
      <c r="K270" s="48"/>
      <c r="P270" s="48"/>
    </row>
    <row r="271" spans="1:16" ht="19.5">
      <c r="A271" s="47"/>
      <c r="B271" s="47"/>
      <c r="C271" s="47"/>
      <c r="D271" s="48"/>
      <c r="E271" s="48"/>
      <c r="F271" s="48"/>
      <c r="G271" s="48"/>
      <c r="H271" s="48"/>
      <c r="I271" s="48"/>
      <c r="J271" s="48"/>
      <c r="K271" s="48"/>
      <c r="P271" s="48"/>
    </row>
    <row r="272" spans="1:16" ht="19.5">
      <c r="A272" s="47"/>
      <c r="B272" s="47"/>
      <c r="C272" s="47"/>
      <c r="D272" s="48"/>
      <c r="E272" s="48"/>
      <c r="F272" s="48"/>
      <c r="G272" s="48"/>
      <c r="H272" s="48"/>
      <c r="I272" s="48"/>
      <c r="J272" s="48"/>
      <c r="K272" s="48"/>
      <c r="P272" s="48"/>
    </row>
    <row r="273" spans="1:16" ht="19.5">
      <c r="A273" s="47"/>
      <c r="B273" s="47"/>
      <c r="C273" s="47"/>
      <c r="D273" s="48"/>
      <c r="E273" s="48"/>
      <c r="F273" s="48"/>
      <c r="G273" s="48"/>
      <c r="H273" s="48"/>
      <c r="I273" s="48"/>
      <c r="J273" s="48"/>
      <c r="K273" s="48"/>
      <c r="P273" s="48"/>
    </row>
    <row r="274" spans="1:16" ht="19.5">
      <c r="A274" s="47"/>
      <c r="B274" s="47"/>
      <c r="C274" s="47"/>
      <c r="D274" s="48"/>
      <c r="E274" s="48"/>
      <c r="F274" s="48"/>
      <c r="G274" s="48"/>
      <c r="H274" s="48"/>
      <c r="I274" s="48"/>
      <c r="J274" s="48"/>
      <c r="K274" s="48"/>
      <c r="P274" s="48"/>
    </row>
    <row r="275" spans="1:16" ht="19.5">
      <c r="A275" s="47"/>
      <c r="B275" s="47"/>
      <c r="C275" s="47"/>
      <c r="D275" s="48"/>
      <c r="E275" s="48"/>
      <c r="F275" s="48"/>
      <c r="G275" s="48"/>
      <c r="H275" s="48"/>
      <c r="I275" s="48"/>
      <c r="J275" s="48"/>
      <c r="K275" s="48"/>
      <c r="P275" s="48"/>
    </row>
    <row r="276" spans="1:16" ht="19.5">
      <c r="A276" s="47"/>
      <c r="B276" s="47"/>
      <c r="C276" s="47"/>
      <c r="D276" s="48"/>
      <c r="E276" s="48"/>
      <c r="F276" s="48"/>
      <c r="G276" s="48"/>
      <c r="H276" s="48"/>
      <c r="I276" s="48"/>
      <c r="J276" s="48"/>
      <c r="K276" s="48"/>
      <c r="P276" s="48"/>
    </row>
    <row r="277" spans="1:16" ht="19.5">
      <c r="A277" s="47"/>
      <c r="B277" s="47"/>
      <c r="C277" s="47"/>
      <c r="D277" s="48"/>
      <c r="E277" s="48"/>
      <c r="F277" s="48"/>
      <c r="G277" s="48"/>
      <c r="H277" s="48"/>
      <c r="I277" s="48"/>
      <c r="J277" s="48"/>
      <c r="K277" s="48"/>
      <c r="P277" s="48"/>
    </row>
    <row r="278" spans="1:16" ht="19.5">
      <c r="A278" s="47"/>
      <c r="B278" s="47"/>
      <c r="C278" s="47"/>
      <c r="D278" s="48"/>
      <c r="E278" s="48"/>
      <c r="F278" s="48"/>
      <c r="G278" s="48"/>
      <c r="H278" s="48"/>
      <c r="I278" s="48"/>
      <c r="J278" s="48"/>
      <c r="K278" s="48"/>
      <c r="P278" s="48"/>
    </row>
    <row r="279" spans="1:16" ht="19.5">
      <c r="A279" s="47"/>
      <c r="B279" s="47"/>
      <c r="C279" s="47"/>
      <c r="D279" s="48"/>
      <c r="E279" s="48"/>
      <c r="F279" s="48"/>
      <c r="G279" s="48"/>
      <c r="H279" s="48"/>
      <c r="I279" s="48"/>
      <c r="J279" s="48"/>
      <c r="K279" s="48"/>
      <c r="P279" s="48"/>
    </row>
    <row r="280" spans="1:16" ht="19.5">
      <c r="A280" s="47"/>
      <c r="B280" s="47"/>
      <c r="C280" s="47"/>
      <c r="D280" s="48"/>
      <c r="E280" s="48"/>
      <c r="F280" s="48"/>
      <c r="G280" s="48"/>
      <c r="H280" s="48"/>
      <c r="I280" s="48"/>
      <c r="J280" s="48"/>
      <c r="K280" s="48"/>
      <c r="P280" s="48"/>
    </row>
    <row r="281" spans="1:16" ht="19.5">
      <c r="A281" s="47"/>
      <c r="B281" s="47"/>
      <c r="C281" s="47"/>
      <c r="D281" s="48"/>
      <c r="E281" s="48"/>
      <c r="F281" s="48"/>
      <c r="G281" s="48"/>
      <c r="H281" s="48"/>
      <c r="I281" s="48"/>
      <c r="J281" s="48"/>
      <c r="K281" s="48"/>
      <c r="P281" s="48"/>
    </row>
    <row r="282" spans="1:16" ht="19.5">
      <c r="A282" s="47"/>
      <c r="B282" s="47"/>
      <c r="C282" s="47"/>
      <c r="D282" s="48"/>
      <c r="E282" s="48"/>
      <c r="F282" s="48"/>
      <c r="G282" s="48"/>
      <c r="H282" s="48"/>
      <c r="I282" s="48"/>
      <c r="J282" s="48"/>
      <c r="K282" s="48"/>
      <c r="P282" s="48"/>
    </row>
  </sheetData>
  <pageMargins left="0.70866141732283472" right="0.70866141732283472" top="0.74803149606299213" bottom="0.74803149606299213" header="0.31496062992125984" footer="0.31496062992125984"/>
  <pageSetup paperSize="8" scale="29"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J51"/>
  <sheetViews>
    <sheetView workbookViewId="0"/>
  </sheetViews>
  <sheetFormatPr defaultRowHeight="14.25"/>
  <cols>
    <col min="1" max="1" width="5.85546875" style="844" customWidth="1"/>
    <col min="2" max="2" width="47.140625" style="845" bestFit="1" customWidth="1"/>
    <col min="3" max="3" width="34.140625" style="845" bestFit="1" customWidth="1"/>
    <col min="4" max="4" width="37.85546875" style="845" bestFit="1" customWidth="1"/>
    <col min="5" max="5" width="13.140625" style="845" bestFit="1" customWidth="1"/>
    <col min="6" max="6" width="8.140625" style="846" bestFit="1" customWidth="1"/>
    <col min="7" max="7" width="18.5703125" style="845" customWidth="1"/>
    <col min="8" max="8" width="18.5703125" style="844" customWidth="1"/>
    <col min="9" max="9" width="35" style="844" customWidth="1"/>
    <col min="10" max="10" width="18.5703125" style="844" customWidth="1"/>
    <col min="11" max="16384" width="9.140625" style="844"/>
  </cols>
  <sheetData>
    <row r="1" spans="1:10" s="49" customFormat="1" ht="24.75">
      <c r="A1" s="127" t="str">
        <f>'Universal data'!A1</f>
        <v>Regulatory Reporting Pack</v>
      </c>
      <c r="B1" s="128"/>
      <c r="C1" s="128"/>
      <c r="D1" s="128"/>
      <c r="E1" s="128"/>
      <c r="F1" s="128"/>
      <c r="G1" s="128"/>
      <c r="H1" s="128"/>
      <c r="I1" s="128"/>
      <c r="J1" s="128"/>
    </row>
    <row r="2" spans="1:10" s="49" customFormat="1" ht="24.75">
      <c r="A2" s="2186" t="str">
        <f>+'Universal data'!$A$2</f>
        <v>Master</v>
      </c>
      <c r="B2" s="128"/>
      <c r="C2" s="128"/>
      <c r="D2" s="128"/>
      <c r="E2" s="128"/>
      <c r="F2" s="128"/>
      <c r="G2" s="128"/>
      <c r="H2" s="128"/>
      <c r="I2" s="128"/>
      <c r="J2" s="128"/>
    </row>
    <row r="3" spans="1:10" s="49" customFormat="1" ht="24.75">
      <c r="A3" s="2304" t="str">
        <f>+'Universal data'!A3</f>
        <v>2015/16</v>
      </c>
      <c r="B3" s="128"/>
      <c r="C3" s="128"/>
      <c r="D3" s="128"/>
      <c r="E3" s="128"/>
      <c r="F3" s="128"/>
      <c r="G3" s="128"/>
      <c r="H3" s="128"/>
      <c r="I3" s="128"/>
      <c r="J3" s="128"/>
    </row>
    <row r="5" spans="1:10" ht="19.5">
      <c r="A5" s="47" t="s">
        <v>2433</v>
      </c>
      <c r="B5" s="47"/>
      <c r="C5" s="47"/>
      <c r="D5" s="47"/>
      <c r="E5" s="47"/>
      <c r="F5" s="414"/>
    </row>
    <row r="6" spans="1:10">
      <c r="B6" s="869"/>
      <c r="C6" s="869"/>
      <c r="D6" s="869"/>
      <c r="E6" s="844"/>
      <c r="F6" s="844"/>
      <c r="G6" s="844"/>
    </row>
    <row r="7" spans="1:10">
      <c r="A7" s="851"/>
      <c r="B7" s="2123" t="s">
        <v>184</v>
      </c>
      <c r="C7" s="2123" t="s">
        <v>185</v>
      </c>
      <c r="D7" s="2123" t="s">
        <v>186</v>
      </c>
      <c r="E7" s="2123" t="s">
        <v>187</v>
      </c>
      <c r="F7" s="868" t="s">
        <v>78</v>
      </c>
      <c r="G7" s="1669" t="s">
        <v>91</v>
      </c>
      <c r="H7" s="1353"/>
      <c r="I7" s="851"/>
      <c r="J7" s="851"/>
    </row>
    <row r="8" spans="1:10">
      <c r="A8" s="851"/>
      <c r="B8" s="861" t="s">
        <v>2135</v>
      </c>
      <c r="C8" s="867" t="s">
        <v>1718</v>
      </c>
      <c r="D8" s="852" t="s">
        <v>192</v>
      </c>
      <c r="E8" s="2124"/>
      <c r="F8" s="847" t="s">
        <v>88</v>
      </c>
      <c r="G8" s="3363"/>
      <c r="H8" s="1353"/>
      <c r="I8" s="851"/>
      <c r="J8" s="851"/>
    </row>
    <row r="9" spans="1:10" ht="15" customHeight="1">
      <c r="A9" s="851"/>
      <c r="B9" s="2117" t="s">
        <v>2135</v>
      </c>
      <c r="C9" s="2122" t="s">
        <v>1718</v>
      </c>
      <c r="D9" s="852" t="s">
        <v>192</v>
      </c>
      <c r="E9" s="2125"/>
      <c r="F9" s="847" t="s">
        <v>88</v>
      </c>
      <c r="G9" s="3363"/>
      <c r="H9" s="1353"/>
      <c r="I9" s="851"/>
      <c r="J9" s="851"/>
    </row>
    <row r="10" spans="1:10" ht="15" customHeight="1">
      <c r="A10" s="851"/>
      <c r="B10" s="2117" t="s">
        <v>2135</v>
      </c>
      <c r="C10" s="2122" t="s">
        <v>1718</v>
      </c>
      <c r="D10" s="2126" t="s">
        <v>1721</v>
      </c>
      <c r="E10" s="2125"/>
      <c r="F10" s="847" t="s">
        <v>88</v>
      </c>
      <c r="G10" s="3363"/>
      <c r="H10" s="1353"/>
      <c r="I10" s="851"/>
      <c r="J10" s="851"/>
    </row>
    <row r="11" spans="1:10" ht="15" customHeight="1">
      <c r="A11" s="851"/>
      <c r="B11" s="2117" t="s">
        <v>2135</v>
      </c>
      <c r="C11" s="853"/>
      <c r="D11" s="2126" t="s">
        <v>1814</v>
      </c>
      <c r="E11" s="2125"/>
      <c r="F11" s="847" t="s">
        <v>88</v>
      </c>
      <c r="G11" s="3364">
        <f>SUM(G8:G10)</f>
        <v>0</v>
      </c>
      <c r="H11" s="1353"/>
      <c r="I11" s="851"/>
      <c r="J11" s="851"/>
    </row>
    <row r="12" spans="1:10">
      <c r="A12" s="851"/>
      <c r="B12" s="2117" t="s">
        <v>2135</v>
      </c>
      <c r="C12" s="866" t="s">
        <v>1722</v>
      </c>
      <c r="D12" s="2127" t="s">
        <v>1719</v>
      </c>
      <c r="E12" s="2124"/>
      <c r="F12" s="847" t="s">
        <v>88</v>
      </c>
      <c r="G12" s="3363"/>
      <c r="H12" s="1353"/>
      <c r="I12" s="851"/>
      <c r="J12" s="851"/>
    </row>
    <row r="13" spans="1:10">
      <c r="A13" s="851"/>
      <c r="B13" s="2117" t="s">
        <v>2135</v>
      </c>
      <c r="C13" s="2122" t="s">
        <v>1722</v>
      </c>
      <c r="D13" s="2128" t="s">
        <v>1720</v>
      </c>
      <c r="E13" s="2125"/>
      <c r="F13" s="847" t="s">
        <v>88</v>
      </c>
      <c r="G13" s="3363"/>
      <c r="H13" s="1353"/>
      <c r="I13" s="851"/>
      <c r="J13" s="851"/>
    </row>
    <row r="14" spans="1:10">
      <c r="A14" s="851"/>
      <c r="B14" s="2117" t="s">
        <v>2135</v>
      </c>
      <c r="C14" s="2122" t="s">
        <v>1722</v>
      </c>
      <c r="D14" s="2126" t="s">
        <v>1813</v>
      </c>
      <c r="E14" s="2125"/>
      <c r="F14" s="847" t="s">
        <v>88</v>
      </c>
      <c r="G14" s="3363"/>
      <c r="H14" s="1353"/>
      <c r="I14" s="851"/>
      <c r="J14" s="851"/>
    </row>
    <row r="15" spans="1:10">
      <c r="A15" s="851"/>
      <c r="B15" s="2117" t="s">
        <v>2135</v>
      </c>
      <c r="C15" s="853"/>
      <c r="D15" s="2126" t="s">
        <v>1812</v>
      </c>
      <c r="E15" s="2125"/>
      <c r="F15" s="847" t="s">
        <v>88</v>
      </c>
      <c r="G15" s="3364">
        <f>SUM(G12:G14)</f>
        <v>0</v>
      </c>
      <c r="H15" s="1353"/>
      <c r="I15" s="851"/>
      <c r="J15" s="851"/>
    </row>
    <row r="16" spans="1:10">
      <c r="A16" s="851"/>
      <c r="B16" s="2117" t="s">
        <v>2135</v>
      </c>
      <c r="C16" s="865" t="s">
        <v>1723</v>
      </c>
      <c r="D16" s="2129" t="s">
        <v>194</v>
      </c>
      <c r="E16" s="2130"/>
      <c r="F16" s="847" t="s">
        <v>88</v>
      </c>
      <c r="G16" s="3363"/>
      <c r="H16" s="1353"/>
      <c r="I16" s="851"/>
      <c r="J16" s="851"/>
    </row>
    <row r="17" spans="1:10">
      <c r="A17" s="851"/>
      <c r="B17" s="2117" t="s">
        <v>2135</v>
      </c>
      <c r="C17" s="864"/>
      <c r="D17" s="863" t="s">
        <v>1724</v>
      </c>
      <c r="E17" s="863"/>
      <c r="F17" s="862" t="s">
        <v>88</v>
      </c>
      <c r="G17" s="3363"/>
      <c r="H17" s="1353"/>
      <c r="I17" s="851"/>
      <c r="J17" s="851"/>
    </row>
    <row r="18" spans="1:10">
      <c r="A18" s="851"/>
      <c r="B18" s="2117"/>
      <c r="C18" s="2131" t="s">
        <v>1725</v>
      </c>
      <c r="D18" s="2129"/>
      <c r="E18" s="2129"/>
      <c r="F18" s="847"/>
      <c r="G18" s="3364">
        <f>G11+G15+G16+G17</f>
        <v>0</v>
      </c>
      <c r="H18" s="1353"/>
      <c r="I18" s="851"/>
      <c r="J18" s="851"/>
    </row>
    <row r="19" spans="1:10">
      <c r="A19" s="851"/>
      <c r="B19" s="2117" t="s">
        <v>2135</v>
      </c>
      <c r="C19" s="860" t="s">
        <v>1726</v>
      </c>
      <c r="D19" s="852" t="s">
        <v>192</v>
      </c>
      <c r="E19" s="2132"/>
      <c r="F19" s="847" t="s">
        <v>88</v>
      </c>
      <c r="G19" s="3363"/>
      <c r="H19" s="1353"/>
      <c r="I19" s="851"/>
      <c r="J19" s="851"/>
    </row>
    <row r="20" spans="1:10">
      <c r="A20" s="851"/>
      <c r="B20" s="2117" t="s">
        <v>2135</v>
      </c>
      <c r="C20" s="2122" t="s">
        <v>1726</v>
      </c>
      <c r="D20" s="852" t="s">
        <v>192</v>
      </c>
      <c r="E20" s="2132"/>
      <c r="F20" s="847" t="s">
        <v>88</v>
      </c>
      <c r="G20" s="3363"/>
      <c r="H20" s="1353"/>
      <c r="I20" s="851"/>
      <c r="J20" s="851"/>
    </row>
    <row r="21" spans="1:10">
      <c r="A21" s="851"/>
      <c r="B21" s="2117" t="s">
        <v>2135</v>
      </c>
      <c r="C21" s="2122" t="s">
        <v>1726</v>
      </c>
      <c r="D21" s="852" t="s">
        <v>192</v>
      </c>
      <c r="E21" s="2132"/>
      <c r="F21" s="847" t="s">
        <v>88</v>
      </c>
      <c r="G21" s="3363"/>
      <c r="H21" s="1353"/>
      <c r="I21" s="851"/>
      <c r="J21" s="851"/>
    </row>
    <row r="22" spans="1:10">
      <c r="A22" s="851"/>
      <c r="B22" s="2117" t="s">
        <v>2135</v>
      </c>
      <c r="C22" s="2122" t="s">
        <v>1726</v>
      </c>
      <c r="D22" s="852" t="s">
        <v>192</v>
      </c>
      <c r="E22" s="2132"/>
      <c r="F22" s="847" t="s">
        <v>88</v>
      </c>
      <c r="G22" s="3363"/>
      <c r="H22" s="1353"/>
      <c r="I22" s="851"/>
      <c r="J22" s="851"/>
    </row>
    <row r="23" spans="1:10">
      <c r="A23" s="851"/>
      <c r="B23" s="2117" t="s">
        <v>2135</v>
      </c>
      <c r="C23" s="2122" t="s">
        <v>1726</v>
      </c>
      <c r="D23" s="852" t="s">
        <v>192</v>
      </c>
      <c r="E23" s="2132"/>
      <c r="F23" s="847" t="s">
        <v>88</v>
      </c>
      <c r="G23" s="3363"/>
      <c r="H23" s="1353"/>
      <c r="I23" s="851"/>
      <c r="J23" s="851"/>
    </row>
    <row r="24" spans="1:10">
      <c r="A24" s="851"/>
      <c r="B24" s="2117" t="s">
        <v>2135</v>
      </c>
      <c r="C24" s="859"/>
      <c r="D24" s="2129" t="s">
        <v>193</v>
      </c>
      <c r="E24" s="2132"/>
      <c r="F24" s="847" t="s">
        <v>88</v>
      </c>
      <c r="G24" s="3364">
        <f>SUM(G19:G23)</f>
        <v>0</v>
      </c>
      <c r="H24" s="1353"/>
      <c r="I24" s="851"/>
      <c r="J24" s="851"/>
    </row>
    <row r="25" spans="1:10">
      <c r="A25" s="851"/>
      <c r="B25" s="2117"/>
      <c r="C25" s="2133" t="s">
        <v>1727</v>
      </c>
      <c r="D25" s="2132"/>
      <c r="E25" s="2132"/>
      <c r="F25" s="858"/>
      <c r="G25" s="3364">
        <f>G18+G24</f>
        <v>0</v>
      </c>
      <c r="H25" s="1353"/>
      <c r="I25" s="851"/>
      <c r="J25" s="851"/>
    </row>
    <row r="26" spans="1:10">
      <c r="A26" s="851"/>
      <c r="B26" s="861" t="s">
        <v>1728</v>
      </c>
      <c r="C26" s="860" t="s">
        <v>1729</v>
      </c>
      <c r="D26" s="852" t="s">
        <v>192</v>
      </c>
      <c r="E26" s="2132"/>
      <c r="F26" s="847" t="s">
        <v>88</v>
      </c>
      <c r="G26" s="3363"/>
      <c r="H26" s="851"/>
      <c r="I26" s="851"/>
      <c r="J26" s="2602"/>
    </row>
    <row r="27" spans="1:10">
      <c r="A27" s="851"/>
      <c r="B27" s="2117" t="s">
        <v>1728</v>
      </c>
      <c r="C27" s="2122" t="s">
        <v>1729</v>
      </c>
      <c r="D27" s="852" t="s">
        <v>192</v>
      </c>
      <c r="E27" s="2132"/>
      <c r="F27" s="847" t="s">
        <v>88</v>
      </c>
      <c r="G27" s="3363"/>
      <c r="H27" s="851"/>
      <c r="I27" s="851"/>
      <c r="J27" s="2601"/>
    </row>
    <row r="28" spans="1:10">
      <c r="A28" s="851"/>
      <c r="B28" s="2117" t="s">
        <v>1728</v>
      </c>
      <c r="C28" s="2122" t="s">
        <v>1729</v>
      </c>
      <c r="D28" s="852" t="s">
        <v>192</v>
      </c>
      <c r="E28" s="2132"/>
      <c r="F28" s="847" t="s">
        <v>88</v>
      </c>
      <c r="G28" s="3363"/>
      <c r="H28" s="851"/>
      <c r="I28" s="851"/>
      <c r="J28" s="2601"/>
    </row>
    <row r="29" spans="1:10">
      <c r="A29" s="851"/>
      <c r="B29" s="2117" t="s">
        <v>1728</v>
      </c>
      <c r="C29" s="2122" t="s">
        <v>1729</v>
      </c>
      <c r="D29" s="852" t="s">
        <v>192</v>
      </c>
      <c r="E29" s="2132"/>
      <c r="F29" s="847" t="s">
        <v>88</v>
      </c>
      <c r="G29" s="3363"/>
      <c r="H29" s="851"/>
      <c r="I29" s="851"/>
      <c r="J29" s="2601"/>
    </row>
    <row r="30" spans="1:10">
      <c r="A30" s="851"/>
      <c r="B30" s="2117" t="s">
        <v>1728</v>
      </c>
      <c r="C30" s="2122" t="s">
        <v>1729</v>
      </c>
      <c r="D30" s="863" t="s">
        <v>192</v>
      </c>
      <c r="E30" s="2132"/>
      <c r="F30" s="847" t="s">
        <v>88</v>
      </c>
      <c r="G30" s="3363"/>
      <c r="H30" s="851"/>
      <c r="I30" s="851"/>
      <c r="J30" s="2602"/>
    </row>
    <row r="31" spans="1:10">
      <c r="A31" s="851"/>
      <c r="B31" s="859"/>
      <c r="C31" s="2134" t="s">
        <v>1730</v>
      </c>
      <c r="D31" s="2129"/>
      <c r="E31" s="2129"/>
      <c r="F31" s="847" t="s">
        <v>88</v>
      </c>
      <c r="G31" s="3364">
        <f>SUM(G26:G30)</f>
        <v>0</v>
      </c>
      <c r="H31" s="851"/>
      <c r="J31" s="2603"/>
    </row>
    <row r="32" spans="1:10">
      <c r="A32" s="851"/>
      <c r="B32" s="2133" t="s">
        <v>1731</v>
      </c>
      <c r="C32" s="2132"/>
      <c r="D32" s="2132"/>
      <c r="E32" s="2132"/>
      <c r="F32" s="858"/>
      <c r="G32" s="3364">
        <f>G25+G31</f>
        <v>0</v>
      </c>
      <c r="H32" s="2095" t="s">
        <v>2315</v>
      </c>
      <c r="I32" s="851"/>
      <c r="J32" s="2096" t="str">
        <f>IF(ABS($G$32-'3.1 Opex cost matrix'!Y40)&lt;0.0001,"OK","Error")</f>
        <v>OK</v>
      </c>
    </row>
    <row r="33" spans="1:10">
      <c r="A33" s="851"/>
      <c r="B33" s="851"/>
      <c r="C33" s="851"/>
      <c r="D33" s="851"/>
      <c r="E33" s="851"/>
      <c r="F33" s="857"/>
      <c r="G33" s="851"/>
      <c r="H33" s="851"/>
      <c r="I33" s="851"/>
      <c r="J33" s="851"/>
    </row>
    <row r="34" spans="1:10" ht="15" customHeight="1">
      <c r="A34" s="851"/>
      <c r="B34" s="1353"/>
      <c r="C34" s="1353"/>
      <c r="D34" s="1353"/>
      <c r="E34" s="1353"/>
      <c r="F34" s="1353"/>
      <c r="G34" s="1353"/>
      <c r="H34" s="1353"/>
      <c r="I34" s="1353"/>
      <c r="J34" s="1353"/>
    </row>
    <row r="35" spans="1:10" ht="15" customHeight="1">
      <c r="A35" s="851"/>
      <c r="B35" s="1353"/>
      <c r="C35" s="1353"/>
      <c r="D35" s="1353"/>
      <c r="E35" s="1353"/>
      <c r="F35" s="1353"/>
      <c r="G35" s="1353"/>
      <c r="H35" s="1353"/>
      <c r="I35" s="1353"/>
      <c r="J35" s="1353"/>
    </row>
    <row r="36" spans="1:10" ht="15" customHeight="1">
      <c r="A36" s="851"/>
      <c r="B36" s="1353"/>
      <c r="C36" s="1353"/>
      <c r="D36" s="1353"/>
      <c r="E36" s="1353"/>
      <c r="F36" s="1353"/>
      <c r="G36" s="1353"/>
      <c r="H36" s="1353"/>
      <c r="I36" s="1353"/>
      <c r="J36" s="1353"/>
    </row>
    <row r="37" spans="1:10" ht="15" customHeight="1">
      <c r="A37" s="851"/>
      <c r="B37" s="1353"/>
      <c r="C37" s="1353"/>
      <c r="D37" s="1353"/>
      <c r="E37" s="1353"/>
      <c r="F37" s="1353"/>
      <c r="G37" s="1353"/>
      <c r="H37" s="1353"/>
      <c r="I37" s="1353"/>
      <c r="J37" s="1353"/>
    </row>
    <row r="38" spans="1:10" ht="15" customHeight="1">
      <c r="A38" s="851"/>
      <c r="B38" s="1353"/>
      <c r="C38" s="1353"/>
      <c r="D38" s="1353"/>
      <c r="E38" s="1353"/>
      <c r="F38" s="1353"/>
      <c r="G38" s="1353"/>
      <c r="H38" s="1353"/>
      <c r="I38" s="1353"/>
      <c r="J38" s="1353"/>
    </row>
    <row r="39" spans="1:10" ht="15" customHeight="1">
      <c r="A39" s="851"/>
      <c r="B39" s="1353"/>
      <c r="C39" s="1353"/>
      <c r="D39" s="1353"/>
      <c r="E39" s="1353"/>
      <c r="F39" s="1353"/>
      <c r="G39" s="1353"/>
      <c r="H39" s="1353"/>
      <c r="I39" s="1353"/>
      <c r="J39" s="1353"/>
    </row>
    <row r="40" spans="1:10">
      <c r="B40" s="1353"/>
      <c r="C40" s="1353"/>
      <c r="D40" s="1353"/>
      <c r="E40" s="1353"/>
      <c r="F40" s="1353"/>
      <c r="G40" s="1353"/>
      <c r="H40" s="1353"/>
      <c r="I40" s="1353"/>
      <c r="J40" s="1353"/>
    </row>
    <row r="41" spans="1:10">
      <c r="B41" s="1353"/>
      <c r="C41" s="1353"/>
      <c r="D41" s="1353"/>
      <c r="E41" s="1353"/>
      <c r="F41" s="1353"/>
      <c r="G41" s="1353"/>
      <c r="H41" s="1353"/>
      <c r="I41" s="1353"/>
      <c r="J41" s="1353"/>
    </row>
    <row r="42" spans="1:10">
      <c r="B42" s="1353"/>
      <c r="C42" s="1353"/>
      <c r="D42" s="1353"/>
      <c r="E42" s="1353"/>
      <c r="F42" s="1353"/>
      <c r="G42" s="1353"/>
      <c r="H42" s="1353"/>
      <c r="I42" s="1353"/>
      <c r="J42" s="1353"/>
    </row>
    <row r="43" spans="1:10">
      <c r="B43" s="1353"/>
      <c r="C43" s="1353"/>
      <c r="D43" s="1353"/>
      <c r="E43" s="1353"/>
      <c r="F43" s="1353"/>
      <c r="G43" s="1353"/>
      <c r="H43" s="1353"/>
      <c r="I43" s="1353"/>
      <c r="J43" s="1353"/>
    </row>
    <row r="44" spans="1:10">
      <c r="B44" s="1353"/>
      <c r="C44" s="1353"/>
      <c r="D44" s="1353"/>
      <c r="E44" s="1353"/>
      <c r="F44" s="1353"/>
      <c r="G44" s="1353"/>
      <c r="H44" s="1353"/>
      <c r="I44" s="1353"/>
      <c r="J44" s="1353"/>
    </row>
    <row r="45" spans="1:10">
      <c r="B45" s="1353"/>
      <c r="C45" s="1353"/>
      <c r="D45" s="1353"/>
      <c r="E45" s="1353"/>
      <c r="F45" s="1353"/>
      <c r="G45" s="1353"/>
      <c r="H45" s="1353"/>
      <c r="I45" s="1353"/>
      <c r="J45" s="1353"/>
    </row>
    <row r="46" spans="1:10">
      <c r="B46" s="856" t="s">
        <v>1732</v>
      </c>
      <c r="C46" s="855"/>
      <c r="D46" s="855"/>
      <c r="E46" s="849"/>
      <c r="F46" s="847"/>
      <c r="G46" s="854" t="s">
        <v>84</v>
      </c>
      <c r="H46" s="854" t="s">
        <v>1733</v>
      </c>
      <c r="I46" s="854" t="s">
        <v>1734</v>
      </c>
      <c r="J46" s="854" t="s">
        <v>1735</v>
      </c>
    </row>
    <row r="47" spans="1:10">
      <c r="B47" s="2117" t="s">
        <v>1732</v>
      </c>
      <c r="C47" s="849" t="s">
        <v>1811</v>
      </c>
      <c r="D47" s="849" t="s">
        <v>428</v>
      </c>
      <c r="E47" s="848"/>
      <c r="F47" s="847" t="s">
        <v>191</v>
      </c>
      <c r="G47" s="3364">
        <f>SUM(H47:J47)</f>
        <v>0</v>
      </c>
      <c r="H47" s="3363"/>
      <c r="I47" s="3363"/>
      <c r="J47" s="3363"/>
    </row>
    <row r="48" spans="1:10">
      <c r="B48" s="2117" t="s">
        <v>1732</v>
      </c>
      <c r="C48" s="849" t="s">
        <v>1810</v>
      </c>
      <c r="D48" s="849" t="s">
        <v>428</v>
      </c>
      <c r="E48" s="848"/>
      <c r="F48" s="847" t="s">
        <v>191</v>
      </c>
      <c r="G48" s="3364">
        <f>SUM(H48:J48)</f>
        <v>0</v>
      </c>
      <c r="H48" s="3363"/>
      <c r="I48" s="3363"/>
      <c r="J48" s="3363"/>
    </row>
    <row r="49" spans="2:10">
      <c r="B49" s="2117" t="s">
        <v>1732</v>
      </c>
      <c r="C49" s="849" t="s">
        <v>1809</v>
      </c>
      <c r="D49" s="849" t="s">
        <v>428</v>
      </c>
      <c r="E49" s="848"/>
      <c r="F49" s="847" t="s">
        <v>191</v>
      </c>
      <c r="G49" s="3364">
        <f>SUM(H49:J49)</f>
        <v>0</v>
      </c>
      <c r="H49" s="3363"/>
      <c r="I49" s="3363"/>
      <c r="J49" s="3363"/>
    </row>
    <row r="50" spans="2:10">
      <c r="B50" s="2117" t="s">
        <v>1732</v>
      </c>
      <c r="C50" s="849" t="s">
        <v>1808</v>
      </c>
      <c r="D50" s="849" t="s">
        <v>428</v>
      </c>
      <c r="E50" s="848"/>
      <c r="F50" s="847" t="s">
        <v>191</v>
      </c>
      <c r="G50" s="3364">
        <f>SUM(H50:J50)</f>
        <v>0</v>
      </c>
      <c r="H50" s="3363"/>
      <c r="I50" s="3363"/>
      <c r="J50" s="3363"/>
    </row>
    <row r="51" spans="2:10">
      <c r="B51" s="850"/>
      <c r="C51" s="849" t="s">
        <v>84</v>
      </c>
      <c r="D51" s="849" t="s">
        <v>428</v>
      </c>
      <c r="E51" s="848"/>
      <c r="F51" s="847" t="s">
        <v>191</v>
      </c>
      <c r="G51" s="3364">
        <f>SUM(G47:G50)</f>
        <v>0</v>
      </c>
      <c r="H51" s="3364">
        <f>SUM(H47:H50)</f>
        <v>0</v>
      </c>
      <c r="I51" s="3364">
        <f>SUM(I47:I50)</f>
        <v>0</v>
      </c>
      <c r="J51" s="3364">
        <f>SUM(J47:J50)</f>
        <v>0</v>
      </c>
    </row>
  </sheetData>
  <dataValidations count="2">
    <dataValidation type="decimal" operator="lessThanOrEqual" allowBlank="1" showInputMessage="1" showErrorMessage="1" prompt="Enter funding received as negative number.  " sqref="H19:H23">
      <formula1>0</formula1>
    </dataValidation>
    <dataValidation type="list" allowBlank="1" showInputMessage="1" showErrorMessage="1" sqref="A1">
      <formula1>A929:A934</formula1>
    </dataValidation>
  </dataValidations>
  <pageMargins left="0.70866141732283472" right="0.70866141732283472" top="0.74803149606299213" bottom="0.74803149606299213" header="0.31496062992125984" footer="0.31496062992125984"/>
  <pageSetup paperSize="8" scale="54"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J195"/>
  <sheetViews>
    <sheetView workbookViewId="0"/>
  </sheetViews>
  <sheetFormatPr defaultRowHeight="12.75"/>
  <cols>
    <col min="1" max="1" width="112.85546875" style="116" customWidth="1"/>
    <col min="2" max="2" width="21.42578125" style="116" bestFit="1" customWidth="1"/>
    <col min="3" max="3" width="19.7109375" style="116" customWidth="1"/>
    <col min="4" max="4" width="19.7109375" style="117" customWidth="1"/>
    <col min="5" max="5" width="19.7109375" style="116" customWidth="1"/>
    <col min="6" max="6" width="14" style="116" customWidth="1"/>
    <col min="7" max="16384" width="9.140625" style="116"/>
  </cols>
  <sheetData>
    <row r="1" spans="1:6" s="49" customFormat="1" ht="24.75">
      <c r="A1" s="127" t="str">
        <f>'Universal data'!A1</f>
        <v>Regulatory Reporting Pack</v>
      </c>
      <c r="B1" s="128"/>
      <c r="C1" s="128"/>
      <c r="D1" s="128"/>
      <c r="E1" s="128"/>
      <c r="F1" s="62"/>
    </row>
    <row r="2" spans="1:6" s="49" customFormat="1" ht="24.75">
      <c r="A2" s="2186" t="str">
        <f>+'Universal data'!$A$2</f>
        <v>Master</v>
      </c>
      <c r="B2" s="128"/>
      <c r="C2" s="128"/>
      <c r="D2" s="128"/>
      <c r="E2" s="128"/>
      <c r="F2" s="62"/>
    </row>
    <row r="3" spans="1:6" s="49" customFormat="1" ht="24.75">
      <c r="A3" s="2304" t="str">
        <f>+'Universal data'!A3</f>
        <v>2015/16</v>
      </c>
      <c r="B3" s="128"/>
      <c r="C3" s="128"/>
      <c r="D3" s="128"/>
      <c r="E3" s="128"/>
      <c r="F3" s="62"/>
    </row>
    <row r="4" spans="1:6" s="62" customFormat="1" ht="14.25">
      <c r="A4" s="794"/>
      <c r="B4" s="794"/>
      <c r="C4" s="794"/>
      <c r="D4" s="794"/>
    </row>
    <row r="5" spans="1:6" s="64" customFormat="1" ht="19.5">
      <c r="A5" s="63" t="s">
        <v>2082</v>
      </c>
      <c r="B5" s="63"/>
      <c r="D5" s="114"/>
    </row>
    <row r="6" spans="1:6" s="64" customFormat="1" ht="19.5">
      <c r="A6" s="63"/>
      <c r="B6" s="63"/>
      <c r="D6" s="114"/>
    </row>
    <row r="7" spans="1:6" s="64" customFormat="1" ht="69.75" customHeight="1">
      <c r="A7" s="63"/>
      <c r="B7" s="2454" t="s">
        <v>681</v>
      </c>
      <c r="C7" s="2454" t="s">
        <v>682</v>
      </c>
      <c r="D7" s="2455" t="s">
        <v>2460</v>
      </c>
      <c r="E7" s="2455" t="s">
        <v>2067</v>
      </c>
    </row>
    <row r="8" spans="1:6" ht="12.75" customHeight="1">
      <c r="A8" s="115"/>
      <c r="B8" s="2454" t="s">
        <v>88</v>
      </c>
      <c r="C8" s="2454" t="s">
        <v>88</v>
      </c>
      <c r="D8" s="2454" t="s">
        <v>88</v>
      </c>
      <c r="E8" s="2454" t="s">
        <v>88</v>
      </c>
    </row>
    <row r="9" spans="1:6" s="64" customFormat="1" ht="12.75" customHeight="1">
      <c r="A9" s="2456" t="s">
        <v>686</v>
      </c>
      <c r="B9" s="2457">
        <f>SUM(B10:B22)</f>
        <v>0</v>
      </c>
      <c r="C9" s="2457">
        <f>SUM(C10:C22)</f>
        <v>0</v>
      </c>
      <c r="D9" s="2457">
        <f>SUM(D10:D22)</f>
        <v>0</v>
      </c>
      <c r="E9" s="2457">
        <f>SUM(E10:E22)</f>
        <v>0</v>
      </c>
    </row>
    <row r="10" spans="1:6" s="64" customFormat="1" ht="12.75" customHeight="1">
      <c r="A10" s="2458" t="str">
        <f>+A29</f>
        <v>Telemetry / communication</v>
      </c>
      <c r="B10" s="2459">
        <f t="shared" ref="B10:E11" si="0">+B29</f>
        <v>0</v>
      </c>
      <c r="C10" s="2459">
        <f t="shared" si="0"/>
        <v>0</v>
      </c>
      <c r="D10" s="2459">
        <f t="shared" si="0"/>
        <v>0</v>
      </c>
      <c r="E10" s="2459">
        <f t="shared" si="0"/>
        <v>0</v>
      </c>
    </row>
    <row r="11" spans="1:6" s="64" customFormat="1" ht="13.5" customHeight="1">
      <c r="A11" s="2458" t="str">
        <f>+A30</f>
        <v>Cathodic Protection</v>
      </c>
      <c r="B11" s="2459">
        <f t="shared" si="0"/>
        <v>0</v>
      </c>
      <c r="C11" s="2459">
        <f t="shared" si="0"/>
        <v>0</v>
      </c>
      <c r="D11" s="2459">
        <f t="shared" si="0"/>
        <v>0</v>
      </c>
      <c r="E11" s="2459">
        <f t="shared" si="0"/>
        <v>0</v>
      </c>
    </row>
    <row r="12" spans="1:6" s="64" customFormat="1" ht="12.75" customHeight="1">
      <c r="A12" s="2458" t="str">
        <f>A31</f>
        <v>LTS Pipelines</v>
      </c>
      <c r="B12" s="2459">
        <f>+B31</f>
        <v>0</v>
      </c>
      <c r="C12" s="2459">
        <f>+C31</f>
        <v>0</v>
      </c>
      <c r="D12" s="2459">
        <f>+D31</f>
        <v>0</v>
      </c>
      <c r="E12" s="2459">
        <f>+E31</f>
        <v>0</v>
      </c>
    </row>
    <row r="13" spans="1:6" s="64" customFormat="1" ht="12.75" customHeight="1">
      <c r="A13" s="2458" t="str">
        <f>+A37</f>
        <v>Distribution mains inc all services above 2"</v>
      </c>
      <c r="B13" s="2459">
        <f>+B37</f>
        <v>0</v>
      </c>
      <c r="C13" s="2459">
        <f>+C37</f>
        <v>0</v>
      </c>
      <c r="D13" s="2459">
        <f>+D37</f>
        <v>0</v>
      </c>
      <c r="E13" s="2459">
        <f>+E37</f>
        <v>0</v>
      </c>
    </row>
    <row r="14" spans="1:6" s="64" customFormat="1" ht="12.75" customHeight="1">
      <c r="A14" s="2458" t="str">
        <f>+A44</f>
        <v>Services</v>
      </c>
      <c r="B14" s="2459">
        <f t="shared" ref="B14:E15" si="1">+B44</f>
        <v>0</v>
      </c>
      <c r="C14" s="2459">
        <f t="shared" si="1"/>
        <v>0</v>
      </c>
      <c r="D14" s="2459">
        <f t="shared" si="1"/>
        <v>0</v>
      </c>
      <c r="E14" s="2459">
        <f t="shared" si="1"/>
        <v>0</v>
      </c>
    </row>
    <row r="15" spans="1:6" s="64" customFormat="1" ht="12.75" customHeight="1">
      <c r="A15" s="2458" t="str">
        <f>+A45</f>
        <v>MOB Risers</v>
      </c>
      <c r="B15" s="2459">
        <f t="shared" si="1"/>
        <v>0</v>
      </c>
      <c r="C15" s="2459">
        <f t="shared" si="1"/>
        <v>0</v>
      </c>
      <c r="D15" s="2459">
        <f t="shared" si="1"/>
        <v>0</v>
      </c>
      <c r="E15" s="2459">
        <f t="shared" si="1"/>
        <v>0</v>
      </c>
    </row>
    <row r="16" spans="1:6" s="64" customFormat="1">
      <c r="A16" s="2460" t="str">
        <f>A46</f>
        <v>Storage</v>
      </c>
      <c r="B16" s="2459">
        <f>+B46</f>
        <v>0</v>
      </c>
      <c r="C16" s="2459">
        <f>+C46</f>
        <v>0</v>
      </c>
      <c r="D16" s="2459">
        <f>+D46</f>
        <v>0</v>
      </c>
      <c r="E16" s="2459">
        <f>+E46</f>
        <v>0</v>
      </c>
    </row>
    <row r="17" spans="1:10" s="64" customFormat="1">
      <c r="A17" s="2460" t="str">
        <f>A52</f>
        <v>NTS Offtakes</v>
      </c>
      <c r="B17" s="2459">
        <f>+B52</f>
        <v>0</v>
      </c>
      <c r="C17" s="2459">
        <f>+C52</f>
        <v>0</v>
      </c>
      <c r="D17" s="2459">
        <f>+D52</f>
        <v>0</v>
      </c>
      <c r="E17" s="2459">
        <f>+E52</f>
        <v>0</v>
      </c>
    </row>
    <row r="18" spans="1:10" s="64" customFormat="1" ht="12.75" customHeight="1">
      <c r="A18" s="2460" t="s">
        <v>145</v>
      </c>
      <c r="B18" s="2459">
        <f>+B62</f>
        <v>0</v>
      </c>
      <c r="C18" s="2459">
        <f>+C62</f>
        <v>0</v>
      </c>
      <c r="D18" s="2459">
        <f>+D62</f>
        <v>0</v>
      </c>
      <c r="E18" s="2459">
        <f>+E62</f>
        <v>0</v>
      </c>
      <c r="G18" s="3647"/>
      <c r="H18" s="3647"/>
      <c r="I18" s="3647"/>
      <c r="J18" s="3647"/>
    </row>
    <row r="19" spans="1:10" s="64" customFormat="1" ht="12.75" customHeight="1">
      <c r="A19" s="2460" t="str">
        <f>A71</f>
        <v>Governors</v>
      </c>
      <c r="B19" s="2459">
        <f>+B71</f>
        <v>0</v>
      </c>
      <c r="C19" s="2459">
        <f>+C71</f>
        <v>0</v>
      </c>
      <c r="D19" s="2459">
        <f>+D71</f>
        <v>0</v>
      </c>
      <c r="E19" s="2459">
        <f>+E71</f>
        <v>0</v>
      </c>
      <c r="G19" s="3647"/>
      <c r="H19" s="3647"/>
      <c r="I19" s="3647"/>
      <c r="J19" s="3647"/>
    </row>
    <row r="20" spans="1:10" s="64" customFormat="1">
      <c r="A20" s="2458" t="str">
        <f>A77</f>
        <v>LPG / LNG Networks</v>
      </c>
      <c r="B20" s="2459">
        <f>+B77</f>
        <v>0</v>
      </c>
      <c r="C20" s="2459">
        <f>+C77</f>
        <v>0</v>
      </c>
      <c r="D20" s="2459">
        <f>+D77</f>
        <v>0</v>
      </c>
      <c r="E20" s="2459">
        <f>+E77</f>
        <v>0</v>
      </c>
      <c r="G20" s="3647"/>
      <c r="H20" s="3647"/>
      <c r="I20" s="3647"/>
      <c r="J20" s="3647"/>
    </row>
    <row r="21" spans="1:10" s="64" customFormat="1" ht="19.5" customHeight="1">
      <c r="A21" s="2458" t="str">
        <f>+A82</f>
        <v>DN entry</v>
      </c>
      <c r="B21" s="2459">
        <f>+B82</f>
        <v>0</v>
      </c>
      <c r="C21" s="2459">
        <f>+C82</f>
        <v>0</v>
      </c>
      <c r="D21" s="2459">
        <f>+D82</f>
        <v>0</v>
      </c>
      <c r="E21" s="2459">
        <f>+E82</f>
        <v>0</v>
      </c>
      <c r="G21" s="3647"/>
      <c r="H21" s="3647"/>
      <c r="I21" s="3647"/>
      <c r="J21" s="3647"/>
    </row>
    <row r="22" spans="1:10" s="64" customFormat="1">
      <c r="A22" s="2460" t="s">
        <v>2640</v>
      </c>
      <c r="B22" s="2459">
        <f>+B83</f>
        <v>0</v>
      </c>
      <c r="C22" s="2459">
        <f>+C83</f>
        <v>0</v>
      </c>
      <c r="D22" s="2459">
        <f>+D83</f>
        <v>0</v>
      </c>
      <c r="E22" s="2459">
        <f>+E83</f>
        <v>0</v>
      </c>
      <c r="G22" s="3647"/>
      <c r="H22" s="3647"/>
      <c r="I22" s="3647"/>
      <c r="J22" s="3647"/>
    </row>
    <row r="23" spans="1:10" s="64" customFormat="1" ht="12.75" customHeight="1">
      <c r="A23" s="1283" t="s">
        <v>604</v>
      </c>
      <c r="B23" s="1284" t="str">
        <f>IF(SUM(B10:B22)='3.1 Opex cost matrix'!K72,"Ok","Error")</f>
        <v>Ok</v>
      </c>
      <c r="D23" s="118"/>
      <c r="G23" s="3647"/>
      <c r="H23" s="3647"/>
      <c r="I23" s="3647"/>
      <c r="J23" s="3647"/>
    </row>
    <row r="24" spans="1:10" s="119" customFormat="1" ht="12.75" customHeight="1">
      <c r="D24" s="120"/>
      <c r="G24" s="3647"/>
      <c r="H24" s="3647"/>
      <c r="I24" s="3647"/>
      <c r="J24" s="3647"/>
    </row>
    <row r="25" spans="1:10" s="119" customFormat="1" ht="12.75" customHeight="1">
      <c r="D25" s="120"/>
      <c r="G25" s="3647"/>
      <c r="H25" s="3647"/>
      <c r="I25" s="3647"/>
      <c r="J25" s="3647"/>
    </row>
    <row r="26" spans="1:10" ht="12.75" customHeight="1">
      <c r="A26" s="511"/>
      <c r="B26" s="2454" t="s">
        <v>681</v>
      </c>
      <c r="C26" s="2454" t="s">
        <v>682</v>
      </c>
      <c r="D26" s="2455" t="s">
        <v>2460</v>
      </c>
      <c r="E26" s="2455" t="s">
        <v>2067</v>
      </c>
      <c r="G26" s="3647"/>
      <c r="H26" s="3647"/>
      <c r="I26" s="3647"/>
      <c r="J26" s="3647"/>
    </row>
    <row r="27" spans="1:10" ht="12.75" customHeight="1">
      <c r="A27" s="511"/>
      <c r="B27" s="2454" t="s">
        <v>88</v>
      </c>
      <c r="C27" s="2454" t="s">
        <v>88</v>
      </c>
      <c r="D27" s="2454" t="s">
        <v>88</v>
      </c>
      <c r="E27" s="2454" t="s">
        <v>88</v>
      </c>
      <c r="G27" s="3647"/>
      <c r="H27" s="3647"/>
      <c r="I27" s="3647"/>
      <c r="J27" s="3647"/>
    </row>
    <row r="28" spans="1:10" ht="12.75" customHeight="1">
      <c r="A28" s="2461" t="s">
        <v>681</v>
      </c>
      <c r="B28" s="2462">
        <f>SUM(B29,B30,B31,B77,B44,B45,B82,B46,B52,B62,B71,B83,B37)</f>
        <v>0</v>
      </c>
      <c r="C28" s="2462">
        <f>SUM(C29,C30,C31,C77,C44,C45,C82,C46,C52,C62,C71,C83,C37)</f>
        <v>0</v>
      </c>
      <c r="D28" s="2462">
        <f>SUM(D29,D30,D31,D77,D44,D45,D82,D46,D52,D62,D71,D83,D37)</f>
        <v>0</v>
      </c>
      <c r="E28" s="2462">
        <f>SUM(E29,E30,E31,E77,E44,E45,E82,E46,E52,E62,E71,E83,E37)</f>
        <v>0</v>
      </c>
      <c r="G28" s="3647"/>
      <c r="H28" s="3647"/>
      <c r="I28" s="3647"/>
      <c r="J28" s="3647"/>
    </row>
    <row r="29" spans="1:10" ht="12.75" customHeight="1">
      <c r="A29" s="2461" t="s">
        <v>2638</v>
      </c>
      <c r="B29" s="2463">
        <f>SUM(C29:E29)</f>
        <v>0</v>
      </c>
      <c r="C29" s="2467"/>
      <c r="D29" s="2467"/>
      <c r="E29" s="2823"/>
      <c r="G29" s="3647"/>
      <c r="H29" s="3647"/>
      <c r="I29" s="3647"/>
      <c r="J29" s="3647"/>
    </row>
    <row r="30" spans="1:10" ht="12.75" customHeight="1">
      <c r="A30" s="2461" t="s">
        <v>443</v>
      </c>
      <c r="B30" s="2463">
        <f t="shared" ref="B30:B90" si="2">SUM(C30:E30)</f>
        <v>0</v>
      </c>
      <c r="C30" s="2467"/>
      <c r="D30" s="2467"/>
      <c r="E30" s="2823"/>
      <c r="G30" s="3647"/>
      <c r="H30" s="3647"/>
      <c r="I30" s="3647"/>
      <c r="J30" s="3647"/>
    </row>
    <row r="31" spans="1:10" ht="12.75" customHeight="1">
      <c r="A31" s="2464" t="s">
        <v>1519</v>
      </c>
      <c r="B31" s="2463">
        <f t="shared" si="2"/>
        <v>0</v>
      </c>
      <c r="C31" s="2465">
        <f>SUM(C32:C36)</f>
        <v>0</v>
      </c>
      <c r="D31" s="2465">
        <f>SUM(D32:D36)</f>
        <v>0</v>
      </c>
      <c r="E31" s="2462">
        <f>SUM(E32:E36)</f>
        <v>0</v>
      </c>
      <c r="G31" s="3647"/>
      <c r="H31" s="3647"/>
      <c r="I31" s="3647"/>
      <c r="J31" s="3647"/>
    </row>
    <row r="32" spans="1:10" ht="12.75" customHeight="1">
      <c r="A32" s="3144" t="s">
        <v>347</v>
      </c>
      <c r="B32" s="2466">
        <f t="shared" si="2"/>
        <v>0</v>
      </c>
      <c r="C32" s="2467"/>
      <c r="D32" s="2467"/>
      <c r="E32" s="2823"/>
      <c r="G32" s="3647"/>
      <c r="H32" s="3647"/>
      <c r="I32" s="3647"/>
      <c r="J32" s="3647"/>
    </row>
    <row r="33" spans="1:10" ht="12.75" customHeight="1">
      <c r="A33" s="3144" t="s">
        <v>349</v>
      </c>
      <c r="B33" s="2466">
        <f t="shared" si="2"/>
        <v>0</v>
      </c>
      <c r="C33" s="2467"/>
      <c r="D33" s="2467"/>
      <c r="E33" s="2823"/>
      <c r="G33" s="3647"/>
      <c r="H33" s="3647"/>
      <c r="I33" s="3647"/>
      <c r="J33" s="3647"/>
    </row>
    <row r="34" spans="1:10" ht="12.75" customHeight="1">
      <c r="A34" s="3144" t="s">
        <v>441</v>
      </c>
      <c r="B34" s="2466">
        <f t="shared" si="2"/>
        <v>0</v>
      </c>
      <c r="C34" s="2467"/>
      <c r="D34" s="2467"/>
      <c r="E34" s="2823"/>
      <c r="G34" s="3647"/>
      <c r="H34" s="3647"/>
      <c r="I34" s="3647"/>
      <c r="J34" s="3647"/>
    </row>
    <row r="35" spans="1:10" ht="12.75" customHeight="1">
      <c r="A35" s="3144" t="s">
        <v>442</v>
      </c>
      <c r="B35" s="2466">
        <f t="shared" si="2"/>
        <v>0</v>
      </c>
      <c r="C35" s="2467"/>
      <c r="D35" s="2467"/>
      <c r="E35" s="2823"/>
      <c r="G35" s="3647"/>
      <c r="H35" s="3647"/>
      <c r="I35" s="3647"/>
      <c r="J35" s="3647"/>
    </row>
    <row r="36" spans="1:10" ht="12.75" customHeight="1">
      <c r="A36" s="3144" t="s">
        <v>444</v>
      </c>
      <c r="B36" s="2466">
        <f t="shared" si="2"/>
        <v>0</v>
      </c>
      <c r="C36" s="2467"/>
      <c r="D36" s="2467"/>
      <c r="E36" s="2823"/>
    </row>
    <row r="37" spans="1:10" ht="12.75" customHeight="1">
      <c r="A37" s="3145" t="s">
        <v>1866</v>
      </c>
      <c r="B37" s="2468">
        <f t="shared" si="2"/>
        <v>0</v>
      </c>
      <c r="C37" s="2465">
        <f>SUM(C38:C43)</f>
        <v>0</v>
      </c>
      <c r="D37" s="2465">
        <f>SUM(D38:D43)</f>
        <v>0</v>
      </c>
      <c r="E37" s="2462">
        <f>SUM(E38:E43)</f>
        <v>0</v>
      </c>
    </row>
    <row r="38" spans="1:10" ht="12.75" customHeight="1">
      <c r="A38" s="3144" t="s">
        <v>348</v>
      </c>
      <c r="B38" s="2466">
        <f t="shared" si="2"/>
        <v>0</v>
      </c>
      <c r="C38" s="2467"/>
      <c r="D38" s="2467"/>
      <c r="E38" s="2823"/>
    </row>
    <row r="39" spans="1:10" ht="12.75" customHeight="1">
      <c r="A39" s="3144" t="s">
        <v>445</v>
      </c>
      <c r="B39" s="2466">
        <f t="shared" si="2"/>
        <v>0</v>
      </c>
      <c r="C39" s="2467"/>
      <c r="D39" s="2467"/>
      <c r="E39" s="2823"/>
    </row>
    <row r="40" spans="1:10" ht="12.75" customHeight="1">
      <c r="A40" s="3144" t="s">
        <v>350</v>
      </c>
      <c r="B40" s="2466">
        <f t="shared" si="2"/>
        <v>0</v>
      </c>
      <c r="C40" s="2467"/>
      <c r="D40" s="2467"/>
      <c r="E40" s="2823"/>
    </row>
    <row r="41" spans="1:10" ht="12.75" customHeight="1">
      <c r="A41" s="3144" t="s">
        <v>351</v>
      </c>
      <c r="B41" s="2466">
        <f t="shared" si="2"/>
        <v>0</v>
      </c>
      <c r="C41" s="2467"/>
      <c r="D41" s="2467"/>
      <c r="E41" s="2823"/>
    </row>
    <row r="42" spans="1:10" ht="12.75" customHeight="1">
      <c r="A42" s="3144" t="s">
        <v>352</v>
      </c>
      <c r="B42" s="2466">
        <f t="shared" si="2"/>
        <v>0</v>
      </c>
      <c r="C42" s="2467"/>
      <c r="D42" s="2467"/>
      <c r="E42" s="2823"/>
    </row>
    <row r="43" spans="1:10" ht="12.75" customHeight="1">
      <c r="A43" s="3144" t="s">
        <v>353</v>
      </c>
      <c r="B43" s="2466">
        <f t="shared" si="2"/>
        <v>0</v>
      </c>
      <c r="C43" s="2467"/>
      <c r="D43" s="2467"/>
      <c r="E43" s="2823"/>
    </row>
    <row r="44" spans="1:10" ht="12.75" customHeight="1">
      <c r="A44" s="3146" t="s">
        <v>267</v>
      </c>
      <c r="B44" s="2468">
        <f t="shared" si="2"/>
        <v>0</v>
      </c>
      <c r="C44" s="2467"/>
      <c r="D44" s="2467"/>
      <c r="E44" s="2823"/>
    </row>
    <row r="45" spans="1:10" ht="12.75" customHeight="1">
      <c r="A45" s="3146" t="s">
        <v>354</v>
      </c>
      <c r="B45" s="2468">
        <f t="shared" si="2"/>
        <v>0</v>
      </c>
      <c r="C45" s="2467"/>
      <c r="D45" s="2467"/>
      <c r="E45" s="2823"/>
    </row>
    <row r="46" spans="1:10" ht="12.75" customHeight="1">
      <c r="A46" s="3145" t="s">
        <v>105</v>
      </c>
      <c r="B46" s="2468">
        <f>SUM(C46:E46)</f>
        <v>0</v>
      </c>
      <c r="C46" s="2465">
        <f>SUM(C47:C51)</f>
        <v>0</v>
      </c>
      <c r="D46" s="2465">
        <f>SUM(D47:D51)</f>
        <v>0</v>
      </c>
      <c r="E46" s="2462">
        <f>SUM(E47:E51)</f>
        <v>0</v>
      </c>
    </row>
    <row r="47" spans="1:10" ht="12.75" customHeight="1">
      <c r="A47" s="3144" t="s">
        <v>355</v>
      </c>
      <c r="B47" s="2466">
        <f t="shared" si="2"/>
        <v>0</v>
      </c>
      <c r="C47" s="2467"/>
      <c r="D47" s="2467"/>
      <c r="E47" s="2823"/>
    </row>
    <row r="48" spans="1:10" ht="12.75" customHeight="1">
      <c r="A48" s="3144" t="s">
        <v>356</v>
      </c>
      <c r="B48" s="2466">
        <f t="shared" si="2"/>
        <v>0</v>
      </c>
      <c r="C48" s="2467"/>
      <c r="D48" s="2467"/>
      <c r="E48" s="2823"/>
    </row>
    <row r="49" spans="1:5" ht="12.75" customHeight="1">
      <c r="A49" s="3144" t="s">
        <v>446</v>
      </c>
      <c r="B49" s="2466">
        <f t="shared" si="2"/>
        <v>0</v>
      </c>
      <c r="C49" s="2467"/>
      <c r="D49" s="2467"/>
      <c r="E49" s="2823"/>
    </row>
    <row r="50" spans="1:5" ht="12.75" customHeight="1">
      <c r="A50" s="3144" t="s">
        <v>453</v>
      </c>
      <c r="B50" s="2466">
        <f t="shared" si="2"/>
        <v>0</v>
      </c>
      <c r="C50" s="2467"/>
      <c r="D50" s="2467"/>
      <c r="E50" s="2823"/>
    </row>
    <row r="51" spans="1:5" ht="12.75" customHeight="1">
      <c r="A51" s="3144" t="s">
        <v>455</v>
      </c>
      <c r="B51" s="2466">
        <f t="shared" si="2"/>
        <v>0</v>
      </c>
      <c r="C51" s="2467"/>
      <c r="D51" s="2467"/>
      <c r="E51" s="2823"/>
    </row>
    <row r="52" spans="1:5">
      <c r="A52" s="3145" t="s">
        <v>357</v>
      </c>
      <c r="B52" s="2468">
        <f t="shared" si="2"/>
        <v>0</v>
      </c>
      <c r="C52" s="2465">
        <f>SUM(C53:C61)</f>
        <v>0</v>
      </c>
      <c r="D52" s="2465">
        <f>SUM(D53:D61)</f>
        <v>0</v>
      </c>
      <c r="E52" s="2462">
        <f>SUM(E53:E61)</f>
        <v>0</v>
      </c>
    </row>
    <row r="53" spans="1:5">
      <c r="A53" s="3144" t="s">
        <v>447</v>
      </c>
      <c r="B53" s="2466">
        <f t="shared" si="2"/>
        <v>0</v>
      </c>
      <c r="C53" s="2467"/>
      <c r="D53" s="2467"/>
      <c r="E53" s="2823"/>
    </row>
    <row r="54" spans="1:5">
      <c r="A54" s="3144" t="s">
        <v>448</v>
      </c>
      <c r="B54" s="2466">
        <f t="shared" si="2"/>
        <v>0</v>
      </c>
      <c r="C54" s="2467"/>
      <c r="D54" s="2467"/>
      <c r="E54" s="2823"/>
    </row>
    <row r="55" spans="1:5">
      <c r="A55" s="3144" t="s">
        <v>449</v>
      </c>
      <c r="B55" s="2466">
        <f t="shared" si="2"/>
        <v>0</v>
      </c>
      <c r="C55" s="2467"/>
      <c r="D55" s="2467"/>
      <c r="E55" s="2823"/>
    </row>
    <row r="56" spans="1:5">
      <c r="A56" s="3144" t="s">
        <v>450</v>
      </c>
      <c r="B56" s="2466">
        <f t="shared" si="2"/>
        <v>0</v>
      </c>
      <c r="C56" s="2467"/>
      <c r="D56" s="2467"/>
      <c r="E56" s="2823"/>
    </row>
    <row r="57" spans="1:5">
      <c r="A57" s="3144" t="s">
        <v>451</v>
      </c>
      <c r="B57" s="2466">
        <f t="shared" si="2"/>
        <v>0</v>
      </c>
      <c r="C57" s="2467"/>
      <c r="D57" s="2467"/>
      <c r="E57" s="2823"/>
    </row>
    <row r="58" spans="1:5">
      <c r="A58" s="3144" t="s">
        <v>452</v>
      </c>
      <c r="B58" s="2466">
        <f t="shared" si="2"/>
        <v>0</v>
      </c>
      <c r="C58" s="2467"/>
      <c r="D58" s="2467"/>
      <c r="E58" s="2823"/>
    </row>
    <row r="59" spans="1:5">
      <c r="A59" s="3144" t="s">
        <v>1867</v>
      </c>
      <c r="B59" s="2466">
        <f t="shared" si="2"/>
        <v>0</v>
      </c>
      <c r="C59" s="2467"/>
      <c r="D59" s="2467"/>
      <c r="E59" s="2823"/>
    </row>
    <row r="60" spans="1:5">
      <c r="A60" s="3144" t="s">
        <v>453</v>
      </c>
      <c r="B60" s="2466">
        <f t="shared" si="2"/>
        <v>0</v>
      </c>
      <c r="C60" s="2467"/>
      <c r="D60" s="2467"/>
      <c r="E60" s="2823"/>
    </row>
    <row r="61" spans="1:5">
      <c r="A61" s="3144" t="s">
        <v>455</v>
      </c>
      <c r="B61" s="2466">
        <f t="shared" si="2"/>
        <v>0</v>
      </c>
      <c r="C61" s="2467"/>
      <c r="D61" s="2467"/>
      <c r="E61" s="2823"/>
    </row>
    <row r="62" spans="1:5">
      <c r="A62" s="3145" t="str">
        <f>A18</f>
        <v>PRSs</v>
      </c>
      <c r="B62" s="2468">
        <f t="shared" si="2"/>
        <v>0</v>
      </c>
      <c r="C62" s="2465">
        <f>SUM(C63:C70)</f>
        <v>0</v>
      </c>
      <c r="D62" s="2465">
        <f>SUM(D63:D70)</f>
        <v>0</v>
      </c>
      <c r="E62" s="2462">
        <f>SUM(E63:E70)</f>
        <v>0</v>
      </c>
    </row>
    <row r="63" spans="1:5">
      <c r="A63" s="3144" t="s">
        <v>447</v>
      </c>
      <c r="B63" s="2466">
        <f t="shared" si="2"/>
        <v>0</v>
      </c>
      <c r="C63" s="2467"/>
      <c r="D63" s="2467"/>
      <c r="E63" s="2823"/>
    </row>
    <row r="64" spans="1:5">
      <c r="A64" s="3144" t="s">
        <v>448</v>
      </c>
      <c r="B64" s="2466">
        <f t="shared" si="2"/>
        <v>0</v>
      </c>
      <c r="C64" s="2467"/>
      <c r="D64" s="2467"/>
      <c r="E64" s="2823"/>
    </row>
    <row r="65" spans="1:5">
      <c r="A65" s="3144" t="s">
        <v>449</v>
      </c>
      <c r="B65" s="2466">
        <f t="shared" si="2"/>
        <v>0</v>
      </c>
      <c r="C65" s="2467"/>
      <c r="D65" s="2467"/>
      <c r="E65" s="2823"/>
    </row>
    <row r="66" spans="1:5">
      <c r="A66" s="3144" t="s">
        <v>450</v>
      </c>
      <c r="B66" s="2466">
        <f t="shared" si="2"/>
        <v>0</v>
      </c>
      <c r="C66" s="2467"/>
      <c r="D66" s="2467"/>
      <c r="E66" s="2823"/>
    </row>
    <row r="67" spans="1:5">
      <c r="A67" s="3144" t="s">
        <v>452</v>
      </c>
      <c r="B67" s="2466">
        <f t="shared" si="2"/>
        <v>0</v>
      </c>
      <c r="C67" s="2467"/>
      <c r="D67" s="2467"/>
      <c r="E67" s="2823"/>
    </row>
    <row r="68" spans="1:5">
      <c r="A68" s="3144" t="s">
        <v>1867</v>
      </c>
      <c r="B68" s="2466">
        <f t="shared" si="2"/>
        <v>0</v>
      </c>
      <c r="C68" s="2467"/>
      <c r="D68" s="2467"/>
      <c r="E68" s="2823"/>
    </row>
    <row r="69" spans="1:5">
      <c r="A69" s="3144" t="s">
        <v>453</v>
      </c>
      <c r="B69" s="2466">
        <f t="shared" si="2"/>
        <v>0</v>
      </c>
      <c r="C69" s="2467"/>
      <c r="D69" s="2467"/>
      <c r="E69" s="2823"/>
    </row>
    <row r="70" spans="1:5">
      <c r="A70" s="3144" t="s">
        <v>455</v>
      </c>
      <c r="B70" s="2466">
        <f t="shared" si="2"/>
        <v>0</v>
      </c>
      <c r="C70" s="2467"/>
      <c r="D70" s="2467"/>
      <c r="E70" s="2823"/>
    </row>
    <row r="71" spans="1:5">
      <c r="A71" s="3145" t="s">
        <v>81</v>
      </c>
      <c r="B71" s="2468">
        <f t="shared" si="2"/>
        <v>0</v>
      </c>
      <c r="C71" s="2465">
        <f>SUM(C72:C76)</f>
        <v>0</v>
      </c>
      <c r="D71" s="2465">
        <f>SUM(D72:D76)</f>
        <v>0</v>
      </c>
      <c r="E71" s="2462">
        <f>SUM(E72:E76)</f>
        <v>0</v>
      </c>
    </row>
    <row r="72" spans="1:5">
      <c r="A72" s="3144" t="s">
        <v>162</v>
      </c>
      <c r="B72" s="2466">
        <f t="shared" si="2"/>
        <v>0</v>
      </c>
      <c r="C72" s="2467"/>
      <c r="D72" s="2467"/>
      <c r="E72" s="2823"/>
    </row>
    <row r="73" spans="1:5">
      <c r="A73" s="3144" t="s">
        <v>358</v>
      </c>
      <c r="B73" s="2466">
        <f t="shared" si="2"/>
        <v>0</v>
      </c>
      <c r="C73" s="2467"/>
      <c r="D73" s="2467"/>
      <c r="E73" s="2823"/>
    </row>
    <row r="74" spans="1:5">
      <c r="A74" s="3144" t="s">
        <v>1868</v>
      </c>
      <c r="B74" s="2466">
        <f t="shared" si="2"/>
        <v>0</v>
      </c>
      <c r="C74" s="2467"/>
      <c r="D74" s="2467"/>
      <c r="E74" s="2823"/>
    </row>
    <row r="75" spans="1:5">
      <c r="A75" s="3144" t="s">
        <v>1869</v>
      </c>
      <c r="B75" s="2466">
        <f t="shared" si="2"/>
        <v>0</v>
      </c>
      <c r="C75" s="2467"/>
      <c r="D75" s="2467"/>
      <c r="E75" s="2823"/>
    </row>
    <row r="76" spans="1:5">
      <c r="A76" s="3144" t="s">
        <v>359</v>
      </c>
      <c r="B76" s="2466">
        <f t="shared" si="2"/>
        <v>0</v>
      </c>
      <c r="C76" s="2467"/>
      <c r="D76" s="2467"/>
      <c r="E76" s="2823"/>
    </row>
    <row r="77" spans="1:5">
      <c r="A77" s="3145" t="s">
        <v>2639</v>
      </c>
      <c r="B77" s="2468">
        <f t="shared" si="2"/>
        <v>0</v>
      </c>
      <c r="C77" s="2465">
        <f>SUM(C78:C81)</f>
        <v>0</v>
      </c>
      <c r="D77" s="2465">
        <f>SUM(D78:D81)</f>
        <v>0</v>
      </c>
      <c r="E77" s="2462">
        <f>SUM(E78:E81)</f>
        <v>0</v>
      </c>
    </row>
    <row r="78" spans="1:5">
      <c r="A78" s="3144" t="s">
        <v>270</v>
      </c>
      <c r="B78" s="2466">
        <f t="shared" si="2"/>
        <v>0</v>
      </c>
      <c r="C78" s="2467"/>
      <c r="D78" s="2467"/>
      <c r="E78" s="2823"/>
    </row>
    <row r="79" spans="1:5">
      <c r="A79" s="3144" t="s">
        <v>360</v>
      </c>
      <c r="B79" s="2466">
        <f t="shared" si="2"/>
        <v>0</v>
      </c>
      <c r="C79" s="2467"/>
      <c r="D79" s="2467"/>
      <c r="E79" s="2823"/>
    </row>
    <row r="80" spans="1:5">
      <c r="A80" s="3144" t="s">
        <v>361</v>
      </c>
      <c r="B80" s="2466">
        <f t="shared" si="2"/>
        <v>0</v>
      </c>
      <c r="C80" s="2467"/>
      <c r="D80" s="2467"/>
      <c r="E80" s="2823"/>
    </row>
    <row r="81" spans="1:6">
      <c r="A81" s="3144" t="s">
        <v>362</v>
      </c>
      <c r="B81" s="2466">
        <f t="shared" si="2"/>
        <v>0</v>
      </c>
      <c r="C81" s="2467"/>
      <c r="D81" s="2467"/>
      <c r="E81" s="2823"/>
    </row>
    <row r="82" spans="1:6">
      <c r="A82" s="3146" t="s">
        <v>2642</v>
      </c>
      <c r="B82" s="2468">
        <f t="shared" si="2"/>
        <v>0</v>
      </c>
      <c r="C82" s="2467"/>
      <c r="D82" s="2467"/>
      <c r="E82" s="2823"/>
    </row>
    <row r="83" spans="1:6">
      <c r="A83" s="3145" t="s">
        <v>964</v>
      </c>
      <c r="B83" s="2468">
        <f t="shared" si="2"/>
        <v>0</v>
      </c>
      <c r="C83" s="2465">
        <f>SUM(C84:C90)</f>
        <v>0</v>
      </c>
      <c r="D83" s="2465">
        <f>SUM(D84:D90)</f>
        <v>0</v>
      </c>
      <c r="E83" s="2462">
        <f>SUM(E84:E90)</f>
        <v>0</v>
      </c>
      <c r="F83" s="2225" t="s">
        <v>2459</v>
      </c>
    </row>
    <row r="84" spans="1:6">
      <c r="A84" s="3144" t="s">
        <v>965</v>
      </c>
      <c r="B84" s="2466">
        <f t="shared" si="2"/>
        <v>0</v>
      </c>
      <c r="C84" s="2467"/>
      <c r="D84" s="2467"/>
      <c r="E84" s="2823"/>
      <c r="F84" s="116" t="str">
        <f>IF(B84='5.6 UNC Sub Deducts'!$I$18,"ok","error")</f>
        <v>ok</v>
      </c>
    </row>
    <row r="85" spans="1:6">
      <c r="A85" s="3144" t="s">
        <v>2678</v>
      </c>
      <c r="B85" s="2466">
        <f t="shared" si="2"/>
        <v>0</v>
      </c>
      <c r="C85" s="2467"/>
      <c r="D85" s="2467"/>
      <c r="E85" s="2823"/>
      <c r="F85" s="116" t="str">
        <f>IF(B85-SUM(C85:E85)=0,"ok","Error")</f>
        <v>ok</v>
      </c>
    </row>
    <row r="86" spans="1:6">
      <c r="A86" s="3144" t="s">
        <v>2679</v>
      </c>
      <c r="B86" s="2466">
        <f t="shared" si="2"/>
        <v>0</v>
      </c>
      <c r="C86" s="2467"/>
      <c r="D86" s="2467"/>
      <c r="E86" s="2823"/>
    </row>
    <row r="87" spans="1:6">
      <c r="A87" s="2467" t="s">
        <v>2883</v>
      </c>
      <c r="B87" s="2466">
        <f t="shared" si="2"/>
        <v>0</v>
      </c>
      <c r="C87" s="2467"/>
      <c r="D87" s="2467"/>
      <c r="E87" s="2823"/>
    </row>
    <row r="88" spans="1:6">
      <c r="A88" s="2467" t="s">
        <v>2883</v>
      </c>
      <c r="B88" s="2466">
        <f t="shared" si="2"/>
        <v>0</v>
      </c>
      <c r="C88" s="2467"/>
      <c r="D88" s="2467"/>
      <c r="E88" s="2823"/>
    </row>
    <row r="89" spans="1:6">
      <c r="A89" s="2467" t="s">
        <v>2883</v>
      </c>
      <c r="B89" s="2466">
        <f t="shared" si="2"/>
        <v>0</v>
      </c>
      <c r="C89" s="2467"/>
      <c r="D89" s="2467"/>
      <c r="E89" s="2823"/>
    </row>
    <row r="90" spans="1:6">
      <c r="A90" s="2467" t="s">
        <v>2883</v>
      </c>
      <c r="B90" s="2466">
        <f t="shared" si="2"/>
        <v>0</v>
      </c>
      <c r="C90" s="2467"/>
      <c r="D90" s="2467"/>
      <c r="E90" s="2823"/>
    </row>
    <row r="96" spans="1:6">
      <c r="D96" s="116"/>
    </row>
    <row r="97" spans="4:4">
      <c r="D97" s="116"/>
    </row>
    <row r="98" spans="4:4">
      <c r="D98" s="116"/>
    </row>
    <row r="99" spans="4:4">
      <c r="D99" s="116"/>
    </row>
    <row r="100" spans="4:4">
      <c r="D100" s="116"/>
    </row>
    <row r="101" spans="4:4">
      <c r="D101" s="116"/>
    </row>
    <row r="102" spans="4:4">
      <c r="D102" s="116"/>
    </row>
    <row r="103" spans="4:4">
      <c r="D103" s="116"/>
    </row>
    <row r="104" spans="4:4">
      <c r="D104" s="116"/>
    </row>
    <row r="105" spans="4:4">
      <c r="D105" s="116"/>
    </row>
    <row r="106" spans="4:4">
      <c r="D106" s="116"/>
    </row>
    <row r="107" spans="4:4">
      <c r="D107" s="116"/>
    </row>
    <row r="108" spans="4:4">
      <c r="D108" s="116"/>
    </row>
    <row r="109" spans="4:4">
      <c r="D109" s="116"/>
    </row>
    <row r="110" spans="4:4">
      <c r="D110" s="116"/>
    </row>
    <row r="111" spans="4:4">
      <c r="D111" s="116"/>
    </row>
    <row r="112" spans="4:4">
      <c r="D112" s="116"/>
    </row>
    <row r="113" spans="4:4">
      <c r="D113" s="116"/>
    </row>
    <row r="114" spans="4:4">
      <c r="D114" s="116"/>
    </row>
    <row r="115" spans="4:4">
      <c r="D115" s="116"/>
    </row>
    <row r="116" spans="4:4">
      <c r="D116" s="116"/>
    </row>
    <row r="117" spans="4:4">
      <c r="D117" s="116"/>
    </row>
    <row r="118" spans="4:4">
      <c r="D118" s="116"/>
    </row>
    <row r="119" spans="4:4">
      <c r="D119" s="116"/>
    </row>
    <row r="120" spans="4:4">
      <c r="D120" s="116"/>
    </row>
    <row r="121" spans="4:4">
      <c r="D121" s="116"/>
    </row>
    <row r="122" spans="4:4">
      <c r="D122" s="116"/>
    </row>
    <row r="123" spans="4:4">
      <c r="D123" s="116"/>
    </row>
    <row r="124" spans="4:4">
      <c r="D124" s="116"/>
    </row>
    <row r="125" spans="4:4">
      <c r="D125" s="116"/>
    </row>
    <row r="126" spans="4:4">
      <c r="D126" s="116"/>
    </row>
    <row r="127" spans="4:4">
      <c r="D127" s="116"/>
    </row>
    <row r="128" spans="4:4">
      <c r="D128" s="116"/>
    </row>
    <row r="129" spans="4:4">
      <c r="D129" s="116"/>
    </row>
    <row r="130" spans="4:4">
      <c r="D130" s="116"/>
    </row>
    <row r="131" spans="4:4">
      <c r="D131" s="116"/>
    </row>
    <row r="132" spans="4:4">
      <c r="D132" s="116"/>
    </row>
    <row r="133" spans="4:4">
      <c r="D133" s="116"/>
    </row>
    <row r="134" spans="4:4">
      <c r="D134" s="116"/>
    </row>
    <row r="135" spans="4:4">
      <c r="D135" s="116"/>
    </row>
    <row r="136" spans="4:4">
      <c r="D136" s="116"/>
    </row>
    <row r="137" spans="4:4">
      <c r="D137" s="116"/>
    </row>
    <row r="138" spans="4:4">
      <c r="D138" s="116"/>
    </row>
    <row r="139" spans="4:4">
      <c r="D139" s="116"/>
    </row>
    <row r="140" spans="4:4">
      <c r="D140" s="116"/>
    </row>
    <row r="141" spans="4:4">
      <c r="D141" s="116"/>
    </row>
    <row r="142" spans="4:4">
      <c r="D142" s="116"/>
    </row>
    <row r="143" spans="4:4">
      <c r="D143" s="116"/>
    </row>
    <row r="144" spans="4:4">
      <c r="D144" s="116"/>
    </row>
    <row r="145" spans="4:4">
      <c r="D145" s="116"/>
    </row>
    <row r="146" spans="4:4">
      <c r="D146" s="116"/>
    </row>
    <row r="147" spans="4:4">
      <c r="D147" s="116"/>
    </row>
    <row r="148" spans="4:4">
      <c r="D148" s="116"/>
    </row>
    <row r="149" spans="4:4">
      <c r="D149" s="116"/>
    </row>
    <row r="150" spans="4:4">
      <c r="D150" s="116"/>
    </row>
    <row r="151" spans="4:4">
      <c r="D151" s="116"/>
    </row>
    <row r="152" spans="4:4">
      <c r="D152" s="116"/>
    </row>
    <row r="153" spans="4:4">
      <c r="D153" s="116"/>
    </row>
    <row r="154" spans="4:4">
      <c r="D154" s="116"/>
    </row>
    <row r="155" spans="4:4">
      <c r="D155" s="116"/>
    </row>
    <row r="156" spans="4:4">
      <c r="D156" s="116"/>
    </row>
    <row r="157" spans="4:4">
      <c r="D157" s="116"/>
    </row>
    <row r="158" spans="4:4">
      <c r="D158" s="116"/>
    </row>
    <row r="159" spans="4:4">
      <c r="D159" s="116"/>
    </row>
    <row r="160" spans="4:4">
      <c r="D160" s="116"/>
    </row>
    <row r="161" spans="4:4">
      <c r="D161" s="116"/>
    </row>
    <row r="162" spans="4:4">
      <c r="D162" s="116"/>
    </row>
    <row r="163" spans="4:4">
      <c r="D163" s="116"/>
    </row>
    <row r="164" spans="4:4">
      <c r="D164" s="116"/>
    </row>
    <row r="165" spans="4:4">
      <c r="D165" s="116"/>
    </row>
    <row r="166" spans="4:4">
      <c r="D166" s="116"/>
    </row>
    <row r="167" spans="4:4">
      <c r="D167" s="116"/>
    </row>
    <row r="168" spans="4:4">
      <c r="D168" s="116"/>
    </row>
    <row r="169" spans="4:4">
      <c r="D169" s="116"/>
    </row>
    <row r="170" spans="4:4">
      <c r="D170" s="116"/>
    </row>
    <row r="171" spans="4:4">
      <c r="D171" s="116"/>
    </row>
    <row r="172" spans="4:4">
      <c r="D172" s="116"/>
    </row>
    <row r="173" spans="4:4">
      <c r="D173" s="116"/>
    </row>
    <row r="174" spans="4:4">
      <c r="D174" s="116"/>
    </row>
    <row r="175" spans="4:4">
      <c r="D175" s="116"/>
    </row>
    <row r="176" spans="4:4">
      <c r="D176" s="116"/>
    </row>
    <row r="177" spans="4:4">
      <c r="D177" s="116"/>
    </row>
    <row r="178" spans="4:4">
      <c r="D178" s="116"/>
    </row>
    <row r="179" spans="4:4">
      <c r="D179" s="116"/>
    </row>
    <row r="180" spans="4:4">
      <c r="D180" s="116"/>
    </row>
    <row r="181" spans="4:4">
      <c r="D181" s="116"/>
    </row>
    <row r="182" spans="4:4">
      <c r="D182" s="116"/>
    </row>
    <row r="183" spans="4:4">
      <c r="D183" s="116"/>
    </row>
    <row r="184" spans="4:4">
      <c r="D184" s="116"/>
    </row>
    <row r="185" spans="4:4">
      <c r="D185" s="116"/>
    </row>
    <row r="186" spans="4:4">
      <c r="D186" s="116"/>
    </row>
    <row r="187" spans="4:4">
      <c r="D187" s="116"/>
    </row>
    <row r="188" spans="4:4">
      <c r="D188" s="116"/>
    </row>
    <row r="189" spans="4:4">
      <c r="D189" s="116"/>
    </row>
    <row r="190" spans="4:4">
      <c r="D190" s="116"/>
    </row>
    <row r="191" spans="4:4">
      <c r="D191" s="116"/>
    </row>
    <row r="192" spans="4:4">
      <c r="D192" s="116"/>
    </row>
    <row r="193" spans="4:4">
      <c r="D193" s="116"/>
    </row>
    <row r="194" spans="4:4">
      <c r="D194" s="116"/>
    </row>
    <row r="195" spans="4:4">
      <c r="D195" s="116"/>
    </row>
  </sheetData>
  <conditionalFormatting sqref="B23 G9:G18">
    <cfRule type="cellIs" dxfId="103" priority="1" operator="equal">
      <formula>"error"</formula>
    </cfRule>
  </conditionalFormatting>
  <dataValidations count="2">
    <dataValidation type="list" allowBlank="1" showInputMessage="1" showErrorMessage="1" sqref="B1">
      <formula1>B767:B772</formula1>
    </dataValidation>
    <dataValidation type="list" allowBlank="1" showInputMessage="1" showErrorMessage="1" sqref="A1">
      <formula1>A929:A934</formula1>
    </dataValidation>
  </dataValidations>
  <pageMargins left="0.70866141732283472" right="0.70866141732283472" top="0.74803149606299213" bottom="0.74803149606299213" header="0.31496062992125984" footer="0.31496062992125984"/>
  <pageSetup paperSize="8" scale="64"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N165"/>
  <sheetViews>
    <sheetView zoomScaleNormal="100" workbookViewId="0"/>
  </sheetViews>
  <sheetFormatPr defaultRowHeight="14.25"/>
  <cols>
    <col min="1" max="1" width="16" style="615" customWidth="1"/>
    <col min="2" max="2" width="74.5703125" style="615" bestFit="1" customWidth="1"/>
    <col min="3" max="13" width="18.28515625" style="615" customWidth="1"/>
    <col min="14" max="14" width="39.5703125" style="624" bestFit="1" customWidth="1"/>
    <col min="15" max="16384" width="9.140625" style="624"/>
  </cols>
  <sheetData>
    <row r="1" spans="1:13" s="49" customFormat="1" ht="24.75">
      <c r="A1" s="127" t="str">
        <f>'Universal data'!A1</f>
        <v>Regulatory Reporting Pack</v>
      </c>
      <c r="B1" s="128"/>
      <c r="C1" s="128"/>
      <c r="D1" s="128"/>
      <c r="E1" s="128"/>
      <c r="F1" s="128"/>
      <c r="G1" s="128"/>
      <c r="H1" s="128"/>
      <c r="I1" s="128"/>
      <c r="J1" s="128"/>
      <c r="K1" s="128"/>
    </row>
    <row r="2" spans="1:13" s="49" customFormat="1" ht="24.75">
      <c r="A2" s="2186" t="str">
        <f>+'Universal data'!$A$2</f>
        <v>Master</v>
      </c>
      <c r="B2" s="128"/>
      <c r="C2" s="128"/>
      <c r="D2" s="128"/>
      <c r="E2" s="128"/>
      <c r="F2" s="128"/>
      <c r="G2" s="128"/>
      <c r="H2" s="128"/>
      <c r="I2" s="128"/>
      <c r="J2" s="128"/>
      <c r="K2" s="128"/>
    </row>
    <row r="3" spans="1:13" s="49" customFormat="1" ht="24.75">
      <c r="A3" s="2304" t="str">
        <f>+'Universal data'!A3</f>
        <v>2015/16</v>
      </c>
      <c r="B3" s="128"/>
      <c r="C3" s="128"/>
      <c r="D3" s="128"/>
      <c r="E3" s="128"/>
      <c r="F3" s="128"/>
      <c r="G3" s="128"/>
      <c r="H3" s="128"/>
      <c r="I3" s="128"/>
      <c r="J3" s="128"/>
      <c r="K3" s="128"/>
    </row>
    <row r="4" spans="1:13" s="324" customFormat="1" ht="9" customHeight="1">
      <c r="A4" s="131"/>
      <c r="B4" s="131"/>
      <c r="C4" s="815"/>
      <c r="D4" s="131"/>
      <c r="E4" s="131"/>
      <c r="F4" s="131"/>
      <c r="G4" s="131"/>
      <c r="H4" s="131"/>
      <c r="I4" s="131"/>
      <c r="J4" s="131"/>
      <c r="K4" s="131"/>
      <c r="L4" s="131"/>
      <c r="M4" s="131"/>
    </row>
    <row r="5" spans="1:13" s="324" customFormat="1" ht="15.75" customHeight="1">
      <c r="A5" s="131"/>
      <c r="B5" s="131"/>
      <c r="C5" s="816"/>
      <c r="D5" s="614"/>
      <c r="E5" s="614"/>
      <c r="F5" s="614"/>
      <c r="G5" s="614"/>
      <c r="H5" s="614"/>
      <c r="I5" s="614"/>
      <c r="J5" s="614"/>
      <c r="K5" s="614"/>
      <c r="L5" s="614"/>
      <c r="M5" s="131"/>
    </row>
    <row r="6" spans="1:13" s="324" customFormat="1" ht="19.5">
      <c r="A6" s="815" t="s">
        <v>2613</v>
      </c>
      <c r="C6" s="816"/>
      <c r="D6" s="614"/>
      <c r="E6" s="614"/>
      <c r="F6" s="614"/>
      <c r="G6" s="614"/>
      <c r="H6" s="614"/>
      <c r="I6" s="614"/>
      <c r="J6" s="614"/>
      <c r="K6" s="614"/>
      <c r="L6" s="614"/>
      <c r="M6" s="131"/>
    </row>
    <row r="7" spans="1:13" s="324" customFormat="1" ht="15.75" customHeight="1">
      <c r="A7" s="614"/>
      <c r="B7" s="817"/>
      <c r="C7" s="816"/>
      <c r="D7" s="614"/>
      <c r="E7" s="614"/>
      <c r="F7" s="614"/>
      <c r="G7" s="614"/>
      <c r="H7" s="614"/>
      <c r="I7" s="614"/>
      <c r="J7" s="614"/>
      <c r="K7" s="614"/>
      <c r="L7" s="614"/>
      <c r="M7" s="614"/>
    </row>
    <row r="8" spans="1:13" ht="20.25" thickBot="1">
      <c r="B8" s="622" t="s">
        <v>602</v>
      </c>
      <c r="C8" s="816"/>
      <c r="D8" s="614"/>
      <c r="E8" s="614"/>
      <c r="F8" s="3939" t="s">
        <v>683</v>
      </c>
      <c r="G8" s="3939"/>
      <c r="H8" s="3939"/>
      <c r="I8" s="2135"/>
      <c r="J8" s="2088"/>
      <c r="K8" s="614"/>
      <c r="L8" s="614"/>
    </row>
    <row r="9" spans="1:13" ht="15" thickBot="1">
      <c r="A9" s="818" t="s">
        <v>970</v>
      </c>
      <c r="B9" s="611" t="s">
        <v>605</v>
      </c>
      <c r="C9" s="612" t="s">
        <v>603</v>
      </c>
      <c r="D9" s="3784" t="str">
        <f>+$A$3</f>
        <v>2015/16</v>
      </c>
      <c r="E9" s="614"/>
      <c r="F9" s="2091" t="s">
        <v>684</v>
      </c>
      <c r="G9" s="2091" t="s">
        <v>685</v>
      </c>
      <c r="H9" s="2091" t="s">
        <v>9</v>
      </c>
      <c r="I9" s="2089"/>
      <c r="J9" s="2089"/>
      <c r="K9" s="614"/>
      <c r="L9" s="614"/>
    </row>
    <row r="10" spans="1:13" ht="15.95" customHeight="1" thickBot="1">
      <c r="A10" s="819"/>
      <c r="B10" s="616" t="s">
        <v>606</v>
      </c>
      <c r="C10" s="617" t="s">
        <v>88</v>
      </c>
      <c r="D10" s="3365">
        <f>L45</f>
        <v>0</v>
      </c>
      <c r="E10" s="614"/>
      <c r="F10" s="2588"/>
      <c r="G10" s="2588"/>
      <c r="H10" s="2588"/>
      <c r="I10" s="2090" t="str">
        <f>IF((ROUND(SUM(F10:H10),3)=ROUND(100%,3)),"OK", "Error")</f>
        <v>Error</v>
      </c>
      <c r="J10" s="2090"/>
      <c r="K10" s="614"/>
      <c r="L10" s="614"/>
    </row>
    <row r="11" spans="1:13">
      <c r="C11" s="618"/>
      <c r="D11" s="619" t="s">
        <v>1780</v>
      </c>
      <c r="E11" s="614"/>
      <c r="F11" s="614"/>
      <c r="G11" s="614"/>
      <c r="H11" s="614"/>
      <c r="I11" s="614"/>
      <c r="J11" s="614"/>
      <c r="K11" s="614"/>
      <c r="L11" s="614"/>
    </row>
    <row r="12" spans="1:13" s="324" customFormat="1" ht="15.75" customHeight="1">
      <c r="A12" s="614"/>
      <c r="B12" s="620"/>
      <c r="C12" s="621"/>
      <c r="D12" s="614"/>
      <c r="E12" s="614"/>
      <c r="F12" s="614"/>
      <c r="G12" s="614"/>
      <c r="H12" s="614"/>
      <c r="I12" s="614"/>
      <c r="J12" s="614"/>
      <c r="K12" s="614"/>
      <c r="L12" s="614"/>
    </row>
    <row r="13" spans="1:13" ht="20.25" thickBot="1">
      <c r="B13" s="622" t="s">
        <v>1053</v>
      </c>
      <c r="C13" s="621"/>
      <c r="D13" s="614"/>
      <c r="E13" s="614"/>
      <c r="F13" s="614"/>
      <c r="G13" s="614"/>
      <c r="H13" s="614"/>
      <c r="I13" s="614"/>
      <c r="J13" s="623"/>
      <c r="K13" s="624"/>
      <c r="L13" s="624"/>
      <c r="M13" s="624"/>
    </row>
    <row r="14" spans="1:13" ht="15" thickBot="1">
      <c r="A14" s="818" t="s">
        <v>972</v>
      </c>
      <c r="B14" s="625"/>
      <c r="C14" s="612" t="s">
        <v>603</v>
      </c>
      <c r="D14" s="3784" t="str">
        <f>+$A$3</f>
        <v>2015/16</v>
      </c>
      <c r="E14" s="614"/>
      <c r="F14" s="614"/>
      <c r="G14" s="614"/>
      <c r="H14" s="614"/>
      <c r="I14" s="614"/>
      <c r="J14" s="623"/>
      <c r="K14" s="624"/>
      <c r="L14" s="624"/>
      <c r="M14" s="624"/>
    </row>
    <row r="15" spans="1:13" ht="15" thickBot="1">
      <c r="B15" s="616" t="s">
        <v>2614</v>
      </c>
      <c r="C15" s="626" t="s">
        <v>88</v>
      </c>
      <c r="D15" s="3365">
        <f>'3.8 Maintenance'!$B$47+'3.8 Maintenance'!$B$48</f>
        <v>0</v>
      </c>
      <c r="E15" s="614"/>
      <c r="F15" s="614"/>
      <c r="G15" s="614"/>
      <c r="H15" s="614"/>
      <c r="I15" s="614"/>
      <c r="J15" s="623"/>
      <c r="K15" s="624"/>
      <c r="L15" s="624"/>
      <c r="M15" s="624"/>
    </row>
    <row r="16" spans="1:13" ht="19.5">
      <c r="B16" s="620"/>
      <c r="C16" s="627"/>
      <c r="D16" s="619" t="s">
        <v>2686</v>
      </c>
      <c r="E16" s="614"/>
      <c r="F16" s="628"/>
      <c r="G16" s="614"/>
      <c r="H16" s="614"/>
      <c r="I16" s="614"/>
      <c r="J16" s="614"/>
      <c r="K16" s="614"/>
      <c r="L16" s="614"/>
      <c r="M16" s="623"/>
    </row>
    <row r="17" spans="1:13" ht="15" thickBot="1">
      <c r="C17" s="618"/>
      <c r="D17" s="614"/>
      <c r="E17" s="614"/>
      <c r="F17" s="614"/>
      <c r="G17" s="614"/>
      <c r="H17" s="614"/>
      <c r="I17" s="614"/>
      <c r="J17" s="614"/>
      <c r="K17" s="614"/>
      <c r="L17" s="614"/>
    </row>
    <row r="18" spans="1:13" ht="15" thickBot="1">
      <c r="B18" s="629"/>
      <c r="C18" s="630"/>
      <c r="D18" s="3944" t="s">
        <v>3</v>
      </c>
      <c r="E18" s="3945"/>
      <c r="F18" s="3945"/>
      <c r="G18" s="3945"/>
      <c r="H18" s="3945"/>
      <c r="I18" s="3945"/>
      <c r="J18" s="3945"/>
      <c r="K18" s="3946"/>
      <c r="L18" s="614"/>
    </row>
    <row r="19" spans="1:13" ht="15.95" customHeight="1" thickBot="1">
      <c r="A19" s="818" t="s">
        <v>1614</v>
      </c>
      <c r="B19" s="611" t="s">
        <v>2604</v>
      </c>
      <c r="C19" s="612" t="s">
        <v>603</v>
      </c>
      <c r="D19" s="631">
        <v>2014</v>
      </c>
      <c r="E19" s="632">
        <v>2015</v>
      </c>
      <c r="F19" s="632">
        <v>2016</v>
      </c>
      <c r="G19" s="632">
        <v>2017</v>
      </c>
      <c r="H19" s="632">
        <v>2018</v>
      </c>
      <c r="I19" s="632">
        <v>2019</v>
      </c>
      <c r="J19" s="632">
        <v>2020</v>
      </c>
      <c r="K19" s="633">
        <v>2021</v>
      </c>
      <c r="L19" s="614"/>
    </row>
    <row r="20" spans="1:13" ht="15.75" customHeight="1">
      <c r="A20" s="819"/>
      <c r="B20" s="634" t="s">
        <v>607</v>
      </c>
      <c r="C20" s="2663" t="s">
        <v>103</v>
      </c>
      <c r="D20" s="3387"/>
      <c r="E20" s="2667">
        <f>+D22</f>
        <v>0</v>
      </c>
      <c r="F20" s="2667">
        <f t="shared" ref="F20:I21" si="0">+E22</f>
        <v>0</v>
      </c>
      <c r="G20" s="2667">
        <f t="shared" si="0"/>
        <v>0</v>
      </c>
      <c r="H20" s="2667">
        <f t="shared" si="0"/>
        <v>0</v>
      </c>
      <c r="I20" s="2667">
        <f t="shared" si="0"/>
        <v>0</v>
      </c>
      <c r="J20" s="2667">
        <f>+I22</f>
        <v>0</v>
      </c>
      <c r="K20" s="2667">
        <f>+J22</f>
        <v>0</v>
      </c>
      <c r="L20" s="614"/>
    </row>
    <row r="21" spans="1:13" ht="15.75" customHeight="1" thickBot="1">
      <c r="A21" s="819"/>
      <c r="B21" s="634" t="s">
        <v>2606</v>
      </c>
      <c r="C21" s="2664" t="s">
        <v>103</v>
      </c>
      <c r="D21" s="3388"/>
      <c r="E21" s="3302">
        <f>+D23</f>
        <v>0</v>
      </c>
      <c r="F21" s="3302">
        <f t="shared" si="0"/>
        <v>0</v>
      </c>
      <c r="G21" s="3302">
        <f t="shared" si="0"/>
        <v>0</v>
      </c>
      <c r="H21" s="3302">
        <f t="shared" si="0"/>
        <v>0</v>
      </c>
      <c r="I21" s="3302">
        <f t="shared" si="0"/>
        <v>0</v>
      </c>
      <c r="J21" s="3302">
        <f>+I23</f>
        <v>0</v>
      </c>
      <c r="K21" s="3302">
        <f>+J23</f>
        <v>0</v>
      </c>
    </row>
    <row r="22" spans="1:13">
      <c r="A22" s="819"/>
      <c r="B22" s="634" t="s">
        <v>608</v>
      </c>
      <c r="C22" s="2665" t="s">
        <v>103</v>
      </c>
      <c r="D22" s="3388"/>
      <c r="E22" s="3389"/>
      <c r="F22" s="3389"/>
      <c r="G22" s="3389"/>
      <c r="H22" s="3389"/>
      <c r="I22" s="3389"/>
      <c r="J22" s="3389"/>
      <c r="K22" s="3390"/>
    </row>
    <row r="23" spans="1:13" ht="15.95" customHeight="1" thickBot="1">
      <c r="A23" s="819"/>
      <c r="B23" s="634" t="s">
        <v>2607</v>
      </c>
      <c r="C23" s="2666" t="s">
        <v>103</v>
      </c>
      <c r="D23" s="3391"/>
      <c r="E23" s="3392"/>
      <c r="F23" s="3392"/>
      <c r="G23" s="3392"/>
      <c r="H23" s="3392"/>
      <c r="I23" s="3392"/>
      <c r="J23" s="3392"/>
      <c r="K23" s="3393"/>
    </row>
    <row r="24" spans="1:13" ht="15.95" customHeight="1" thickBot="1">
      <c r="B24" s="616" t="s">
        <v>609</v>
      </c>
      <c r="C24" s="637" t="s">
        <v>103</v>
      </c>
      <c r="D24" s="638">
        <f t="shared" ref="D24:K24" si="1">SUM(D22:D23)</f>
        <v>0</v>
      </c>
      <c r="E24" s="639">
        <f t="shared" si="1"/>
        <v>0</v>
      </c>
      <c r="F24" s="639">
        <f t="shared" si="1"/>
        <v>0</v>
      </c>
      <c r="G24" s="639">
        <f t="shared" si="1"/>
        <v>0</v>
      </c>
      <c r="H24" s="639">
        <f t="shared" si="1"/>
        <v>0</v>
      </c>
      <c r="I24" s="639">
        <f t="shared" si="1"/>
        <v>0</v>
      </c>
      <c r="J24" s="639">
        <f t="shared" si="1"/>
        <v>0</v>
      </c>
      <c r="K24" s="640">
        <f t="shared" si="1"/>
        <v>0</v>
      </c>
    </row>
    <row r="25" spans="1:13" ht="15" thickBot="1">
      <c r="A25" s="624"/>
      <c r="B25" s="616" t="s">
        <v>610</v>
      </c>
      <c r="C25" s="637"/>
      <c r="D25" s="641"/>
      <c r="E25" s="642"/>
      <c r="F25" s="642"/>
      <c r="G25" s="642"/>
      <c r="H25" s="642"/>
      <c r="I25" s="642"/>
      <c r="J25" s="642"/>
      <c r="K25" s="643"/>
      <c r="L25" s="624"/>
      <c r="M25" s="624"/>
    </row>
    <row r="26" spans="1:13" ht="15" thickBot="1">
      <c r="B26" s="634" t="s">
        <v>1054</v>
      </c>
      <c r="C26" s="644" t="s">
        <v>103</v>
      </c>
      <c r="D26" s="3394">
        <f>+D22-D20</f>
        <v>0</v>
      </c>
      <c r="E26" s="3395">
        <f>+E22-E20</f>
        <v>0</v>
      </c>
      <c r="F26" s="3395">
        <f t="shared" ref="F26:I27" si="2">+F22-F20</f>
        <v>0</v>
      </c>
      <c r="G26" s="3395">
        <f t="shared" si="2"/>
        <v>0</v>
      </c>
      <c r="H26" s="3395">
        <f t="shared" si="2"/>
        <v>0</v>
      </c>
      <c r="I26" s="3395">
        <f t="shared" si="2"/>
        <v>0</v>
      </c>
      <c r="J26" s="3395">
        <f>+J22-J20</f>
        <v>0</v>
      </c>
      <c r="K26" s="3396">
        <f>+K22-K20</f>
        <v>0</v>
      </c>
    </row>
    <row r="27" spans="1:13" ht="15" thickBot="1">
      <c r="B27" s="634" t="s">
        <v>2608</v>
      </c>
      <c r="C27" s="644" t="s">
        <v>103</v>
      </c>
      <c r="D27" s="3394">
        <f>+D23-D21</f>
        <v>0</v>
      </c>
      <c r="E27" s="3395">
        <f>+E23-E21</f>
        <v>0</v>
      </c>
      <c r="F27" s="3395">
        <f t="shared" si="2"/>
        <v>0</v>
      </c>
      <c r="G27" s="3395">
        <f t="shared" si="2"/>
        <v>0</v>
      </c>
      <c r="H27" s="3395">
        <f t="shared" si="2"/>
        <v>0</v>
      </c>
      <c r="I27" s="3395">
        <f t="shared" si="2"/>
        <v>0</v>
      </c>
      <c r="J27" s="3395">
        <f>+J23-J21</f>
        <v>0</v>
      </c>
      <c r="K27" s="3396">
        <f>+K23-K21</f>
        <v>0</v>
      </c>
    </row>
    <row r="28" spans="1:13" ht="15" thickBot="1">
      <c r="B28" s="616" t="s">
        <v>1055</v>
      </c>
      <c r="C28" s="637" t="s">
        <v>103</v>
      </c>
      <c r="D28" s="3397">
        <f t="shared" ref="D28:K28" si="3">SUM(D26:D27)</f>
        <v>0</v>
      </c>
      <c r="E28" s="3398">
        <f t="shared" si="3"/>
        <v>0</v>
      </c>
      <c r="F28" s="3398">
        <f t="shared" si="3"/>
        <v>0</v>
      </c>
      <c r="G28" s="3398">
        <f t="shared" si="3"/>
        <v>0</v>
      </c>
      <c r="H28" s="3398">
        <f t="shared" si="3"/>
        <v>0</v>
      </c>
      <c r="I28" s="3398">
        <f t="shared" si="3"/>
        <v>0</v>
      </c>
      <c r="J28" s="3398">
        <f t="shared" si="3"/>
        <v>0</v>
      </c>
      <c r="K28" s="3399">
        <f t="shared" si="3"/>
        <v>0</v>
      </c>
    </row>
    <row r="29" spans="1:13" ht="15" thickBot="1">
      <c r="B29" s="645"/>
      <c r="C29" s="646"/>
      <c r="D29" s="645"/>
      <c r="E29" s="645"/>
      <c r="F29" s="645"/>
      <c r="G29" s="645"/>
      <c r="H29" s="645"/>
      <c r="I29" s="645"/>
      <c r="J29" s="645"/>
      <c r="K29" s="645"/>
      <c r="L29" s="645"/>
    </row>
    <row r="30" spans="1:13" ht="15" thickBot="1">
      <c r="B30" s="629"/>
      <c r="C30" s="647"/>
      <c r="D30" s="3944" t="s">
        <v>3</v>
      </c>
      <c r="E30" s="3945"/>
      <c r="F30" s="3945"/>
      <c r="G30" s="3945"/>
      <c r="H30" s="3945"/>
      <c r="I30" s="3945"/>
      <c r="J30" s="3945"/>
      <c r="K30" s="3946"/>
    </row>
    <row r="31" spans="1:13" ht="15" thickBot="1">
      <c r="A31" s="818" t="s">
        <v>994</v>
      </c>
      <c r="B31" s="611" t="s">
        <v>2610</v>
      </c>
      <c r="C31" s="612" t="s">
        <v>603</v>
      </c>
      <c r="D31" s="648">
        <v>2014</v>
      </c>
      <c r="E31" s="649">
        <v>2015</v>
      </c>
      <c r="F31" s="649">
        <v>2016</v>
      </c>
      <c r="G31" s="649">
        <v>2017</v>
      </c>
      <c r="H31" s="649">
        <v>2018</v>
      </c>
      <c r="I31" s="649">
        <v>2019</v>
      </c>
      <c r="J31" s="649">
        <v>2020</v>
      </c>
      <c r="K31" s="650">
        <v>2021</v>
      </c>
    </row>
    <row r="32" spans="1:13">
      <c r="A32" s="819"/>
      <c r="B32" s="634" t="s">
        <v>1534</v>
      </c>
      <c r="C32" s="651" t="s">
        <v>104</v>
      </c>
      <c r="D32" s="3387"/>
      <c r="E32" s="2667">
        <f>+D34</f>
        <v>0</v>
      </c>
      <c r="F32" s="2667">
        <f t="shared" ref="F32:I33" si="4">+E34</f>
        <v>0</v>
      </c>
      <c r="G32" s="2667">
        <f t="shared" si="4"/>
        <v>0</v>
      </c>
      <c r="H32" s="2667">
        <f t="shared" si="4"/>
        <v>0</v>
      </c>
      <c r="I32" s="2667">
        <f t="shared" si="4"/>
        <v>0</v>
      </c>
      <c r="J32" s="2667">
        <f>+I34</f>
        <v>0</v>
      </c>
      <c r="K32" s="2667">
        <f>+J34</f>
        <v>0</v>
      </c>
    </row>
    <row r="33" spans="1:14" ht="15" thickBot="1">
      <c r="A33" s="819"/>
      <c r="B33" s="634" t="s">
        <v>2603</v>
      </c>
      <c r="C33" s="652" t="s">
        <v>104</v>
      </c>
      <c r="D33" s="3388"/>
      <c r="E33" s="3302">
        <f>+D35</f>
        <v>0</v>
      </c>
      <c r="F33" s="3302">
        <f t="shared" si="4"/>
        <v>0</v>
      </c>
      <c r="G33" s="3302">
        <f>+F35</f>
        <v>0</v>
      </c>
      <c r="H33" s="3302">
        <f t="shared" si="4"/>
        <v>0</v>
      </c>
      <c r="I33" s="3302">
        <f t="shared" si="4"/>
        <v>0</v>
      </c>
      <c r="J33" s="3302">
        <f>+I35</f>
        <v>0</v>
      </c>
      <c r="K33" s="3302">
        <f>+J35</f>
        <v>0</v>
      </c>
    </row>
    <row r="34" spans="1:14">
      <c r="A34" s="819"/>
      <c r="B34" s="634" t="s">
        <v>2601</v>
      </c>
      <c r="C34" s="635" t="s">
        <v>104</v>
      </c>
      <c r="D34" s="3388"/>
      <c r="E34" s="3389"/>
      <c r="F34" s="3389"/>
      <c r="G34" s="3389"/>
      <c r="H34" s="3389"/>
      <c r="I34" s="3389"/>
      <c r="J34" s="3389"/>
      <c r="K34" s="3390"/>
    </row>
    <row r="35" spans="1:14" ht="15" thickBot="1">
      <c r="A35" s="819"/>
      <c r="B35" s="634" t="s">
        <v>2602</v>
      </c>
      <c r="C35" s="636" t="s">
        <v>104</v>
      </c>
      <c r="D35" s="3391"/>
      <c r="E35" s="3392"/>
      <c r="F35" s="3392"/>
      <c r="G35" s="3392"/>
      <c r="H35" s="3392"/>
      <c r="I35" s="3392"/>
      <c r="J35" s="3392"/>
      <c r="K35" s="3393"/>
    </row>
    <row r="36" spans="1:14" ht="29.25" thickBot="1">
      <c r="B36" s="616" t="s">
        <v>2600</v>
      </c>
      <c r="C36" s="637" t="s">
        <v>104</v>
      </c>
      <c r="D36" s="638">
        <f t="shared" ref="D36:K36" si="5">SUM(D34:D35)</f>
        <v>0</v>
      </c>
      <c r="E36" s="639">
        <f t="shared" si="5"/>
        <v>0</v>
      </c>
      <c r="F36" s="639">
        <f t="shared" si="5"/>
        <v>0</v>
      </c>
      <c r="G36" s="639">
        <f t="shared" si="5"/>
        <v>0</v>
      </c>
      <c r="H36" s="639">
        <f t="shared" si="5"/>
        <v>0</v>
      </c>
      <c r="I36" s="639">
        <f t="shared" si="5"/>
        <v>0</v>
      </c>
      <c r="J36" s="639">
        <f t="shared" si="5"/>
        <v>0</v>
      </c>
      <c r="K36" s="640">
        <f t="shared" si="5"/>
        <v>0</v>
      </c>
    </row>
    <row r="37" spans="1:14" ht="15" thickBot="1">
      <c r="A37" s="624"/>
      <c r="B37" s="616" t="s">
        <v>610</v>
      </c>
      <c r="C37" s="637"/>
      <c r="D37" s="642"/>
      <c r="E37" s="642"/>
      <c r="F37" s="642"/>
      <c r="G37" s="642"/>
      <c r="H37" s="642"/>
      <c r="I37" s="642"/>
      <c r="J37" s="642"/>
      <c r="K37" s="643"/>
      <c r="L37" s="624"/>
      <c r="M37" s="624"/>
    </row>
    <row r="38" spans="1:14" ht="15" thickBot="1">
      <c r="B38" s="634" t="s">
        <v>2605</v>
      </c>
      <c r="C38" s="644" t="s">
        <v>104</v>
      </c>
      <c r="D38" s="3394">
        <f>+D34-D32</f>
        <v>0</v>
      </c>
      <c r="E38" s="3395">
        <f t="shared" ref="D38:I39" si="6">+E34-E32</f>
        <v>0</v>
      </c>
      <c r="F38" s="3395">
        <f t="shared" si="6"/>
        <v>0</v>
      </c>
      <c r="G38" s="3395">
        <f t="shared" si="6"/>
        <v>0</v>
      </c>
      <c r="H38" s="3395">
        <f t="shared" si="6"/>
        <v>0</v>
      </c>
      <c r="I38" s="3395">
        <f t="shared" si="6"/>
        <v>0</v>
      </c>
      <c r="J38" s="3395">
        <f>+J34-J32</f>
        <v>0</v>
      </c>
      <c r="K38" s="3396">
        <f>+K34-K32</f>
        <v>0</v>
      </c>
    </row>
    <row r="39" spans="1:14" ht="15" thickBot="1">
      <c r="B39" s="634" t="s">
        <v>2609</v>
      </c>
      <c r="C39" s="644" t="s">
        <v>104</v>
      </c>
      <c r="D39" s="3394">
        <f t="shared" si="6"/>
        <v>0</v>
      </c>
      <c r="E39" s="3395">
        <f t="shared" si="6"/>
        <v>0</v>
      </c>
      <c r="F39" s="3395">
        <f t="shared" si="6"/>
        <v>0</v>
      </c>
      <c r="G39" s="3395">
        <f t="shared" si="6"/>
        <v>0</v>
      </c>
      <c r="H39" s="3395">
        <f t="shared" si="6"/>
        <v>0</v>
      </c>
      <c r="I39" s="3395">
        <f t="shared" si="6"/>
        <v>0</v>
      </c>
      <c r="J39" s="3395">
        <f>+J35-J33</f>
        <v>0</v>
      </c>
      <c r="K39" s="3396">
        <f>+K35-K33</f>
        <v>0</v>
      </c>
    </row>
    <row r="40" spans="1:14" ht="15" thickBot="1">
      <c r="B40" s="616" t="s">
        <v>1055</v>
      </c>
      <c r="C40" s="637" t="s">
        <v>104</v>
      </c>
      <c r="D40" s="3397">
        <f t="shared" ref="D40:K40" si="7">SUM(D38:D39)</f>
        <v>0</v>
      </c>
      <c r="E40" s="3398">
        <f t="shared" si="7"/>
        <v>0</v>
      </c>
      <c r="F40" s="3398">
        <f t="shared" si="7"/>
        <v>0</v>
      </c>
      <c r="G40" s="3398">
        <f t="shared" si="7"/>
        <v>0</v>
      </c>
      <c r="H40" s="3398">
        <f t="shared" si="7"/>
        <v>0</v>
      </c>
      <c r="I40" s="3398">
        <f t="shared" si="7"/>
        <v>0</v>
      </c>
      <c r="J40" s="3398">
        <f t="shared" si="7"/>
        <v>0</v>
      </c>
      <c r="K40" s="3399">
        <f t="shared" si="7"/>
        <v>0</v>
      </c>
    </row>
    <row r="41" spans="1:14">
      <c r="A41" s="624"/>
      <c r="B41" s="653"/>
      <c r="C41" s="654"/>
      <c r="D41" s="655"/>
      <c r="E41" s="656"/>
      <c r="F41" s="656"/>
      <c r="G41" s="656"/>
      <c r="H41" s="656"/>
      <c r="I41" s="656"/>
      <c r="J41" s="656"/>
      <c r="K41" s="656"/>
      <c r="L41" s="656"/>
      <c r="M41" s="623"/>
    </row>
    <row r="42" spans="1:14" s="820" customFormat="1">
      <c r="A42" s="657"/>
      <c r="B42" s="1339" t="s">
        <v>606</v>
      </c>
      <c r="C42" s="657"/>
      <c r="D42" s="657"/>
      <c r="E42" s="657"/>
      <c r="F42" s="657"/>
      <c r="G42" s="657"/>
      <c r="H42" s="657"/>
      <c r="I42" s="657"/>
      <c r="J42" s="657"/>
      <c r="K42" s="658"/>
      <c r="L42" s="658"/>
      <c r="M42" s="615"/>
    </row>
    <row r="43" spans="1:14" s="820" customFormat="1" ht="38.25">
      <c r="A43" s="818" t="s">
        <v>997</v>
      </c>
      <c r="B43" s="3940" t="s">
        <v>1774</v>
      </c>
      <c r="C43" s="3942" t="s">
        <v>1775</v>
      </c>
      <c r="D43" s="3947" t="s">
        <v>260</v>
      </c>
      <c r="E43" s="3947"/>
      <c r="F43" s="3942" t="s">
        <v>1776</v>
      </c>
      <c r="G43" s="870" t="s">
        <v>1777</v>
      </c>
      <c r="H43" s="870" t="s">
        <v>2612</v>
      </c>
      <c r="I43" s="3948" t="s">
        <v>2615</v>
      </c>
      <c r="J43" s="3949"/>
      <c r="K43" s="3950"/>
      <c r="L43" s="870" t="s">
        <v>1778</v>
      </c>
      <c r="M43" s="870" t="s">
        <v>1779</v>
      </c>
      <c r="N43" s="420"/>
    </row>
    <row r="44" spans="1:14" s="820" customFormat="1" ht="33" customHeight="1">
      <c r="A44" s="657"/>
      <c r="B44" s="3941"/>
      <c r="C44" s="3943"/>
      <c r="D44" s="870" t="s">
        <v>169</v>
      </c>
      <c r="E44" s="870" t="s">
        <v>1056</v>
      </c>
      <c r="F44" s="3943"/>
      <c r="G44" s="870" t="s">
        <v>104</v>
      </c>
      <c r="H44" s="870" t="s">
        <v>2611</v>
      </c>
      <c r="I44" s="870" t="s">
        <v>1057</v>
      </c>
      <c r="J44" s="870" t="s">
        <v>1058</v>
      </c>
      <c r="K44" s="870" t="s">
        <v>1613</v>
      </c>
      <c r="L44" s="870" t="s">
        <v>88</v>
      </c>
      <c r="M44" s="870" t="s">
        <v>88</v>
      </c>
      <c r="N44" s="420"/>
    </row>
    <row r="45" spans="1:14" s="820" customFormat="1" ht="12.75">
      <c r="A45" s="657"/>
      <c r="B45" s="1337" t="s">
        <v>84</v>
      </c>
      <c r="C45" s="1338"/>
      <c r="D45" s="659"/>
      <c r="E45" s="659"/>
      <c r="F45" s="659"/>
      <c r="G45" s="659"/>
      <c r="H45" s="659"/>
      <c r="I45" s="659"/>
      <c r="J45" s="659"/>
      <c r="K45" s="659"/>
      <c r="L45" s="660">
        <f>SUM(L46:L165)</f>
        <v>0</v>
      </c>
      <c r="M45" s="660">
        <f>SUM(M46:M165)</f>
        <v>0</v>
      </c>
      <c r="N45" s="420" t="s">
        <v>2616</v>
      </c>
    </row>
    <row r="46" spans="1:14" s="820" customFormat="1" ht="14.25" customHeight="1">
      <c r="A46" s="657"/>
      <c r="B46" s="3303"/>
      <c r="C46" s="3303"/>
      <c r="D46" s="3303"/>
      <c r="E46" s="3303"/>
      <c r="F46" s="3303"/>
      <c r="G46" s="3400"/>
      <c r="H46" s="3295"/>
      <c r="I46" s="3280"/>
      <c r="J46" s="3280"/>
      <c r="K46" s="2320">
        <f t="shared" ref="K46:K110" si="8">I46+J46</f>
        <v>0</v>
      </c>
      <c r="L46" s="3295"/>
      <c r="M46" s="3295"/>
      <c r="N46" s="615"/>
    </row>
    <row r="47" spans="1:14" s="820" customFormat="1" ht="14.25" customHeight="1">
      <c r="A47" s="657"/>
      <c r="B47" s="3303"/>
      <c r="C47" s="3303"/>
      <c r="D47" s="3303"/>
      <c r="E47" s="3303"/>
      <c r="F47" s="3303"/>
      <c r="G47" s="3400"/>
      <c r="H47" s="3295"/>
      <c r="I47" s="3280"/>
      <c r="J47" s="3280"/>
      <c r="K47" s="2320">
        <f t="shared" si="8"/>
        <v>0</v>
      </c>
      <c r="L47" s="3295"/>
      <c r="M47" s="3295"/>
      <c r="N47" s="420"/>
    </row>
    <row r="48" spans="1:14" s="820" customFormat="1">
      <c r="A48" s="657"/>
      <c r="B48" s="3303"/>
      <c r="C48" s="3303"/>
      <c r="D48" s="3303"/>
      <c r="E48" s="3303"/>
      <c r="F48" s="3303"/>
      <c r="G48" s="3400"/>
      <c r="H48" s="3295"/>
      <c r="I48" s="3280"/>
      <c r="J48" s="3280"/>
      <c r="K48" s="2320">
        <f t="shared" si="8"/>
        <v>0</v>
      </c>
      <c r="L48" s="3295"/>
      <c r="M48" s="3295"/>
      <c r="N48" s="615"/>
    </row>
    <row r="49" spans="1:14" s="820" customFormat="1">
      <c r="A49" s="657"/>
      <c r="B49" s="3303"/>
      <c r="C49" s="3303"/>
      <c r="D49" s="3303"/>
      <c r="E49" s="3303"/>
      <c r="F49" s="3303"/>
      <c r="G49" s="3400"/>
      <c r="H49" s="3295"/>
      <c r="I49" s="3280"/>
      <c r="J49" s="3280"/>
      <c r="K49" s="2320">
        <f t="shared" si="8"/>
        <v>0</v>
      </c>
      <c r="L49" s="3295"/>
      <c r="M49" s="3295"/>
      <c r="N49" s="615"/>
    </row>
    <row r="50" spans="1:14" s="820" customFormat="1">
      <c r="A50" s="657"/>
      <c r="B50" s="3303"/>
      <c r="C50" s="3303"/>
      <c r="D50" s="3303"/>
      <c r="E50" s="3303"/>
      <c r="F50" s="3303"/>
      <c r="G50" s="3400"/>
      <c r="H50" s="3295"/>
      <c r="I50" s="3280"/>
      <c r="J50" s="3280"/>
      <c r="K50" s="2320">
        <f t="shared" si="8"/>
        <v>0</v>
      </c>
      <c r="L50" s="3295"/>
      <c r="M50" s="3295"/>
      <c r="N50" s="615"/>
    </row>
    <row r="51" spans="1:14" s="820" customFormat="1">
      <c r="A51" s="657"/>
      <c r="B51" s="3303"/>
      <c r="C51" s="3303"/>
      <c r="D51" s="3303"/>
      <c r="E51" s="3303"/>
      <c r="F51" s="3303"/>
      <c r="G51" s="3400"/>
      <c r="H51" s="3295"/>
      <c r="I51" s="3280"/>
      <c r="J51" s="3280"/>
      <c r="K51" s="2320">
        <f t="shared" si="8"/>
        <v>0</v>
      </c>
      <c r="L51" s="3295"/>
      <c r="M51" s="3295"/>
      <c r="N51" s="615"/>
    </row>
    <row r="52" spans="1:14" s="820" customFormat="1">
      <c r="A52" s="657"/>
      <c r="B52" s="3303"/>
      <c r="C52" s="3303"/>
      <c r="D52" s="3303"/>
      <c r="E52" s="3303"/>
      <c r="F52" s="3303"/>
      <c r="G52" s="3400"/>
      <c r="H52" s="3295"/>
      <c r="I52" s="3280"/>
      <c r="J52" s="3280"/>
      <c r="K52" s="2320">
        <f t="shared" si="8"/>
        <v>0</v>
      </c>
      <c r="L52" s="3295"/>
      <c r="M52" s="3295"/>
      <c r="N52" s="615"/>
    </row>
    <row r="53" spans="1:14" s="820" customFormat="1">
      <c r="A53" s="657"/>
      <c r="B53" s="3303"/>
      <c r="C53" s="3303"/>
      <c r="D53" s="3303"/>
      <c r="E53" s="3303"/>
      <c r="F53" s="3303"/>
      <c r="G53" s="3400"/>
      <c r="H53" s="3295"/>
      <c r="I53" s="3280"/>
      <c r="J53" s="3280"/>
      <c r="K53" s="2320">
        <f t="shared" si="8"/>
        <v>0</v>
      </c>
      <c r="L53" s="3295"/>
      <c r="M53" s="3295"/>
      <c r="N53" s="615"/>
    </row>
    <row r="54" spans="1:14" s="820" customFormat="1">
      <c r="A54" s="657"/>
      <c r="B54" s="3303"/>
      <c r="C54" s="3303"/>
      <c r="D54" s="3303"/>
      <c r="E54" s="3303"/>
      <c r="F54" s="3303"/>
      <c r="G54" s="3400"/>
      <c r="H54" s="3295"/>
      <c r="I54" s="3280"/>
      <c r="J54" s="3280"/>
      <c r="K54" s="2320">
        <f t="shared" si="8"/>
        <v>0</v>
      </c>
      <c r="L54" s="3295"/>
      <c r="M54" s="3295"/>
      <c r="N54" s="615"/>
    </row>
    <row r="55" spans="1:14" s="820" customFormat="1">
      <c r="A55" s="657"/>
      <c r="B55" s="3303"/>
      <c r="C55" s="3303"/>
      <c r="D55" s="3303"/>
      <c r="E55" s="3303"/>
      <c r="F55" s="3303"/>
      <c r="G55" s="3400"/>
      <c r="H55" s="3295"/>
      <c r="I55" s="3280"/>
      <c r="J55" s="3280"/>
      <c r="K55" s="2320">
        <f t="shared" si="8"/>
        <v>0</v>
      </c>
      <c r="L55" s="3295"/>
      <c r="M55" s="3295"/>
      <c r="N55" s="615"/>
    </row>
    <row r="56" spans="1:14" s="820" customFormat="1">
      <c r="A56" s="657"/>
      <c r="B56" s="3303"/>
      <c r="C56" s="3303"/>
      <c r="D56" s="3303"/>
      <c r="E56" s="3303"/>
      <c r="F56" s="3303"/>
      <c r="G56" s="3400"/>
      <c r="H56" s="3295"/>
      <c r="I56" s="3280"/>
      <c r="J56" s="3280"/>
      <c r="K56" s="2320">
        <f t="shared" si="8"/>
        <v>0</v>
      </c>
      <c r="L56" s="3295"/>
      <c r="M56" s="3295"/>
      <c r="N56" s="615"/>
    </row>
    <row r="57" spans="1:14" s="820" customFormat="1">
      <c r="A57" s="657"/>
      <c r="B57" s="3303"/>
      <c r="C57" s="3303"/>
      <c r="D57" s="3303"/>
      <c r="E57" s="3303"/>
      <c r="F57" s="3303"/>
      <c r="G57" s="3400"/>
      <c r="H57" s="3295"/>
      <c r="I57" s="3280"/>
      <c r="J57" s="3280"/>
      <c r="K57" s="2320">
        <f t="shared" si="8"/>
        <v>0</v>
      </c>
      <c r="L57" s="3295"/>
      <c r="M57" s="3295"/>
      <c r="N57" s="615"/>
    </row>
    <row r="58" spans="1:14" s="820" customFormat="1">
      <c r="A58" s="657"/>
      <c r="B58" s="3303"/>
      <c r="C58" s="3303"/>
      <c r="D58" s="3303"/>
      <c r="E58" s="3303"/>
      <c r="F58" s="3303"/>
      <c r="G58" s="3400"/>
      <c r="H58" s="3295"/>
      <c r="I58" s="3280"/>
      <c r="J58" s="3280"/>
      <c r="K58" s="2320">
        <f t="shared" si="8"/>
        <v>0</v>
      </c>
      <c r="L58" s="3295"/>
      <c r="M58" s="3295"/>
      <c r="N58" s="615"/>
    </row>
    <row r="59" spans="1:14" s="820" customFormat="1">
      <c r="A59" s="657"/>
      <c r="B59" s="3303"/>
      <c r="C59" s="3303"/>
      <c r="D59" s="3303"/>
      <c r="E59" s="3303"/>
      <c r="F59" s="3303"/>
      <c r="G59" s="3400"/>
      <c r="H59" s="3295"/>
      <c r="I59" s="3280"/>
      <c r="J59" s="3280"/>
      <c r="K59" s="2320">
        <f t="shared" si="8"/>
        <v>0</v>
      </c>
      <c r="L59" s="3295"/>
      <c r="M59" s="3295"/>
      <c r="N59" s="615"/>
    </row>
    <row r="60" spans="1:14" s="820" customFormat="1">
      <c r="A60" s="657"/>
      <c r="B60" s="3303"/>
      <c r="C60" s="3303"/>
      <c r="D60" s="3303"/>
      <c r="E60" s="3303"/>
      <c r="F60" s="3303"/>
      <c r="G60" s="3400"/>
      <c r="H60" s="3295"/>
      <c r="I60" s="3280"/>
      <c r="J60" s="3280"/>
      <c r="K60" s="2320">
        <f t="shared" si="8"/>
        <v>0</v>
      </c>
      <c r="L60" s="3295"/>
      <c r="M60" s="3295"/>
      <c r="N60" s="615"/>
    </row>
    <row r="61" spans="1:14" s="820" customFormat="1">
      <c r="A61" s="657"/>
      <c r="B61" s="3303"/>
      <c r="C61" s="3303"/>
      <c r="D61" s="3303"/>
      <c r="E61" s="3303"/>
      <c r="F61" s="3303"/>
      <c r="G61" s="3400"/>
      <c r="H61" s="3295"/>
      <c r="I61" s="3280"/>
      <c r="J61" s="3280"/>
      <c r="K61" s="2320">
        <f t="shared" si="8"/>
        <v>0</v>
      </c>
      <c r="L61" s="3295"/>
      <c r="M61" s="3295"/>
      <c r="N61" s="615"/>
    </row>
    <row r="62" spans="1:14" s="820" customFormat="1">
      <c r="A62" s="657"/>
      <c r="B62" s="3303"/>
      <c r="C62" s="3303"/>
      <c r="D62" s="3303"/>
      <c r="E62" s="3303"/>
      <c r="F62" s="3303"/>
      <c r="G62" s="3400"/>
      <c r="H62" s="3295"/>
      <c r="I62" s="3280"/>
      <c r="J62" s="3280"/>
      <c r="K62" s="2320">
        <f t="shared" si="8"/>
        <v>0</v>
      </c>
      <c r="L62" s="3295"/>
      <c r="M62" s="3295"/>
      <c r="N62" s="615"/>
    </row>
    <row r="63" spans="1:14" s="820" customFormat="1">
      <c r="A63" s="657"/>
      <c r="B63" s="3303"/>
      <c r="C63" s="3303"/>
      <c r="D63" s="3303"/>
      <c r="E63" s="3303"/>
      <c r="F63" s="3303"/>
      <c r="G63" s="3400"/>
      <c r="H63" s="3295"/>
      <c r="I63" s="3280"/>
      <c r="J63" s="3280"/>
      <c r="K63" s="2320">
        <f t="shared" si="8"/>
        <v>0</v>
      </c>
      <c r="L63" s="3295"/>
      <c r="M63" s="3295"/>
      <c r="N63" s="615"/>
    </row>
    <row r="64" spans="1:14" s="820" customFormat="1">
      <c r="A64" s="657"/>
      <c r="B64" s="3303"/>
      <c r="C64" s="3303"/>
      <c r="D64" s="3303"/>
      <c r="E64" s="3303"/>
      <c r="F64" s="3303"/>
      <c r="G64" s="3400"/>
      <c r="H64" s="3295"/>
      <c r="I64" s="3280"/>
      <c r="J64" s="3280"/>
      <c r="K64" s="2320">
        <f t="shared" si="8"/>
        <v>0</v>
      </c>
      <c r="L64" s="3295"/>
      <c r="M64" s="3295"/>
      <c r="N64" s="615"/>
    </row>
    <row r="65" spans="1:14" s="820" customFormat="1">
      <c r="A65" s="657"/>
      <c r="B65" s="3303"/>
      <c r="C65" s="3303"/>
      <c r="D65" s="3303"/>
      <c r="E65" s="3303"/>
      <c r="F65" s="3303"/>
      <c r="G65" s="3400"/>
      <c r="H65" s="3295"/>
      <c r="I65" s="3280"/>
      <c r="J65" s="3280"/>
      <c r="K65" s="2320">
        <f t="shared" si="8"/>
        <v>0</v>
      </c>
      <c r="L65" s="3295"/>
      <c r="M65" s="3295"/>
      <c r="N65" s="615"/>
    </row>
    <row r="66" spans="1:14" s="820" customFormat="1">
      <c r="A66" s="657"/>
      <c r="B66" s="3303"/>
      <c r="C66" s="3303"/>
      <c r="D66" s="3303"/>
      <c r="E66" s="3303"/>
      <c r="F66" s="3303"/>
      <c r="G66" s="3400"/>
      <c r="H66" s="3295"/>
      <c r="I66" s="3280"/>
      <c r="J66" s="3280"/>
      <c r="K66" s="2320">
        <f t="shared" si="8"/>
        <v>0</v>
      </c>
      <c r="L66" s="3295"/>
      <c r="M66" s="3295"/>
      <c r="N66" s="615"/>
    </row>
    <row r="67" spans="1:14" s="820" customFormat="1">
      <c r="A67" s="657"/>
      <c r="B67" s="3303"/>
      <c r="C67" s="3303"/>
      <c r="D67" s="3303"/>
      <c r="E67" s="3303"/>
      <c r="F67" s="3303"/>
      <c r="G67" s="3400"/>
      <c r="H67" s="3295"/>
      <c r="I67" s="3280"/>
      <c r="J67" s="3280"/>
      <c r="K67" s="2320">
        <f t="shared" si="8"/>
        <v>0</v>
      </c>
      <c r="L67" s="3295"/>
      <c r="M67" s="3295"/>
      <c r="N67" s="615"/>
    </row>
    <row r="68" spans="1:14" s="820" customFormat="1">
      <c r="A68" s="657"/>
      <c r="B68" s="3303"/>
      <c r="C68" s="3303"/>
      <c r="D68" s="3303"/>
      <c r="E68" s="3303"/>
      <c r="F68" s="3303"/>
      <c r="G68" s="3400"/>
      <c r="H68" s="3295"/>
      <c r="I68" s="3280"/>
      <c r="J68" s="3280"/>
      <c r="K68" s="2320">
        <f t="shared" si="8"/>
        <v>0</v>
      </c>
      <c r="L68" s="3295"/>
      <c r="M68" s="3295"/>
      <c r="N68" s="615"/>
    </row>
    <row r="69" spans="1:14" s="820" customFormat="1">
      <c r="A69" s="657"/>
      <c r="B69" s="3303"/>
      <c r="C69" s="3303"/>
      <c r="D69" s="3303"/>
      <c r="E69" s="3303"/>
      <c r="F69" s="3303"/>
      <c r="G69" s="3295"/>
      <c r="H69" s="3295"/>
      <c r="I69" s="3280"/>
      <c r="J69" s="3280"/>
      <c r="K69" s="2320">
        <f t="shared" si="8"/>
        <v>0</v>
      </c>
      <c r="L69" s="3295"/>
      <c r="M69" s="3295"/>
      <c r="N69" s="615"/>
    </row>
    <row r="70" spans="1:14" s="820" customFormat="1">
      <c r="A70" s="657"/>
      <c r="B70" s="3303"/>
      <c r="C70" s="3303"/>
      <c r="D70" s="3303"/>
      <c r="E70" s="3303"/>
      <c r="F70" s="3303"/>
      <c r="G70" s="3295"/>
      <c r="H70" s="3295"/>
      <c r="I70" s="3280"/>
      <c r="J70" s="3280"/>
      <c r="K70" s="2320">
        <f t="shared" si="8"/>
        <v>0</v>
      </c>
      <c r="L70" s="3295"/>
      <c r="M70" s="3295"/>
      <c r="N70" s="615"/>
    </row>
    <row r="71" spans="1:14" s="820" customFormat="1">
      <c r="A71" s="657"/>
      <c r="B71" s="3303"/>
      <c r="C71" s="3303"/>
      <c r="D71" s="3303"/>
      <c r="E71" s="3303"/>
      <c r="F71" s="3303"/>
      <c r="G71" s="3295"/>
      <c r="H71" s="3295"/>
      <c r="I71" s="3280"/>
      <c r="J71" s="3280"/>
      <c r="K71" s="2320">
        <f t="shared" si="8"/>
        <v>0</v>
      </c>
      <c r="L71" s="3295"/>
      <c r="M71" s="3295"/>
      <c r="N71" s="615"/>
    </row>
    <row r="72" spans="1:14" s="820" customFormat="1">
      <c r="A72" s="657"/>
      <c r="B72" s="3303"/>
      <c r="C72" s="3303"/>
      <c r="D72" s="3303"/>
      <c r="E72" s="3303"/>
      <c r="F72" s="3303"/>
      <c r="G72" s="3295"/>
      <c r="H72" s="3295"/>
      <c r="I72" s="3280"/>
      <c r="J72" s="3280"/>
      <c r="K72" s="2320">
        <f t="shared" si="8"/>
        <v>0</v>
      </c>
      <c r="L72" s="3295"/>
      <c r="M72" s="3295"/>
      <c r="N72" s="615"/>
    </row>
    <row r="73" spans="1:14" s="820" customFormat="1">
      <c r="A73" s="657"/>
      <c r="B73" s="3303"/>
      <c r="C73" s="3303"/>
      <c r="D73" s="3303"/>
      <c r="E73" s="3303"/>
      <c r="F73" s="3303"/>
      <c r="G73" s="3295"/>
      <c r="H73" s="3295"/>
      <c r="I73" s="3280"/>
      <c r="J73" s="3280"/>
      <c r="K73" s="2320">
        <f t="shared" si="8"/>
        <v>0</v>
      </c>
      <c r="L73" s="3295"/>
      <c r="M73" s="3295"/>
      <c r="N73" s="615"/>
    </row>
    <row r="74" spans="1:14" s="820" customFormat="1">
      <c r="A74" s="657"/>
      <c r="B74" s="3303"/>
      <c r="C74" s="3303"/>
      <c r="D74" s="3303"/>
      <c r="E74" s="3303"/>
      <c r="F74" s="3303"/>
      <c r="G74" s="3295"/>
      <c r="H74" s="3295"/>
      <c r="I74" s="3280"/>
      <c r="J74" s="3280"/>
      <c r="K74" s="2320">
        <f t="shared" si="8"/>
        <v>0</v>
      </c>
      <c r="L74" s="3295"/>
      <c r="M74" s="3295"/>
      <c r="N74" s="615"/>
    </row>
    <row r="75" spans="1:14" s="820" customFormat="1">
      <c r="A75" s="657"/>
      <c r="B75" s="3303"/>
      <c r="C75" s="3303"/>
      <c r="D75" s="3303"/>
      <c r="E75" s="3303"/>
      <c r="F75" s="3303"/>
      <c r="G75" s="3295"/>
      <c r="H75" s="3295"/>
      <c r="I75" s="3280"/>
      <c r="J75" s="3280"/>
      <c r="K75" s="2320">
        <f t="shared" si="8"/>
        <v>0</v>
      </c>
      <c r="L75" s="3295"/>
      <c r="M75" s="3295"/>
      <c r="N75" s="615"/>
    </row>
    <row r="76" spans="1:14" s="820" customFormat="1">
      <c r="A76" s="657"/>
      <c r="B76" s="3303"/>
      <c r="C76" s="3303"/>
      <c r="D76" s="3303"/>
      <c r="E76" s="3303"/>
      <c r="F76" s="3303"/>
      <c r="G76" s="3295"/>
      <c r="H76" s="3295"/>
      <c r="I76" s="3280"/>
      <c r="J76" s="3280"/>
      <c r="K76" s="2320">
        <f t="shared" si="8"/>
        <v>0</v>
      </c>
      <c r="L76" s="3295"/>
      <c r="M76" s="3295"/>
      <c r="N76" s="615"/>
    </row>
    <row r="77" spans="1:14" s="820" customFormat="1">
      <c r="A77" s="657"/>
      <c r="B77" s="3303"/>
      <c r="C77" s="3303"/>
      <c r="D77" s="3303"/>
      <c r="E77" s="3303"/>
      <c r="F77" s="3303"/>
      <c r="G77" s="3295"/>
      <c r="H77" s="3295"/>
      <c r="I77" s="3280"/>
      <c r="J77" s="3280"/>
      <c r="K77" s="2320">
        <f t="shared" si="8"/>
        <v>0</v>
      </c>
      <c r="L77" s="3295"/>
      <c r="M77" s="3295"/>
      <c r="N77" s="615"/>
    </row>
    <row r="78" spans="1:14" s="820" customFormat="1">
      <c r="A78" s="657"/>
      <c r="B78" s="3303"/>
      <c r="C78" s="3303"/>
      <c r="D78" s="3303"/>
      <c r="E78" s="3303"/>
      <c r="F78" s="3303"/>
      <c r="G78" s="3295"/>
      <c r="H78" s="3295"/>
      <c r="I78" s="3280"/>
      <c r="J78" s="3280"/>
      <c r="K78" s="2320">
        <f t="shared" si="8"/>
        <v>0</v>
      </c>
      <c r="L78" s="3295"/>
      <c r="M78" s="3295"/>
      <c r="N78" s="615"/>
    </row>
    <row r="79" spans="1:14">
      <c r="B79" s="3303"/>
      <c r="C79" s="3303"/>
      <c r="D79" s="3303"/>
      <c r="E79" s="3303"/>
      <c r="F79" s="3303"/>
      <c r="G79" s="3295"/>
      <c r="H79" s="3295"/>
      <c r="I79" s="3280"/>
      <c r="J79" s="3280"/>
      <c r="K79" s="2320">
        <f t="shared" si="8"/>
        <v>0</v>
      </c>
      <c r="L79" s="3295"/>
      <c r="M79" s="3295"/>
      <c r="N79" s="615"/>
    </row>
    <row r="80" spans="1:14">
      <c r="B80" s="3303"/>
      <c r="C80" s="3303"/>
      <c r="D80" s="3303"/>
      <c r="E80" s="3303"/>
      <c r="F80" s="3303"/>
      <c r="G80" s="3295"/>
      <c r="H80" s="3295"/>
      <c r="I80" s="3280"/>
      <c r="J80" s="3280"/>
      <c r="K80" s="2320">
        <f t="shared" si="8"/>
        <v>0</v>
      </c>
      <c r="L80" s="3295"/>
      <c r="M80" s="3295"/>
      <c r="N80" s="615"/>
    </row>
    <row r="81" spans="2:14">
      <c r="B81" s="3303"/>
      <c r="C81" s="3303"/>
      <c r="D81" s="3303"/>
      <c r="E81" s="3303"/>
      <c r="F81" s="3303"/>
      <c r="G81" s="3295"/>
      <c r="H81" s="3295"/>
      <c r="I81" s="3280"/>
      <c r="J81" s="3280"/>
      <c r="K81" s="2320">
        <f t="shared" si="8"/>
        <v>0</v>
      </c>
      <c r="L81" s="3295"/>
      <c r="M81" s="3295"/>
      <c r="N81" s="615"/>
    </row>
    <row r="82" spans="2:14">
      <c r="B82" s="3303"/>
      <c r="C82" s="3303"/>
      <c r="D82" s="3303"/>
      <c r="E82" s="3303"/>
      <c r="F82" s="3303"/>
      <c r="G82" s="3295"/>
      <c r="H82" s="3295"/>
      <c r="I82" s="3280"/>
      <c r="J82" s="3280"/>
      <c r="K82" s="2320">
        <f t="shared" si="8"/>
        <v>0</v>
      </c>
      <c r="L82" s="3295"/>
      <c r="M82" s="3295"/>
      <c r="N82" s="615"/>
    </row>
    <row r="83" spans="2:14">
      <c r="B83" s="3303"/>
      <c r="C83" s="3303"/>
      <c r="D83" s="3303"/>
      <c r="E83" s="3303"/>
      <c r="F83" s="3303"/>
      <c r="G83" s="3295"/>
      <c r="H83" s="3295"/>
      <c r="I83" s="3280"/>
      <c r="J83" s="3280"/>
      <c r="K83" s="2320">
        <f t="shared" si="8"/>
        <v>0</v>
      </c>
      <c r="L83" s="3295"/>
      <c r="M83" s="3295"/>
      <c r="N83" s="615"/>
    </row>
    <row r="84" spans="2:14">
      <c r="B84" s="3303"/>
      <c r="C84" s="3303"/>
      <c r="D84" s="3303"/>
      <c r="E84" s="3303"/>
      <c r="F84" s="3303"/>
      <c r="G84" s="3295"/>
      <c r="H84" s="3295"/>
      <c r="I84" s="3280"/>
      <c r="J84" s="3280"/>
      <c r="K84" s="2320">
        <f t="shared" si="8"/>
        <v>0</v>
      </c>
      <c r="L84" s="3295"/>
      <c r="M84" s="3295"/>
      <c r="N84" s="615"/>
    </row>
    <row r="85" spans="2:14">
      <c r="B85" s="3303"/>
      <c r="C85" s="3303"/>
      <c r="D85" s="3303"/>
      <c r="E85" s="3303"/>
      <c r="F85" s="3303"/>
      <c r="G85" s="3295"/>
      <c r="H85" s="3295"/>
      <c r="I85" s="3280"/>
      <c r="J85" s="3280"/>
      <c r="K85" s="2320">
        <f t="shared" si="8"/>
        <v>0</v>
      </c>
      <c r="L85" s="3295"/>
      <c r="M85" s="3295"/>
      <c r="N85" s="615"/>
    </row>
    <row r="86" spans="2:14">
      <c r="B86" s="3303"/>
      <c r="C86" s="3303"/>
      <c r="D86" s="3303"/>
      <c r="E86" s="3303"/>
      <c r="F86" s="3303"/>
      <c r="G86" s="3295"/>
      <c r="H86" s="3295"/>
      <c r="I86" s="3280"/>
      <c r="J86" s="3280"/>
      <c r="K86" s="2320">
        <f t="shared" si="8"/>
        <v>0</v>
      </c>
      <c r="L86" s="3295"/>
      <c r="M86" s="3295"/>
      <c r="N86" s="615"/>
    </row>
    <row r="87" spans="2:14">
      <c r="B87" s="3303"/>
      <c r="C87" s="3303"/>
      <c r="D87" s="3303"/>
      <c r="E87" s="3303"/>
      <c r="F87" s="3303"/>
      <c r="G87" s="3295"/>
      <c r="H87" s="3295"/>
      <c r="I87" s="3280"/>
      <c r="J87" s="3280"/>
      <c r="K87" s="2320">
        <f t="shared" si="8"/>
        <v>0</v>
      </c>
      <c r="L87" s="3295"/>
      <c r="M87" s="3295"/>
      <c r="N87" s="615"/>
    </row>
    <row r="88" spans="2:14">
      <c r="B88" s="3303"/>
      <c r="C88" s="3303"/>
      <c r="D88" s="3303"/>
      <c r="E88" s="3303"/>
      <c r="F88" s="3303"/>
      <c r="G88" s="3295"/>
      <c r="H88" s="3295"/>
      <c r="I88" s="3280"/>
      <c r="J88" s="3280"/>
      <c r="K88" s="2320">
        <f t="shared" si="8"/>
        <v>0</v>
      </c>
      <c r="L88" s="3295"/>
      <c r="M88" s="3295"/>
      <c r="N88" s="615"/>
    </row>
    <row r="89" spans="2:14">
      <c r="B89" s="3303"/>
      <c r="C89" s="3303"/>
      <c r="D89" s="3303"/>
      <c r="E89" s="3303"/>
      <c r="F89" s="3303"/>
      <c r="G89" s="3295"/>
      <c r="H89" s="3295"/>
      <c r="I89" s="3280"/>
      <c r="J89" s="3280"/>
      <c r="K89" s="2320">
        <f t="shared" si="8"/>
        <v>0</v>
      </c>
      <c r="L89" s="3295"/>
      <c r="M89" s="3295"/>
      <c r="N89" s="615"/>
    </row>
    <row r="90" spans="2:14">
      <c r="B90" s="3303"/>
      <c r="C90" s="3303"/>
      <c r="D90" s="3303"/>
      <c r="E90" s="3303"/>
      <c r="F90" s="3303"/>
      <c r="G90" s="3295"/>
      <c r="H90" s="3295"/>
      <c r="I90" s="3280"/>
      <c r="J90" s="3280"/>
      <c r="K90" s="2320">
        <f t="shared" si="8"/>
        <v>0</v>
      </c>
      <c r="L90" s="3295"/>
      <c r="M90" s="3295"/>
      <c r="N90" s="615"/>
    </row>
    <row r="91" spans="2:14">
      <c r="B91" s="3303"/>
      <c r="C91" s="3303"/>
      <c r="D91" s="3303"/>
      <c r="E91" s="3303"/>
      <c r="F91" s="3303"/>
      <c r="G91" s="3295"/>
      <c r="H91" s="3295"/>
      <c r="I91" s="3280"/>
      <c r="J91" s="3280"/>
      <c r="K91" s="2320">
        <f t="shared" si="8"/>
        <v>0</v>
      </c>
      <c r="L91" s="3295"/>
      <c r="M91" s="3295"/>
      <c r="N91" s="615"/>
    </row>
    <row r="92" spans="2:14">
      <c r="B92" s="3303"/>
      <c r="C92" s="3303"/>
      <c r="D92" s="3303"/>
      <c r="E92" s="3303"/>
      <c r="F92" s="3303"/>
      <c r="G92" s="3295"/>
      <c r="H92" s="3295"/>
      <c r="I92" s="3280"/>
      <c r="J92" s="3280"/>
      <c r="K92" s="2320">
        <f t="shared" si="8"/>
        <v>0</v>
      </c>
      <c r="L92" s="3295"/>
      <c r="M92" s="3295"/>
      <c r="N92" s="615"/>
    </row>
    <row r="93" spans="2:14">
      <c r="B93" s="3303"/>
      <c r="C93" s="3303"/>
      <c r="D93" s="3303"/>
      <c r="E93" s="3303"/>
      <c r="F93" s="3303"/>
      <c r="G93" s="3295"/>
      <c r="H93" s="3295"/>
      <c r="I93" s="3280"/>
      <c r="J93" s="3280"/>
      <c r="K93" s="2320">
        <f t="shared" si="8"/>
        <v>0</v>
      </c>
      <c r="L93" s="3295"/>
      <c r="M93" s="3295"/>
      <c r="N93" s="615"/>
    </row>
    <row r="94" spans="2:14">
      <c r="B94" s="3303"/>
      <c r="C94" s="3303"/>
      <c r="D94" s="3303"/>
      <c r="E94" s="3303"/>
      <c r="F94" s="3303"/>
      <c r="G94" s="3295"/>
      <c r="H94" s="3295"/>
      <c r="I94" s="3280"/>
      <c r="J94" s="3280"/>
      <c r="K94" s="2320">
        <f t="shared" si="8"/>
        <v>0</v>
      </c>
      <c r="L94" s="3295"/>
      <c r="M94" s="3295"/>
      <c r="N94" s="615"/>
    </row>
    <row r="95" spans="2:14">
      <c r="B95" s="3303"/>
      <c r="C95" s="3303"/>
      <c r="D95" s="3303"/>
      <c r="E95" s="3303"/>
      <c r="F95" s="3303"/>
      <c r="G95" s="3295"/>
      <c r="H95" s="3295"/>
      <c r="I95" s="3280"/>
      <c r="J95" s="3280"/>
      <c r="K95" s="2320">
        <f t="shared" si="8"/>
        <v>0</v>
      </c>
      <c r="L95" s="3295"/>
      <c r="M95" s="3295"/>
      <c r="N95" s="615"/>
    </row>
    <row r="96" spans="2:14">
      <c r="B96" s="3303"/>
      <c r="C96" s="3303"/>
      <c r="D96" s="3303"/>
      <c r="E96" s="3303"/>
      <c r="F96" s="3303"/>
      <c r="G96" s="3295"/>
      <c r="H96" s="3295"/>
      <c r="I96" s="3280"/>
      <c r="J96" s="3280"/>
      <c r="K96" s="2320">
        <f t="shared" si="8"/>
        <v>0</v>
      </c>
      <c r="L96" s="3295"/>
      <c r="M96" s="3295"/>
      <c r="N96" s="615"/>
    </row>
    <row r="97" spans="2:14">
      <c r="B97" s="3303"/>
      <c r="C97" s="3303"/>
      <c r="D97" s="3303"/>
      <c r="E97" s="3303"/>
      <c r="F97" s="3303"/>
      <c r="G97" s="3295"/>
      <c r="H97" s="3295"/>
      <c r="I97" s="3280"/>
      <c r="J97" s="3280"/>
      <c r="K97" s="2320">
        <f t="shared" si="8"/>
        <v>0</v>
      </c>
      <c r="L97" s="3295"/>
      <c r="M97" s="3295"/>
      <c r="N97" s="615"/>
    </row>
    <row r="98" spans="2:14">
      <c r="B98" s="3303"/>
      <c r="C98" s="3303"/>
      <c r="D98" s="3303"/>
      <c r="E98" s="3303"/>
      <c r="F98" s="3303"/>
      <c r="G98" s="3295"/>
      <c r="H98" s="3295"/>
      <c r="I98" s="3280"/>
      <c r="J98" s="3280"/>
      <c r="K98" s="2320">
        <f t="shared" si="8"/>
        <v>0</v>
      </c>
      <c r="L98" s="3295"/>
      <c r="M98" s="3295"/>
      <c r="N98" s="615"/>
    </row>
    <row r="99" spans="2:14">
      <c r="B99" s="3303"/>
      <c r="C99" s="3303"/>
      <c r="D99" s="3303"/>
      <c r="E99" s="3303"/>
      <c r="F99" s="3303"/>
      <c r="G99" s="3295"/>
      <c r="H99" s="3295"/>
      <c r="I99" s="3280"/>
      <c r="J99" s="3280"/>
      <c r="K99" s="2320">
        <f t="shared" si="8"/>
        <v>0</v>
      </c>
      <c r="L99" s="3295"/>
      <c r="M99" s="3295"/>
      <c r="N99" s="615"/>
    </row>
    <row r="100" spans="2:14">
      <c r="B100" s="3303"/>
      <c r="C100" s="3303"/>
      <c r="D100" s="3303"/>
      <c r="E100" s="3303"/>
      <c r="F100" s="3303"/>
      <c r="G100" s="3295"/>
      <c r="H100" s="3295"/>
      <c r="I100" s="3280"/>
      <c r="J100" s="3280"/>
      <c r="K100" s="2320">
        <f t="shared" si="8"/>
        <v>0</v>
      </c>
      <c r="L100" s="3295"/>
      <c r="M100" s="3295"/>
      <c r="N100" s="615"/>
    </row>
    <row r="101" spans="2:14">
      <c r="B101" s="3303"/>
      <c r="C101" s="3303"/>
      <c r="D101" s="3303"/>
      <c r="E101" s="3303"/>
      <c r="F101" s="3303"/>
      <c r="G101" s="3295"/>
      <c r="H101" s="3295"/>
      <c r="I101" s="3280"/>
      <c r="J101" s="3280"/>
      <c r="K101" s="2320">
        <f t="shared" si="8"/>
        <v>0</v>
      </c>
      <c r="L101" s="3295"/>
      <c r="M101" s="3295"/>
      <c r="N101" s="615"/>
    </row>
    <row r="102" spans="2:14">
      <c r="B102" s="3303"/>
      <c r="C102" s="3303"/>
      <c r="D102" s="3303"/>
      <c r="E102" s="3303"/>
      <c r="F102" s="3303"/>
      <c r="G102" s="3295"/>
      <c r="H102" s="3295"/>
      <c r="I102" s="3280"/>
      <c r="J102" s="3280"/>
      <c r="K102" s="2320">
        <f t="shared" si="8"/>
        <v>0</v>
      </c>
      <c r="L102" s="3295"/>
      <c r="M102" s="3295"/>
      <c r="N102" s="615"/>
    </row>
    <row r="103" spans="2:14">
      <c r="B103" s="3303"/>
      <c r="C103" s="3303"/>
      <c r="D103" s="3303"/>
      <c r="E103" s="3303"/>
      <c r="F103" s="3303"/>
      <c r="G103" s="3295"/>
      <c r="H103" s="3295"/>
      <c r="I103" s="3280"/>
      <c r="J103" s="3280"/>
      <c r="K103" s="2320">
        <f t="shared" si="8"/>
        <v>0</v>
      </c>
      <c r="L103" s="3295"/>
      <c r="M103" s="3295"/>
      <c r="N103" s="615"/>
    </row>
    <row r="104" spans="2:14">
      <c r="B104" s="3303"/>
      <c r="C104" s="3303"/>
      <c r="D104" s="3303"/>
      <c r="E104" s="3303"/>
      <c r="F104" s="3303"/>
      <c r="G104" s="3295"/>
      <c r="H104" s="3295"/>
      <c r="I104" s="3280"/>
      <c r="J104" s="3280"/>
      <c r="K104" s="2320">
        <f t="shared" si="8"/>
        <v>0</v>
      </c>
      <c r="L104" s="3295"/>
      <c r="M104" s="3295"/>
      <c r="N104" s="615"/>
    </row>
    <row r="105" spans="2:14">
      <c r="B105" s="3303"/>
      <c r="C105" s="3303"/>
      <c r="D105" s="3303"/>
      <c r="E105" s="3303"/>
      <c r="F105" s="3303"/>
      <c r="G105" s="3295"/>
      <c r="H105" s="3295"/>
      <c r="I105" s="3280"/>
      <c r="J105" s="3280"/>
      <c r="K105" s="2320">
        <f t="shared" si="8"/>
        <v>0</v>
      </c>
      <c r="L105" s="3295"/>
      <c r="M105" s="3295"/>
      <c r="N105" s="615"/>
    </row>
    <row r="106" spans="2:14">
      <c r="B106" s="3303"/>
      <c r="C106" s="3303"/>
      <c r="D106" s="3303"/>
      <c r="E106" s="3303"/>
      <c r="F106" s="3303"/>
      <c r="G106" s="3295"/>
      <c r="H106" s="3295"/>
      <c r="I106" s="3280"/>
      <c r="J106" s="3280"/>
      <c r="K106" s="2320">
        <f t="shared" si="8"/>
        <v>0</v>
      </c>
      <c r="L106" s="3295"/>
      <c r="M106" s="3295"/>
      <c r="N106" s="615"/>
    </row>
    <row r="107" spans="2:14">
      <c r="B107" s="3303"/>
      <c r="C107" s="3303"/>
      <c r="D107" s="3303"/>
      <c r="E107" s="3303"/>
      <c r="F107" s="3303"/>
      <c r="G107" s="3295"/>
      <c r="H107" s="3295"/>
      <c r="I107" s="3280"/>
      <c r="J107" s="3280"/>
      <c r="K107" s="2320">
        <f t="shared" si="8"/>
        <v>0</v>
      </c>
      <c r="L107" s="3295"/>
      <c r="M107" s="3295"/>
      <c r="N107" s="615"/>
    </row>
    <row r="108" spans="2:14">
      <c r="B108" s="3303"/>
      <c r="C108" s="3303"/>
      <c r="D108" s="3303"/>
      <c r="E108" s="3303"/>
      <c r="F108" s="3303"/>
      <c r="G108" s="3295"/>
      <c r="H108" s="3295"/>
      <c r="I108" s="3280"/>
      <c r="J108" s="3280"/>
      <c r="K108" s="2320">
        <f t="shared" si="8"/>
        <v>0</v>
      </c>
      <c r="L108" s="3295"/>
      <c r="M108" s="3295"/>
      <c r="N108" s="615"/>
    </row>
    <row r="109" spans="2:14">
      <c r="B109" s="3303"/>
      <c r="C109" s="3303"/>
      <c r="D109" s="3303"/>
      <c r="E109" s="3303"/>
      <c r="F109" s="3303"/>
      <c r="G109" s="3295"/>
      <c r="H109" s="3295"/>
      <c r="I109" s="3280"/>
      <c r="J109" s="3280"/>
      <c r="K109" s="2320">
        <f t="shared" si="8"/>
        <v>0</v>
      </c>
      <c r="L109" s="3295"/>
      <c r="M109" s="3295"/>
      <c r="N109" s="615"/>
    </row>
    <row r="110" spans="2:14">
      <c r="B110" s="3303"/>
      <c r="C110" s="3303"/>
      <c r="D110" s="3303"/>
      <c r="E110" s="3303"/>
      <c r="F110" s="3303"/>
      <c r="G110" s="3295"/>
      <c r="H110" s="3295"/>
      <c r="I110" s="3280"/>
      <c r="J110" s="3280"/>
      <c r="K110" s="2320">
        <f t="shared" si="8"/>
        <v>0</v>
      </c>
      <c r="L110" s="3295"/>
      <c r="M110" s="3295"/>
      <c r="N110" s="615"/>
    </row>
    <row r="111" spans="2:14">
      <c r="B111" s="3303"/>
      <c r="C111" s="3303"/>
      <c r="D111" s="3303"/>
      <c r="E111" s="3303"/>
      <c r="F111" s="3303"/>
      <c r="G111" s="3295"/>
      <c r="H111" s="3295"/>
      <c r="I111" s="3280"/>
      <c r="J111" s="3280"/>
      <c r="K111" s="2320">
        <f t="shared" ref="K111:K165" si="9">I111+J111</f>
        <v>0</v>
      </c>
      <c r="L111" s="3295"/>
      <c r="M111" s="3295"/>
      <c r="N111" s="615"/>
    </row>
    <row r="112" spans="2:14">
      <c r="B112" s="3303"/>
      <c r="C112" s="3303"/>
      <c r="D112" s="3303"/>
      <c r="E112" s="3303"/>
      <c r="F112" s="3303"/>
      <c r="G112" s="3295"/>
      <c r="H112" s="3295"/>
      <c r="I112" s="3280"/>
      <c r="J112" s="3280"/>
      <c r="K112" s="2320">
        <f t="shared" si="9"/>
        <v>0</v>
      </c>
      <c r="L112" s="3295"/>
      <c r="M112" s="3295"/>
      <c r="N112" s="615"/>
    </row>
    <row r="113" spans="2:14">
      <c r="B113" s="3303"/>
      <c r="C113" s="3303"/>
      <c r="D113" s="3303"/>
      <c r="E113" s="3303"/>
      <c r="F113" s="3303"/>
      <c r="G113" s="3295"/>
      <c r="H113" s="3295"/>
      <c r="I113" s="3280"/>
      <c r="J113" s="3280"/>
      <c r="K113" s="2320">
        <f t="shared" si="9"/>
        <v>0</v>
      </c>
      <c r="L113" s="3295"/>
      <c r="M113" s="3295"/>
      <c r="N113" s="615"/>
    </row>
    <row r="114" spans="2:14">
      <c r="B114" s="3303"/>
      <c r="C114" s="3303"/>
      <c r="D114" s="3303"/>
      <c r="E114" s="3303"/>
      <c r="F114" s="3303"/>
      <c r="G114" s="3295"/>
      <c r="H114" s="3295"/>
      <c r="I114" s="3280"/>
      <c r="J114" s="3280"/>
      <c r="K114" s="2320">
        <f t="shared" si="9"/>
        <v>0</v>
      </c>
      <c r="L114" s="3295"/>
      <c r="M114" s="3295"/>
      <c r="N114" s="615"/>
    </row>
    <row r="115" spans="2:14">
      <c r="B115" s="3303"/>
      <c r="C115" s="3303"/>
      <c r="D115" s="3303"/>
      <c r="E115" s="3303"/>
      <c r="F115" s="3303"/>
      <c r="G115" s="3295"/>
      <c r="H115" s="3295"/>
      <c r="I115" s="3280"/>
      <c r="J115" s="3280"/>
      <c r="K115" s="2320">
        <f t="shared" si="9"/>
        <v>0</v>
      </c>
      <c r="L115" s="3295"/>
      <c r="M115" s="3295"/>
      <c r="N115" s="615"/>
    </row>
    <row r="116" spans="2:14">
      <c r="B116" s="3303"/>
      <c r="C116" s="3303"/>
      <c r="D116" s="3303"/>
      <c r="E116" s="3303"/>
      <c r="F116" s="3303"/>
      <c r="G116" s="3295"/>
      <c r="H116" s="3295"/>
      <c r="I116" s="3280"/>
      <c r="J116" s="3280"/>
      <c r="K116" s="2320">
        <f t="shared" si="9"/>
        <v>0</v>
      </c>
      <c r="L116" s="3295"/>
      <c r="M116" s="3295"/>
      <c r="N116" s="615"/>
    </row>
    <row r="117" spans="2:14">
      <c r="B117" s="3303"/>
      <c r="C117" s="3303"/>
      <c r="D117" s="3303"/>
      <c r="E117" s="3303"/>
      <c r="F117" s="3303"/>
      <c r="G117" s="3295"/>
      <c r="H117" s="3295"/>
      <c r="I117" s="3280"/>
      <c r="J117" s="3280"/>
      <c r="K117" s="2320">
        <f t="shared" si="9"/>
        <v>0</v>
      </c>
      <c r="L117" s="3295"/>
      <c r="M117" s="3295"/>
      <c r="N117" s="615"/>
    </row>
    <row r="118" spans="2:14">
      <c r="B118" s="3303"/>
      <c r="C118" s="3303"/>
      <c r="D118" s="3303"/>
      <c r="E118" s="3303"/>
      <c r="F118" s="3303"/>
      <c r="G118" s="3295"/>
      <c r="H118" s="3295"/>
      <c r="I118" s="3280"/>
      <c r="J118" s="3280"/>
      <c r="K118" s="2320">
        <f t="shared" si="9"/>
        <v>0</v>
      </c>
      <c r="L118" s="3295"/>
      <c r="M118" s="3295"/>
      <c r="N118" s="615"/>
    </row>
    <row r="119" spans="2:14">
      <c r="B119" s="3303"/>
      <c r="C119" s="3303"/>
      <c r="D119" s="3303"/>
      <c r="E119" s="3303"/>
      <c r="F119" s="3303"/>
      <c r="G119" s="3295"/>
      <c r="H119" s="3295"/>
      <c r="I119" s="3280"/>
      <c r="J119" s="3280"/>
      <c r="K119" s="2320">
        <f t="shared" si="9"/>
        <v>0</v>
      </c>
      <c r="L119" s="3295"/>
      <c r="M119" s="3295"/>
      <c r="N119" s="615"/>
    </row>
    <row r="120" spans="2:14">
      <c r="B120" s="3303"/>
      <c r="C120" s="3303"/>
      <c r="D120" s="3303"/>
      <c r="E120" s="3303"/>
      <c r="F120" s="3303"/>
      <c r="G120" s="3295"/>
      <c r="H120" s="3295"/>
      <c r="I120" s="3280"/>
      <c r="J120" s="3280"/>
      <c r="K120" s="2320">
        <f t="shared" si="9"/>
        <v>0</v>
      </c>
      <c r="L120" s="3295"/>
      <c r="M120" s="3295"/>
      <c r="N120" s="615"/>
    </row>
    <row r="121" spans="2:14">
      <c r="B121" s="3303"/>
      <c r="C121" s="3303"/>
      <c r="D121" s="3303"/>
      <c r="E121" s="3303"/>
      <c r="F121" s="3303"/>
      <c r="G121" s="3295"/>
      <c r="H121" s="3295"/>
      <c r="I121" s="3280"/>
      <c r="J121" s="3280"/>
      <c r="K121" s="2320">
        <f t="shared" si="9"/>
        <v>0</v>
      </c>
      <c r="L121" s="3295"/>
      <c r="M121" s="3295"/>
      <c r="N121" s="615"/>
    </row>
    <row r="122" spans="2:14">
      <c r="B122" s="3303"/>
      <c r="C122" s="3303"/>
      <c r="D122" s="3303"/>
      <c r="E122" s="3303"/>
      <c r="F122" s="3303"/>
      <c r="G122" s="3295"/>
      <c r="H122" s="3295"/>
      <c r="I122" s="3280"/>
      <c r="J122" s="3280"/>
      <c r="K122" s="2320">
        <f t="shared" si="9"/>
        <v>0</v>
      </c>
      <c r="L122" s="3295"/>
      <c r="M122" s="3295"/>
      <c r="N122" s="615"/>
    </row>
    <row r="123" spans="2:14">
      <c r="B123" s="3303"/>
      <c r="C123" s="3303"/>
      <c r="D123" s="3303"/>
      <c r="E123" s="3303"/>
      <c r="F123" s="3303"/>
      <c r="G123" s="3295"/>
      <c r="H123" s="3295"/>
      <c r="I123" s="3280"/>
      <c r="J123" s="3280"/>
      <c r="K123" s="2320">
        <f t="shared" si="9"/>
        <v>0</v>
      </c>
      <c r="L123" s="3295"/>
      <c r="M123" s="3295"/>
      <c r="N123" s="615"/>
    </row>
    <row r="124" spans="2:14">
      <c r="B124" s="3303"/>
      <c r="C124" s="3303"/>
      <c r="D124" s="3303"/>
      <c r="E124" s="3303"/>
      <c r="F124" s="3303"/>
      <c r="G124" s="3295"/>
      <c r="H124" s="3295"/>
      <c r="I124" s="3280"/>
      <c r="J124" s="3280"/>
      <c r="K124" s="2320">
        <f t="shared" si="9"/>
        <v>0</v>
      </c>
      <c r="L124" s="3295"/>
      <c r="M124" s="3295"/>
      <c r="N124" s="615"/>
    </row>
    <row r="125" spans="2:14">
      <c r="B125" s="3303"/>
      <c r="C125" s="3303"/>
      <c r="D125" s="3303"/>
      <c r="E125" s="3303"/>
      <c r="F125" s="3303"/>
      <c r="G125" s="3295"/>
      <c r="H125" s="3295"/>
      <c r="I125" s="3280"/>
      <c r="J125" s="3280"/>
      <c r="K125" s="2320">
        <f t="shared" si="9"/>
        <v>0</v>
      </c>
      <c r="L125" s="3295"/>
      <c r="M125" s="3295"/>
      <c r="N125" s="615"/>
    </row>
    <row r="126" spans="2:14">
      <c r="B126" s="3303"/>
      <c r="C126" s="3303"/>
      <c r="D126" s="3303"/>
      <c r="E126" s="3303"/>
      <c r="F126" s="3303"/>
      <c r="G126" s="3295"/>
      <c r="H126" s="3295"/>
      <c r="I126" s="3280"/>
      <c r="J126" s="3280"/>
      <c r="K126" s="2320">
        <f t="shared" si="9"/>
        <v>0</v>
      </c>
      <c r="L126" s="3295"/>
      <c r="M126" s="3295"/>
      <c r="N126" s="615"/>
    </row>
    <row r="127" spans="2:14">
      <c r="B127" s="3303"/>
      <c r="C127" s="3303"/>
      <c r="D127" s="3303"/>
      <c r="E127" s="3303"/>
      <c r="F127" s="3303"/>
      <c r="G127" s="3295"/>
      <c r="H127" s="3295"/>
      <c r="I127" s="3280"/>
      <c r="J127" s="3280"/>
      <c r="K127" s="2320">
        <f t="shared" si="9"/>
        <v>0</v>
      </c>
      <c r="L127" s="3295"/>
      <c r="M127" s="3295"/>
      <c r="N127" s="615"/>
    </row>
    <row r="128" spans="2:14">
      <c r="B128" s="3303"/>
      <c r="C128" s="3303"/>
      <c r="D128" s="3303"/>
      <c r="E128" s="3303"/>
      <c r="F128" s="3303"/>
      <c r="G128" s="3295"/>
      <c r="H128" s="3295"/>
      <c r="I128" s="3280"/>
      <c r="J128" s="3280"/>
      <c r="K128" s="2320">
        <f t="shared" si="9"/>
        <v>0</v>
      </c>
      <c r="L128" s="3295"/>
      <c r="M128" s="3295"/>
      <c r="N128" s="615"/>
    </row>
    <row r="129" spans="2:14">
      <c r="B129" s="3303"/>
      <c r="C129" s="3303"/>
      <c r="D129" s="3303"/>
      <c r="E129" s="3303"/>
      <c r="F129" s="3303"/>
      <c r="G129" s="3295"/>
      <c r="H129" s="3295"/>
      <c r="I129" s="3280"/>
      <c r="J129" s="3280"/>
      <c r="K129" s="2320">
        <f t="shared" si="9"/>
        <v>0</v>
      </c>
      <c r="L129" s="3295"/>
      <c r="M129" s="3295"/>
      <c r="N129" s="615"/>
    </row>
    <row r="130" spans="2:14">
      <c r="B130" s="3303"/>
      <c r="C130" s="3303"/>
      <c r="D130" s="3303"/>
      <c r="E130" s="3303"/>
      <c r="F130" s="3303"/>
      <c r="G130" s="3295"/>
      <c r="H130" s="3295"/>
      <c r="I130" s="3280"/>
      <c r="J130" s="3280"/>
      <c r="K130" s="2320">
        <f t="shared" si="9"/>
        <v>0</v>
      </c>
      <c r="L130" s="3295"/>
      <c r="M130" s="3295"/>
      <c r="N130" s="615"/>
    </row>
    <row r="131" spans="2:14">
      <c r="B131" s="3303"/>
      <c r="C131" s="3303"/>
      <c r="D131" s="3303"/>
      <c r="E131" s="3303"/>
      <c r="F131" s="3303"/>
      <c r="G131" s="3295"/>
      <c r="H131" s="3295"/>
      <c r="I131" s="3280"/>
      <c r="J131" s="3280"/>
      <c r="K131" s="2320">
        <f t="shared" si="9"/>
        <v>0</v>
      </c>
      <c r="L131" s="3295"/>
      <c r="M131" s="3295"/>
      <c r="N131" s="615"/>
    </row>
    <row r="132" spans="2:14">
      <c r="B132" s="3303"/>
      <c r="C132" s="3303"/>
      <c r="D132" s="3303"/>
      <c r="E132" s="3303"/>
      <c r="F132" s="3303"/>
      <c r="G132" s="3295"/>
      <c r="H132" s="3295"/>
      <c r="I132" s="3280"/>
      <c r="J132" s="3280"/>
      <c r="K132" s="2320">
        <f t="shared" si="9"/>
        <v>0</v>
      </c>
      <c r="L132" s="3295"/>
      <c r="M132" s="3295"/>
      <c r="N132" s="615"/>
    </row>
    <row r="133" spans="2:14">
      <c r="B133" s="3303"/>
      <c r="C133" s="3303"/>
      <c r="D133" s="3303"/>
      <c r="E133" s="3303"/>
      <c r="F133" s="3303"/>
      <c r="G133" s="3295"/>
      <c r="H133" s="3295"/>
      <c r="I133" s="3280"/>
      <c r="J133" s="3280"/>
      <c r="K133" s="2320">
        <f t="shared" si="9"/>
        <v>0</v>
      </c>
      <c r="L133" s="3295"/>
      <c r="M133" s="3295"/>
      <c r="N133" s="615"/>
    </row>
    <row r="134" spans="2:14">
      <c r="B134" s="3303"/>
      <c r="C134" s="3303"/>
      <c r="D134" s="3303"/>
      <c r="E134" s="3303"/>
      <c r="F134" s="3303"/>
      <c r="G134" s="3295"/>
      <c r="H134" s="3295"/>
      <c r="I134" s="3280"/>
      <c r="J134" s="3280"/>
      <c r="K134" s="2320">
        <f t="shared" si="9"/>
        <v>0</v>
      </c>
      <c r="L134" s="3295"/>
      <c r="M134" s="3295"/>
      <c r="N134" s="615"/>
    </row>
    <row r="135" spans="2:14">
      <c r="B135" s="3303"/>
      <c r="C135" s="3303"/>
      <c r="D135" s="3303"/>
      <c r="E135" s="3303"/>
      <c r="F135" s="3303"/>
      <c r="G135" s="3295"/>
      <c r="H135" s="3295"/>
      <c r="I135" s="3280"/>
      <c r="J135" s="3280"/>
      <c r="K135" s="2320">
        <f t="shared" si="9"/>
        <v>0</v>
      </c>
      <c r="L135" s="3295"/>
      <c r="M135" s="3295"/>
      <c r="N135" s="615"/>
    </row>
    <row r="136" spans="2:14">
      <c r="B136" s="3303"/>
      <c r="C136" s="3303"/>
      <c r="D136" s="3303"/>
      <c r="E136" s="3303"/>
      <c r="F136" s="3303"/>
      <c r="G136" s="3295"/>
      <c r="H136" s="3295"/>
      <c r="I136" s="3280"/>
      <c r="J136" s="3280"/>
      <c r="K136" s="2320">
        <f t="shared" si="9"/>
        <v>0</v>
      </c>
      <c r="L136" s="3295"/>
      <c r="M136" s="3295"/>
      <c r="N136" s="615"/>
    </row>
    <row r="137" spans="2:14">
      <c r="B137" s="3303"/>
      <c r="C137" s="3303"/>
      <c r="D137" s="3303"/>
      <c r="E137" s="3303"/>
      <c r="F137" s="3303"/>
      <c r="G137" s="3295"/>
      <c r="H137" s="3295"/>
      <c r="I137" s="3280"/>
      <c r="J137" s="3280"/>
      <c r="K137" s="2320">
        <f t="shared" si="9"/>
        <v>0</v>
      </c>
      <c r="L137" s="3295"/>
      <c r="M137" s="3295"/>
      <c r="N137" s="615"/>
    </row>
    <row r="138" spans="2:14">
      <c r="B138" s="3303"/>
      <c r="C138" s="3303"/>
      <c r="D138" s="3303"/>
      <c r="E138" s="3303"/>
      <c r="F138" s="3303"/>
      <c r="G138" s="3295"/>
      <c r="H138" s="3295"/>
      <c r="I138" s="3280"/>
      <c r="J138" s="3280"/>
      <c r="K138" s="2320">
        <f t="shared" si="9"/>
        <v>0</v>
      </c>
      <c r="L138" s="3295"/>
      <c r="M138" s="3295"/>
      <c r="N138" s="615"/>
    </row>
    <row r="139" spans="2:14">
      <c r="B139" s="3303"/>
      <c r="C139" s="3303"/>
      <c r="D139" s="3303"/>
      <c r="E139" s="3303"/>
      <c r="F139" s="3303"/>
      <c r="G139" s="3295"/>
      <c r="H139" s="3295"/>
      <c r="I139" s="3280"/>
      <c r="J139" s="3280"/>
      <c r="K139" s="2320">
        <f t="shared" si="9"/>
        <v>0</v>
      </c>
      <c r="L139" s="3295"/>
      <c r="M139" s="3295"/>
      <c r="N139" s="615"/>
    </row>
    <row r="140" spans="2:14">
      <c r="B140" s="3303"/>
      <c r="C140" s="3303"/>
      <c r="D140" s="3303"/>
      <c r="E140" s="3303"/>
      <c r="F140" s="3303"/>
      <c r="G140" s="3295"/>
      <c r="H140" s="3295"/>
      <c r="I140" s="3280"/>
      <c r="J140" s="3280"/>
      <c r="K140" s="2320">
        <f t="shared" si="9"/>
        <v>0</v>
      </c>
      <c r="L140" s="3295"/>
      <c r="M140" s="3295"/>
      <c r="N140" s="615"/>
    </row>
    <row r="141" spans="2:14">
      <c r="B141" s="3303"/>
      <c r="C141" s="3303"/>
      <c r="D141" s="3303"/>
      <c r="E141" s="3303"/>
      <c r="F141" s="3303"/>
      <c r="G141" s="3295"/>
      <c r="H141" s="3295"/>
      <c r="I141" s="3280"/>
      <c r="J141" s="3280"/>
      <c r="K141" s="2320">
        <f t="shared" si="9"/>
        <v>0</v>
      </c>
      <c r="L141" s="3295"/>
      <c r="M141" s="3295"/>
      <c r="N141" s="615"/>
    </row>
    <row r="142" spans="2:14">
      <c r="B142" s="3303"/>
      <c r="C142" s="3303"/>
      <c r="D142" s="3303"/>
      <c r="E142" s="3303"/>
      <c r="F142" s="3303"/>
      <c r="G142" s="3295"/>
      <c r="H142" s="3295"/>
      <c r="I142" s="3280"/>
      <c r="J142" s="3280"/>
      <c r="K142" s="2320">
        <f t="shared" si="9"/>
        <v>0</v>
      </c>
      <c r="L142" s="3295"/>
      <c r="M142" s="3295"/>
      <c r="N142" s="615"/>
    </row>
    <row r="143" spans="2:14">
      <c r="B143" s="3303"/>
      <c r="C143" s="3303"/>
      <c r="D143" s="3303"/>
      <c r="E143" s="3303"/>
      <c r="F143" s="3303"/>
      <c r="G143" s="3295"/>
      <c r="H143" s="3295"/>
      <c r="I143" s="3280"/>
      <c r="J143" s="3280"/>
      <c r="K143" s="2320">
        <f t="shared" si="9"/>
        <v>0</v>
      </c>
      <c r="L143" s="3295"/>
      <c r="M143" s="3295"/>
      <c r="N143" s="615"/>
    </row>
    <row r="144" spans="2:14">
      <c r="B144" s="3303"/>
      <c r="C144" s="3303"/>
      <c r="D144" s="3303"/>
      <c r="E144" s="3303"/>
      <c r="F144" s="3303"/>
      <c r="G144" s="3295"/>
      <c r="H144" s="3295"/>
      <c r="I144" s="3280"/>
      <c r="J144" s="3280"/>
      <c r="K144" s="2320">
        <f t="shared" si="9"/>
        <v>0</v>
      </c>
      <c r="L144" s="3295"/>
      <c r="M144" s="3295"/>
      <c r="N144" s="615"/>
    </row>
    <row r="145" spans="2:14">
      <c r="B145" s="3303"/>
      <c r="C145" s="3303"/>
      <c r="D145" s="3303"/>
      <c r="E145" s="3303"/>
      <c r="F145" s="3303"/>
      <c r="G145" s="3295"/>
      <c r="H145" s="3295"/>
      <c r="I145" s="3280"/>
      <c r="J145" s="3280"/>
      <c r="K145" s="2320">
        <f t="shared" si="9"/>
        <v>0</v>
      </c>
      <c r="L145" s="3295"/>
      <c r="M145" s="3295"/>
      <c r="N145" s="615"/>
    </row>
    <row r="146" spans="2:14">
      <c r="B146" s="3303"/>
      <c r="C146" s="3303"/>
      <c r="D146" s="3303"/>
      <c r="E146" s="3303"/>
      <c r="F146" s="3303"/>
      <c r="G146" s="3295"/>
      <c r="H146" s="3295"/>
      <c r="I146" s="3280"/>
      <c r="J146" s="3280"/>
      <c r="K146" s="2320">
        <f t="shared" si="9"/>
        <v>0</v>
      </c>
      <c r="L146" s="3295"/>
      <c r="M146" s="3295"/>
      <c r="N146" s="615"/>
    </row>
    <row r="147" spans="2:14">
      <c r="B147" s="3303"/>
      <c r="C147" s="3303"/>
      <c r="D147" s="3303"/>
      <c r="E147" s="3303"/>
      <c r="F147" s="3303"/>
      <c r="G147" s="3295"/>
      <c r="H147" s="3295"/>
      <c r="I147" s="3280"/>
      <c r="J147" s="3280"/>
      <c r="K147" s="2320">
        <f t="shared" si="9"/>
        <v>0</v>
      </c>
      <c r="L147" s="3295"/>
      <c r="M147" s="3295"/>
      <c r="N147" s="615"/>
    </row>
    <row r="148" spans="2:14">
      <c r="B148" s="3303"/>
      <c r="C148" s="3303"/>
      <c r="D148" s="3303"/>
      <c r="E148" s="3303"/>
      <c r="F148" s="3303"/>
      <c r="G148" s="3295"/>
      <c r="H148" s="3295"/>
      <c r="I148" s="3280"/>
      <c r="J148" s="3280"/>
      <c r="K148" s="2320">
        <f t="shared" si="9"/>
        <v>0</v>
      </c>
      <c r="L148" s="3295"/>
      <c r="M148" s="3295"/>
      <c r="N148" s="615"/>
    </row>
    <row r="149" spans="2:14">
      <c r="B149" s="3303"/>
      <c r="C149" s="3303"/>
      <c r="D149" s="3303"/>
      <c r="E149" s="3303"/>
      <c r="F149" s="3303"/>
      <c r="G149" s="3295"/>
      <c r="H149" s="3295"/>
      <c r="I149" s="3280"/>
      <c r="J149" s="3280"/>
      <c r="K149" s="2320">
        <f t="shared" si="9"/>
        <v>0</v>
      </c>
      <c r="L149" s="3295"/>
      <c r="M149" s="3295"/>
      <c r="N149" s="615"/>
    </row>
    <row r="150" spans="2:14">
      <c r="B150" s="3303"/>
      <c r="C150" s="3303"/>
      <c r="D150" s="3303"/>
      <c r="E150" s="3303"/>
      <c r="F150" s="3303"/>
      <c r="G150" s="3295"/>
      <c r="H150" s="3295"/>
      <c r="I150" s="3280"/>
      <c r="J150" s="3280"/>
      <c r="K150" s="2320">
        <f t="shared" si="9"/>
        <v>0</v>
      </c>
      <c r="L150" s="3295"/>
      <c r="M150" s="3295"/>
      <c r="N150" s="615"/>
    </row>
    <row r="151" spans="2:14">
      <c r="B151" s="3303"/>
      <c r="C151" s="3303"/>
      <c r="D151" s="3303"/>
      <c r="E151" s="3303"/>
      <c r="F151" s="3303"/>
      <c r="G151" s="3295"/>
      <c r="H151" s="3295"/>
      <c r="I151" s="3280"/>
      <c r="J151" s="3280"/>
      <c r="K151" s="2320">
        <f t="shared" si="9"/>
        <v>0</v>
      </c>
      <c r="L151" s="3295"/>
      <c r="M151" s="3295"/>
      <c r="N151" s="615"/>
    </row>
    <row r="152" spans="2:14">
      <c r="B152" s="3303"/>
      <c r="C152" s="3303"/>
      <c r="D152" s="3303"/>
      <c r="E152" s="3303"/>
      <c r="F152" s="3303"/>
      <c r="G152" s="3295"/>
      <c r="H152" s="3295"/>
      <c r="I152" s="3280"/>
      <c r="J152" s="3280"/>
      <c r="K152" s="2320">
        <f t="shared" si="9"/>
        <v>0</v>
      </c>
      <c r="L152" s="3295"/>
      <c r="M152" s="3295"/>
      <c r="N152" s="615"/>
    </row>
    <row r="153" spans="2:14">
      <c r="B153" s="3303"/>
      <c r="C153" s="3303"/>
      <c r="D153" s="3303"/>
      <c r="E153" s="3303"/>
      <c r="F153" s="3303"/>
      <c r="G153" s="3295"/>
      <c r="H153" s="3295"/>
      <c r="I153" s="3280"/>
      <c r="J153" s="3280"/>
      <c r="K153" s="2320">
        <f t="shared" si="9"/>
        <v>0</v>
      </c>
      <c r="L153" s="3295"/>
      <c r="M153" s="3295"/>
      <c r="N153" s="615"/>
    </row>
    <row r="154" spans="2:14">
      <c r="B154" s="3303"/>
      <c r="C154" s="3303"/>
      <c r="D154" s="3303"/>
      <c r="E154" s="3303"/>
      <c r="F154" s="3303"/>
      <c r="G154" s="3295"/>
      <c r="H154" s="3295"/>
      <c r="I154" s="3280"/>
      <c r="J154" s="3280"/>
      <c r="K154" s="2320">
        <f t="shared" si="9"/>
        <v>0</v>
      </c>
      <c r="L154" s="3295"/>
      <c r="M154" s="3295"/>
      <c r="N154" s="615"/>
    </row>
    <row r="155" spans="2:14">
      <c r="B155" s="3303"/>
      <c r="C155" s="3303"/>
      <c r="D155" s="3303"/>
      <c r="E155" s="3303"/>
      <c r="F155" s="3303"/>
      <c r="G155" s="3295"/>
      <c r="H155" s="3295"/>
      <c r="I155" s="3280"/>
      <c r="J155" s="3280"/>
      <c r="K155" s="2320">
        <f t="shared" si="9"/>
        <v>0</v>
      </c>
      <c r="L155" s="3295"/>
      <c r="M155" s="3295"/>
      <c r="N155" s="615"/>
    </row>
    <row r="156" spans="2:14">
      <c r="B156" s="3303"/>
      <c r="C156" s="3303"/>
      <c r="D156" s="3303"/>
      <c r="E156" s="3303"/>
      <c r="F156" s="3303"/>
      <c r="G156" s="3295"/>
      <c r="H156" s="3295"/>
      <c r="I156" s="3280"/>
      <c r="J156" s="3280"/>
      <c r="K156" s="2320">
        <f t="shared" si="9"/>
        <v>0</v>
      </c>
      <c r="L156" s="3295"/>
      <c r="M156" s="3295"/>
      <c r="N156" s="615"/>
    </row>
    <row r="157" spans="2:14">
      <c r="B157" s="3303"/>
      <c r="C157" s="3303"/>
      <c r="D157" s="3303"/>
      <c r="E157" s="3303"/>
      <c r="F157" s="3303"/>
      <c r="G157" s="3295"/>
      <c r="H157" s="3295"/>
      <c r="I157" s="3280"/>
      <c r="J157" s="3280"/>
      <c r="K157" s="2320">
        <f t="shared" si="9"/>
        <v>0</v>
      </c>
      <c r="L157" s="3295"/>
      <c r="M157" s="3295"/>
      <c r="N157" s="615"/>
    </row>
    <row r="158" spans="2:14">
      <c r="B158" s="3303"/>
      <c r="C158" s="3303"/>
      <c r="D158" s="3303"/>
      <c r="E158" s="3303"/>
      <c r="F158" s="3303"/>
      <c r="G158" s="3295"/>
      <c r="H158" s="3295"/>
      <c r="I158" s="3280"/>
      <c r="J158" s="3280"/>
      <c r="K158" s="2320">
        <f t="shared" si="9"/>
        <v>0</v>
      </c>
      <c r="L158" s="3295"/>
      <c r="M158" s="3295"/>
      <c r="N158" s="615"/>
    </row>
    <row r="159" spans="2:14">
      <c r="B159" s="3303"/>
      <c r="C159" s="3303"/>
      <c r="D159" s="3303"/>
      <c r="E159" s="3303"/>
      <c r="F159" s="3303"/>
      <c r="G159" s="3295"/>
      <c r="H159" s="3295"/>
      <c r="I159" s="3280"/>
      <c r="J159" s="3280"/>
      <c r="K159" s="2320">
        <f t="shared" si="9"/>
        <v>0</v>
      </c>
      <c r="L159" s="3295"/>
      <c r="M159" s="3295"/>
      <c r="N159" s="615"/>
    </row>
    <row r="160" spans="2:14">
      <c r="B160" s="3303"/>
      <c r="C160" s="3303"/>
      <c r="D160" s="3303"/>
      <c r="E160" s="3303"/>
      <c r="F160" s="3303"/>
      <c r="G160" s="3295"/>
      <c r="H160" s="3295"/>
      <c r="I160" s="3280"/>
      <c r="J160" s="3280"/>
      <c r="K160" s="2320">
        <f t="shared" si="9"/>
        <v>0</v>
      </c>
      <c r="L160" s="3295"/>
      <c r="M160" s="3295"/>
      <c r="N160" s="615"/>
    </row>
    <row r="161" spans="2:14">
      <c r="B161" s="3303"/>
      <c r="C161" s="3303"/>
      <c r="D161" s="3303"/>
      <c r="E161" s="3303"/>
      <c r="F161" s="3303"/>
      <c r="G161" s="3295"/>
      <c r="H161" s="3295"/>
      <c r="I161" s="3280"/>
      <c r="J161" s="3280"/>
      <c r="K161" s="2320">
        <f t="shared" si="9"/>
        <v>0</v>
      </c>
      <c r="L161" s="3295"/>
      <c r="M161" s="3295"/>
      <c r="N161" s="615"/>
    </row>
    <row r="162" spans="2:14">
      <c r="B162" s="3303"/>
      <c r="C162" s="3303"/>
      <c r="D162" s="3303"/>
      <c r="E162" s="3303"/>
      <c r="F162" s="3303"/>
      <c r="G162" s="3295"/>
      <c r="H162" s="3295"/>
      <c r="I162" s="3280"/>
      <c r="J162" s="3280"/>
      <c r="K162" s="2320">
        <f t="shared" si="9"/>
        <v>0</v>
      </c>
      <c r="L162" s="3295"/>
      <c r="M162" s="3295"/>
      <c r="N162" s="615"/>
    </row>
    <row r="163" spans="2:14">
      <c r="B163" s="3303"/>
      <c r="C163" s="3303"/>
      <c r="D163" s="3303"/>
      <c r="E163" s="3303"/>
      <c r="F163" s="3303"/>
      <c r="G163" s="3295"/>
      <c r="H163" s="3295"/>
      <c r="I163" s="3280"/>
      <c r="J163" s="3280"/>
      <c r="K163" s="2320">
        <f t="shared" si="9"/>
        <v>0</v>
      </c>
      <c r="L163" s="3295"/>
      <c r="M163" s="3295"/>
      <c r="N163" s="615"/>
    </row>
    <row r="164" spans="2:14">
      <c r="B164" s="3303"/>
      <c r="C164" s="3303"/>
      <c r="D164" s="3303"/>
      <c r="E164" s="3303"/>
      <c r="F164" s="3303"/>
      <c r="G164" s="3295"/>
      <c r="H164" s="3295"/>
      <c r="I164" s="3280"/>
      <c r="J164" s="3280"/>
      <c r="K164" s="2320">
        <f t="shared" si="9"/>
        <v>0</v>
      </c>
      <c r="L164" s="3295"/>
      <c r="M164" s="3295"/>
      <c r="N164" s="615"/>
    </row>
    <row r="165" spans="2:14">
      <c r="B165" s="3303"/>
      <c r="C165" s="3303"/>
      <c r="D165" s="3303"/>
      <c r="E165" s="3303"/>
      <c r="F165" s="3303"/>
      <c r="G165" s="3295"/>
      <c r="H165" s="3295"/>
      <c r="I165" s="3280"/>
      <c r="J165" s="3280"/>
      <c r="K165" s="2320">
        <f t="shared" si="9"/>
        <v>0</v>
      </c>
      <c r="L165" s="3295"/>
      <c r="M165" s="3295"/>
      <c r="N165" s="615"/>
    </row>
  </sheetData>
  <mergeCells count="8">
    <mergeCell ref="F8:H8"/>
    <mergeCell ref="B43:B44"/>
    <mergeCell ref="F43:F44"/>
    <mergeCell ref="D18:K18"/>
    <mergeCell ref="D30:K30"/>
    <mergeCell ref="C43:C44"/>
    <mergeCell ref="D43:E43"/>
    <mergeCell ref="I43:K43"/>
  </mergeCells>
  <dataValidations count="1">
    <dataValidation type="list" allowBlank="1" showInputMessage="1" showErrorMessage="1" sqref="A1">
      <formula1>A879:A884</formula1>
    </dataValidation>
  </dataValidations>
  <pageMargins left="0.70866141732283472" right="0.70866141732283472" top="0.74803149606299213" bottom="0.74803149606299213" header="0.31496062992125984" footer="0.31496062992125984"/>
  <pageSetup paperSize="8" scale="3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XFD44"/>
  <sheetViews>
    <sheetView tabSelected="1" workbookViewId="0">
      <selection activeCell="E29" sqref="E29"/>
    </sheetView>
  </sheetViews>
  <sheetFormatPr defaultRowHeight="14.25"/>
  <cols>
    <col min="1" max="1" width="18" style="615" customWidth="1"/>
    <col min="2" max="2" width="86.140625" style="615" customWidth="1"/>
    <col min="3" max="3" width="17.42578125" style="615" customWidth="1"/>
    <col min="4" max="4" width="10.5703125" style="615" customWidth="1"/>
    <col min="5" max="5" width="9.140625" style="615"/>
    <col min="6" max="6" width="39.140625" style="615" customWidth="1"/>
    <col min="7" max="16384" width="9.140625" style="615"/>
  </cols>
  <sheetData>
    <row r="1" spans="1:16384" s="49" customFormat="1" ht="24.75">
      <c r="A1" s="127" t="str">
        <f>'Universal data'!A1</f>
        <v>Regulatory Reporting Pack</v>
      </c>
      <c r="B1" s="128"/>
      <c r="C1" s="128"/>
      <c r="D1" s="128"/>
      <c r="E1" s="128"/>
      <c r="F1" s="128"/>
      <c r="G1" s="128"/>
      <c r="H1" s="128"/>
    </row>
    <row r="2" spans="1:16384" s="49" customFormat="1" ht="24.75">
      <c r="A2" s="2186" t="str">
        <f>+'Universal data'!$A$2</f>
        <v>Master</v>
      </c>
      <c r="B2" s="128"/>
      <c r="C2" s="128"/>
      <c r="D2" s="128"/>
      <c r="E2" s="128"/>
      <c r="F2" s="128"/>
      <c r="G2" s="128"/>
      <c r="H2" s="128"/>
    </row>
    <row r="3" spans="1:16384" s="49" customFormat="1" ht="24.75">
      <c r="A3" s="2304" t="str">
        <f>+'Universal data'!A3</f>
        <v>2015/16</v>
      </c>
      <c r="B3" s="128"/>
      <c r="C3" s="128"/>
      <c r="D3" s="128"/>
      <c r="E3" s="128"/>
      <c r="F3" s="128"/>
      <c r="G3" s="128"/>
      <c r="H3" s="128"/>
    </row>
    <row r="4" spans="1:16384" s="131" customFormat="1" ht="9" customHeight="1">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5"/>
      <c r="AP4" s="615"/>
      <c r="AQ4" s="615"/>
      <c r="AR4" s="615"/>
      <c r="AS4" s="615"/>
      <c r="AT4" s="615"/>
      <c r="AU4" s="615"/>
      <c r="AV4" s="615"/>
      <c r="AW4" s="615"/>
      <c r="AX4" s="615"/>
      <c r="AY4" s="615"/>
      <c r="AZ4" s="615"/>
      <c r="BA4" s="615"/>
      <c r="BB4" s="615"/>
      <c r="BC4" s="615"/>
      <c r="BD4" s="615"/>
      <c r="BE4" s="615"/>
      <c r="BF4" s="615"/>
      <c r="BG4" s="615"/>
      <c r="BH4" s="615"/>
      <c r="BI4" s="615"/>
      <c r="BJ4" s="615"/>
      <c r="BK4" s="615"/>
      <c r="BL4" s="615"/>
      <c r="BM4" s="615"/>
      <c r="BN4" s="615"/>
      <c r="BO4" s="615"/>
      <c r="BP4" s="615"/>
      <c r="BQ4" s="615"/>
      <c r="BR4" s="615"/>
      <c r="BS4" s="615"/>
      <c r="BT4" s="615"/>
      <c r="BU4" s="615"/>
      <c r="BV4" s="615"/>
      <c r="BW4" s="615"/>
      <c r="BX4" s="615"/>
      <c r="BY4" s="615"/>
      <c r="BZ4" s="615"/>
      <c r="CA4" s="615"/>
      <c r="CB4" s="615"/>
      <c r="CC4" s="615"/>
      <c r="CD4" s="615"/>
      <c r="CE4" s="615"/>
      <c r="CF4" s="615"/>
      <c r="CG4" s="615"/>
      <c r="CH4" s="615"/>
      <c r="CI4" s="615"/>
      <c r="CJ4" s="615"/>
      <c r="CK4" s="615"/>
      <c r="CL4" s="615"/>
      <c r="CM4" s="615"/>
      <c r="CN4" s="615"/>
      <c r="CO4" s="615"/>
      <c r="CP4" s="615"/>
      <c r="CQ4" s="615"/>
      <c r="CR4" s="615"/>
      <c r="CS4" s="615"/>
      <c r="CT4" s="615"/>
      <c r="CU4" s="615"/>
      <c r="CV4" s="615"/>
      <c r="CW4" s="615"/>
      <c r="CX4" s="615"/>
      <c r="CY4" s="615"/>
      <c r="CZ4" s="615"/>
      <c r="DA4" s="615"/>
      <c r="DB4" s="615"/>
      <c r="DC4" s="615"/>
      <c r="DD4" s="615"/>
      <c r="DE4" s="615"/>
      <c r="DF4" s="615"/>
      <c r="DG4" s="615"/>
      <c r="DH4" s="615"/>
      <c r="DI4" s="615"/>
      <c r="DJ4" s="615"/>
      <c r="DK4" s="615"/>
      <c r="DL4" s="615"/>
      <c r="DM4" s="615"/>
      <c r="DN4" s="615"/>
      <c r="DO4" s="615"/>
      <c r="DP4" s="615"/>
      <c r="DQ4" s="615"/>
      <c r="DR4" s="615"/>
      <c r="DS4" s="615"/>
      <c r="DT4" s="615"/>
      <c r="DU4" s="615"/>
      <c r="DV4" s="615"/>
      <c r="DW4" s="615"/>
      <c r="DX4" s="615"/>
      <c r="DY4" s="615"/>
      <c r="DZ4" s="615"/>
      <c r="EA4" s="615"/>
      <c r="EB4" s="615"/>
      <c r="EC4" s="615"/>
      <c r="ED4" s="615"/>
      <c r="EE4" s="615"/>
      <c r="EF4" s="615"/>
      <c r="EG4" s="615"/>
      <c r="EH4" s="615"/>
      <c r="EI4" s="615"/>
      <c r="EJ4" s="615"/>
      <c r="EK4" s="615"/>
      <c r="EL4" s="615"/>
      <c r="EM4" s="615"/>
      <c r="EN4" s="615"/>
      <c r="EO4" s="615"/>
      <c r="EP4" s="615"/>
      <c r="EQ4" s="615"/>
      <c r="ER4" s="615"/>
      <c r="ES4" s="615"/>
      <c r="ET4" s="615"/>
      <c r="EU4" s="615"/>
      <c r="EV4" s="615"/>
      <c r="EW4" s="615"/>
      <c r="EX4" s="615"/>
      <c r="EY4" s="615"/>
      <c r="EZ4" s="615"/>
      <c r="FA4" s="615"/>
      <c r="FB4" s="615"/>
      <c r="FC4" s="615"/>
      <c r="FD4" s="615"/>
      <c r="FE4" s="615"/>
      <c r="FF4" s="615"/>
      <c r="FG4" s="615"/>
      <c r="FH4" s="615"/>
      <c r="FI4" s="615"/>
      <c r="FJ4" s="615"/>
      <c r="FK4" s="615"/>
      <c r="FL4" s="615"/>
      <c r="FM4" s="615"/>
      <c r="FN4" s="615"/>
      <c r="FO4" s="615"/>
      <c r="FP4" s="615"/>
      <c r="FQ4" s="615"/>
      <c r="FR4" s="615"/>
      <c r="FS4" s="615"/>
      <c r="FT4" s="615"/>
      <c r="FU4" s="615"/>
      <c r="FV4" s="615"/>
      <c r="FW4" s="615"/>
      <c r="FX4" s="615"/>
      <c r="FY4" s="615"/>
      <c r="FZ4" s="615"/>
      <c r="GA4" s="615"/>
      <c r="GB4" s="615"/>
      <c r="GC4" s="615"/>
      <c r="GD4" s="615"/>
      <c r="GE4" s="615"/>
      <c r="GF4" s="615"/>
      <c r="GG4" s="615"/>
      <c r="GH4" s="615"/>
      <c r="GI4" s="615"/>
      <c r="GJ4" s="615"/>
      <c r="GK4" s="615"/>
      <c r="GL4" s="615"/>
      <c r="GM4" s="615"/>
      <c r="GN4" s="615"/>
      <c r="GO4" s="615"/>
      <c r="GP4" s="615"/>
      <c r="GQ4" s="615"/>
      <c r="GR4" s="615"/>
      <c r="GS4" s="615"/>
      <c r="GT4" s="615"/>
      <c r="GU4" s="615"/>
      <c r="GV4" s="615"/>
      <c r="GW4" s="615"/>
      <c r="GX4" s="615"/>
      <c r="GY4" s="615"/>
      <c r="GZ4" s="615"/>
      <c r="HA4" s="615"/>
      <c r="HB4" s="615"/>
      <c r="HC4" s="615"/>
      <c r="HD4" s="615"/>
      <c r="HE4" s="615"/>
      <c r="HF4" s="615"/>
      <c r="HG4" s="615"/>
      <c r="HH4" s="615"/>
      <c r="HI4" s="615"/>
      <c r="HJ4" s="615"/>
      <c r="HK4" s="615"/>
      <c r="HL4" s="615"/>
      <c r="HM4" s="615"/>
      <c r="HN4" s="615"/>
      <c r="HO4" s="615"/>
      <c r="HP4" s="615"/>
      <c r="HQ4" s="615"/>
      <c r="HR4" s="615"/>
      <c r="HS4" s="615"/>
      <c r="HT4" s="615"/>
      <c r="HU4" s="615"/>
      <c r="HV4" s="615"/>
      <c r="HW4" s="615"/>
      <c r="HX4" s="615"/>
      <c r="HY4" s="615"/>
      <c r="HZ4" s="615"/>
      <c r="IA4" s="615"/>
      <c r="IB4" s="615"/>
      <c r="IC4" s="615"/>
      <c r="ID4" s="615"/>
      <c r="IE4" s="615"/>
      <c r="IF4" s="615"/>
      <c r="IG4" s="615"/>
      <c r="IH4" s="615"/>
      <c r="II4" s="615"/>
      <c r="IJ4" s="615"/>
      <c r="IK4" s="615"/>
      <c r="IL4" s="615"/>
      <c r="IM4" s="615"/>
      <c r="IN4" s="615"/>
      <c r="IO4" s="615"/>
      <c r="IP4" s="615"/>
      <c r="IQ4" s="615"/>
      <c r="IR4" s="615"/>
      <c r="IS4" s="615"/>
      <c r="IT4" s="615"/>
      <c r="IU4" s="615"/>
      <c r="IV4" s="615"/>
      <c r="IW4" s="615"/>
      <c r="IX4" s="615"/>
      <c r="IY4" s="615"/>
      <c r="IZ4" s="615"/>
      <c r="JA4" s="615"/>
      <c r="JB4" s="615"/>
      <c r="JC4" s="615"/>
      <c r="JD4" s="615"/>
      <c r="JE4" s="615"/>
      <c r="JF4" s="615"/>
      <c r="JG4" s="615"/>
      <c r="JH4" s="615"/>
      <c r="JI4" s="615"/>
      <c r="JJ4" s="615"/>
      <c r="JK4" s="615"/>
      <c r="JL4" s="615"/>
      <c r="JM4" s="615"/>
      <c r="JN4" s="615"/>
      <c r="JO4" s="615"/>
      <c r="JP4" s="615"/>
      <c r="JQ4" s="615"/>
      <c r="JR4" s="615"/>
      <c r="JS4" s="615"/>
      <c r="JT4" s="615"/>
      <c r="JU4" s="615"/>
      <c r="JV4" s="615"/>
      <c r="JW4" s="615"/>
      <c r="JX4" s="615"/>
      <c r="JY4" s="615"/>
      <c r="JZ4" s="615"/>
      <c r="KA4" s="615"/>
      <c r="KB4" s="615"/>
      <c r="KC4" s="615"/>
      <c r="KD4" s="615"/>
      <c r="KE4" s="615"/>
      <c r="KF4" s="615"/>
      <c r="KG4" s="615"/>
      <c r="KH4" s="615"/>
      <c r="KI4" s="615"/>
      <c r="KJ4" s="615"/>
      <c r="KK4" s="615"/>
      <c r="KL4" s="615"/>
      <c r="KM4" s="615"/>
      <c r="KN4" s="615"/>
      <c r="KO4" s="615"/>
      <c r="KP4" s="615"/>
      <c r="KQ4" s="615"/>
      <c r="KR4" s="615"/>
      <c r="KS4" s="615"/>
      <c r="KT4" s="615"/>
      <c r="KU4" s="615"/>
      <c r="KV4" s="615"/>
      <c r="KW4" s="615"/>
      <c r="KX4" s="615"/>
      <c r="KY4" s="615"/>
      <c r="KZ4" s="615"/>
      <c r="LA4" s="615"/>
      <c r="LB4" s="615"/>
      <c r="LC4" s="615"/>
      <c r="LD4" s="615"/>
      <c r="LE4" s="615"/>
      <c r="LF4" s="615"/>
      <c r="LG4" s="615"/>
      <c r="LH4" s="615"/>
      <c r="LI4" s="615"/>
      <c r="LJ4" s="615"/>
      <c r="LK4" s="615"/>
      <c r="LL4" s="615"/>
      <c r="LM4" s="615"/>
      <c r="LN4" s="615"/>
      <c r="LO4" s="615"/>
      <c r="LP4" s="615"/>
      <c r="LQ4" s="615"/>
      <c r="LR4" s="615"/>
      <c r="LS4" s="615"/>
      <c r="LT4" s="615"/>
      <c r="LU4" s="615"/>
      <c r="LV4" s="615"/>
      <c r="LW4" s="615"/>
      <c r="LX4" s="615"/>
      <c r="LY4" s="615"/>
      <c r="LZ4" s="615"/>
      <c r="MA4" s="615"/>
      <c r="MB4" s="615"/>
      <c r="MC4" s="615"/>
      <c r="MD4" s="615"/>
      <c r="ME4" s="615"/>
      <c r="MF4" s="615"/>
      <c r="MG4" s="615"/>
      <c r="MH4" s="615"/>
      <c r="MI4" s="615"/>
      <c r="MJ4" s="615"/>
      <c r="MK4" s="615"/>
      <c r="ML4" s="615"/>
      <c r="MM4" s="615"/>
      <c r="MN4" s="615"/>
      <c r="MO4" s="615"/>
      <c r="MP4" s="615"/>
      <c r="MQ4" s="615"/>
      <c r="MR4" s="615"/>
      <c r="MS4" s="615"/>
      <c r="MT4" s="615"/>
      <c r="MU4" s="615"/>
      <c r="MV4" s="615"/>
      <c r="MW4" s="615"/>
      <c r="MX4" s="615"/>
      <c r="MY4" s="615"/>
      <c r="MZ4" s="615"/>
      <c r="NA4" s="615"/>
      <c r="NB4" s="615"/>
      <c r="NC4" s="615"/>
      <c r="ND4" s="615"/>
      <c r="NE4" s="615"/>
      <c r="NF4" s="615"/>
      <c r="NG4" s="615"/>
      <c r="NH4" s="615"/>
      <c r="NI4" s="615"/>
      <c r="NJ4" s="615"/>
      <c r="NK4" s="615"/>
      <c r="NL4" s="615"/>
      <c r="NM4" s="615"/>
      <c r="NN4" s="615"/>
      <c r="NO4" s="615"/>
      <c r="NP4" s="615"/>
      <c r="NQ4" s="615"/>
      <c r="NR4" s="615"/>
      <c r="NS4" s="615"/>
      <c r="NT4" s="615"/>
      <c r="NU4" s="615"/>
      <c r="NV4" s="615"/>
      <c r="NW4" s="615"/>
      <c r="NX4" s="615"/>
      <c r="NY4" s="615"/>
      <c r="NZ4" s="615"/>
      <c r="OA4" s="615"/>
      <c r="OB4" s="615"/>
      <c r="OC4" s="615"/>
      <c r="OD4" s="615"/>
      <c r="OE4" s="615"/>
      <c r="OF4" s="615"/>
      <c r="OG4" s="615"/>
      <c r="OH4" s="615"/>
      <c r="OI4" s="615"/>
      <c r="OJ4" s="615"/>
      <c r="OK4" s="615"/>
      <c r="OL4" s="615"/>
      <c r="OM4" s="615"/>
      <c r="ON4" s="615"/>
      <c r="OO4" s="615"/>
      <c r="OP4" s="615"/>
      <c r="OQ4" s="615"/>
      <c r="OR4" s="615"/>
      <c r="OS4" s="615"/>
      <c r="OT4" s="615"/>
      <c r="OU4" s="615"/>
      <c r="OV4" s="615"/>
      <c r="OW4" s="615"/>
      <c r="OX4" s="615"/>
      <c r="OY4" s="615"/>
      <c r="OZ4" s="615"/>
      <c r="PA4" s="615"/>
      <c r="PB4" s="615"/>
      <c r="PC4" s="615"/>
      <c r="PD4" s="615"/>
      <c r="PE4" s="615"/>
      <c r="PF4" s="615"/>
      <c r="PG4" s="615"/>
      <c r="PH4" s="615"/>
      <c r="PI4" s="615"/>
      <c r="PJ4" s="615"/>
      <c r="PK4" s="615"/>
      <c r="PL4" s="615"/>
      <c r="PM4" s="615"/>
      <c r="PN4" s="615"/>
      <c r="PO4" s="615"/>
      <c r="PP4" s="615"/>
      <c r="PQ4" s="615"/>
      <c r="PR4" s="615"/>
      <c r="PS4" s="615"/>
      <c r="PT4" s="615"/>
      <c r="PU4" s="615"/>
      <c r="PV4" s="615"/>
      <c r="PW4" s="615"/>
      <c r="PX4" s="615"/>
      <c r="PY4" s="615"/>
      <c r="PZ4" s="615"/>
      <c r="QA4" s="615"/>
      <c r="QB4" s="615"/>
      <c r="QC4" s="615"/>
      <c r="QD4" s="615"/>
      <c r="QE4" s="615"/>
      <c r="QF4" s="615"/>
      <c r="QG4" s="615"/>
      <c r="QH4" s="615"/>
      <c r="QI4" s="615"/>
      <c r="QJ4" s="615"/>
      <c r="QK4" s="615"/>
      <c r="QL4" s="615"/>
      <c r="QM4" s="615"/>
      <c r="QN4" s="615"/>
      <c r="QO4" s="615"/>
      <c r="QP4" s="615"/>
      <c r="QQ4" s="615"/>
      <c r="QR4" s="615"/>
      <c r="QS4" s="615"/>
      <c r="QT4" s="615"/>
      <c r="QU4" s="615"/>
      <c r="QV4" s="615"/>
      <c r="QW4" s="615"/>
      <c r="QX4" s="615"/>
      <c r="QY4" s="615"/>
      <c r="QZ4" s="615"/>
      <c r="RA4" s="615"/>
      <c r="RB4" s="615"/>
      <c r="RC4" s="615"/>
      <c r="RD4" s="615"/>
      <c r="RE4" s="615"/>
      <c r="RF4" s="615"/>
      <c r="RG4" s="615"/>
      <c r="RH4" s="615"/>
      <c r="RI4" s="615"/>
      <c r="RJ4" s="615"/>
      <c r="RK4" s="615"/>
      <c r="RL4" s="615"/>
      <c r="RM4" s="615"/>
      <c r="RN4" s="615"/>
      <c r="RO4" s="615"/>
      <c r="RP4" s="615"/>
      <c r="RQ4" s="615"/>
      <c r="RR4" s="615"/>
      <c r="RS4" s="615"/>
      <c r="RT4" s="615"/>
      <c r="RU4" s="615"/>
      <c r="RV4" s="615"/>
      <c r="RW4" s="615"/>
      <c r="RX4" s="615"/>
      <c r="RY4" s="615"/>
      <c r="RZ4" s="615"/>
      <c r="SA4" s="615"/>
      <c r="SB4" s="615"/>
      <c r="SC4" s="615"/>
      <c r="SD4" s="615"/>
      <c r="SE4" s="615"/>
      <c r="SF4" s="615"/>
      <c r="SG4" s="615"/>
      <c r="SH4" s="615"/>
      <c r="SI4" s="615"/>
      <c r="SJ4" s="615"/>
      <c r="SK4" s="615"/>
      <c r="SL4" s="615"/>
      <c r="SM4" s="615"/>
      <c r="SN4" s="615"/>
      <c r="SO4" s="615"/>
      <c r="SP4" s="615"/>
      <c r="SQ4" s="615"/>
      <c r="SR4" s="615"/>
      <c r="SS4" s="615"/>
      <c r="ST4" s="615"/>
      <c r="SU4" s="615"/>
      <c r="SV4" s="615"/>
      <c r="SW4" s="615"/>
      <c r="SX4" s="615"/>
      <c r="SY4" s="615"/>
      <c r="SZ4" s="615"/>
      <c r="TA4" s="615"/>
      <c r="TB4" s="615"/>
      <c r="TC4" s="615"/>
      <c r="TD4" s="615"/>
      <c r="TE4" s="615"/>
      <c r="TF4" s="615"/>
      <c r="TG4" s="615"/>
      <c r="TH4" s="615"/>
      <c r="TI4" s="615"/>
      <c r="TJ4" s="615"/>
      <c r="TK4" s="615"/>
      <c r="TL4" s="615"/>
      <c r="TM4" s="615"/>
      <c r="TN4" s="615"/>
      <c r="TO4" s="615"/>
      <c r="TP4" s="615"/>
      <c r="TQ4" s="615"/>
      <c r="TR4" s="615"/>
      <c r="TS4" s="615"/>
      <c r="TT4" s="615"/>
      <c r="TU4" s="615"/>
      <c r="TV4" s="615"/>
      <c r="TW4" s="615"/>
      <c r="TX4" s="615"/>
      <c r="TY4" s="615"/>
      <c r="TZ4" s="615"/>
      <c r="UA4" s="615"/>
      <c r="UB4" s="615"/>
      <c r="UC4" s="615"/>
      <c r="UD4" s="615"/>
      <c r="UE4" s="615"/>
      <c r="UF4" s="615"/>
      <c r="UG4" s="615"/>
      <c r="UH4" s="615"/>
      <c r="UI4" s="615"/>
      <c r="UJ4" s="615"/>
      <c r="UK4" s="615"/>
      <c r="UL4" s="615"/>
      <c r="UM4" s="615"/>
      <c r="UN4" s="615"/>
      <c r="UO4" s="615"/>
      <c r="UP4" s="615"/>
      <c r="UQ4" s="615"/>
      <c r="UR4" s="615"/>
      <c r="US4" s="615"/>
      <c r="UT4" s="615"/>
      <c r="UU4" s="615"/>
      <c r="UV4" s="615"/>
      <c r="UW4" s="615"/>
      <c r="UX4" s="615"/>
      <c r="UY4" s="615"/>
      <c r="UZ4" s="615"/>
      <c r="VA4" s="615"/>
      <c r="VB4" s="615"/>
      <c r="VC4" s="615"/>
      <c r="VD4" s="615"/>
      <c r="VE4" s="615"/>
      <c r="VF4" s="615"/>
      <c r="VG4" s="615"/>
      <c r="VH4" s="615"/>
      <c r="VI4" s="615"/>
      <c r="VJ4" s="615"/>
      <c r="VK4" s="615"/>
      <c r="VL4" s="615"/>
      <c r="VM4" s="615"/>
      <c r="VN4" s="615"/>
      <c r="VO4" s="615"/>
      <c r="VP4" s="615"/>
      <c r="VQ4" s="615"/>
      <c r="VR4" s="615"/>
      <c r="VS4" s="615"/>
      <c r="VT4" s="615"/>
      <c r="VU4" s="615"/>
      <c r="VV4" s="615"/>
      <c r="VW4" s="615"/>
      <c r="VX4" s="615"/>
      <c r="VY4" s="615"/>
      <c r="VZ4" s="615"/>
      <c r="WA4" s="615"/>
      <c r="WB4" s="615"/>
      <c r="WC4" s="615"/>
      <c r="WD4" s="615"/>
      <c r="WE4" s="615"/>
      <c r="WF4" s="615"/>
      <c r="WG4" s="615"/>
      <c r="WH4" s="615"/>
      <c r="WI4" s="615"/>
      <c r="WJ4" s="615"/>
      <c r="WK4" s="615"/>
      <c r="WL4" s="615"/>
      <c r="WM4" s="615"/>
      <c r="WN4" s="615"/>
      <c r="WO4" s="615"/>
      <c r="WP4" s="615"/>
      <c r="WQ4" s="615"/>
      <c r="WR4" s="615"/>
      <c r="WS4" s="615"/>
      <c r="WT4" s="615"/>
      <c r="WU4" s="615"/>
      <c r="WV4" s="615"/>
      <c r="WW4" s="615"/>
      <c r="WX4" s="615"/>
      <c r="WY4" s="615"/>
      <c r="WZ4" s="615"/>
      <c r="XA4" s="615"/>
      <c r="XB4" s="615"/>
      <c r="XC4" s="615"/>
      <c r="XD4" s="615"/>
      <c r="XE4" s="615"/>
      <c r="XF4" s="615"/>
      <c r="XG4" s="615"/>
      <c r="XH4" s="615"/>
      <c r="XI4" s="615"/>
      <c r="XJ4" s="615"/>
      <c r="XK4" s="615"/>
      <c r="XL4" s="615"/>
      <c r="XM4" s="615"/>
      <c r="XN4" s="615"/>
      <c r="XO4" s="615"/>
      <c r="XP4" s="615"/>
      <c r="XQ4" s="615"/>
      <c r="XR4" s="615"/>
      <c r="XS4" s="615"/>
      <c r="XT4" s="615"/>
      <c r="XU4" s="615"/>
      <c r="XV4" s="615"/>
      <c r="XW4" s="615"/>
      <c r="XX4" s="615"/>
      <c r="XY4" s="615"/>
      <c r="XZ4" s="615"/>
      <c r="YA4" s="615"/>
      <c r="YB4" s="615"/>
      <c r="YC4" s="615"/>
      <c r="YD4" s="615"/>
      <c r="YE4" s="615"/>
      <c r="YF4" s="615"/>
      <c r="YG4" s="615"/>
      <c r="YH4" s="615"/>
      <c r="YI4" s="615"/>
      <c r="YJ4" s="615"/>
      <c r="YK4" s="615"/>
      <c r="YL4" s="615"/>
      <c r="YM4" s="615"/>
      <c r="YN4" s="615"/>
      <c r="YO4" s="615"/>
      <c r="YP4" s="615"/>
      <c r="YQ4" s="615"/>
      <c r="YR4" s="615"/>
      <c r="YS4" s="615"/>
      <c r="YT4" s="615"/>
      <c r="YU4" s="615"/>
      <c r="YV4" s="615"/>
      <c r="YW4" s="615"/>
      <c r="YX4" s="615"/>
      <c r="YY4" s="615"/>
      <c r="YZ4" s="615"/>
      <c r="ZA4" s="615"/>
      <c r="ZB4" s="615"/>
      <c r="ZC4" s="615"/>
      <c r="ZD4" s="615"/>
      <c r="ZE4" s="615"/>
      <c r="ZF4" s="615"/>
      <c r="ZG4" s="615"/>
      <c r="ZH4" s="615"/>
      <c r="ZI4" s="615"/>
      <c r="ZJ4" s="615"/>
      <c r="ZK4" s="615"/>
      <c r="ZL4" s="615"/>
      <c r="ZM4" s="615"/>
      <c r="ZN4" s="615"/>
      <c r="ZO4" s="615"/>
      <c r="ZP4" s="615"/>
      <c r="ZQ4" s="615"/>
      <c r="ZR4" s="615"/>
      <c r="ZS4" s="615"/>
      <c r="ZT4" s="615"/>
      <c r="ZU4" s="615"/>
      <c r="ZV4" s="615"/>
      <c r="ZW4" s="615"/>
      <c r="ZX4" s="615"/>
      <c r="ZY4" s="615"/>
      <c r="ZZ4" s="615"/>
      <c r="AAA4" s="615"/>
      <c r="AAB4" s="615"/>
      <c r="AAC4" s="615"/>
      <c r="AAD4" s="615"/>
      <c r="AAE4" s="615"/>
      <c r="AAF4" s="615"/>
      <c r="AAG4" s="615"/>
      <c r="AAH4" s="615"/>
      <c r="AAI4" s="615"/>
      <c r="AAJ4" s="615"/>
      <c r="AAK4" s="615"/>
      <c r="AAL4" s="615"/>
      <c r="AAM4" s="615"/>
      <c r="AAN4" s="615"/>
      <c r="AAO4" s="615"/>
      <c r="AAP4" s="615"/>
      <c r="AAQ4" s="615"/>
      <c r="AAR4" s="615"/>
      <c r="AAS4" s="615"/>
      <c r="AAT4" s="615"/>
      <c r="AAU4" s="615"/>
      <c r="AAV4" s="615"/>
      <c r="AAW4" s="615"/>
      <c r="AAX4" s="615"/>
      <c r="AAY4" s="615"/>
      <c r="AAZ4" s="615"/>
      <c r="ABA4" s="615"/>
      <c r="ABB4" s="615"/>
      <c r="ABC4" s="615"/>
      <c r="ABD4" s="615"/>
      <c r="ABE4" s="615"/>
      <c r="ABF4" s="615"/>
      <c r="ABG4" s="615"/>
      <c r="ABH4" s="615"/>
      <c r="ABI4" s="615"/>
      <c r="ABJ4" s="615"/>
      <c r="ABK4" s="615"/>
      <c r="ABL4" s="615"/>
      <c r="ABM4" s="615"/>
      <c r="ABN4" s="615"/>
      <c r="ABO4" s="615"/>
      <c r="ABP4" s="615"/>
      <c r="ABQ4" s="615"/>
      <c r="ABR4" s="615"/>
      <c r="ABS4" s="615"/>
      <c r="ABT4" s="615"/>
      <c r="ABU4" s="615"/>
      <c r="ABV4" s="615"/>
      <c r="ABW4" s="615"/>
      <c r="ABX4" s="615"/>
      <c r="ABY4" s="615"/>
      <c r="ABZ4" s="615"/>
      <c r="ACA4" s="615"/>
      <c r="ACB4" s="615"/>
      <c r="ACC4" s="615"/>
      <c r="ACD4" s="615"/>
      <c r="ACE4" s="615"/>
      <c r="ACF4" s="615"/>
      <c r="ACG4" s="615"/>
      <c r="ACH4" s="615"/>
      <c r="ACI4" s="615"/>
      <c r="ACJ4" s="615"/>
      <c r="ACK4" s="615"/>
      <c r="ACL4" s="615"/>
      <c r="ACM4" s="615"/>
      <c r="ACN4" s="615"/>
      <c r="ACO4" s="615"/>
      <c r="ACP4" s="615"/>
      <c r="ACQ4" s="615"/>
      <c r="ACR4" s="615"/>
      <c r="ACS4" s="615"/>
      <c r="ACT4" s="615"/>
      <c r="ACU4" s="615"/>
      <c r="ACV4" s="615"/>
      <c r="ACW4" s="615"/>
      <c r="ACX4" s="615"/>
      <c r="ACY4" s="615"/>
      <c r="ACZ4" s="615"/>
      <c r="ADA4" s="615"/>
      <c r="ADB4" s="615"/>
      <c r="ADC4" s="615"/>
      <c r="ADD4" s="615"/>
      <c r="ADE4" s="615"/>
      <c r="ADF4" s="615"/>
      <c r="ADG4" s="615"/>
      <c r="ADH4" s="615"/>
      <c r="ADI4" s="615"/>
      <c r="ADJ4" s="615"/>
      <c r="ADK4" s="615"/>
      <c r="ADL4" s="615"/>
      <c r="ADM4" s="615"/>
      <c r="ADN4" s="615"/>
      <c r="ADO4" s="615"/>
      <c r="ADP4" s="615"/>
      <c r="ADQ4" s="615"/>
      <c r="ADR4" s="615"/>
      <c r="ADS4" s="615"/>
      <c r="ADT4" s="615"/>
      <c r="ADU4" s="615"/>
      <c r="ADV4" s="615"/>
      <c r="ADW4" s="615"/>
      <c r="ADX4" s="615"/>
      <c r="ADY4" s="615"/>
      <c r="ADZ4" s="615"/>
      <c r="AEA4" s="615"/>
      <c r="AEB4" s="615"/>
      <c r="AEC4" s="615"/>
      <c r="AED4" s="615"/>
      <c r="AEE4" s="615"/>
      <c r="AEF4" s="615"/>
      <c r="AEG4" s="615"/>
      <c r="AEH4" s="615"/>
      <c r="AEI4" s="615"/>
      <c r="AEJ4" s="615"/>
      <c r="AEK4" s="615"/>
      <c r="AEL4" s="615"/>
      <c r="AEM4" s="615"/>
      <c r="AEN4" s="615"/>
      <c r="AEO4" s="615"/>
      <c r="AEP4" s="615"/>
      <c r="AEQ4" s="615"/>
      <c r="AER4" s="615"/>
      <c r="AES4" s="615"/>
      <c r="AET4" s="615"/>
      <c r="AEU4" s="615"/>
      <c r="AEV4" s="615"/>
      <c r="AEW4" s="615"/>
      <c r="AEX4" s="615"/>
      <c r="AEY4" s="615"/>
      <c r="AEZ4" s="615"/>
      <c r="AFA4" s="615"/>
      <c r="AFB4" s="615"/>
      <c r="AFC4" s="615"/>
      <c r="AFD4" s="615"/>
      <c r="AFE4" s="615"/>
      <c r="AFF4" s="615"/>
      <c r="AFG4" s="615"/>
      <c r="AFH4" s="615"/>
      <c r="AFI4" s="615"/>
      <c r="AFJ4" s="615"/>
      <c r="AFK4" s="615"/>
      <c r="AFL4" s="615"/>
      <c r="AFM4" s="615"/>
      <c r="AFN4" s="615"/>
      <c r="AFO4" s="615"/>
      <c r="AFP4" s="615"/>
      <c r="AFQ4" s="615"/>
      <c r="AFR4" s="615"/>
      <c r="AFS4" s="615"/>
      <c r="AFT4" s="615"/>
      <c r="AFU4" s="615"/>
      <c r="AFV4" s="615"/>
      <c r="AFW4" s="615"/>
      <c r="AFX4" s="615"/>
      <c r="AFY4" s="615"/>
      <c r="AFZ4" s="615"/>
      <c r="AGA4" s="615"/>
      <c r="AGB4" s="615"/>
      <c r="AGC4" s="615"/>
      <c r="AGD4" s="615"/>
      <c r="AGE4" s="615"/>
      <c r="AGF4" s="615"/>
      <c r="AGG4" s="615"/>
      <c r="AGH4" s="615"/>
      <c r="AGI4" s="615"/>
      <c r="AGJ4" s="615"/>
      <c r="AGK4" s="615"/>
      <c r="AGL4" s="615"/>
      <c r="AGM4" s="615"/>
      <c r="AGN4" s="615"/>
      <c r="AGO4" s="615"/>
      <c r="AGP4" s="615"/>
      <c r="AGQ4" s="615"/>
      <c r="AGR4" s="615"/>
      <c r="AGS4" s="615"/>
      <c r="AGT4" s="615"/>
      <c r="AGU4" s="615"/>
      <c r="AGV4" s="615"/>
      <c r="AGW4" s="615"/>
      <c r="AGX4" s="615"/>
      <c r="AGY4" s="615"/>
      <c r="AGZ4" s="615"/>
      <c r="AHA4" s="615"/>
      <c r="AHB4" s="615"/>
      <c r="AHC4" s="615"/>
      <c r="AHD4" s="615"/>
      <c r="AHE4" s="615"/>
      <c r="AHF4" s="615"/>
      <c r="AHG4" s="615"/>
      <c r="AHH4" s="615"/>
      <c r="AHI4" s="615"/>
      <c r="AHJ4" s="615"/>
      <c r="AHK4" s="615"/>
      <c r="AHL4" s="615"/>
      <c r="AHM4" s="615"/>
      <c r="AHN4" s="615"/>
      <c r="AHO4" s="615"/>
      <c r="AHP4" s="615"/>
      <c r="AHQ4" s="615"/>
      <c r="AHR4" s="615"/>
      <c r="AHS4" s="615"/>
      <c r="AHT4" s="615"/>
      <c r="AHU4" s="615"/>
      <c r="AHV4" s="615"/>
      <c r="AHW4" s="615"/>
      <c r="AHX4" s="615"/>
      <c r="AHY4" s="615"/>
      <c r="AHZ4" s="615"/>
      <c r="AIA4" s="615"/>
      <c r="AIB4" s="615"/>
      <c r="AIC4" s="615"/>
      <c r="AID4" s="615"/>
      <c r="AIE4" s="615"/>
      <c r="AIF4" s="615"/>
      <c r="AIG4" s="615"/>
      <c r="AIH4" s="615"/>
      <c r="AII4" s="615"/>
      <c r="AIJ4" s="615"/>
      <c r="AIK4" s="615"/>
      <c r="AIL4" s="615"/>
      <c r="AIM4" s="615"/>
      <c r="AIN4" s="615"/>
      <c r="AIO4" s="615"/>
      <c r="AIP4" s="615"/>
      <c r="AIQ4" s="615"/>
      <c r="AIR4" s="615"/>
      <c r="AIS4" s="615"/>
      <c r="AIT4" s="615"/>
      <c r="AIU4" s="615"/>
      <c r="AIV4" s="615"/>
      <c r="AIW4" s="615"/>
      <c r="AIX4" s="615"/>
      <c r="AIY4" s="615"/>
      <c r="AIZ4" s="615"/>
      <c r="AJA4" s="615"/>
      <c r="AJB4" s="615"/>
      <c r="AJC4" s="615"/>
      <c r="AJD4" s="615"/>
      <c r="AJE4" s="615"/>
      <c r="AJF4" s="615"/>
      <c r="AJG4" s="615"/>
      <c r="AJH4" s="615"/>
      <c r="AJI4" s="615"/>
      <c r="AJJ4" s="615"/>
      <c r="AJK4" s="615"/>
      <c r="AJL4" s="615"/>
      <c r="AJM4" s="615"/>
      <c r="AJN4" s="615"/>
      <c r="AJO4" s="615"/>
      <c r="AJP4" s="615"/>
      <c r="AJQ4" s="615"/>
      <c r="AJR4" s="615"/>
      <c r="AJS4" s="615"/>
      <c r="AJT4" s="615"/>
      <c r="AJU4" s="615"/>
      <c r="AJV4" s="615"/>
      <c r="AJW4" s="615"/>
      <c r="AJX4" s="615"/>
      <c r="AJY4" s="615"/>
      <c r="AJZ4" s="615"/>
      <c r="AKA4" s="615"/>
      <c r="AKB4" s="615"/>
      <c r="AKC4" s="615"/>
      <c r="AKD4" s="615"/>
      <c r="AKE4" s="615"/>
      <c r="AKF4" s="615"/>
      <c r="AKG4" s="615"/>
      <c r="AKH4" s="615"/>
      <c r="AKI4" s="615"/>
      <c r="AKJ4" s="615"/>
      <c r="AKK4" s="615"/>
      <c r="AKL4" s="615"/>
      <c r="AKM4" s="615"/>
      <c r="AKN4" s="615"/>
      <c r="AKO4" s="615"/>
      <c r="AKP4" s="615"/>
      <c r="AKQ4" s="615"/>
      <c r="AKR4" s="615"/>
      <c r="AKS4" s="615"/>
      <c r="AKT4" s="615"/>
      <c r="AKU4" s="615"/>
      <c r="AKV4" s="615"/>
      <c r="AKW4" s="615"/>
      <c r="AKX4" s="615"/>
      <c r="AKY4" s="615"/>
      <c r="AKZ4" s="615"/>
      <c r="ALA4" s="615"/>
      <c r="ALB4" s="615"/>
      <c r="ALC4" s="615"/>
      <c r="ALD4" s="615"/>
      <c r="ALE4" s="615"/>
      <c r="ALF4" s="615"/>
      <c r="ALG4" s="615"/>
      <c r="ALH4" s="615"/>
      <c r="ALI4" s="615"/>
      <c r="ALJ4" s="615"/>
      <c r="ALK4" s="615"/>
      <c r="ALL4" s="615"/>
      <c r="ALM4" s="615"/>
      <c r="ALN4" s="615"/>
      <c r="ALO4" s="615"/>
      <c r="ALP4" s="615"/>
      <c r="ALQ4" s="615"/>
      <c r="ALR4" s="615"/>
      <c r="ALS4" s="615"/>
      <c r="ALT4" s="615"/>
      <c r="ALU4" s="615"/>
      <c r="ALV4" s="615"/>
      <c r="ALW4" s="615"/>
      <c r="ALX4" s="615"/>
      <c r="ALY4" s="615"/>
      <c r="ALZ4" s="615"/>
      <c r="AMA4" s="615"/>
      <c r="AMB4" s="615"/>
      <c r="AMC4" s="615"/>
      <c r="AMD4" s="615"/>
      <c r="AME4" s="615"/>
      <c r="AMF4" s="615"/>
      <c r="AMG4" s="615"/>
      <c r="AMH4" s="615"/>
      <c r="AMI4" s="615"/>
      <c r="AMJ4" s="615"/>
      <c r="AMK4" s="615"/>
      <c r="AML4" s="615"/>
      <c r="AMM4" s="615"/>
      <c r="AMN4" s="615"/>
      <c r="AMO4" s="615"/>
      <c r="AMP4" s="615"/>
      <c r="AMQ4" s="615"/>
      <c r="AMR4" s="615"/>
      <c r="AMS4" s="615"/>
      <c r="AMT4" s="615"/>
      <c r="AMU4" s="615"/>
      <c r="AMV4" s="615"/>
      <c r="AMW4" s="615"/>
      <c r="AMX4" s="615"/>
      <c r="AMY4" s="615"/>
      <c r="AMZ4" s="615"/>
      <c r="ANA4" s="615"/>
      <c r="ANB4" s="615"/>
      <c r="ANC4" s="615"/>
      <c r="AND4" s="615"/>
      <c r="ANE4" s="615"/>
      <c r="ANF4" s="615"/>
      <c r="ANG4" s="615"/>
      <c r="ANH4" s="615"/>
      <c r="ANI4" s="615"/>
      <c r="ANJ4" s="615"/>
      <c r="ANK4" s="615"/>
      <c r="ANL4" s="615"/>
      <c r="ANM4" s="615"/>
      <c r="ANN4" s="615"/>
      <c r="ANO4" s="615"/>
      <c r="ANP4" s="615"/>
      <c r="ANQ4" s="615"/>
      <c r="ANR4" s="615"/>
      <c r="ANS4" s="615"/>
      <c r="ANT4" s="615"/>
      <c r="ANU4" s="615"/>
      <c r="ANV4" s="615"/>
      <c r="ANW4" s="615"/>
      <c r="ANX4" s="615"/>
      <c r="ANY4" s="615"/>
      <c r="ANZ4" s="615"/>
      <c r="AOA4" s="615"/>
      <c r="AOB4" s="615"/>
      <c r="AOC4" s="615"/>
      <c r="AOD4" s="615"/>
      <c r="AOE4" s="615"/>
      <c r="AOF4" s="615"/>
      <c r="AOG4" s="615"/>
      <c r="AOH4" s="615"/>
      <c r="AOI4" s="615"/>
      <c r="AOJ4" s="615"/>
      <c r="AOK4" s="615"/>
      <c r="AOL4" s="615"/>
      <c r="AOM4" s="615"/>
      <c r="AON4" s="615"/>
      <c r="AOO4" s="615"/>
      <c r="AOP4" s="615"/>
      <c r="AOQ4" s="615"/>
      <c r="AOR4" s="615"/>
      <c r="AOS4" s="615"/>
      <c r="AOT4" s="615"/>
      <c r="AOU4" s="615"/>
      <c r="AOV4" s="615"/>
      <c r="AOW4" s="615"/>
      <c r="AOX4" s="615"/>
      <c r="AOY4" s="615"/>
      <c r="AOZ4" s="615"/>
      <c r="APA4" s="615"/>
      <c r="APB4" s="615"/>
      <c r="APC4" s="615"/>
      <c r="APD4" s="615"/>
      <c r="APE4" s="615"/>
      <c r="APF4" s="615"/>
      <c r="APG4" s="615"/>
      <c r="APH4" s="615"/>
      <c r="API4" s="615"/>
      <c r="APJ4" s="615"/>
      <c r="APK4" s="615"/>
      <c r="APL4" s="615"/>
      <c r="APM4" s="615"/>
      <c r="APN4" s="615"/>
      <c r="APO4" s="615"/>
      <c r="APP4" s="615"/>
      <c r="APQ4" s="615"/>
      <c r="APR4" s="615"/>
      <c r="APS4" s="615"/>
      <c r="APT4" s="615"/>
      <c r="APU4" s="615"/>
      <c r="APV4" s="615"/>
      <c r="APW4" s="615"/>
      <c r="APX4" s="615"/>
      <c r="APY4" s="615"/>
      <c r="APZ4" s="615"/>
      <c r="AQA4" s="615"/>
      <c r="AQB4" s="615"/>
      <c r="AQC4" s="615"/>
      <c r="AQD4" s="615"/>
      <c r="AQE4" s="615"/>
      <c r="AQF4" s="615"/>
      <c r="AQG4" s="615"/>
      <c r="AQH4" s="615"/>
      <c r="AQI4" s="615"/>
      <c r="AQJ4" s="615"/>
      <c r="AQK4" s="615"/>
      <c r="AQL4" s="615"/>
      <c r="AQM4" s="615"/>
      <c r="AQN4" s="615"/>
      <c r="AQO4" s="615"/>
      <c r="AQP4" s="615"/>
      <c r="AQQ4" s="615"/>
      <c r="AQR4" s="615"/>
      <c r="AQS4" s="615"/>
      <c r="AQT4" s="615"/>
      <c r="AQU4" s="615"/>
      <c r="AQV4" s="615"/>
      <c r="AQW4" s="615"/>
      <c r="AQX4" s="615"/>
      <c r="AQY4" s="615"/>
      <c r="AQZ4" s="615"/>
      <c r="ARA4" s="615"/>
      <c r="ARB4" s="615"/>
      <c r="ARC4" s="615"/>
      <c r="ARD4" s="615"/>
      <c r="ARE4" s="615"/>
      <c r="ARF4" s="615"/>
      <c r="ARG4" s="615"/>
      <c r="ARH4" s="615"/>
      <c r="ARI4" s="615"/>
      <c r="ARJ4" s="615"/>
      <c r="ARK4" s="615"/>
      <c r="ARL4" s="615"/>
      <c r="ARM4" s="615"/>
      <c r="ARN4" s="615"/>
      <c r="ARO4" s="615"/>
      <c r="ARP4" s="615"/>
      <c r="ARQ4" s="615"/>
      <c r="ARR4" s="615"/>
      <c r="ARS4" s="615"/>
      <c r="ART4" s="615"/>
      <c r="ARU4" s="615"/>
      <c r="ARV4" s="615"/>
      <c r="ARW4" s="615"/>
      <c r="ARX4" s="615"/>
      <c r="ARY4" s="615"/>
      <c r="ARZ4" s="615"/>
      <c r="ASA4" s="615"/>
      <c r="ASB4" s="615"/>
      <c r="ASC4" s="615"/>
      <c r="ASD4" s="615"/>
      <c r="ASE4" s="615"/>
      <c r="ASF4" s="615"/>
      <c r="ASG4" s="615"/>
      <c r="ASH4" s="615"/>
      <c r="ASI4" s="615"/>
      <c r="ASJ4" s="615"/>
      <c r="ASK4" s="615"/>
      <c r="ASL4" s="615"/>
      <c r="ASM4" s="615"/>
      <c r="ASN4" s="615"/>
      <c r="ASO4" s="615"/>
      <c r="ASP4" s="615"/>
      <c r="ASQ4" s="615"/>
      <c r="ASR4" s="615"/>
      <c r="ASS4" s="615"/>
      <c r="AST4" s="615"/>
      <c r="ASU4" s="615"/>
      <c r="ASV4" s="615"/>
      <c r="ASW4" s="615"/>
      <c r="ASX4" s="615"/>
      <c r="ASY4" s="615"/>
      <c r="ASZ4" s="615"/>
      <c r="ATA4" s="615"/>
      <c r="ATB4" s="615"/>
      <c r="ATC4" s="615"/>
      <c r="ATD4" s="615"/>
      <c r="ATE4" s="615"/>
      <c r="ATF4" s="615"/>
      <c r="ATG4" s="615"/>
      <c r="ATH4" s="615"/>
      <c r="ATI4" s="615"/>
      <c r="ATJ4" s="615"/>
      <c r="ATK4" s="615"/>
      <c r="ATL4" s="615"/>
      <c r="ATM4" s="615"/>
      <c r="ATN4" s="615"/>
      <c r="ATO4" s="615"/>
      <c r="ATP4" s="615"/>
      <c r="ATQ4" s="615"/>
      <c r="ATR4" s="615"/>
      <c r="ATS4" s="615"/>
      <c r="ATT4" s="615"/>
      <c r="ATU4" s="615"/>
      <c r="ATV4" s="615"/>
      <c r="ATW4" s="615"/>
      <c r="ATX4" s="615"/>
      <c r="ATY4" s="615"/>
      <c r="ATZ4" s="615"/>
      <c r="AUA4" s="615"/>
      <c r="AUB4" s="615"/>
      <c r="AUC4" s="615"/>
      <c r="AUD4" s="615"/>
      <c r="AUE4" s="615"/>
      <c r="AUF4" s="615"/>
      <c r="AUG4" s="615"/>
      <c r="AUH4" s="615"/>
      <c r="AUI4" s="615"/>
      <c r="AUJ4" s="615"/>
      <c r="AUK4" s="615"/>
      <c r="AUL4" s="615"/>
      <c r="AUM4" s="615"/>
      <c r="AUN4" s="615"/>
      <c r="AUO4" s="615"/>
      <c r="AUP4" s="615"/>
      <c r="AUQ4" s="615"/>
      <c r="AUR4" s="615"/>
      <c r="AUS4" s="615"/>
      <c r="AUT4" s="615"/>
      <c r="AUU4" s="615"/>
      <c r="AUV4" s="615"/>
      <c r="AUW4" s="615"/>
      <c r="AUX4" s="615"/>
      <c r="AUY4" s="615"/>
      <c r="AUZ4" s="615"/>
      <c r="AVA4" s="615"/>
      <c r="AVB4" s="615"/>
      <c r="AVC4" s="615"/>
      <c r="AVD4" s="615"/>
      <c r="AVE4" s="615"/>
      <c r="AVF4" s="615"/>
      <c r="AVG4" s="615"/>
      <c r="AVH4" s="615"/>
      <c r="AVI4" s="615"/>
      <c r="AVJ4" s="615"/>
      <c r="AVK4" s="615"/>
      <c r="AVL4" s="615"/>
      <c r="AVM4" s="615"/>
      <c r="AVN4" s="615"/>
      <c r="AVO4" s="615"/>
      <c r="AVP4" s="615"/>
      <c r="AVQ4" s="615"/>
      <c r="AVR4" s="615"/>
      <c r="AVS4" s="615"/>
      <c r="AVT4" s="615"/>
      <c r="AVU4" s="615"/>
      <c r="AVV4" s="615"/>
      <c r="AVW4" s="615"/>
      <c r="AVX4" s="615"/>
      <c r="AVY4" s="615"/>
      <c r="AVZ4" s="615"/>
      <c r="AWA4" s="615"/>
      <c r="AWB4" s="615"/>
      <c r="AWC4" s="615"/>
      <c r="AWD4" s="615"/>
      <c r="AWE4" s="615"/>
      <c r="AWF4" s="615"/>
      <c r="AWG4" s="615"/>
      <c r="AWH4" s="615"/>
      <c r="AWI4" s="615"/>
      <c r="AWJ4" s="615"/>
      <c r="AWK4" s="615"/>
      <c r="AWL4" s="615"/>
      <c r="AWM4" s="615"/>
      <c r="AWN4" s="615"/>
      <c r="AWO4" s="615"/>
      <c r="AWP4" s="615"/>
      <c r="AWQ4" s="615"/>
      <c r="AWR4" s="615"/>
      <c r="AWS4" s="615"/>
      <c r="AWT4" s="615"/>
      <c r="AWU4" s="615"/>
      <c r="AWV4" s="615"/>
      <c r="AWW4" s="615"/>
      <c r="AWX4" s="615"/>
      <c r="AWY4" s="615"/>
      <c r="AWZ4" s="615"/>
      <c r="AXA4" s="615"/>
      <c r="AXB4" s="615"/>
      <c r="AXC4" s="615"/>
      <c r="AXD4" s="615"/>
      <c r="AXE4" s="615"/>
      <c r="AXF4" s="615"/>
      <c r="AXG4" s="615"/>
      <c r="AXH4" s="615"/>
      <c r="AXI4" s="615"/>
      <c r="AXJ4" s="615"/>
      <c r="AXK4" s="615"/>
      <c r="AXL4" s="615"/>
      <c r="AXM4" s="615"/>
      <c r="AXN4" s="615"/>
      <c r="AXO4" s="615"/>
      <c r="AXP4" s="615"/>
      <c r="AXQ4" s="615"/>
      <c r="AXR4" s="615"/>
      <c r="AXS4" s="615"/>
      <c r="AXT4" s="615"/>
      <c r="AXU4" s="615"/>
      <c r="AXV4" s="615"/>
      <c r="AXW4" s="615"/>
      <c r="AXX4" s="615"/>
      <c r="AXY4" s="615"/>
      <c r="AXZ4" s="615"/>
      <c r="AYA4" s="615"/>
      <c r="AYB4" s="615"/>
      <c r="AYC4" s="615"/>
      <c r="AYD4" s="615"/>
      <c r="AYE4" s="615"/>
      <c r="AYF4" s="615"/>
      <c r="AYG4" s="615"/>
      <c r="AYH4" s="615"/>
      <c r="AYI4" s="615"/>
      <c r="AYJ4" s="615"/>
      <c r="AYK4" s="615"/>
      <c r="AYL4" s="615"/>
      <c r="AYM4" s="615"/>
      <c r="AYN4" s="615"/>
      <c r="AYO4" s="615"/>
      <c r="AYP4" s="615"/>
      <c r="AYQ4" s="615"/>
      <c r="AYR4" s="615"/>
      <c r="AYS4" s="615"/>
      <c r="AYT4" s="615"/>
      <c r="AYU4" s="615"/>
      <c r="AYV4" s="615"/>
      <c r="AYW4" s="615"/>
      <c r="AYX4" s="615"/>
      <c r="AYY4" s="615"/>
      <c r="AYZ4" s="615"/>
      <c r="AZA4" s="615"/>
      <c r="AZB4" s="615"/>
      <c r="AZC4" s="615"/>
      <c r="AZD4" s="615"/>
      <c r="AZE4" s="615"/>
      <c r="AZF4" s="615"/>
      <c r="AZG4" s="615"/>
      <c r="AZH4" s="615"/>
      <c r="AZI4" s="615"/>
      <c r="AZJ4" s="615"/>
      <c r="AZK4" s="615"/>
      <c r="AZL4" s="615"/>
      <c r="AZM4" s="615"/>
      <c r="AZN4" s="615"/>
      <c r="AZO4" s="615"/>
      <c r="AZP4" s="615"/>
      <c r="AZQ4" s="615"/>
      <c r="AZR4" s="615"/>
      <c r="AZS4" s="615"/>
      <c r="AZT4" s="615"/>
      <c r="AZU4" s="615"/>
      <c r="AZV4" s="615"/>
      <c r="AZW4" s="615"/>
      <c r="AZX4" s="615"/>
      <c r="AZY4" s="615"/>
      <c r="AZZ4" s="615"/>
      <c r="BAA4" s="615"/>
      <c r="BAB4" s="615"/>
      <c r="BAC4" s="615"/>
      <c r="BAD4" s="615"/>
      <c r="BAE4" s="615"/>
      <c r="BAF4" s="615"/>
      <c r="BAG4" s="615"/>
      <c r="BAH4" s="615"/>
      <c r="BAI4" s="615"/>
      <c r="BAJ4" s="615"/>
      <c r="BAK4" s="615"/>
      <c r="BAL4" s="615"/>
      <c r="BAM4" s="615"/>
      <c r="BAN4" s="615"/>
      <c r="BAO4" s="615"/>
      <c r="BAP4" s="615"/>
      <c r="BAQ4" s="615"/>
      <c r="BAR4" s="615"/>
      <c r="BAS4" s="615"/>
      <c r="BAT4" s="615"/>
      <c r="BAU4" s="615"/>
      <c r="BAV4" s="615"/>
      <c r="BAW4" s="615"/>
      <c r="BAX4" s="615"/>
      <c r="BAY4" s="615"/>
      <c r="BAZ4" s="615"/>
      <c r="BBA4" s="615"/>
      <c r="BBB4" s="615"/>
      <c r="BBC4" s="615"/>
      <c r="BBD4" s="615"/>
      <c r="BBE4" s="615"/>
      <c r="BBF4" s="615"/>
      <c r="BBG4" s="615"/>
      <c r="BBH4" s="615"/>
      <c r="BBI4" s="615"/>
      <c r="BBJ4" s="615"/>
      <c r="BBK4" s="615"/>
      <c r="BBL4" s="615"/>
      <c r="BBM4" s="615"/>
      <c r="BBN4" s="615"/>
      <c r="BBO4" s="615"/>
      <c r="BBP4" s="615"/>
      <c r="BBQ4" s="615"/>
      <c r="BBR4" s="615"/>
      <c r="BBS4" s="615"/>
      <c r="BBT4" s="615"/>
      <c r="BBU4" s="615"/>
      <c r="BBV4" s="615"/>
      <c r="BBW4" s="615"/>
      <c r="BBX4" s="615"/>
      <c r="BBY4" s="615"/>
      <c r="BBZ4" s="615"/>
      <c r="BCA4" s="615"/>
      <c r="BCB4" s="615"/>
      <c r="BCC4" s="615"/>
      <c r="BCD4" s="615"/>
      <c r="BCE4" s="615"/>
      <c r="BCF4" s="615"/>
      <c r="BCG4" s="615"/>
      <c r="BCH4" s="615"/>
      <c r="BCI4" s="615"/>
      <c r="BCJ4" s="615"/>
      <c r="BCK4" s="615"/>
      <c r="BCL4" s="615"/>
      <c r="BCM4" s="615"/>
      <c r="BCN4" s="615"/>
      <c r="BCO4" s="615"/>
      <c r="BCP4" s="615"/>
      <c r="BCQ4" s="615"/>
      <c r="BCR4" s="615"/>
      <c r="BCS4" s="615"/>
      <c r="BCT4" s="615"/>
      <c r="BCU4" s="615"/>
      <c r="BCV4" s="615"/>
      <c r="BCW4" s="615"/>
      <c r="BCX4" s="615"/>
      <c r="BCY4" s="615"/>
      <c r="BCZ4" s="615"/>
      <c r="BDA4" s="615"/>
      <c r="BDB4" s="615"/>
      <c r="BDC4" s="615"/>
      <c r="BDD4" s="615"/>
      <c r="BDE4" s="615"/>
      <c r="BDF4" s="615"/>
      <c r="BDG4" s="615"/>
      <c r="BDH4" s="615"/>
      <c r="BDI4" s="615"/>
      <c r="BDJ4" s="615"/>
      <c r="BDK4" s="615"/>
      <c r="BDL4" s="615"/>
      <c r="BDM4" s="615"/>
      <c r="BDN4" s="615"/>
      <c r="BDO4" s="615"/>
      <c r="BDP4" s="615"/>
      <c r="BDQ4" s="615"/>
      <c r="BDR4" s="615"/>
      <c r="BDS4" s="615"/>
      <c r="BDT4" s="615"/>
      <c r="BDU4" s="615"/>
      <c r="BDV4" s="615"/>
      <c r="BDW4" s="615"/>
      <c r="BDX4" s="615"/>
      <c r="BDY4" s="615"/>
      <c r="BDZ4" s="615"/>
      <c r="BEA4" s="615"/>
      <c r="BEB4" s="615"/>
      <c r="BEC4" s="615"/>
      <c r="BED4" s="615"/>
      <c r="BEE4" s="615"/>
      <c r="BEF4" s="615"/>
      <c r="BEG4" s="615"/>
      <c r="BEH4" s="615"/>
      <c r="BEI4" s="615"/>
      <c r="BEJ4" s="615"/>
      <c r="BEK4" s="615"/>
      <c r="BEL4" s="615"/>
      <c r="BEM4" s="615"/>
      <c r="BEN4" s="615"/>
      <c r="BEO4" s="615"/>
      <c r="BEP4" s="615"/>
      <c r="BEQ4" s="615"/>
      <c r="BER4" s="615"/>
      <c r="BES4" s="615"/>
      <c r="BET4" s="615"/>
      <c r="BEU4" s="615"/>
      <c r="BEV4" s="615"/>
      <c r="BEW4" s="615"/>
      <c r="BEX4" s="615"/>
      <c r="BEY4" s="615"/>
      <c r="BEZ4" s="615"/>
      <c r="BFA4" s="615"/>
      <c r="BFB4" s="615"/>
      <c r="BFC4" s="615"/>
      <c r="BFD4" s="615"/>
      <c r="BFE4" s="615"/>
      <c r="BFF4" s="615"/>
      <c r="BFG4" s="615"/>
      <c r="BFH4" s="615"/>
      <c r="BFI4" s="615"/>
      <c r="BFJ4" s="615"/>
      <c r="BFK4" s="615"/>
      <c r="BFL4" s="615"/>
      <c r="BFM4" s="615"/>
      <c r="BFN4" s="615"/>
      <c r="BFO4" s="615"/>
      <c r="BFP4" s="615"/>
      <c r="BFQ4" s="615"/>
      <c r="BFR4" s="615"/>
      <c r="BFS4" s="615"/>
      <c r="BFT4" s="615"/>
      <c r="BFU4" s="615"/>
      <c r="BFV4" s="615"/>
      <c r="BFW4" s="615"/>
      <c r="BFX4" s="615"/>
      <c r="BFY4" s="615"/>
      <c r="BFZ4" s="615"/>
      <c r="BGA4" s="615"/>
      <c r="BGB4" s="615"/>
      <c r="BGC4" s="615"/>
      <c r="BGD4" s="615"/>
      <c r="BGE4" s="615"/>
      <c r="BGF4" s="615"/>
      <c r="BGG4" s="615"/>
      <c r="BGH4" s="615"/>
      <c r="BGI4" s="615"/>
      <c r="BGJ4" s="615"/>
      <c r="BGK4" s="615"/>
      <c r="BGL4" s="615"/>
      <c r="BGM4" s="615"/>
      <c r="BGN4" s="615"/>
      <c r="BGO4" s="615"/>
      <c r="BGP4" s="615"/>
      <c r="BGQ4" s="615"/>
      <c r="BGR4" s="615"/>
      <c r="BGS4" s="615"/>
      <c r="BGT4" s="615"/>
      <c r="BGU4" s="615"/>
      <c r="BGV4" s="615"/>
      <c r="BGW4" s="615"/>
      <c r="BGX4" s="615"/>
      <c r="BGY4" s="615"/>
      <c r="BGZ4" s="615"/>
      <c r="BHA4" s="615"/>
      <c r="BHB4" s="615"/>
      <c r="BHC4" s="615"/>
      <c r="BHD4" s="615"/>
      <c r="BHE4" s="615"/>
      <c r="BHF4" s="615"/>
      <c r="BHG4" s="615"/>
      <c r="BHH4" s="615"/>
      <c r="BHI4" s="615"/>
      <c r="BHJ4" s="615"/>
      <c r="BHK4" s="615"/>
      <c r="BHL4" s="615"/>
      <c r="BHM4" s="615"/>
      <c r="BHN4" s="615"/>
      <c r="BHO4" s="615"/>
      <c r="BHP4" s="615"/>
      <c r="BHQ4" s="615"/>
      <c r="BHR4" s="615"/>
      <c r="BHS4" s="615"/>
      <c r="BHT4" s="615"/>
      <c r="BHU4" s="615"/>
      <c r="BHV4" s="615"/>
      <c r="BHW4" s="615"/>
      <c r="BHX4" s="615"/>
      <c r="BHY4" s="615"/>
      <c r="BHZ4" s="615"/>
      <c r="BIA4" s="615"/>
      <c r="BIB4" s="615"/>
      <c r="BIC4" s="615"/>
      <c r="BID4" s="615"/>
      <c r="BIE4" s="615"/>
      <c r="BIF4" s="615"/>
      <c r="BIG4" s="615"/>
      <c r="BIH4" s="615"/>
      <c r="BII4" s="615"/>
      <c r="BIJ4" s="615"/>
      <c r="BIK4" s="615"/>
      <c r="BIL4" s="615"/>
      <c r="BIM4" s="615"/>
      <c r="BIN4" s="615"/>
      <c r="BIO4" s="615"/>
      <c r="BIP4" s="615"/>
      <c r="BIQ4" s="615"/>
      <c r="BIR4" s="615"/>
      <c r="BIS4" s="615"/>
      <c r="BIT4" s="615"/>
      <c r="BIU4" s="615"/>
      <c r="BIV4" s="615"/>
      <c r="BIW4" s="615"/>
      <c r="BIX4" s="615"/>
      <c r="BIY4" s="615"/>
      <c r="BIZ4" s="615"/>
      <c r="BJA4" s="615"/>
      <c r="BJB4" s="615"/>
      <c r="BJC4" s="615"/>
      <c r="BJD4" s="615"/>
      <c r="BJE4" s="615"/>
      <c r="BJF4" s="615"/>
      <c r="BJG4" s="615"/>
      <c r="BJH4" s="615"/>
      <c r="BJI4" s="615"/>
      <c r="BJJ4" s="615"/>
      <c r="BJK4" s="615"/>
      <c r="BJL4" s="615"/>
      <c r="BJM4" s="615"/>
      <c r="BJN4" s="615"/>
      <c r="BJO4" s="615"/>
      <c r="BJP4" s="615"/>
      <c r="BJQ4" s="615"/>
      <c r="BJR4" s="615"/>
      <c r="BJS4" s="615"/>
      <c r="BJT4" s="615"/>
      <c r="BJU4" s="615"/>
      <c r="BJV4" s="615"/>
      <c r="BJW4" s="615"/>
      <c r="BJX4" s="615"/>
      <c r="BJY4" s="615"/>
      <c r="BJZ4" s="615"/>
      <c r="BKA4" s="615"/>
      <c r="BKB4" s="615"/>
      <c r="BKC4" s="615"/>
      <c r="BKD4" s="615"/>
      <c r="BKE4" s="615"/>
      <c r="BKF4" s="615"/>
      <c r="BKG4" s="615"/>
      <c r="BKH4" s="615"/>
      <c r="BKI4" s="615"/>
      <c r="BKJ4" s="615"/>
      <c r="BKK4" s="615"/>
      <c r="BKL4" s="615"/>
      <c r="BKM4" s="615"/>
      <c r="BKN4" s="615"/>
      <c r="BKO4" s="615"/>
      <c r="BKP4" s="615"/>
      <c r="BKQ4" s="615"/>
      <c r="BKR4" s="615"/>
      <c r="BKS4" s="615"/>
      <c r="BKT4" s="615"/>
      <c r="BKU4" s="615"/>
      <c r="BKV4" s="615"/>
      <c r="BKW4" s="615"/>
      <c r="BKX4" s="615"/>
      <c r="BKY4" s="615"/>
      <c r="BKZ4" s="615"/>
      <c r="BLA4" s="615"/>
      <c r="BLB4" s="615"/>
      <c r="BLC4" s="615"/>
      <c r="BLD4" s="615"/>
      <c r="BLE4" s="615"/>
      <c r="BLF4" s="615"/>
      <c r="BLG4" s="615"/>
      <c r="BLH4" s="615"/>
      <c r="BLI4" s="615"/>
      <c r="BLJ4" s="615"/>
      <c r="BLK4" s="615"/>
      <c r="BLL4" s="615"/>
      <c r="BLM4" s="615"/>
      <c r="BLN4" s="615"/>
      <c r="BLO4" s="615"/>
      <c r="BLP4" s="615"/>
      <c r="BLQ4" s="615"/>
      <c r="BLR4" s="615"/>
      <c r="BLS4" s="615"/>
      <c r="BLT4" s="615"/>
      <c r="BLU4" s="615"/>
      <c r="BLV4" s="615"/>
      <c r="BLW4" s="615"/>
      <c r="BLX4" s="615"/>
      <c r="BLY4" s="615"/>
      <c r="BLZ4" s="615"/>
      <c r="BMA4" s="615"/>
      <c r="BMB4" s="615"/>
      <c r="BMC4" s="615"/>
      <c r="BMD4" s="615"/>
      <c r="BME4" s="615"/>
      <c r="BMF4" s="615"/>
      <c r="BMG4" s="615"/>
      <c r="BMH4" s="615"/>
      <c r="BMI4" s="615"/>
      <c r="BMJ4" s="615"/>
      <c r="BMK4" s="615"/>
      <c r="BML4" s="615"/>
      <c r="BMM4" s="615"/>
      <c r="BMN4" s="615"/>
      <c r="BMO4" s="615"/>
      <c r="BMP4" s="615"/>
      <c r="BMQ4" s="615"/>
      <c r="BMR4" s="615"/>
      <c r="BMS4" s="615"/>
      <c r="BMT4" s="615"/>
      <c r="BMU4" s="615"/>
      <c r="BMV4" s="615"/>
      <c r="BMW4" s="615"/>
      <c r="BMX4" s="615"/>
      <c r="BMY4" s="615"/>
      <c r="BMZ4" s="615"/>
      <c r="BNA4" s="615"/>
      <c r="BNB4" s="615"/>
      <c r="BNC4" s="615"/>
      <c r="BND4" s="615"/>
      <c r="BNE4" s="615"/>
      <c r="BNF4" s="615"/>
      <c r="BNG4" s="615"/>
      <c r="BNH4" s="615"/>
      <c r="BNI4" s="615"/>
      <c r="BNJ4" s="615"/>
      <c r="BNK4" s="615"/>
      <c r="BNL4" s="615"/>
      <c r="BNM4" s="615"/>
      <c r="BNN4" s="615"/>
      <c r="BNO4" s="615"/>
      <c r="BNP4" s="615"/>
      <c r="BNQ4" s="615"/>
      <c r="BNR4" s="615"/>
      <c r="BNS4" s="615"/>
      <c r="BNT4" s="615"/>
      <c r="BNU4" s="615"/>
      <c r="BNV4" s="615"/>
      <c r="BNW4" s="615"/>
      <c r="BNX4" s="615"/>
      <c r="BNY4" s="615"/>
      <c r="BNZ4" s="615"/>
      <c r="BOA4" s="615"/>
      <c r="BOB4" s="615"/>
      <c r="BOC4" s="615"/>
      <c r="BOD4" s="615"/>
      <c r="BOE4" s="615"/>
      <c r="BOF4" s="615"/>
      <c r="BOG4" s="615"/>
      <c r="BOH4" s="615"/>
      <c r="BOI4" s="615"/>
      <c r="BOJ4" s="615"/>
      <c r="BOK4" s="615"/>
      <c r="BOL4" s="615"/>
      <c r="BOM4" s="615"/>
      <c r="BON4" s="615"/>
      <c r="BOO4" s="615"/>
      <c r="BOP4" s="615"/>
      <c r="BOQ4" s="615"/>
      <c r="BOR4" s="615"/>
      <c r="BOS4" s="615"/>
      <c r="BOT4" s="615"/>
      <c r="BOU4" s="615"/>
      <c r="BOV4" s="615"/>
      <c r="BOW4" s="615"/>
      <c r="BOX4" s="615"/>
      <c r="BOY4" s="615"/>
      <c r="BOZ4" s="615"/>
      <c r="BPA4" s="615"/>
      <c r="BPB4" s="615"/>
      <c r="BPC4" s="615"/>
      <c r="BPD4" s="615"/>
      <c r="BPE4" s="615"/>
      <c r="BPF4" s="615"/>
      <c r="BPG4" s="615"/>
      <c r="BPH4" s="615"/>
      <c r="BPI4" s="615"/>
      <c r="BPJ4" s="615"/>
      <c r="BPK4" s="615"/>
      <c r="BPL4" s="615"/>
      <c r="BPM4" s="615"/>
      <c r="BPN4" s="615"/>
      <c r="BPO4" s="615"/>
      <c r="BPP4" s="615"/>
      <c r="BPQ4" s="615"/>
      <c r="BPR4" s="615"/>
      <c r="BPS4" s="615"/>
      <c r="BPT4" s="615"/>
      <c r="BPU4" s="615"/>
      <c r="BPV4" s="615"/>
      <c r="BPW4" s="615"/>
      <c r="BPX4" s="615"/>
      <c r="BPY4" s="615"/>
      <c r="BPZ4" s="615"/>
      <c r="BQA4" s="615"/>
      <c r="BQB4" s="615"/>
      <c r="BQC4" s="615"/>
      <c r="BQD4" s="615"/>
      <c r="BQE4" s="615"/>
      <c r="BQF4" s="615"/>
      <c r="BQG4" s="615"/>
      <c r="BQH4" s="615"/>
      <c r="BQI4" s="615"/>
      <c r="BQJ4" s="615"/>
      <c r="BQK4" s="615"/>
      <c r="BQL4" s="615"/>
      <c r="BQM4" s="615"/>
      <c r="BQN4" s="615"/>
      <c r="BQO4" s="615"/>
      <c r="BQP4" s="615"/>
      <c r="BQQ4" s="615"/>
      <c r="BQR4" s="615"/>
      <c r="BQS4" s="615"/>
      <c r="BQT4" s="615"/>
      <c r="BQU4" s="615"/>
      <c r="BQV4" s="615"/>
      <c r="BQW4" s="615"/>
      <c r="BQX4" s="615"/>
      <c r="BQY4" s="615"/>
      <c r="BQZ4" s="615"/>
      <c r="BRA4" s="615"/>
      <c r="BRB4" s="615"/>
      <c r="BRC4" s="615"/>
      <c r="BRD4" s="615"/>
      <c r="BRE4" s="615"/>
      <c r="BRF4" s="615"/>
      <c r="BRG4" s="615"/>
      <c r="BRH4" s="615"/>
      <c r="BRI4" s="615"/>
      <c r="BRJ4" s="615"/>
      <c r="BRK4" s="615"/>
      <c r="BRL4" s="615"/>
      <c r="BRM4" s="615"/>
      <c r="BRN4" s="615"/>
      <c r="BRO4" s="615"/>
      <c r="BRP4" s="615"/>
      <c r="BRQ4" s="615"/>
      <c r="BRR4" s="615"/>
      <c r="BRS4" s="615"/>
      <c r="BRT4" s="615"/>
      <c r="BRU4" s="615"/>
      <c r="BRV4" s="615"/>
      <c r="BRW4" s="615"/>
      <c r="BRX4" s="615"/>
      <c r="BRY4" s="615"/>
      <c r="BRZ4" s="615"/>
      <c r="BSA4" s="615"/>
      <c r="BSB4" s="615"/>
      <c r="BSC4" s="615"/>
      <c r="BSD4" s="615"/>
      <c r="BSE4" s="615"/>
      <c r="BSF4" s="615"/>
      <c r="BSG4" s="615"/>
      <c r="BSH4" s="615"/>
      <c r="BSI4" s="615"/>
      <c r="BSJ4" s="615"/>
      <c r="BSK4" s="615"/>
      <c r="BSL4" s="615"/>
      <c r="BSM4" s="615"/>
      <c r="BSN4" s="615"/>
      <c r="BSO4" s="615"/>
      <c r="BSP4" s="615"/>
      <c r="BSQ4" s="615"/>
      <c r="BSR4" s="615"/>
      <c r="BSS4" s="615"/>
      <c r="BST4" s="615"/>
      <c r="BSU4" s="615"/>
      <c r="BSV4" s="615"/>
      <c r="BSW4" s="615"/>
      <c r="BSX4" s="615"/>
      <c r="BSY4" s="615"/>
      <c r="BSZ4" s="615"/>
      <c r="BTA4" s="615"/>
      <c r="BTB4" s="615"/>
      <c r="BTC4" s="615"/>
      <c r="BTD4" s="615"/>
      <c r="BTE4" s="615"/>
      <c r="BTF4" s="615"/>
      <c r="BTG4" s="615"/>
      <c r="BTH4" s="615"/>
      <c r="BTI4" s="615"/>
      <c r="BTJ4" s="615"/>
      <c r="BTK4" s="615"/>
      <c r="BTL4" s="615"/>
      <c r="BTM4" s="615"/>
      <c r="BTN4" s="615"/>
      <c r="BTO4" s="615"/>
      <c r="BTP4" s="615"/>
      <c r="BTQ4" s="615"/>
      <c r="BTR4" s="615"/>
      <c r="BTS4" s="615"/>
      <c r="BTT4" s="615"/>
      <c r="BTU4" s="615"/>
      <c r="BTV4" s="615"/>
      <c r="BTW4" s="615"/>
      <c r="BTX4" s="615"/>
      <c r="BTY4" s="615"/>
      <c r="BTZ4" s="615"/>
      <c r="BUA4" s="615"/>
      <c r="BUB4" s="615"/>
      <c r="BUC4" s="615"/>
      <c r="BUD4" s="615"/>
      <c r="BUE4" s="615"/>
      <c r="BUF4" s="615"/>
      <c r="BUG4" s="615"/>
      <c r="BUH4" s="615"/>
      <c r="BUI4" s="615"/>
      <c r="BUJ4" s="615"/>
      <c r="BUK4" s="615"/>
      <c r="BUL4" s="615"/>
      <c r="BUM4" s="615"/>
      <c r="BUN4" s="615"/>
      <c r="BUO4" s="615"/>
      <c r="BUP4" s="615"/>
      <c r="BUQ4" s="615"/>
      <c r="BUR4" s="615"/>
      <c r="BUS4" s="615"/>
      <c r="BUT4" s="615"/>
      <c r="BUU4" s="615"/>
      <c r="BUV4" s="615"/>
      <c r="BUW4" s="615"/>
      <c r="BUX4" s="615"/>
      <c r="BUY4" s="615"/>
      <c r="BUZ4" s="615"/>
      <c r="BVA4" s="615"/>
      <c r="BVB4" s="615"/>
      <c r="BVC4" s="615"/>
      <c r="BVD4" s="615"/>
      <c r="BVE4" s="615"/>
      <c r="BVF4" s="615"/>
      <c r="BVG4" s="615"/>
      <c r="BVH4" s="615"/>
      <c r="BVI4" s="615"/>
      <c r="BVJ4" s="615"/>
      <c r="BVK4" s="615"/>
      <c r="BVL4" s="615"/>
      <c r="BVM4" s="615"/>
      <c r="BVN4" s="615"/>
      <c r="BVO4" s="615"/>
      <c r="BVP4" s="615"/>
      <c r="BVQ4" s="615"/>
      <c r="BVR4" s="615"/>
      <c r="BVS4" s="615"/>
      <c r="BVT4" s="615"/>
      <c r="BVU4" s="615"/>
      <c r="BVV4" s="615"/>
      <c r="BVW4" s="615"/>
      <c r="BVX4" s="615"/>
      <c r="BVY4" s="615"/>
      <c r="BVZ4" s="615"/>
      <c r="BWA4" s="615"/>
      <c r="BWB4" s="615"/>
      <c r="BWC4" s="615"/>
      <c r="BWD4" s="615"/>
      <c r="BWE4" s="615"/>
      <c r="BWF4" s="615"/>
      <c r="BWG4" s="615"/>
      <c r="BWH4" s="615"/>
      <c r="BWI4" s="615"/>
      <c r="BWJ4" s="615"/>
      <c r="BWK4" s="615"/>
      <c r="BWL4" s="615"/>
      <c r="BWM4" s="615"/>
      <c r="BWN4" s="615"/>
      <c r="BWO4" s="615"/>
      <c r="BWP4" s="615"/>
      <c r="BWQ4" s="615"/>
      <c r="BWR4" s="615"/>
      <c r="BWS4" s="615"/>
      <c r="BWT4" s="615"/>
      <c r="BWU4" s="615"/>
      <c r="BWV4" s="615"/>
      <c r="BWW4" s="615"/>
      <c r="BWX4" s="615"/>
      <c r="BWY4" s="615"/>
      <c r="BWZ4" s="615"/>
      <c r="BXA4" s="615"/>
      <c r="BXB4" s="615"/>
      <c r="BXC4" s="615"/>
      <c r="BXD4" s="615"/>
      <c r="BXE4" s="615"/>
      <c r="BXF4" s="615"/>
      <c r="BXG4" s="615"/>
      <c r="BXH4" s="615"/>
      <c r="BXI4" s="615"/>
      <c r="BXJ4" s="615"/>
      <c r="BXK4" s="615"/>
      <c r="BXL4" s="615"/>
      <c r="BXM4" s="615"/>
      <c r="BXN4" s="615"/>
      <c r="BXO4" s="615"/>
      <c r="BXP4" s="615"/>
      <c r="BXQ4" s="615"/>
      <c r="BXR4" s="615"/>
      <c r="BXS4" s="615"/>
      <c r="BXT4" s="615"/>
      <c r="BXU4" s="615"/>
      <c r="BXV4" s="615"/>
      <c r="BXW4" s="615"/>
      <c r="BXX4" s="615"/>
      <c r="BXY4" s="615"/>
      <c r="BXZ4" s="615"/>
      <c r="BYA4" s="615"/>
      <c r="BYB4" s="615"/>
      <c r="BYC4" s="615"/>
      <c r="BYD4" s="615"/>
      <c r="BYE4" s="615"/>
      <c r="BYF4" s="615"/>
      <c r="BYG4" s="615"/>
      <c r="BYH4" s="615"/>
      <c r="BYI4" s="615"/>
      <c r="BYJ4" s="615"/>
      <c r="BYK4" s="615"/>
      <c r="BYL4" s="615"/>
      <c r="BYM4" s="615"/>
      <c r="BYN4" s="615"/>
      <c r="BYO4" s="615"/>
      <c r="BYP4" s="615"/>
      <c r="BYQ4" s="615"/>
      <c r="BYR4" s="615"/>
      <c r="BYS4" s="615"/>
      <c r="BYT4" s="615"/>
      <c r="BYU4" s="615"/>
      <c r="BYV4" s="615"/>
      <c r="BYW4" s="615"/>
      <c r="BYX4" s="615"/>
      <c r="BYY4" s="615"/>
      <c r="BYZ4" s="615"/>
      <c r="BZA4" s="615"/>
      <c r="BZB4" s="615"/>
      <c r="BZC4" s="615"/>
      <c r="BZD4" s="615"/>
      <c r="BZE4" s="615"/>
      <c r="BZF4" s="615"/>
      <c r="BZG4" s="615"/>
      <c r="BZH4" s="615"/>
      <c r="BZI4" s="615"/>
      <c r="BZJ4" s="615"/>
      <c r="BZK4" s="615"/>
      <c r="BZL4" s="615"/>
      <c r="BZM4" s="615"/>
      <c r="BZN4" s="615"/>
      <c r="BZO4" s="615"/>
      <c r="BZP4" s="615"/>
      <c r="BZQ4" s="615"/>
      <c r="BZR4" s="615"/>
      <c r="BZS4" s="615"/>
      <c r="BZT4" s="615"/>
      <c r="BZU4" s="615"/>
      <c r="BZV4" s="615"/>
      <c r="BZW4" s="615"/>
      <c r="BZX4" s="615"/>
      <c r="BZY4" s="615"/>
      <c r="BZZ4" s="615"/>
      <c r="CAA4" s="615"/>
      <c r="CAB4" s="615"/>
      <c r="CAC4" s="615"/>
      <c r="CAD4" s="615"/>
      <c r="CAE4" s="615"/>
      <c r="CAF4" s="615"/>
      <c r="CAG4" s="615"/>
      <c r="CAH4" s="615"/>
      <c r="CAI4" s="615"/>
      <c r="CAJ4" s="615"/>
      <c r="CAK4" s="615"/>
      <c r="CAL4" s="615"/>
      <c r="CAM4" s="615"/>
      <c r="CAN4" s="615"/>
      <c r="CAO4" s="615"/>
      <c r="CAP4" s="615"/>
      <c r="CAQ4" s="615"/>
      <c r="CAR4" s="615"/>
      <c r="CAS4" s="615"/>
      <c r="CAT4" s="615"/>
      <c r="CAU4" s="615"/>
      <c r="CAV4" s="615"/>
      <c r="CAW4" s="615"/>
      <c r="CAX4" s="615"/>
      <c r="CAY4" s="615"/>
      <c r="CAZ4" s="615"/>
      <c r="CBA4" s="615"/>
      <c r="CBB4" s="615"/>
      <c r="CBC4" s="615"/>
      <c r="CBD4" s="615"/>
      <c r="CBE4" s="615"/>
      <c r="CBF4" s="615"/>
      <c r="CBG4" s="615"/>
      <c r="CBH4" s="615"/>
      <c r="CBI4" s="615"/>
      <c r="CBJ4" s="615"/>
      <c r="CBK4" s="615"/>
      <c r="CBL4" s="615"/>
      <c r="CBM4" s="615"/>
      <c r="CBN4" s="615"/>
      <c r="CBO4" s="615"/>
      <c r="CBP4" s="615"/>
      <c r="CBQ4" s="615"/>
      <c r="CBR4" s="615"/>
      <c r="CBS4" s="615"/>
      <c r="CBT4" s="615"/>
      <c r="CBU4" s="615"/>
      <c r="CBV4" s="615"/>
      <c r="CBW4" s="615"/>
      <c r="CBX4" s="615"/>
      <c r="CBY4" s="615"/>
      <c r="CBZ4" s="615"/>
      <c r="CCA4" s="615"/>
      <c r="CCB4" s="615"/>
      <c r="CCC4" s="615"/>
      <c r="CCD4" s="615"/>
      <c r="CCE4" s="615"/>
      <c r="CCF4" s="615"/>
      <c r="CCG4" s="615"/>
      <c r="CCH4" s="615"/>
      <c r="CCI4" s="615"/>
      <c r="CCJ4" s="615"/>
      <c r="CCK4" s="615"/>
      <c r="CCL4" s="615"/>
      <c r="CCM4" s="615"/>
      <c r="CCN4" s="615"/>
      <c r="CCO4" s="615"/>
      <c r="CCP4" s="615"/>
      <c r="CCQ4" s="615"/>
      <c r="CCR4" s="615"/>
      <c r="CCS4" s="615"/>
      <c r="CCT4" s="615"/>
      <c r="CCU4" s="615"/>
      <c r="CCV4" s="615"/>
      <c r="CCW4" s="615"/>
      <c r="CCX4" s="615"/>
      <c r="CCY4" s="615"/>
      <c r="CCZ4" s="615"/>
      <c r="CDA4" s="615"/>
      <c r="CDB4" s="615"/>
      <c r="CDC4" s="615"/>
      <c r="CDD4" s="615"/>
      <c r="CDE4" s="615"/>
      <c r="CDF4" s="615"/>
      <c r="CDG4" s="615"/>
      <c r="CDH4" s="615"/>
      <c r="CDI4" s="615"/>
      <c r="CDJ4" s="615"/>
      <c r="CDK4" s="615"/>
      <c r="CDL4" s="615"/>
      <c r="CDM4" s="615"/>
      <c r="CDN4" s="615"/>
      <c r="CDO4" s="615"/>
      <c r="CDP4" s="615"/>
      <c r="CDQ4" s="615"/>
      <c r="CDR4" s="615"/>
      <c r="CDS4" s="615"/>
      <c r="CDT4" s="615"/>
      <c r="CDU4" s="615"/>
      <c r="CDV4" s="615"/>
      <c r="CDW4" s="615"/>
      <c r="CDX4" s="615"/>
      <c r="CDY4" s="615"/>
      <c r="CDZ4" s="615"/>
      <c r="CEA4" s="615"/>
      <c r="CEB4" s="615"/>
      <c r="CEC4" s="615"/>
      <c r="CED4" s="615"/>
      <c r="CEE4" s="615"/>
      <c r="CEF4" s="615"/>
      <c r="CEG4" s="615"/>
      <c r="CEH4" s="615"/>
      <c r="CEI4" s="615"/>
      <c r="CEJ4" s="615"/>
      <c r="CEK4" s="615"/>
      <c r="CEL4" s="615"/>
      <c r="CEM4" s="615"/>
      <c r="CEN4" s="615"/>
      <c r="CEO4" s="615"/>
      <c r="CEP4" s="615"/>
      <c r="CEQ4" s="615"/>
      <c r="CER4" s="615"/>
      <c r="CES4" s="615"/>
      <c r="CET4" s="615"/>
      <c r="CEU4" s="615"/>
      <c r="CEV4" s="615"/>
      <c r="CEW4" s="615"/>
      <c r="CEX4" s="615"/>
      <c r="CEY4" s="615"/>
      <c r="CEZ4" s="615"/>
      <c r="CFA4" s="615"/>
      <c r="CFB4" s="615"/>
      <c r="CFC4" s="615"/>
      <c r="CFD4" s="615"/>
      <c r="CFE4" s="615"/>
      <c r="CFF4" s="615"/>
      <c r="CFG4" s="615"/>
      <c r="CFH4" s="615"/>
      <c r="CFI4" s="615"/>
      <c r="CFJ4" s="615"/>
      <c r="CFK4" s="615"/>
      <c r="CFL4" s="615"/>
      <c r="CFM4" s="615"/>
      <c r="CFN4" s="615"/>
      <c r="CFO4" s="615"/>
      <c r="CFP4" s="615"/>
      <c r="CFQ4" s="615"/>
      <c r="CFR4" s="615"/>
      <c r="CFS4" s="615"/>
      <c r="CFT4" s="615"/>
      <c r="CFU4" s="615"/>
      <c r="CFV4" s="615"/>
      <c r="CFW4" s="615"/>
      <c r="CFX4" s="615"/>
      <c r="CFY4" s="615"/>
      <c r="CFZ4" s="615"/>
      <c r="CGA4" s="615"/>
      <c r="CGB4" s="615"/>
      <c r="CGC4" s="615"/>
      <c r="CGD4" s="615"/>
      <c r="CGE4" s="615"/>
      <c r="CGF4" s="615"/>
      <c r="CGG4" s="615"/>
      <c r="CGH4" s="615"/>
      <c r="CGI4" s="615"/>
      <c r="CGJ4" s="615"/>
      <c r="CGK4" s="615"/>
      <c r="CGL4" s="615"/>
      <c r="CGM4" s="615"/>
      <c r="CGN4" s="615"/>
      <c r="CGO4" s="615"/>
      <c r="CGP4" s="615"/>
      <c r="CGQ4" s="615"/>
      <c r="CGR4" s="615"/>
      <c r="CGS4" s="615"/>
      <c r="CGT4" s="615"/>
      <c r="CGU4" s="615"/>
      <c r="CGV4" s="615"/>
      <c r="CGW4" s="615"/>
      <c r="CGX4" s="615"/>
      <c r="CGY4" s="615"/>
      <c r="CGZ4" s="615"/>
      <c r="CHA4" s="615"/>
      <c r="CHB4" s="615"/>
      <c r="CHC4" s="615"/>
      <c r="CHD4" s="615"/>
      <c r="CHE4" s="615"/>
      <c r="CHF4" s="615"/>
      <c r="CHG4" s="615"/>
      <c r="CHH4" s="615"/>
      <c r="CHI4" s="615"/>
      <c r="CHJ4" s="615"/>
      <c r="CHK4" s="615"/>
      <c r="CHL4" s="615"/>
      <c r="CHM4" s="615"/>
      <c r="CHN4" s="615"/>
      <c r="CHO4" s="615"/>
      <c r="CHP4" s="615"/>
      <c r="CHQ4" s="615"/>
      <c r="CHR4" s="615"/>
      <c r="CHS4" s="615"/>
      <c r="CHT4" s="615"/>
      <c r="CHU4" s="615"/>
      <c r="CHV4" s="615"/>
      <c r="CHW4" s="615"/>
      <c r="CHX4" s="615"/>
      <c r="CHY4" s="615"/>
      <c r="CHZ4" s="615"/>
      <c r="CIA4" s="615"/>
      <c r="CIB4" s="615"/>
      <c r="CIC4" s="615"/>
      <c r="CID4" s="615"/>
      <c r="CIE4" s="615"/>
      <c r="CIF4" s="615"/>
      <c r="CIG4" s="615"/>
      <c r="CIH4" s="615"/>
      <c r="CII4" s="615"/>
      <c r="CIJ4" s="615"/>
      <c r="CIK4" s="615"/>
      <c r="CIL4" s="615"/>
      <c r="CIM4" s="615"/>
      <c r="CIN4" s="615"/>
      <c r="CIO4" s="615"/>
      <c r="CIP4" s="615"/>
      <c r="CIQ4" s="615"/>
      <c r="CIR4" s="615"/>
      <c r="CIS4" s="615"/>
      <c r="CIT4" s="615"/>
      <c r="CIU4" s="615"/>
      <c r="CIV4" s="615"/>
      <c r="CIW4" s="615"/>
      <c r="CIX4" s="615"/>
      <c r="CIY4" s="615"/>
      <c r="CIZ4" s="615"/>
      <c r="CJA4" s="615"/>
      <c r="CJB4" s="615"/>
      <c r="CJC4" s="615"/>
      <c r="CJD4" s="615"/>
      <c r="CJE4" s="615"/>
      <c r="CJF4" s="615"/>
      <c r="CJG4" s="615"/>
      <c r="CJH4" s="615"/>
      <c r="CJI4" s="615"/>
      <c r="CJJ4" s="615"/>
      <c r="CJK4" s="615"/>
      <c r="CJL4" s="615"/>
      <c r="CJM4" s="615"/>
      <c r="CJN4" s="615"/>
      <c r="CJO4" s="615"/>
      <c r="CJP4" s="615"/>
      <c r="CJQ4" s="615"/>
      <c r="CJR4" s="615"/>
      <c r="CJS4" s="615"/>
      <c r="CJT4" s="615"/>
      <c r="CJU4" s="615"/>
      <c r="CJV4" s="615"/>
      <c r="CJW4" s="615"/>
      <c r="CJX4" s="615"/>
      <c r="CJY4" s="615"/>
      <c r="CJZ4" s="615"/>
      <c r="CKA4" s="615"/>
      <c r="CKB4" s="615"/>
      <c r="CKC4" s="615"/>
      <c r="CKD4" s="615"/>
      <c r="CKE4" s="615"/>
      <c r="CKF4" s="615"/>
      <c r="CKG4" s="615"/>
      <c r="CKH4" s="615"/>
      <c r="CKI4" s="615"/>
      <c r="CKJ4" s="615"/>
      <c r="CKK4" s="615"/>
      <c r="CKL4" s="615"/>
      <c r="CKM4" s="615"/>
      <c r="CKN4" s="615"/>
      <c r="CKO4" s="615"/>
      <c r="CKP4" s="615"/>
      <c r="CKQ4" s="615"/>
      <c r="CKR4" s="615"/>
      <c r="CKS4" s="615"/>
      <c r="CKT4" s="615"/>
      <c r="CKU4" s="615"/>
      <c r="CKV4" s="615"/>
      <c r="CKW4" s="615"/>
      <c r="CKX4" s="615"/>
      <c r="CKY4" s="615"/>
      <c r="CKZ4" s="615"/>
      <c r="CLA4" s="615"/>
      <c r="CLB4" s="615"/>
      <c r="CLC4" s="615"/>
      <c r="CLD4" s="615"/>
      <c r="CLE4" s="615"/>
      <c r="CLF4" s="615"/>
      <c r="CLG4" s="615"/>
      <c r="CLH4" s="615"/>
      <c r="CLI4" s="615"/>
      <c r="CLJ4" s="615"/>
      <c r="CLK4" s="615"/>
      <c r="CLL4" s="615"/>
      <c r="CLM4" s="615"/>
      <c r="CLN4" s="615"/>
      <c r="CLO4" s="615"/>
      <c r="CLP4" s="615"/>
      <c r="CLQ4" s="615"/>
      <c r="CLR4" s="615"/>
      <c r="CLS4" s="615"/>
      <c r="CLT4" s="615"/>
      <c r="CLU4" s="615"/>
      <c r="CLV4" s="615"/>
      <c r="CLW4" s="615"/>
      <c r="CLX4" s="615"/>
      <c r="CLY4" s="615"/>
      <c r="CLZ4" s="615"/>
      <c r="CMA4" s="615"/>
      <c r="CMB4" s="615"/>
      <c r="CMC4" s="615"/>
      <c r="CMD4" s="615"/>
      <c r="CME4" s="615"/>
      <c r="CMF4" s="615"/>
      <c r="CMG4" s="615"/>
      <c r="CMH4" s="615"/>
      <c r="CMI4" s="615"/>
      <c r="CMJ4" s="615"/>
      <c r="CMK4" s="615"/>
      <c r="CML4" s="615"/>
      <c r="CMM4" s="615"/>
      <c r="CMN4" s="615"/>
      <c r="CMO4" s="615"/>
      <c r="CMP4" s="615"/>
      <c r="CMQ4" s="615"/>
      <c r="CMR4" s="615"/>
      <c r="CMS4" s="615"/>
      <c r="CMT4" s="615"/>
      <c r="CMU4" s="615"/>
      <c r="CMV4" s="615"/>
      <c r="CMW4" s="615"/>
      <c r="CMX4" s="615"/>
      <c r="CMY4" s="615"/>
      <c r="CMZ4" s="615"/>
      <c r="CNA4" s="615"/>
      <c r="CNB4" s="615"/>
      <c r="CNC4" s="615"/>
      <c r="CND4" s="615"/>
      <c r="CNE4" s="615"/>
      <c r="CNF4" s="615"/>
      <c r="CNG4" s="615"/>
      <c r="CNH4" s="615"/>
      <c r="CNI4" s="615"/>
      <c r="CNJ4" s="615"/>
      <c r="CNK4" s="615"/>
      <c r="CNL4" s="615"/>
      <c r="CNM4" s="615"/>
      <c r="CNN4" s="615"/>
      <c r="CNO4" s="615"/>
      <c r="CNP4" s="615"/>
      <c r="CNQ4" s="615"/>
      <c r="CNR4" s="615"/>
      <c r="CNS4" s="615"/>
      <c r="CNT4" s="615"/>
      <c r="CNU4" s="615"/>
      <c r="CNV4" s="615"/>
      <c r="CNW4" s="615"/>
      <c r="CNX4" s="615"/>
      <c r="CNY4" s="615"/>
      <c r="CNZ4" s="615"/>
      <c r="COA4" s="615"/>
      <c r="COB4" s="615"/>
      <c r="COC4" s="615"/>
      <c r="COD4" s="615"/>
      <c r="COE4" s="615"/>
      <c r="COF4" s="615"/>
      <c r="COG4" s="615"/>
      <c r="COH4" s="615"/>
      <c r="COI4" s="615"/>
      <c r="COJ4" s="615"/>
      <c r="COK4" s="615"/>
      <c r="COL4" s="615"/>
      <c r="COM4" s="615"/>
      <c r="CON4" s="615"/>
      <c r="COO4" s="615"/>
      <c r="COP4" s="615"/>
      <c r="COQ4" s="615"/>
      <c r="COR4" s="615"/>
      <c r="COS4" s="615"/>
      <c r="COT4" s="615"/>
      <c r="COU4" s="615"/>
      <c r="COV4" s="615"/>
      <c r="COW4" s="615"/>
      <c r="COX4" s="615"/>
      <c r="COY4" s="615"/>
      <c r="COZ4" s="615"/>
      <c r="CPA4" s="615"/>
      <c r="CPB4" s="615"/>
      <c r="CPC4" s="615"/>
      <c r="CPD4" s="615"/>
      <c r="CPE4" s="615"/>
      <c r="CPF4" s="615"/>
      <c r="CPG4" s="615"/>
      <c r="CPH4" s="615"/>
      <c r="CPI4" s="615"/>
      <c r="CPJ4" s="615"/>
      <c r="CPK4" s="615"/>
      <c r="CPL4" s="615"/>
      <c r="CPM4" s="615"/>
      <c r="CPN4" s="615"/>
      <c r="CPO4" s="615"/>
      <c r="CPP4" s="615"/>
      <c r="CPQ4" s="615"/>
      <c r="CPR4" s="615"/>
      <c r="CPS4" s="615"/>
      <c r="CPT4" s="615"/>
      <c r="CPU4" s="615"/>
      <c r="CPV4" s="615"/>
      <c r="CPW4" s="615"/>
      <c r="CPX4" s="615"/>
      <c r="CPY4" s="615"/>
      <c r="CPZ4" s="615"/>
      <c r="CQA4" s="615"/>
      <c r="CQB4" s="615"/>
      <c r="CQC4" s="615"/>
      <c r="CQD4" s="615"/>
      <c r="CQE4" s="615"/>
      <c r="CQF4" s="615"/>
      <c r="CQG4" s="615"/>
      <c r="CQH4" s="615"/>
      <c r="CQI4" s="615"/>
      <c r="CQJ4" s="615"/>
      <c r="CQK4" s="615"/>
      <c r="CQL4" s="615"/>
      <c r="CQM4" s="615"/>
      <c r="CQN4" s="615"/>
      <c r="CQO4" s="615"/>
      <c r="CQP4" s="615"/>
      <c r="CQQ4" s="615"/>
      <c r="CQR4" s="615"/>
      <c r="CQS4" s="615"/>
      <c r="CQT4" s="615"/>
      <c r="CQU4" s="615"/>
      <c r="CQV4" s="615"/>
      <c r="CQW4" s="615"/>
      <c r="CQX4" s="615"/>
      <c r="CQY4" s="615"/>
      <c r="CQZ4" s="615"/>
      <c r="CRA4" s="615"/>
      <c r="CRB4" s="615"/>
      <c r="CRC4" s="615"/>
      <c r="CRD4" s="615"/>
      <c r="CRE4" s="615"/>
      <c r="CRF4" s="615"/>
      <c r="CRG4" s="615"/>
      <c r="CRH4" s="615"/>
      <c r="CRI4" s="615"/>
      <c r="CRJ4" s="615"/>
      <c r="CRK4" s="615"/>
      <c r="CRL4" s="615"/>
      <c r="CRM4" s="615"/>
      <c r="CRN4" s="615"/>
      <c r="CRO4" s="615"/>
      <c r="CRP4" s="615"/>
      <c r="CRQ4" s="615"/>
      <c r="CRR4" s="615"/>
      <c r="CRS4" s="615"/>
      <c r="CRT4" s="615"/>
      <c r="CRU4" s="615"/>
      <c r="CRV4" s="615"/>
      <c r="CRW4" s="615"/>
      <c r="CRX4" s="615"/>
      <c r="CRY4" s="615"/>
      <c r="CRZ4" s="615"/>
      <c r="CSA4" s="615"/>
      <c r="CSB4" s="615"/>
      <c r="CSC4" s="615"/>
      <c r="CSD4" s="615"/>
      <c r="CSE4" s="615"/>
      <c r="CSF4" s="615"/>
      <c r="CSG4" s="615"/>
      <c r="CSH4" s="615"/>
      <c r="CSI4" s="615"/>
      <c r="CSJ4" s="615"/>
      <c r="CSK4" s="615"/>
      <c r="CSL4" s="615"/>
      <c r="CSM4" s="615"/>
      <c r="CSN4" s="615"/>
      <c r="CSO4" s="615"/>
      <c r="CSP4" s="615"/>
      <c r="CSQ4" s="615"/>
      <c r="CSR4" s="615"/>
      <c r="CSS4" s="615"/>
      <c r="CST4" s="615"/>
      <c r="CSU4" s="615"/>
      <c r="CSV4" s="615"/>
      <c r="CSW4" s="615"/>
      <c r="CSX4" s="615"/>
      <c r="CSY4" s="615"/>
      <c r="CSZ4" s="615"/>
      <c r="CTA4" s="615"/>
      <c r="CTB4" s="615"/>
      <c r="CTC4" s="615"/>
      <c r="CTD4" s="615"/>
      <c r="CTE4" s="615"/>
      <c r="CTF4" s="615"/>
      <c r="CTG4" s="615"/>
      <c r="CTH4" s="615"/>
      <c r="CTI4" s="615"/>
      <c r="CTJ4" s="615"/>
      <c r="CTK4" s="615"/>
      <c r="CTL4" s="615"/>
      <c r="CTM4" s="615"/>
      <c r="CTN4" s="615"/>
      <c r="CTO4" s="615"/>
      <c r="CTP4" s="615"/>
      <c r="CTQ4" s="615"/>
      <c r="CTR4" s="615"/>
      <c r="CTS4" s="615"/>
      <c r="CTT4" s="615"/>
      <c r="CTU4" s="615"/>
      <c r="CTV4" s="615"/>
      <c r="CTW4" s="615"/>
      <c r="CTX4" s="615"/>
      <c r="CTY4" s="615"/>
      <c r="CTZ4" s="615"/>
      <c r="CUA4" s="615"/>
      <c r="CUB4" s="615"/>
      <c r="CUC4" s="615"/>
      <c r="CUD4" s="615"/>
      <c r="CUE4" s="615"/>
      <c r="CUF4" s="615"/>
      <c r="CUG4" s="615"/>
      <c r="CUH4" s="615"/>
      <c r="CUI4" s="615"/>
      <c r="CUJ4" s="615"/>
      <c r="CUK4" s="615"/>
      <c r="CUL4" s="615"/>
      <c r="CUM4" s="615"/>
      <c r="CUN4" s="615"/>
      <c r="CUO4" s="615"/>
      <c r="CUP4" s="615"/>
      <c r="CUQ4" s="615"/>
      <c r="CUR4" s="615"/>
      <c r="CUS4" s="615"/>
      <c r="CUT4" s="615"/>
      <c r="CUU4" s="615"/>
      <c r="CUV4" s="615"/>
      <c r="CUW4" s="615"/>
      <c r="CUX4" s="615"/>
      <c r="CUY4" s="615"/>
      <c r="CUZ4" s="615"/>
      <c r="CVA4" s="615"/>
      <c r="CVB4" s="615"/>
      <c r="CVC4" s="615"/>
      <c r="CVD4" s="615"/>
      <c r="CVE4" s="615"/>
      <c r="CVF4" s="615"/>
      <c r="CVG4" s="615"/>
      <c r="CVH4" s="615"/>
      <c r="CVI4" s="615"/>
      <c r="CVJ4" s="615"/>
      <c r="CVK4" s="615"/>
      <c r="CVL4" s="615"/>
      <c r="CVM4" s="615"/>
      <c r="CVN4" s="615"/>
      <c r="CVO4" s="615"/>
      <c r="CVP4" s="615"/>
      <c r="CVQ4" s="615"/>
      <c r="CVR4" s="615"/>
      <c r="CVS4" s="615"/>
      <c r="CVT4" s="615"/>
      <c r="CVU4" s="615"/>
      <c r="CVV4" s="615"/>
      <c r="CVW4" s="615"/>
      <c r="CVX4" s="615"/>
      <c r="CVY4" s="615"/>
      <c r="CVZ4" s="615"/>
      <c r="CWA4" s="615"/>
      <c r="CWB4" s="615"/>
      <c r="CWC4" s="615"/>
      <c r="CWD4" s="615"/>
      <c r="CWE4" s="615"/>
      <c r="CWF4" s="615"/>
      <c r="CWG4" s="615"/>
      <c r="CWH4" s="615"/>
      <c r="CWI4" s="615"/>
      <c r="CWJ4" s="615"/>
      <c r="CWK4" s="615"/>
      <c r="CWL4" s="615"/>
      <c r="CWM4" s="615"/>
      <c r="CWN4" s="615"/>
      <c r="CWO4" s="615"/>
      <c r="CWP4" s="615"/>
      <c r="CWQ4" s="615"/>
      <c r="CWR4" s="615"/>
      <c r="CWS4" s="615"/>
      <c r="CWT4" s="615"/>
      <c r="CWU4" s="615"/>
      <c r="CWV4" s="615"/>
      <c r="CWW4" s="615"/>
      <c r="CWX4" s="615"/>
      <c r="CWY4" s="615"/>
      <c r="CWZ4" s="615"/>
      <c r="CXA4" s="615"/>
      <c r="CXB4" s="615"/>
      <c r="CXC4" s="615"/>
      <c r="CXD4" s="615"/>
      <c r="CXE4" s="615"/>
      <c r="CXF4" s="615"/>
      <c r="CXG4" s="615"/>
      <c r="CXH4" s="615"/>
      <c r="CXI4" s="615"/>
      <c r="CXJ4" s="615"/>
      <c r="CXK4" s="615"/>
      <c r="CXL4" s="615"/>
      <c r="CXM4" s="615"/>
      <c r="CXN4" s="615"/>
      <c r="CXO4" s="615"/>
      <c r="CXP4" s="615"/>
      <c r="CXQ4" s="615"/>
      <c r="CXR4" s="615"/>
      <c r="CXS4" s="615"/>
      <c r="CXT4" s="615"/>
      <c r="CXU4" s="615"/>
      <c r="CXV4" s="615"/>
      <c r="CXW4" s="615"/>
      <c r="CXX4" s="615"/>
      <c r="CXY4" s="615"/>
      <c r="CXZ4" s="615"/>
      <c r="CYA4" s="615"/>
      <c r="CYB4" s="615"/>
      <c r="CYC4" s="615"/>
      <c r="CYD4" s="615"/>
      <c r="CYE4" s="615"/>
      <c r="CYF4" s="615"/>
      <c r="CYG4" s="615"/>
      <c r="CYH4" s="615"/>
      <c r="CYI4" s="615"/>
      <c r="CYJ4" s="615"/>
      <c r="CYK4" s="615"/>
      <c r="CYL4" s="615"/>
      <c r="CYM4" s="615"/>
      <c r="CYN4" s="615"/>
      <c r="CYO4" s="615"/>
      <c r="CYP4" s="615"/>
      <c r="CYQ4" s="615"/>
      <c r="CYR4" s="615"/>
      <c r="CYS4" s="615"/>
      <c r="CYT4" s="615"/>
      <c r="CYU4" s="615"/>
      <c r="CYV4" s="615"/>
      <c r="CYW4" s="615"/>
      <c r="CYX4" s="615"/>
      <c r="CYY4" s="615"/>
      <c r="CYZ4" s="615"/>
      <c r="CZA4" s="615"/>
      <c r="CZB4" s="615"/>
      <c r="CZC4" s="615"/>
      <c r="CZD4" s="615"/>
      <c r="CZE4" s="615"/>
      <c r="CZF4" s="615"/>
      <c r="CZG4" s="615"/>
      <c r="CZH4" s="615"/>
      <c r="CZI4" s="615"/>
      <c r="CZJ4" s="615"/>
      <c r="CZK4" s="615"/>
      <c r="CZL4" s="615"/>
      <c r="CZM4" s="615"/>
      <c r="CZN4" s="615"/>
      <c r="CZO4" s="615"/>
      <c r="CZP4" s="615"/>
      <c r="CZQ4" s="615"/>
      <c r="CZR4" s="615"/>
      <c r="CZS4" s="615"/>
      <c r="CZT4" s="615"/>
      <c r="CZU4" s="615"/>
      <c r="CZV4" s="615"/>
      <c r="CZW4" s="615"/>
      <c r="CZX4" s="615"/>
      <c r="CZY4" s="615"/>
      <c r="CZZ4" s="615"/>
      <c r="DAA4" s="615"/>
      <c r="DAB4" s="615"/>
      <c r="DAC4" s="615"/>
      <c r="DAD4" s="615"/>
      <c r="DAE4" s="615"/>
      <c r="DAF4" s="615"/>
      <c r="DAG4" s="615"/>
      <c r="DAH4" s="615"/>
      <c r="DAI4" s="615"/>
      <c r="DAJ4" s="615"/>
      <c r="DAK4" s="615"/>
      <c r="DAL4" s="615"/>
      <c r="DAM4" s="615"/>
      <c r="DAN4" s="615"/>
      <c r="DAO4" s="615"/>
      <c r="DAP4" s="615"/>
      <c r="DAQ4" s="615"/>
      <c r="DAR4" s="615"/>
      <c r="DAS4" s="615"/>
      <c r="DAT4" s="615"/>
      <c r="DAU4" s="615"/>
      <c r="DAV4" s="615"/>
      <c r="DAW4" s="615"/>
      <c r="DAX4" s="615"/>
      <c r="DAY4" s="615"/>
      <c r="DAZ4" s="615"/>
      <c r="DBA4" s="615"/>
      <c r="DBB4" s="615"/>
      <c r="DBC4" s="615"/>
      <c r="DBD4" s="615"/>
      <c r="DBE4" s="615"/>
      <c r="DBF4" s="615"/>
      <c r="DBG4" s="615"/>
      <c r="DBH4" s="615"/>
      <c r="DBI4" s="615"/>
      <c r="DBJ4" s="615"/>
      <c r="DBK4" s="615"/>
      <c r="DBL4" s="615"/>
      <c r="DBM4" s="615"/>
      <c r="DBN4" s="615"/>
      <c r="DBO4" s="615"/>
      <c r="DBP4" s="615"/>
      <c r="DBQ4" s="615"/>
      <c r="DBR4" s="615"/>
      <c r="DBS4" s="615"/>
      <c r="DBT4" s="615"/>
      <c r="DBU4" s="615"/>
      <c r="DBV4" s="615"/>
      <c r="DBW4" s="615"/>
      <c r="DBX4" s="615"/>
      <c r="DBY4" s="615"/>
      <c r="DBZ4" s="615"/>
      <c r="DCA4" s="615"/>
      <c r="DCB4" s="615"/>
      <c r="DCC4" s="615"/>
      <c r="DCD4" s="615"/>
      <c r="DCE4" s="615"/>
      <c r="DCF4" s="615"/>
      <c r="DCG4" s="615"/>
      <c r="DCH4" s="615"/>
      <c r="DCI4" s="615"/>
      <c r="DCJ4" s="615"/>
      <c r="DCK4" s="615"/>
      <c r="DCL4" s="615"/>
      <c r="DCM4" s="615"/>
      <c r="DCN4" s="615"/>
      <c r="DCO4" s="615"/>
      <c r="DCP4" s="615"/>
      <c r="DCQ4" s="615"/>
      <c r="DCR4" s="615"/>
      <c r="DCS4" s="615"/>
      <c r="DCT4" s="615"/>
      <c r="DCU4" s="615"/>
      <c r="DCV4" s="615"/>
      <c r="DCW4" s="615"/>
      <c r="DCX4" s="615"/>
      <c r="DCY4" s="615"/>
      <c r="DCZ4" s="615"/>
      <c r="DDA4" s="615"/>
      <c r="DDB4" s="615"/>
      <c r="DDC4" s="615"/>
      <c r="DDD4" s="615"/>
      <c r="DDE4" s="615"/>
      <c r="DDF4" s="615"/>
      <c r="DDG4" s="615"/>
      <c r="DDH4" s="615"/>
      <c r="DDI4" s="615"/>
      <c r="DDJ4" s="615"/>
      <c r="DDK4" s="615"/>
      <c r="DDL4" s="615"/>
      <c r="DDM4" s="615"/>
      <c r="DDN4" s="615"/>
      <c r="DDO4" s="615"/>
      <c r="DDP4" s="615"/>
      <c r="DDQ4" s="615"/>
      <c r="DDR4" s="615"/>
      <c r="DDS4" s="615"/>
      <c r="DDT4" s="615"/>
      <c r="DDU4" s="615"/>
      <c r="DDV4" s="615"/>
      <c r="DDW4" s="615"/>
      <c r="DDX4" s="615"/>
      <c r="DDY4" s="615"/>
      <c r="DDZ4" s="615"/>
      <c r="DEA4" s="615"/>
      <c r="DEB4" s="615"/>
      <c r="DEC4" s="615"/>
      <c r="DED4" s="615"/>
      <c r="DEE4" s="615"/>
      <c r="DEF4" s="615"/>
      <c r="DEG4" s="615"/>
      <c r="DEH4" s="615"/>
      <c r="DEI4" s="615"/>
      <c r="DEJ4" s="615"/>
      <c r="DEK4" s="615"/>
      <c r="DEL4" s="615"/>
      <c r="DEM4" s="615"/>
      <c r="DEN4" s="615"/>
      <c r="DEO4" s="615"/>
      <c r="DEP4" s="615"/>
      <c r="DEQ4" s="615"/>
      <c r="DER4" s="615"/>
      <c r="DES4" s="615"/>
      <c r="DET4" s="615"/>
      <c r="DEU4" s="615"/>
      <c r="DEV4" s="615"/>
      <c r="DEW4" s="615"/>
      <c r="DEX4" s="615"/>
      <c r="DEY4" s="615"/>
      <c r="DEZ4" s="615"/>
      <c r="DFA4" s="615"/>
      <c r="DFB4" s="615"/>
      <c r="DFC4" s="615"/>
      <c r="DFD4" s="615"/>
      <c r="DFE4" s="615"/>
      <c r="DFF4" s="615"/>
      <c r="DFG4" s="615"/>
      <c r="DFH4" s="615"/>
      <c r="DFI4" s="615"/>
      <c r="DFJ4" s="615"/>
      <c r="DFK4" s="615"/>
      <c r="DFL4" s="615"/>
      <c r="DFM4" s="615"/>
      <c r="DFN4" s="615"/>
      <c r="DFO4" s="615"/>
      <c r="DFP4" s="615"/>
      <c r="DFQ4" s="615"/>
      <c r="DFR4" s="615"/>
      <c r="DFS4" s="615"/>
      <c r="DFT4" s="615"/>
      <c r="DFU4" s="615"/>
      <c r="DFV4" s="615"/>
      <c r="DFW4" s="615"/>
      <c r="DFX4" s="615"/>
      <c r="DFY4" s="615"/>
      <c r="DFZ4" s="615"/>
      <c r="DGA4" s="615"/>
      <c r="DGB4" s="615"/>
      <c r="DGC4" s="615"/>
      <c r="DGD4" s="615"/>
      <c r="DGE4" s="615"/>
      <c r="DGF4" s="615"/>
      <c r="DGG4" s="615"/>
      <c r="DGH4" s="615"/>
      <c r="DGI4" s="615"/>
      <c r="DGJ4" s="615"/>
      <c r="DGK4" s="615"/>
      <c r="DGL4" s="615"/>
      <c r="DGM4" s="615"/>
      <c r="DGN4" s="615"/>
      <c r="DGO4" s="615"/>
      <c r="DGP4" s="615"/>
      <c r="DGQ4" s="615"/>
      <c r="DGR4" s="615"/>
      <c r="DGS4" s="615"/>
      <c r="DGT4" s="615"/>
      <c r="DGU4" s="615"/>
      <c r="DGV4" s="615"/>
      <c r="DGW4" s="615"/>
      <c r="DGX4" s="615"/>
      <c r="DGY4" s="615"/>
      <c r="DGZ4" s="615"/>
      <c r="DHA4" s="615"/>
      <c r="DHB4" s="615"/>
      <c r="DHC4" s="615"/>
      <c r="DHD4" s="615"/>
      <c r="DHE4" s="615"/>
      <c r="DHF4" s="615"/>
      <c r="DHG4" s="615"/>
      <c r="DHH4" s="615"/>
      <c r="DHI4" s="615"/>
      <c r="DHJ4" s="615"/>
      <c r="DHK4" s="615"/>
      <c r="DHL4" s="615"/>
      <c r="DHM4" s="615"/>
      <c r="DHN4" s="615"/>
      <c r="DHO4" s="615"/>
      <c r="DHP4" s="615"/>
      <c r="DHQ4" s="615"/>
      <c r="DHR4" s="615"/>
      <c r="DHS4" s="615"/>
      <c r="DHT4" s="615"/>
      <c r="DHU4" s="615"/>
      <c r="DHV4" s="615"/>
      <c r="DHW4" s="615"/>
      <c r="DHX4" s="615"/>
      <c r="DHY4" s="615"/>
      <c r="DHZ4" s="615"/>
      <c r="DIA4" s="615"/>
      <c r="DIB4" s="615"/>
      <c r="DIC4" s="615"/>
      <c r="DID4" s="615"/>
      <c r="DIE4" s="615"/>
      <c r="DIF4" s="615"/>
      <c r="DIG4" s="615"/>
      <c r="DIH4" s="615"/>
      <c r="DII4" s="615"/>
      <c r="DIJ4" s="615"/>
      <c r="DIK4" s="615"/>
      <c r="DIL4" s="615"/>
      <c r="DIM4" s="615"/>
      <c r="DIN4" s="615"/>
      <c r="DIO4" s="615"/>
      <c r="DIP4" s="615"/>
      <c r="DIQ4" s="615"/>
      <c r="DIR4" s="615"/>
      <c r="DIS4" s="615"/>
      <c r="DIT4" s="615"/>
      <c r="DIU4" s="615"/>
      <c r="DIV4" s="615"/>
      <c r="DIW4" s="615"/>
      <c r="DIX4" s="615"/>
      <c r="DIY4" s="615"/>
      <c r="DIZ4" s="615"/>
      <c r="DJA4" s="615"/>
      <c r="DJB4" s="615"/>
      <c r="DJC4" s="615"/>
      <c r="DJD4" s="615"/>
      <c r="DJE4" s="615"/>
      <c r="DJF4" s="615"/>
      <c r="DJG4" s="615"/>
      <c r="DJH4" s="615"/>
      <c r="DJI4" s="615"/>
      <c r="DJJ4" s="615"/>
      <c r="DJK4" s="615"/>
      <c r="DJL4" s="615"/>
      <c r="DJM4" s="615"/>
      <c r="DJN4" s="615"/>
      <c r="DJO4" s="615"/>
      <c r="DJP4" s="615"/>
      <c r="DJQ4" s="615"/>
      <c r="DJR4" s="615"/>
      <c r="DJS4" s="615"/>
      <c r="DJT4" s="615"/>
      <c r="DJU4" s="615"/>
      <c r="DJV4" s="615"/>
      <c r="DJW4" s="615"/>
      <c r="DJX4" s="615"/>
      <c r="DJY4" s="615"/>
      <c r="DJZ4" s="615"/>
      <c r="DKA4" s="615"/>
      <c r="DKB4" s="615"/>
      <c r="DKC4" s="615"/>
      <c r="DKD4" s="615"/>
      <c r="DKE4" s="615"/>
      <c r="DKF4" s="615"/>
      <c r="DKG4" s="615"/>
      <c r="DKH4" s="615"/>
      <c r="DKI4" s="615"/>
      <c r="DKJ4" s="615"/>
      <c r="DKK4" s="615"/>
      <c r="DKL4" s="615"/>
      <c r="DKM4" s="615"/>
      <c r="DKN4" s="615"/>
      <c r="DKO4" s="615"/>
      <c r="DKP4" s="615"/>
      <c r="DKQ4" s="615"/>
      <c r="DKR4" s="615"/>
      <c r="DKS4" s="615"/>
      <c r="DKT4" s="615"/>
      <c r="DKU4" s="615"/>
      <c r="DKV4" s="615"/>
      <c r="DKW4" s="615"/>
      <c r="DKX4" s="615"/>
      <c r="DKY4" s="615"/>
      <c r="DKZ4" s="615"/>
      <c r="DLA4" s="615"/>
      <c r="DLB4" s="615"/>
      <c r="DLC4" s="615"/>
      <c r="DLD4" s="615"/>
      <c r="DLE4" s="615"/>
      <c r="DLF4" s="615"/>
      <c r="DLG4" s="615"/>
      <c r="DLH4" s="615"/>
      <c r="DLI4" s="615"/>
      <c r="DLJ4" s="615"/>
      <c r="DLK4" s="615"/>
      <c r="DLL4" s="615"/>
      <c r="DLM4" s="615"/>
      <c r="DLN4" s="615"/>
      <c r="DLO4" s="615"/>
      <c r="DLP4" s="615"/>
      <c r="DLQ4" s="615"/>
      <c r="DLR4" s="615"/>
      <c r="DLS4" s="615"/>
      <c r="DLT4" s="615"/>
      <c r="DLU4" s="615"/>
      <c r="DLV4" s="615"/>
      <c r="DLW4" s="615"/>
      <c r="DLX4" s="615"/>
      <c r="DLY4" s="615"/>
      <c r="DLZ4" s="615"/>
      <c r="DMA4" s="615"/>
      <c r="DMB4" s="615"/>
      <c r="DMC4" s="615"/>
      <c r="DMD4" s="615"/>
      <c r="DME4" s="615"/>
      <c r="DMF4" s="615"/>
      <c r="DMG4" s="615"/>
      <c r="DMH4" s="615"/>
      <c r="DMI4" s="615"/>
      <c r="DMJ4" s="615"/>
      <c r="DMK4" s="615"/>
      <c r="DML4" s="615"/>
      <c r="DMM4" s="615"/>
      <c r="DMN4" s="615"/>
      <c r="DMO4" s="615"/>
      <c r="DMP4" s="615"/>
      <c r="DMQ4" s="615"/>
      <c r="DMR4" s="615"/>
      <c r="DMS4" s="615"/>
      <c r="DMT4" s="615"/>
      <c r="DMU4" s="615"/>
      <c r="DMV4" s="615"/>
      <c r="DMW4" s="615"/>
      <c r="DMX4" s="615"/>
      <c r="DMY4" s="615"/>
      <c r="DMZ4" s="615"/>
      <c r="DNA4" s="615"/>
      <c r="DNB4" s="615"/>
      <c r="DNC4" s="615"/>
      <c r="DND4" s="615"/>
      <c r="DNE4" s="615"/>
      <c r="DNF4" s="615"/>
      <c r="DNG4" s="615"/>
      <c r="DNH4" s="615"/>
      <c r="DNI4" s="615"/>
      <c r="DNJ4" s="615"/>
      <c r="DNK4" s="615"/>
      <c r="DNL4" s="615"/>
      <c r="DNM4" s="615"/>
      <c r="DNN4" s="615"/>
      <c r="DNO4" s="615"/>
      <c r="DNP4" s="615"/>
      <c r="DNQ4" s="615"/>
      <c r="DNR4" s="615"/>
      <c r="DNS4" s="615"/>
      <c r="DNT4" s="615"/>
      <c r="DNU4" s="615"/>
      <c r="DNV4" s="615"/>
      <c r="DNW4" s="615"/>
      <c r="DNX4" s="615"/>
      <c r="DNY4" s="615"/>
      <c r="DNZ4" s="615"/>
      <c r="DOA4" s="615"/>
      <c r="DOB4" s="615"/>
      <c r="DOC4" s="615"/>
      <c r="DOD4" s="615"/>
      <c r="DOE4" s="615"/>
      <c r="DOF4" s="615"/>
      <c r="DOG4" s="615"/>
      <c r="DOH4" s="615"/>
      <c r="DOI4" s="615"/>
      <c r="DOJ4" s="615"/>
      <c r="DOK4" s="615"/>
      <c r="DOL4" s="615"/>
      <c r="DOM4" s="615"/>
      <c r="DON4" s="615"/>
      <c r="DOO4" s="615"/>
      <c r="DOP4" s="615"/>
      <c r="DOQ4" s="615"/>
      <c r="DOR4" s="615"/>
      <c r="DOS4" s="615"/>
      <c r="DOT4" s="615"/>
      <c r="DOU4" s="615"/>
      <c r="DOV4" s="615"/>
      <c r="DOW4" s="615"/>
      <c r="DOX4" s="615"/>
      <c r="DOY4" s="615"/>
      <c r="DOZ4" s="615"/>
      <c r="DPA4" s="615"/>
      <c r="DPB4" s="615"/>
      <c r="DPC4" s="615"/>
      <c r="DPD4" s="615"/>
      <c r="DPE4" s="615"/>
      <c r="DPF4" s="615"/>
      <c r="DPG4" s="615"/>
      <c r="DPH4" s="615"/>
      <c r="DPI4" s="615"/>
      <c r="DPJ4" s="615"/>
      <c r="DPK4" s="615"/>
      <c r="DPL4" s="615"/>
      <c r="DPM4" s="615"/>
      <c r="DPN4" s="615"/>
      <c r="DPO4" s="615"/>
      <c r="DPP4" s="615"/>
      <c r="DPQ4" s="615"/>
      <c r="DPR4" s="615"/>
      <c r="DPS4" s="615"/>
      <c r="DPT4" s="615"/>
      <c r="DPU4" s="615"/>
      <c r="DPV4" s="615"/>
      <c r="DPW4" s="615"/>
      <c r="DPX4" s="615"/>
      <c r="DPY4" s="615"/>
      <c r="DPZ4" s="615"/>
      <c r="DQA4" s="615"/>
      <c r="DQB4" s="615"/>
      <c r="DQC4" s="615"/>
      <c r="DQD4" s="615"/>
      <c r="DQE4" s="615"/>
      <c r="DQF4" s="615"/>
      <c r="DQG4" s="615"/>
      <c r="DQH4" s="615"/>
      <c r="DQI4" s="615"/>
      <c r="DQJ4" s="615"/>
      <c r="DQK4" s="615"/>
      <c r="DQL4" s="615"/>
      <c r="DQM4" s="615"/>
      <c r="DQN4" s="615"/>
      <c r="DQO4" s="615"/>
      <c r="DQP4" s="615"/>
      <c r="DQQ4" s="615"/>
      <c r="DQR4" s="615"/>
      <c r="DQS4" s="615"/>
      <c r="DQT4" s="615"/>
      <c r="DQU4" s="615"/>
      <c r="DQV4" s="615"/>
      <c r="DQW4" s="615"/>
      <c r="DQX4" s="615"/>
      <c r="DQY4" s="615"/>
      <c r="DQZ4" s="615"/>
      <c r="DRA4" s="615"/>
      <c r="DRB4" s="615"/>
      <c r="DRC4" s="615"/>
      <c r="DRD4" s="615"/>
      <c r="DRE4" s="615"/>
      <c r="DRF4" s="615"/>
      <c r="DRG4" s="615"/>
      <c r="DRH4" s="615"/>
      <c r="DRI4" s="615"/>
      <c r="DRJ4" s="615"/>
      <c r="DRK4" s="615"/>
      <c r="DRL4" s="615"/>
      <c r="DRM4" s="615"/>
      <c r="DRN4" s="615"/>
      <c r="DRO4" s="615"/>
      <c r="DRP4" s="615"/>
      <c r="DRQ4" s="615"/>
      <c r="DRR4" s="615"/>
      <c r="DRS4" s="615"/>
      <c r="DRT4" s="615"/>
      <c r="DRU4" s="615"/>
      <c r="DRV4" s="615"/>
      <c r="DRW4" s="615"/>
      <c r="DRX4" s="615"/>
      <c r="DRY4" s="615"/>
      <c r="DRZ4" s="615"/>
      <c r="DSA4" s="615"/>
      <c r="DSB4" s="615"/>
      <c r="DSC4" s="615"/>
      <c r="DSD4" s="615"/>
      <c r="DSE4" s="615"/>
      <c r="DSF4" s="615"/>
      <c r="DSG4" s="615"/>
      <c r="DSH4" s="615"/>
      <c r="DSI4" s="615"/>
      <c r="DSJ4" s="615"/>
      <c r="DSK4" s="615"/>
      <c r="DSL4" s="615"/>
      <c r="DSM4" s="615"/>
      <c r="DSN4" s="615"/>
      <c r="DSO4" s="615"/>
      <c r="DSP4" s="615"/>
      <c r="DSQ4" s="615"/>
      <c r="DSR4" s="615"/>
      <c r="DSS4" s="615"/>
      <c r="DST4" s="615"/>
      <c r="DSU4" s="615"/>
      <c r="DSV4" s="615"/>
      <c r="DSW4" s="615"/>
      <c r="DSX4" s="615"/>
      <c r="DSY4" s="615"/>
      <c r="DSZ4" s="615"/>
      <c r="DTA4" s="615"/>
      <c r="DTB4" s="615"/>
      <c r="DTC4" s="615"/>
      <c r="DTD4" s="615"/>
      <c r="DTE4" s="615"/>
      <c r="DTF4" s="615"/>
      <c r="DTG4" s="615"/>
      <c r="DTH4" s="615"/>
      <c r="DTI4" s="615"/>
      <c r="DTJ4" s="615"/>
      <c r="DTK4" s="615"/>
      <c r="DTL4" s="615"/>
      <c r="DTM4" s="615"/>
      <c r="DTN4" s="615"/>
      <c r="DTO4" s="615"/>
      <c r="DTP4" s="615"/>
      <c r="DTQ4" s="615"/>
      <c r="DTR4" s="615"/>
      <c r="DTS4" s="615"/>
      <c r="DTT4" s="615"/>
      <c r="DTU4" s="615"/>
      <c r="DTV4" s="615"/>
      <c r="DTW4" s="615"/>
      <c r="DTX4" s="615"/>
      <c r="DTY4" s="615"/>
      <c r="DTZ4" s="615"/>
      <c r="DUA4" s="615"/>
      <c r="DUB4" s="615"/>
      <c r="DUC4" s="615"/>
      <c r="DUD4" s="615"/>
      <c r="DUE4" s="615"/>
      <c r="DUF4" s="615"/>
      <c r="DUG4" s="615"/>
      <c r="DUH4" s="615"/>
      <c r="DUI4" s="615"/>
      <c r="DUJ4" s="615"/>
      <c r="DUK4" s="615"/>
      <c r="DUL4" s="615"/>
      <c r="DUM4" s="615"/>
      <c r="DUN4" s="615"/>
      <c r="DUO4" s="615"/>
      <c r="DUP4" s="615"/>
      <c r="DUQ4" s="615"/>
      <c r="DUR4" s="615"/>
      <c r="DUS4" s="615"/>
      <c r="DUT4" s="615"/>
      <c r="DUU4" s="615"/>
      <c r="DUV4" s="615"/>
      <c r="DUW4" s="615"/>
      <c r="DUX4" s="615"/>
      <c r="DUY4" s="615"/>
      <c r="DUZ4" s="615"/>
      <c r="DVA4" s="615"/>
      <c r="DVB4" s="615"/>
      <c r="DVC4" s="615"/>
      <c r="DVD4" s="615"/>
      <c r="DVE4" s="615"/>
      <c r="DVF4" s="615"/>
      <c r="DVG4" s="615"/>
      <c r="DVH4" s="615"/>
      <c r="DVI4" s="615"/>
      <c r="DVJ4" s="615"/>
      <c r="DVK4" s="615"/>
      <c r="DVL4" s="615"/>
      <c r="DVM4" s="615"/>
      <c r="DVN4" s="615"/>
      <c r="DVO4" s="615"/>
      <c r="DVP4" s="615"/>
      <c r="DVQ4" s="615"/>
      <c r="DVR4" s="615"/>
      <c r="DVS4" s="615"/>
      <c r="DVT4" s="615"/>
      <c r="DVU4" s="615"/>
      <c r="DVV4" s="615"/>
      <c r="DVW4" s="615"/>
      <c r="DVX4" s="615"/>
      <c r="DVY4" s="615"/>
      <c r="DVZ4" s="615"/>
      <c r="DWA4" s="615"/>
      <c r="DWB4" s="615"/>
      <c r="DWC4" s="615"/>
      <c r="DWD4" s="615"/>
      <c r="DWE4" s="615"/>
      <c r="DWF4" s="615"/>
      <c r="DWG4" s="615"/>
      <c r="DWH4" s="615"/>
      <c r="DWI4" s="615"/>
      <c r="DWJ4" s="615"/>
      <c r="DWK4" s="615"/>
      <c r="DWL4" s="615"/>
      <c r="DWM4" s="615"/>
      <c r="DWN4" s="615"/>
      <c r="DWO4" s="615"/>
      <c r="DWP4" s="615"/>
      <c r="DWQ4" s="615"/>
      <c r="DWR4" s="615"/>
      <c r="DWS4" s="615"/>
      <c r="DWT4" s="615"/>
      <c r="DWU4" s="615"/>
      <c r="DWV4" s="615"/>
      <c r="DWW4" s="615"/>
      <c r="DWX4" s="615"/>
      <c r="DWY4" s="615"/>
      <c r="DWZ4" s="615"/>
      <c r="DXA4" s="615"/>
      <c r="DXB4" s="615"/>
      <c r="DXC4" s="615"/>
      <c r="DXD4" s="615"/>
      <c r="DXE4" s="615"/>
      <c r="DXF4" s="615"/>
      <c r="DXG4" s="615"/>
      <c r="DXH4" s="615"/>
      <c r="DXI4" s="615"/>
      <c r="DXJ4" s="615"/>
      <c r="DXK4" s="615"/>
      <c r="DXL4" s="615"/>
      <c r="DXM4" s="615"/>
      <c r="DXN4" s="615"/>
      <c r="DXO4" s="615"/>
      <c r="DXP4" s="615"/>
      <c r="DXQ4" s="615"/>
      <c r="DXR4" s="615"/>
      <c r="DXS4" s="615"/>
      <c r="DXT4" s="615"/>
      <c r="DXU4" s="615"/>
      <c r="DXV4" s="615"/>
      <c r="DXW4" s="615"/>
      <c r="DXX4" s="615"/>
      <c r="DXY4" s="615"/>
      <c r="DXZ4" s="615"/>
      <c r="DYA4" s="615"/>
      <c r="DYB4" s="615"/>
      <c r="DYC4" s="615"/>
      <c r="DYD4" s="615"/>
      <c r="DYE4" s="615"/>
      <c r="DYF4" s="615"/>
      <c r="DYG4" s="615"/>
      <c r="DYH4" s="615"/>
      <c r="DYI4" s="615"/>
      <c r="DYJ4" s="615"/>
      <c r="DYK4" s="615"/>
      <c r="DYL4" s="615"/>
      <c r="DYM4" s="615"/>
      <c r="DYN4" s="615"/>
      <c r="DYO4" s="615"/>
      <c r="DYP4" s="615"/>
      <c r="DYQ4" s="615"/>
      <c r="DYR4" s="615"/>
      <c r="DYS4" s="615"/>
      <c r="DYT4" s="615"/>
      <c r="DYU4" s="615"/>
      <c r="DYV4" s="615"/>
      <c r="DYW4" s="615"/>
      <c r="DYX4" s="615"/>
      <c r="DYY4" s="615"/>
      <c r="DYZ4" s="615"/>
      <c r="DZA4" s="615"/>
      <c r="DZB4" s="615"/>
      <c r="DZC4" s="615"/>
      <c r="DZD4" s="615"/>
      <c r="DZE4" s="615"/>
      <c r="DZF4" s="615"/>
      <c r="DZG4" s="615"/>
      <c r="DZH4" s="615"/>
      <c r="DZI4" s="615"/>
      <c r="DZJ4" s="615"/>
      <c r="DZK4" s="615"/>
      <c r="DZL4" s="615"/>
      <c r="DZM4" s="615"/>
      <c r="DZN4" s="615"/>
      <c r="DZO4" s="615"/>
      <c r="DZP4" s="615"/>
      <c r="DZQ4" s="615"/>
      <c r="DZR4" s="615"/>
      <c r="DZS4" s="615"/>
      <c r="DZT4" s="615"/>
      <c r="DZU4" s="615"/>
      <c r="DZV4" s="615"/>
      <c r="DZW4" s="615"/>
      <c r="DZX4" s="615"/>
      <c r="DZY4" s="615"/>
      <c r="DZZ4" s="615"/>
      <c r="EAA4" s="615"/>
      <c r="EAB4" s="615"/>
      <c r="EAC4" s="615"/>
      <c r="EAD4" s="615"/>
      <c r="EAE4" s="615"/>
      <c r="EAF4" s="615"/>
      <c r="EAG4" s="615"/>
      <c r="EAH4" s="615"/>
      <c r="EAI4" s="615"/>
      <c r="EAJ4" s="615"/>
      <c r="EAK4" s="615"/>
      <c r="EAL4" s="615"/>
      <c r="EAM4" s="615"/>
      <c r="EAN4" s="615"/>
      <c r="EAO4" s="615"/>
      <c r="EAP4" s="615"/>
      <c r="EAQ4" s="615"/>
      <c r="EAR4" s="615"/>
      <c r="EAS4" s="615"/>
      <c r="EAT4" s="615"/>
      <c r="EAU4" s="615"/>
      <c r="EAV4" s="615"/>
      <c r="EAW4" s="615"/>
      <c r="EAX4" s="615"/>
      <c r="EAY4" s="615"/>
      <c r="EAZ4" s="615"/>
      <c r="EBA4" s="615"/>
      <c r="EBB4" s="615"/>
      <c r="EBC4" s="615"/>
      <c r="EBD4" s="615"/>
      <c r="EBE4" s="615"/>
      <c r="EBF4" s="615"/>
      <c r="EBG4" s="615"/>
      <c r="EBH4" s="615"/>
      <c r="EBI4" s="615"/>
      <c r="EBJ4" s="615"/>
      <c r="EBK4" s="615"/>
      <c r="EBL4" s="615"/>
      <c r="EBM4" s="615"/>
      <c r="EBN4" s="615"/>
      <c r="EBO4" s="615"/>
      <c r="EBP4" s="615"/>
      <c r="EBQ4" s="615"/>
      <c r="EBR4" s="615"/>
      <c r="EBS4" s="615"/>
      <c r="EBT4" s="615"/>
      <c r="EBU4" s="615"/>
      <c r="EBV4" s="615"/>
      <c r="EBW4" s="615"/>
      <c r="EBX4" s="615"/>
      <c r="EBY4" s="615"/>
      <c r="EBZ4" s="615"/>
      <c r="ECA4" s="615"/>
      <c r="ECB4" s="615"/>
      <c r="ECC4" s="615"/>
      <c r="ECD4" s="615"/>
      <c r="ECE4" s="615"/>
      <c r="ECF4" s="615"/>
      <c r="ECG4" s="615"/>
      <c r="ECH4" s="615"/>
      <c r="ECI4" s="615"/>
      <c r="ECJ4" s="615"/>
      <c r="ECK4" s="615"/>
      <c r="ECL4" s="615"/>
      <c r="ECM4" s="615"/>
      <c r="ECN4" s="615"/>
      <c r="ECO4" s="615"/>
      <c r="ECP4" s="615"/>
      <c r="ECQ4" s="615"/>
      <c r="ECR4" s="615"/>
      <c r="ECS4" s="615"/>
      <c r="ECT4" s="615"/>
      <c r="ECU4" s="615"/>
      <c r="ECV4" s="615"/>
      <c r="ECW4" s="615"/>
      <c r="ECX4" s="615"/>
      <c r="ECY4" s="615"/>
      <c r="ECZ4" s="615"/>
      <c r="EDA4" s="615"/>
      <c r="EDB4" s="615"/>
      <c r="EDC4" s="615"/>
      <c r="EDD4" s="615"/>
      <c r="EDE4" s="615"/>
      <c r="EDF4" s="615"/>
      <c r="EDG4" s="615"/>
      <c r="EDH4" s="615"/>
      <c r="EDI4" s="615"/>
      <c r="EDJ4" s="615"/>
      <c r="EDK4" s="615"/>
      <c r="EDL4" s="615"/>
      <c r="EDM4" s="615"/>
      <c r="EDN4" s="615"/>
      <c r="EDO4" s="615"/>
      <c r="EDP4" s="615"/>
      <c r="EDQ4" s="615"/>
      <c r="EDR4" s="615"/>
      <c r="EDS4" s="615"/>
      <c r="EDT4" s="615"/>
      <c r="EDU4" s="615"/>
      <c r="EDV4" s="615"/>
      <c r="EDW4" s="615"/>
      <c r="EDX4" s="615"/>
      <c r="EDY4" s="615"/>
      <c r="EDZ4" s="615"/>
      <c r="EEA4" s="615"/>
      <c r="EEB4" s="615"/>
      <c r="EEC4" s="615"/>
      <c r="EED4" s="615"/>
      <c r="EEE4" s="615"/>
      <c r="EEF4" s="615"/>
      <c r="EEG4" s="615"/>
      <c r="EEH4" s="615"/>
      <c r="EEI4" s="615"/>
      <c r="EEJ4" s="615"/>
      <c r="EEK4" s="615"/>
      <c r="EEL4" s="615"/>
      <c r="EEM4" s="615"/>
      <c r="EEN4" s="615"/>
      <c r="EEO4" s="615"/>
      <c r="EEP4" s="615"/>
      <c r="EEQ4" s="615"/>
      <c r="EER4" s="615"/>
      <c r="EES4" s="615"/>
      <c r="EET4" s="615"/>
      <c r="EEU4" s="615"/>
      <c r="EEV4" s="615"/>
      <c r="EEW4" s="615"/>
      <c r="EEX4" s="615"/>
      <c r="EEY4" s="615"/>
      <c r="EEZ4" s="615"/>
      <c r="EFA4" s="615"/>
      <c r="EFB4" s="615"/>
      <c r="EFC4" s="615"/>
      <c r="EFD4" s="615"/>
      <c r="EFE4" s="615"/>
      <c r="EFF4" s="615"/>
      <c r="EFG4" s="615"/>
      <c r="EFH4" s="615"/>
      <c r="EFI4" s="615"/>
      <c r="EFJ4" s="615"/>
      <c r="EFK4" s="615"/>
      <c r="EFL4" s="615"/>
      <c r="EFM4" s="615"/>
      <c r="EFN4" s="615"/>
      <c r="EFO4" s="615"/>
      <c r="EFP4" s="615"/>
      <c r="EFQ4" s="615"/>
      <c r="EFR4" s="615"/>
      <c r="EFS4" s="615"/>
      <c r="EFT4" s="615"/>
      <c r="EFU4" s="615"/>
      <c r="EFV4" s="615"/>
      <c r="EFW4" s="615"/>
      <c r="EFX4" s="615"/>
      <c r="EFY4" s="615"/>
      <c r="EFZ4" s="615"/>
      <c r="EGA4" s="615"/>
      <c r="EGB4" s="615"/>
      <c r="EGC4" s="615"/>
      <c r="EGD4" s="615"/>
      <c r="EGE4" s="615"/>
      <c r="EGF4" s="615"/>
      <c r="EGG4" s="615"/>
      <c r="EGH4" s="615"/>
      <c r="EGI4" s="615"/>
      <c r="EGJ4" s="615"/>
      <c r="EGK4" s="615"/>
      <c r="EGL4" s="615"/>
      <c r="EGM4" s="615"/>
      <c r="EGN4" s="615"/>
      <c r="EGO4" s="615"/>
      <c r="EGP4" s="615"/>
      <c r="EGQ4" s="615"/>
      <c r="EGR4" s="615"/>
      <c r="EGS4" s="615"/>
      <c r="EGT4" s="615"/>
      <c r="EGU4" s="615"/>
      <c r="EGV4" s="615"/>
      <c r="EGW4" s="615"/>
      <c r="EGX4" s="615"/>
      <c r="EGY4" s="615"/>
      <c r="EGZ4" s="615"/>
      <c r="EHA4" s="615"/>
      <c r="EHB4" s="615"/>
      <c r="EHC4" s="615"/>
      <c r="EHD4" s="615"/>
      <c r="EHE4" s="615"/>
      <c r="EHF4" s="615"/>
      <c r="EHG4" s="615"/>
      <c r="EHH4" s="615"/>
      <c r="EHI4" s="615"/>
      <c r="EHJ4" s="615"/>
      <c r="EHK4" s="615"/>
      <c r="EHL4" s="615"/>
      <c r="EHM4" s="615"/>
      <c r="EHN4" s="615"/>
      <c r="EHO4" s="615"/>
      <c r="EHP4" s="615"/>
      <c r="EHQ4" s="615"/>
      <c r="EHR4" s="615"/>
      <c r="EHS4" s="615"/>
      <c r="EHT4" s="615"/>
      <c r="EHU4" s="615"/>
      <c r="EHV4" s="615"/>
      <c r="EHW4" s="615"/>
      <c r="EHX4" s="615"/>
      <c r="EHY4" s="615"/>
      <c r="EHZ4" s="615"/>
      <c r="EIA4" s="615"/>
      <c r="EIB4" s="615"/>
      <c r="EIC4" s="615"/>
      <c r="EID4" s="615"/>
      <c r="EIE4" s="615"/>
      <c r="EIF4" s="615"/>
      <c r="EIG4" s="615"/>
      <c r="EIH4" s="615"/>
      <c r="EII4" s="615"/>
      <c r="EIJ4" s="615"/>
      <c r="EIK4" s="615"/>
      <c r="EIL4" s="615"/>
      <c r="EIM4" s="615"/>
      <c r="EIN4" s="615"/>
      <c r="EIO4" s="615"/>
      <c r="EIP4" s="615"/>
      <c r="EIQ4" s="615"/>
      <c r="EIR4" s="615"/>
      <c r="EIS4" s="615"/>
      <c r="EIT4" s="615"/>
      <c r="EIU4" s="615"/>
      <c r="EIV4" s="615"/>
      <c r="EIW4" s="615"/>
      <c r="EIX4" s="615"/>
      <c r="EIY4" s="615"/>
      <c r="EIZ4" s="615"/>
      <c r="EJA4" s="615"/>
      <c r="EJB4" s="615"/>
      <c r="EJC4" s="615"/>
      <c r="EJD4" s="615"/>
      <c r="EJE4" s="615"/>
      <c r="EJF4" s="615"/>
      <c r="EJG4" s="615"/>
      <c r="EJH4" s="615"/>
      <c r="EJI4" s="615"/>
      <c r="EJJ4" s="615"/>
      <c r="EJK4" s="615"/>
      <c r="EJL4" s="615"/>
      <c r="EJM4" s="615"/>
      <c r="EJN4" s="615"/>
      <c r="EJO4" s="615"/>
      <c r="EJP4" s="615"/>
      <c r="EJQ4" s="615"/>
      <c r="EJR4" s="615"/>
      <c r="EJS4" s="615"/>
      <c r="EJT4" s="615"/>
      <c r="EJU4" s="615"/>
      <c r="EJV4" s="615"/>
      <c r="EJW4" s="615"/>
      <c r="EJX4" s="615"/>
      <c r="EJY4" s="615"/>
      <c r="EJZ4" s="615"/>
      <c r="EKA4" s="615"/>
      <c r="EKB4" s="615"/>
      <c r="EKC4" s="615"/>
      <c r="EKD4" s="615"/>
      <c r="EKE4" s="615"/>
      <c r="EKF4" s="615"/>
      <c r="EKG4" s="615"/>
      <c r="EKH4" s="615"/>
      <c r="EKI4" s="615"/>
      <c r="EKJ4" s="615"/>
      <c r="EKK4" s="615"/>
      <c r="EKL4" s="615"/>
      <c r="EKM4" s="615"/>
      <c r="EKN4" s="615"/>
      <c r="EKO4" s="615"/>
      <c r="EKP4" s="615"/>
      <c r="EKQ4" s="615"/>
      <c r="EKR4" s="615"/>
      <c r="EKS4" s="615"/>
      <c r="EKT4" s="615"/>
      <c r="EKU4" s="615"/>
      <c r="EKV4" s="615"/>
      <c r="EKW4" s="615"/>
      <c r="EKX4" s="615"/>
      <c r="EKY4" s="615"/>
      <c r="EKZ4" s="615"/>
      <c r="ELA4" s="615"/>
      <c r="ELB4" s="615"/>
      <c r="ELC4" s="615"/>
      <c r="ELD4" s="615"/>
      <c r="ELE4" s="615"/>
      <c r="ELF4" s="615"/>
      <c r="ELG4" s="615"/>
      <c r="ELH4" s="615"/>
      <c r="ELI4" s="615"/>
      <c r="ELJ4" s="615"/>
      <c r="ELK4" s="615"/>
      <c r="ELL4" s="615"/>
      <c r="ELM4" s="615"/>
      <c r="ELN4" s="615"/>
      <c r="ELO4" s="615"/>
      <c r="ELP4" s="615"/>
      <c r="ELQ4" s="615"/>
      <c r="ELR4" s="615"/>
      <c r="ELS4" s="615"/>
      <c r="ELT4" s="615"/>
      <c r="ELU4" s="615"/>
      <c r="ELV4" s="615"/>
      <c r="ELW4" s="615"/>
      <c r="ELX4" s="615"/>
      <c r="ELY4" s="615"/>
      <c r="ELZ4" s="615"/>
      <c r="EMA4" s="615"/>
      <c r="EMB4" s="615"/>
      <c r="EMC4" s="615"/>
      <c r="EMD4" s="615"/>
      <c r="EME4" s="615"/>
      <c r="EMF4" s="615"/>
      <c r="EMG4" s="615"/>
      <c r="EMH4" s="615"/>
      <c r="EMI4" s="615"/>
      <c r="EMJ4" s="615"/>
      <c r="EMK4" s="615"/>
      <c r="EML4" s="615"/>
      <c r="EMM4" s="615"/>
      <c r="EMN4" s="615"/>
      <c r="EMO4" s="615"/>
      <c r="EMP4" s="615"/>
      <c r="EMQ4" s="615"/>
      <c r="EMR4" s="615"/>
      <c r="EMS4" s="615"/>
      <c r="EMT4" s="615"/>
      <c r="EMU4" s="615"/>
      <c r="EMV4" s="615"/>
      <c r="EMW4" s="615"/>
      <c r="EMX4" s="615"/>
      <c r="EMY4" s="615"/>
      <c r="EMZ4" s="615"/>
      <c r="ENA4" s="615"/>
      <c r="ENB4" s="615"/>
      <c r="ENC4" s="615"/>
      <c r="END4" s="615"/>
      <c r="ENE4" s="615"/>
      <c r="ENF4" s="615"/>
      <c r="ENG4" s="615"/>
      <c r="ENH4" s="615"/>
      <c r="ENI4" s="615"/>
      <c r="ENJ4" s="615"/>
      <c r="ENK4" s="615"/>
      <c r="ENL4" s="615"/>
      <c r="ENM4" s="615"/>
      <c r="ENN4" s="615"/>
      <c r="ENO4" s="615"/>
      <c r="ENP4" s="615"/>
      <c r="ENQ4" s="615"/>
      <c r="ENR4" s="615"/>
      <c r="ENS4" s="615"/>
      <c r="ENT4" s="615"/>
      <c r="ENU4" s="615"/>
      <c r="ENV4" s="615"/>
      <c r="ENW4" s="615"/>
      <c r="ENX4" s="615"/>
      <c r="ENY4" s="615"/>
      <c r="ENZ4" s="615"/>
      <c r="EOA4" s="615"/>
      <c r="EOB4" s="615"/>
      <c r="EOC4" s="615"/>
      <c r="EOD4" s="615"/>
      <c r="EOE4" s="615"/>
      <c r="EOF4" s="615"/>
      <c r="EOG4" s="615"/>
      <c r="EOH4" s="615"/>
      <c r="EOI4" s="615"/>
      <c r="EOJ4" s="615"/>
      <c r="EOK4" s="615"/>
      <c r="EOL4" s="615"/>
      <c r="EOM4" s="615"/>
      <c r="EON4" s="615"/>
      <c r="EOO4" s="615"/>
      <c r="EOP4" s="615"/>
      <c r="EOQ4" s="615"/>
      <c r="EOR4" s="615"/>
      <c r="EOS4" s="615"/>
      <c r="EOT4" s="615"/>
      <c r="EOU4" s="615"/>
      <c r="EOV4" s="615"/>
      <c r="EOW4" s="615"/>
      <c r="EOX4" s="615"/>
      <c r="EOY4" s="615"/>
      <c r="EOZ4" s="615"/>
      <c r="EPA4" s="615"/>
      <c r="EPB4" s="615"/>
      <c r="EPC4" s="615"/>
      <c r="EPD4" s="615"/>
      <c r="EPE4" s="615"/>
      <c r="EPF4" s="615"/>
      <c r="EPG4" s="615"/>
      <c r="EPH4" s="615"/>
      <c r="EPI4" s="615"/>
      <c r="EPJ4" s="615"/>
      <c r="EPK4" s="615"/>
      <c r="EPL4" s="615"/>
      <c r="EPM4" s="615"/>
      <c r="EPN4" s="615"/>
      <c r="EPO4" s="615"/>
      <c r="EPP4" s="615"/>
      <c r="EPQ4" s="615"/>
      <c r="EPR4" s="615"/>
      <c r="EPS4" s="615"/>
      <c r="EPT4" s="615"/>
      <c r="EPU4" s="615"/>
      <c r="EPV4" s="615"/>
      <c r="EPW4" s="615"/>
      <c r="EPX4" s="615"/>
      <c r="EPY4" s="615"/>
      <c r="EPZ4" s="615"/>
      <c r="EQA4" s="615"/>
      <c r="EQB4" s="615"/>
      <c r="EQC4" s="615"/>
      <c r="EQD4" s="615"/>
      <c r="EQE4" s="615"/>
      <c r="EQF4" s="615"/>
      <c r="EQG4" s="615"/>
      <c r="EQH4" s="615"/>
      <c r="EQI4" s="615"/>
      <c r="EQJ4" s="615"/>
      <c r="EQK4" s="615"/>
      <c r="EQL4" s="615"/>
      <c r="EQM4" s="615"/>
      <c r="EQN4" s="615"/>
      <c r="EQO4" s="615"/>
      <c r="EQP4" s="615"/>
      <c r="EQQ4" s="615"/>
      <c r="EQR4" s="615"/>
      <c r="EQS4" s="615"/>
      <c r="EQT4" s="615"/>
      <c r="EQU4" s="615"/>
      <c r="EQV4" s="615"/>
      <c r="EQW4" s="615"/>
      <c r="EQX4" s="615"/>
      <c r="EQY4" s="615"/>
      <c r="EQZ4" s="615"/>
      <c r="ERA4" s="615"/>
      <c r="ERB4" s="615"/>
      <c r="ERC4" s="615"/>
      <c r="ERD4" s="615"/>
      <c r="ERE4" s="615"/>
      <c r="ERF4" s="615"/>
      <c r="ERG4" s="615"/>
      <c r="ERH4" s="615"/>
      <c r="ERI4" s="615"/>
      <c r="ERJ4" s="615"/>
      <c r="ERK4" s="615"/>
      <c r="ERL4" s="615"/>
      <c r="ERM4" s="615"/>
      <c r="ERN4" s="615"/>
      <c r="ERO4" s="615"/>
      <c r="ERP4" s="615"/>
      <c r="ERQ4" s="615"/>
      <c r="ERR4" s="615"/>
      <c r="ERS4" s="615"/>
      <c r="ERT4" s="615"/>
      <c r="ERU4" s="615"/>
      <c r="ERV4" s="615"/>
      <c r="ERW4" s="615"/>
      <c r="ERX4" s="615"/>
      <c r="ERY4" s="615"/>
      <c r="ERZ4" s="615"/>
      <c r="ESA4" s="615"/>
      <c r="ESB4" s="615"/>
      <c r="ESC4" s="615"/>
      <c r="ESD4" s="615"/>
      <c r="ESE4" s="615"/>
      <c r="ESF4" s="615"/>
      <c r="ESG4" s="615"/>
      <c r="ESH4" s="615"/>
      <c r="ESI4" s="615"/>
      <c r="ESJ4" s="615"/>
      <c r="ESK4" s="615"/>
      <c r="ESL4" s="615"/>
      <c r="ESM4" s="615"/>
      <c r="ESN4" s="615"/>
      <c r="ESO4" s="615"/>
      <c r="ESP4" s="615"/>
      <c r="ESQ4" s="615"/>
      <c r="ESR4" s="615"/>
      <c r="ESS4" s="615"/>
      <c r="EST4" s="615"/>
      <c r="ESU4" s="615"/>
      <c r="ESV4" s="615"/>
      <c r="ESW4" s="615"/>
      <c r="ESX4" s="615"/>
      <c r="ESY4" s="615"/>
      <c r="ESZ4" s="615"/>
      <c r="ETA4" s="615"/>
      <c r="ETB4" s="615"/>
      <c r="ETC4" s="615"/>
      <c r="ETD4" s="615"/>
      <c r="ETE4" s="615"/>
      <c r="ETF4" s="615"/>
      <c r="ETG4" s="615"/>
      <c r="ETH4" s="615"/>
      <c r="ETI4" s="615"/>
      <c r="ETJ4" s="615"/>
      <c r="ETK4" s="615"/>
      <c r="ETL4" s="615"/>
      <c r="ETM4" s="615"/>
      <c r="ETN4" s="615"/>
      <c r="ETO4" s="615"/>
      <c r="ETP4" s="615"/>
      <c r="ETQ4" s="615"/>
      <c r="ETR4" s="615"/>
      <c r="ETS4" s="615"/>
      <c r="ETT4" s="615"/>
      <c r="ETU4" s="615"/>
      <c r="ETV4" s="615"/>
      <c r="ETW4" s="615"/>
      <c r="ETX4" s="615"/>
      <c r="ETY4" s="615"/>
      <c r="ETZ4" s="615"/>
      <c r="EUA4" s="615"/>
      <c r="EUB4" s="615"/>
      <c r="EUC4" s="615"/>
      <c r="EUD4" s="615"/>
      <c r="EUE4" s="615"/>
      <c r="EUF4" s="615"/>
      <c r="EUG4" s="615"/>
      <c r="EUH4" s="615"/>
      <c r="EUI4" s="615"/>
      <c r="EUJ4" s="615"/>
      <c r="EUK4" s="615"/>
      <c r="EUL4" s="615"/>
      <c r="EUM4" s="615"/>
      <c r="EUN4" s="615"/>
      <c r="EUO4" s="615"/>
      <c r="EUP4" s="615"/>
      <c r="EUQ4" s="615"/>
      <c r="EUR4" s="615"/>
      <c r="EUS4" s="615"/>
      <c r="EUT4" s="615"/>
      <c r="EUU4" s="615"/>
      <c r="EUV4" s="615"/>
      <c r="EUW4" s="615"/>
      <c r="EUX4" s="615"/>
      <c r="EUY4" s="615"/>
      <c r="EUZ4" s="615"/>
      <c r="EVA4" s="615"/>
      <c r="EVB4" s="615"/>
      <c r="EVC4" s="615"/>
      <c r="EVD4" s="615"/>
      <c r="EVE4" s="615"/>
      <c r="EVF4" s="615"/>
      <c r="EVG4" s="615"/>
      <c r="EVH4" s="615"/>
      <c r="EVI4" s="615"/>
      <c r="EVJ4" s="615"/>
      <c r="EVK4" s="615"/>
      <c r="EVL4" s="615"/>
      <c r="EVM4" s="615"/>
      <c r="EVN4" s="615"/>
      <c r="EVO4" s="615"/>
      <c r="EVP4" s="615"/>
      <c r="EVQ4" s="615"/>
      <c r="EVR4" s="615"/>
      <c r="EVS4" s="615"/>
      <c r="EVT4" s="615"/>
      <c r="EVU4" s="615"/>
      <c r="EVV4" s="615"/>
      <c r="EVW4" s="615"/>
      <c r="EVX4" s="615"/>
      <c r="EVY4" s="615"/>
      <c r="EVZ4" s="615"/>
      <c r="EWA4" s="615"/>
      <c r="EWB4" s="615"/>
      <c r="EWC4" s="615"/>
      <c r="EWD4" s="615"/>
      <c r="EWE4" s="615"/>
      <c r="EWF4" s="615"/>
      <c r="EWG4" s="615"/>
      <c r="EWH4" s="615"/>
      <c r="EWI4" s="615"/>
      <c r="EWJ4" s="615"/>
      <c r="EWK4" s="615"/>
      <c r="EWL4" s="615"/>
      <c r="EWM4" s="615"/>
      <c r="EWN4" s="615"/>
      <c r="EWO4" s="615"/>
      <c r="EWP4" s="615"/>
      <c r="EWQ4" s="615"/>
      <c r="EWR4" s="615"/>
      <c r="EWS4" s="615"/>
      <c r="EWT4" s="615"/>
      <c r="EWU4" s="615"/>
      <c r="EWV4" s="615"/>
      <c r="EWW4" s="615"/>
      <c r="EWX4" s="615"/>
      <c r="EWY4" s="615"/>
      <c r="EWZ4" s="615"/>
      <c r="EXA4" s="615"/>
      <c r="EXB4" s="615"/>
      <c r="EXC4" s="615"/>
      <c r="EXD4" s="615"/>
      <c r="EXE4" s="615"/>
      <c r="EXF4" s="615"/>
      <c r="EXG4" s="615"/>
      <c r="EXH4" s="615"/>
      <c r="EXI4" s="615"/>
      <c r="EXJ4" s="615"/>
      <c r="EXK4" s="615"/>
      <c r="EXL4" s="615"/>
      <c r="EXM4" s="615"/>
      <c r="EXN4" s="615"/>
      <c r="EXO4" s="615"/>
      <c r="EXP4" s="615"/>
      <c r="EXQ4" s="615"/>
      <c r="EXR4" s="615"/>
      <c r="EXS4" s="615"/>
      <c r="EXT4" s="615"/>
      <c r="EXU4" s="615"/>
      <c r="EXV4" s="615"/>
      <c r="EXW4" s="615"/>
      <c r="EXX4" s="615"/>
      <c r="EXY4" s="615"/>
      <c r="EXZ4" s="615"/>
      <c r="EYA4" s="615"/>
      <c r="EYB4" s="615"/>
      <c r="EYC4" s="615"/>
      <c r="EYD4" s="615"/>
      <c r="EYE4" s="615"/>
      <c r="EYF4" s="615"/>
      <c r="EYG4" s="615"/>
      <c r="EYH4" s="615"/>
      <c r="EYI4" s="615"/>
      <c r="EYJ4" s="615"/>
      <c r="EYK4" s="615"/>
      <c r="EYL4" s="615"/>
      <c r="EYM4" s="615"/>
      <c r="EYN4" s="615"/>
      <c r="EYO4" s="615"/>
      <c r="EYP4" s="615"/>
      <c r="EYQ4" s="615"/>
      <c r="EYR4" s="615"/>
      <c r="EYS4" s="615"/>
      <c r="EYT4" s="615"/>
      <c r="EYU4" s="615"/>
      <c r="EYV4" s="615"/>
      <c r="EYW4" s="615"/>
      <c r="EYX4" s="615"/>
      <c r="EYY4" s="615"/>
      <c r="EYZ4" s="615"/>
      <c r="EZA4" s="615"/>
      <c r="EZB4" s="615"/>
      <c r="EZC4" s="615"/>
      <c r="EZD4" s="615"/>
      <c r="EZE4" s="615"/>
      <c r="EZF4" s="615"/>
      <c r="EZG4" s="615"/>
      <c r="EZH4" s="615"/>
      <c r="EZI4" s="615"/>
      <c r="EZJ4" s="615"/>
      <c r="EZK4" s="615"/>
      <c r="EZL4" s="615"/>
      <c r="EZM4" s="615"/>
      <c r="EZN4" s="615"/>
      <c r="EZO4" s="615"/>
      <c r="EZP4" s="615"/>
      <c r="EZQ4" s="615"/>
      <c r="EZR4" s="615"/>
      <c r="EZS4" s="615"/>
      <c r="EZT4" s="615"/>
      <c r="EZU4" s="615"/>
      <c r="EZV4" s="615"/>
      <c r="EZW4" s="615"/>
      <c r="EZX4" s="615"/>
      <c r="EZY4" s="615"/>
      <c r="EZZ4" s="615"/>
      <c r="FAA4" s="615"/>
      <c r="FAB4" s="615"/>
      <c r="FAC4" s="615"/>
      <c r="FAD4" s="615"/>
      <c r="FAE4" s="615"/>
      <c r="FAF4" s="615"/>
      <c r="FAG4" s="615"/>
      <c r="FAH4" s="615"/>
      <c r="FAI4" s="615"/>
      <c r="FAJ4" s="615"/>
      <c r="FAK4" s="615"/>
      <c r="FAL4" s="615"/>
      <c r="FAM4" s="615"/>
      <c r="FAN4" s="615"/>
      <c r="FAO4" s="615"/>
      <c r="FAP4" s="615"/>
      <c r="FAQ4" s="615"/>
      <c r="FAR4" s="615"/>
      <c r="FAS4" s="615"/>
      <c r="FAT4" s="615"/>
      <c r="FAU4" s="615"/>
      <c r="FAV4" s="615"/>
      <c r="FAW4" s="615"/>
      <c r="FAX4" s="615"/>
      <c r="FAY4" s="615"/>
      <c r="FAZ4" s="615"/>
      <c r="FBA4" s="615"/>
      <c r="FBB4" s="615"/>
      <c r="FBC4" s="615"/>
      <c r="FBD4" s="615"/>
      <c r="FBE4" s="615"/>
      <c r="FBF4" s="615"/>
      <c r="FBG4" s="615"/>
      <c r="FBH4" s="615"/>
      <c r="FBI4" s="615"/>
      <c r="FBJ4" s="615"/>
      <c r="FBK4" s="615"/>
      <c r="FBL4" s="615"/>
      <c r="FBM4" s="615"/>
      <c r="FBN4" s="615"/>
      <c r="FBO4" s="615"/>
      <c r="FBP4" s="615"/>
      <c r="FBQ4" s="615"/>
      <c r="FBR4" s="615"/>
      <c r="FBS4" s="615"/>
      <c r="FBT4" s="615"/>
      <c r="FBU4" s="615"/>
      <c r="FBV4" s="615"/>
      <c r="FBW4" s="615"/>
      <c r="FBX4" s="615"/>
      <c r="FBY4" s="615"/>
      <c r="FBZ4" s="615"/>
      <c r="FCA4" s="615"/>
      <c r="FCB4" s="615"/>
      <c r="FCC4" s="615"/>
      <c r="FCD4" s="615"/>
      <c r="FCE4" s="615"/>
      <c r="FCF4" s="615"/>
      <c r="FCG4" s="615"/>
      <c r="FCH4" s="615"/>
      <c r="FCI4" s="615"/>
      <c r="FCJ4" s="615"/>
      <c r="FCK4" s="615"/>
      <c r="FCL4" s="615"/>
      <c r="FCM4" s="615"/>
      <c r="FCN4" s="615"/>
      <c r="FCO4" s="615"/>
      <c r="FCP4" s="615"/>
      <c r="FCQ4" s="615"/>
      <c r="FCR4" s="615"/>
      <c r="FCS4" s="615"/>
      <c r="FCT4" s="615"/>
      <c r="FCU4" s="615"/>
      <c r="FCV4" s="615"/>
      <c r="FCW4" s="615"/>
      <c r="FCX4" s="615"/>
      <c r="FCY4" s="615"/>
      <c r="FCZ4" s="615"/>
      <c r="FDA4" s="615"/>
      <c r="FDB4" s="615"/>
      <c r="FDC4" s="615"/>
      <c r="FDD4" s="615"/>
      <c r="FDE4" s="615"/>
      <c r="FDF4" s="615"/>
      <c r="FDG4" s="615"/>
      <c r="FDH4" s="615"/>
      <c r="FDI4" s="615"/>
      <c r="FDJ4" s="615"/>
      <c r="FDK4" s="615"/>
      <c r="FDL4" s="615"/>
      <c r="FDM4" s="615"/>
      <c r="FDN4" s="615"/>
      <c r="FDO4" s="615"/>
      <c r="FDP4" s="615"/>
      <c r="FDQ4" s="615"/>
      <c r="FDR4" s="615"/>
      <c r="FDS4" s="615"/>
      <c r="FDT4" s="615"/>
      <c r="FDU4" s="615"/>
      <c r="FDV4" s="615"/>
      <c r="FDW4" s="615"/>
      <c r="FDX4" s="615"/>
      <c r="FDY4" s="615"/>
      <c r="FDZ4" s="615"/>
      <c r="FEA4" s="615"/>
      <c r="FEB4" s="615"/>
      <c r="FEC4" s="615"/>
      <c r="FED4" s="615"/>
      <c r="FEE4" s="615"/>
      <c r="FEF4" s="615"/>
      <c r="FEG4" s="615"/>
      <c r="FEH4" s="615"/>
      <c r="FEI4" s="615"/>
      <c r="FEJ4" s="615"/>
      <c r="FEK4" s="615"/>
      <c r="FEL4" s="615"/>
      <c r="FEM4" s="615"/>
      <c r="FEN4" s="615"/>
      <c r="FEO4" s="615"/>
      <c r="FEP4" s="615"/>
      <c r="FEQ4" s="615"/>
      <c r="FER4" s="615"/>
      <c r="FES4" s="615"/>
      <c r="FET4" s="615"/>
      <c r="FEU4" s="615"/>
      <c r="FEV4" s="615"/>
      <c r="FEW4" s="615"/>
      <c r="FEX4" s="615"/>
      <c r="FEY4" s="615"/>
      <c r="FEZ4" s="615"/>
      <c r="FFA4" s="615"/>
      <c r="FFB4" s="615"/>
      <c r="FFC4" s="615"/>
      <c r="FFD4" s="615"/>
      <c r="FFE4" s="615"/>
      <c r="FFF4" s="615"/>
      <c r="FFG4" s="615"/>
      <c r="FFH4" s="615"/>
      <c r="FFI4" s="615"/>
      <c r="FFJ4" s="615"/>
      <c r="FFK4" s="615"/>
      <c r="FFL4" s="615"/>
      <c r="FFM4" s="615"/>
      <c r="FFN4" s="615"/>
      <c r="FFO4" s="615"/>
      <c r="FFP4" s="615"/>
      <c r="FFQ4" s="615"/>
      <c r="FFR4" s="615"/>
      <c r="FFS4" s="615"/>
      <c r="FFT4" s="615"/>
      <c r="FFU4" s="615"/>
      <c r="FFV4" s="615"/>
      <c r="FFW4" s="615"/>
      <c r="FFX4" s="615"/>
      <c r="FFY4" s="615"/>
      <c r="FFZ4" s="615"/>
      <c r="FGA4" s="615"/>
      <c r="FGB4" s="615"/>
      <c r="FGC4" s="615"/>
      <c r="FGD4" s="615"/>
      <c r="FGE4" s="615"/>
      <c r="FGF4" s="615"/>
      <c r="FGG4" s="615"/>
      <c r="FGH4" s="615"/>
      <c r="FGI4" s="615"/>
      <c r="FGJ4" s="615"/>
      <c r="FGK4" s="615"/>
      <c r="FGL4" s="615"/>
      <c r="FGM4" s="615"/>
      <c r="FGN4" s="615"/>
      <c r="FGO4" s="615"/>
      <c r="FGP4" s="615"/>
      <c r="FGQ4" s="615"/>
      <c r="FGR4" s="615"/>
      <c r="FGS4" s="615"/>
      <c r="FGT4" s="615"/>
      <c r="FGU4" s="615"/>
      <c r="FGV4" s="615"/>
      <c r="FGW4" s="615"/>
      <c r="FGX4" s="615"/>
      <c r="FGY4" s="615"/>
      <c r="FGZ4" s="615"/>
      <c r="FHA4" s="615"/>
      <c r="FHB4" s="615"/>
      <c r="FHC4" s="615"/>
      <c r="FHD4" s="615"/>
      <c r="FHE4" s="615"/>
      <c r="FHF4" s="615"/>
      <c r="FHG4" s="615"/>
      <c r="FHH4" s="615"/>
      <c r="FHI4" s="615"/>
      <c r="FHJ4" s="615"/>
      <c r="FHK4" s="615"/>
      <c r="FHL4" s="615"/>
      <c r="FHM4" s="615"/>
      <c r="FHN4" s="615"/>
      <c r="FHO4" s="615"/>
      <c r="FHP4" s="615"/>
      <c r="FHQ4" s="615"/>
      <c r="FHR4" s="615"/>
      <c r="FHS4" s="615"/>
      <c r="FHT4" s="615"/>
      <c r="FHU4" s="615"/>
      <c r="FHV4" s="615"/>
      <c r="FHW4" s="615"/>
      <c r="FHX4" s="615"/>
      <c r="FHY4" s="615"/>
      <c r="FHZ4" s="615"/>
      <c r="FIA4" s="615"/>
      <c r="FIB4" s="615"/>
      <c r="FIC4" s="615"/>
      <c r="FID4" s="615"/>
      <c r="FIE4" s="615"/>
      <c r="FIF4" s="615"/>
      <c r="FIG4" s="615"/>
      <c r="FIH4" s="615"/>
      <c r="FII4" s="615"/>
      <c r="FIJ4" s="615"/>
      <c r="FIK4" s="615"/>
      <c r="FIL4" s="615"/>
      <c r="FIM4" s="615"/>
      <c r="FIN4" s="615"/>
      <c r="FIO4" s="615"/>
      <c r="FIP4" s="615"/>
      <c r="FIQ4" s="615"/>
      <c r="FIR4" s="615"/>
      <c r="FIS4" s="615"/>
      <c r="FIT4" s="615"/>
      <c r="FIU4" s="615"/>
      <c r="FIV4" s="615"/>
      <c r="FIW4" s="615"/>
      <c r="FIX4" s="615"/>
      <c r="FIY4" s="615"/>
      <c r="FIZ4" s="615"/>
      <c r="FJA4" s="615"/>
      <c r="FJB4" s="615"/>
      <c r="FJC4" s="615"/>
      <c r="FJD4" s="615"/>
      <c r="FJE4" s="615"/>
      <c r="FJF4" s="615"/>
      <c r="FJG4" s="615"/>
      <c r="FJH4" s="615"/>
      <c r="FJI4" s="615"/>
      <c r="FJJ4" s="615"/>
      <c r="FJK4" s="615"/>
      <c r="FJL4" s="615"/>
      <c r="FJM4" s="615"/>
      <c r="FJN4" s="615"/>
      <c r="FJO4" s="615"/>
      <c r="FJP4" s="615"/>
      <c r="FJQ4" s="615"/>
      <c r="FJR4" s="615"/>
      <c r="FJS4" s="615"/>
      <c r="FJT4" s="615"/>
      <c r="FJU4" s="615"/>
      <c r="FJV4" s="615"/>
      <c r="FJW4" s="615"/>
      <c r="FJX4" s="615"/>
      <c r="FJY4" s="615"/>
      <c r="FJZ4" s="615"/>
      <c r="FKA4" s="615"/>
      <c r="FKB4" s="615"/>
      <c r="FKC4" s="615"/>
      <c r="FKD4" s="615"/>
      <c r="FKE4" s="615"/>
      <c r="FKF4" s="615"/>
      <c r="FKG4" s="615"/>
      <c r="FKH4" s="615"/>
      <c r="FKI4" s="615"/>
      <c r="FKJ4" s="615"/>
      <c r="FKK4" s="615"/>
      <c r="FKL4" s="615"/>
      <c r="FKM4" s="615"/>
      <c r="FKN4" s="615"/>
      <c r="FKO4" s="615"/>
      <c r="FKP4" s="615"/>
      <c r="FKQ4" s="615"/>
      <c r="FKR4" s="615"/>
      <c r="FKS4" s="615"/>
      <c r="FKT4" s="615"/>
      <c r="FKU4" s="615"/>
      <c r="FKV4" s="615"/>
      <c r="FKW4" s="615"/>
      <c r="FKX4" s="615"/>
      <c r="FKY4" s="615"/>
      <c r="FKZ4" s="615"/>
      <c r="FLA4" s="615"/>
      <c r="FLB4" s="615"/>
      <c r="FLC4" s="615"/>
      <c r="FLD4" s="615"/>
      <c r="FLE4" s="615"/>
      <c r="FLF4" s="615"/>
      <c r="FLG4" s="615"/>
      <c r="FLH4" s="615"/>
      <c r="FLI4" s="615"/>
      <c r="FLJ4" s="615"/>
      <c r="FLK4" s="615"/>
      <c r="FLL4" s="615"/>
      <c r="FLM4" s="615"/>
      <c r="FLN4" s="615"/>
      <c r="FLO4" s="615"/>
      <c r="FLP4" s="615"/>
      <c r="FLQ4" s="615"/>
      <c r="FLR4" s="615"/>
      <c r="FLS4" s="615"/>
      <c r="FLT4" s="615"/>
      <c r="FLU4" s="615"/>
      <c r="FLV4" s="615"/>
      <c r="FLW4" s="615"/>
      <c r="FLX4" s="615"/>
      <c r="FLY4" s="615"/>
      <c r="FLZ4" s="615"/>
      <c r="FMA4" s="615"/>
      <c r="FMB4" s="615"/>
      <c r="FMC4" s="615"/>
      <c r="FMD4" s="615"/>
      <c r="FME4" s="615"/>
      <c r="FMF4" s="615"/>
      <c r="FMG4" s="615"/>
      <c r="FMH4" s="615"/>
      <c r="FMI4" s="615"/>
      <c r="FMJ4" s="615"/>
      <c r="FMK4" s="615"/>
      <c r="FML4" s="615"/>
      <c r="FMM4" s="615"/>
      <c r="FMN4" s="615"/>
      <c r="FMO4" s="615"/>
      <c r="FMP4" s="615"/>
      <c r="FMQ4" s="615"/>
      <c r="FMR4" s="615"/>
      <c r="FMS4" s="615"/>
      <c r="FMT4" s="615"/>
      <c r="FMU4" s="615"/>
      <c r="FMV4" s="615"/>
      <c r="FMW4" s="615"/>
      <c r="FMX4" s="615"/>
      <c r="FMY4" s="615"/>
      <c r="FMZ4" s="615"/>
      <c r="FNA4" s="615"/>
      <c r="FNB4" s="615"/>
      <c r="FNC4" s="615"/>
      <c r="FND4" s="615"/>
      <c r="FNE4" s="615"/>
      <c r="FNF4" s="615"/>
      <c r="FNG4" s="615"/>
      <c r="FNH4" s="615"/>
      <c r="FNI4" s="615"/>
      <c r="FNJ4" s="615"/>
      <c r="FNK4" s="615"/>
      <c r="FNL4" s="615"/>
      <c r="FNM4" s="615"/>
      <c r="FNN4" s="615"/>
      <c r="FNO4" s="615"/>
      <c r="FNP4" s="615"/>
      <c r="FNQ4" s="615"/>
      <c r="FNR4" s="615"/>
      <c r="FNS4" s="615"/>
      <c r="FNT4" s="615"/>
      <c r="FNU4" s="615"/>
      <c r="FNV4" s="615"/>
      <c r="FNW4" s="615"/>
      <c r="FNX4" s="615"/>
      <c r="FNY4" s="615"/>
      <c r="FNZ4" s="615"/>
      <c r="FOA4" s="615"/>
      <c r="FOB4" s="615"/>
      <c r="FOC4" s="615"/>
      <c r="FOD4" s="615"/>
      <c r="FOE4" s="615"/>
      <c r="FOF4" s="615"/>
      <c r="FOG4" s="615"/>
      <c r="FOH4" s="615"/>
      <c r="FOI4" s="615"/>
      <c r="FOJ4" s="615"/>
      <c r="FOK4" s="615"/>
      <c r="FOL4" s="615"/>
      <c r="FOM4" s="615"/>
      <c r="FON4" s="615"/>
      <c r="FOO4" s="615"/>
      <c r="FOP4" s="615"/>
      <c r="FOQ4" s="615"/>
      <c r="FOR4" s="615"/>
      <c r="FOS4" s="615"/>
      <c r="FOT4" s="615"/>
      <c r="FOU4" s="615"/>
      <c r="FOV4" s="615"/>
      <c r="FOW4" s="615"/>
      <c r="FOX4" s="615"/>
      <c r="FOY4" s="615"/>
      <c r="FOZ4" s="615"/>
      <c r="FPA4" s="615"/>
      <c r="FPB4" s="615"/>
      <c r="FPC4" s="615"/>
      <c r="FPD4" s="615"/>
      <c r="FPE4" s="615"/>
      <c r="FPF4" s="615"/>
      <c r="FPG4" s="615"/>
      <c r="FPH4" s="615"/>
      <c r="FPI4" s="615"/>
      <c r="FPJ4" s="615"/>
      <c r="FPK4" s="615"/>
      <c r="FPL4" s="615"/>
      <c r="FPM4" s="615"/>
      <c r="FPN4" s="615"/>
      <c r="FPO4" s="615"/>
      <c r="FPP4" s="615"/>
      <c r="FPQ4" s="615"/>
      <c r="FPR4" s="615"/>
      <c r="FPS4" s="615"/>
      <c r="FPT4" s="615"/>
      <c r="FPU4" s="615"/>
      <c r="FPV4" s="615"/>
      <c r="FPW4" s="615"/>
      <c r="FPX4" s="615"/>
      <c r="FPY4" s="615"/>
      <c r="FPZ4" s="615"/>
      <c r="FQA4" s="615"/>
      <c r="FQB4" s="615"/>
      <c r="FQC4" s="615"/>
      <c r="FQD4" s="615"/>
      <c r="FQE4" s="615"/>
      <c r="FQF4" s="615"/>
      <c r="FQG4" s="615"/>
      <c r="FQH4" s="615"/>
      <c r="FQI4" s="615"/>
      <c r="FQJ4" s="615"/>
      <c r="FQK4" s="615"/>
      <c r="FQL4" s="615"/>
      <c r="FQM4" s="615"/>
      <c r="FQN4" s="615"/>
      <c r="FQO4" s="615"/>
      <c r="FQP4" s="615"/>
      <c r="FQQ4" s="615"/>
      <c r="FQR4" s="615"/>
      <c r="FQS4" s="615"/>
      <c r="FQT4" s="615"/>
      <c r="FQU4" s="615"/>
      <c r="FQV4" s="615"/>
      <c r="FQW4" s="615"/>
      <c r="FQX4" s="615"/>
      <c r="FQY4" s="615"/>
      <c r="FQZ4" s="615"/>
      <c r="FRA4" s="615"/>
      <c r="FRB4" s="615"/>
      <c r="FRC4" s="615"/>
      <c r="FRD4" s="615"/>
      <c r="FRE4" s="615"/>
      <c r="FRF4" s="615"/>
      <c r="FRG4" s="615"/>
      <c r="FRH4" s="615"/>
      <c r="FRI4" s="615"/>
      <c r="FRJ4" s="615"/>
      <c r="FRK4" s="615"/>
      <c r="FRL4" s="615"/>
      <c r="FRM4" s="615"/>
      <c r="FRN4" s="615"/>
      <c r="FRO4" s="615"/>
      <c r="FRP4" s="615"/>
      <c r="FRQ4" s="615"/>
      <c r="FRR4" s="615"/>
      <c r="FRS4" s="615"/>
      <c r="FRT4" s="615"/>
      <c r="FRU4" s="615"/>
      <c r="FRV4" s="615"/>
      <c r="FRW4" s="615"/>
      <c r="FRX4" s="615"/>
      <c r="FRY4" s="615"/>
      <c r="FRZ4" s="615"/>
      <c r="FSA4" s="615"/>
      <c r="FSB4" s="615"/>
      <c r="FSC4" s="615"/>
      <c r="FSD4" s="615"/>
      <c r="FSE4" s="615"/>
      <c r="FSF4" s="615"/>
      <c r="FSG4" s="615"/>
      <c r="FSH4" s="615"/>
      <c r="FSI4" s="615"/>
      <c r="FSJ4" s="615"/>
      <c r="FSK4" s="615"/>
      <c r="FSL4" s="615"/>
      <c r="FSM4" s="615"/>
      <c r="FSN4" s="615"/>
      <c r="FSO4" s="615"/>
      <c r="FSP4" s="615"/>
      <c r="FSQ4" s="615"/>
      <c r="FSR4" s="615"/>
      <c r="FSS4" s="615"/>
      <c r="FST4" s="615"/>
      <c r="FSU4" s="615"/>
      <c r="FSV4" s="615"/>
      <c r="FSW4" s="615"/>
      <c r="FSX4" s="615"/>
      <c r="FSY4" s="615"/>
      <c r="FSZ4" s="615"/>
      <c r="FTA4" s="615"/>
      <c r="FTB4" s="615"/>
      <c r="FTC4" s="615"/>
      <c r="FTD4" s="615"/>
      <c r="FTE4" s="615"/>
      <c r="FTF4" s="615"/>
      <c r="FTG4" s="615"/>
      <c r="FTH4" s="615"/>
      <c r="FTI4" s="615"/>
      <c r="FTJ4" s="615"/>
      <c r="FTK4" s="615"/>
      <c r="FTL4" s="615"/>
      <c r="FTM4" s="615"/>
      <c r="FTN4" s="615"/>
      <c r="FTO4" s="615"/>
      <c r="FTP4" s="615"/>
      <c r="FTQ4" s="615"/>
      <c r="FTR4" s="615"/>
      <c r="FTS4" s="615"/>
      <c r="FTT4" s="615"/>
      <c r="FTU4" s="615"/>
      <c r="FTV4" s="615"/>
      <c r="FTW4" s="615"/>
      <c r="FTX4" s="615"/>
      <c r="FTY4" s="615"/>
      <c r="FTZ4" s="615"/>
      <c r="FUA4" s="615"/>
      <c r="FUB4" s="615"/>
      <c r="FUC4" s="615"/>
      <c r="FUD4" s="615"/>
      <c r="FUE4" s="615"/>
      <c r="FUF4" s="615"/>
      <c r="FUG4" s="615"/>
      <c r="FUH4" s="615"/>
      <c r="FUI4" s="615"/>
      <c r="FUJ4" s="615"/>
      <c r="FUK4" s="615"/>
      <c r="FUL4" s="615"/>
      <c r="FUM4" s="615"/>
      <c r="FUN4" s="615"/>
      <c r="FUO4" s="615"/>
      <c r="FUP4" s="615"/>
      <c r="FUQ4" s="615"/>
      <c r="FUR4" s="615"/>
      <c r="FUS4" s="615"/>
      <c r="FUT4" s="615"/>
      <c r="FUU4" s="615"/>
      <c r="FUV4" s="615"/>
      <c r="FUW4" s="615"/>
      <c r="FUX4" s="615"/>
      <c r="FUY4" s="615"/>
      <c r="FUZ4" s="615"/>
      <c r="FVA4" s="615"/>
      <c r="FVB4" s="615"/>
      <c r="FVC4" s="615"/>
      <c r="FVD4" s="615"/>
      <c r="FVE4" s="615"/>
      <c r="FVF4" s="615"/>
      <c r="FVG4" s="615"/>
      <c r="FVH4" s="615"/>
      <c r="FVI4" s="615"/>
      <c r="FVJ4" s="615"/>
      <c r="FVK4" s="615"/>
      <c r="FVL4" s="615"/>
      <c r="FVM4" s="615"/>
      <c r="FVN4" s="615"/>
      <c r="FVO4" s="615"/>
      <c r="FVP4" s="615"/>
      <c r="FVQ4" s="615"/>
      <c r="FVR4" s="615"/>
      <c r="FVS4" s="615"/>
      <c r="FVT4" s="615"/>
      <c r="FVU4" s="615"/>
      <c r="FVV4" s="615"/>
      <c r="FVW4" s="615"/>
      <c r="FVX4" s="615"/>
      <c r="FVY4" s="615"/>
      <c r="FVZ4" s="615"/>
      <c r="FWA4" s="615"/>
      <c r="FWB4" s="615"/>
      <c r="FWC4" s="615"/>
      <c r="FWD4" s="615"/>
      <c r="FWE4" s="615"/>
      <c r="FWF4" s="615"/>
      <c r="FWG4" s="615"/>
      <c r="FWH4" s="615"/>
      <c r="FWI4" s="615"/>
      <c r="FWJ4" s="615"/>
      <c r="FWK4" s="615"/>
      <c r="FWL4" s="615"/>
      <c r="FWM4" s="615"/>
      <c r="FWN4" s="615"/>
      <c r="FWO4" s="615"/>
      <c r="FWP4" s="615"/>
      <c r="FWQ4" s="615"/>
      <c r="FWR4" s="615"/>
      <c r="FWS4" s="615"/>
      <c r="FWT4" s="615"/>
      <c r="FWU4" s="615"/>
      <c r="FWV4" s="615"/>
      <c r="FWW4" s="615"/>
      <c r="FWX4" s="615"/>
      <c r="FWY4" s="615"/>
      <c r="FWZ4" s="615"/>
      <c r="FXA4" s="615"/>
      <c r="FXB4" s="615"/>
      <c r="FXC4" s="615"/>
      <c r="FXD4" s="615"/>
      <c r="FXE4" s="615"/>
      <c r="FXF4" s="615"/>
      <c r="FXG4" s="615"/>
      <c r="FXH4" s="615"/>
      <c r="FXI4" s="615"/>
      <c r="FXJ4" s="615"/>
      <c r="FXK4" s="615"/>
      <c r="FXL4" s="615"/>
      <c r="FXM4" s="615"/>
      <c r="FXN4" s="615"/>
      <c r="FXO4" s="615"/>
      <c r="FXP4" s="615"/>
      <c r="FXQ4" s="615"/>
      <c r="FXR4" s="615"/>
      <c r="FXS4" s="615"/>
      <c r="FXT4" s="615"/>
      <c r="FXU4" s="615"/>
      <c r="FXV4" s="615"/>
      <c r="FXW4" s="615"/>
      <c r="FXX4" s="615"/>
      <c r="FXY4" s="615"/>
      <c r="FXZ4" s="615"/>
      <c r="FYA4" s="615"/>
      <c r="FYB4" s="615"/>
      <c r="FYC4" s="615"/>
      <c r="FYD4" s="615"/>
      <c r="FYE4" s="615"/>
      <c r="FYF4" s="615"/>
      <c r="FYG4" s="615"/>
      <c r="FYH4" s="615"/>
      <c r="FYI4" s="615"/>
      <c r="FYJ4" s="615"/>
      <c r="FYK4" s="615"/>
      <c r="FYL4" s="615"/>
      <c r="FYM4" s="615"/>
      <c r="FYN4" s="615"/>
      <c r="FYO4" s="615"/>
      <c r="FYP4" s="615"/>
      <c r="FYQ4" s="615"/>
      <c r="FYR4" s="615"/>
      <c r="FYS4" s="615"/>
      <c r="FYT4" s="615"/>
      <c r="FYU4" s="615"/>
      <c r="FYV4" s="615"/>
      <c r="FYW4" s="615"/>
      <c r="FYX4" s="615"/>
      <c r="FYY4" s="615"/>
      <c r="FYZ4" s="615"/>
      <c r="FZA4" s="615"/>
      <c r="FZB4" s="615"/>
      <c r="FZC4" s="615"/>
      <c r="FZD4" s="615"/>
      <c r="FZE4" s="615"/>
      <c r="FZF4" s="615"/>
      <c r="FZG4" s="615"/>
      <c r="FZH4" s="615"/>
      <c r="FZI4" s="615"/>
      <c r="FZJ4" s="615"/>
      <c r="FZK4" s="615"/>
      <c r="FZL4" s="615"/>
      <c r="FZM4" s="615"/>
      <c r="FZN4" s="615"/>
      <c r="FZO4" s="615"/>
      <c r="FZP4" s="615"/>
      <c r="FZQ4" s="615"/>
      <c r="FZR4" s="615"/>
      <c r="FZS4" s="615"/>
      <c r="FZT4" s="615"/>
      <c r="FZU4" s="615"/>
      <c r="FZV4" s="615"/>
      <c r="FZW4" s="615"/>
      <c r="FZX4" s="615"/>
      <c r="FZY4" s="615"/>
      <c r="FZZ4" s="615"/>
      <c r="GAA4" s="615"/>
      <c r="GAB4" s="615"/>
      <c r="GAC4" s="615"/>
      <c r="GAD4" s="615"/>
      <c r="GAE4" s="615"/>
      <c r="GAF4" s="615"/>
      <c r="GAG4" s="615"/>
      <c r="GAH4" s="615"/>
      <c r="GAI4" s="615"/>
      <c r="GAJ4" s="615"/>
      <c r="GAK4" s="615"/>
      <c r="GAL4" s="615"/>
      <c r="GAM4" s="615"/>
      <c r="GAN4" s="615"/>
      <c r="GAO4" s="615"/>
      <c r="GAP4" s="615"/>
      <c r="GAQ4" s="615"/>
      <c r="GAR4" s="615"/>
      <c r="GAS4" s="615"/>
      <c r="GAT4" s="615"/>
      <c r="GAU4" s="615"/>
      <c r="GAV4" s="615"/>
      <c r="GAW4" s="615"/>
      <c r="GAX4" s="615"/>
      <c r="GAY4" s="615"/>
      <c r="GAZ4" s="615"/>
      <c r="GBA4" s="615"/>
      <c r="GBB4" s="615"/>
      <c r="GBC4" s="615"/>
      <c r="GBD4" s="615"/>
      <c r="GBE4" s="615"/>
      <c r="GBF4" s="615"/>
      <c r="GBG4" s="615"/>
      <c r="GBH4" s="615"/>
      <c r="GBI4" s="615"/>
      <c r="GBJ4" s="615"/>
      <c r="GBK4" s="615"/>
      <c r="GBL4" s="615"/>
      <c r="GBM4" s="615"/>
      <c r="GBN4" s="615"/>
      <c r="GBO4" s="615"/>
      <c r="GBP4" s="615"/>
      <c r="GBQ4" s="615"/>
      <c r="GBR4" s="615"/>
      <c r="GBS4" s="615"/>
      <c r="GBT4" s="615"/>
      <c r="GBU4" s="615"/>
      <c r="GBV4" s="615"/>
      <c r="GBW4" s="615"/>
      <c r="GBX4" s="615"/>
      <c r="GBY4" s="615"/>
      <c r="GBZ4" s="615"/>
      <c r="GCA4" s="615"/>
      <c r="GCB4" s="615"/>
      <c r="GCC4" s="615"/>
      <c r="GCD4" s="615"/>
      <c r="GCE4" s="615"/>
      <c r="GCF4" s="615"/>
      <c r="GCG4" s="615"/>
      <c r="GCH4" s="615"/>
      <c r="GCI4" s="615"/>
      <c r="GCJ4" s="615"/>
      <c r="GCK4" s="615"/>
      <c r="GCL4" s="615"/>
      <c r="GCM4" s="615"/>
      <c r="GCN4" s="615"/>
      <c r="GCO4" s="615"/>
      <c r="GCP4" s="615"/>
      <c r="GCQ4" s="615"/>
      <c r="GCR4" s="615"/>
      <c r="GCS4" s="615"/>
      <c r="GCT4" s="615"/>
      <c r="GCU4" s="615"/>
      <c r="GCV4" s="615"/>
      <c r="GCW4" s="615"/>
      <c r="GCX4" s="615"/>
      <c r="GCY4" s="615"/>
      <c r="GCZ4" s="615"/>
      <c r="GDA4" s="615"/>
      <c r="GDB4" s="615"/>
      <c r="GDC4" s="615"/>
      <c r="GDD4" s="615"/>
      <c r="GDE4" s="615"/>
      <c r="GDF4" s="615"/>
      <c r="GDG4" s="615"/>
      <c r="GDH4" s="615"/>
      <c r="GDI4" s="615"/>
      <c r="GDJ4" s="615"/>
      <c r="GDK4" s="615"/>
      <c r="GDL4" s="615"/>
      <c r="GDM4" s="615"/>
      <c r="GDN4" s="615"/>
      <c r="GDO4" s="615"/>
      <c r="GDP4" s="615"/>
      <c r="GDQ4" s="615"/>
      <c r="GDR4" s="615"/>
      <c r="GDS4" s="615"/>
      <c r="GDT4" s="615"/>
      <c r="GDU4" s="615"/>
      <c r="GDV4" s="615"/>
      <c r="GDW4" s="615"/>
      <c r="GDX4" s="615"/>
      <c r="GDY4" s="615"/>
      <c r="GDZ4" s="615"/>
      <c r="GEA4" s="615"/>
      <c r="GEB4" s="615"/>
      <c r="GEC4" s="615"/>
      <c r="GED4" s="615"/>
      <c r="GEE4" s="615"/>
      <c r="GEF4" s="615"/>
      <c r="GEG4" s="615"/>
      <c r="GEH4" s="615"/>
      <c r="GEI4" s="615"/>
      <c r="GEJ4" s="615"/>
      <c r="GEK4" s="615"/>
      <c r="GEL4" s="615"/>
      <c r="GEM4" s="615"/>
      <c r="GEN4" s="615"/>
      <c r="GEO4" s="615"/>
      <c r="GEP4" s="615"/>
      <c r="GEQ4" s="615"/>
      <c r="GER4" s="615"/>
      <c r="GES4" s="615"/>
      <c r="GET4" s="615"/>
      <c r="GEU4" s="615"/>
      <c r="GEV4" s="615"/>
      <c r="GEW4" s="615"/>
      <c r="GEX4" s="615"/>
      <c r="GEY4" s="615"/>
      <c r="GEZ4" s="615"/>
      <c r="GFA4" s="615"/>
      <c r="GFB4" s="615"/>
      <c r="GFC4" s="615"/>
      <c r="GFD4" s="615"/>
      <c r="GFE4" s="615"/>
      <c r="GFF4" s="615"/>
      <c r="GFG4" s="615"/>
      <c r="GFH4" s="615"/>
      <c r="GFI4" s="615"/>
      <c r="GFJ4" s="615"/>
      <c r="GFK4" s="615"/>
      <c r="GFL4" s="615"/>
      <c r="GFM4" s="615"/>
      <c r="GFN4" s="615"/>
      <c r="GFO4" s="615"/>
      <c r="GFP4" s="615"/>
      <c r="GFQ4" s="615"/>
      <c r="GFR4" s="615"/>
      <c r="GFS4" s="615"/>
      <c r="GFT4" s="615"/>
      <c r="GFU4" s="615"/>
      <c r="GFV4" s="615"/>
      <c r="GFW4" s="615"/>
      <c r="GFX4" s="615"/>
      <c r="GFY4" s="615"/>
      <c r="GFZ4" s="615"/>
      <c r="GGA4" s="615"/>
      <c r="GGB4" s="615"/>
      <c r="GGC4" s="615"/>
      <c r="GGD4" s="615"/>
      <c r="GGE4" s="615"/>
      <c r="GGF4" s="615"/>
      <c r="GGG4" s="615"/>
      <c r="GGH4" s="615"/>
      <c r="GGI4" s="615"/>
      <c r="GGJ4" s="615"/>
      <c r="GGK4" s="615"/>
      <c r="GGL4" s="615"/>
      <c r="GGM4" s="615"/>
      <c r="GGN4" s="615"/>
      <c r="GGO4" s="615"/>
      <c r="GGP4" s="615"/>
      <c r="GGQ4" s="615"/>
      <c r="GGR4" s="615"/>
      <c r="GGS4" s="615"/>
      <c r="GGT4" s="615"/>
      <c r="GGU4" s="615"/>
      <c r="GGV4" s="615"/>
      <c r="GGW4" s="615"/>
      <c r="GGX4" s="615"/>
      <c r="GGY4" s="615"/>
      <c r="GGZ4" s="615"/>
      <c r="GHA4" s="615"/>
      <c r="GHB4" s="615"/>
      <c r="GHC4" s="615"/>
      <c r="GHD4" s="615"/>
      <c r="GHE4" s="615"/>
      <c r="GHF4" s="615"/>
      <c r="GHG4" s="615"/>
      <c r="GHH4" s="615"/>
      <c r="GHI4" s="615"/>
      <c r="GHJ4" s="615"/>
      <c r="GHK4" s="615"/>
      <c r="GHL4" s="615"/>
      <c r="GHM4" s="615"/>
      <c r="GHN4" s="615"/>
      <c r="GHO4" s="615"/>
      <c r="GHP4" s="615"/>
      <c r="GHQ4" s="615"/>
      <c r="GHR4" s="615"/>
      <c r="GHS4" s="615"/>
      <c r="GHT4" s="615"/>
      <c r="GHU4" s="615"/>
      <c r="GHV4" s="615"/>
      <c r="GHW4" s="615"/>
      <c r="GHX4" s="615"/>
      <c r="GHY4" s="615"/>
      <c r="GHZ4" s="615"/>
      <c r="GIA4" s="615"/>
      <c r="GIB4" s="615"/>
      <c r="GIC4" s="615"/>
      <c r="GID4" s="615"/>
      <c r="GIE4" s="615"/>
      <c r="GIF4" s="615"/>
      <c r="GIG4" s="615"/>
      <c r="GIH4" s="615"/>
      <c r="GII4" s="615"/>
      <c r="GIJ4" s="615"/>
      <c r="GIK4" s="615"/>
      <c r="GIL4" s="615"/>
      <c r="GIM4" s="615"/>
      <c r="GIN4" s="615"/>
      <c r="GIO4" s="615"/>
      <c r="GIP4" s="615"/>
      <c r="GIQ4" s="615"/>
      <c r="GIR4" s="615"/>
      <c r="GIS4" s="615"/>
      <c r="GIT4" s="615"/>
      <c r="GIU4" s="615"/>
      <c r="GIV4" s="615"/>
      <c r="GIW4" s="615"/>
      <c r="GIX4" s="615"/>
      <c r="GIY4" s="615"/>
      <c r="GIZ4" s="615"/>
      <c r="GJA4" s="615"/>
      <c r="GJB4" s="615"/>
      <c r="GJC4" s="615"/>
      <c r="GJD4" s="615"/>
      <c r="GJE4" s="615"/>
      <c r="GJF4" s="615"/>
      <c r="GJG4" s="615"/>
      <c r="GJH4" s="615"/>
      <c r="GJI4" s="615"/>
      <c r="GJJ4" s="615"/>
      <c r="GJK4" s="615"/>
      <c r="GJL4" s="615"/>
      <c r="GJM4" s="615"/>
      <c r="GJN4" s="615"/>
      <c r="GJO4" s="615"/>
      <c r="GJP4" s="615"/>
      <c r="GJQ4" s="615"/>
      <c r="GJR4" s="615"/>
      <c r="GJS4" s="615"/>
      <c r="GJT4" s="615"/>
      <c r="GJU4" s="615"/>
      <c r="GJV4" s="615"/>
      <c r="GJW4" s="615"/>
      <c r="GJX4" s="615"/>
      <c r="GJY4" s="615"/>
      <c r="GJZ4" s="615"/>
      <c r="GKA4" s="615"/>
      <c r="GKB4" s="615"/>
      <c r="GKC4" s="615"/>
      <c r="GKD4" s="615"/>
      <c r="GKE4" s="615"/>
      <c r="GKF4" s="615"/>
      <c r="GKG4" s="615"/>
      <c r="GKH4" s="615"/>
      <c r="GKI4" s="615"/>
      <c r="GKJ4" s="615"/>
      <c r="GKK4" s="615"/>
      <c r="GKL4" s="615"/>
      <c r="GKM4" s="615"/>
      <c r="GKN4" s="615"/>
      <c r="GKO4" s="615"/>
      <c r="GKP4" s="615"/>
      <c r="GKQ4" s="615"/>
      <c r="GKR4" s="615"/>
      <c r="GKS4" s="615"/>
      <c r="GKT4" s="615"/>
      <c r="GKU4" s="615"/>
      <c r="GKV4" s="615"/>
      <c r="GKW4" s="615"/>
      <c r="GKX4" s="615"/>
      <c r="GKY4" s="615"/>
      <c r="GKZ4" s="615"/>
      <c r="GLA4" s="615"/>
      <c r="GLB4" s="615"/>
      <c r="GLC4" s="615"/>
      <c r="GLD4" s="615"/>
      <c r="GLE4" s="615"/>
      <c r="GLF4" s="615"/>
      <c r="GLG4" s="615"/>
      <c r="GLH4" s="615"/>
      <c r="GLI4" s="615"/>
      <c r="GLJ4" s="615"/>
      <c r="GLK4" s="615"/>
      <c r="GLL4" s="615"/>
      <c r="GLM4" s="615"/>
      <c r="GLN4" s="615"/>
      <c r="GLO4" s="615"/>
      <c r="GLP4" s="615"/>
      <c r="GLQ4" s="615"/>
      <c r="GLR4" s="615"/>
      <c r="GLS4" s="615"/>
      <c r="GLT4" s="615"/>
      <c r="GLU4" s="615"/>
      <c r="GLV4" s="615"/>
      <c r="GLW4" s="615"/>
      <c r="GLX4" s="615"/>
      <c r="GLY4" s="615"/>
      <c r="GLZ4" s="615"/>
      <c r="GMA4" s="615"/>
      <c r="GMB4" s="615"/>
      <c r="GMC4" s="615"/>
      <c r="GMD4" s="615"/>
      <c r="GME4" s="615"/>
      <c r="GMF4" s="615"/>
      <c r="GMG4" s="615"/>
      <c r="GMH4" s="615"/>
      <c r="GMI4" s="615"/>
      <c r="GMJ4" s="615"/>
      <c r="GMK4" s="615"/>
      <c r="GML4" s="615"/>
      <c r="GMM4" s="615"/>
      <c r="GMN4" s="615"/>
      <c r="GMO4" s="615"/>
      <c r="GMP4" s="615"/>
      <c r="GMQ4" s="615"/>
      <c r="GMR4" s="615"/>
      <c r="GMS4" s="615"/>
      <c r="GMT4" s="615"/>
      <c r="GMU4" s="615"/>
      <c r="GMV4" s="615"/>
      <c r="GMW4" s="615"/>
      <c r="GMX4" s="615"/>
      <c r="GMY4" s="615"/>
      <c r="GMZ4" s="615"/>
      <c r="GNA4" s="615"/>
      <c r="GNB4" s="615"/>
      <c r="GNC4" s="615"/>
      <c r="GND4" s="615"/>
      <c r="GNE4" s="615"/>
      <c r="GNF4" s="615"/>
      <c r="GNG4" s="615"/>
      <c r="GNH4" s="615"/>
      <c r="GNI4" s="615"/>
      <c r="GNJ4" s="615"/>
      <c r="GNK4" s="615"/>
      <c r="GNL4" s="615"/>
      <c r="GNM4" s="615"/>
      <c r="GNN4" s="615"/>
      <c r="GNO4" s="615"/>
      <c r="GNP4" s="615"/>
      <c r="GNQ4" s="615"/>
      <c r="GNR4" s="615"/>
      <c r="GNS4" s="615"/>
      <c r="GNT4" s="615"/>
      <c r="GNU4" s="615"/>
      <c r="GNV4" s="615"/>
      <c r="GNW4" s="615"/>
      <c r="GNX4" s="615"/>
      <c r="GNY4" s="615"/>
      <c r="GNZ4" s="615"/>
      <c r="GOA4" s="615"/>
      <c r="GOB4" s="615"/>
      <c r="GOC4" s="615"/>
      <c r="GOD4" s="615"/>
      <c r="GOE4" s="615"/>
      <c r="GOF4" s="615"/>
      <c r="GOG4" s="615"/>
      <c r="GOH4" s="615"/>
      <c r="GOI4" s="615"/>
      <c r="GOJ4" s="615"/>
      <c r="GOK4" s="615"/>
      <c r="GOL4" s="615"/>
      <c r="GOM4" s="615"/>
      <c r="GON4" s="615"/>
      <c r="GOO4" s="615"/>
      <c r="GOP4" s="615"/>
      <c r="GOQ4" s="615"/>
      <c r="GOR4" s="615"/>
      <c r="GOS4" s="615"/>
      <c r="GOT4" s="615"/>
      <c r="GOU4" s="615"/>
      <c r="GOV4" s="615"/>
      <c r="GOW4" s="615"/>
      <c r="GOX4" s="615"/>
      <c r="GOY4" s="615"/>
      <c r="GOZ4" s="615"/>
      <c r="GPA4" s="615"/>
      <c r="GPB4" s="615"/>
      <c r="GPC4" s="615"/>
      <c r="GPD4" s="615"/>
      <c r="GPE4" s="615"/>
      <c r="GPF4" s="615"/>
      <c r="GPG4" s="615"/>
      <c r="GPH4" s="615"/>
      <c r="GPI4" s="615"/>
      <c r="GPJ4" s="615"/>
      <c r="GPK4" s="615"/>
      <c r="GPL4" s="615"/>
      <c r="GPM4" s="615"/>
      <c r="GPN4" s="615"/>
      <c r="GPO4" s="615"/>
      <c r="GPP4" s="615"/>
      <c r="GPQ4" s="615"/>
      <c r="GPR4" s="615"/>
      <c r="GPS4" s="615"/>
      <c r="GPT4" s="615"/>
      <c r="GPU4" s="615"/>
      <c r="GPV4" s="615"/>
      <c r="GPW4" s="615"/>
      <c r="GPX4" s="615"/>
      <c r="GPY4" s="615"/>
      <c r="GPZ4" s="615"/>
      <c r="GQA4" s="615"/>
      <c r="GQB4" s="615"/>
      <c r="GQC4" s="615"/>
      <c r="GQD4" s="615"/>
      <c r="GQE4" s="615"/>
      <c r="GQF4" s="615"/>
      <c r="GQG4" s="615"/>
      <c r="GQH4" s="615"/>
      <c r="GQI4" s="615"/>
      <c r="GQJ4" s="615"/>
      <c r="GQK4" s="615"/>
      <c r="GQL4" s="615"/>
      <c r="GQM4" s="615"/>
      <c r="GQN4" s="615"/>
      <c r="GQO4" s="615"/>
      <c r="GQP4" s="615"/>
      <c r="GQQ4" s="615"/>
      <c r="GQR4" s="615"/>
      <c r="GQS4" s="615"/>
      <c r="GQT4" s="615"/>
      <c r="GQU4" s="615"/>
      <c r="GQV4" s="615"/>
      <c r="GQW4" s="615"/>
      <c r="GQX4" s="615"/>
      <c r="GQY4" s="615"/>
      <c r="GQZ4" s="615"/>
      <c r="GRA4" s="615"/>
      <c r="GRB4" s="615"/>
      <c r="GRC4" s="615"/>
      <c r="GRD4" s="615"/>
      <c r="GRE4" s="615"/>
      <c r="GRF4" s="615"/>
      <c r="GRG4" s="615"/>
      <c r="GRH4" s="615"/>
      <c r="GRI4" s="615"/>
      <c r="GRJ4" s="615"/>
      <c r="GRK4" s="615"/>
      <c r="GRL4" s="615"/>
      <c r="GRM4" s="615"/>
      <c r="GRN4" s="615"/>
      <c r="GRO4" s="615"/>
      <c r="GRP4" s="615"/>
      <c r="GRQ4" s="615"/>
      <c r="GRR4" s="615"/>
      <c r="GRS4" s="615"/>
      <c r="GRT4" s="615"/>
      <c r="GRU4" s="615"/>
      <c r="GRV4" s="615"/>
      <c r="GRW4" s="615"/>
      <c r="GRX4" s="615"/>
      <c r="GRY4" s="615"/>
      <c r="GRZ4" s="615"/>
      <c r="GSA4" s="615"/>
      <c r="GSB4" s="615"/>
      <c r="GSC4" s="615"/>
      <c r="GSD4" s="615"/>
      <c r="GSE4" s="615"/>
      <c r="GSF4" s="615"/>
      <c r="GSG4" s="615"/>
      <c r="GSH4" s="615"/>
      <c r="GSI4" s="615"/>
      <c r="GSJ4" s="615"/>
      <c r="GSK4" s="615"/>
      <c r="GSL4" s="615"/>
      <c r="GSM4" s="615"/>
      <c r="GSN4" s="615"/>
      <c r="GSO4" s="615"/>
      <c r="GSP4" s="615"/>
      <c r="GSQ4" s="615"/>
      <c r="GSR4" s="615"/>
      <c r="GSS4" s="615"/>
      <c r="GST4" s="615"/>
      <c r="GSU4" s="615"/>
      <c r="GSV4" s="615"/>
      <c r="GSW4" s="615"/>
      <c r="GSX4" s="615"/>
      <c r="GSY4" s="615"/>
      <c r="GSZ4" s="615"/>
      <c r="GTA4" s="615"/>
      <c r="GTB4" s="615"/>
      <c r="GTC4" s="615"/>
      <c r="GTD4" s="615"/>
      <c r="GTE4" s="615"/>
      <c r="GTF4" s="615"/>
      <c r="GTG4" s="615"/>
      <c r="GTH4" s="615"/>
      <c r="GTI4" s="615"/>
      <c r="GTJ4" s="615"/>
      <c r="GTK4" s="615"/>
      <c r="GTL4" s="615"/>
      <c r="GTM4" s="615"/>
      <c r="GTN4" s="615"/>
      <c r="GTO4" s="615"/>
      <c r="GTP4" s="615"/>
      <c r="GTQ4" s="615"/>
      <c r="GTR4" s="615"/>
      <c r="GTS4" s="615"/>
      <c r="GTT4" s="615"/>
      <c r="GTU4" s="615"/>
      <c r="GTV4" s="615"/>
      <c r="GTW4" s="615"/>
      <c r="GTX4" s="615"/>
      <c r="GTY4" s="615"/>
      <c r="GTZ4" s="615"/>
      <c r="GUA4" s="615"/>
      <c r="GUB4" s="615"/>
      <c r="GUC4" s="615"/>
      <c r="GUD4" s="615"/>
      <c r="GUE4" s="615"/>
      <c r="GUF4" s="615"/>
      <c r="GUG4" s="615"/>
      <c r="GUH4" s="615"/>
      <c r="GUI4" s="615"/>
      <c r="GUJ4" s="615"/>
      <c r="GUK4" s="615"/>
      <c r="GUL4" s="615"/>
      <c r="GUM4" s="615"/>
      <c r="GUN4" s="615"/>
      <c r="GUO4" s="615"/>
      <c r="GUP4" s="615"/>
      <c r="GUQ4" s="615"/>
      <c r="GUR4" s="615"/>
      <c r="GUS4" s="615"/>
      <c r="GUT4" s="615"/>
      <c r="GUU4" s="615"/>
      <c r="GUV4" s="615"/>
      <c r="GUW4" s="615"/>
      <c r="GUX4" s="615"/>
      <c r="GUY4" s="615"/>
      <c r="GUZ4" s="615"/>
      <c r="GVA4" s="615"/>
      <c r="GVB4" s="615"/>
      <c r="GVC4" s="615"/>
      <c r="GVD4" s="615"/>
      <c r="GVE4" s="615"/>
      <c r="GVF4" s="615"/>
      <c r="GVG4" s="615"/>
      <c r="GVH4" s="615"/>
      <c r="GVI4" s="615"/>
      <c r="GVJ4" s="615"/>
      <c r="GVK4" s="615"/>
      <c r="GVL4" s="615"/>
      <c r="GVM4" s="615"/>
      <c r="GVN4" s="615"/>
      <c r="GVO4" s="615"/>
      <c r="GVP4" s="615"/>
      <c r="GVQ4" s="615"/>
      <c r="GVR4" s="615"/>
      <c r="GVS4" s="615"/>
      <c r="GVT4" s="615"/>
      <c r="GVU4" s="615"/>
      <c r="GVV4" s="615"/>
      <c r="GVW4" s="615"/>
      <c r="GVX4" s="615"/>
      <c r="GVY4" s="615"/>
      <c r="GVZ4" s="615"/>
      <c r="GWA4" s="615"/>
      <c r="GWB4" s="615"/>
      <c r="GWC4" s="615"/>
      <c r="GWD4" s="615"/>
      <c r="GWE4" s="615"/>
      <c r="GWF4" s="615"/>
      <c r="GWG4" s="615"/>
      <c r="GWH4" s="615"/>
      <c r="GWI4" s="615"/>
      <c r="GWJ4" s="615"/>
      <c r="GWK4" s="615"/>
      <c r="GWL4" s="615"/>
      <c r="GWM4" s="615"/>
      <c r="GWN4" s="615"/>
      <c r="GWO4" s="615"/>
      <c r="GWP4" s="615"/>
      <c r="GWQ4" s="615"/>
      <c r="GWR4" s="615"/>
      <c r="GWS4" s="615"/>
      <c r="GWT4" s="615"/>
      <c r="GWU4" s="615"/>
      <c r="GWV4" s="615"/>
      <c r="GWW4" s="615"/>
      <c r="GWX4" s="615"/>
      <c r="GWY4" s="615"/>
      <c r="GWZ4" s="615"/>
      <c r="GXA4" s="615"/>
      <c r="GXB4" s="615"/>
      <c r="GXC4" s="615"/>
      <c r="GXD4" s="615"/>
      <c r="GXE4" s="615"/>
      <c r="GXF4" s="615"/>
      <c r="GXG4" s="615"/>
      <c r="GXH4" s="615"/>
      <c r="GXI4" s="615"/>
      <c r="GXJ4" s="615"/>
      <c r="GXK4" s="615"/>
      <c r="GXL4" s="615"/>
      <c r="GXM4" s="615"/>
      <c r="GXN4" s="615"/>
      <c r="GXO4" s="615"/>
      <c r="GXP4" s="615"/>
      <c r="GXQ4" s="615"/>
      <c r="GXR4" s="615"/>
      <c r="GXS4" s="615"/>
      <c r="GXT4" s="615"/>
      <c r="GXU4" s="615"/>
      <c r="GXV4" s="615"/>
      <c r="GXW4" s="615"/>
      <c r="GXX4" s="615"/>
      <c r="GXY4" s="615"/>
      <c r="GXZ4" s="615"/>
      <c r="GYA4" s="615"/>
      <c r="GYB4" s="615"/>
      <c r="GYC4" s="615"/>
      <c r="GYD4" s="615"/>
      <c r="GYE4" s="615"/>
      <c r="GYF4" s="615"/>
      <c r="GYG4" s="615"/>
      <c r="GYH4" s="615"/>
      <c r="GYI4" s="615"/>
      <c r="GYJ4" s="615"/>
      <c r="GYK4" s="615"/>
      <c r="GYL4" s="615"/>
      <c r="GYM4" s="615"/>
      <c r="GYN4" s="615"/>
      <c r="GYO4" s="615"/>
      <c r="GYP4" s="615"/>
      <c r="GYQ4" s="615"/>
      <c r="GYR4" s="615"/>
      <c r="GYS4" s="615"/>
      <c r="GYT4" s="615"/>
      <c r="GYU4" s="615"/>
      <c r="GYV4" s="615"/>
      <c r="GYW4" s="615"/>
      <c r="GYX4" s="615"/>
      <c r="GYY4" s="615"/>
      <c r="GYZ4" s="615"/>
      <c r="GZA4" s="615"/>
      <c r="GZB4" s="615"/>
      <c r="GZC4" s="615"/>
      <c r="GZD4" s="615"/>
      <c r="GZE4" s="615"/>
      <c r="GZF4" s="615"/>
      <c r="GZG4" s="615"/>
      <c r="GZH4" s="615"/>
      <c r="GZI4" s="615"/>
      <c r="GZJ4" s="615"/>
      <c r="GZK4" s="615"/>
      <c r="GZL4" s="615"/>
      <c r="GZM4" s="615"/>
      <c r="GZN4" s="615"/>
      <c r="GZO4" s="615"/>
      <c r="GZP4" s="615"/>
      <c r="GZQ4" s="615"/>
      <c r="GZR4" s="615"/>
      <c r="GZS4" s="615"/>
      <c r="GZT4" s="615"/>
      <c r="GZU4" s="615"/>
      <c r="GZV4" s="615"/>
      <c r="GZW4" s="615"/>
      <c r="GZX4" s="615"/>
      <c r="GZY4" s="615"/>
      <c r="GZZ4" s="615"/>
      <c r="HAA4" s="615"/>
      <c r="HAB4" s="615"/>
      <c r="HAC4" s="615"/>
      <c r="HAD4" s="615"/>
      <c r="HAE4" s="615"/>
      <c r="HAF4" s="615"/>
      <c r="HAG4" s="615"/>
      <c r="HAH4" s="615"/>
      <c r="HAI4" s="615"/>
      <c r="HAJ4" s="615"/>
      <c r="HAK4" s="615"/>
      <c r="HAL4" s="615"/>
      <c r="HAM4" s="615"/>
      <c r="HAN4" s="615"/>
      <c r="HAO4" s="615"/>
      <c r="HAP4" s="615"/>
      <c r="HAQ4" s="615"/>
      <c r="HAR4" s="615"/>
      <c r="HAS4" s="615"/>
      <c r="HAT4" s="615"/>
      <c r="HAU4" s="615"/>
      <c r="HAV4" s="615"/>
      <c r="HAW4" s="615"/>
      <c r="HAX4" s="615"/>
      <c r="HAY4" s="615"/>
      <c r="HAZ4" s="615"/>
      <c r="HBA4" s="615"/>
      <c r="HBB4" s="615"/>
      <c r="HBC4" s="615"/>
      <c r="HBD4" s="615"/>
      <c r="HBE4" s="615"/>
      <c r="HBF4" s="615"/>
      <c r="HBG4" s="615"/>
      <c r="HBH4" s="615"/>
      <c r="HBI4" s="615"/>
      <c r="HBJ4" s="615"/>
      <c r="HBK4" s="615"/>
      <c r="HBL4" s="615"/>
      <c r="HBM4" s="615"/>
      <c r="HBN4" s="615"/>
      <c r="HBO4" s="615"/>
      <c r="HBP4" s="615"/>
      <c r="HBQ4" s="615"/>
      <c r="HBR4" s="615"/>
      <c r="HBS4" s="615"/>
      <c r="HBT4" s="615"/>
      <c r="HBU4" s="615"/>
      <c r="HBV4" s="615"/>
      <c r="HBW4" s="615"/>
      <c r="HBX4" s="615"/>
      <c r="HBY4" s="615"/>
      <c r="HBZ4" s="615"/>
      <c r="HCA4" s="615"/>
      <c r="HCB4" s="615"/>
      <c r="HCC4" s="615"/>
      <c r="HCD4" s="615"/>
      <c r="HCE4" s="615"/>
      <c r="HCF4" s="615"/>
      <c r="HCG4" s="615"/>
      <c r="HCH4" s="615"/>
      <c r="HCI4" s="615"/>
      <c r="HCJ4" s="615"/>
      <c r="HCK4" s="615"/>
      <c r="HCL4" s="615"/>
      <c r="HCM4" s="615"/>
      <c r="HCN4" s="615"/>
      <c r="HCO4" s="615"/>
      <c r="HCP4" s="615"/>
      <c r="HCQ4" s="615"/>
      <c r="HCR4" s="615"/>
      <c r="HCS4" s="615"/>
      <c r="HCT4" s="615"/>
      <c r="HCU4" s="615"/>
      <c r="HCV4" s="615"/>
      <c r="HCW4" s="615"/>
      <c r="HCX4" s="615"/>
      <c r="HCY4" s="615"/>
      <c r="HCZ4" s="615"/>
      <c r="HDA4" s="615"/>
      <c r="HDB4" s="615"/>
      <c r="HDC4" s="615"/>
      <c r="HDD4" s="615"/>
      <c r="HDE4" s="615"/>
      <c r="HDF4" s="615"/>
      <c r="HDG4" s="615"/>
      <c r="HDH4" s="615"/>
      <c r="HDI4" s="615"/>
      <c r="HDJ4" s="615"/>
      <c r="HDK4" s="615"/>
      <c r="HDL4" s="615"/>
      <c r="HDM4" s="615"/>
      <c r="HDN4" s="615"/>
      <c r="HDO4" s="615"/>
      <c r="HDP4" s="615"/>
      <c r="HDQ4" s="615"/>
      <c r="HDR4" s="615"/>
      <c r="HDS4" s="615"/>
      <c r="HDT4" s="615"/>
      <c r="HDU4" s="615"/>
      <c r="HDV4" s="615"/>
      <c r="HDW4" s="615"/>
      <c r="HDX4" s="615"/>
      <c r="HDY4" s="615"/>
      <c r="HDZ4" s="615"/>
      <c r="HEA4" s="615"/>
      <c r="HEB4" s="615"/>
      <c r="HEC4" s="615"/>
      <c r="HED4" s="615"/>
      <c r="HEE4" s="615"/>
      <c r="HEF4" s="615"/>
      <c r="HEG4" s="615"/>
      <c r="HEH4" s="615"/>
      <c r="HEI4" s="615"/>
      <c r="HEJ4" s="615"/>
      <c r="HEK4" s="615"/>
      <c r="HEL4" s="615"/>
      <c r="HEM4" s="615"/>
      <c r="HEN4" s="615"/>
      <c r="HEO4" s="615"/>
      <c r="HEP4" s="615"/>
      <c r="HEQ4" s="615"/>
      <c r="HER4" s="615"/>
      <c r="HES4" s="615"/>
      <c r="HET4" s="615"/>
      <c r="HEU4" s="615"/>
      <c r="HEV4" s="615"/>
      <c r="HEW4" s="615"/>
      <c r="HEX4" s="615"/>
      <c r="HEY4" s="615"/>
      <c r="HEZ4" s="615"/>
      <c r="HFA4" s="615"/>
      <c r="HFB4" s="615"/>
      <c r="HFC4" s="615"/>
      <c r="HFD4" s="615"/>
      <c r="HFE4" s="615"/>
      <c r="HFF4" s="615"/>
      <c r="HFG4" s="615"/>
      <c r="HFH4" s="615"/>
      <c r="HFI4" s="615"/>
      <c r="HFJ4" s="615"/>
      <c r="HFK4" s="615"/>
      <c r="HFL4" s="615"/>
      <c r="HFM4" s="615"/>
      <c r="HFN4" s="615"/>
      <c r="HFO4" s="615"/>
      <c r="HFP4" s="615"/>
      <c r="HFQ4" s="615"/>
      <c r="HFR4" s="615"/>
      <c r="HFS4" s="615"/>
      <c r="HFT4" s="615"/>
      <c r="HFU4" s="615"/>
      <c r="HFV4" s="615"/>
      <c r="HFW4" s="615"/>
      <c r="HFX4" s="615"/>
      <c r="HFY4" s="615"/>
      <c r="HFZ4" s="615"/>
      <c r="HGA4" s="615"/>
      <c r="HGB4" s="615"/>
      <c r="HGC4" s="615"/>
      <c r="HGD4" s="615"/>
      <c r="HGE4" s="615"/>
      <c r="HGF4" s="615"/>
      <c r="HGG4" s="615"/>
      <c r="HGH4" s="615"/>
      <c r="HGI4" s="615"/>
      <c r="HGJ4" s="615"/>
      <c r="HGK4" s="615"/>
      <c r="HGL4" s="615"/>
      <c r="HGM4" s="615"/>
      <c r="HGN4" s="615"/>
      <c r="HGO4" s="615"/>
      <c r="HGP4" s="615"/>
      <c r="HGQ4" s="615"/>
      <c r="HGR4" s="615"/>
      <c r="HGS4" s="615"/>
      <c r="HGT4" s="615"/>
      <c r="HGU4" s="615"/>
      <c r="HGV4" s="615"/>
      <c r="HGW4" s="615"/>
      <c r="HGX4" s="615"/>
      <c r="HGY4" s="615"/>
      <c r="HGZ4" s="615"/>
      <c r="HHA4" s="615"/>
      <c r="HHB4" s="615"/>
      <c r="HHC4" s="615"/>
      <c r="HHD4" s="615"/>
      <c r="HHE4" s="615"/>
      <c r="HHF4" s="615"/>
      <c r="HHG4" s="615"/>
      <c r="HHH4" s="615"/>
      <c r="HHI4" s="615"/>
      <c r="HHJ4" s="615"/>
      <c r="HHK4" s="615"/>
      <c r="HHL4" s="615"/>
      <c r="HHM4" s="615"/>
      <c r="HHN4" s="615"/>
      <c r="HHO4" s="615"/>
      <c r="HHP4" s="615"/>
      <c r="HHQ4" s="615"/>
      <c r="HHR4" s="615"/>
      <c r="HHS4" s="615"/>
      <c r="HHT4" s="615"/>
      <c r="HHU4" s="615"/>
      <c r="HHV4" s="615"/>
      <c r="HHW4" s="615"/>
      <c r="HHX4" s="615"/>
      <c r="HHY4" s="615"/>
      <c r="HHZ4" s="615"/>
      <c r="HIA4" s="615"/>
      <c r="HIB4" s="615"/>
      <c r="HIC4" s="615"/>
      <c r="HID4" s="615"/>
      <c r="HIE4" s="615"/>
      <c r="HIF4" s="615"/>
      <c r="HIG4" s="615"/>
      <c r="HIH4" s="615"/>
      <c r="HII4" s="615"/>
      <c r="HIJ4" s="615"/>
      <c r="HIK4" s="615"/>
      <c r="HIL4" s="615"/>
      <c r="HIM4" s="615"/>
      <c r="HIN4" s="615"/>
      <c r="HIO4" s="615"/>
      <c r="HIP4" s="615"/>
      <c r="HIQ4" s="615"/>
      <c r="HIR4" s="615"/>
      <c r="HIS4" s="615"/>
      <c r="HIT4" s="615"/>
      <c r="HIU4" s="615"/>
      <c r="HIV4" s="615"/>
      <c r="HIW4" s="615"/>
      <c r="HIX4" s="615"/>
      <c r="HIY4" s="615"/>
      <c r="HIZ4" s="615"/>
      <c r="HJA4" s="615"/>
      <c r="HJB4" s="615"/>
      <c r="HJC4" s="615"/>
      <c r="HJD4" s="615"/>
      <c r="HJE4" s="615"/>
      <c r="HJF4" s="615"/>
      <c r="HJG4" s="615"/>
      <c r="HJH4" s="615"/>
      <c r="HJI4" s="615"/>
      <c r="HJJ4" s="615"/>
      <c r="HJK4" s="615"/>
      <c r="HJL4" s="615"/>
      <c r="HJM4" s="615"/>
      <c r="HJN4" s="615"/>
      <c r="HJO4" s="615"/>
      <c r="HJP4" s="615"/>
      <c r="HJQ4" s="615"/>
      <c r="HJR4" s="615"/>
      <c r="HJS4" s="615"/>
      <c r="HJT4" s="615"/>
      <c r="HJU4" s="615"/>
      <c r="HJV4" s="615"/>
      <c r="HJW4" s="615"/>
      <c r="HJX4" s="615"/>
      <c r="HJY4" s="615"/>
      <c r="HJZ4" s="615"/>
      <c r="HKA4" s="615"/>
      <c r="HKB4" s="615"/>
      <c r="HKC4" s="615"/>
      <c r="HKD4" s="615"/>
      <c r="HKE4" s="615"/>
      <c r="HKF4" s="615"/>
      <c r="HKG4" s="615"/>
      <c r="HKH4" s="615"/>
      <c r="HKI4" s="615"/>
      <c r="HKJ4" s="615"/>
      <c r="HKK4" s="615"/>
      <c r="HKL4" s="615"/>
      <c r="HKM4" s="615"/>
      <c r="HKN4" s="615"/>
      <c r="HKO4" s="615"/>
      <c r="HKP4" s="615"/>
      <c r="HKQ4" s="615"/>
      <c r="HKR4" s="615"/>
      <c r="HKS4" s="615"/>
      <c r="HKT4" s="615"/>
      <c r="HKU4" s="615"/>
      <c r="HKV4" s="615"/>
      <c r="HKW4" s="615"/>
      <c r="HKX4" s="615"/>
      <c r="HKY4" s="615"/>
      <c r="HKZ4" s="615"/>
      <c r="HLA4" s="615"/>
      <c r="HLB4" s="615"/>
      <c r="HLC4" s="615"/>
      <c r="HLD4" s="615"/>
      <c r="HLE4" s="615"/>
      <c r="HLF4" s="615"/>
      <c r="HLG4" s="615"/>
      <c r="HLH4" s="615"/>
      <c r="HLI4" s="615"/>
      <c r="HLJ4" s="615"/>
      <c r="HLK4" s="615"/>
      <c r="HLL4" s="615"/>
      <c r="HLM4" s="615"/>
      <c r="HLN4" s="615"/>
      <c r="HLO4" s="615"/>
      <c r="HLP4" s="615"/>
      <c r="HLQ4" s="615"/>
      <c r="HLR4" s="615"/>
      <c r="HLS4" s="615"/>
      <c r="HLT4" s="615"/>
      <c r="HLU4" s="615"/>
      <c r="HLV4" s="615"/>
      <c r="HLW4" s="615"/>
      <c r="HLX4" s="615"/>
      <c r="HLY4" s="615"/>
      <c r="HLZ4" s="615"/>
      <c r="HMA4" s="615"/>
      <c r="HMB4" s="615"/>
      <c r="HMC4" s="615"/>
      <c r="HMD4" s="615"/>
      <c r="HME4" s="615"/>
      <c r="HMF4" s="615"/>
      <c r="HMG4" s="615"/>
      <c r="HMH4" s="615"/>
      <c r="HMI4" s="615"/>
      <c r="HMJ4" s="615"/>
      <c r="HMK4" s="615"/>
      <c r="HML4" s="615"/>
      <c r="HMM4" s="615"/>
      <c r="HMN4" s="615"/>
      <c r="HMO4" s="615"/>
      <c r="HMP4" s="615"/>
      <c r="HMQ4" s="615"/>
      <c r="HMR4" s="615"/>
      <c r="HMS4" s="615"/>
      <c r="HMT4" s="615"/>
      <c r="HMU4" s="615"/>
      <c r="HMV4" s="615"/>
      <c r="HMW4" s="615"/>
      <c r="HMX4" s="615"/>
      <c r="HMY4" s="615"/>
      <c r="HMZ4" s="615"/>
      <c r="HNA4" s="615"/>
      <c r="HNB4" s="615"/>
      <c r="HNC4" s="615"/>
      <c r="HND4" s="615"/>
      <c r="HNE4" s="615"/>
      <c r="HNF4" s="615"/>
      <c r="HNG4" s="615"/>
      <c r="HNH4" s="615"/>
      <c r="HNI4" s="615"/>
      <c r="HNJ4" s="615"/>
      <c r="HNK4" s="615"/>
      <c r="HNL4" s="615"/>
      <c r="HNM4" s="615"/>
      <c r="HNN4" s="615"/>
      <c r="HNO4" s="615"/>
      <c r="HNP4" s="615"/>
      <c r="HNQ4" s="615"/>
      <c r="HNR4" s="615"/>
      <c r="HNS4" s="615"/>
      <c r="HNT4" s="615"/>
      <c r="HNU4" s="615"/>
      <c r="HNV4" s="615"/>
      <c r="HNW4" s="615"/>
      <c r="HNX4" s="615"/>
      <c r="HNY4" s="615"/>
      <c r="HNZ4" s="615"/>
      <c r="HOA4" s="615"/>
      <c r="HOB4" s="615"/>
      <c r="HOC4" s="615"/>
      <c r="HOD4" s="615"/>
      <c r="HOE4" s="615"/>
      <c r="HOF4" s="615"/>
      <c r="HOG4" s="615"/>
      <c r="HOH4" s="615"/>
      <c r="HOI4" s="615"/>
      <c r="HOJ4" s="615"/>
      <c r="HOK4" s="615"/>
      <c r="HOL4" s="615"/>
      <c r="HOM4" s="615"/>
      <c r="HON4" s="615"/>
      <c r="HOO4" s="615"/>
      <c r="HOP4" s="615"/>
      <c r="HOQ4" s="615"/>
      <c r="HOR4" s="615"/>
      <c r="HOS4" s="615"/>
      <c r="HOT4" s="615"/>
      <c r="HOU4" s="615"/>
      <c r="HOV4" s="615"/>
      <c r="HOW4" s="615"/>
      <c r="HOX4" s="615"/>
      <c r="HOY4" s="615"/>
      <c r="HOZ4" s="615"/>
      <c r="HPA4" s="615"/>
      <c r="HPB4" s="615"/>
      <c r="HPC4" s="615"/>
      <c r="HPD4" s="615"/>
      <c r="HPE4" s="615"/>
      <c r="HPF4" s="615"/>
      <c r="HPG4" s="615"/>
      <c r="HPH4" s="615"/>
      <c r="HPI4" s="615"/>
      <c r="HPJ4" s="615"/>
      <c r="HPK4" s="615"/>
      <c r="HPL4" s="615"/>
      <c r="HPM4" s="615"/>
      <c r="HPN4" s="615"/>
      <c r="HPO4" s="615"/>
      <c r="HPP4" s="615"/>
      <c r="HPQ4" s="615"/>
      <c r="HPR4" s="615"/>
      <c r="HPS4" s="615"/>
      <c r="HPT4" s="615"/>
      <c r="HPU4" s="615"/>
      <c r="HPV4" s="615"/>
      <c r="HPW4" s="615"/>
      <c r="HPX4" s="615"/>
      <c r="HPY4" s="615"/>
      <c r="HPZ4" s="615"/>
      <c r="HQA4" s="615"/>
      <c r="HQB4" s="615"/>
      <c r="HQC4" s="615"/>
      <c r="HQD4" s="615"/>
      <c r="HQE4" s="615"/>
      <c r="HQF4" s="615"/>
      <c r="HQG4" s="615"/>
      <c r="HQH4" s="615"/>
      <c r="HQI4" s="615"/>
      <c r="HQJ4" s="615"/>
      <c r="HQK4" s="615"/>
      <c r="HQL4" s="615"/>
      <c r="HQM4" s="615"/>
      <c r="HQN4" s="615"/>
      <c r="HQO4" s="615"/>
      <c r="HQP4" s="615"/>
      <c r="HQQ4" s="615"/>
      <c r="HQR4" s="615"/>
      <c r="HQS4" s="615"/>
      <c r="HQT4" s="615"/>
      <c r="HQU4" s="615"/>
      <c r="HQV4" s="615"/>
      <c r="HQW4" s="615"/>
      <c r="HQX4" s="615"/>
      <c r="HQY4" s="615"/>
      <c r="HQZ4" s="615"/>
      <c r="HRA4" s="615"/>
      <c r="HRB4" s="615"/>
      <c r="HRC4" s="615"/>
      <c r="HRD4" s="615"/>
      <c r="HRE4" s="615"/>
      <c r="HRF4" s="615"/>
      <c r="HRG4" s="615"/>
      <c r="HRH4" s="615"/>
      <c r="HRI4" s="615"/>
      <c r="HRJ4" s="615"/>
      <c r="HRK4" s="615"/>
      <c r="HRL4" s="615"/>
      <c r="HRM4" s="615"/>
      <c r="HRN4" s="615"/>
      <c r="HRO4" s="615"/>
      <c r="HRP4" s="615"/>
      <c r="HRQ4" s="615"/>
      <c r="HRR4" s="615"/>
      <c r="HRS4" s="615"/>
      <c r="HRT4" s="615"/>
      <c r="HRU4" s="615"/>
      <c r="HRV4" s="615"/>
      <c r="HRW4" s="615"/>
      <c r="HRX4" s="615"/>
      <c r="HRY4" s="615"/>
      <c r="HRZ4" s="615"/>
      <c r="HSA4" s="615"/>
      <c r="HSB4" s="615"/>
      <c r="HSC4" s="615"/>
      <c r="HSD4" s="615"/>
      <c r="HSE4" s="615"/>
      <c r="HSF4" s="615"/>
      <c r="HSG4" s="615"/>
      <c r="HSH4" s="615"/>
      <c r="HSI4" s="615"/>
      <c r="HSJ4" s="615"/>
      <c r="HSK4" s="615"/>
      <c r="HSL4" s="615"/>
      <c r="HSM4" s="615"/>
      <c r="HSN4" s="615"/>
      <c r="HSO4" s="615"/>
      <c r="HSP4" s="615"/>
      <c r="HSQ4" s="615"/>
      <c r="HSR4" s="615"/>
      <c r="HSS4" s="615"/>
      <c r="HST4" s="615"/>
      <c r="HSU4" s="615"/>
      <c r="HSV4" s="615"/>
      <c r="HSW4" s="615"/>
      <c r="HSX4" s="615"/>
      <c r="HSY4" s="615"/>
      <c r="HSZ4" s="615"/>
      <c r="HTA4" s="615"/>
      <c r="HTB4" s="615"/>
      <c r="HTC4" s="615"/>
      <c r="HTD4" s="615"/>
      <c r="HTE4" s="615"/>
      <c r="HTF4" s="615"/>
      <c r="HTG4" s="615"/>
      <c r="HTH4" s="615"/>
      <c r="HTI4" s="615"/>
      <c r="HTJ4" s="615"/>
      <c r="HTK4" s="615"/>
      <c r="HTL4" s="615"/>
      <c r="HTM4" s="615"/>
      <c r="HTN4" s="615"/>
      <c r="HTO4" s="615"/>
      <c r="HTP4" s="615"/>
      <c r="HTQ4" s="615"/>
      <c r="HTR4" s="615"/>
      <c r="HTS4" s="615"/>
      <c r="HTT4" s="615"/>
      <c r="HTU4" s="615"/>
      <c r="HTV4" s="615"/>
      <c r="HTW4" s="615"/>
      <c r="HTX4" s="615"/>
      <c r="HTY4" s="615"/>
      <c r="HTZ4" s="615"/>
      <c r="HUA4" s="615"/>
      <c r="HUB4" s="615"/>
      <c r="HUC4" s="615"/>
      <c r="HUD4" s="615"/>
      <c r="HUE4" s="615"/>
      <c r="HUF4" s="615"/>
      <c r="HUG4" s="615"/>
      <c r="HUH4" s="615"/>
      <c r="HUI4" s="615"/>
      <c r="HUJ4" s="615"/>
      <c r="HUK4" s="615"/>
      <c r="HUL4" s="615"/>
      <c r="HUM4" s="615"/>
      <c r="HUN4" s="615"/>
      <c r="HUO4" s="615"/>
      <c r="HUP4" s="615"/>
      <c r="HUQ4" s="615"/>
      <c r="HUR4" s="615"/>
      <c r="HUS4" s="615"/>
      <c r="HUT4" s="615"/>
      <c r="HUU4" s="615"/>
      <c r="HUV4" s="615"/>
      <c r="HUW4" s="615"/>
      <c r="HUX4" s="615"/>
      <c r="HUY4" s="615"/>
      <c r="HUZ4" s="615"/>
      <c r="HVA4" s="615"/>
      <c r="HVB4" s="615"/>
      <c r="HVC4" s="615"/>
      <c r="HVD4" s="615"/>
      <c r="HVE4" s="615"/>
      <c r="HVF4" s="615"/>
      <c r="HVG4" s="615"/>
      <c r="HVH4" s="615"/>
      <c r="HVI4" s="615"/>
      <c r="HVJ4" s="615"/>
      <c r="HVK4" s="615"/>
      <c r="HVL4" s="615"/>
      <c r="HVM4" s="615"/>
      <c r="HVN4" s="615"/>
      <c r="HVO4" s="615"/>
      <c r="HVP4" s="615"/>
      <c r="HVQ4" s="615"/>
      <c r="HVR4" s="615"/>
      <c r="HVS4" s="615"/>
      <c r="HVT4" s="615"/>
      <c r="HVU4" s="615"/>
      <c r="HVV4" s="615"/>
      <c r="HVW4" s="615"/>
      <c r="HVX4" s="615"/>
      <c r="HVY4" s="615"/>
      <c r="HVZ4" s="615"/>
      <c r="HWA4" s="615"/>
      <c r="HWB4" s="615"/>
      <c r="HWC4" s="615"/>
      <c r="HWD4" s="615"/>
      <c r="HWE4" s="615"/>
      <c r="HWF4" s="615"/>
      <c r="HWG4" s="615"/>
      <c r="HWH4" s="615"/>
      <c r="HWI4" s="615"/>
      <c r="HWJ4" s="615"/>
      <c r="HWK4" s="615"/>
      <c r="HWL4" s="615"/>
      <c r="HWM4" s="615"/>
      <c r="HWN4" s="615"/>
      <c r="HWO4" s="615"/>
      <c r="HWP4" s="615"/>
      <c r="HWQ4" s="615"/>
      <c r="HWR4" s="615"/>
      <c r="HWS4" s="615"/>
      <c r="HWT4" s="615"/>
      <c r="HWU4" s="615"/>
      <c r="HWV4" s="615"/>
      <c r="HWW4" s="615"/>
      <c r="HWX4" s="615"/>
      <c r="HWY4" s="615"/>
      <c r="HWZ4" s="615"/>
      <c r="HXA4" s="615"/>
      <c r="HXB4" s="615"/>
      <c r="HXC4" s="615"/>
      <c r="HXD4" s="615"/>
      <c r="HXE4" s="615"/>
      <c r="HXF4" s="615"/>
      <c r="HXG4" s="615"/>
      <c r="HXH4" s="615"/>
      <c r="HXI4" s="615"/>
      <c r="HXJ4" s="615"/>
      <c r="HXK4" s="615"/>
      <c r="HXL4" s="615"/>
      <c r="HXM4" s="615"/>
      <c r="HXN4" s="615"/>
      <c r="HXO4" s="615"/>
      <c r="HXP4" s="615"/>
      <c r="HXQ4" s="615"/>
      <c r="HXR4" s="615"/>
      <c r="HXS4" s="615"/>
      <c r="HXT4" s="615"/>
      <c r="HXU4" s="615"/>
      <c r="HXV4" s="615"/>
      <c r="HXW4" s="615"/>
      <c r="HXX4" s="615"/>
      <c r="HXY4" s="615"/>
      <c r="HXZ4" s="615"/>
      <c r="HYA4" s="615"/>
      <c r="HYB4" s="615"/>
      <c r="HYC4" s="615"/>
      <c r="HYD4" s="615"/>
      <c r="HYE4" s="615"/>
      <c r="HYF4" s="615"/>
      <c r="HYG4" s="615"/>
      <c r="HYH4" s="615"/>
      <c r="HYI4" s="615"/>
      <c r="HYJ4" s="615"/>
      <c r="HYK4" s="615"/>
      <c r="HYL4" s="615"/>
      <c r="HYM4" s="615"/>
      <c r="HYN4" s="615"/>
      <c r="HYO4" s="615"/>
      <c r="HYP4" s="615"/>
      <c r="HYQ4" s="615"/>
      <c r="HYR4" s="615"/>
      <c r="HYS4" s="615"/>
      <c r="HYT4" s="615"/>
      <c r="HYU4" s="615"/>
      <c r="HYV4" s="615"/>
      <c r="HYW4" s="615"/>
      <c r="HYX4" s="615"/>
      <c r="HYY4" s="615"/>
      <c r="HYZ4" s="615"/>
      <c r="HZA4" s="615"/>
      <c r="HZB4" s="615"/>
      <c r="HZC4" s="615"/>
      <c r="HZD4" s="615"/>
      <c r="HZE4" s="615"/>
      <c r="HZF4" s="615"/>
      <c r="HZG4" s="615"/>
      <c r="HZH4" s="615"/>
      <c r="HZI4" s="615"/>
      <c r="HZJ4" s="615"/>
      <c r="HZK4" s="615"/>
      <c r="HZL4" s="615"/>
      <c r="HZM4" s="615"/>
      <c r="HZN4" s="615"/>
      <c r="HZO4" s="615"/>
      <c r="HZP4" s="615"/>
      <c r="HZQ4" s="615"/>
      <c r="HZR4" s="615"/>
      <c r="HZS4" s="615"/>
      <c r="HZT4" s="615"/>
      <c r="HZU4" s="615"/>
      <c r="HZV4" s="615"/>
      <c r="HZW4" s="615"/>
      <c r="HZX4" s="615"/>
      <c r="HZY4" s="615"/>
      <c r="HZZ4" s="615"/>
      <c r="IAA4" s="615"/>
      <c r="IAB4" s="615"/>
      <c r="IAC4" s="615"/>
      <c r="IAD4" s="615"/>
      <c r="IAE4" s="615"/>
      <c r="IAF4" s="615"/>
      <c r="IAG4" s="615"/>
      <c r="IAH4" s="615"/>
      <c r="IAI4" s="615"/>
      <c r="IAJ4" s="615"/>
      <c r="IAK4" s="615"/>
      <c r="IAL4" s="615"/>
      <c r="IAM4" s="615"/>
      <c r="IAN4" s="615"/>
      <c r="IAO4" s="615"/>
      <c r="IAP4" s="615"/>
      <c r="IAQ4" s="615"/>
      <c r="IAR4" s="615"/>
      <c r="IAS4" s="615"/>
      <c r="IAT4" s="615"/>
      <c r="IAU4" s="615"/>
      <c r="IAV4" s="615"/>
      <c r="IAW4" s="615"/>
      <c r="IAX4" s="615"/>
      <c r="IAY4" s="615"/>
      <c r="IAZ4" s="615"/>
      <c r="IBA4" s="615"/>
      <c r="IBB4" s="615"/>
      <c r="IBC4" s="615"/>
      <c r="IBD4" s="615"/>
      <c r="IBE4" s="615"/>
      <c r="IBF4" s="615"/>
      <c r="IBG4" s="615"/>
      <c r="IBH4" s="615"/>
      <c r="IBI4" s="615"/>
      <c r="IBJ4" s="615"/>
      <c r="IBK4" s="615"/>
      <c r="IBL4" s="615"/>
      <c r="IBM4" s="615"/>
      <c r="IBN4" s="615"/>
      <c r="IBO4" s="615"/>
      <c r="IBP4" s="615"/>
      <c r="IBQ4" s="615"/>
      <c r="IBR4" s="615"/>
      <c r="IBS4" s="615"/>
      <c r="IBT4" s="615"/>
      <c r="IBU4" s="615"/>
      <c r="IBV4" s="615"/>
      <c r="IBW4" s="615"/>
      <c r="IBX4" s="615"/>
      <c r="IBY4" s="615"/>
      <c r="IBZ4" s="615"/>
      <c r="ICA4" s="615"/>
      <c r="ICB4" s="615"/>
      <c r="ICC4" s="615"/>
      <c r="ICD4" s="615"/>
      <c r="ICE4" s="615"/>
      <c r="ICF4" s="615"/>
      <c r="ICG4" s="615"/>
      <c r="ICH4" s="615"/>
      <c r="ICI4" s="615"/>
      <c r="ICJ4" s="615"/>
      <c r="ICK4" s="615"/>
      <c r="ICL4" s="615"/>
      <c r="ICM4" s="615"/>
      <c r="ICN4" s="615"/>
      <c r="ICO4" s="615"/>
      <c r="ICP4" s="615"/>
      <c r="ICQ4" s="615"/>
      <c r="ICR4" s="615"/>
      <c r="ICS4" s="615"/>
      <c r="ICT4" s="615"/>
      <c r="ICU4" s="615"/>
      <c r="ICV4" s="615"/>
      <c r="ICW4" s="615"/>
      <c r="ICX4" s="615"/>
      <c r="ICY4" s="615"/>
      <c r="ICZ4" s="615"/>
      <c r="IDA4" s="615"/>
      <c r="IDB4" s="615"/>
      <c r="IDC4" s="615"/>
      <c r="IDD4" s="615"/>
      <c r="IDE4" s="615"/>
      <c r="IDF4" s="615"/>
      <c r="IDG4" s="615"/>
      <c r="IDH4" s="615"/>
      <c r="IDI4" s="615"/>
      <c r="IDJ4" s="615"/>
      <c r="IDK4" s="615"/>
      <c r="IDL4" s="615"/>
      <c r="IDM4" s="615"/>
      <c r="IDN4" s="615"/>
      <c r="IDO4" s="615"/>
      <c r="IDP4" s="615"/>
      <c r="IDQ4" s="615"/>
      <c r="IDR4" s="615"/>
      <c r="IDS4" s="615"/>
      <c r="IDT4" s="615"/>
      <c r="IDU4" s="615"/>
      <c r="IDV4" s="615"/>
      <c r="IDW4" s="615"/>
      <c r="IDX4" s="615"/>
      <c r="IDY4" s="615"/>
      <c r="IDZ4" s="615"/>
      <c r="IEA4" s="615"/>
      <c r="IEB4" s="615"/>
      <c r="IEC4" s="615"/>
      <c r="IED4" s="615"/>
      <c r="IEE4" s="615"/>
      <c r="IEF4" s="615"/>
      <c r="IEG4" s="615"/>
      <c r="IEH4" s="615"/>
      <c r="IEI4" s="615"/>
      <c r="IEJ4" s="615"/>
      <c r="IEK4" s="615"/>
      <c r="IEL4" s="615"/>
      <c r="IEM4" s="615"/>
      <c r="IEN4" s="615"/>
      <c r="IEO4" s="615"/>
      <c r="IEP4" s="615"/>
      <c r="IEQ4" s="615"/>
      <c r="IER4" s="615"/>
      <c r="IES4" s="615"/>
      <c r="IET4" s="615"/>
      <c r="IEU4" s="615"/>
      <c r="IEV4" s="615"/>
      <c r="IEW4" s="615"/>
      <c r="IEX4" s="615"/>
      <c r="IEY4" s="615"/>
      <c r="IEZ4" s="615"/>
      <c r="IFA4" s="615"/>
      <c r="IFB4" s="615"/>
      <c r="IFC4" s="615"/>
      <c r="IFD4" s="615"/>
      <c r="IFE4" s="615"/>
      <c r="IFF4" s="615"/>
      <c r="IFG4" s="615"/>
      <c r="IFH4" s="615"/>
      <c r="IFI4" s="615"/>
      <c r="IFJ4" s="615"/>
      <c r="IFK4" s="615"/>
      <c r="IFL4" s="615"/>
      <c r="IFM4" s="615"/>
      <c r="IFN4" s="615"/>
      <c r="IFO4" s="615"/>
      <c r="IFP4" s="615"/>
      <c r="IFQ4" s="615"/>
      <c r="IFR4" s="615"/>
      <c r="IFS4" s="615"/>
      <c r="IFT4" s="615"/>
      <c r="IFU4" s="615"/>
      <c r="IFV4" s="615"/>
      <c r="IFW4" s="615"/>
      <c r="IFX4" s="615"/>
      <c r="IFY4" s="615"/>
      <c r="IFZ4" s="615"/>
      <c r="IGA4" s="615"/>
      <c r="IGB4" s="615"/>
      <c r="IGC4" s="615"/>
      <c r="IGD4" s="615"/>
      <c r="IGE4" s="615"/>
      <c r="IGF4" s="615"/>
      <c r="IGG4" s="615"/>
      <c r="IGH4" s="615"/>
      <c r="IGI4" s="615"/>
      <c r="IGJ4" s="615"/>
      <c r="IGK4" s="615"/>
      <c r="IGL4" s="615"/>
      <c r="IGM4" s="615"/>
      <c r="IGN4" s="615"/>
      <c r="IGO4" s="615"/>
      <c r="IGP4" s="615"/>
      <c r="IGQ4" s="615"/>
      <c r="IGR4" s="615"/>
      <c r="IGS4" s="615"/>
      <c r="IGT4" s="615"/>
      <c r="IGU4" s="615"/>
      <c r="IGV4" s="615"/>
      <c r="IGW4" s="615"/>
      <c r="IGX4" s="615"/>
      <c r="IGY4" s="615"/>
      <c r="IGZ4" s="615"/>
      <c r="IHA4" s="615"/>
      <c r="IHB4" s="615"/>
      <c r="IHC4" s="615"/>
      <c r="IHD4" s="615"/>
      <c r="IHE4" s="615"/>
      <c r="IHF4" s="615"/>
      <c r="IHG4" s="615"/>
      <c r="IHH4" s="615"/>
      <c r="IHI4" s="615"/>
      <c r="IHJ4" s="615"/>
      <c r="IHK4" s="615"/>
      <c r="IHL4" s="615"/>
      <c r="IHM4" s="615"/>
      <c r="IHN4" s="615"/>
      <c r="IHO4" s="615"/>
      <c r="IHP4" s="615"/>
      <c r="IHQ4" s="615"/>
      <c r="IHR4" s="615"/>
      <c r="IHS4" s="615"/>
      <c r="IHT4" s="615"/>
      <c r="IHU4" s="615"/>
      <c r="IHV4" s="615"/>
      <c r="IHW4" s="615"/>
      <c r="IHX4" s="615"/>
      <c r="IHY4" s="615"/>
      <c r="IHZ4" s="615"/>
      <c r="IIA4" s="615"/>
      <c r="IIB4" s="615"/>
      <c r="IIC4" s="615"/>
      <c r="IID4" s="615"/>
      <c r="IIE4" s="615"/>
      <c r="IIF4" s="615"/>
      <c r="IIG4" s="615"/>
      <c r="IIH4" s="615"/>
      <c r="III4" s="615"/>
      <c r="IIJ4" s="615"/>
      <c r="IIK4" s="615"/>
      <c r="IIL4" s="615"/>
      <c r="IIM4" s="615"/>
      <c r="IIN4" s="615"/>
      <c r="IIO4" s="615"/>
      <c r="IIP4" s="615"/>
      <c r="IIQ4" s="615"/>
      <c r="IIR4" s="615"/>
      <c r="IIS4" s="615"/>
      <c r="IIT4" s="615"/>
      <c r="IIU4" s="615"/>
      <c r="IIV4" s="615"/>
      <c r="IIW4" s="615"/>
      <c r="IIX4" s="615"/>
      <c r="IIY4" s="615"/>
      <c r="IIZ4" s="615"/>
      <c r="IJA4" s="615"/>
      <c r="IJB4" s="615"/>
      <c r="IJC4" s="615"/>
      <c r="IJD4" s="615"/>
      <c r="IJE4" s="615"/>
      <c r="IJF4" s="615"/>
      <c r="IJG4" s="615"/>
      <c r="IJH4" s="615"/>
      <c r="IJI4" s="615"/>
      <c r="IJJ4" s="615"/>
      <c r="IJK4" s="615"/>
      <c r="IJL4" s="615"/>
      <c r="IJM4" s="615"/>
      <c r="IJN4" s="615"/>
      <c r="IJO4" s="615"/>
      <c r="IJP4" s="615"/>
      <c r="IJQ4" s="615"/>
      <c r="IJR4" s="615"/>
      <c r="IJS4" s="615"/>
      <c r="IJT4" s="615"/>
      <c r="IJU4" s="615"/>
      <c r="IJV4" s="615"/>
      <c r="IJW4" s="615"/>
      <c r="IJX4" s="615"/>
      <c r="IJY4" s="615"/>
      <c r="IJZ4" s="615"/>
      <c r="IKA4" s="615"/>
      <c r="IKB4" s="615"/>
      <c r="IKC4" s="615"/>
      <c r="IKD4" s="615"/>
      <c r="IKE4" s="615"/>
      <c r="IKF4" s="615"/>
      <c r="IKG4" s="615"/>
      <c r="IKH4" s="615"/>
      <c r="IKI4" s="615"/>
      <c r="IKJ4" s="615"/>
      <c r="IKK4" s="615"/>
      <c r="IKL4" s="615"/>
      <c r="IKM4" s="615"/>
      <c r="IKN4" s="615"/>
      <c r="IKO4" s="615"/>
      <c r="IKP4" s="615"/>
      <c r="IKQ4" s="615"/>
      <c r="IKR4" s="615"/>
      <c r="IKS4" s="615"/>
      <c r="IKT4" s="615"/>
      <c r="IKU4" s="615"/>
      <c r="IKV4" s="615"/>
      <c r="IKW4" s="615"/>
      <c r="IKX4" s="615"/>
      <c r="IKY4" s="615"/>
      <c r="IKZ4" s="615"/>
      <c r="ILA4" s="615"/>
      <c r="ILB4" s="615"/>
      <c r="ILC4" s="615"/>
      <c r="ILD4" s="615"/>
      <c r="ILE4" s="615"/>
      <c r="ILF4" s="615"/>
      <c r="ILG4" s="615"/>
      <c r="ILH4" s="615"/>
      <c r="ILI4" s="615"/>
      <c r="ILJ4" s="615"/>
      <c r="ILK4" s="615"/>
      <c r="ILL4" s="615"/>
      <c r="ILM4" s="615"/>
      <c r="ILN4" s="615"/>
      <c r="ILO4" s="615"/>
      <c r="ILP4" s="615"/>
      <c r="ILQ4" s="615"/>
      <c r="ILR4" s="615"/>
      <c r="ILS4" s="615"/>
      <c r="ILT4" s="615"/>
      <c r="ILU4" s="615"/>
      <c r="ILV4" s="615"/>
      <c r="ILW4" s="615"/>
      <c r="ILX4" s="615"/>
      <c r="ILY4" s="615"/>
      <c r="ILZ4" s="615"/>
      <c r="IMA4" s="615"/>
      <c r="IMB4" s="615"/>
      <c r="IMC4" s="615"/>
      <c r="IMD4" s="615"/>
      <c r="IME4" s="615"/>
      <c r="IMF4" s="615"/>
      <c r="IMG4" s="615"/>
      <c r="IMH4" s="615"/>
      <c r="IMI4" s="615"/>
      <c r="IMJ4" s="615"/>
      <c r="IMK4" s="615"/>
      <c r="IML4" s="615"/>
      <c r="IMM4" s="615"/>
      <c r="IMN4" s="615"/>
      <c r="IMO4" s="615"/>
      <c r="IMP4" s="615"/>
      <c r="IMQ4" s="615"/>
      <c r="IMR4" s="615"/>
      <c r="IMS4" s="615"/>
      <c r="IMT4" s="615"/>
      <c r="IMU4" s="615"/>
      <c r="IMV4" s="615"/>
      <c r="IMW4" s="615"/>
      <c r="IMX4" s="615"/>
      <c r="IMY4" s="615"/>
      <c r="IMZ4" s="615"/>
      <c r="INA4" s="615"/>
      <c r="INB4" s="615"/>
      <c r="INC4" s="615"/>
      <c r="IND4" s="615"/>
      <c r="INE4" s="615"/>
      <c r="INF4" s="615"/>
      <c r="ING4" s="615"/>
      <c r="INH4" s="615"/>
      <c r="INI4" s="615"/>
      <c r="INJ4" s="615"/>
      <c r="INK4" s="615"/>
      <c r="INL4" s="615"/>
      <c r="INM4" s="615"/>
      <c r="INN4" s="615"/>
      <c r="INO4" s="615"/>
      <c r="INP4" s="615"/>
      <c r="INQ4" s="615"/>
      <c r="INR4" s="615"/>
      <c r="INS4" s="615"/>
      <c r="INT4" s="615"/>
      <c r="INU4" s="615"/>
      <c r="INV4" s="615"/>
      <c r="INW4" s="615"/>
      <c r="INX4" s="615"/>
      <c r="INY4" s="615"/>
      <c r="INZ4" s="615"/>
      <c r="IOA4" s="615"/>
      <c r="IOB4" s="615"/>
      <c r="IOC4" s="615"/>
      <c r="IOD4" s="615"/>
      <c r="IOE4" s="615"/>
      <c r="IOF4" s="615"/>
      <c r="IOG4" s="615"/>
      <c r="IOH4" s="615"/>
      <c r="IOI4" s="615"/>
      <c r="IOJ4" s="615"/>
      <c r="IOK4" s="615"/>
      <c r="IOL4" s="615"/>
      <c r="IOM4" s="615"/>
      <c r="ION4" s="615"/>
      <c r="IOO4" s="615"/>
      <c r="IOP4" s="615"/>
      <c r="IOQ4" s="615"/>
      <c r="IOR4" s="615"/>
      <c r="IOS4" s="615"/>
      <c r="IOT4" s="615"/>
      <c r="IOU4" s="615"/>
      <c r="IOV4" s="615"/>
      <c r="IOW4" s="615"/>
      <c r="IOX4" s="615"/>
      <c r="IOY4" s="615"/>
      <c r="IOZ4" s="615"/>
      <c r="IPA4" s="615"/>
      <c r="IPB4" s="615"/>
      <c r="IPC4" s="615"/>
      <c r="IPD4" s="615"/>
      <c r="IPE4" s="615"/>
      <c r="IPF4" s="615"/>
      <c r="IPG4" s="615"/>
      <c r="IPH4" s="615"/>
      <c r="IPI4" s="615"/>
      <c r="IPJ4" s="615"/>
      <c r="IPK4" s="615"/>
      <c r="IPL4" s="615"/>
      <c r="IPM4" s="615"/>
      <c r="IPN4" s="615"/>
      <c r="IPO4" s="615"/>
      <c r="IPP4" s="615"/>
      <c r="IPQ4" s="615"/>
      <c r="IPR4" s="615"/>
      <c r="IPS4" s="615"/>
      <c r="IPT4" s="615"/>
      <c r="IPU4" s="615"/>
      <c r="IPV4" s="615"/>
      <c r="IPW4" s="615"/>
      <c r="IPX4" s="615"/>
      <c r="IPY4" s="615"/>
      <c r="IPZ4" s="615"/>
      <c r="IQA4" s="615"/>
      <c r="IQB4" s="615"/>
      <c r="IQC4" s="615"/>
      <c r="IQD4" s="615"/>
      <c r="IQE4" s="615"/>
      <c r="IQF4" s="615"/>
      <c r="IQG4" s="615"/>
      <c r="IQH4" s="615"/>
      <c r="IQI4" s="615"/>
      <c r="IQJ4" s="615"/>
      <c r="IQK4" s="615"/>
      <c r="IQL4" s="615"/>
      <c r="IQM4" s="615"/>
      <c r="IQN4" s="615"/>
      <c r="IQO4" s="615"/>
      <c r="IQP4" s="615"/>
      <c r="IQQ4" s="615"/>
      <c r="IQR4" s="615"/>
      <c r="IQS4" s="615"/>
      <c r="IQT4" s="615"/>
      <c r="IQU4" s="615"/>
      <c r="IQV4" s="615"/>
      <c r="IQW4" s="615"/>
      <c r="IQX4" s="615"/>
      <c r="IQY4" s="615"/>
      <c r="IQZ4" s="615"/>
      <c r="IRA4" s="615"/>
      <c r="IRB4" s="615"/>
      <c r="IRC4" s="615"/>
      <c r="IRD4" s="615"/>
      <c r="IRE4" s="615"/>
      <c r="IRF4" s="615"/>
      <c r="IRG4" s="615"/>
      <c r="IRH4" s="615"/>
      <c r="IRI4" s="615"/>
      <c r="IRJ4" s="615"/>
      <c r="IRK4" s="615"/>
      <c r="IRL4" s="615"/>
      <c r="IRM4" s="615"/>
      <c r="IRN4" s="615"/>
      <c r="IRO4" s="615"/>
      <c r="IRP4" s="615"/>
      <c r="IRQ4" s="615"/>
      <c r="IRR4" s="615"/>
      <c r="IRS4" s="615"/>
      <c r="IRT4" s="615"/>
      <c r="IRU4" s="615"/>
      <c r="IRV4" s="615"/>
      <c r="IRW4" s="615"/>
      <c r="IRX4" s="615"/>
      <c r="IRY4" s="615"/>
      <c r="IRZ4" s="615"/>
      <c r="ISA4" s="615"/>
      <c r="ISB4" s="615"/>
      <c r="ISC4" s="615"/>
      <c r="ISD4" s="615"/>
      <c r="ISE4" s="615"/>
      <c r="ISF4" s="615"/>
      <c r="ISG4" s="615"/>
      <c r="ISH4" s="615"/>
      <c r="ISI4" s="615"/>
      <c r="ISJ4" s="615"/>
      <c r="ISK4" s="615"/>
      <c r="ISL4" s="615"/>
      <c r="ISM4" s="615"/>
      <c r="ISN4" s="615"/>
      <c r="ISO4" s="615"/>
      <c r="ISP4" s="615"/>
      <c r="ISQ4" s="615"/>
      <c r="ISR4" s="615"/>
      <c r="ISS4" s="615"/>
      <c r="IST4" s="615"/>
      <c r="ISU4" s="615"/>
      <c r="ISV4" s="615"/>
      <c r="ISW4" s="615"/>
      <c r="ISX4" s="615"/>
      <c r="ISY4" s="615"/>
      <c r="ISZ4" s="615"/>
      <c r="ITA4" s="615"/>
      <c r="ITB4" s="615"/>
      <c r="ITC4" s="615"/>
      <c r="ITD4" s="615"/>
      <c r="ITE4" s="615"/>
      <c r="ITF4" s="615"/>
      <c r="ITG4" s="615"/>
      <c r="ITH4" s="615"/>
      <c r="ITI4" s="615"/>
      <c r="ITJ4" s="615"/>
      <c r="ITK4" s="615"/>
      <c r="ITL4" s="615"/>
      <c r="ITM4" s="615"/>
      <c r="ITN4" s="615"/>
      <c r="ITO4" s="615"/>
      <c r="ITP4" s="615"/>
      <c r="ITQ4" s="615"/>
      <c r="ITR4" s="615"/>
      <c r="ITS4" s="615"/>
      <c r="ITT4" s="615"/>
      <c r="ITU4" s="615"/>
      <c r="ITV4" s="615"/>
      <c r="ITW4" s="615"/>
      <c r="ITX4" s="615"/>
      <c r="ITY4" s="615"/>
      <c r="ITZ4" s="615"/>
      <c r="IUA4" s="615"/>
      <c r="IUB4" s="615"/>
      <c r="IUC4" s="615"/>
      <c r="IUD4" s="615"/>
      <c r="IUE4" s="615"/>
      <c r="IUF4" s="615"/>
      <c r="IUG4" s="615"/>
      <c r="IUH4" s="615"/>
      <c r="IUI4" s="615"/>
      <c r="IUJ4" s="615"/>
      <c r="IUK4" s="615"/>
      <c r="IUL4" s="615"/>
      <c r="IUM4" s="615"/>
      <c r="IUN4" s="615"/>
      <c r="IUO4" s="615"/>
      <c r="IUP4" s="615"/>
      <c r="IUQ4" s="615"/>
      <c r="IUR4" s="615"/>
      <c r="IUS4" s="615"/>
      <c r="IUT4" s="615"/>
      <c r="IUU4" s="615"/>
      <c r="IUV4" s="615"/>
      <c r="IUW4" s="615"/>
      <c r="IUX4" s="615"/>
      <c r="IUY4" s="615"/>
      <c r="IUZ4" s="615"/>
      <c r="IVA4" s="615"/>
      <c r="IVB4" s="615"/>
      <c r="IVC4" s="615"/>
      <c r="IVD4" s="615"/>
      <c r="IVE4" s="615"/>
      <c r="IVF4" s="615"/>
      <c r="IVG4" s="615"/>
      <c r="IVH4" s="615"/>
      <c r="IVI4" s="615"/>
      <c r="IVJ4" s="615"/>
      <c r="IVK4" s="615"/>
      <c r="IVL4" s="615"/>
      <c r="IVM4" s="615"/>
      <c r="IVN4" s="615"/>
      <c r="IVO4" s="615"/>
      <c r="IVP4" s="615"/>
      <c r="IVQ4" s="615"/>
      <c r="IVR4" s="615"/>
      <c r="IVS4" s="615"/>
      <c r="IVT4" s="615"/>
      <c r="IVU4" s="615"/>
      <c r="IVV4" s="615"/>
      <c r="IVW4" s="615"/>
      <c r="IVX4" s="615"/>
      <c r="IVY4" s="615"/>
      <c r="IVZ4" s="615"/>
      <c r="IWA4" s="615"/>
      <c r="IWB4" s="615"/>
      <c r="IWC4" s="615"/>
      <c r="IWD4" s="615"/>
      <c r="IWE4" s="615"/>
      <c r="IWF4" s="615"/>
      <c r="IWG4" s="615"/>
      <c r="IWH4" s="615"/>
      <c r="IWI4" s="615"/>
      <c r="IWJ4" s="615"/>
      <c r="IWK4" s="615"/>
      <c r="IWL4" s="615"/>
      <c r="IWM4" s="615"/>
      <c r="IWN4" s="615"/>
      <c r="IWO4" s="615"/>
      <c r="IWP4" s="615"/>
      <c r="IWQ4" s="615"/>
      <c r="IWR4" s="615"/>
      <c r="IWS4" s="615"/>
      <c r="IWT4" s="615"/>
      <c r="IWU4" s="615"/>
      <c r="IWV4" s="615"/>
      <c r="IWW4" s="615"/>
      <c r="IWX4" s="615"/>
      <c r="IWY4" s="615"/>
      <c r="IWZ4" s="615"/>
      <c r="IXA4" s="615"/>
      <c r="IXB4" s="615"/>
      <c r="IXC4" s="615"/>
      <c r="IXD4" s="615"/>
      <c r="IXE4" s="615"/>
      <c r="IXF4" s="615"/>
      <c r="IXG4" s="615"/>
      <c r="IXH4" s="615"/>
      <c r="IXI4" s="615"/>
      <c r="IXJ4" s="615"/>
      <c r="IXK4" s="615"/>
      <c r="IXL4" s="615"/>
      <c r="IXM4" s="615"/>
      <c r="IXN4" s="615"/>
      <c r="IXO4" s="615"/>
      <c r="IXP4" s="615"/>
      <c r="IXQ4" s="615"/>
      <c r="IXR4" s="615"/>
      <c r="IXS4" s="615"/>
      <c r="IXT4" s="615"/>
      <c r="IXU4" s="615"/>
      <c r="IXV4" s="615"/>
      <c r="IXW4" s="615"/>
      <c r="IXX4" s="615"/>
      <c r="IXY4" s="615"/>
      <c r="IXZ4" s="615"/>
      <c r="IYA4" s="615"/>
      <c r="IYB4" s="615"/>
      <c r="IYC4" s="615"/>
      <c r="IYD4" s="615"/>
      <c r="IYE4" s="615"/>
      <c r="IYF4" s="615"/>
      <c r="IYG4" s="615"/>
      <c r="IYH4" s="615"/>
      <c r="IYI4" s="615"/>
      <c r="IYJ4" s="615"/>
      <c r="IYK4" s="615"/>
      <c r="IYL4" s="615"/>
      <c r="IYM4" s="615"/>
      <c r="IYN4" s="615"/>
      <c r="IYO4" s="615"/>
      <c r="IYP4" s="615"/>
      <c r="IYQ4" s="615"/>
      <c r="IYR4" s="615"/>
      <c r="IYS4" s="615"/>
      <c r="IYT4" s="615"/>
      <c r="IYU4" s="615"/>
      <c r="IYV4" s="615"/>
      <c r="IYW4" s="615"/>
      <c r="IYX4" s="615"/>
      <c r="IYY4" s="615"/>
      <c r="IYZ4" s="615"/>
      <c r="IZA4" s="615"/>
      <c r="IZB4" s="615"/>
      <c r="IZC4" s="615"/>
      <c r="IZD4" s="615"/>
      <c r="IZE4" s="615"/>
      <c r="IZF4" s="615"/>
      <c r="IZG4" s="615"/>
      <c r="IZH4" s="615"/>
      <c r="IZI4" s="615"/>
      <c r="IZJ4" s="615"/>
      <c r="IZK4" s="615"/>
      <c r="IZL4" s="615"/>
      <c r="IZM4" s="615"/>
      <c r="IZN4" s="615"/>
      <c r="IZO4" s="615"/>
      <c r="IZP4" s="615"/>
      <c r="IZQ4" s="615"/>
      <c r="IZR4" s="615"/>
      <c r="IZS4" s="615"/>
      <c r="IZT4" s="615"/>
      <c r="IZU4" s="615"/>
      <c r="IZV4" s="615"/>
      <c r="IZW4" s="615"/>
      <c r="IZX4" s="615"/>
      <c r="IZY4" s="615"/>
      <c r="IZZ4" s="615"/>
      <c r="JAA4" s="615"/>
      <c r="JAB4" s="615"/>
      <c r="JAC4" s="615"/>
      <c r="JAD4" s="615"/>
      <c r="JAE4" s="615"/>
      <c r="JAF4" s="615"/>
      <c r="JAG4" s="615"/>
      <c r="JAH4" s="615"/>
      <c r="JAI4" s="615"/>
      <c r="JAJ4" s="615"/>
      <c r="JAK4" s="615"/>
      <c r="JAL4" s="615"/>
      <c r="JAM4" s="615"/>
      <c r="JAN4" s="615"/>
      <c r="JAO4" s="615"/>
      <c r="JAP4" s="615"/>
      <c r="JAQ4" s="615"/>
      <c r="JAR4" s="615"/>
      <c r="JAS4" s="615"/>
      <c r="JAT4" s="615"/>
      <c r="JAU4" s="615"/>
      <c r="JAV4" s="615"/>
      <c r="JAW4" s="615"/>
      <c r="JAX4" s="615"/>
      <c r="JAY4" s="615"/>
      <c r="JAZ4" s="615"/>
      <c r="JBA4" s="615"/>
      <c r="JBB4" s="615"/>
      <c r="JBC4" s="615"/>
      <c r="JBD4" s="615"/>
      <c r="JBE4" s="615"/>
      <c r="JBF4" s="615"/>
      <c r="JBG4" s="615"/>
      <c r="JBH4" s="615"/>
      <c r="JBI4" s="615"/>
      <c r="JBJ4" s="615"/>
      <c r="JBK4" s="615"/>
      <c r="JBL4" s="615"/>
      <c r="JBM4" s="615"/>
      <c r="JBN4" s="615"/>
      <c r="JBO4" s="615"/>
      <c r="JBP4" s="615"/>
      <c r="JBQ4" s="615"/>
      <c r="JBR4" s="615"/>
      <c r="JBS4" s="615"/>
      <c r="JBT4" s="615"/>
      <c r="JBU4" s="615"/>
      <c r="JBV4" s="615"/>
      <c r="JBW4" s="615"/>
      <c r="JBX4" s="615"/>
      <c r="JBY4" s="615"/>
      <c r="JBZ4" s="615"/>
      <c r="JCA4" s="615"/>
      <c r="JCB4" s="615"/>
      <c r="JCC4" s="615"/>
      <c r="JCD4" s="615"/>
      <c r="JCE4" s="615"/>
      <c r="JCF4" s="615"/>
      <c r="JCG4" s="615"/>
      <c r="JCH4" s="615"/>
      <c r="JCI4" s="615"/>
      <c r="JCJ4" s="615"/>
      <c r="JCK4" s="615"/>
      <c r="JCL4" s="615"/>
      <c r="JCM4" s="615"/>
      <c r="JCN4" s="615"/>
      <c r="JCO4" s="615"/>
      <c r="JCP4" s="615"/>
      <c r="JCQ4" s="615"/>
      <c r="JCR4" s="615"/>
      <c r="JCS4" s="615"/>
      <c r="JCT4" s="615"/>
      <c r="JCU4" s="615"/>
      <c r="JCV4" s="615"/>
      <c r="JCW4" s="615"/>
      <c r="JCX4" s="615"/>
      <c r="JCY4" s="615"/>
      <c r="JCZ4" s="615"/>
      <c r="JDA4" s="615"/>
      <c r="JDB4" s="615"/>
      <c r="JDC4" s="615"/>
      <c r="JDD4" s="615"/>
      <c r="JDE4" s="615"/>
      <c r="JDF4" s="615"/>
      <c r="JDG4" s="615"/>
      <c r="JDH4" s="615"/>
      <c r="JDI4" s="615"/>
      <c r="JDJ4" s="615"/>
      <c r="JDK4" s="615"/>
      <c r="JDL4" s="615"/>
      <c r="JDM4" s="615"/>
      <c r="JDN4" s="615"/>
      <c r="JDO4" s="615"/>
      <c r="JDP4" s="615"/>
      <c r="JDQ4" s="615"/>
      <c r="JDR4" s="615"/>
      <c r="JDS4" s="615"/>
      <c r="JDT4" s="615"/>
      <c r="JDU4" s="615"/>
      <c r="JDV4" s="615"/>
      <c r="JDW4" s="615"/>
      <c r="JDX4" s="615"/>
      <c r="JDY4" s="615"/>
      <c r="JDZ4" s="615"/>
      <c r="JEA4" s="615"/>
      <c r="JEB4" s="615"/>
      <c r="JEC4" s="615"/>
      <c r="JED4" s="615"/>
      <c r="JEE4" s="615"/>
      <c r="JEF4" s="615"/>
      <c r="JEG4" s="615"/>
      <c r="JEH4" s="615"/>
      <c r="JEI4" s="615"/>
      <c r="JEJ4" s="615"/>
      <c r="JEK4" s="615"/>
      <c r="JEL4" s="615"/>
      <c r="JEM4" s="615"/>
      <c r="JEN4" s="615"/>
      <c r="JEO4" s="615"/>
      <c r="JEP4" s="615"/>
      <c r="JEQ4" s="615"/>
      <c r="JER4" s="615"/>
      <c r="JES4" s="615"/>
      <c r="JET4" s="615"/>
      <c r="JEU4" s="615"/>
      <c r="JEV4" s="615"/>
      <c r="JEW4" s="615"/>
      <c r="JEX4" s="615"/>
      <c r="JEY4" s="615"/>
      <c r="JEZ4" s="615"/>
      <c r="JFA4" s="615"/>
      <c r="JFB4" s="615"/>
      <c r="JFC4" s="615"/>
      <c r="JFD4" s="615"/>
      <c r="JFE4" s="615"/>
      <c r="JFF4" s="615"/>
      <c r="JFG4" s="615"/>
      <c r="JFH4" s="615"/>
      <c r="JFI4" s="615"/>
      <c r="JFJ4" s="615"/>
      <c r="JFK4" s="615"/>
      <c r="JFL4" s="615"/>
      <c r="JFM4" s="615"/>
      <c r="JFN4" s="615"/>
      <c r="JFO4" s="615"/>
      <c r="JFP4" s="615"/>
      <c r="JFQ4" s="615"/>
      <c r="JFR4" s="615"/>
      <c r="JFS4" s="615"/>
      <c r="JFT4" s="615"/>
      <c r="JFU4" s="615"/>
      <c r="JFV4" s="615"/>
      <c r="JFW4" s="615"/>
      <c r="JFX4" s="615"/>
      <c r="JFY4" s="615"/>
      <c r="JFZ4" s="615"/>
      <c r="JGA4" s="615"/>
      <c r="JGB4" s="615"/>
      <c r="JGC4" s="615"/>
      <c r="JGD4" s="615"/>
      <c r="JGE4" s="615"/>
      <c r="JGF4" s="615"/>
      <c r="JGG4" s="615"/>
      <c r="JGH4" s="615"/>
      <c r="JGI4" s="615"/>
      <c r="JGJ4" s="615"/>
      <c r="JGK4" s="615"/>
      <c r="JGL4" s="615"/>
      <c r="JGM4" s="615"/>
      <c r="JGN4" s="615"/>
      <c r="JGO4" s="615"/>
      <c r="JGP4" s="615"/>
      <c r="JGQ4" s="615"/>
      <c r="JGR4" s="615"/>
      <c r="JGS4" s="615"/>
      <c r="JGT4" s="615"/>
      <c r="JGU4" s="615"/>
      <c r="JGV4" s="615"/>
      <c r="JGW4" s="615"/>
      <c r="JGX4" s="615"/>
      <c r="JGY4" s="615"/>
      <c r="JGZ4" s="615"/>
      <c r="JHA4" s="615"/>
      <c r="JHB4" s="615"/>
      <c r="JHC4" s="615"/>
      <c r="JHD4" s="615"/>
      <c r="JHE4" s="615"/>
      <c r="JHF4" s="615"/>
      <c r="JHG4" s="615"/>
      <c r="JHH4" s="615"/>
      <c r="JHI4" s="615"/>
      <c r="JHJ4" s="615"/>
      <c r="JHK4" s="615"/>
      <c r="JHL4" s="615"/>
      <c r="JHM4" s="615"/>
      <c r="JHN4" s="615"/>
      <c r="JHO4" s="615"/>
      <c r="JHP4" s="615"/>
      <c r="JHQ4" s="615"/>
      <c r="JHR4" s="615"/>
      <c r="JHS4" s="615"/>
      <c r="JHT4" s="615"/>
      <c r="JHU4" s="615"/>
      <c r="JHV4" s="615"/>
      <c r="JHW4" s="615"/>
      <c r="JHX4" s="615"/>
      <c r="JHY4" s="615"/>
      <c r="JHZ4" s="615"/>
      <c r="JIA4" s="615"/>
      <c r="JIB4" s="615"/>
      <c r="JIC4" s="615"/>
      <c r="JID4" s="615"/>
      <c r="JIE4" s="615"/>
      <c r="JIF4" s="615"/>
      <c r="JIG4" s="615"/>
      <c r="JIH4" s="615"/>
      <c r="JII4" s="615"/>
      <c r="JIJ4" s="615"/>
      <c r="JIK4" s="615"/>
      <c r="JIL4" s="615"/>
      <c r="JIM4" s="615"/>
      <c r="JIN4" s="615"/>
      <c r="JIO4" s="615"/>
      <c r="JIP4" s="615"/>
      <c r="JIQ4" s="615"/>
      <c r="JIR4" s="615"/>
      <c r="JIS4" s="615"/>
      <c r="JIT4" s="615"/>
      <c r="JIU4" s="615"/>
      <c r="JIV4" s="615"/>
      <c r="JIW4" s="615"/>
      <c r="JIX4" s="615"/>
      <c r="JIY4" s="615"/>
      <c r="JIZ4" s="615"/>
      <c r="JJA4" s="615"/>
      <c r="JJB4" s="615"/>
      <c r="JJC4" s="615"/>
      <c r="JJD4" s="615"/>
      <c r="JJE4" s="615"/>
      <c r="JJF4" s="615"/>
      <c r="JJG4" s="615"/>
      <c r="JJH4" s="615"/>
      <c r="JJI4" s="615"/>
      <c r="JJJ4" s="615"/>
      <c r="JJK4" s="615"/>
      <c r="JJL4" s="615"/>
      <c r="JJM4" s="615"/>
      <c r="JJN4" s="615"/>
      <c r="JJO4" s="615"/>
      <c r="JJP4" s="615"/>
      <c r="JJQ4" s="615"/>
      <c r="JJR4" s="615"/>
      <c r="JJS4" s="615"/>
      <c r="JJT4" s="615"/>
      <c r="JJU4" s="615"/>
      <c r="JJV4" s="615"/>
      <c r="JJW4" s="615"/>
      <c r="JJX4" s="615"/>
      <c r="JJY4" s="615"/>
      <c r="JJZ4" s="615"/>
      <c r="JKA4" s="615"/>
      <c r="JKB4" s="615"/>
      <c r="JKC4" s="615"/>
      <c r="JKD4" s="615"/>
      <c r="JKE4" s="615"/>
      <c r="JKF4" s="615"/>
      <c r="JKG4" s="615"/>
      <c r="JKH4" s="615"/>
      <c r="JKI4" s="615"/>
      <c r="JKJ4" s="615"/>
      <c r="JKK4" s="615"/>
      <c r="JKL4" s="615"/>
      <c r="JKM4" s="615"/>
      <c r="JKN4" s="615"/>
      <c r="JKO4" s="615"/>
      <c r="JKP4" s="615"/>
      <c r="JKQ4" s="615"/>
      <c r="JKR4" s="615"/>
      <c r="JKS4" s="615"/>
      <c r="JKT4" s="615"/>
      <c r="JKU4" s="615"/>
      <c r="JKV4" s="615"/>
      <c r="JKW4" s="615"/>
      <c r="JKX4" s="615"/>
      <c r="JKY4" s="615"/>
      <c r="JKZ4" s="615"/>
      <c r="JLA4" s="615"/>
      <c r="JLB4" s="615"/>
      <c r="JLC4" s="615"/>
      <c r="JLD4" s="615"/>
      <c r="JLE4" s="615"/>
      <c r="JLF4" s="615"/>
      <c r="JLG4" s="615"/>
      <c r="JLH4" s="615"/>
      <c r="JLI4" s="615"/>
      <c r="JLJ4" s="615"/>
      <c r="JLK4" s="615"/>
      <c r="JLL4" s="615"/>
      <c r="JLM4" s="615"/>
      <c r="JLN4" s="615"/>
      <c r="JLO4" s="615"/>
      <c r="JLP4" s="615"/>
      <c r="JLQ4" s="615"/>
      <c r="JLR4" s="615"/>
      <c r="JLS4" s="615"/>
      <c r="JLT4" s="615"/>
      <c r="JLU4" s="615"/>
      <c r="JLV4" s="615"/>
      <c r="JLW4" s="615"/>
      <c r="JLX4" s="615"/>
      <c r="JLY4" s="615"/>
      <c r="JLZ4" s="615"/>
      <c r="JMA4" s="615"/>
      <c r="JMB4" s="615"/>
      <c r="JMC4" s="615"/>
      <c r="JMD4" s="615"/>
      <c r="JME4" s="615"/>
      <c r="JMF4" s="615"/>
      <c r="JMG4" s="615"/>
      <c r="JMH4" s="615"/>
      <c r="JMI4" s="615"/>
      <c r="JMJ4" s="615"/>
      <c r="JMK4" s="615"/>
      <c r="JML4" s="615"/>
      <c r="JMM4" s="615"/>
      <c r="JMN4" s="615"/>
      <c r="JMO4" s="615"/>
      <c r="JMP4" s="615"/>
      <c r="JMQ4" s="615"/>
      <c r="JMR4" s="615"/>
      <c r="JMS4" s="615"/>
      <c r="JMT4" s="615"/>
      <c r="JMU4" s="615"/>
      <c r="JMV4" s="615"/>
      <c r="JMW4" s="615"/>
      <c r="JMX4" s="615"/>
      <c r="JMY4" s="615"/>
      <c r="JMZ4" s="615"/>
      <c r="JNA4" s="615"/>
      <c r="JNB4" s="615"/>
      <c r="JNC4" s="615"/>
      <c r="JND4" s="615"/>
      <c r="JNE4" s="615"/>
      <c r="JNF4" s="615"/>
      <c r="JNG4" s="615"/>
      <c r="JNH4" s="615"/>
      <c r="JNI4" s="615"/>
      <c r="JNJ4" s="615"/>
      <c r="JNK4" s="615"/>
      <c r="JNL4" s="615"/>
      <c r="JNM4" s="615"/>
      <c r="JNN4" s="615"/>
      <c r="JNO4" s="615"/>
      <c r="JNP4" s="615"/>
      <c r="JNQ4" s="615"/>
      <c r="JNR4" s="615"/>
      <c r="JNS4" s="615"/>
      <c r="JNT4" s="615"/>
      <c r="JNU4" s="615"/>
      <c r="JNV4" s="615"/>
      <c r="JNW4" s="615"/>
      <c r="JNX4" s="615"/>
      <c r="JNY4" s="615"/>
      <c r="JNZ4" s="615"/>
      <c r="JOA4" s="615"/>
      <c r="JOB4" s="615"/>
      <c r="JOC4" s="615"/>
      <c r="JOD4" s="615"/>
      <c r="JOE4" s="615"/>
      <c r="JOF4" s="615"/>
      <c r="JOG4" s="615"/>
      <c r="JOH4" s="615"/>
      <c r="JOI4" s="615"/>
      <c r="JOJ4" s="615"/>
      <c r="JOK4" s="615"/>
      <c r="JOL4" s="615"/>
      <c r="JOM4" s="615"/>
      <c r="JON4" s="615"/>
      <c r="JOO4" s="615"/>
      <c r="JOP4" s="615"/>
      <c r="JOQ4" s="615"/>
      <c r="JOR4" s="615"/>
      <c r="JOS4" s="615"/>
      <c r="JOT4" s="615"/>
      <c r="JOU4" s="615"/>
      <c r="JOV4" s="615"/>
      <c r="JOW4" s="615"/>
      <c r="JOX4" s="615"/>
      <c r="JOY4" s="615"/>
      <c r="JOZ4" s="615"/>
      <c r="JPA4" s="615"/>
      <c r="JPB4" s="615"/>
      <c r="JPC4" s="615"/>
      <c r="JPD4" s="615"/>
      <c r="JPE4" s="615"/>
      <c r="JPF4" s="615"/>
      <c r="JPG4" s="615"/>
      <c r="JPH4" s="615"/>
      <c r="JPI4" s="615"/>
      <c r="JPJ4" s="615"/>
      <c r="JPK4" s="615"/>
      <c r="JPL4" s="615"/>
      <c r="JPM4" s="615"/>
      <c r="JPN4" s="615"/>
      <c r="JPO4" s="615"/>
      <c r="JPP4" s="615"/>
      <c r="JPQ4" s="615"/>
      <c r="JPR4" s="615"/>
      <c r="JPS4" s="615"/>
      <c r="JPT4" s="615"/>
      <c r="JPU4" s="615"/>
      <c r="JPV4" s="615"/>
      <c r="JPW4" s="615"/>
      <c r="JPX4" s="615"/>
      <c r="JPY4" s="615"/>
      <c r="JPZ4" s="615"/>
      <c r="JQA4" s="615"/>
      <c r="JQB4" s="615"/>
      <c r="JQC4" s="615"/>
      <c r="JQD4" s="615"/>
      <c r="JQE4" s="615"/>
      <c r="JQF4" s="615"/>
      <c r="JQG4" s="615"/>
      <c r="JQH4" s="615"/>
      <c r="JQI4" s="615"/>
      <c r="JQJ4" s="615"/>
      <c r="JQK4" s="615"/>
      <c r="JQL4" s="615"/>
      <c r="JQM4" s="615"/>
      <c r="JQN4" s="615"/>
      <c r="JQO4" s="615"/>
      <c r="JQP4" s="615"/>
      <c r="JQQ4" s="615"/>
      <c r="JQR4" s="615"/>
      <c r="JQS4" s="615"/>
      <c r="JQT4" s="615"/>
      <c r="JQU4" s="615"/>
      <c r="JQV4" s="615"/>
      <c r="JQW4" s="615"/>
      <c r="JQX4" s="615"/>
      <c r="JQY4" s="615"/>
      <c r="JQZ4" s="615"/>
      <c r="JRA4" s="615"/>
      <c r="JRB4" s="615"/>
      <c r="JRC4" s="615"/>
      <c r="JRD4" s="615"/>
      <c r="JRE4" s="615"/>
      <c r="JRF4" s="615"/>
      <c r="JRG4" s="615"/>
      <c r="JRH4" s="615"/>
      <c r="JRI4" s="615"/>
      <c r="JRJ4" s="615"/>
      <c r="JRK4" s="615"/>
      <c r="JRL4" s="615"/>
      <c r="JRM4" s="615"/>
      <c r="JRN4" s="615"/>
      <c r="JRO4" s="615"/>
      <c r="JRP4" s="615"/>
      <c r="JRQ4" s="615"/>
      <c r="JRR4" s="615"/>
      <c r="JRS4" s="615"/>
      <c r="JRT4" s="615"/>
      <c r="JRU4" s="615"/>
      <c r="JRV4" s="615"/>
      <c r="JRW4" s="615"/>
      <c r="JRX4" s="615"/>
      <c r="JRY4" s="615"/>
      <c r="JRZ4" s="615"/>
      <c r="JSA4" s="615"/>
      <c r="JSB4" s="615"/>
      <c r="JSC4" s="615"/>
      <c r="JSD4" s="615"/>
      <c r="JSE4" s="615"/>
      <c r="JSF4" s="615"/>
      <c r="JSG4" s="615"/>
      <c r="JSH4" s="615"/>
      <c r="JSI4" s="615"/>
      <c r="JSJ4" s="615"/>
      <c r="JSK4" s="615"/>
      <c r="JSL4" s="615"/>
      <c r="JSM4" s="615"/>
      <c r="JSN4" s="615"/>
      <c r="JSO4" s="615"/>
      <c r="JSP4" s="615"/>
      <c r="JSQ4" s="615"/>
      <c r="JSR4" s="615"/>
      <c r="JSS4" s="615"/>
      <c r="JST4" s="615"/>
      <c r="JSU4" s="615"/>
      <c r="JSV4" s="615"/>
      <c r="JSW4" s="615"/>
      <c r="JSX4" s="615"/>
      <c r="JSY4" s="615"/>
      <c r="JSZ4" s="615"/>
      <c r="JTA4" s="615"/>
      <c r="JTB4" s="615"/>
      <c r="JTC4" s="615"/>
      <c r="JTD4" s="615"/>
      <c r="JTE4" s="615"/>
      <c r="JTF4" s="615"/>
      <c r="JTG4" s="615"/>
      <c r="JTH4" s="615"/>
      <c r="JTI4" s="615"/>
      <c r="JTJ4" s="615"/>
      <c r="JTK4" s="615"/>
      <c r="JTL4" s="615"/>
      <c r="JTM4" s="615"/>
      <c r="JTN4" s="615"/>
      <c r="JTO4" s="615"/>
      <c r="JTP4" s="615"/>
      <c r="JTQ4" s="615"/>
      <c r="JTR4" s="615"/>
      <c r="JTS4" s="615"/>
      <c r="JTT4" s="615"/>
      <c r="JTU4" s="615"/>
      <c r="JTV4" s="615"/>
      <c r="JTW4" s="615"/>
      <c r="JTX4" s="615"/>
      <c r="JTY4" s="615"/>
      <c r="JTZ4" s="615"/>
      <c r="JUA4" s="615"/>
      <c r="JUB4" s="615"/>
      <c r="JUC4" s="615"/>
      <c r="JUD4" s="615"/>
      <c r="JUE4" s="615"/>
      <c r="JUF4" s="615"/>
      <c r="JUG4" s="615"/>
      <c r="JUH4" s="615"/>
      <c r="JUI4" s="615"/>
      <c r="JUJ4" s="615"/>
      <c r="JUK4" s="615"/>
      <c r="JUL4" s="615"/>
      <c r="JUM4" s="615"/>
      <c r="JUN4" s="615"/>
      <c r="JUO4" s="615"/>
      <c r="JUP4" s="615"/>
      <c r="JUQ4" s="615"/>
      <c r="JUR4" s="615"/>
      <c r="JUS4" s="615"/>
      <c r="JUT4" s="615"/>
      <c r="JUU4" s="615"/>
      <c r="JUV4" s="615"/>
      <c r="JUW4" s="615"/>
      <c r="JUX4" s="615"/>
      <c r="JUY4" s="615"/>
      <c r="JUZ4" s="615"/>
      <c r="JVA4" s="615"/>
      <c r="JVB4" s="615"/>
      <c r="JVC4" s="615"/>
      <c r="JVD4" s="615"/>
      <c r="JVE4" s="615"/>
      <c r="JVF4" s="615"/>
      <c r="JVG4" s="615"/>
      <c r="JVH4" s="615"/>
      <c r="JVI4" s="615"/>
      <c r="JVJ4" s="615"/>
      <c r="JVK4" s="615"/>
      <c r="JVL4" s="615"/>
      <c r="JVM4" s="615"/>
      <c r="JVN4" s="615"/>
      <c r="JVO4" s="615"/>
      <c r="JVP4" s="615"/>
      <c r="JVQ4" s="615"/>
      <c r="JVR4" s="615"/>
      <c r="JVS4" s="615"/>
      <c r="JVT4" s="615"/>
      <c r="JVU4" s="615"/>
      <c r="JVV4" s="615"/>
      <c r="JVW4" s="615"/>
      <c r="JVX4" s="615"/>
      <c r="JVY4" s="615"/>
      <c r="JVZ4" s="615"/>
      <c r="JWA4" s="615"/>
      <c r="JWB4" s="615"/>
      <c r="JWC4" s="615"/>
      <c r="JWD4" s="615"/>
      <c r="JWE4" s="615"/>
      <c r="JWF4" s="615"/>
      <c r="JWG4" s="615"/>
      <c r="JWH4" s="615"/>
      <c r="JWI4" s="615"/>
      <c r="JWJ4" s="615"/>
      <c r="JWK4" s="615"/>
      <c r="JWL4" s="615"/>
      <c r="JWM4" s="615"/>
      <c r="JWN4" s="615"/>
      <c r="JWO4" s="615"/>
      <c r="JWP4" s="615"/>
      <c r="JWQ4" s="615"/>
      <c r="JWR4" s="615"/>
      <c r="JWS4" s="615"/>
      <c r="JWT4" s="615"/>
      <c r="JWU4" s="615"/>
      <c r="JWV4" s="615"/>
      <c r="JWW4" s="615"/>
      <c r="JWX4" s="615"/>
      <c r="JWY4" s="615"/>
      <c r="JWZ4" s="615"/>
      <c r="JXA4" s="615"/>
      <c r="JXB4" s="615"/>
      <c r="JXC4" s="615"/>
      <c r="JXD4" s="615"/>
      <c r="JXE4" s="615"/>
      <c r="JXF4" s="615"/>
      <c r="JXG4" s="615"/>
      <c r="JXH4" s="615"/>
      <c r="JXI4" s="615"/>
      <c r="JXJ4" s="615"/>
      <c r="JXK4" s="615"/>
      <c r="JXL4" s="615"/>
      <c r="JXM4" s="615"/>
      <c r="JXN4" s="615"/>
      <c r="JXO4" s="615"/>
      <c r="JXP4" s="615"/>
      <c r="JXQ4" s="615"/>
      <c r="JXR4" s="615"/>
      <c r="JXS4" s="615"/>
      <c r="JXT4" s="615"/>
      <c r="JXU4" s="615"/>
      <c r="JXV4" s="615"/>
      <c r="JXW4" s="615"/>
      <c r="JXX4" s="615"/>
      <c r="JXY4" s="615"/>
      <c r="JXZ4" s="615"/>
      <c r="JYA4" s="615"/>
      <c r="JYB4" s="615"/>
      <c r="JYC4" s="615"/>
      <c r="JYD4" s="615"/>
      <c r="JYE4" s="615"/>
      <c r="JYF4" s="615"/>
      <c r="JYG4" s="615"/>
      <c r="JYH4" s="615"/>
      <c r="JYI4" s="615"/>
      <c r="JYJ4" s="615"/>
      <c r="JYK4" s="615"/>
      <c r="JYL4" s="615"/>
      <c r="JYM4" s="615"/>
      <c r="JYN4" s="615"/>
      <c r="JYO4" s="615"/>
      <c r="JYP4" s="615"/>
      <c r="JYQ4" s="615"/>
      <c r="JYR4" s="615"/>
      <c r="JYS4" s="615"/>
      <c r="JYT4" s="615"/>
      <c r="JYU4" s="615"/>
      <c r="JYV4" s="615"/>
      <c r="JYW4" s="615"/>
      <c r="JYX4" s="615"/>
      <c r="JYY4" s="615"/>
      <c r="JYZ4" s="615"/>
      <c r="JZA4" s="615"/>
      <c r="JZB4" s="615"/>
      <c r="JZC4" s="615"/>
      <c r="JZD4" s="615"/>
      <c r="JZE4" s="615"/>
      <c r="JZF4" s="615"/>
      <c r="JZG4" s="615"/>
      <c r="JZH4" s="615"/>
      <c r="JZI4" s="615"/>
      <c r="JZJ4" s="615"/>
      <c r="JZK4" s="615"/>
      <c r="JZL4" s="615"/>
      <c r="JZM4" s="615"/>
      <c r="JZN4" s="615"/>
      <c r="JZO4" s="615"/>
      <c r="JZP4" s="615"/>
      <c r="JZQ4" s="615"/>
      <c r="JZR4" s="615"/>
      <c r="JZS4" s="615"/>
      <c r="JZT4" s="615"/>
      <c r="JZU4" s="615"/>
      <c r="JZV4" s="615"/>
      <c r="JZW4" s="615"/>
      <c r="JZX4" s="615"/>
      <c r="JZY4" s="615"/>
      <c r="JZZ4" s="615"/>
      <c r="KAA4" s="615"/>
      <c r="KAB4" s="615"/>
      <c r="KAC4" s="615"/>
      <c r="KAD4" s="615"/>
      <c r="KAE4" s="615"/>
      <c r="KAF4" s="615"/>
      <c r="KAG4" s="615"/>
      <c r="KAH4" s="615"/>
      <c r="KAI4" s="615"/>
      <c r="KAJ4" s="615"/>
      <c r="KAK4" s="615"/>
      <c r="KAL4" s="615"/>
      <c r="KAM4" s="615"/>
      <c r="KAN4" s="615"/>
      <c r="KAO4" s="615"/>
      <c r="KAP4" s="615"/>
      <c r="KAQ4" s="615"/>
      <c r="KAR4" s="615"/>
      <c r="KAS4" s="615"/>
      <c r="KAT4" s="615"/>
      <c r="KAU4" s="615"/>
      <c r="KAV4" s="615"/>
      <c r="KAW4" s="615"/>
      <c r="KAX4" s="615"/>
      <c r="KAY4" s="615"/>
      <c r="KAZ4" s="615"/>
      <c r="KBA4" s="615"/>
      <c r="KBB4" s="615"/>
      <c r="KBC4" s="615"/>
      <c r="KBD4" s="615"/>
      <c r="KBE4" s="615"/>
      <c r="KBF4" s="615"/>
      <c r="KBG4" s="615"/>
      <c r="KBH4" s="615"/>
      <c r="KBI4" s="615"/>
      <c r="KBJ4" s="615"/>
      <c r="KBK4" s="615"/>
      <c r="KBL4" s="615"/>
      <c r="KBM4" s="615"/>
      <c r="KBN4" s="615"/>
      <c r="KBO4" s="615"/>
      <c r="KBP4" s="615"/>
      <c r="KBQ4" s="615"/>
      <c r="KBR4" s="615"/>
      <c r="KBS4" s="615"/>
      <c r="KBT4" s="615"/>
      <c r="KBU4" s="615"/>
      <c r="KBV4" s="615"/>
      <c r="KBW4" s="615"/>
      <c r="KBX4" s="615"/>
      <c r="KBY4" s="615"/>
      <c r="KBZ4" s="615"/>
      <c r="KCA4" s="615"/>
      <c r="KCB4" s="615"/>
      <c r="KCC4" s="615"/>
      <c r="KCD4" s="615"/>
      <c r="KCE4" s="615"/>
      <c r="KCF4" s="615"/>
      <c r="KCG4" s="615"/>
      <c r="KCH4" s="615"/>
      <c r="KCI4" s="615"/>
      <c r="KCJ4" s="615"/>
      <c r="KCK4" s="615"/>
      <c r="KCL4" s="615"/>
      <c r="KCM4" s="615"/>
      <c r="KCN4" s="615"/>
      <c r="KCO4" s="615"/>
      <c r="KCP4" s="615"/>
      <c r="KCQ4" s="615"/>
      <c r="KCR4" s="615"/>
      <c r="KCS4" s="615"/>
      <c r="KCT4" s="615"/>
      <c r="KCU4" s="615"/>
      <c r="KCV4" s="615"/>
      <c r="KCW4" s="615"/>
      <c r="KCX4" s="615"/>
      <c r="KCY4" s="615"/>
      <c r="KCZ4" s="615"/>
      <c r="KDA4" s="615"/>
      <c r="KDB4" s="615"/>
      <c r="KDC4" s="615"/>
      <c r="KDD4" s="615"/>
      <c r="KDE4" s="615"/>
      <c r="KDF4" s="615"/>
      <c r="KDG4" s="615"/>
      <c r="KDH4" s="615"/>
      <c r="KDI4" s="615"/>
      <c r="KDJ4" s="615"/>
      <c r="KDK4" s="615"/>
      <c r="KDL4" s="615"/>
      <c r="KDM4" s="615"/>
      <c r="KDN4" s="615"/>
      <c r="KDO4" s="615"/>
      <c r="KDP4" s="615"/>
      <c r="KDQ4" s="615"/>
      <c r="KDR4" s="615"/>
      <c r="KDS4" s="615"/>
      <c r="KDT4" s="615"/>
      <c r="KDU4" s="615"/>
      <c r="KDV4" s="615"/>
      <c r="KDW4" s="615"/>
      <c r="KDX4" s="615"/>
      <c r="KDY4" s="615"/>
      <c r="KDZ4" s="615"/>
      <c r="KEA4" s="615"/>
      <c r="KEB4" s="615"/>
      <c r="KEC4" s="615"/>
      <c r="KED4" s="615"/>
      <c r="KEE4" s="615"/>
      <c r="KEF4" s="615"/>
      <c r="KEG4" s="615"/>
      <c r="KEH4" s="615"/>
      <c r="KEI4" s="615"/>
      <c r="KEJ4" s="615"/>
      <c r="KEK4" s="615"/>
      <c r="KEL4" s="615"/>
      <c r="KEM4" s="615"/>
      <c r="KEN4" s="615"/>
      <c r="KEO4" s="615"/>
      <c r="KEP4" s="615"/>
      <c r="KEQ4" s="615"/>
      <c r="KER4" s="615"/>
      <c r="KES4" s="615"/>
      <c r="KET4" s="615"/>
      <c r="KEU4" s="615"/>
      <c r="KEV4" s="615"/>
      <c r="KEW4" s="615"/>
      <c r="KEX4" s="615"/>
      <c r="KEY4" s="615"/>
      <c r="KEZ4" s="615"/>
      <c r="KFA4" s="615"/>
      <c r="KFB4" s="615"/>
      <c r="KFC4" s="615"/>
      <c r="KFD4" s="615"/>
      <c r="KFE4" s="615"/>
      <c r="KFF4" s="615"/>
      <c r="KFG4" s="615"/>
      <c r="KFH4" s="615"/>
      <c r="KFI4" s="615"/>
      <c r="KFJ4" s="615"/>
      <c r="KFK4" s="615"/>
      <c r="KFL4" s="615"/>
      <c r="KFM4" s="615"/>
      <c r="KFN4" s="615"/>
      <c r="KFO4" s="615"/>
      <c r="KFP4" s="615"/>
      <c r="KFQ4" s="615"/>
      <c r="KFR4" s="615"/>
      <c r="KFS4" s="615"/>
      <c r="KFT4" s="615"/>
      <c r="KFU4" s="615"/>
      <c r="KFV4" s="615"/>
      <c r="KFW4" s="615"/>
      <c r="KFX4" s="615"/>
      <c r="KFY4" s="615"/>
      <c r="KFZ4" s="615"/>
      <c r="KGA4" s="615"/>
      <c r="KGB4" s="615"/>
      <c r="KGC4" s="615"/>
      <c r="KGD4" s="615"/>
      <c r="KGE4" s="615"/>
      <c r="KGF4" s="615"/>
      <c r="KGG4" s="615"/>
      <c r="KGH4" s="615"/>
      <c r="KGI4" s="615"/>
      <c r="KGJ4" s="615"/>
      <c r="KGK4" s="615"/>
      <c r="KGL4" s="615"/>
      <c r="KGM4" s="615"/>
      <c r="KGN4" s="615"/>
      <c r="KGO4" s="615"/>
      <c r="KGP4" s="615"/>
      <c r="KGQ4" s="615"/>
      <c r="KGR4" s="615"/>
      <c r="KGS4" s="615"/>
      <c r="KGT4" s="615"/>
      <c r="KGU4" s="615"/>
      <c r="KGV4" s="615"/>
      <c r="KGW4" s="615"/>
      <c r="KGX4" s="615"/>
      <c r="KGY4" s="615"/>
      <c r="KGZ4" s="615"/>
      <c r="KHA4" s="615"/>
      <c r="KHB4" s="615"/>
      <c r="KHC4" s="615"/>
      <c r="KHD4" s="615"/>
      <c r="KHE4" s="615"/>
      <c r="KHF4" s="615"/>
      <c r="KHG4" s="615"/>
      <c r="KHH4" s="615"/>
      <c r="KHI4" s="615"/>
      <c r="KHJ4" s="615"/>
      <c r="KHK4" s="615"/>
      <c r="KHL4" s="615"/>
      <c r="KHM4" s="615"/>
      <c r="KHN4" s="615"/>
      <c r="KHO4" s="615"/>
      <c r="KHP4" s="615"/>
      <c r="KHQ4" s="615"/>
      <c r="KHR4" s="615"/>
      <c r="KHS4" s="615"/>
      <c r="KHT4" s="615"/>
      <c r="KHU4" s="615"/>
      <c r="KHV4" s="615"/>
      <c r="KHW4" s="615"/>
      <c r="KHX4" s="615"/>
      <c r="KHY4" s="615"/>
      <c r="KHZ4" s="615"/>
      <c r="KIA4" s="615"/>
      <c r="KIB4" s="615"/>
      <c r="KIC4" s="615"/>
      <c r="KID4" s="615"/>
      <c r="KIE4" s="615"/>
      <c r="KIF4" s="615"/>
      <c r="KIG4" s="615"/>
      <c r="KIH4" s="615"/>
      <c r="KII4" s="615"/>
      <c r="KIJ4" s="615"/>
      <c r="KIK4" s="615"/>
      <c r="KIL4" s="615"/>
      <c r="KIM4" s="615"/>
      <c r="KIN4" s="615"/>
      <c r="KIO4" s="615"/>
      <c r="KIP4" s="615"/>
      <c r="KIQ4" s="615"/>
      <c r="KIR4" s="615"/>
      <c r="KIS4" s="615"/>
      <c r="KIT4" s="615"/>
      <c r="KIU4" s="615"/>
      <c r="KIV4" s="615"/>
      <c r="KIW4" s="615"/>
      <c r="KIX4" s="615"/>
      <c r="KIY4" s="615"/>
      <c r="KIZ4" s="615"/>
      <c r="KJA4" s="615"/>
      <c r="KJB4" s="615"/>
      <c r="KJC4" s="615"/>
      <c r="KJD4" s="615"/>
      <c r="KJE4" s="615"/>
      <c r="KJF4" s="615"/>
      <c r="KJG4" s="615"/>
      <c r="KJH4" s="615"/>
      <c r="KJI4" s="615"/>
      <c r="KJJ4" s="615"/>
      <c r="KJK4" s="615"/>
      <c r="KJL4" s="615"/>
      <c r="KJM4" s="615"/>
      <c r="KJN4" s="615"/>
      <c r="KJO4" s="615"/>
      <c r="KJP4" s="615"/>
      <c r="KJQ4" s="615"/>
      <c r="KJR4" s="615"/>
      <c r="KJS4" s="615"/>
      <c r="KJT4" s="615"/>
      <c r="KJU4" s="615"/>
      <c r="KJV4" s="615"/>
      <c r="KJW4" s="615"/>
      <c r="KJX4" s="615"/>
      <c r="KJY4" s="615"/>
      <c r="KJZ4" s="615"/>
      <c r="KKA4" s="615"/>
      <c r="KKB4" s="615"/>
      <c r="KKC4" s="615"/>
      <c r="KKD4" s="615"/>
      <c r="KKE4" s="615"/>
      <c r="KKF4" s="615"/>
      <c r="KKG4" s="615"/>
      <c r="KKH4" s="615"/>
      <c r="KKI4" s="615"/>
      <c r="KKJ4" s="615"/>
      <c r="KKK4" s="615"/>
      <c r="KKL4" s="615"/>
      <c r="KKM4" s="615"/>
      <c r="KKN4" s="615"/>
      <c r="KKO4" s="615"/>
      <c r="KKP4" s="615"/>
      <c r="KKQ4" s="615"/>
      <c r="KKR4" s="615"/>
      <c r="KKS4" s="615"/>
      <c r="KKT4" s="615"/>
      <c r="KKU4" s="615"/>
      <c r="KKV4" s="615"/>
      <c r="KKW4" s="615"/>
      <c r="KKX4" s="615"/>
      <c r="KKY4" s="615"/>
      <c r="KKZ4" s="615"/>
      <c r="KLA4" s="615"/>
      <c r="KLB4" s="615"/>
      <c r="KLC4" s="615"/>
      <c r="KLD4" s="615"/>
      <c r="KLE4" s="615"/>
      <c r="KLF4" s="615"/>
      <c r="KLG4" s="615"/>
      <c r="KLH4" s="615"/>
      <c r="KLI4" s="615"/>
      <c r="KLJ4" s="615"/>
      <c r="KLK4" s="615"/>
      <c r="KLL4" s="615"/>
      <c r="KLM4" s="615"/>
      <c r="KLN4" s="615"/>
      <c r="KLO4" s="615"/>
      <c r="KLP4" s="615"/>
      <c r="KLQ4" s="615"/>
      <c r="KLR4" s="615"/>
      <c r="KLS4" s="615"/>
      <c r="KLT4" s="615"/>
      <c r="KLU4" s="615"/>
      <c r="KLV4" s="615"/>
      <c r="KLW4" s="615"/>
      <c r="KLX4" s="615"/>
      <c r="KLY4" s="615"/>
      <c r="KLZ4" s="615"/>
      <c r="KMA4" s="615"/>
      <c r="KMB4" s="615"/>
      <c r="KMC4" s="615"/>
      <c r="KMD4" s="615"/>
      <c r="KME4" s="615"/>
      <c r="KMF4" s="615"/>
      <c r="KMG4" s="615"/>
      <c r="KMH4" s="615"/>
      <c r="KMI4" s="615"/>
      <c r="KMJ4" s="615"/>
      <c r="KMK4" s="615"/>
      <c r="KML4" s="615"/>
      <c r="KMM4" s="615"/>
      <c r="KMN4" s="615"/>
      <c r="KMO4" s="615"/>
      <c r="KMP4" s="615"/>
      <c r="KMQ4" s="615"/>
      <c r="KMR4" s="615"/>
      <c r="KMS4" s="615"/>
      <c r="KMT4" s="615"/>
      <c r="KMU4" s="615"/>
      <c r="KMV4" s="615"/>
      <c r="KMW4" s="615"/>
      <c r="KMX4" s="615"/>
      <c r="KMY4" s="615"/>
      <c r="KMZ4" s="615"/>
      <c r="KNA4" s="615"/>
      <c r="KNB4" s="615"/>
      <c r="KNC4" s="615"/>
      <c r="KND4" s="615"/>
      <c r="KNE4" s="615"/>
      <c r="KNF4" s="615"/>
      <c r="KNG4" s="615"/>
      <c r="KNH4" s="615"/>
      <c r="KNI4" s="615"/>
      <c r="KNJ4" s="615"/>
      <c r="KNK4" s="615"/>
      <c r="KNL4" s="615"/>
      <c r="KNM4" s="615"/>
      <c r="KNN4" s="615"/>
      <c r="KNO4" s="615"/>
      <c r="KNP4" s="615"/>
      <c r="KNQ4" s="615"/>
      <c r="KNR4" s="615"/>
      <c r="KNS4" s="615"/>
      <c r="KNT4" s="615"/>
      <c r="KNU4" s="615"/>
      <c r="KNV4" s="615"/>
      <c r="KNW4" s="615"/>
      <c r="KNX4" s="615"/>
      <c r="KNY4" s="615"/>
      <c r="KNZ4" s="615"/>
      <c r="KOA4" s="615"/>
      <c r="KOB4" s="615"/>
      <c r="KOC4" s="615"/>
      <c r="KOD4" s="615"/>
      <c r="KOE4" s="615"/>
      <c r="KOF4" s="615"/>
      <c r="KOG4" s="615"/>
      <c r="KOH4" s="615"/>
      <c r="KOI4" s="615"/>
      <c r="KOJ4" s="615"/>
      <c r="KOK4" s="615"/>
      <c r="KOL4" s="615"/>
      <c r="KOM4" s="615"/>
      <c r="KON4" s="615"/>
      <c r="KOO4" s="615"/>
      <c r="KOP4" s="615"/>
      <c r="KOQ4" s="615"/>
      <c r="KOR4" s="615"/>
      <c r="KOS4" s="615"/>
      <c r="KOT4" s="615"/>
      <c r="KOU4" s="615"/>
      <c r="KOV4" s="615"/>
      <c r="KOW4" s="615"/>
      <c r="KOX4" s="615"/>
      <c r="KOY4" s="615"/>
      <c r="KOZ4" s="615"/>
      <c r="KPA4" s="615"/>
      <c r="KPB4" s="615"/>
      <c r="KPC4" s="615"/>
      <c r="KPD4" s="615"/>
      <c r="KPE4" s="615"/>
      <c r="KPF4" s="615"/>
      <c r="KPG4" s="615"/>
      <c r="KPH4" s="615"/>
      <c r="KPI4" s="615"/>
      <c r="KPJ4" s="615"/>
      <c r="KPK4" s="615"/>
      <c r="KPL4" s="615"/>
      <c r="KPM4" s="615"/>
      <c r="KPN4" s="615"/>
      <c r="KPO4" s="615"/>
      <c r="KPP4" s="615"/>
      <c r="KPQ4" s="615"/>
      <c r="KPR4" s="615"/>
      <c r="KPS4" s="615"/>
      <c r="KPT4" s="615"/>
      <c r="KPU4" s="615"/>
      <c r="KPV4" s="615"/>
      <c r="KPW4" s="615"/>
      <c r="KPX4" s="615"/>
      <c r="KPY4" s="615"/>
      <c r="KPZ4" s="615"/>
      <c r="KQA4" s="615"/>
      <c r="KQB4" s="615"/>
      <c r="KQC4" s="615"/>
      <c r="KQD4" s="615"/>
      <c r="KQE4" s="615"/>
      <c r="KQF4" s="615"/>
      <c r="KQG4" s="615"/>
      <c r="KQH4" s="615"/>
      <c r="KQI4" s="615"/>
      <c r="KQJ4" s="615"/>
      <c r="KQK4" s="615"/>
      <c r="KQL4" s="615"/>
      <c r="KQM4" s="615"/>
      <c r="KQN4" s="615"/>
      <c r="KQO4" s="615"/>
      <c r="KQP4" s="615"/>
      <c r="KQQ4" s="615"/>
      <c r="KQR4" s="615"/>
      <c r="KQS4" s="615"/>
      <c r="KQT4" s="615"/>
      <c r="KQU4" s="615"/>
      <c r="KQV4" s="615"/>
      <c r="KQW4" s="615"/>
      <c r="KQX4" s="615"/>
      <c r="KQY4" s="615"/>
      <c r="KQZ4" s="615"/>
      <c r="KRA4" s="615"/>
      <c r="KRB4" s="615"/>
      <c r="KRC4" s="615"/>
      <c r="KRD4" s="615"/>
      <c r="KRE4" s="615"/>
      <c r="KRF4" s="615"/>
      <c r="KRG4" s="615"/>
      <c r="KRH4" s="615"/>
      <c r="KRI4" s="615"/>
      <c r="KRJ4" s="615"/>
      <c r="KRK4" s="615"/>
      <c r="KRL4" s="615"/>
      <c r="KRM4" s="615"/>
      <c r="KRN4" s="615"/>
      <c r="KRO4" s="615"/>
      <c r="KRP4" s="615"/>
      <c r="KRQ4" s="615"/>
      <c r="KRR4" s="615"/>
      <c r="KRS4" s="615"/>
      <c r="KRT4" s="615"/>
      <c r="KRU4" s="615"/>
      <c r="KRV4" s="615"/>
      <c r="KRW4" s="615"/>
      <c r="KRX4" s="615"/>
      <c r="KRY4" s="615"/>
      <c r="KRZ4" s="615"/>
      <c r="KSA4" s="615"/>
      <c r="KSB4" s="615"/>
      <c r="KSC4" s="615"/>
      <c r="KSD4" s="615"/>
      <c r="KSE4" s="615"/>
      <c r="KSF4" s="615"/>
      <c r="KSG4" s="615"/>
      <c r="KSH4" s="615"/>
      <c r="KSI4" s="615"/>
      <c r="KSJ4" s="615"/>
      <c r="KSK4" s="615"/>
      <c r="KSL4" s="615"/>
      <c r="KSM4" s="615"/>
      <c r="KSN4" s="615"/>
      <c r="KSO4" s="615"/>
      <c r="KSP4" s="615"/>
      <c r="KSQ4" s="615"/>
      <c r="KSR4" s="615"/>
      <c r="KSS4" s="615"/>
      <c r="KST4" s="615"/>
      <c r="KSU4" s="615"/>
      <c r="KSV4" s="615"/>
      <c r="KSW4" s="615"/>
      <c r="KSX4" s="615"/>
      <c r="KSY4" s="615"/>
      <c r="KSZ4" s="615"/>
      <c r="KTA4" s="615"/>
      <c r="KTB4" s="615"/>
      <c r="KTC4" s="615"/>
      <c r="KTD4" s="615"/>
      <c r="KTE4" s="615"/>
      <c r="KTF4" s="615"/>
      <c r="KTG4" s="615"/>
      <c r="KTH4" s="615"/>
      <c r="KTI4" s="615"/>
      <c r="KTJ4" s="615"/>
      <c r="KTK4" s="615"/>
      <c r="KTL4" s="615"/>
      <c r="KTM4" s="615"/>
      <c r="KTN4" s="615"/>
      <c r="KTO4" s="615"/>
      <c r="KTP4" s="615"/>
      <c r="KTQ4" s="615"/>
      <c r="KTR4" s="615"/>
      <c r="KTS4" s="615"/>
      <c r="KTT4" s="615"/>
      <c r="KTU4" s="615"/>
      <c r="KTV4" s="615"/>
      <c r="KTW4" s="615"/>
      <c r="KTX4" s="615"/>
      <c r="KTY4" s="615"/>
      <c r="KTZ4" s="615"/>
      <c r="KUA4" s="615"/>
      <c r="KUB4" s="615"/>
      <c r="KUC4" s="615"/>
      <c r="KUD4" s="615"/>
      <c r="KUE4" s="615"/>
      <c r="KUF4" s="615"/>
      <c r="KUG4" s="615"/>
      <c r="KUH4" s="615"/>
      <c r="KUI4" s="615"/>
      <c r="KUJ4" s="615"/>
      <c r="KUK4" s="615"/>
      <c r="KUL4" s="615"/>
      <c r="KUM4" s="615"/>
      <c r="KUN4" s="615"/>
      <c r="KUO4" s="615"/>
      <c r="KUP4" s="615"/>
      <c r="KUQ4" s="615"/>
      <c r="KUR4" s="615"/>
      <c r="KUS4" s="615"/>
      <c r="KUT4" s="615"/>
      <c r="KUU4" s="615"/>
      <c r="KUV4" s="615"/>
      <c r="KUW4" s="615"/>
      <c r="KUX4" s="615"/>
      <c r="KUY4" s="615"/>
      <c r="KUZ4" s="615"/>
      <c r="KVA4" s="615"/>
      <c r="KVB4" s="615"/>
      <c r="KVC4" s="615"/>
      <c r="KVD4" s="615"/>
      <c r="KVE4" s="615"/>
      <c r="KVF4" s="615"/>
      <c r="KVG4" s="615"/>
      <c r="KVH4" s="615"/>
      <c r="KVI4" s="615"/>
      <c r="KVJ4" s="615"/>
      <c r="KVK4" s="615"/>
      <c r="KVL4" s="615"/>
      <c r="KVM4" s="615"/>
      <c r="KVN4" s="615"/>
      <c r="KVO4" s="615"/>
      <c r="KVP4" s="615"/>
      <c r="KVQ4" s="615"/>
      <c r="KVR4" s="615"/>
      <c r="KVS4" s="615"/>
      <c r="KVT4" s="615"/>
      <c r="KVU4" s="615"/>
      <c r="KVV4" s="615"/>
      <c r="KVW4" s="615"/>
      <c r="KVX4" s="615"/>
      <c r="KVY4" s="615"/>
      <c r="KVZ4" s="615"/>
      <c r="KWA4" s="615"/>
      <c r="KWB4" s="615"/>
      <c r="KWC4" s="615"/>
      <c r="KWD4" s="615"/>
      <c r="KWE4" s="615"/>
      <c r="KWF4" s="615"/>
      <c r="KWG4" s="615"/>
      <c r="KWH4" s="615"/>
      <c r="KWI4" s="615"/>
      <c r="KWJ4" s="615"/>
      <c r="KWK4" s="615"/>
      <c r="KWL4" s="615"/>
      <c r="KWM4" s="615"/>
      <c r="KWN4" s="615"/>
      <c r="KWO4" s="615"/>
      <c r="KWP4" s="615"/>
      <c r="KWQ4" s="615"/>
      <c r="KWR4" s="615"/>
      <c r="KWS4" s="615"/>
      <c r="KWT4" s="615"/>
      <c r="KWU4" s="615"/>
      <c r="KWV4" s="615"/>
      <c r="KWW4" s="615"/>
      <c r="KWX4" s="615"/>
      <c r="KWY4" s="615"/>
      <c r="KWZ4" s="615"/>
      <c r="KXA4" s="615"/>
      <c r="KXB4" s="615"/>
      <c r="KXC4" s="615"/>
      <c r="KXD4" s="615"/>
      <c r="KXE4" s="615"/>
      <c r="KXF4" s="615"/>
      <c r="KXG4" s="615"/>
      <c r="KXH4" s="615"/>
      <c r="KXI4" s="615"/>
      <c r="KXJ4" s="615"/>
      <c r="KXK4" s="615"/>
      <c r="KXL4" s="615"/>
      <c r="KXM4" s="615"/>
      <c r="KXN4" s="615"/>
      <c r="KXO4" s="615"/>
      <c r="KXP4" s="615"/>
      <c r="KXQ4" s="615"/>
      <c r="KXR4" s="615"/>
      <c r="KXS4" s="615"/>
      <c r="KXT4" s="615"/>
      <c r="KXU4" s="615"/>
      <c r="KXV4" s="615"/>
      <c r="KXW4" s="615"/>
      <c r="KXX4" s="615"/>
      <c r="KXY4" s="615"/>
      <c r="KXZ4" s="615"/>
      <c r="KYA4" s="615"/>
      <c r="KYB4" s="615"/>
      <c r="KYC4" s="615"/>
      <c r="KYD4" s="615"/>
      <c r="KYE4" s="615"/>
      <c r="KYF4" s="615"/>
      <c r="KYG4" s="615"/>
      <c r="KYH4" s="615"/>
      <c r="KYI4" s="615"/>
      <c r="KYJ4" s="615"/>
      <c r="KYK4" s="615"/>
      <c r="KYL4" s="615"/>
      <c r="KYM4" s="615"/>
      <c r="KYN4" s="615"/>
      <c r="KYO4" s="615"/>
      <c r="KYP4" s="615"/>
      <c r="KYQ4" s="615"/>
      <c r="KYR4" s="615"/>
      <c r="KYS4" s="615"/>
      <c r="KYT4" s="615"/>
      <c r="KYU4" s="615"/>
      <c r="KYV4" s="615"/>
      <c r="KYW4" s="615"/>
      <c r="KYX4" s="615"/>
      <c r="KYY4" s="615"/>
      <c r="KYZ4" s="615"/>
      <c r="KZA4" s="615"/>
      <c r="KZB4" s="615"/>
      <c r="KZC4" s="615"/>
      <c r="KZD4" s="615"/>
      <c r="KZE4" s="615"/>
      <c r="KZF4" s="615"/>
      <c r="KZG4" s="615"/>
      <c r="KZH4" s="615"/>
      <c r="KZI4" s="615"/>
      <c r="KZJ4" s="615"/>
      <c r="KZK4" s="615"/>
      <c r="KZL4" s="615"/>
      <c r="KZM4" s="615"/>
      <c r="KZN4" s="615"/>
      <c r="KZO4" s="615"/>
      <c r="KZP4" s="615"/>
      <c r="KZQ4" s="615"/>
      <c r="KZR4" s="615"/>
      <c r="KZS4" s="615"/>
      <c r="KZT4" s="615"/>
      <c r="KZU4" s="615"/>
      <c r="KZV4" s="615"/>
      <c r="KZW4" s="615"/>
      <c r="KZX4" s="615"/>
      <c r="KZY4" s="615"/>
      <c r="KZZ4" s="615"/>
      <c r="LAA4" s="615"/>
      <c r="LAB4" s="615"/>
      <c r="LAC4" s="615"/>
      <c r="LAD4" s="615"/>
      <c r="LAE4" s="615"/>
      <c r="LAF4" s="615"/>
      <c r="LAG4" s="615"/>
      <c r="LAH4" s="615"/>
      <c r="LAI4" s="615"/>
      <c r="LAJ4" s="615"/>
      <c r="LAK4" s="615"/>
      <c r="LAL4" s="615"/>
      <c r="LAM4" s="615"/>
      <c r="LAN4" s="615"/>
      <c r="LAO4" s="615"/>
      <c r="LAP4" s="615"/>
      <c r="LAQ4" s="615"/>
      <c r="LAR4" s="615"/>
      <c r="LAS4" s="615"/>
      <c r="LAT4" s="615"/>
      <c r="LAU4" s="615"/>
      <c r="LAV4" s="615"/>
      <c r="LAW4" s="615"/>
      <c r="LAX4" s="615"/>
      <c r="LAY4" s="615"/>
      <c r="LAZ4" s="615"/>
      <c r="LBA4" s="615"/>
      <c r="LBB4" s="615"/>
      <c r="LBC4" s="615"/>
      <c r="LBD4" s="615"/>
      <c r="LBE4" s="615"/>
      <c r="LBF4" s="615"/>
      <c r="LBG4" s="615"/>
      <c r="LBH4" s="615"/>
      <c r="LBI4" s="615"/>
      <c r="LBJ4" s="615"/>
      <c r="LBK4" s="615"/>
      <c r="LBL4" s="615"/>
      <c r="LBM4" s="615"/>
      <c r="LBN4" s="615"/>
      <c r="LBO4" s="615"/>
      <c r="LBP4" s="615"/>
      <c r="LBQ4" s="615"/>
      <c r="LBR4" s="615"/>
      <c r="LBS4" s="615"/>
      <c r="LBT4" s="615"/>
      <c r="LBU4" s="615"/>
      <c r="LBV4" s="615"/>
      <c r="LBW4" s="615"/>
      <c r="LBX4" s="615"/>
      <c r="LBY4" s="615"/>
      <c r="LBZ4" s="615"/>
      <c r="LCA4" s="615"/>
      <c r="LCB4" s="615"/>
      <c r="LCC4" s="615"/>
      <c r="LCD4" s="615"/>
      <c r="LCE4" s="615"/>
      <c r="LCF4" s="615"/>
      <c r="LCG4" s="615"/>
      <c r="LCH4" s="615"/>
      <c r="LCI4" s="615"/>
      <c r="LCJ4" s="615"/>
      <c r="LCK4" s="615"/>
      <c r="LCL4" s="615"/>
      <c r="LCM4" s="615"/>
      <c r="LCN4" s="615"/>
      <c r="LCO4" s="615"/>
      <c r="LCP4" s="615"/>
      <c r="LCQ4" s="615"/>
      <c r="LCR4" s="615"/>
      <c r="LCS4" s="615"/>
      <c r="LCT4" s="615"/>
      <c r="LCU4" s="615"/>
      <c r="LCV4" s="615"/>
      <c r="LCW4" s="615"/>
      <c r="LCX4" s="615"/>
      <c r="LCY4" s="615"/>
      <c r="LCZ4" s="615"/>
      <c r="LDA4" s="615"/>
      <c r="LDB4" s="615"/>
      <c r="LDC4" s="615"/>
      <c r="LDD4" s="615"/>
      <c r="LDE4" s="615"/>
      <c r="LDF4" s="615"/>
      <c r="LDG4" s="615"/>
      <c r="LDH4" s="615"/>
      <c r="LDI4" s="615"/>
      <c r="LDJ4" s="615"/>
      <c r="LDK4" s="615"/>
      <c r="LDL4" s="615"/>
      <c r="LDM4" s="615"/>
      <c r="LDN4" s="615"/>
      <c r="LDO4" s="615"/>
      <c r="LDP4" s="615"/>
      <c r="LDQ4" s="615"/>
      <c r="LDR4" s="615"/>
      <c r="LDS4" s="615"/>
      <c r="LDT4" s="615"/>
      <c r="LDU4" s="615"/>
      <c r="LDV4" s="615"/>
      <c r="LDW4" s="615"/>
      <c r="LDX4" s="615"/>
      <c r="LDY4" s="615"/>
      <c r="LDZ4" s="615"/>
      <c r="LEA4" s="615"/>
      <c r="LEB4" s="615"/>
      <c r="LEC4" s="615"/>
      <c r="LED4" s="615"/>
      <c r="LEE4" s="615"/>
      <c r="LEF4" s="615"/>
      <c r="LEG4" s="615"/>
      <c r="LEH4" s="615"/>
      <c r="LEI4" s="615"/>
      <c r="LEJ4" s="615"/>
      <c r="LEK4" s="615"/>
      <c r="LEL4" s="615"/>
      <c r="LEM4" s="615"/>
      <c r="LEN4" s="615"/>
      <c r="LEO4" s="615"/>
      <c r="LEP4" s="615"/>
      <c r="LEQ4" s="615"/>
      <c r="LER4" s="615"/>
      <c r="LES4" s="615"/>
      <c r="LET4" s="615"/>
      <c r="LEU4" s="615"/>
      <c r="LEV4" s="615"/>
      <c r="LEW4" s="615"/>
      <c r="LEX4" s="615"/>
      <c r="LEY4" s="615"/>
      <c r="LEZ4" s="615"/>
      <c r="LFA4" s="615"/>
      <c r="LFB4" s="615"/>
      <c r="LFC4" s="615"/>
      <c r="LFD4" s="615"/>
      <c r="LFE4" s="615"/>
      <c r="LFF4" s="615"/>
      <c r="LFG4" s="615"/>
      <c r="LFH4" s="615"/>
      <c r="LFI4" s="615"/>
      <c r="LFJ4" s="615"/>
      <c r="LFK4" s="615"/>
      <c r="LFL4" s="615"/>
      <c r="LFM4" s="615"/>
      <c r="LFN4" s="615"/>
      <c r="LFO4" s="615"/>
      <c r="LFP4" s="615"/>
      <c r="LFQ4" s="615"/>
      <c r="LFR4" s="615"/>
      <c r="LFS4" s="615"/>
      <c r="LFT4" s="615"/>
      <c r="LFU4" s="615"/>
      <c r="LFV4" s="615"/>
      <c r="LFW4" s="615"/>
      <c r="LFX4" s="615"/>
      <c r="LFY4" s="615"/>
      <c r="LFZ4" s="615"/>
      <c r="LGA4" s="615"/>
      <c r="LGB4" s="615"/>
      <c r="LGC4" s="615"/>
      <c r="LGD4" s="615"/>
      <c r="LGE4" s="615"/>
      <c r="LGF4" s="615"/>
      <c r="LGG4" s="615"/>
      <c r="LGH4" s="615"/>
      <c r="LGI4" s="615"/>
      <c r="LGJ4" s="615"/>
      <c r="LGK4" s="615"/>
      <c r="LGL4" s="615"/>
      <c r="LGM4" s="615"/>
      <c r="LGN4" s="615"/>
      <c r="LGO4" s="615"/>
      <c r="LGP4" s="615"/>
      <c r="LGQ4" s="615"/>
      <c r="LGR4" s="615"/>
      <c r="LGS4" s="615"/>
      <c r="LGT4" s="615"/>
      <c r="LGU4" s="615"/>
      <c r="LGV4" s="615"/>
      <c r="LGW4" s="615"/>
      <c r="LGX4" s="615"/>
      <c r="LGY4" s="615"/>
      <c r="LGZ4" s="615"/>
      <c r="LHA4" s="615"/>
      <c r="LHB4" s="615"/>
      <c r="LHC4" s="615"/>
      <c r="LHD4" s="615"/>
      <c r="LHE4" s="615"/>
      <c r="LHF4" s="615"/>
      <c r="LHG4" s="615"/>
      <c r="LHH4" s="615"/>
      <c r="LHI4" s="615"/>
      <c r="LHJ4" s="615"/>
      <c r="LHK4" s="615"/>
      <c r="LHL4" s="615"/>
      <c r="LHM4" s="615"/>
      <c r="LHN4" s="615"/>
      <c r="LHO4" s="615"/>
      <c r="LHP4" s="615"/>
      <c r="LHQ4" s="615"/>
      <c r="LHR4" s="615"/>
      <c r="LHS4" s="615"/>
      <c r="LHT4" s="615"/>
      <c r="LHU4" s="615"/>
      <c r="LHV4" s="615"/>
      <c r="LHW4" s="615"/>
      <c r="LHX4" s="615"/>
      <c r="LHY4" s="615"/>
      <c r="LHZ4" s="615"/>
      <c r="LIA4" s="615"/>
      <c r="LIB4" s="615"/>
      <c r="LIC4" s="615"/>
      <c r="LID4" s="615"/>
      <c r="LIE4" s="615"/>
      <c r="LIF4" s="615"/>
      <c r="LIG4" s="615"/>
      <c r="LIH4" s="615"/>
      <c r="LII4" s="615"/>
      <c r="LIJ4" s="615"/>
      <c r="LIK4" s="615"/>
      <c r="LIL4" s="615"/>
      <c r="LIM4" s="615"/>
      <c r="LIN4" s="615"/>
      <c r="LIO4" s="615"/>
      <c r="LIP4" s="615"/>
      <c r="LIQ4" s="615"/>
      <c r="LIR4" s="615"/>
      <c r="LIS4" s="615"/>
      <c r="LIT4" s="615"/>
      <c r="LIU4" s="615"/>
      <c r="LIV4" s="615"/>
      <c r="LIW4" s="615"/>
      <c r="LIX4" s="615"/>
      <c r="LIY4" s="615"/>
      <c r="LIZ4" s="615"/>
      <c r="LJA4" s="615"/>
      <c r="LJB4" s="615"/>
      <c r="LJC4" s="615"/>
      <c r="LJD4" s="615"/>
      <c r="LJE4" s="615"/>
      <c r="LJF4" s="615"/>
      <c r="LJG4" s="615"/>
      <c r="LJH4" s="615"/>
      <c r="LJI4" s="615"/>
      <c r="LJJ4" s="615"/>
      <c r="LJK4" s="615"/>
      <c r="LJL4" s="615"/>
      <c r="LJM4" s="615"/>
      <c r="LJN4" s="615"/>
      <c r="LJO4" s="615"/>
      <c r="LJP4" s="615"/>
      <c r="LJQ4" s="615"/>
      <c r="LJR4" s="615"/>
      <c r="LJS4" s="615"/>
      <c r="LJT4" s="615"/>
      <c r="LJU4" s="615"/>
      <c r="LJV4" s="615"/>
      <c r="LJW4" s="615"/>
      <c r="LJX4" s="615"/>
      <c r="LJY4" s="615"/>
      <c r="LJZ4" s="615"/>
      <c r="LKA4" s="615"/>
      <c r="LKB4" s="615"/>
      <c r="LKC4" s="615"/>
      <c r="LKD4" s="615"/>
      <c r="LKE4" s="615"/>
      <c r="LKF4" s="615"/>
      <c r="LKG4" s="615"/>
      <c r="LKH4" s="615"/>
      <c r="LKI4" s="615"/>
      <c r="LKJ4" s="615"/>
      <c r="LKK4" s="615"/>
      <c r="LKL4" s="615"/>
      <c r="LKM4" s="615"/>
      <c r="LKN4" s="615"/>
      <c r="LKO4" s="615"/>
      <c r="LKP4" s="615"/>
      <c r="LKQ4" s="615"/>
      <c r="LKR4" s="615"/>
      <c r="LKS4" s="615"/>
      <c r="LKT4" s="615"/>
      <c r="LKU4" s="615"/>
      <c r="LKV4" s="615"/>
      <c r="LKW4" s="615"/>
      <c r="LKX4" s="615"/>
      <c r="LKY4" s="615"/>
      <c r="LKZ4" s="615"/>
      <c r="LLA4" s="615"/>
      <c r="LLB4" s="615"/>
      <c r="LLC4" s="615"/>
      <c r="LLD4" s="615"/>
      <c r="LLE4" s="615"/>
      <c r="LLF4" s="615"/>
      <c r="LLG4" s="615"/>
      <c r="LLH4" s="615"/>
      <c r="LLI4" s="615"/>
      <c r="LLJ4" s="615"/>
      <c r="LLK4" s="615"/>
      <c r="LLL4" s="615"/>
      <c r="LLM4" s="615"/>
      <c r="LLN4" s="615"/>
      <c r="LLO4" s="615"/>
      <c r="LLP4" s="615"/>
      <c r="LLQ4" s="615"/>
      <c r="LLR4" s="615"/>
      <c r="LLS4" s="615"/>
      <c r="LLT4" s="615"/>
      <c r="LLU4" s="615"/>
      <c r="LLV4" s="615"/>
      <c r="LLW4" s="615"/>
      <c r="LLX4" s="615"/>
      <c r="LLY4" s="615"/>
      <c r="LLZ4" s="615"/>
      <c r="LMA4" s="615"/>
      <c r="LMB4" s="615"/>
      <c r="LMC4" s="615"/>
      <c r="LMD4" s="615"/>
      <c r="LME4" s="615"/>
      <c r="LMF4" s="615"/>
      <c r="LMG4" s="615"/>
      <c r="LMH4" s="615"/>
      <c r="LMI4" s="615"/>
      <c r="LMJ4" s="615"/>
      <c r="LMK4" s="615"/>
      <c r="LML4" s="615"/>
      <c r="LMM4" s="615"/>
      <c r="LMN4" s="615"/>
      <c r="LMO4" s="615"/>
      <c r="LMP4" s="615"/>
      <c r="LMQ4" s="615"/>
      <c r="LMR4" s="615"/>
      <c r="LMS4" s="615"/>
      <c r="LMT4" s="615"/>
      <c r="LMU4" s="615"/>
      <c r="LMV4" s="615"/>
      <c r="LMW4" s="615"/>
      <c r="LMX4" s="615"/>
      <c r="LMY4" s="615"/>
      <c r="LMZ4" s="615"/>
      <c r="LNA4" s="615"/>
      <c r="LNB4" s="615"/>
      <c r="LNC4" s="615"/>
      <c r="LND4" s="615"/>
      <c r="LNE4" s="615"/>
      <c r="LNF4" s="615"/>
      <c r="LNG4" s="615"/>
      <c r="LNH4" s="615"/>
      <c r="LNI4" s="615"/>
      <c r="LNJ4" s="615"/>
      <c r="LNK4" s="615"/>
      <c r="LNL4" s="615"/>
      <c r="LNM4" s="615"/>
      <c r="LNN4" s="615"/>
      <c r="LNO4" s="615"/>
      <c r="LNP4" s="615"/>
      <c r="LNQ4" s="615"/>
      <c r="LNR4" s="615"/>
      <c r="LNS4" s="615"/>
      <c r="LNT4" s="615"/>
      <c r="LNU4" s="615"/>
      <c r="LNV4" s="615"/>
      <c r="LNW4" s="615"/>
      <c r="LNX4" s="615"/>
      <c r="LNY4" s="615"/>
      <c r="LNZ4" s="615"/>
      <c r="LOA4" s="615"/>
      <c r="LOB4" s="615"/>
      <c r="LOC4" s="615"/>
      <c r="LOD4" s="615"/>
      <c r="LOE4" s="615"/>
      <c r="LOF4" s="615"/>
      <c r="LOG4" s="615"/>
      <c r="LOH4" s="615"/>
      <c r="LOI4" s="615"/>
      <c r="LOJ4" s="615"/>
      <c r="LOK4" s="615"/>
      <c r="LOL4" s="615"/>
      <c r="LOM4" s="615"/>
      <c r="LON4" s="615"/>
      <c r="LOO4" s="615"/>
      <c r="LOP4" s="615"/>
      <c r="LOQ4" s="615"/>
      <c r="LOR4" s="615"/>
      <c r="LOS4" s="615"/>
      <c r="LOT4" s="615"/>
      <c r="LOU4" s="615"/>
      <c r="LOV4" s="615"/>
      <c r="LOW4" s="615"/>
      <c r="LOX4" s="615"/>
      <c r="LOY4" s="615"/>
      <c r="LOZ4" s="615"/>
      <c r="LPA4" s="615"/>
      <c r="LPB4" s="615"/>
      <c r="LPC4" s="615"/>
      <c r="LPD4" s="615"/>
      <c r="LPE4" s="615"/>
      <c r="LPF4" s="615"/>
      <c r="LPG4" s="615"/>
      <c r="LPH4" s="615"/>
      <c r="LPI4" s="615"/>
      <c r="LPJ4" s="615"/>
      <c r="LPK4" s="615"/>
      <c r="LPL4" s="615"/>
      <c r="LPM4" s="615"/>
      <c r="LPN4" s="615"/>
      <c r="LPO4" s="615"/>
      <c r="LPP4" s="615"/>
      <c r="LPQ4" s="615"/>
      <c r="LPR4" s="615"/>
      <c r="LPS4" s="615"/>
      <c r="LPT4" s="615"/>
      <c r="LPU4" s="615"/>
      <c r="LPV4" s="615"/>
      <c r="LPW4" s="615"/>
      <c r="LPX4" s="615"/>
      <c r="LPY4" s="615"/>
      <c r="LPZ4" s="615"/>
      <c r="LQA4" s="615"/>
      <c r="LQB4" s="615"/>
      <c r="LQC4" s="615"/>
      <c r="LQD4" s="615"/>
      <c r="LQE4" s="615"/>
      <c r="LQF4" s="615"/>
      <c r="LQG4" s="615"/>
      <c r="LQH4" s="615"/>
      <c r="LQI4" s="615"/>
      <c r="LQJ4" s="615"/>
      <c r="LQK4" s="615"/>
      <c r="LQL4" s="615"/>
      <c r="LQM4" s="615"/>
      <c r="LQN4" s="615"/>
      <c r="LQO4" s="615"/>
      <c r="LQP4" s="615"/>
      <c r="LQQ4" s="615"/>
      <c r="LQR4" s="615"/>
      <c r="LQS4" s="615"/>
      <c r="LQT4" s="615"/>
      <c r="LQU4" s="615"/>
      <c r="LQV4" s="615"/>
      <c r="LQW4" s="615"/>
      <c r="LQX4" s="615"/>
      <c r="LQY4" s="615"/>
      <c r="LQZ4" s="615"/>
      <c r="LRA4" s="615"/>
      <c r="LRB4" s="615"/>
      <c r="LRC4" s="615"/>
      <c r="LRD4" s="615"/>
      <c r="LRE4" s="615"/>
      <c r="LRF4" s="615"/>
      <c r="LRG4" s="615"/>
      <c r="LRH4" s="615"/>
      <c r="LRI4" s="615"/>
      <c r="LRJ4" s="615"/>
      <c r="LRK4" s="615"/>
      <c r="LRL4" s="615"/>
      <c r="LRM4" s="615"/>
      <c r="LRN4" s="615"/>
      <c r="LRO4" s="615"/>
      <c r="LRP4" s="615"/>
      <c r="LRQ4" s="615"/>
      <c r="LRR4" s="615"/>
      <c r="LRS4" s="615"/>
      <c r="LRT4" s="615"/>
      <c r="LRU4" s="615"/>
      <c r="LRV4" s="615"/>
      <c r="LRW4" s="615"/>
      <c r="LRX4" s="615"/>
      <c r="LRY4" s="615"/>
      <c r="LRZ4" s="615"/>
      <c r="LSA4" s="615"/>
      <c r="LSB4" s="615"/>
      <c r="LSC4" s="615"/>
      <c r="LSD4" s="615"/>
      <c r="LSE4" s="615"/>
      <c r="LSF4" s="615"/>
      <c r="LSG4" s="615"/>
      <c r="LSH4" s="615"/>
      <c r="LSI4" s="615"/>
      <c r="LSJ4" s="615"/>
      <c r="LSK4" s="615"/>
      <c r="LSL4" s="615"/>
      <c r="LSM4" s="615"/>
      <c r="LSN4" s="615"/>
      <c r="LSO4" s="615"/>
      <c r="LSP4" s="615"/>
      <c r="LSQ4" s="615"/>
      <c r="LSR4" s="615"/>
      <c r="LSS4" s="615"/>
      <c r="LST4" s="615"/>
      <c r="LSU4" s="615"/>
      <c r="LSV4" s="615"/>
      <c r="LSW4" s="615"/>
      <c r="LSX4" s="615"/>
      <c r="LSY4" s="615"/>
      <c r="LSZ4" s="615"/>
      <c r="LTA4" s="615"/>
      <c r="LTB4" s="615"/>
      <c r="LTC4" s="615"/>
      <c r="LTD4" s="615"/>
      <c r="LTE4" s="615"/>
      <c r="LTF4" s="615"/>
      <c r="LTG4" s="615"/>
      <c r="LTH4" s="615"/>
      <c r="LTI4" s="615"/>
      <c r="LTJ4" s="615"/>
      <c r="LTK4" s="615"/>
      <c r="LTL4" s="615"/>
      <c r="LTM4" s="615"/>
      <c r="LTN4" s="615"/>
      <c r="LTO4" s="615"/>
      <c r="LTP4" s="615"/>
      <c r="LTQ4" s="615"/>
      <c r="LTR4" s="615"/>
      <c r="LTS4" s="615"/>
      <c r="LTT4" s="615"/>
      <c r="LTU4" s="615"/>
      <c r="LTV4" s="615"/>
      <c r="LTW4" s="615"/>
      <c r="LTX4" s="615"/>
      <c r="LTY4" s="615"/>
      <c r="LTZ4" s="615"/>
      <c r="LUA4" s="615"/>
      <c r="LUB4" s="615"/>
      <c r="LUC4" s="615"/>
      <c r="LUD4" s="615"/>
      <c r="LUE4" s="615"/>
      <c r="LUF4" s="615"/>
      <c r="LUG4" s="615"/>
      <c r="LUH4" s="615"/>
      <c r="LUI4" s="615"/>
      <c r="LUJ4" s="615"/>
      <c r="LUK4" s="615"/>
      <c r="LUL4" s="615"/>
      <c r="LUM4" s="615"/>
      <c r="LUN4" s="615"/>
      <c r="LUO4" s="615"/>
      <c r="LUP4" s="615"/>
      <c r="LUQ4" s="615"/>
      <c r="LUR4" s="615"/>
      <c r="LUS4" s="615"/>
      <c r="LUT4" s="615"/>
      <c r="LUU4" s="615"/>
      <c r="LUV4" s="615"/>
      <c r="LUW4" s="615"/>
      <c r="LUX4" s="615"/>
      <c r="LUY4" s="615"/>
      <c r="LUZ4" s="615"/>
      <c r="LVA4" s="615"/>
      <c r="LVB4" s="615"/>
      <c r="LVC4" s="615"/>
      <c r="LVD4" s="615"/>
      <c r="LVE4" s="615"/>
      <c r="LVF4" s="615"/>
      <c r="LVG4" s="615"/>
      <c r="LVH4" s="615"/>
      <c r="LVI4" s="615"/>
      <c r="LVJ4" s="615"/>
      <c r="LVK4" s="615"/>
      <c r="LVL4" s="615"/>
      <c r="LVM4" s="615"/>
      <c r="LVN4" s="615"/>
      <c r="LVO4" s="615"/>
      <c r="LVP4" s="615"/>
      <c r="LVQ4" s="615"/>
      <c r="LVR4" s="615"/>
      <c r="LVS4" s="615"/>
      <c r="LVT4" s="615"/>
      <c r="LVU4" s="615"/>
      <c r="LVV4" s="615"/>
      <c r="LVW4" s="615"/>
      <c r="LVX4" s="615"/>
      <c r="LVY4" s="615"/>
      <c r="LVZ4" s="615"/>
      <c r="LWA4" s="615"/>
      <c r="LWB4" s="615"/>
      <c r="LWC4" s="615"/>
      <c r="LWD4" s="615"/>
      <c r="LWE4" s="615"/>
      <c r="LWF4" s="615"/>
      <c r="LWG4" s="615"/>
      <c r="LWH4" s="615"/>
      <c r="LWI4" s="615"/>
      <c r="LWJ4" s="615"/>
      <c r="LWK4" s="615"/>
      <c r="LWL4" s="615"/>
      <c r="LWM4" s="615"/>
      <c r="LWN4" s="615"/>
      <c r="LWO4" s="615"/>
      <c r="LWP4" s="615"/>
      <c r="LWQ4" s="615"/>
      <c r="LWR4" s="615"/>
      <c r="LWS4" s="615"/>
      <c r="LWT4" s="615"/>
      <c r="LWU4" s="615"/>
      <c r="LWV4" s="615"/>
      <c r="LWW4" s="615"/>
      <c r="LWX4" s="615"/>
      <c r="LWY4" s="615"/>
      <c r="LWZ4" s="615"/>
      <c r="LXA4" s="615"/>
      <c r="LXB4" s="615"/>
      <c r="LXC4" s="615"/>
      <c r="LXD4" s="615"/>
      <c r="LXE4" s="615"/>
      <c r="LXF4" s="615"/>
      <c r="LXG4" s="615"/>
      <c r="LXH4" s="615"/>
      <c r="LXI4" s="615"/>
      <c r="LXJ4" s="615"/>
      <c r="LXK4" s="615"/>
      <c r="LXL4" s="615"/>
      <c r="LXM4" s="615"/>
      <c r="LXN4" s="615"/>
      <c r="LXO4" s="615"/>
      <c r="LXP4" s="615"/>
      <c r="LXQ4" s="615"/>
      <c r="LXR4" s="615"/>
      <c r="LXS4" s="615"/>
      <c r="LXT4" s="615"/>
      <c r="LXU4" s="615"/>
      <c r="LXV4" s="615"/>
      <c r="LXW4" s="615"/>
      <c r="LXX4" s="615"/>
      <c r="LXY4" s="615"/>
      <c r="LXZ4" s="615"/>
      <c r="LYA4" s="615"/>
      <c r="LYB4" s="615"/>
      <c r="LYC4" s="615"/>
      <c r="LYD4" s="615"/>
      <c r="LYE4" s="615"/>
      <c r="LYF4" s="615"/>
      <c r="LYG4" s="615"/>
      <c r="LYH4" s="615"/>
      <c r="LYI4" s="615"/>
      <c r="LYJ4" s="615"/>
      <c r="LYK4" s="615"/>
      <c r="LYL4" s="615"/>
      <c r="LYM4" s="615"/>
      <c r="LYN4" s="615"/>
      <c r="LYO4" s="615"/>
      <c r="LYP4" s="615"/>
      <c r="LYQ4" s="615"/>
      <c r="LYR4" s="615"/>
      <c r="LYS4" s="615"/>
      <c r="LYT4" s="615"/>
      <c r="LYU4" s="615"/>
      <c r="LYV4" s="615"/>
      <c r="LYW4" s="615"/>
      <c r="LYX4" s="615"/>
      <c r="LYY4" s="615"/>
      <c r="LYZ4" s="615"/>
      <c r="LZA4" s="615"/>
      <c r="LZB4" s="615"/>
      <c r="LZC4" s="615"/>
      <c r="LZD4" s="615"/>
      <c r="LZE4" s="615"/>
      <c r="LZF4" s="615"/>
      <c r="LZG4" s="615"/>
      <c r="LZH4" s="615"/>
      <c r="LZI4" s="615"/>
      <c r="LZJ4" s="615"/>
      <c r="LZK4" s="615"/>
      <c r="LZL4" s="615"/>
      <c r="LZM4" s="615"/>
      <c r="LZN4" s="615"/>
      <c r="LZO4" s="615"/>
      <c r="LZP4" s="615"/>
      <c r="LZQ4" s="615"/>
      <c r="LZR4" s="615"/>
      <c r="LZS4" s="615"/>
      <c r="LZT4" s="615"/>
      <c r="LZU4" s="615"/>
      <c r="LZV4" s="615"/>
      <c r="LZW4" s="615"/>
      <c r="LZX4" s="615"/>
      <c r="LZY4" s="615"/>
      <c r="LZZ4" s="615"/>
      <c r="MAA4" s="615"/>
      <c r="MAB4" s="615"/>
      <c r="MAC4" s="615"/>
      <c r="MAD4" s="615"/>
      <c r="MAE4" s="615"/>
      <c r="MAF4" s="615"/>
      <c r="MAG4" s="615"/>
      <c r="MAH4" s="615"/>
      <c r="MAI4" s="615"/>
      <c r="MAJ4" s="615"/>
      <c r="MAK4" s="615"/>
      <c r="MAL4" s="615"/>
      <c r="MAM4" s="615"/>
      <c r="MAN4" s="615"/>
      <c r="MAO4" s="615"/>
      <c r="MAP4" s="615"/>
      <c r="MAQ4" s="615"/>
      <c r="MAR4" s="615"/>
      <c r="MAS4" s="615"/>
      <c r="MAT4" s="615"/>
      <c r="MAU4" s="615"/>
      <c r="MAV4" s="615"/>
      <c r="MAW4" s="615"/>
      <c r="MAX4" s="615"/>
      <c r="MAY4" s="615"/>
      <c r="MAZ4" s="615"/>
      <c r="MBA4" s="615"/>
      <c r="MBB4" s="615"/>
      <c r="MBC4" s="615"/>
      <c r="MBD4" s="615"/>
      <c r="MBE4" s="615"/>
      <c r="MBF4" s="615"/>
      <c r="MBG4" s="615"/>
      <c r="MBH4" s="615"/>
      <c r="MBI4" s="615"/>
      <c r="MBJ4" s="615"/>
      <c r="MBK4" s="615"/>
      <c r="MBL4" s="615"/>
      <c r="MBM4" s="615"/>
      <c r="MBN4" s="615"/>
      <c r="MBO4" s="615"/>
      <c r="MBP4" s="615"/>
      <c r="MBQ4" s="615"/>
      <c r="MBR4" s="615"/>
      <c r="MBS4" s="615"/>
      <c r="MBT4" s="615"/>
      <c r="MBU4" s="615"/>
      <c r="MBV4" s="615"/>
      <c r="MBW4" s="615"/>
      <c r="MBX4" s="615"/>
      <c r="MBY4" s="615"/>
      <c r="MBZ4" s="615"/>
      <c r="MCA4" s="615"/>
      <c r="MCB4" s="615"/>
      <c r="MCC4" s="615"/>
      <c r="MCD4" s="615"/>
      <c r="MCE4" s="615"/>
      <c r="MCF4" s="615"/>
      <c r="MCG4" s="615"/>
      <c r="MCH4" s="615"/>
      <c r="MCI4" s="615"/>
      <c r="MCJ4" s="615"/>
      <c r="MCK4" s="615"/>
      <c r="MCL4" s="615"/>
      <c r="MCM4" s="615"/>
      <c r="MCN4" s="615"/>
      <c r="MCO4" s="615"/>
      <c r="MCP4" s="615"/>
      <c r="MCQ4" s="615"/>
      <c r="MCR4" s="615"/>
      <c r="MCS4" s="615"/>
      <c r="MCT4" s="615"/>
      <c r="MCU4" s="615"/>
      <c r="MCV4" s="615"/>
      <c r="MCW4" s="615"/>
      <c r="MCX4" s="615"/>
      <c r="MCY4" s="615"/>
      <c r="MCZ4" s="615"/>
      <c r="MDA4" s="615"/>
      <c r="MDB4" s="615"/>
      <c r="MDC4" s="615"/>
      <c r="MDD4" s="615"/>
      <c r="MDE4" s="615"/>
      <c r="MDF4" s="615"/>
      <c r="MDG4" s="615"/>
      <c r="MDH4" s="615"/>
      <c r="MDI4" s="615"/>
      <c r="MDJ4" s="615"/>
      <c r="MDK4" s="615"/>
      <c r="MDL4" s="615"/>
      <c r="MDM4" s="615"/>
      <c r="MDN4" s="615"/>
      <c r="MDO4" s="615"/>
      <c r="MDP4" s="615"/>
      <c r="MDQ4" s="615"/>
      <c r="MDR4" s="615"/>
      <c r="MDS4" s="615"/>
      <c r="MDT4" s="615"/>
      <c r="MDU4" s="615"/>
      <c r="MDV4" s="615"/>
      <c r="MDW4" s="615"/>
      <c r="MDX4" s="615"/>
      <c r="MDY4" s="615"/>
      <c r="MDZ4" s="615"/>
      <c r="MEA4" s="615"/>
      <c r="MEB4" s="615"/>
      <c r="MEC4" s="615"/>
      <c r="MED4" s="615"/>
      <c r="MEE4" s="615"/>
      <c r="MEF4" s="615"/>
      <c r="MEG4" s="615"/>
      <c r="MEH4" s="615"/>
      <c r="MEI4" s="615"/>
      <c r="MEJ4" s="615"/>
      <c r="MEK4" s="615"/>
      <c r="MEL4" s="615"/>
      <c r="MEM4" s="615"/>
      <c r="MEN4" s="615"/>
      <c r="MEO4" s="615"/>
      <c r="MEP4" s="615"/>
      <c r="MEQ4" s="615"/>
      <c r="MER4" s="615"/>
      <c r="MES4" s="615"/>
      <c r="MET4" s="615"/>
      <c r="MEU4" s="615"/>
      <c r="MEV4" s="615"/>
      <c r="MEW4" s="615"/>
      <c r="MEX4" s="615"/>
      <c r="MEY4" s="615"/>
      <c r="MEZ4" s="615"/>
      <c r="MFA4" s="615"/>
      <c r="MFB4" s="615"/>
      <c r="MFC4" s="615"/>
      <c r="MFD4" s="615"/>
      <c r="MFE4" s="615"/>
      <c r="MFF4" s="615"/>
      <c r="MFG4" s="615"/>
      <c r="MFH4" s="615"/>
      <c r="MFI4" s="615"/>
      <c r="MFJ4" s="615"/>
      <c r="MFK4" s="615"/>
      <c r="MFL4" s="615"/>
      <c r="MFM4" s="615"/>
      <c r="MFN4" s="615"/>
      <c r="MFO4" s="615"/>
      <c r="MFP4" s="615"/>
      <c r="MFQ4" s="615"/>
      <c r="MFR4" s="615"/>
      <c r="MFS4" s="615"/>
      <c r="MFT4" s="615"/>
      <c r="MFU4" s="615"/>
      <c r="MFV4" s="615"/>
      <c r="MFW4" s="615"/>
      <c r="MFX4" s="615"/>
      <c r="MFY4" s="615"/>
      <c r="MFZ4" s="615"/>
      <c r="MGA4" s="615"/>
      <c r="MGB4" s="615"/>
      <c r="MGC4" s="615"/>
      <c r="MGD4" s="615"/>
      <c r="MGE4" s="615"/>
      <c r="MGF4" s="615"/>
      <c r="MGG4" s="615"/>
      <c r="MGH4" s="615"/>
      <c r="MGI4" s="615"/>
      <c r="MGJ4" s="615"/>
      <c r="MGK4" s="615"/>
      <c r="MGL4" s="615"/>
      <c r="MGM4" s="615"/>
      <c r="MGN4" s="615"/>
      <c r="MGO4" s="615"/>
      <c r="MGP4" s="615"/>
      <c r="MGQ4" s="615"/>
      <c r="MGR4" s="615"/>
      <c r="MGS4" s="615"/>
      <c r="MGT4" s="615"/>
      <c r="MGU4" s="615"/>
      <c r="MGV4" s="615"/>
      <c r="MGW4" s="615"/>
      <c r="MGX4" s="615"/>
      <c r="MGY4" s="615"/>
      <c r="MGZ4" s="615"/>
      <c r="MHA4" s="615"/>
      <c r="MHB4" s="615"/>
      <c r="MHC4" s="615"/>
      <c r="MHD4" s="615"/>
      <c r="MHE4" s="615"/>
      <c r="MHF4" s="615"/>
      <c r="MHG4" s="615"/>
      <c r="MHH4" s="615"/>
      <c r="MHI4" s="615"/>
      <c r="MHJ4" s="615"/>
      <c r="MHK4" s="615"/>
      <c r="MHL4" s="615"/>
      <c r="MHM4" s="615"/>
      <c r="MHN4" s="615"/>
      <c r="MHO4" s="615"/>
      <c r="MHP4" s="615"/>
      <c r="MHQ4" s="615"/>
      <c r="MHR4" s="615"/>
      <c r="MHS4" s="615"/>
      <c r="MHT4" s="615"/>
      <c r="MHU4" s="615"/>
      <c r="MHV4" s="615"/>
      <c r="MHW4" s="615"/>
      <c r="MHX4" s="615"/>
      <c r="MHY4" s="615"/>
      <c r="MHZ4" s="615"/>
      <c r="MIA4" s="615"/>
      <c r="MIB4" s="615"/>
      <c r="MIC4" s="615"/>
      <c r="MID4" s="615"/>
      <c r="MIE4" s="615"/>
      <c r="MIF4" s="615"/>
      <c r="MIG4" s="615"/>
      <c r="MIH4" s="615"/>
      <c r="MII4" s="615"/>
      <c r="MIJ4" s="615"/>
      <c r="MIK4" s="615"/>
      <c r="MIL4" s="615"/>
      <c r="MIM4" s="615"/>
      <c r="MIN4" s="615"/>
      <c r="MIO4" s="615"/>
      <c r="MIP4" s="615"/>
      <c r="MIQ4" s="615"/>
      <c r="MIR4" s="615"/>
      <c r="MIS4" s="615"/>
      <c r="MIT4" s="615"/>
      <c r="MIU4" s="615"/>
      <c r="MIV4" s="615"/>
      <c r="MIW4" s="615"/>
      <c r="MIX4" s="615"/>
      <c r="MIY4" s="615"/>
      <c r="MIZ4" s="615"/>
      <c r="MJA4" s="615"/>
      <c r="MJB4" s="615"/>
      <c r="MJC4" s="615"/>
      <c r="MJD4" s="615"/>
      <c r="MJE4" s="615"/>
      <c r="MJF4" s="615"/>
      <c r="MJG4" s="615"/>
      <c r="MJH4" s="615"/>
      <c r="MJI4" s="615"/>
      <c r="MJJ4" s="615"/>
      <c r="MJK4" s="615"/>
      <c r="MJL4" s="615"/>
      <c r="MJM4" s="615"/>
      <c r="MJN4" s="615"/>
      <c r="MJO4" s="615"/>
      <c r="MJP4" s="615"/>
      <c r="MJQ4" s="615"/>
      <c r="MJR4" s="615"/>
      <c r="MJS4" s="615"/>
      <c r="MJT4" s="615"/>
      <c r="MJU4" s="615"/>
      <c r="MJV4" s="615"/>
      <c r="MJW4" s="615"/>
      <c r="MJX4" s="615"/>
      <c r="MJY4" s="615"/>
      <c r="MJZ4" s="615"/>
      <c r="MKA4" s="615"/>
      <c r="MKB4" s="615"/>
      <c r="MKC4" s="615"/>
      <c r="MKD4" s="615"/>
      <c r="MKE4" s="615"/>
      <c r="MKF4" s="615"/>
      <c r="MKG4" s="615"/>
      <c r="MKH4" s="615"/>
      <c r="MKI4" s="615"/>
      <c r="MKJ4" s="615"/>
      <c r="MKK4" s="615"/>
      <c r="MKL4" s="615"/>
      <c r="MKM4" s="615"/>
      <c r="MKN4" s="615"/>
      <c r="MKO4" s="615"/>
      <c r="MKP4" s="615"/>
      <c r="MKQ4" s="615"/>
      <c r="MKR4" s="615"/>
      <c r="MKS4" s="615"/>
      <c r="MKT4" s="615"/>
      <c r="MKU4" s="615"/>
      <c r="MKV4" s="615"/>
      <c r="MKW4" s="615"/>
      <c r="MKX4" s="615"/>
      <c r="MKY4" s="615"/>
      <c r="MKZ4" s="615"/>
      <c r="MLA4" s="615"/>
      <c r="MLB4" s="615"/>
      <c r="MLC4" s="615"/>
      <c r="MLD4" s="615"/>
      <c r="MLE4" s="615"/>
      <c r="MLF4" s="615"/>
      <c r="MLG4" s="615"/>
      <c r="MLH4" s="615"/>
      <c r="MLI4" s="615"/>
      <c r="MLJ4" s="615"/>
      <c r="MLK4" s="615"/>
      <c r="MLL4" s="615"/>
      <c r="MLM4" s="615"/>
      <c r="MLN4" s="615"/>
      <c r="MLO4" s="615"/>
      <c r="MLP4" s="615"/>
      <c r="MLQ4" s="615"/>
      <c r="MLR4" s="615"/>
      <c r="MLS4" s="615"/>
      <c r="MLT4" s="615"/>
      <c r="MLU4" s="615"/>
      <c r="MLV4" s="615"/>
      <c r="MLW4" s="615"/>
      <c r="MLX4" s="615"/>
      <c r="MLY4" s="615"/>
      <c r="MLZ4" s="615"/>
      <c r="MMA4" s="615"/>
      <c r="MMB4" s="615"/>
      <c r="MMC4" s="615"/>
      <c r="MMD4" s="615"/>
      <c r="MME4" s="615"/>
      <c r="MMF4" s="615"/>
      <c r="MMG4" s="615"/>
      <c r="MMH4" s="615"/>
      <c r="MMI4" s="615"/>
      <c r="MMJ4" s="615"/>
      <c r="MMK4" s="615"/>
      <c r="MML4" s="615"/>
      <c r="MMM4" s="615"/>
      <c r="MMN4" s="615"/>
      <c r="MMO4" s="615"/>
      <c r="MMP4" s="615"/>
      <c r="MMQ4" s="615"/>
      <c r="MMR4" s="615"/>
      <c r="MMS4" s="615"/>
      <c r="MMT4" s="615"/>
      <c r="MMU4" s="615"/>
      <c r="MMV4" s="615"/>
      <c r="MMW4" s="615"/>
      <c r="MMX4" s="615"/>
      <c r="MMY4" s="615"/>
      <c r="MMZ4" s="615"/>
      <c r="MNA4" s="615"/>
      <c r="MNB4" s="615"/>
      <c r="MNC4" s="615"/>
      <c r="MND4" s="615"/>
      <c r="MNE4" s="615"/>
      <c r="MNF4" s="615"/>
      <c r="MNG4" s="615"/>
      <c r="MNH4" s="615"/>
      <c r="MNI4" s="615"/>
      <c r="MNJ4" s="615"/>
      <c r="MNK4" s="615"/>
      <c r="MNL4" s="615"/>
      <c r="MNM4" s="615"/>
      <c r="MNN4" s="615"/>
      <c r="MNO4" s="615"/>
      <c r="MNP4" s="615"/>
      <c r="MNQ4" s="615"/>
      <c r="MNR4" s="615"/>
      <c r="MNS4" s="615"/>
      <c r="MNT4" s="615"/>
      <c r="MNU4" s="615"/>
      <c r="MNV4" s="615"/>
      <c r="MNW4" s="615"/>
      <c r="MNX4" s="615"/>
      <c r="MNY4" s="615"/>
      <c r="MNZ4" s="615"/>
      <c r="MOA4" s="615"/>
      <c r="MOB4" s="615"/>
      <c r="MOC4" s="615"/>
      <c r="MOD4" s="615"/>
      <c r="MOE4" s="615"/>
      <c r="MOF4" s="615"/>
      <c r="MOG4" s="615"/>
      <c r="MOH4" s="615"/>
      <c r="MOI4" s="615"/>
      <c r="MOJ4" s="615"/>
      <c r="MOK4" s="615"/>
      <c r="MOL4" s="615"/>
      <c r="MOM4" s="615"/>
      <c r="MON4" s="615"/>
      <c r="MOO4" s="615"/>
      <c r="MOP4" s="615"/>
      <c r="MOQ4" s="615"/>
      <c r="MOR4" s="615"/>
      <c r="MOS4" s="615"/>
      <c r="MOT4" s="615"/>
      <c r="MOU4" s="615"/>
      <c r="MOV4" s="615"/>
      <c r="MOW4" s="615"/>
      <c r="MOX4" s="615"/>
      <c r="MOY4" s="615"/>
      <c r="MOZ4" s="615"/>
      <c r="MPA4" s="615"/>
      <c r="MPB4" s="615"/>
      <c r="MPC4" s="615"/>
      <c r="MPD4" s="615"/>
      <c r="MPE4" s="615"/>
      <c r="MPF4" s="615"/>
      <c r="MPG4" s="615"/>
      <c r="MPH4" s="615"/>
      <c r="MPI4" s="615"/>
      <c r="MPJ4" s="615"/>
      <c r="MPK4" s="615"/>
      <c r="MPL4" s="615"/>
      <c r="MPM4" s="615"/>
      <c r="MPN4" s="615"/>
      <c r="MPO4" s="615"/>
      <c r="MPP4" s="615"/>
      <c r="MPQ4" s="615"/>
      <c r="MPR4" s="615"/>
      <c r="MPS4" s="615"/>
      <c r="MPT4" s="615"/>
      <c r="MPU4" s="615"/>
      <c r="MPV4" s="615"/>
      <c r="MPW4" s="615"/>
      <c r="MPX4" s="615"/>
      <c r="MPY4" s="615"/>
      <c r="MPZ4" s="615"/>
      <c r="MQA4" s="615"/>
      <c r="MQB4" s="615"/>
      <c r="MQC4" s="615"/>
      <c r="MQD4" s="615"/>
      <c r="MQE4" s="615"/>
      <c r="MQF4" s="615"/>
      <c r="MQG4" s="615"/>
      <c r="MQH4" s="615"/>
      <c r="MQI4" s="615"/>
      <c r="MQJ4" s="615"/>
      <c r="MQK4" s="615"/>
      <c r="MQL4" s="615"/>
      <c r="MQM4" s="615"/>
      <c r="MQN4" s="615"/>
      <c r="MQO4" s="615"/>
      <c r="MQP4" s="615"/>
      <c r="MQQ4" s="615"/>
      <c r="MQR4" s="615"/>
      <c r="MQS4" s="615"/>
      <c r="MQT4" s="615"/>
      <c r="MQU4" s="615"/>
      <c r="MQV4" s="615"/>
      <c r="MQW4" s="615"/>
      <c r="MQX4" s="615"/>
      <c r="MQY4" s="615"/>
      <c r="MQZ4" s="615"/>
      <c r="MRA4" s="615"/>
      <c r="MRB4" s="615"/>
      <c r="MRC4" s="615"/>
      <c r="MRD4" s="615"/>
      <c r="MRE4" s="615"/>
      <c r="MRF4" s="615"/>
      <c r="MRG4" s="615"/>
      <c r="MRH4" s="615"/>
      <c r="MRI4" s="615"/>
      <c r="MRJ4" s="615"/>
      <c r="MRK4" s="615"/>
      <c r="MRL4" s="615"/>
      <c r="MRM4" s="615"/>
      <c r="MRN4" s="615"/>
      <c r="MRO4" s="615"/>
      <c r="MRP4" s="615"/>
      <c r="MRQ4" s="615"/>
      <c r="MRR4" s="615"/>
      <c r="MRS4" s="615"/>
      <c r="MRT4" s="615"/>
      <c r="MRU4" s="615"/>
      <c r="MRV4" s="615"/>
      <c r="MRW4" s="615"/>
      <c r="MRX4" s="615"/>
      <c r="MRY4" s="615"/>
      <c r="MRZ4" s="615"/>
      <c r="MSA4" s="615"/>
      <c r="MSB4" s="615"/>
      <c r="MSC4" s="615"/>
      <c r="MSD4" s="615"/>
      <c r="MSE4" s="615"/>
      <c r="MSF4" s="615"/>
      <c r="MSG4" s="615"/>
      <c r="MSH4" s="615"/>
      <c r="MSI4" s="615"/>
      <c r="MSJ4" s="615"/>
      <c r="MSK4" s="615"/>
      <c r="MSL4" s="615"/>
      <c r="MSM4" s="615"/>
      <c r="MSN4" s="615"/>
      <c r="MSO4" s="615"/>
      <c r="MSP4" s="615"/>
      <c r="MSQ4" s="615"/>
      <c r="MSR4" s="615"/>
      <c r="MSS4" s="615"/>
      <c r="MST4" s="615"/>
      <c r="MSU4" s="615"/>
      <c r="MSV4" s="615"/>
      <c r="MSW4" s="615"/>
      <c r="MSX4" s="615"/>
      <c r="MSY4" s="615"/>
      <c r="MSZ4" s="615"/>
      <c r="MTA4" s="615"/>
      <c r="MTB4" s="615"/>
      <c r="MTC4" s="615"/>
      <c r="MTD4" s="615"/>
      <c r="MTE4" s="615"/>
      <c r="MTF4" s="615"/>
      <c r="MTG4" s="615"/>
      <c r="MTH4" s="615"/>
      <c r="MTI4" s="615"/>
      <c r="MTJ4" s="615"/>
      <c r="MTK4" s="615"/>
      <c r="MTL4" s="615"/>
      <c r="MTM4" s="615"/>
      <c r="MTN4" s="615"/>
      <c r="MTO4" s="615"/>
      <c r="MTP4" s="615"/>
      <c r="MTQ4" s="615"/>
      <c r="MTR4" s="615"/>
      <c r="MTS4" s="615"/>
      <c r="MTT4" s="615"/>
      <c r="MTU4" s="615"/>
      <c r="MTV4" s="615"/>
      <c r="MTW4" s="615"/>
      <c r="MTX4" s="615"/>
      <c r="MTY4" s="615"/>
      <c r="MTZ4" s="615"/>
      <c r="MUA4" s="615"/>
      <c r="MUB4" s="615"/>
      <c r="MUC4" s="615"/>
      <c r="MUD4" s="615"/>
      <c r="MUE4" s="615"/>
      <c r="MUF4" s="615"/>
      <c r="MUG4" s="615"/>
      <c r="MUH4" s="615"/>
      <c r="MUI4" s="615"/>
      <c r="MUJ4" s="615"/>
      <c r="MUK4" s="615"/>
      <c r="MUL4" s="615"/>
      <c r="MUM4" s="615"/>
      <c r="MUN4" s="615"/>
      <c r="MUO4" s="615"/>
      <c r="MUP4" s="615"/>
      <c r="MUQ4" s="615"/>
      <c r="MUR4" s="615"/>
      <c r="MUS4" s="615"/>
      <c r="MUT4" s="615"/>
      <c r="MUU4" s="615"/>
      <c r="MUV4" s="615"/>
      <c r="MUW4" s="615"/>
      <c r="MUX4" s="615"/>
      <c r="MUY4" s="615"/>
      <c r="MUZ4" s="615"/>
      <c r="MVA4" s="615"/>
      <c r="MVB4" s="615"/>
      <c r="MVC4" s="615"/>
      <c r="MVD4" s="615"/>
      <c r="MVE4" s="615"/>
      <c r="MVF4" s="615"/>
      <c r="MVG4" s="615"/>
      <c r="MVH4" s="615"/>
      <c r="MVI4" s="615"/>
      <c r="MVJ4" s="615"/>
      <c r="MVK4" s="615"/>
      <c r="MVL4" s="615"/>
      <c r="MVM4" s="615"/>
      <c r="MVN4" s="615"/>
      <c r="MVO4" s="615"/>
      <c r="MVP4" s="615"/>
      <c r="MVQ4" s="615"/>
      <c r="MVR4" s="615"/>
      <c r="MVS4" s="615"/>
      <c r="MVT4" s="615"/>
      <c r="MVU4" s="615"/>
      <c r="MVV4" s="615"/>
      <c r="MVW4" s="615"/>
      <c r="MVX4" s="615"/>
      <c r="MVY4" s="615"/>
      <c r="MVZ4" s="615"/>
      <c r="MWA4" s="615"/>
      <c r="MWB4" s="615"/>
      <c r="MWC4" s="615"/>
      <c r="MWD4" s="615"/>
      <c r="MWE4" s="615"/>
      <c r="MWF4" s="615"/>
      <c r="MWG4" s="615"/>
      <c r="MWH4" s="615"/>
      <c r="MWI4" s="615"/>
      <c r="MWJ4" s="615"/>
      <c r="MWK4" s="615"/>
      <c r="MWL4" s="615"/>
      <c r="MWM4" s="615"/>
      <c r="MWN4" s="615"/>
      <c r="MWO4" s="615"/>
      <c r="MWP4" s="615"/>
      <c r="MWQ4" s="615"/>
      <c r="MWR4" s="615"/>
      <c r="MWS4" s="615"/>
      <c r="MWT4" s="615"/>
      <c r="MWU4" s="615"/>
      <c r="MWV4" s="615"/>
      <c r="MWW4" s="615"/>
      <c r="MWX4" s="615"/>
      <c r="MWY4" s="615"/>
      <c r="MWZ4" s="615"/>
      <c r="MXA4" s="615"/>
      <c r="MXB4" s="615"/>
      <c r="MXC4" s="615"/>
      <c r="MXD4" s="615"/>
      <c r="MXE4" s="615"/>
      <c r="MXF4" s="615"/>
      <c r="MXG4" s="615"/>
      <c r="MXH4" s="615"/>
      <c r="MXI4" s="615"/>
      <c r="MXJ4" s="615"/>
      <c r="MXK4" s="615"/>
      <c r="MXL4" s="615"/>
      <c r="MXM4" s="615"/>
      <c r="MXN4" s="615"/>
      <c r="MXO4" s="615"/>
      <c r="MXP4" s="615"/>
      <c r="MXQ4" s="615"/>
      <c r="MXR4" s="615"/>
      <c r="MXS4" s="615"/>
      <c r="MXT4" s="615"/>
      <c r="MXU4" s="615"/>
      <c r="MXV4" s="615"/>
      <c r="MXW4" s="615"/>
      <c r="MXX4" s="615"/>
      <c r="MXY4" s="615"/>
      <c r="MXZ4" s="615"/>
      <c r="MYA4" s="615"/>
      <c r="MYB4" s="615"/>
      <c r="MYC4" s="615"/>
      <c r="MYD4" s="615"/>
      <c r="MYE4" s="615"/>
      <c r="MYF4" s="615"/>
      <c r="MYG4" s="615"/>
      <c r="MYH4" s="615"/>
      <c r="MYI4" s="615"/>
      <c r="MYJ4" s="615"/>
      <c r="MYK4" s="615"/>
      <c r="MYL4" s="615"/>
      <c r="MYM4" s="615"/>
      <c r="MYN4" s="615"/>
      <c r="MYO4" s="615"/>
      <c r="MYP4" s="615"/>
      <c r="MYQ4" s="615"/>
      <c r="MYR4" s="615"/>
      <c r="MYS4" s="615"/>
      <c r="MYT4" s="615"/>
      <c r="MYU4" s="615"/>
      <c r="MYV4" s="615"/>
      <c r="MYW4" s="615"/>
      <c r="MYX4" s="615"/>
      <c r="MYY4" s="615"/>
      <c r="MYZ4" s="615"/>
      <c r="MZA4" s="615"/>
      <c r="MZB4" s="615"/>
      <c r="MZC4" s="615"/>
      <c r="MZD4" s="615"/>
      <c r="MZE4" s="615"/>
      <c r="MZF4" s="615"/>
      <c r="MZG4" s="615"/>
      <c r="MZH4" s="615"/>
      <c r="MZI4" s="615"/>
      <c r="MZJ4" s="615"/>
      <c r="MZK4" s="615"/>
      <c r="MZL4" s="615"/>
      <c r="MZM4" s="615"/>
      <c r="MZN4" s="615"/>
      <c r="MZO4" s="615"/>
      <c r="MZP4" s="615"/>
      <c r="MZQ4" s="615"/>
      <c r="MZR4" s="615"/>
      <c r="MZS4" s="615"/>
      <c r="MZT4" s="615"/>
      <c r="MZU4" s="615"/>
      <c r="MZV4" s="615"/>
      <c r="MZW4" s="615"/>
      <c r="MZX4" s="615"/>
      <c r="MZY4" s="615"/>
      <c r="MZZ4" s="615"/>
      <c r="NAA4" s="615"/>
      <c r="NAB4" s="615"/>
      <c r="NAC4" s="615"/>
      <c r="NAD4" s="615"/>
      <c r="NAE4" s="615"/>
      <c r="NAF4" s="615"/>
      <c r="NAG4" s="615"/>
      <c r="NAH4" s="615"/>
      <c r="NAI4" s="615"/>
      <c r="NAJ4" s="615"/>
      <c r="NAK4" s="615"/>
      <c r="NAL4" s="615"/>
      <c r="NAM4" s="615"/>
      <c r="NAN4" s="615"/>
      <c r="NAO4" s="615"/>
      <c r="NAP4" s="615"/>
      <c r="NAQ4" s="615"/>
      <c r="NAR4" s="615"/>
      <c r="NAS4" s="615"/>
      <c r="NAT4" s="615"/>
      <c r="NAU4" s="615"/>
      <c r="NAV4" s="615"/>
      <c r="NAW4" s="615"/>
      <c r="NAX4" s="615"/>
      <c r="NAY4" s="615"/>
      <c r="NAZ4" s="615"/>
      <c r="NBA4" s="615"/>
      <c r="NBB4" s="615"/>
      <c r="NBC4" s="615"/>
      <c r="NBD4" s="615"/>
      <c r="NBE4" s="615"/>
      <c r="NBF4" s="615"/>
      <c r="NBG4" s="615"/>
      <c r="NBH4" s="615"/>
      <c r="NBI4" s="615"/>
      <c r="NBJ4" s="615"/>
      <c r="NBK4" s="615"/>
      <c r="NBL4" s="615"/>
      <c r="NBM4" s="615"/>
      <c r="NBN4" s="615"/>
      <c r="NBO4" s="615"/>
      <c r="NBP4" s="615"/>
      <c r="NBQ4" s="615"/>
      <c r="NBR4" s="615"/>
      <c r="NBS4" s="615"/>
      <c r="NBT4" s="615"/>
      <c r="NBU4" s="615"/>
      <c r="NBV4" s="615"/>
      <c r="NBW4" s="615"/>
      <c r="NBX4" s="615"/>
      <c r="NBY4" s="615"/>
      <c r="NBZ4" s="615"/>
      <c r="NCA4" s="615"/>
      <c r="NCB4" s="615"/>
      <c r="NCC4" s="615"/>
      <c r="NCD4" s="615"/>
      <c r="NCE4" s="615"/>
      <c r="NCF4" s="615"/>
      <c r="NCG4" s="615"/>
      <c r="NCH4" s="615"/>
      <c r="NCI4" s="615"/>
      <c r="NCJ4" s="615"/>
      <c r="NCK4" s="615"/>
      <c r="NCL4" s="615"/>
      <c r="NCM4" s="615"/>
      <c r="NCN4" s="615"/>
      <c r="NCO4" s="615"/>
      <c r="NCP4" s="615"/>
      <c r="NCQ4" s="615"/>
      <c r="NCR4" s="615"/>
      <c r="NCS4" s="615"/>
      <c r="NCT4" s="615"/>
      <c r="NCU4" s="615"/>
      <c r="NCV4" s="615"/>
      <c r="NCW4" s="615"/>
      <c r="NCX4" s="615"/>
      <c r="NCY4" s="615"/>
      <c r="NCZ4" s="615"/>
      <c r="NDA4" s="615"/>
      <c r="NDB4" s="615"/>
      <c r="NDC4" s="615"/>
      <c r="NDD4" s="615"/>
      <c r="NDE4" s="615"/>
      <c r="NDF4" s="615"/>
      <c r="NDG4" s="615"/>
      <c r="NDH4" s="615"/>
      <c r="NDI4" s="615"/>
      <c r="NDJ4" s="615"/>
      <c r="NDK4" s="615"/>
      <c r="NDL4" s="615"/>
      <c r="NDM4" s="615"/>
      <c r="NDN4" s="615"/>
      <c r="NDO4" s="615"/>
      <c r="NDP4" s="615"/>
      <c r="NDQ4" s="615"/>
      <c r="NDR4" s="615"/>
      <c r="NDS4" s="615"/>
      <c r="NDT4" s="615"/>
      <c r="NDU4" s="615"/>
      <c r="NDV4" s="615"/>
      <c r="NDW4" s="615"/>
      <c r="NDX4" s="615"/>
      <c r="NDY4" s="615"/>
      <c r="NDZ4" s="615"/>
      <c r="NEA4" s="615"/>
      <c r="NEB4" s="615"/>
      <c r="NEC4" s="615"/>
      <c r="NED4" s="615"/>
      <c r="NEE4" s="615"/>
      <c r="NEF4" s="615"/>
      <c r="NEG4" s="615"/>
      <c r="NEH4" s="615"/>
      <c r="NEI4" s="615"/>
      <c r="NEJ4" s="615"/>
      <c r="NEK4" s="615"/>
      <c r="NEL4" s="615"/>
      <c r="NEM4" s="615"/>
      <c r="NEN4" s="615"/>
      <c r="NEO4" s="615"/>
      <c r="NEP4" s="615"/>
      <c r="NEQ4" s="615"/>
      <c r="NER4" s="615"/>
      <c r="NES4" s="615"/>
      <c r="NET4" s="615"/>
      <c r="NEU4" s="615"/>
      <c r="NEV4" s="615"/>
      <c r="NEW4" s="615"/>
      <c r="NEX4" s="615"/>
      <c r="NEY4" s="615"/>
      <c r="NEZ4" s="615"/>
      <c r="NFA4" s="615"/>
      <c r="NFB4" s="615"/>
      <c r="NFC4" s="615"/>
      <c r="NFD4" s="615"/>
      <c r="NFE4" s="615"/>
      <c r="NFF4" s="615"/>
      <c r="NFG4" s="615"/>
      <c r="NFH4" s="615"/>
      <c r="NFI4" s="615"/>
      <c r="NFJ4" s="615"/>
      <c r="NFK4" s="615"/>
      <c r="NFL4" s="615"/>
      <c r="NFM4" s="615"/>
      <c r="NFN4" s="615"/>
      <c r="NFO4" s="615"/>
      <c r="NFP4" s="615"/>
      <c r="NFQ4" s="615"/>
      <c r="NFR4" s="615"/>
      <c r="NFS4" s="615"/>
      <c r="NFT4" s="615"/>
      <c r="NFU4" s="615"/>
      <c r="NFV4" s="615"/>
      <c r="NFW4" s="615"/>
      <c r="NFX4" s="615"/>
      <c r="NFY4" s="615"/>
      <c r="NFZ4" s="615"/>
      <c r="NGA4" s="615"/>
      <c r="NGB4" s="615"/>
      <c r="NGC4" s="615"/>
      <c r="NGD4" s="615"/>
      <c r="NGE4" s="615"/>
      <c r="NGF4" s="615"/>
      <c r="NGG4" s="615"/>
      <c r="NGH4" s="615"/>
      <c r="NGI4" s="615"/>
      <c r="NGJ4" s="615"/>
      <c r="NGK4" s="615"/>
      <c r="NGL4" s="615"/>
      <c r="NGM4" s="615"/>
      <c r="NGN4" s="615"/>
      <c r="NGO4" s="615"/>
      <c r="NGP4" s="615"/>
      <c r="NGQ4" s="615"/>
      <c r="NGR4" s="615"/>
      <c r="NGS4" s="615"/>
      <c r="NGT4" s="615"/>
      <c r="NGU4" s="615"/>
      <c r="NGV4" s="615"/>
      <c r="NGW4" s="615"/>
      <c r="NGX4" s="615"/>
      <c r="NGY4" s="615"/>
      <c r="NGZ4" s="615"/>
      <c r="NHA4" s="615"/>
      <c r="NHB4" s="615"/>
      <c r="NHC4" s="615"/>
      <c r="NHD4" s="615"/>
      <c r="NHE4" s="615"/>
      <c r="NHF4" s="615"/>
      <c r="NHG4" s="615"/>
      <c r="NHH4" s="615"/>
      <c r="NHI4" s="615"/>
      <c r="NHJ4" s="615"/>
      <c r="NHK4" s="615"/>
      <c r="NHL4" s="615"/>
      <c r="NHM4" s="615"/>
      <c r="NHN4" s="615"/>
      <c r="NHO4" s="615"/>
      <c r="NHP4" s="615"/>
      <c r="NHQ4" s="615"/>
      <c r="NHR4" s="615"/>
      <c r="NHS4" s="615"/>
      <c r="NHT4" s="615"/>
      <c r="NHU4" s="615"/>
      <c r="NHV4" s="615"/>
      <c r="NHW4" s="615"/>
      <c r="NHX4" s="615"/>
      <c r="NHY4" s="615"/>
      <c r="NHZ4" s="615"/>
      <c r="NIA4" s="615"/>
      <c r="NIB4" s="615"/>
      <c r="NIC4" s="615"/>
      <c r="NID4" s="615"/>
      <c r="NIE4" s="615"/>
      <c r="NIF4" s="615"/>
      <c r="NIG4" s="615"/>
      <c r="NIH4" s="615"/>
      <c r="NII4" s="615"/>
      <c r="NIJ4" s="615"/>
      <c r="NIK4" s="615"/>
      <c r="NIL4" s="615"/>
      <c r="NIM4" s="615"/>
      <c r="NIN4" s="615"/>
      <c r="NIO4" s="615"/>
      <c r="NIP4" s="615"/>
      <c r="NIQ4" s="615"/>
      <c r="NIR4" s="615"/>
      <c r="NIS4" s="615"/>
      <c r="NIT4" s="615"/>
      <c r="NIU4" s="615"/>
      <c r="NIV4" s="615"/>
      <c r="NIW4" s="615"/>
      <c r="NIX4" s="615"/>
      <c r="NIY4" s="615"/>
      <c r="NIZ4" s="615"/>
      <c r="NJA4" s="615"/>
      <c r="NJB4" s="615"/>
      <c r="NJC4" s="615"/>
      <c r="NJD4" s="615"/>
      <c r="NJE4" s="615"/>
      <c r="NJF4" s="615"/>
      <c r="NJG4" s="615"/>
      <c r="NJH4" s="615"/>
      <c r="NJI4" s="615"/>
      <c r="NJJ4" s="615"/>
      <c r="NJK4" s="615"/>
      <c r="NJL4" s="615"/>
      <c r="NJM4" s="615"/>
      <c r="NJN4" s="615"/>
      <c r="NJO4" s="615"/>
      <c r="NJP4" s="615"/>
      <c r="NJQ4" s="615"/>
      <c r="NJR4" s="615"/>
      <c r="NJS4" s="615"/>
      <c r="NJT4" s="615"/>
      <c r="NJU4" s="615"/>
      <c r="NJV4" s="615"/>
      <c r="NJW4" s="615"/>
      <c r="NJX4" s="615"/>
      <c r="NJY4" s="615"/>
      <c r="NJZ4" s="615"/>
      <c r="NKA4" s="615"/>
      <c r="NKB4" s="615"/>
      <c r="NKC4" s="615"/>
      <c r="NKD4" s="615"/>
      <c r="NKE4" s="615"/>
      <c r="NKF4" s="615"/>
      <c r="NKG4" s="615"/>
      <c r="NKH4" s="615"/>
      <c r="NKI4" s="615"/>
      <c r="NKJ4" s="615"/>
      <c r="NKK4" s="615"/>
      <c r="NKL4" s="615"/>
      <c r="NKM4" s="615"/>
      <c r="NKN4" s="615"/>
      <c r="NKO4" s="615"/>
      <c r="NKP4" s="615"/>
      <c r="NKQ4" s="615"/>
      <c r="NKR4" s="615"/>
      <c r="NKS4" s="615"/>
      <c r="NKT4" s="615"/>
      <c r="NKU4" s="615"/>
      <c r="NKV4" s="615"/>
      <c r="NKW4" s="615"/>
      <c r="NKX4" s="615"/>
      <c r="NKY4" s="615"/>
      <c r="NKZ4" s="615"/>
      <c r="NLA4" s="615"/>
      <c r="NLB4" s="615"/>
      <c r="NLC4" s="615"/>
      <c r="NLD4" s="615"/>
      <c r="NLE4" s="615"/>
      <c r="NLF4" s="615"/>
      <c r="NLG4" s="615"/>
      <c r="NLH4" s="615"/>
      <c r="NLI4" s="615"/>
      <c r="NLJ4" s="615"/>
      <c r="NLK4" s="615"/>
      <c r="NLL4" s="615"/>
      <c r="NLM4" s="615"/>
      <c r="NLN4" s="615"/>
      <c r="NLO4" s="615"/>
      <c r="NLP4" s="615"/>
      <c r="NLQ4" s="615"/>
      <c r="NLR4" s="615"/>
      <c r="NLS4" s="615"/>
      <c r="NLT4" s="615"/>
      <c r="NLU4" s="615"/>
      <c r="NLV4" s="615"/>
      <c r="NLW4" s="615"/>
      <c r="NLX4" s="615"/>
      <c r="NLY4" s="615"/>
      <c r="NLZ4" s="615"/>
      <c r="NMA4" s="615"/>
      <c r="NMB4" s="615"/>
      <c r="NMC4" s="615"/>
      <c r="NMD4" s="615"/>
      <c r="NME4" s="615"/>
      <c r="NMF4" s="615"/>
      <c r="NMG4" s="615"/>
      <c r="NMH4" s="615"/>
      <c r="NMI4" s="615"/>
      <c r="NMJ4" s="615"/>
      <c r="NMK4" s="615"/>
      <c r="NML4" s="615"/>
      <c r="NMM4" s="615"/>
      <c r="NMN4" s="615"/>
      <c r="NMO4" s="615"/>
      <c r="NMP4" s="615"/>
      <c r="NMQ4" s="615"/>
      <c r="NMR4" s="615"/>
      <c r="NMS4" s="615"/>
      <c r="NMT4" s="615"/>
      <c r="NMU4" s="615"/>
      <c r="NMV4" s="615"/>
      <c r="NMW4" s="615"/>
      <c r="NMX4" s="615"/>
      <c r="NMY4" s="615"/>
      <c r="NMZ4" s="615"/>
      <c r="NNA4" s="615"/>
      <c r="NNB4" s="615"/>
      <c r="NNC4" s="615"/>
      <c r="NND4" s="615"/>
      <c r="NNE4" s="615"/>
      <c r="NNF4" s="615"/>
      <c r="NNG4" s="615"/>
      <c r="NNH4" s="615"/>
      <c r="NNI4" s="615"/>
      <c r="NNJ4" s="615"/>
      <c r="NNK4" s="615"/>
      <c r="NNL4" s="615"/>
      <c r="NNM4" s="615"/>
      <c r="NNN4" s="615"/>
      <c r="NNO4" s="615"/>
      <c r="NNP4" s="615"/>
      <c r="NNQ4" s="615"/>
      <c r="NNR4" s="615"/>
      <c r="NNS4" s="615"/>
      <c r="NNT4" s="615"/>
      <c r="NNU4" s="615"/>
      <c r="NNV4" s="615"/>
      <c r="NNW4" s="615"/>
      <c r="NNX4" s="615"/>
      <c r="NNY4" s="615"/>
      <c r="NNZ4" s="615"/>
      <c r="NOA4" s="615"/>
      <c r="NOB4" s="615"/>
      <c r="NOC4" s="615"/>
      <c r="NOD4" s="615"/>
      <c r="NOE4" s="615"/>
      <c r="NOF4" s="615"/>
      <c r="NOG4" s="615"/>
      <c r="NOH4" s="615"/>
      <c r="NOI4" s="615"/>
      <c r="NOJ4" s="615"/>
      <c r="NOK4" s="615"/>
      <c r="NOL4" s="615"/>
      <c r="NOM4" s="615"/>
      <c r="NON4" s="615"/>
      <c r="NOO4" s="615"/>
      <c r="NOP4" s="615"/>
      <c r="NOQ4" s="615"/>
      <c r="NOR4" s="615"/>
      <c r="NOS4" s="615"/>
      <c r="NOT4" s="615"/>
      <c r="NOU4" s="615"/>
      <c r="NOV4" s="615"/>
      <c r="NOW4" s="615"/>
      <c r="NOX4" s="615"/>
      <c r="NOY4" s="615"/>
      <c r="NOZ4" s="615"/>
      <c r="NPA4" s="615"/>
      <c r="NPB4" s="615"/>
      <c r="NPC4" s="615"/>
      <c r="NPD4" s="615"/>
      <c r="NPE4" s="615"/>
      <c r="NPF4" s="615"/>
      <c r="NPG4" s="615"/>
      <c r="NPH4" s="615"/>
      <c r="NPI4" s="615"/>
      <c r="NPJ4" s="615"/>
      <c r="NPK4" s="615"/>
      <c r="NPL4" s="615"/>
      <c r="NPM4" s="615"/>
      <c r="NPN4" s="615"/>
      <c r="NPO4" s="615"/>
      <c r="NPP4" s="615"/>
      <c r="NPQ4" s="615"/>
      <c r="NPR4" s="615"/>
      <c r="NPS4" s="615"/>
      <c r="NPT4" s="615"/>
      <c r="NPU4" s="615"/>
      <c r="NPV4" s="615"/>
      <c r="NPW4" s="615"/>
      <c r="NPX4" s="615"/>
      <c r="NPY4" s="615"/>
      <c r="NPZ4" s="615"/>
      <c r="NQA4" s="615"/>
      <c r="NQB4" s="615"/>
      <c r="NQC4" s="615"/>
      <c r="NQD4" s="615"/>
      <c r="NQE4" s="615"/>
      <c r="NQF4" s="615"/>
      <c r="NQG4" s="615"/>
      <c r="NQH4" s="615"/>
      <c r="NQI4" s="615"/>
      <c r="NQJ4" s="615"/>
      <c r="NQK4" s="615"/>
      <c r="NQL4" s="615"/>
      <c r="NQM4" s="615"/>
      <c r="NQN4" s="615"/>
      <c r="NQO4" s="615"/>
      <c r="NQP4" s="615"/>
      <c r="NQQ4" s="615"/>
      <c r="NQR4" s="615"/>
      <c r="NQS4" s="615"/>
      <c r="NQT4" s="615"/>
      <c r="NQU4" s="615"/>
      <c r="NQV4" s="615"/>
      <c r="NQW4" s="615"/>
      <c r="NQX4" s="615"/>
      <c r="NQY4" s="615"/>
      <c r="NQZ4" s="615"/>
      <c r="NRA4" s="615"/>
      <c r="NRB4" s="615"/>
      <c r="NRC4" s="615"/>
      <c r="NRD4" s="615"/>
      <c r="NRE4" s="615"/>
      <c r="NRF4" s="615"/>
      <c r="NRG4" s="615"/>
      <c r="NRH4" s="615"/>
      <c r="NRI4" s="615"/>
      <c r="NRJ4" s="615"/>
      <c r="NRK4" s="615"/>
      <c r="NRL4" s="615"/>
      <c r="NRM4" s="615"/>
      <c r="NRN4" s="615"/>
      <c r="NRO4" s="615"/>
      <c r="NRP4" s="615"/>
      <c r="NRQ4" s="615"/>
      <c r="NRR4" s="615"/>
      <c r="NRS4" s="615"/>
      <c r="NRT4" s="615"/>
      <c r="NRU4" s="615"/>
      <c r="NRV4" s="615"/>
      <c r="NRW4" s="615"/>
      <c r="NRX4" s="615"/>
      <c r="NRY4" s="615"/>
      <c r="NRZ4" s="615"/>
      <c r="NSA4" s="615"/>
      <c r="NSB4" s="615"/>
      <c r="NSC4" s="615"/>
      <c r="NSD4" s="615"/>
      <c r="NSE4" s="615"/>
      <c r="NSF4" s="615"/>
      <c r="NSG4" s="615"/>
      <c r="NSH4" s="615"/>
      <c r="NSI4" s="615"/>
      <c r="NSJ4" s="615"/>
      <c r="NSK4" s="615"/>
      <c r="NSL4" s="615"/>
      <c r="NSM4" s="615"/>
      <c r="NSN4" s="615"/>
      <c r="NSO4" s="615"/>
      <c r="NSP4" s="615"/>
      <c r="NSQ4" s="615"/>
      <c r="NSR4" s="615"/>
      <c r="NSS4" s="615"/>
      <c r="NST4" s="615"/>
      <c r="NSU4" s="615"/>
      <c r="NSV4" s="615"/>
      <c r="NSW4" s="615"/>
      <c r="NSX4" s="615"/>
      <c r="NSY4" s="615"/>
      <c r="NSZ4" s="615"/>
      <c r="NTA4" s="615"/>
      <c r="NTB4" s="615"/>
      <c r="NTC4" s="615"/>
      <c r="NTD4" s="615"/>
      <c r="NTE4" s="615"/>
      <c r="NTF4" s="615"/>
      <c r="NTG4" s="615"/>
      <c r="NTH4" s="615"/>
      <c r="NTI4" s="615"/>
      <c r="NTJ4" s="615"/>
      <c r="NTK4" s="615"/>
      <c r="NTL4" s="615"/>
      <c r="NTM4" s="615"/>
      <c r="NTN4" s="615"/>
      <c r="NTO4" s="615"/>
      <c r="NTP4" s="615"/>
      <c r="NTQ4" s="615"/>
      <c r="NTR4" s="615"/>
      <c r="NTS4" s="615"/>
      <c r="NTT4" s="615"/>
      <c r="NTU4" s="615"/>
      <c r="NTV4" s="615"/>
      <c r="NTW4" s="615"/>
      <c r="NTX4" s="615"/>
      <c r="NTY4" s="615"/>
      <c r="NTZ4" s="615"/>
      <c r="NUA4" s="615"/>
      <c r="NUB4" s="615"/>
      <c r="NUC4" s="615"/>
      <c r="NUD4" s="615"/>
      <c r="NUE4" s="615"/>
      <c r="NUF4" s="615"/>
      <c r="NUG4" s="615"/>
      <c r="NUH4" s="615"/>
      <c r="NUI4" s="615"/>
      <c r="NUJ4" s="615"/>
      <c r="NUK4" s="615"/>
      <c r="NUL4" s="615"/>
      <c r="NUM4" s="615"/>
      <c r="NUN4" s="615"/>
      <c r="NUO4" s="615"/>
      <c r="NUP4" s="615"/>
      <c r="NUQ4" s="615"/>
      <c r="NUR4" s="615"/>
      <c r="NUS4" s="615"/>
      <c r="NUT4" s="615"/>
      <c r="NUU4" s="615"/>
      <c r="NUV4" s="615"/>
      <c r="NUW4" s="615"/>
      <c r="NUX4" s="615"/>
      <c r="NUY4" s="615"/>
      <c r="NUZ4" s="615"/>
      <c r="NVA4" s="615"/>
      <c r="NVB4" s="615"/>
      <c r="NVC4" s="615"/>
      <c r="NVD4" s="615"/>
      <c r="NVE4" s="615"/>
      <c r="NVF4" s="615"/>
      <c r="NVG4" s="615"/>
      <c r="NVH4" s="615"/>
      <c r="NVI4" s="615"/>
      <c r="NVJ4" s="615"/>
      <c r="NVK4" s="615"/>
      <c r="NVL4" s="615"/>
      <c r="NVM4" s="615"/>
      <c r="NVN4" s="615"/>
      <c r="NVO4" s="615"/>
      <c r="NVP4" s="615"/>
      <c r="NVQ4" s="615"/>
      <c r="NVR4" s="615"/>
      <c r="NVS4" s="615"/>
      <c r="NVT4" s="615"/>
      <c r="NVU4" s="615"/>
      <c r="NVV4" s="615"/>
      <c r="NVW4" s="615"/>
      <c r="NVX4" s="615"/>
      <c r="NVY4" s="615"/>
      <c r="NVZ4" s="615"/>
      <c r="NWA4" s="615"/>
      <c r="NWB4" s="615"/>
      <c r="NWC4" s="615"/>
      <c r="NWD4" s="615"/>
      <c r="NWE4" s="615"/>
      <c r="NWF4" s="615"/>
      <c r="NWG4" s="615"/>
      <c r="NWH4" s="615"/>
      <c r="NWI4" s="615"/>
      <c r="NWJ4" s="615"/>
      <c r="NWK4" s="615"/>
      <c r="NWL4" s="615"/>
      <c r="NWM4" s="615"/>
      <c r="NWN4" s="615"/>
      <c r="NWO4" s="615"/>
      <c r="NWP4" s="615"/>
      <c r="NWQ4" s="615"/>
      <c r="NWR4" s="615"/>
      <c r="NWS4" s="615"/>
      <c r="NWT4" s="615"/>
      <c r="NWU4" s="615"/>
      <c r="NWV4" s="615"/>
      <c r="NWW4" s="615"/>
      <c r="NWX4" s="615"/>
      <c r="NWY4" s="615"/>
      <c r="NWZ4" s="615"/>
      <c r="NXA4" s="615"/>
      <c r="NXB4" s="615"/>
      <c r="NXC4" s="615"/>
      <c r="NXD4" s="615"/>
      <c r="NXE4" s="615"/>
      <c r="NXF4" s="615"/>
      <c r="NXG4" s="615"/>
      <c r="NXH4" s="615"/>
      <c r="NXI4" s="615"/>
      <c r="NXJ4" s="615"/>
      <c r="NXK4" s="615"/>
      <c r="NXL4" s="615"/>
      <c r="NXM4" s="615"/>
      <c r="NXN4" s="615"/>
      <c r="NXO4" s="615"/>
      <c r="NXP4" s="615"/>
      <c r="NXQ4" s="615"/>
      <c r="NXR4" s="615"/>
      <c r="NXS4" s="615"/>
      <c r="NXT4" s="615"/>
      <c r="NXU4" s="615"/>
      <c r="NXV4" s="615"/>
      <c r="NXW4" s="615"/>
      <c r="NXX4" s="615"/>
      <c r="NXY4" s="615"/>
      <c r="NXZ4" s="615"/>
      <c r="NYA4" s="615"/>
      <c r="NYB4" s="615"/>
      <c r="NYC4" s="615"/>
      <c r="NYD4" s="615"/>
      <c r="NYE4" s="615"/>
      <c r="NYF4" s="615"/>
      <c r="NYG4" s="615"/>
      <c r="NYH4" s="615"/>
      <c r="NYI4" s="615"/>
      <c r="NYJ4" s="615"/>
      <c r="NYK4" s="615"/>
      <c r="NYL4" s="615"/>
      <c r="NYM4" s="615"/>
      <c r="NYN4" s="615"/>
      <c r="NYO4" s="615"/>
      <c r="NYP4" s="615"/>
      <c r="NYQ4" s="615"/>
      <c r="NYR4" s="615"/>
      <c r="NYS4" s="615"/>
      <c r="NYT4" s="615"/>
      <c r="NYU4" s="615"/>
      <c r="NYV4" s="615"/>
      <c r="NYW4" s="615"/>
      <c r="NYX4" s="615"/>
      <c r="NYY4" s="615"/>
      <c r="NYZ4" s="615"/>
      <c r="NZA4" s="615"/>
      <c r="NZB4" s="615"/>
      <c r="NZC4" s="615"/>
      <c r="NZD4" s="615"/>
      <c r="NZE4" s="615"/>
      <c r="NZF4" s="615"/>
      <c r="NZG4" s="615"/>
      <c r="NZH4" s="615"/>
      <c r="NZI4" s="615"/>
      <c r="NZJ4" s="615"/>
      <c r="NZK4" s="615"/>
      <c r="NZL4" s="615"/>
      <c r="NZM4" s="615"/>
      <c r="NZN4" s="615"/>
      <c r="NZO4" s="615"/>
      <c r="NZP4" s="615"/>
      <c r="NZQ4" s="615"/>
      <c r="NZR4" s="615"/>
      <c r="NZS4" s="615"/>
      <c r="NZT4" s="615"/>
      <c r="NZU4" s="615"/>
      <c r="NZV4" s="615"/>
      <c r="NZW4" s="615"/>
      <c r="NZX4" s="615"/>
      <c r="NZY4" s="615"/>
      <c r="NZZ4" s="615"/>
      <c r="OAA4" s="615"/>
      <c r="OAB4" s="615"/>
      <c r="OAC4" s="615"/>
      <c r="OAD4" s="615"/>
      <c r="OAE4" s="615"/>
      <c r="OAF4" s="615"/>
      <c r="OAG4" s="615"/>
      <c r="OAH4" s="615"/>
      <c r="OAI4" s="615"/>
      <c r="OAJ4" s="615"/>
      <c r="OAK4" s="615"/>
      <c r="OAL4" s="615"/>
      <c r="OAM4" s="615"/>
      <c r="OAN4" s="615"/>
      <c r="OAO4" s="615"/>
      <c r="OAP4" s="615"/>
      <c r="OAQ4" s="615"/>
      <c r="OAR4" s="615"/>
      <c r="OAS4" s="615"/>
      <c r="OAT4" s="615"/>
      <c r="OAU4" s="615"/>
      <c r="OAV4" s="615"/>
      <c r="OAW4" s="615"/>
      <c r="OAX4" s="615"/>
      <c r="OAY4" s="615"/>
      <c r="OAZ4" s="615"/>
      <c r="OBA4" s="615"/>
      <c r="OBB4" s="615"/>
      <c r="OBC4" s="615"/>
      <c r="OBD4" s="615"/>
      <c r="OBE4" s="615"/>
      <c r="OBF4" s="615"/>
      <c r="OBG4" s="615"/>
      <c r="OBH4" s="615"/>
      <c r="OBI4" s="615"/>
      <c r="OBJ4" s="615"/>
      <c r="OBK4" s="615"/>
      <c r="OBL4" s="615"/>
      <c r="OBM4" s="615"/>
      <c r="OBN4" s="615"/>
      <c r="OBO4" s="615"/>
      <c r="OBP4" s="615"/>
      <c r="OBQ4" s="615"/>
      <c r="OBR4" s="615"/>
      <c r="OBS4" s="615"/>
      <c r="OBT4" s="615"/>
      <c r="OBU4" s="615"/>
      <c r="OBV4" s="615"/>
      <c r="OBW4" s="615"/>
      <c r="OBX4" s="615"/>
      <c r="OBY4" s="615"/>
      <c r="OBZ4" s="615"/>
      <c r="OCA4" s="615"/>
      <c r="OCB4" s="615"/>
      <c r="OCC4" s="615"/>
      <c r="OCD4" s="615"/>
      <c r="OCE4" s="615"/>
      <c r="OCF4" s="615"/>
      <c r="OCG4" s="615"/>
      <c r="OCH4" s="615"/>
      <c r="OCI4" s="615"/>
      <c r="OCJ4" s="615"/>
      <c r="OCK4" s="615"/>
      <c r="OCL4" s="615"/>
      <c r="OCM4" s="615"/>
      <c r="OCN4" s="615"/>
      <c r="OCO4" s="615"/>
      <c r="OCP4" s="615"/>
      <c r="OCQ4" s="615"/>
      <c r="OCR4" s="615"/>
      <c r="OCS4" s="615"/>
      <c r="OCT4" s="615"/>
      <c r="OCU4" s="615"/>
      <c r="OCV4" s="615"/>
      <c r="OCW4" s="615"/>
      <c r="OCX4" s="615"/>
      <c r="OCY4" s="615"/>
      <c r="OCZ4" s="615"/>
      <c r="ODA4" s="615"/>
      <c r="ODB4" s="615"/>
      <c r="ODC4" s="615"/>
      <c r="ODD4" s="615"/>
      <c r="ODE4" s="615"/>
      <c r="ODF4" s="615"/>
      <c r="ODG4" s="615"/>
      <c r="ODH4" s="615"/>
      <c r="ODI4" s="615"/>
      <c r="ODJ4" s="615"/>
      <c r="ODK4" s="615"/>
      <c r="ODL4" s="615"/>
      <c r="ODM4" s="615"/>
      <c r="ODN4" s="615"/>
      <c r="ODO4" s="615"/>
      <c r="ODP4" s="615"/>
      <c r="ODQ4" s="615"/>
      <c r="ODR4" s="615"/>
      <c r="ODS4" s="615"/>
      <c r="ODT4" s="615"/>
      <c r="ODU4" s="615"/>
      <c r="ODV4" s="615"/>
      <c r="ODW4" s="615"/>
      <c r="ODX4" s="615"/>
      <c r="ODY4" s="615"/>
      <c r="ODZ4" s="615"/>
      <c r="OEA4" s="615"/>
      <c r="OEB4" s="615"/>
      <c r="OEC4" s="615"/>
      <c r="OED4" s="615"/>
      <c r="OEE4" s="615"/>
      <c r="OEF4" s="615"/>
      <c r="OEG4" s="615"/>
      <c r="OEH4" s="615"/>
      <c r="OEI4" s="615"/>
      <c r="OEJ4" s="615"/>
      <c r="OEK4" s="615"/>
      <c r="OEL4" s="615"/>
      <c r="OEM4" s="615"/>
      <c r="OEN4" s="615"/>
      <c r="OEO4" s="615"/>
      <c r="OEP4" s="615"/>
      <c r="OEQ4" s="615"/>
      <c r="OER4" s="615"/>
      <c r="OES4" s="615"/>
      <c r="OET4" s="615"/>
      <c r="OEU4" s="615"/>
      <c r="OEV4" s="615"/>
      <c r="OEW4" s="615"/>
      <c r="OEX4" s="615"/>
      <c r="OEY4" s="615"/>
      <c r="OEZ4" s="615"/>
      <c r="OFA4" s="615"/>
      <c r="OFB4" s="615"/>
      <c r="OFC4" s="615"/>
      <c r="OFD4" s="615"/>
      <c r="OFE4" s="615"/>
      <c r="OFF4" s="615"/>
      <c r="OFG4" s="615"/>
      <c r="OFH4" s="615"/>
      <c r="OFI4" s="615"/>
      <c r="OFJ4" s="615"/>
      <c r="OFK4" s="615"/>
      <c r="OFL4" s="615"/>
      <c r="OFM4" s="615"/>
      <c r="OFN4" s="615"/>
      <c r="OFO4" s="615"/>
      <c r="OFP4" s="615"/>
      <c r="OFQ4" s="615"/>
      <c r="OFR4" s="615"/>
      <c r="OFS4" s="615"/>
      <c r="OFT4" s="615"/>
      <c r="OFU4" s="615"/>
      <c r="OFV4" s="615"/>
      <c r="OFW4" s="615"/>
      <c r="OFX4" s="615"/>
      <c r="OFY4" s="615"/>
      <c r="OFZ4" s="615"/>
      <c r="OGA4" s="615"/>
      <c r="OGB4" s="615"/>
      <c r="OGC4" s="615"/>
      <c r="OGD4" s="615"/>
      <c r="OGE4" s="615"/>
      <c r="OGF4" s="615"/>
      <c r="OGG4" s="615"/>
      <c r="OGH4" s="615"/>
      <c r="OGI4" s="615"/>
      <c r="OGJ4" s="615"/>
      <c r="OGK4" s="615"/>
      <c r="OGL4" s="615"/>
      <c r="OGM4" s="615"/>
      <c r="OGN4" s="615"/>
      <c r="OGO4" s="615"/>
      <c r="OGP4" s="615"/>
      <c r="OGQ4" s="615"/>
      <c r="OGR4" s="615"/>
      <c r="OGS4" s="615"/>
      <c r="OGT4" s="615"/>
      <c r="OGU4" s="615"/>
      <c r="OGV4" s="615"/>
      <c r="OGW4" s="615"/>
      <c r="OGX4" s="615"/>
      <c r="OGY4" s="615"/>
      <c r="OGZ4" s="615"/>
      <c r="OHA4" s="615"/>
      <c r="OHB4" s="615"/>
      <c r="OHC4" s="615"/>
      <c r="OHD4" s="615"/>
      <c r="OHE4" s="615"/>
      <c r="OHF4" s="615"/>
      <c r="OHG4" s="615"/>
      <c r="OHH4" s="615"/>
      <c r="OHI4" s="615"/>
      <c r="OHJ4" s="615"/>
      <c r="OHK4" s="615"/>
      <c r="OHL4" s="615"/>
      <c r="OHM4" s="615"/>
      <c r="OHN4" s="615"/>
      <c r="OHO4" s="615"/>
      <c r="OHP4" s="615"/>
      <c r="OHQ4" s="615"/>
      <c r="OHR4" s="615"/>
      <c r="OHS4" s="615"/>
      <c r="OHT4" s="615"/>
      <c r="OHU4" s="615"/>
      <c r="OHV4" s="615"/>
      <c r="OHW4" s="615"/>
      <c r="OHX4" s="615"/>
      <c r="OHY4" s="615"/>
      <c r="OHZ4" s="615"/>
      <c r="OIA4" s="615"/>
      <c r="OIB4" s="615"/>
      <c r="OIC4" s="615"/>
      <c r="OID4" s="615"/>
      <c r="OIE4" s="615"/>
      <c r="OIF4" s="615"/>
      <c r="OIG4" s="615"/>
      <c r="OIH4" s="615"/>
      <c r="OII4" s="615"/>
      <c r="OIJ4" s="615"/>
      <c r="OIK4" s="615"/>
      <c r="OIL4" s="615"/>
      <c r="OIM4" s="615"/>
      <c r="OIN4" s="615"/>
      <c r="OIO4" s="615"/>
      <c r="OIP4" s="615"/>
      <c r="OIQ4" s="615"/>
      <c r="OIR4" s="615"/>
      <c r="OIS4" s="615"/>
      <c r="OIT4" s="615"/>
      <c r="OIU4" s="615"/>
      <c r="OIV4" s="615"/>
      <c r="OIW4" s="615"/>
      <c r="OIX4" s="615"/>
      <c r="OIY4" s="615"/>
      <c r="OIZ4" s="615"/>
      <c r="OJA4" s="615"/>
      <c r="OJB4" s="615"/>
      <c r="OJC4" s="615"/>
      <c r="OJD4" s="615"/>
      <c r="OJE4" s="615"/>
      <c r="OJF4" s="615"/>
      <c r="OJG4" s="615"/>
      <c r="OJH4" s="615"/>
      <c r="OJI4" s="615"/>
      <c r="OJJ4" s="615"/>
      <c r="OJK4" s="615"/>
      <c r="OJL4" s="615"/>
      <c r="OJM4" s="615"/>
      <c r="OJN4" s="615"/>
      <c r="OJO4" s="615"/>
      <c r="OJP4" s="615"/>
      <c r="OJQ4" s="615"/>
      <c r="OJR4" s="615"/>
      <c r="OJS4" s="615"/>
      <c r="OJT4" s="615"/>
      <c r="OJU4" s="615"/>
      <c r="OJV4" s="615"/>
      <c r="OJW4" s="615"/>
      <c r="OJX4" s="615"/>
      <c r="OJY4" s="615"/>
      <c r="OJZ4" s="615"/>
      <c r="OKA4" s="615"/>
      <c r="OKB4" s="615"/>
      <c r="OKC4" s="615"/>
      <c r="OKD4" s="615"/>
      <c r="OKE4" s="615"/>
      <c r="OKF4" s="615"/>
      <c r="OKG4" s="615"/>
      <c r="OKH4" s="615"/>
      <c r="OKI4" s="615"/>
      <c r="OKJ4" s="615"/>
      <c r="OKK4" s="615"/>
      <c r="OKL4" s="615"/>
      <c r="OKM4" s="615"/>
      <c r="OKN4" s="615"/>
      <c r="OKO4" s="615"/>
      <c r="OKP4" s="615"/>
      <c r="OKQ4" s="615"/>
      <c r="OKR4" s="615"/>
      <c r="OKS4" s="615"/>
      <c r="OKT4" s="615"/>
      <c r="OKU4" s="615"/>
      <c r="OKV4" s="615"/>
      <c r="OKW4" s="615"/>
      <c r="OKX4" s="615"/>
      <c r="OKY4" s="615"/>
      <c r="OKZ4" s="615"/>
      <c r="OLA4" s="615"/>
      <c r="OLB4" s="615"/>
      <c r="OLC4" s="615"/>
      <c r="OLD4" s="615"/>
      <c r="OLE4" s="615"/>
      <c r="OLF4" s="615"/>
      <c r="OLG4" s="615"/>
      <c r="OLH4" s="615"/>
      <c r="OLI4" s="615"/>
      <c r="OLJ4" s="615"/>
      <c r="OLK4" s="615"/>
      <c r="OLL4" s="615"/>
      <c r="OLM4" s="615"/>
      <c r="OLN4" s="615"/>
      <c r="OLO4" s="615"/>
      <c r="OLP4" s="615"/>
      <c r="OLQ4" s="615"/>
      <c r="OLR4" s="615"/>
      <c r="OLS4" s="615"/>
      <c r="OLT4" s="615"/>
      <c r="OLU4" s="615"/>
      <c r="OLV4" s="615"/>
      <c r="OLW4" s="615"/>
      <c r="OLX4" s="615"/>
      <c r="OLY4" s="615"/>
      <c r="OLZ4" s="615"/>
      <c r="OMA4" s="615"/>
      <c r="OMB4" s="615"/>
      <c r="OMC4" s="615"/>
      <c r="OMD4" s="615"/>
      <c r="OME4" s="615"/>
      <c r="OMF4" s="615"/>
      <c r="OMG4" s="615"/>
      <c r="OMH4" s="615"/>
      <c r="OMI4" s="615"/>
      <c r="OMJ4" s="615"/>
      <c r="OMK4" s="615"/>
      <c r="OML4" s="615"/>
      <c r="OMM4" s="615"/>
      <c r="OMN4" s="615"/>
      <c r="OMO4" s="615"/>
      <c r="OMP4" s="615"/>
      <c r="OMQ4" s="615"/>
      <c r="OMR4" s="615"/>
      <c r="OMS4" s="615"/>
      <c r="OMT4" s="615"/>
      <c r="OMU4" s="615"/>
      <c r="OMV4" s="615"/>
      <c r="OMW4" s="615"/>
      <c r="OMX4" s="615"/>
      <c r="OMY4" s="615"/>
      <c r="OMZ4" s="615"/>
      <c r="ONA4" s="615"/>
      <c r="ONB4" s="615"/>
      <c r="ONC4" s="615"/>
      <c r="OND4" s="615"/>
      <c r="ONE4" s="615"/>
      <c r="ONF4" s="615"/>
      <c r="ONG4" s="615"/>
      <c r="ONH4" s="615"/>
      <c r="ONI4" s="615"/>
      <c r="ONJ4" s="615"/>
      <c r="ONK4" s="615"/>
      <c r="ONL4" s="615"/>
      <c r="ONM4" s="615"/>
      <c r="ONN4" s="615"/>
      <c r="ONO4" s="615"/>
      <c r="ONP4" s="615"/>
      <c r="ONQ4" s="615"/>
      <c r="ONR4" s="615"/>
      <c r="ONS4" s="615"/>
      <c r="ONT4" s="615"/>
      <c r="ONU4" s="615"/>
      <c r="ONV4" s="615"/>
      <c r="ONW4" s="615"/>
      <c r="ONX4" s="615"/>
      <c r="ONY4" s="615"/>
      <c r="ONZ4" s="615"/>
      <c r="OOA4" s="615"/>
      <c r="OOB4" s="615"/>
      <c r="OOC4" s="615"/>
      <c r="OOD4" s="615"/>
      <c r="OOE4" s="615"/>
      <c r="OOF4" s="615"/>
      <c r="OOG4" s="615"/>
      <c r="OOH4" s="615"/>
      <c r="OOI4" s="615"/>
      <c r="OOJ4" s="615"/>
      <c r="OOK4" s="615"/>
      <c r="OOL4" s="615"/>
      <c r="OOM4" s="615"/>
      <c r="OON4" s="615"/>
      <c r="OOO4" s="615"/>
      <c r="OOP4" s="615"/>
      <c r="OOQ4" s="615"/>
      <c r="OOR4" s="615"/>
      <c r="OOS4" s="615"/>
      <c r="OOT4" s="615"/>
      <c r="OOU4" s="615"/>
      <c r="OOV4" s="615"/>
      <c r="OOW4" s="615"/>
      <c r="OOX4" s="615"/>
      <c r="OOY4" s="615"/>
      <c r="OOZ4" s="615"/>
      <c r="OPA4" s="615"/>
      <c r="OPB4" s="615"/>
      <c r="OPC4" s="615"/>
      <c r="OPD4" s="615"/>
      <c r="OPE4" s="615"/>
      <c r="OPF4" s="615"/>
      <c r="OPG4" s="615"/>
      <c r="OPH4" s="615"/>
      <c r="OPI4" s="615"/>
      <c r="OPJ4" s="615"/>
      <c r="OPK4" s="615"/>
      <c r="OPL4" s="615"/>
      <c r="OPM4" s="615"/>
      <c r="OPN4" s="615"/>
      <c r="OPO4" s="615"/>
      <c r="OPP4" s="615"/>
      <c r="OPQ4" s="615"/>
      <c r="OPR4" s="615"/>
      <c r="OPS4" s="615"/>
      <c r="OPT4" s="615"/>
      <c r="OPU4" s="615"/>
      <c r="OPV4" s="615"/>
      <c r="OPW4" s="615"/>
      <c r="OPX4" s="615"/>
      <c r="OPY4" s="615"/>
      <c r="OPZ4" s="615"/>
      <c r="OQA4" s="615"/>
      <c r="OQB4" s="615"/>
      <c r="OQC4" s="615"/>
      <c r="OQD4" s="615"/>
      <c r="OQE4" s="615"/>
      <c r="OQF4" s="615"/>
      <c r="OQG4" s="615"/>
      <c r="OQH4" s="615"/>
      <c r="OQI4" s="615"/>
      <c r="OQJ4" s="615"/>
      <c r="OQK4" s="615"/>
      <c r="OQL4" s="615"/>
      <c r="OQM4" s="615"/>
      <c r="OQN4" s="615"/>
      <c r="OQO4" s="615"/>
      <c r="OQP4" s="615"/>
      <c r="OQQ4" s="615"/>
      <c r="OQR4" s="615"/>
      <c r="OQS4" s="615"/>
      <c r="OQT4" s="615"/>
      <c r="OQU4" s="615"/>
      <c r="OQV4" s="615"/>
      <c r="OQW4" s="615"/>
      <c r="OQX4" s="615"/>
      <c r="OQY4" s="615"/>
      <c r="OQZ4" s="615"/>
      <c r="ORA4" s="615"/>
      <c r="ORB4" s="615"/>
      <c r="ORC4" s="615"/>
      <c r="ORD4" s="615"/>
      <c r="ORE4" s="615"/>
      <c r="ORF4" s="615"/>
      <c r="ORG4" s="615"/>
      <c r="ORH4" s="615"/>
      <c r="ORI4" s="615"/>
      <c r="ORJ4" s="615"/>
      <c r="ORK4" s="615"/>
      <c r="ORL4" s="615"/>
      <c r="ORM4" s="615"/>
      <c r="ORN4" s="615"/>
      <c r="ORO4" s="615"/>
      <c r="ORP4" s="615"/>
      <c r="ORQ4" s="615"/>
      <c r="ORR4" s="615"/>
      <c r="ORS4" s="615"/>
      <c r="ORT4" s="615"/>
      <c r="ORU4" s="615"/>
      <c r="ORV4" s="615"/>
      <c r="ORW4" s="615"/>
      <c r="ORX4" s="615"/>
      <c r="ORY4" s="615"/>
      <c r="ORZ4" s="615"/>
      <c r="OSA4" s="615"/>
      <c r="OSB4" s="615"/>
      <c r="OSC4" s="615"/>
      <c r="OSD4" s="615"/>
      <c r="OSE4" s="615"/>
      <c r="OSF4" s="615"/>
      <c r="OSG4" s="615"/>
      <c r="OSH4" s="615"/>
      <c r="OSI4" s="615"/>
      <c r="OSJ4" s="615"/>
      <c r="OSK4" s="615"/>
      <c r="OSL4" s="615"/>
      <c r="OSM4" s="615"/>
      <c r="OSN4" s="615"/>
      <c r="OSO4" s="615"/>
      <c r="OSP4" s="615"/>
      <c r="OSQ4" s="615"/>
      <c r="OSR4" s="615"/>
      <c r="OSS4" s="615"/>
      <c r="OST4" s="615"/>
      <c r="OSU4" s="615"/>
      <c r="OSV4" s="615"/>
      <c r="OSW4" s="615"/>
      <c r="OSX4" s="615"/>
      <c r="OSY4" s="615"/>
      <c r="OSZ4" s="615"/>
      <c r="OTA4" s="615"/>
      <c r="OTB4" s="615"/>
      <c r="OTC4" s="615"/>
      <c r="OTD4" s="615"/>
      <c r="OTE4" s="615"/>
      <c r="OTF4" s="615"/>
      <c r="OTG4" s="615"/>
      <c r="OTH4" s="615"/>
      <c r="OTI4" s="615"/>
      <c r="OTJ4" s="615"/>
      <c r="OTK4" s="615"/>
      <c r="OTL4" s="615"/>
      <c r="OTM4" s="615"/>
      <c r="OTN4" s="615"/>
      <c r="OTO4" s="615"/>
      <c r="OTP4" s="615"/>
      <c r="OTQ4" s="615"/>
      <c r="OTR4" s="615"/>
      <c r="OTS4" s="615"/>
      <c r="OTT4" s="615"/>
      <c r="OTU4" s="615"/>
      <c r="OTV4" s="615"/>
      <c r="OTW4" s="615"/>
      <c r="OTX4" s="615"/>
      <c r="OTY4" s="615"/>
      <c r="OTZ4" s="615"/>
      <c r="OUA4" s="615"/>
      <c r="OUB4" s="615"/>
      <c r="OUC4" s="615"/>
      <c r="OUD4" s="615"/>
      <c r="OUE4" s="615"/>
      <c r="OUF4" s="615"/>
      <c r="OUG4" s="615"/>
      <c r="OUH4" s="615"/>
      <c r="OUI4" s="615"/>
      <c r="OUJ4" s="615"/>
      <c r="OUK4" s="615"/>
      <c r="OUL4" s="615"/>
      <c r="OUM4" s="615"/>
      <c r="OUN4" s="615"/>
      <c r="OUO4" s="615"/>
      <c r="OUP4" s="615"/>
      <c r="OUQ4" s="615"/>
      <c r="OUR4" s="615"/>
      <c r="OUS4" s="615"/>
      <c r="OUT4" s="615"/>
      <c r="OUU4" s="615"/>
      <c r="OUV4" s="615"/>
      <c r="OUW4" s="615"/>
      <c r="OUX4" s="615"/>
      <c r="OUY4" s="615"/>
      <c r="OUZ4" s="615"/>
      <c r="OVA4" s="615"/>
      <c r="OVB4" s="615"/>
      <c r="OVC4" s="615"/>
      <c r="OVD4" s="615"/>
      <c r="OVE4" s="615"/>
      <c r="OVF4" s="615"/>
      <c r="OVG4" s="615"/>
      <c r="OVH4" s="615"/>
      <c r="OVI4" s="615"/>
      <c r="OVJ4" s="615"/>
      <c r="OVK4" s="615"/>
      <c r="OVL4" s="615"/>
      <c r="OVM4" s="615"/>
      <c r="OVN4" s="615"/>
      <c r="OVO4" s="615"/>
      <c r="OVP4" s="615"/>
      <c r="OVQ4" s="615"/>
      <c r="OVR4" s="615"/>
      <c r="OVS4" s="615"/>
      <c r="OVT4" s="615"/>
      <c r="OVU4" s="615"/>
      <c r="OVV4" s="615"/>
      <c r="OVW4" s="615"/>
      <c r="OVX4" s="615"/>
      <c r="OVY4" s="615"/>
      <c r="OVZ4" s="615"/>
      <c r="OWA4" s="615"/>
      <c r="OWB4" s="615"/>
      <c r="OWC4" s="615"/>
      <c r="OWD4" s="615"/>
      <c r="OWE4" s="615"/>
      <c r="OWF4" s="615"/>
      <c r="OWG4" s="615"/>
      <c r="OWH4" s="615"/>
      <c r="OWI4" s="615"/>
      <c r="OWJ4" s="615"/>
      <c r="OWK4" s="615"/>
      <c r="OWL4" s="615"/>
      <c r="OWM4" s="615"/>
      <c r="OWN4" s="615"/>
      <c r="OWO4" s="615"/>
      <c r="OWP4" s="615"/>
      <c r="OWQ4" s="615"/>
      <c r="OWR4" s="615"/>
      <c r="OWS4" s="615"/>
      <c r="OWT4" s="615"/>
      <c r="OWU4" s="615"/>
      <c r="OWV4" s="615"/>
      <c r="OWW4" s="615"/>
      <c r="OWX4" s="615"/>
      <c r="OWY4" s="615"/>
      <c r="OWZ4" s="615"/>
      <c r="OXA4" s="615"/>
      <c r="OXB4" s="615"/>
      <c r="OXC4" s="615"/>
      <c r="OXD4" s="615"/>
      <c r="OXE4" s="615"/>
      <c r="OXF4" s="615"/>
      <c r="OXG4" s="615"/>
      <c r="OXH4" s="615"/>
      <c r="OXI4" s="615"/>
      <c r="OXJ4" s="615"/>
      <c r="OXK4" s="615"/>
      <c r="OXL4" s="615"/>
      <c r="OXM4" s="615"/>
      <c r="OXN4" s="615"/>
      <c r="OXO4" s="615"/>
      <c r="OXP4" s="615"/>
      <c r="OXQ4" s="615"/>
      <c r="OXR4" s="615"/>
      <c r="OXS4" s="615"/>
      <c r="OXT4" s="615"/>
      <c r="OXU4" s="615"/>
      <c r="OXV4" s="615"/>
      <c r="OXW4" s="615"/>
      <c r="OXX4" s="615"/>
      <c r="OXY4" s="615"/>
      <c r="OXZ4" s="615"/>
      <c r="OYA4" s="615"/>
      <c r="OYB4" s="615"/>
      <c r="OYC4" s="615"/>
      <c r="OYD4" s="615"/>
      <c r="OYE4" s="615"/>
      <c r="OYF4" s="615"/>
      <c r="OYG4" s="615"/>
      <c r="OYH4" s="615"/>
      <c r="OYI4" s="615"/>
      <c r="OYJ4" s="615"/>
      <c r="OYK4" s="615"/>
      <c r="OYL4" s="615"/>
      <c r="OYM4" s="615"/>
      <c r="OYN4" s="615"/>
      <c r="OYO4" s="615"/>
      <c r="OYP4" s="615"/>
      <c r="OYQ4" s="615"/>
      <c r="OYR4" s="615"/>
      <c r="OYS4" s="615"/>
      <c r="OYT4" s="615"/>
      <c r="OYU4" s="615"/>
      <c r="OYV4" s="615"/>
      <c r="OYW4" s="615"/>
      <c r="OYX4" s="615"/>
      <c r="OYY4" s="615"/>
      <c r="OYZ4" s="615"/>
      <c r="OZA4" s="615"/>
      <c r="OZB4" s="615"/>
      <c r="OZC4" s="615"/>
      <c r="OZD4" s="615"/>
      <c r="OZE4" s="615"/>
      <c r="OZF4" s="615"/>
      <c r="OZG4" s="615"/>
      <c r="OZH4" s="615"/>
      <c r="OZI4" s="615"/>
      <c r="OZJ4" s="615"/>
      <c r="OZK4" s="615"/>
      <c r="OZL4" s="615"/>
      <c r="OZM4" s="615"/>
      <c r="OZN4" s="615"/>
      <c r="OZO4" s="615"/>
      <c r="OZP4" s="615"/>
      <c r="OZQ4" s="615"/>
      <c r="OZR4" s="615"/>
      <c r="OZS4" s="615"/>
      <c r="OZT4" s="615"/>
      <c r="OZU4" s="615"/>
      <c r="OZV4" s="615"/>
      <c r="OZW4" s="615"/>
      <c r="OZX4" s="615"/>
      <c r="OZY4" s="615"/>
      <c r="OZZ4" s="615"/>
      <c r="PAA4" s="615"/>
      <c r="PAB4" s="615"/>
      <c r="PAC4" s="615"/>
      <c r="PAD4" s="615"/>
      <c r="PAE4" s="615"/>
      <c r="PAF4" s="615"/>
      <c r="PAG4" s="615"/>
      <c r="PAH4" s="615"/>
      <c r="PAI4" s="615"/>
      <c r="PAJ4" s="615"/>
      <c r="PAK4" s="615"/>
      <c r="PAL4" s="615"/>
      <c r="PAM4" s="615"/>
      <c r="PAN4" s="615"/>
      <c r="PAO4" s="615"/>
      <c r="PAP4" s="615"/>
      <c r="PAQ4" s="615"/>
      <c r="PAR4" s="615"/>
      <c r="PAS4" s="615"/>
      <c r="PAT4" s="615"/>
      <c r="PAU4" s="615"/>
      <c r="PAV4" s="615"/>
      <c r="PAW4" s="615"/>
      <c r="PAX4" s="615"/>
      <c r="PAY4" s="615"/>
      <c r="PAZ4" s="615"/>
      <c r="PBA4" s="615"/>
      <c r="PBB4" s="615"/>
      <c r="PBC4" s="615"/>
      <c r="PBD4" s="615"/>
      <c r="PBE4" s="615"/>
      <c r="PBF4" s="615"/>
      <c r="PBG4" s="615"/>
      <c r="PBH4" s="615"/>
      <c r="PBI4" s="615"/>
      <c r="PBJ4" s="615"/>
      <c r="PBK4" s="615"/>
      <c r="PBL4" s="615"/>
      <c r="PBM4" s="615"/>
      <c r="PBN4" s="615"/>
      <c r="PBO4" s="615"/>
      <c r="PBP4" s="615"/>
      <c r="PBQ4" s="615"/>
      <c r="PBR4" s="615"/>
      <c r="PBS4" s="615"/>
      <c r="PBT4" s="615"/>
      <c r="PBU4" s="615"/>
      <c r="PBV4" s="615"/>
      <c r="PBW4" s="615"/>
      <c r="PBX4" s="615"/>
      <c r="PBY4" s="615"/>
      <c r="PBZ4" s="615"/>
      <c r="PCA4" s="615"/>
      <c r="PCB4" s="615"/>
      <c r="PCC4" s="615"/>
      <c r="PCD4" s="615"/>
      <c r="PCE4" s="615"/>
      <c r="PCF4" s="615"/>
      <c r="PCG4" s="615"/>
      <c r="PCH4" s="615"/>
      <c r="PCI4" s="615"/>
      <c r="PCJ4" s="615"/>
      <c r="PCK4" s="615"/>
      <c r="PCL4" s="615"/>
      <c r="PCM4" s="615"/>
      <c r="PCN4" s="615"/>
      <c r="PCO4" s="615"/>
      <c r="PCP4" s="615"/>
      <c r="PCQ4" s="615"/>
      <c r="PCR4" s="615"/>
      <c r="PCS4" s="615"/>
      <c r="PCT4" s="615"/>
      <c r="PCU4" s="615"/>
      <c r="PCV4" s="615"/>
      <c r="PCW4" s="615"/>
      <c r="PCX4" s="615"/>
      <c r="PCY4" s="615"/>
      <c r="PCZ4" s="615"/>
      <c r="PDA4" s="615"/>
      <c r="PDB4" s="615"/>
      <c r="PDC4" s="615"/>
      <c r="PDD4" s="615"/>
      <c r="PDE4" s="615"/>
      <c r="PDF4" s="615"/>
      <c r="PDG4" s="615"/>
      <c r="PDH4" s="615"/>
      <c r="PDI4" s="615"/>
      <c r="PDJ4" s="615"/>
      <c r="PDK4" s="615"/>
      <c r="PDL4" s="615"/>
      <c r="PDM4" s="615"/>
      <c r="PDN4" s="615"/>
      <c r="PDO4" s="615"/>
      <c r="PDP4" s="615"/>
      <c r="PDQ4" s="615"/>
      <c r="PDR4" s="615"/>
      <c r="PDS4" s="615"/>
      <c r="PDT4" s="615"/>
      <c r="PDU4" s="615"/>
      <c r="PDV4" s="615"/>
      <c r="PDW4" s="615"/>
      <c r="PDX4" s="615"/>
      <c r="PDY4" s="615"/>
      <c r="PDZ4" s="615"/>
      <c r="PEA4" s="615"/>
      <c r="PEB4" s="615"/>
      <c r="PEC4" s="615"/>
      <c r="PED4" s="615"/>
      <c r="PEE4" s="615"/>
      <c r="PEF4" s="615"/>
      <c r="PEG4" s="615"/>
      <c r="PEH4" s="615"/>
      <c r="PEI4" s="615"/>
      <c r="PEJ4" s="615"/>
      <c r="PEK4" s="615"/>
      <c r="PEL4" s="615"/>
      <c r="PEM4" s="615"/>
      <c r="PEN4" s="615"/>
      <c r="PEO4" s="615"/>
      <c r="PEP4" s="615"/>
      <c r="PEQ4" s="615"/>
      <c r="PER4" s="615"/>
      <c r="PES4" s="615"/>
      <c r="PET4" s="615"/>
      <c r="PEU4" s="615"/>
      <c r="PEV4" s="615"/>
      <c r="PEW4" s="615"/>
      <c r="PEX4" s="615"/>
      <c r="PEY4" s="615"/>
      <c r="PEZ4" s="615"/>
      <c r="PFA4" s="615"/>
      <c r="PFB4" s="615"/>
      <c r="PFC4" s="615"/>
      <c r="PFD4" s="615"/>
      <c r="PFE4" s="615"/>
      <c r="PFF4" s="615"/>
      <c r="PFG4" s="615"/>
      <c r="PFH4" s="615"/>
      <c r="PFI4" s="615"/>
      <c r="PFJ4" s="615"/>
      <c r="PFK4" s="615"/>
      <c r="PFL4" s="615"/>
      <c r="PFM4" s="615"/>
      <c r="PFN4" s="615"/>
      <c r="PFO4" s="615"/>
      <c r="PFP4" s="615"/>
      <c r="PFQ4" s="615"/>
      <c r="PFR4" s="615"/>
      <c r="PFS4" s="615"/>
      <c r="PFT4" s="615"/>
      <c r="PFU4" s="615"/>
      <c r="PFV4" s="615"/>
      <c r="PFW4" s="615"/>
      <c r="PFX4" s="615"/>
      <c r="PFY4" s="615"/>
      <c r="PFZ4" s="615"/>
      <c r="PGA4" s="615"/>
      <c r="PGB4" s="615"/>
      <c r="PGC4" s="615"/>
      <c r="PGD4" s="615"/>
      <c r="PGE4" s="615"/>
      <c r="PGF4" s="615"/>
      <c r="PGG4" s="615"/>
      <c r="PGH4" s="615"/>
      <c r="PGI4" s="615"/>
      <c r="PGJ4" s="615"/>
      <c r="PGK4" s="615"/>
      <c r="PGL4" s="615"/>
      <c r="PGM4" s="615"/>
      <c r="PGN4" s="615"/>
      <c r="PGO4" s="615"/>
      <c r="PGP4" s="615"/>
      <c r="PGQ4" s="615"/>
      <c r="PGR4" s="615"/>
      <c r="PGS4" s="615"/>
      <c r="PGT4" s="615"/>
      <c r="PGU4" s="615"/>
      <c r="PGV4" s="615"/>
      <c r="PGW4" s="615"/>
      <c r="PGX4" s="615"/>
      <c r="PGY4" s="615"/>
      <c r="PGZ4" s="615"/>
      <c r="PHA4" s="615"/>
      <c r="PHB4" s="615"/>
      <c r="PHC4" s="615"/>
      <c r="PHD4" s="615"/>
      <c r="PHE4" s="615"/>
      <c r="PHF4" s="615"/>
      <c r="PHG4" s="615"/>
      <c r="PHH4" s="615"/>
      <c r="PHI4" s="615"/>
      <c r="PHJ4" s="615"/>
      <c r="PHK4" s="615"/>
      <c r="PHL4" s="615"/>
      <c r="PHM4" s="615"/>
      <c r="PHN4" s="615"/>
      <c r="PHO4" s="615"/>
      <c r="PHP4" s="615"/>
      <c r="PHQ4" s="615"/>
      <c r="PHR4" s="615"/>
      <c r="PHS4" s="615"/>
      <c r="PHT4" s="615"/>
      <c r="PHU4" s="615"/>
      <c r="PHV4" s="615"/>
      <c r="PHW4" s="615"/>
      <c r="PHX4" s="615"/>
      <c r="PHY4" s="615"/>
      <c r="PHZ4" s="615"/>
      <c r="PIA4" s="615"/>
      <c r="PIB4" s="615"/>
      <c r="PIC4" s="615"/>
      <c r="PID4" s="615"/>
      <c r="PIE4" s="615"/>
      <c r="PIF4" s="615"/>
      <c r="PIG4" s="615"/>
      <c r="PIH4" s="615"/>
      <c r="PII4" s="615"/>
      <c r="PIJ4" s="615"/>
      <c r="PIK4" s="615"/>
      <c r="PIL4" s="615"/>
      <c r="PIM4" s="615"/>
      <c r="PIN4" s="615"/>
      <c r="PIO4" s="615"/>
      <c r="PIP4" s="615"/>
      <c r="PIQ4" s="615"/>
      <c r="PIR4" s="615"/>
      <c r="PIS4" s="615"/>
      <c r="PIT4" s="615"/>
      <c r="PIU4" s="615"/>
      <c r="PIV4" s="615"/>
      <c r="PIW4" s="615"/>
      <c r="PIX4" s="615"/>
      <c r="PIY4" s="615"/>
      <c r="PIZ4" s="615"/>
      <c r="PJA4" s="615"/>
      <c r="PJB4" s="615"/>
      <c r="PJC4" s="615"/>
      <c r="PJD4" s="615"/>
      <c r="PJE4" s="615"/>
      <c r="PJF4" s="615"/>
      <c r="PJG4" s="615"/>
      <c r="PJH4" s="615"/>
      <c r="PJI4" s="615"/>
      <c r="PJJ4" s="615"/>
      <c r="PJK4" s="615"/>
      <c r="PJL4" s="615"/>
      <c r="PJM4" s="615"/>
      <c r="PJN4" s="615"/>
      <c r="PJO4" s="615"/>
      <c r="PJP4" s="615"/>
      <c r="PJQ4" s="615"/>
      <c r="PJR4" s="615"/>
      <c r="PJS4" s="615"/>
      <c r="PJT4" s="615"/>
      <c r="PJU4" s="615"/>
      <c r="PJV4" s="615"/>
      <c r="PJW4" s="615"/>
      <c r="PJX4" s="615"/>
      <c r="PJY4" s="615"/>
      <c r="PJZ4" s="615"/>
      <c r="PKA4" s="615"/>
      <c r="PKB4" s="615"/>
      <c r="PKC4" s="615"/>
      <c r="PKD4" s="615"/>
      <c r="PKE4" s="615"/>
      <c r="PKF4" s="615"/>
      <c r="PKG4" s="615"/>
      <c r="PKH4" s="615"/>
      <c r="PKI4" s="615"/>
      <c r="PKJ4" s="615"/>
      <c r="PKK4" s="615"/>
      <c r="PKL4" s="615"/>
      <c r="PKM4" s="615"/>
      <c r="PKN4" s="615"/>
      <c r="PKO4" s="615"/>
      <c r="PKP4" s="615"/>
      <c r="PKQ4" s="615"/>
      <c r="PKR4" s="615"/>
      <c r="PKS4" s="615"/>
      <c r="PKT4" s="615"/>
      <c r="PKU4" s="615"/>
      <c r="PKV4" s="615"/>
      <c r="PKW4" s="615"/>
      <c r="PKX4" s="615"/>
      <c r="PKY4" s="615"/>
      <c r="PKZ4" s="615"/>
      <c r="PLA4" s="615"/>
      <c r="PLB4" s="615"/>
      <c r="PLC4" s="615"/>
      <c r="PLD4" s="615"/>
      <c r="PLE4" s="615"/>
      <c r="PLF4" s="615"/>
      <c r="PLG4" s="615"/>
      <c r="PLH4" s="615"/>
      <c r="PLI4" s="615"/>
      <c r="PLJ4" s="615"/>
      <c r="PLK4" s="615"/>
      <c r="PLL4" s="615"/>
      <c r="PLM4" s="615"/>
      <c r="PLN4" s="615"/>
      <c r="PLO4" s="615"/>
      <c r="PLP4" s="615"/>
      <c r="PLQ4" s="615"/>
      <c r="PLR4" s="615"/>
      <c r="PLS4" s="615"/>
      <c r="PLT4" s="615"/>
      <c r="PLU4" s="615"/>
      <c r="PLV4" s="615"/>
      <c r="PLW4" s="615"/>
      <c r="PLX4" s="615"/>
      <c r="PLY4" s="615"/>
      <c r="PLZ4" s="615"/>
      <c r="PMA4" s="615"/>
      <c r="PMB4" s="615"/>
      <c r="PMC4" s="615"/>
      <c r="PMD4" s="615"/>
      <c r="PME4" s="615"/>
      <c r="PMF4" s="615"/>
      <c r="PMG4" s="615"/>
      <c r="PMH4" s="615"/>
      <c r="PMI4" s="615"/>
      <c r="PMJ4" s="615"/>
      <c r="PMK4" s="615"/>
      <c r="PML4" s="615"/>
      <c r="PMM4" s="615"/>
      <c r="PMN4" s="615"/>
      <c r="PMO4" s="615"/>
      <c r="PMP4" s="615"/>
      <c r="PMQ4" s="615"/>
      <c r="PMR4" s="615"/>
      <c r="PMS4" s="615"/>
      <c r="PMT4" s="615"/>
      <c r="PMU4" s="615"/>
      <c r="PMV4" s="615"/>
      <c r="PMW4" s="615"/>
      <c r="PMX4" s="615"/>
      <c r="PMY4" s="615"/>
      <c r="PMZ4" s="615"/>
      <c r="PNA4" s="615"/>
      <c r="PNB4" s="615"/>
      <c r="PNC4" s="615"/>
      <c r="PND4" s="615"/>
      <c r="PNE4" s="615"/>
      <c r="PNF4" s="615"/>
      <c r="PNG4" s="615"/>
      <c r="PNH4" s="615"/>
      <c r="PNI4" s="615"/>
      <c r="PNJ4" s="615"/>
      <c r="PNK4" s="615"/>
      <c r="PNL4" s="615"/>
      <c r="PNM4" s="615"/>
      <c r="PNN4" s="615"/>
      <c r="PNO4" s="615"/>
      <c r="PNP4" s="615"/>
      <c r="PNQ4" s="615"/>
      <c r="PNR4" s="615"/>
      <c r="PNS4" s="615"/>
      <c r="PNT4" s="615"/>
      <c r="PNU4" s="615"/>
      <c r="PNV4" s="615"/>
      <c r="PNW4" s="615"/>
      <c r="PNX4" s="615"/>
      <c r="PNY4" s="615"/>
      <c r="PNZ4" s="615"/>
      <c r="POA4" s="615"/>
      <c r="POB4" s="615"/>
      <c r="POC4" s="615"/>
      <c r="POD4" s="615"/>
      <c r="POE4" s="615"/>
      <c r="POF4" s="615"/>
      <c r="POG4" s="615"/>
      <c r="POH4" s="615"/>
      <c r="POI4" s="615"/>
      <c r="POJ4" s="615"/>
      <c r="POK4" s="615"/>
      <c r="POL4" s="615"/>
      <c r="POM4" s="615"/>
      <c r="PON4" s="615"/>
      <c r="POO4" s="615"/>
      <c r="POP4" s="615"/>
      <c r="POQ4" s="615"/>
      <c r="POR4" s="615"/>
      <c r="POS4" s="615"/>
      <c r="POT4" s="615"/>
      <c r="POU4" s="615"/>
      <c r="POV4" s="615"/>
      <c r="POW4" s="615"/>
      <c r="POX4" s="615"/>
      <c r="POY4" s="615"/>
      <c r="POZ4" s="615"/>
      <c r="PPA4" s="615"/>
      <c r="PPB4" s="615"/>
      <c r="PPC4" s="615"/>
      <c r="PPD4" s="615"/>
      <c r="PPE4" s="615"/>
      <c r="PPF4" s="615"/>
      <c r="PPG4" s="615"/>
      <c r="PPH4" s="615"/>
      <c r="PPI4" s="615"/>
      <c r="PPJ4" s="615"/>
      <c r="PPK4" s="615"/>
      <c r="PPL4" s="615"/>
      <c r="PPM4" s="615"/>
      <c r="PPN4" s="615"/>
      <c r="PPO4" s="615"/>
      <c r="PPP4" s="615"/>
      <c r="PPQ4" s="615"/>
      <c r="PPR4" s="615"/>
      <c r="PPS4" s="615"/>
      <c r="PPT4" s="615"/>
      <c r="PPU4" s="615"/>
      <c r="PPV4" s="615"/>
      <c r="PPW4" s="615"/>
      <c r="PPX4" s="615"/>
      <c r="PPY4" s="615"/>
      <c r="PPZ4" s="615"/>
      <c r="PQA4" s="615"/>
      <c r="PQB4" s="615"/>
      <c r="PQC4" s="615"/>
      <c r="PQD4" s="615"/>
      <c r="PQE4" s="615"/>
      <c r="PQF4" s="615"/>
      <c r="PQG4" s="615"/>
      <c r="PQH4" s="615"/>
      <c r="PQI4" s="615"/>
      <c r="PQJ4" s="615"/>
      <c r="PQK4" s="615"/>
      <c r="PQL4" s="615"/>
      <c r="PQM4" s="615"/>
      <c r="PQN4" s="615"/>
      <c r="PQO4" s="615"/>
      <c r="PQP4" s="615"/>
      <c r="PQQ4" s="615"/>
      <c r="PQR4" s="615"/>
      <c r="PQS4" s="615"/>
      <c r="PQT4" s="615"/>
      <c r="PQU4" s="615"/>
      <c r="PQV4" s="615"/>
      <c r="PQW4" s="615"/>
      <c r="PQX4" s="615"/>
      <c r="PQY4" s="615"/>
      <c r="PQZ4" s="615"/>
      <c r="PRA4" s="615"/>
      <c r="PRB4" s="615"/>
      <c r="PRC4" s="615"/>
      <c r="PRD4" s="615"/>
      <c r="PRE4" s="615"/>
      <c r="PRF4" s="615"/>
      <c r="PRG4" s="615"/>
      <c r="PRH4" s="615"/>
      <c r="PRI4" s="615"/>
      <c r="PRJ4" s="615"/>
      <c r="PRK4" s="615"/>
      <c r="PRL4" s="615"/>
      <c r="PRM4" s="615"/>
      <c r="PRN4" s="615"/>
      <c r="PRO4" s="615"/>
      <c r="PRP4" s="615"/>
      <c r="PRQ4" s="615"/>
      <c r="PRR4" s="615"/>
      <c r="PRS4" s="615"/>
      <c r="PRT4" s="615"/>
      <c r="PRU4" s="615"/>
      <c r="PRV4" s="615"/>
      <c r="PRW4" s="615"/>
      <c r="PRX4" s="615"/>
      <c r="PRY4" s="615"/>
      <c r="PRZ4" s="615"/>
      <c r="PSA4" s="615"/>
      <c r="PSB4" s="615"/>
      <c r="PSC4" s="615"/>
      <c r="PSD4" s="615"/>
      <c r="PSE4" s="615"/>
      <c r="PSF4" s="615"/>
      <c r="PSG4" s="615"/>
      <c r="PSH4" s="615"/>
      <c r="PSI4" s="615"/>
      <c r="PSJ4" s="615"/>
      <c r="PSK4" s="615"/>
      <c r="PSL4" s="615"/>
      <c r="PSM4" s="615"/>
      <c r="PSN4" s="615"/>
      <c r="PSO4" s="615"/>
      <c r="PSP4" s="615"/>
      <c r="PSQ4" s="615"/>
      <c r="PSR4" s="615"/>
      <c r="PSS4" s="615"/>
      <c r="PST4" s="615"/>
      <c r="PSU4" s="615"/>
      <c r="PSV4" s="615"/>
      <c r="PSW4" s="615"/>
      <c r="PSX4" s="615"/>
      <c r="PSY4" s="615"/>
      <c r="PSZ4" s="615"/>
      <c r="PTA4" s="615"/>
      <c r="PTB4" s="615"/>
      <c r="PTC4" s="615"/>
      <c r="PTD4" s="615"/>
      <c r="PTE4" s="615"/>
      <c r="PTF4" s="615"/>
      <c r="PTG4" s="615"/>
      <c r="PTH4" s="615"/>
      <c r="PTI4" s="615"/>
      <c r="PTJ4" s="615"/>
      <c r="PTK4" s="615"/>
      <c r="PTL4" s="615"/>
      <c r="PTM4" s="615"/>
      <c r="PTN4" s="615"/>
      <c r="PTO4" s="615"/>
      <c r="PTP4" s="615"/>
      <c r="PTQ4" s="615"/>
      <c r="PTR4" s="615"/>
      <c r="PTS4" s="615"/>
      <c r="PTT4" s="615"/>
      <c r="PTU4" s="615"/>
      <c r="PTV4" s="615"/>
      <c r="PTW4" s="615"/>
      <c r="PTX4" s="615"/>
      <c r="PTY4" s="615"/>
      <c r="PTZ4" s="615"/>
      <c r="PUA4" s="615"/>
      <c r="PUB4" s="615"/>
      <c r="PUC4" s="615"/>
      <c r="PUD4" s="615"/>
      <c r="PUE4" s="615"/>
      <c r="PUF4" s="615"/>
      <c r="PUG4" s="615"/>
      <c r="PUH4" s="615"/>
      <c r="PUI4" s="615"/>
      <c r="PUJ4" s="615"/>
      <c r="PUK4" s="615"/>
      <c r="PUL4" s="615"/>
      <c r="PUM4" s="615"/>
      <c r="PUN4" s="615"/>
      <c r="PUO4" s="615"/>
      <c r="PUP4" s="615"/>
      <c r="PUQ4" s="615"/>
      <c r="PUR4" s="615"/>
      <c r="PUS4" s="615"/>
      <c r="PUT4" s="615"/>
      <c r="PUU4" s="615"/>
      <c r="PUV4" s="615"/>
      <c r="PUW4" s="615"/>
      <c r="PUX4" s="615"/>
      <c r="PUY4" s="615"/>
      <c r="PUZ4" s="615"/>
      <c r="PVA4" s="615"/>
      <c r="PVB4" s="615"/>
      <c r="PVC4" s="615"/>
      <c r="PVD4" s="615"/>
      <c r="PVE4" s="615"/>
      <c r="PVF4" s="615"/>
      <c r="PVG4" s="615"/>
      <c r="PVH4" s="615"/>
      <c r="PVI4" s="615"/>
      <c r="PVJ4" s="615"/>
      <c r="PVK4" s="615"/>
      <c r="PVL4" s="615"/>
      <c r="PVM4" s="615"/>
      <c r="PVN4" s="615"/>
      <c r="PVO4" s="615"/>
      <c r="PVP4" s="615"/>
      <c r="PVQ4" s="615"/>
      <c r="PVR4" s="615"/>
      <c r="PVS4" s="615"/>
      <c r="PVT4" s="615"/>
      <c r="PVU4" s="615"/>
      <c r="PVV4" s="615"/>
      <c r="PVW4" s="615"/>
      <c r="PVX4" s="615"/>
      <c r="PVY4" s="615"/>
      <c r="PVZ4" s="615"/>
      <c r="PWA4" s="615"/>
      <c r="PWB4" s="615"/>
      <c r="PWC4" s="615"/>
      <c r="PWD4" s="615"/>
      <c r="PWE4" s="615"/>
      <c r="PWF4" s="615"/>
      <c r="PWG4" s="615"/>
      <c r="PWH4" s="615"/>
      <c r="PWI4" s="615"/>
      <c r="PWJ4" s="615"/>
      <c r="PWK4" s="615"/>
      <c r="PWL4" s="615"/>
      <c r="PWM4" s="615"/>
      <c r="PWN4" s="615"/>
      <c r="PWO4" s="615"/>
      <c r="PWP4" s="615"/>
      <c r="PWQ4" s="615"/>
      <c r="PWR4" s="615"/>
      <c r="PWS4" s="615"/>
      <c r="PWT4" s="615"/>
      <c r="PWU4" s="615"/>
      <c r="PWV4" s="615"/>
      <c r="PWW4" s="615"/>
      <c r="PWX4" s="615"/>
      <c r="PWY4" s="615"/>
      <c r="PWZ4" s="615"/>
      <c r="PXA4" s="615"/>
      <c r="PXB4" s="615"/>
      <c r="PXC4" s="615"/>
      <c r="PXD4" s="615"/>
      <c r="PXE4" s="615"/>
      <c r="PXF4" s="615"/>
      <c r="PXG4" s="615"/>
      <c r="PXH4" s="615"/>
      <c r="PXI4" s="615"/>
      <c r="PXJ4" s="615"/>
      <c r="PXK4" s="615"/>
      <c r="PXL4" s="615"/>
      <c r="PXM4" s="615"/>
      <c r="PXN4" s="615"/>
      <c r="PXO4" s="615"/>
      <c r="PXP4" s="615"/>
      <c r="PXQ4" s="615"/>
      <c r="PXR4" s="615"/>
      <c r="PXS4" s="615"/>
      <c r="PXT4" s="615"/>
      <c r="PXU4" s="615"/>
      <c r="PXV4" s="615"/>
      <c r="PXW4" s="615"/>
      <c r="PXX4" s="615"/>
      <c r="PXY4" s="615"/>
      <c r="PXZ4" s="615"/>
      <c r="PYA4" s="615"/>
      <c r="PYB4" s="615"/>
      <c r="PYC4" s="615"/>
      <c r="PYD4" s="615"/>
      <c r="PYE4" s="615"/>
      <c r="PYF4" s="615"/>
      <c r="PYG4" s="615"/>
      <c r="PYH4" s="615"/>
      <c r="PYI4" s="615"/>
      <c r="PYJ4" s="615"/>
      <c r="PYK4" s="615"/>
      <c r="PYL4" s="615"/>
      <c r="PYM4" s="615"/>
      <c r="PYN4" s="615"/>
      <c r="PYO4" s="615"/>
      <c r="PYP4" s="615"/>
      <c r="PYQ4" s="615"/>
      <c r="PYR4" s="615"/>
      <c r="PYS4" s="615"/>
      <c r="PYT4" s="615"/>
      <c r="PYU4" s="615"/>
      <c r="PYV4" s="615"/>
      <c r="PYW4" s="615"/>
      <c r="PYX4" s="615"/>
      <c r="PYY4" s="615"/>
      <c r="PYZ4" s="615"/>
      <c r="PZA4" s="615"/>
      <c r="PZB4" s="615"/>
      <c r="PZC4" s="615"/>
      <c r="PZD4" s="615"/>
      <c r="PZE4" s="615"/>
      <c r="PZF4" s="615"/>
      <c r="PZG4" s="615"/>
      <c r="PZH4" s="615"/>
      <c r="PZI4" s="615"/>
      <c r="PZJ4" s="615"/>
      <c r="PZK4" s="615"/>
      <c r="PZL4" s="615"/>
      <c r="PZM4" s="615"/>
      <c r="PZN4" s="615"/>
      <c r="PZO4" s="615"/>
      <c r="PZP4" s="615"/>
      <c r="PZQ4" s="615"/>
      <c r="PZR4" s="615"/>
      <c r="PZS4" s="615"/>
      <c r="PZT4" s="615"/>
      <c r="PZU4" s="615"/>
      <c r="PZV4" s="615"/>
      <c r="PZW4" s="615"/>
      <c r="PZX4" s="615"/>
      <c r="PZY4" s="615"/>
      <c r="PZZ4" s="615"/>
      <c r="QAA4" s="615"/>
      <c r="QAB4" s="615"/>
      <c r="QAC4" s="615"/>
      <c r="QAD4" s="615"/>
      <c r="QAE4" s="615"/>
      <c r="QAF4" s="615"/>
      <c r="QAG4" s="615"/>
      <c r="QAH4" s="615"/>
      <c r="QAI4" s="615"/>
      <c r="QAJ4" s="615"/>
      <c r="QAK4" s="615"/>
      <c r="QAL4" s="615"/>
      <c r="QAM4" s="615"/>
      <c r="QAN4" s="615"/>
      <c r="QAO4" s="615"/>
      <c r="QAP4" s="615"/>
      <c r="QAQ4" s="615"/>
      <c r="QAR4" s="615"/>
      <c r="QAS4" s="615"/>
      <c r="QAT4" s="615"/>
      <c r="QAU4" s="615"/>
      <c r="QAV4" s="615"/>
      <c r="QAW4" s="615"/>
      <c r="QAX4" s="615"/>
      <c r="QAY4" s="615"/>
      <c r="QAZ4" s="615"/>
      <c r="QBA4" s="615"/>
      <c r="QBB4" s="615"/>
      <c r="QBC4" s="615"/>
      <c r="QBD4" s="615"/>
      <c r="QBE4" s="615"/>
      <c r="QBF4" s="615"/>
      <c r="QBG4" s="615"/>
      <c r="QBH4" s="615"/>
      <c r="QBI4" s="615"/>
      <c r="QBJ4" s="615"/>
      <c r="QBK4" s="615"/>
      <c r="QBL4" s="615"/>
      <c r="QBM4" s="615"/>
      <c r="QBN4" s="615"/>
      <c r="QBO4" s="615"/>
      <c r="QBP4" s="615"/>
      <c r="QBQ4" s="615"/>
      <c r="QBR4" s="615"/>
      <c r="QBS4" s="615"/>
      <c r="QBT4" s="615"/>
      <c r="QBU4" s="615"/>
      <c r="QBV4" s="615"/>
      <c r="QBW4" s="615"/>
      <c r="QBX4" s="615"/>
      <c r="QBY4" s="615"/>
      <c r="QBZ4" s="615"/>
      <c r="QCA4" s="615"/>
      <c r="QCB4" s="615"/>
      <c r="QCC4" s="615"/>
      <c r="QCD4" s="615"/>
      <c r="QCE4" s="615"/>
      <c r="QCF4" s="615"/>
      <c r="QCG4" s="615"/>
      <c r="QCH4" s="615"/>
      <c r="QCI4" s="615"/>
      <c r="QCJ4" s="615"/>
      <c r="QCK4" s="615"/>
      <c r="QCL4" s="615"/>
      <c r="QCM4" s="615"/>
      <c r="QCN4" s="615"/>
      <c r="QCO4" s="615"/>
      <c r="QCP4" s="615"/>
      <c r="QCQ4" s="615"/>
      <c r="QCR4" s="615"/>
      <c r="QCS4" s="615"/>
      <c r="QCT4" s="615"/>
      <c r="QCU4" s="615"/>
      <c r="QCV4" s="615"/>
      <c r="QCW4" s="615"/>
      <c r="QCX4" s="615"/>
      <c r="QCY4" s="615"/>
      <c r="QCZ4" s="615"/>
      <c r="QDA4" s="615"/>
      <c r="QDB4" s="615"/>
      <c r="QDC4" s="615"/>
      <c r="QDD4" s="615"/>
      <c r="QDE4" s="615"/>
      <c r="QDF4" s="615"/>
      <c r="QDG4" s="615"/>
      <c r="QDH4" s="615"/>
      <c r="QDI4" s="615"/>
      <c r="QDJ4" s="615"/>
      <c r="QDK4" s="615"/>
      <c r="QDL4" s="615"/>
      <c r="QDM4" s="615"/>
      <c r="QDN4" s="615"/>
      <c r="QDO4" s="615"/>
      <c r="QDP4" s="615"/>
      <c r="QDQ4" s="615"/>
      <c r="QDR4" s="615"/>
      <c r="QDS4" s="615"/>
      <c r="QDT4" s="615"/>
      <c r="QDU4" s="615"/>
      <c r="QDV4" s="615"/>
      <c r="QDW4" s="615"/>
      <c r="QDX4" s="615"/>
      <c r="QDY4" s="615"/>
      <c r="QDZ4" s="615"/>
      <c r="QEA4" s="615"/>
      <c r="QEB4" s="615"/>
      <c r="QEC4" s="615"/>
      <c r="QED4" s="615"/>
      <c r="QEE4" s="615"/>
      <c r="QEF4" s="615"/>
      <c r="QEG4" s="615"/>
      <c r="QEH4" s="615"/>
      <c r="QEI4" s="615"/>
      <c r="QEJ4" s="615"/>
      <c r="QEK4" s="615"/>
      <c r="QEL4" s="615"/>
      <c r="QEM4" s="615"/>
      <c r="QEN4" s="615"/>
      <c r="QEO4" s="615"/>
      <c r="QEP4" s="615"/>
      <c r="QEQ4" s="615"/>
      <c r="QER4" s="615"/>
      <c r="QES4" s="615"/>
      <c r="QET4" s="615"/>
      <c r="QEU4" s="615"/>
      <c r="QEV4" s="615"/>
      <c r="QEW4" s="615"/>
      <c r="QEX4" s="615"/>
      <c r="QEY4" s="615"/>
      <c r="QEZ4" s="615"/>
      <c r="QFA4" s="615"/>
      <c r="QFB4" s="615"/>
      <c r="QFC4" s="615"/>
      <c r="QFD4" s="615"/>
      <c r="QFE4" s="615"/>
      <c r="QFF4" s="615"/>
      <c r="QFG4" s="615"/>
      <c r="QFH4" s="615"/>
      <c r="QFI4" s="615"/>
      <c r="QFJ4" s="615"/>
      <c r="QFK4" s="615"/>
      <c r="QFL4" s="615"/>
      <c r="QFM4" s="615"/>
      <c r="QFN4" s="615"/>
      <c r="QFO4" s="615"/>
      <c r="QFP4" s="615"/>
      <c r="QFQ4" s="615"/>
      <c r="QFR4" s="615"/>
      <c r="QFS4" s="615"/>
      <c r="QFT4" s="615"/>
      <c r="QFU4" s="615"/>
      <c r="QFV4" s="615"/>
      <c r="QFW4" s="615"/>
      <c r="QFX4" s="615"/>
      <c r="QFY4" s="615"/>
      <c r="QFZ4" s="615"/>
      <c r="QGA4" s="615"/>
      <c r="QGB4" s="615"/>
      <c r="QGC4" s="615"/>
      <c r="QGD4" s="615"/>
      <c r="QGE4" s="615"/>
      <c r="QGF4" s="615"/>
      <c r="QGG4" s="615"/>
      <c r="QGH4" s="615"/>
      <c r="QGI4" s="615"/>
      <c r="QGJ4" s="615"/>
      <c r="QGK4" s="615"/>
      <c r="QGL4" s="615"/>
      <c r="QGM4" s="615"/>
      <c r="QGN4" s="615"/>
      <c r="QGO4" s="615"/>
      <c r="QGP4" s="615"/>
      <c r="QGQ4" s="615"/>
      <c r="QGR4" s="615"/>
      <c r="QGS4" s="615"/>
      <c r="QGT4" s="615"/>
      <c r="QGU4" s="615"/>
      <c r="QGV4" s="615"/>
      <c r="QGW4" s="615"/>
      <c r="QGX4" s="615"/>
      <c r="QGY4" s="615"/>
      <c r="QGZ4" s="615"/>
      <c r="QHA4" s="615"/>
      <c r="QHB4" s="615"/>
      <c r="QHC4" s="615"/>
      <c r="QHD4" s="615"/>
      <c r="QHE4" s="615"/>
      <c r="QHF4" s="615"/>
      <c r="QHG4" s="615"/>
      <c r="QHH4" s="615"/>
      <c r="QHI4" s="615"/>
      <c r="QHJ4" s="615"/>
      <c r="QHK4" s="615"/>
      <c r="QHL4" s="615"/>
      <c r="QHM4" s="615"/>
      <c r="QHN4" s="615"/>
      <c r="QHO4" s="615"/>
      <c r="QHP4" s="615"/>
      <c r="QHQ4" s="615"/>
      <c r="QHR4" s="615"/>
      <c r="QHS4" s="615"/>
      <c r="QHT4" s="615"/>
      <c r="QHU4" s="615"/>
      <c r="QHV4" s="615"/>
      <c r="QHW4" s="615"/>
      <c r="QHX4" s="615"/>
      <c r="QHY4" s="615"/>
      <c r="QHZ4" s="615"/>
      <c r="QIA4" s="615"/>
      <c r="QIB4" s="615"/>
      <c r="QIC4" s="615"/>
      <c r="QID4" s="615"/>
      <c r="QIE4" s="615"/>
      <c r="QIF4" s="615"/>
      <c r="QIG4" s="615"/>
      <c r="QIH4" s="615"/>
      <c r="QII4" s="615"/>
      <c r="QIJ4" s="615"/>
      <c r="QIK4" s="615"/>
      <c r="QIL4" s="615"/>
      <c r="QIM4" s="615"/>
      <c r="QIN4" s="615"/>
      <c r="QIO4" s="615"/>
      <c r="QIP4" s="615"/>
      <c r="QIQ4" s="615"/>
      <c r="QIR4" s="615"/>
      <c r="QIS4" s="615"/>
      <c r="QIT4" s="615"/>
      <c r="QIU4" s="615"/>
      <c r="QIV4" s="615"/>
      <c r="QIW4" s="615"/>
      <c r="QIX4" s="615"/>
      <c r="QIY4" s="615"/>
      <c r="QIZ4" s="615"/>
      <c r="QJA4" s="615"/>
      <c r="QJB4" s="615"/>
      <c r="QJC4" s="615"/>
      <c r="QJD4" s="615"/>
      <c r="QJE4" s="615"/>
      <c r="QJF4" s="615"/>
      <c r="QJG4" s="615"/>
      <c r="QJH4" s="615"/>
      <c r="QJI4" s="615"/>
      <c r="QJJ4" s="615"/>
      <c r="QJK4" s="615"/>
      <c r="QJL4" s="615"/>
      <c r="QJM4" s="615"/>
      <c r="QJN4" s="615"/>
      <c r="QJO4" s="615"/>
      <c r="QJP4" s="615"/>
      <c r="QJQ4" s="615"/>
      <c r="QJR4" s="615"/>
      <c r="QJS4" s="615"/>
      <c r="QJT4" s="615"/>
      <c r="QJU4" s="615"/>
      <c r="QJV4" s="615"/>
      <c r="QJW4" s="615"/>
      <c r="QJX4" s="615"/>
      <c r="QJY4" s="615"/>
      <c r="QJZ4" s="615"/>
      <c r="QKA4" s="615"/>
      <c r="QKB4" s="615"/>
      <c r="QKC4" s="615"/>
      <c r="QKD4" s="615"/>
      <c r="QKE4" s="615"/>
      <c r="QKF4" s="615"/>
      <c r="QKG4" s="615"/>
      <c r="QKH4" s="615"/>
      <c r="QKI4" s="615"/>
      <c r="QKJ4" s="615"/>
      <c r="QKK4" s="615"/>
      <c r="QKL4" s="615"/>
      <c r="QKM4" s="615"/>
      <c r="QKN4" s="615"/>
      <c r="QKO4" s="615"/>
      <c r="QKP4" s="615"/>
      <c r="QKQ4" s="615"/>
      <c r="QKR4" s="615"/>
      <c r="QKS4" s="615"/>
      <c r="QKT4" s="615"/>
      <c r="QKU4" s="615"/>
      <c r="QKV4" s="615"/>
      <c r="QKW4" s="615"/>
      <c r="QKX4" s="615"/>
      <c r="QKY4" s="615"/>
      <c r="QKZ4" s="615"/>
      <c r="QLA4" s="615"/>
      <c r="QLB4" s="615"/>
      <c r="QLC4" s="615"/>
      <c r="QLD4" s="615"/>
      <c r="QLE4" s="615"/>
      <c r="QLF4" s="615"/>
      <c r="QLG4" s="615"/>
      <c r="QLH4" s="615"/>
      <c r="QLI4" s="615"/>
      <c r="QLJ4" s="615"/>
      <c r="QLK4" s="615"/>
      <c r="QLL4" s="615"/>
      <c r="QLM4" s="615"/>
      <c r="QLN4" s="615"/>
      <c r="QLO4" s="615"/>
      <c r="QLP4" s="615"/>
      <c r="QLQ4" s="615"/>
      <c r="QLR4" s="615"/>
      <c r="QLS4" s="615"/>
      <c r="QLT4" s="615"/>
      <c r="QLU4" s="615"/>
      <c r="QLV4" s="615"/>
      <c r="QLW4" s="615"/>
      <c r="QLX4" s="615"/>
      <c r="QLY4" s="615"/>
      <c r="QLZ4" s="615"/>
      <c r="QMA4" s="615"/>
      <c r="QMB4" s="615"/>
      <c r="QMC4" s="615"/>
      <c r="QMD4" s="615"/>
      <c r="QME4" s="615"/>
      <c r="QMF4" s="615"/>
      <c r="QMG4" s="615"/>
      <c r="QMH4" s="615"/>
      <c r="QMI4" s="615"/>
      <c r="QMJ4" s="615"/>
      <c r="QMK4" s="615"/>
      <c r="QML4" s="615"/>
      <c r="QMM4" s="615"/>
      <c r="QMN4" s="615"/>
      <c r="QMO4" s="615"/>
      <c r="QMP4" s="615"/>
      <c r="QMQ4" s="615"/>
      <c r="QMR4" s="615"/>
      <c r="QMS4" s="615"/>
      <c r="QMT4" s="615"/>
      <c r="QMU4" s="615"/>
      <c r="QMV4" s="615"/>
      <c r="QMW4" s="615"/>
      <c r="QMX4" s="615"/>
      <c r="QMY4" s="615"/>
      <c r="QMZ4" s="615"/>
      <c r="QNA4" s="615"/>
      <c r="QNB4" s="615"/>
      <c r="QNC4" s="615"/>
      <c r="QND4" s="615"/>
      <c r="QNE4" s="615"/>
      <c r="QNF4" s="615"/>
      <c r="QNG4" s="615"/>
      <c r="QNH4" s="615"/>
      <c r="QNI4" s="615"/>
      <c r="QNJ4" s="615"/>
      <c r="QNK4" s="615"/>
      <c r="QNL4" s="615"/>
      <c r="QNM4" s="615"/>
      <c r="QNN4" s="615"/>
      <c r="QNO4" s="615"/>
      <c r="QNP4" s="615"/>
      <c r="QNQ4" s="615"/>
      <c r="QNR4" s="615"/>
      <c r="QNS4" s="615"/>
      <c r="QNT4" s="615"/>
      <c r="QNU4" s="615"/>
      <c r="QNV4" s="615"/>
      <c r="QNW4" s="615"/>
      <c r="QNX4" s="615"/>
      <c r="QNY4" s="615"/>
      <c r="QNZ4" s="615"/>
      <c r="QOA4" s="615"/>
      <c r="QOB4" s="615"/>
      <c r="QOC4" s="615"/>
      <c r="QOD4" s="615"/>
      <c r="QOE4" s="615"/>
      <c r="QOF4" s="615"/>
      <c r="QOG4" s="615"/>
      <c r="QOH4" s="615"/>
      <c r="QOI4" s="615"/>
      <c r="QOJ4" s="615"/>
      <c r="QOK4" s="615"/>
      <c r="QOL4" s="615"/>
      <c r="QOM4" s="615"/>
      <c r="QON4" s="615"/>
      <c r="QOO4" s="615"/>
      <c r="QOP4" s="615"/>
      <c r="QOQ4" s="615"/>
      <c r="QOR4" s="615"/>
      <c r="QOS4" s="615"/>
      <c r="QOT4" s="615"/>
      <c r="QOU4" s="615"/>
      <c r="QOV4" s="615"/>
      <c r="QOW4" s="615"/>
      <c r="QOX4" s="615"/>
      <c r="QOY4" s="615"/>
      <c r="QOZ4" s="615"/>
      <c r="QPA4" s="615"/>
      <c r="QPB4" s="615"/>
      <c r="QPC4" s="615"/>
      <c r="QPD4" s="615"/>
      <c r="QPE4" s="615"/>
      <c r="QPF4" s="615"/>
      <c r="QPG4" s="615"/>
      <c r="QPH4" s="615"/>
      <c r="QPI4" s="615"/>
      <c r="QPJ4" s="615"/>
      <c r="QPK4" s="615"/>
      <c r="QPL4" s="615"/>
      <c r="QPM4" s="615"/>
      <c r="QPN4" s="615"/>
      <c r="QPO4" s="615"/>
      <c r="QPP4" s="615"/>
      <c r="QPQ4" s="615"/>
      <c r="QPR4" s="615"/>
      <c r="QPS4" s="615"/>
      <c r="QPT4" s="615"/>
      <c r="QPU4" s="615"/>
      <c r="QPV4" s="615"/>
      <c r="QPW4" s="615"/>
      <c r="QPX4" s="615"/>
      <c r="QPY4" s="615"/>
      <c r="QPZ4" s="615"/>
      <c r="QQA4" s="615"/>
      <c r="QQB4" s="615"/>
      <c r="QQC4" s="615"/>
      <c r="QQD4" s="615"/>
      <c r="QQE4" s="615"/>
      <c r="QQF4" s="615"/>
      <c r="QQG4" s="615"/>
      <c r="QQH4" s="615"/>
      <c r="QQI4" s="615"/>
      <c r="QQJ4" s="615"/>
      <c r="QQK4" s="615"/>
      <c r="QQL4" s="615"/>
      <c r="QQM4" s="615"/>
      <c r="QQN4" s="615"/>
      <c r="QQO4" s="615"/>
      <c r="QQP4" s="615"/>
      <c r="QQQ4" s="615"/>
      <c r="QQR4" s="615"/>
      <c r="QQS4" s="615"/>
      <c r="QQT4" s="615"/>
      <c r="QQU4" s="615"/>
      <c r="QQV4" s="615"/>
      <c r="QQW4" s="615"/>
      <c r="QQX4" s="615"/>
      <c r="QQY4" s="615"/>
      <c r="QQZ4" s="615"/>
      <c r="QRA4" s="615"/>
      <c r="QRB4" s="615"/>
      <c r="QRC4" s="615"/>
      <c r="QRD4" s="615"/>
      <c r="QRE4" s="615"/>
      <c r="QRF4" s="615"/>
      <c r="QRG4" s="615"/>
      <c r="QRH4" s="615"/>
      <c r="QRI4" s="615"/>
      <c r="QRJ4" s="615"/>
      <c r="QRK4" s="615"/>
      <c r="QRL4" s="615"/>
      <c r="QRM4" s="615"/>
      <c r="QRN4" s="615"/>
      <c r="QRO4" s="615"/>
      <c r="QRP4" s="615"/>
      <c r="QRQ4" s="615"/>
      <c r="QRR4" s="615"/>
      <c r="QRS4" s="615"/>
      <c r="QRT4" s="615"/>
      <c r="QRU4" s="615"/>
      <c r="QRV4" s="615"/>
      <c r="QRW4" s="615"/>
      <c r="QRX4" s="615"/>
      <c r="QRY4" s="615"/>
      <c r="QRZ4" s="615"/>
      <c r="QSA4" s="615"/>
      <c r="QSB4" s="615"/>
      <c r="QSC4" s="615"/>
      <c r="QSD4" s="615"/>
      <c r="QSE4" s="615"/>
      <c r="QSF4" s="615"/>
      <c r="QSG4" s="615"/>
      <c r="QSH4" s="615"/>
      <c r="QSI4" s="615"/>
      <c r="QSJ4" s="615"/>
      <c r="QSK4" s="615"/>
      <c r="QSL4" s="615"/>
      <c r="QSM4" s="615"/>
      <c r="QSN4" s="615"/>
      <c r="QSO4" s="615"/>
      <c r="QSP4" s="615"/>
      <c r="QSQ4" s="615"/>
      <c r="QSR4" s="615"/>
      <c r="QSS4" s="615"/>
      <c r="QST4" s="615"/>
      <c r="QSU4" s="615"/>
      <c r="QSV4" s="615"/>
      <c r="QSW4" s="615"/>
      <c r="QSX4" s="615"/>
      <c r="QSY4" s="615"/>
      <c r="QSZ4" s="615"/>
      <c r="QTA4" s="615"/>
      <c r="QTB4" s="615"/>
      <c r="QTC4" s="615"/>
      <c r="QTD4" s="615"/>
      <c r="QTE4" s="615"/>
      <c r="QTF4" s="615"/>
      <c r="QTG4" s="615"/>
      <c r="QTH4" s="615"/>
      <c r="QTI4" s="615"/>
      <c r="QTJ4" s="615"/>
      <c r="QTK4" s="615"/>
      <c r="QTL4" s="615"/>
      <c r="QTM4" s="615"/>
      <c r="QTN4" s="615"/>
      <c r="QTO4" s="615"/>
      <c r="QTP4" s="615"/>
      <c r="QTQ4" s="615"/>
      <c r="QTR4" s="615"/>
      <c r="QTS4" s="615"/>
      <c r="QTT4" s="615"/>
      <c r="QTU4" s="615"/>
      <c r="QTV4" s="615"/>
      <c r="QTW4" s="615"/>
      <c r="QTX4" s="615"/>
      <c r="QTY4" s="615"/>
      <c r="QTZ4" s="615"/>
      <c r="QUA4" s="615"/>
      <c r="QUB4" s="615"/>
      <c r="QUC4" s="615"/>
      <c r="QUD4" s="615"/>
      <c r="QUE4" s="615"/>
      <c r="QUF4" s="615"/>
      <c r="QUG4" s="615"/>
      <c r="QUH4" s="615"/>
      <c r="QUI4" s="615"/>
      <c r="QUJ4" s="615"/>
      <c r="QUK4" s="615"/>
      <c r="QUL4" s="615"/>
      <c r="QUM4" s="615"/>
      <c r="QUN4" s="615"/>
      <c r="QUO4" s="615"/>
      <c r="QUP4" s="615"/>
      <c r="QUQ4" s="615"/>
      <c r="QUR4" s="615"/>
      <c r="QUS4" s="615"/>
      <c r="QUT4" s="615"/>
      <c r="QUU4" s="615"/>
      <c r="QUV4" s="615"/>
      <c r="QUW4" s="615"/>
      <c r="QUX4" s="615"/>
      <c r="QUY4" s="615"/>
      <c r="QUZ4" s="615"/>
      <c r="QVA4" s="615"/>
      <c r="QVB4" s="615"/>
      <c r="QVC4" s="615"/>
      <c r="QVD4" s="615"/>
      <c r="QVE4" s="615"/>
      <c r="QVF4" s="615"/>
      <c r="QVG4" s="615"/>
      <c r="QVH4" s="615"/>
      <c r="QVI4" s="615"/>
      <c r="QVJ4" s="615"/>
      <c r="QVK4" s="615"/>
      <c r="QVL4" s="615"/>
      <c r="QVM4" s="615"/>
      <c r="QVN4" s="615"/>
      <c r="QVO4" s="615"/>
      <c r="QVP4" s="615"/>
      <c r="QVQ4" s="615"/>
      <c r="QVR4" s="615"/>
      <c r="QVS4" s="615"/>
      <c r="QVT4" s="615"/>
      <c r="QVU4" s="615"/>
      <c r="QVV4" s="615"/>
      <c r="QVW4" s="615"/>
      <c r="QVX4" s="615"/>
      <c r="QVY4" s="615"/>
      <c r="QVZ4" s="615"/>
      <c r="QWA4" s="615"/>
      <c r="QWB4" s="615"/>
      <c r="QWC4" s="615"/>
      <c r="QWD4" s="615"/>
      <c r="QWE4" s="615"/>
      <c r="QWF4" s="615"/>
      <c r="QWG4" s="615"/>
      <c r="QWH4" s="615"/>
      <c r="QWI4" s="615"/>
      <c r="QWJ4" s="615"/>
      <c r="QWK4" s="615"/>
      <c r="QWL4" s="615"/>
      <c r="QWM4" s="615"/>
      <c r="QWN4" s="615"/>
      <c r="QWO4" s="615"/>
      <c r="QWP4" s="615"/>
      <c r="QWQ4" s="615"/>
      <c r="QWR4" s="615"/>
      <c r="QWS4" s="615"/>
      <c r="QWT4" s="615"/>
      <c r="QWU4" s="615"/>
      <c r="QWV4" s="615"/>
      <c r="QWW4" s="615"/>
      <c r="QWX4" s="615"/>
      <c r="QWY4" s="615"/>
      <c r="QWZ4" s="615"/>
      <c r="QXA4" s="615"/>
      <c r="QXB4" s="615"/>
      <c r="QXC4" s="615"/>
      <c r="QXD4" s="615"/>
      <c r="QXE4" s="615"/>
      <c r="QXF4" s="615"/>
      <c r="QXG4" s="615"/>
      <c r="QXH4" s="615"/>
      <c r="QXI4" s="615"/>
      <c r="QXJ4" s="615"/>
      <c r="QXK4" s="615"/>
      <c r="QXL4" s="615"/>
      <c r="QXM4" s="615"/>
      <c r="QXN4" s="615"/>
      <c r="QXO4" s="615"/>
      <c r="QXP4" s="615"/>
      <c r="QXQ4" s="615"/>
      <c r="QXR4" s="615"/>
      <c r="QXS4" s="615"/>
      <c r="QXT4" s="615"/>
      <c r="QXU4" s="615"/>
      <c r="QXV4" s="615"/>
      <c r="QXW4" s="615"/>
      <c r="QXX4" s="615"/>
      <c r="QXY4" s="615"/>
      <c r="QXZ4" s="615"/>
      <c r="QYA4" s="615"/>
      <c r="QYB4" s="615"/>
      <c r="QYC4" s="615"/>
      <c r="QYD4" s="615"/>
      <c r="QYE4" s="615"/>
      <c r="QYF4" s="615"/>
      <c r="QYG4" s="615"/>
      <c r="QYH4" s="615"/>
      <c r="QYI4" s="615"/>
      <c r="QYJ4" s="615"/>
      <c r="QYK4" s="615"/>
      <c r="QYL4" s="615"/>
      <c r="QYM4" s="615"/>
      <c r="QYN4" s="615"/>
      <c r="QYO4" s="615"/>
      <c r="QYP4" s="615"/>
      <c r="QYQ4" s="615"/>
      <c r="QYR4" s="615"/>
      <c r="QYS4" s="615"/>
      <c r="QYT4" s="615"/>
      <c r="QYU4" s="615"/>
      <c r="QYV4" s="615"/>
      <c r="QYW4" s="615"/>
      <c r="QYX4" s="615"/>
      <c r="QYY4" s="615"/>
      <c r="QYZ4" s="615"/>
      <c r="QZA4" s="615"/>
      <c r="QZB4" s="615"/>
      <c r="QZC4" s="615"/>
      <c r="QZD4" s="615"/>
      <c r="QZE4" s="615"/>
      <c r="QZF4" s="615"/>
      <c r="QZG4" s="615"/>
      <c r="QZH4" s="615"/>
      <c r="QZI4" s="615"/>
      <c r="QZJ4" s="615"/>
      <c r="QZK4" s="615"/>
      <c r="QZL4" s="615"/>
      <c r="QZM4" s="615"/>
      <c r="QZN4" s="615"/>
      <c r="QZO4" s="615"/>
      <c r="QZP4" s="615"/>
      <c r="QZQ4" s="615"/>
      <c r="QZR4" s="615"/>
      <c r="QZS4" s="615"/>
      <c r="QZT4" s="615"/>
      <c r="QZU4" s="615"/>
      <c r="QZV4" s="615"/>
      <c r="QZW4" s="615"/>
      <c r="QZX4" s="615"/>
      <c r="QZY4" s="615"/>
      <c r="QZZ4" s="615"/>
      <c r="RAA4" s="615"/>
      <c r="RAB4" s="615"/>
      <c r="RAC4" s="615"/>
      <c r="RAD4" s="615"/>
      <c r="RAE4" s="615"/>
      <c r="RAF4" s="615"/>
      <c r="RAG4" s="615"/>
      <c r="RAH4" s="615"/>
      <c r="RAI4" s="615"/>
      <c r="RAJ4" s="615"/>
      <c r="RAK4" s="615"/>
      <c r="RAL4" s="615"/>
      <c r="RAM4" s="615"/>
      <c r="RAN4" s="615"/>
      <c r="RAO4" s="615"/>
      <c r="RAP4" s="615"/>
      <c r="RAQ4" s="615"/>
      <c r="RAR4" s="615"/>
      <c r="RAS4" s="615"/>
      <c r="RAT4" s="615"/>
      <c r="RAU4" s="615"/>
      <c r="RAV4" s="615"/>
      <c r="RAW4" s="615"/>
      <c r="RAX4" s="615"/>
      <c r="RAY4" s="615"/>
      <c r="RAZ4" s="615"/>
      <c r="RBA4" s="615"/>
      <c r="RBB4" s="615"/>
      <c r="RBC4" s="615"/>
      <c r="RBD4" s="615"/>
      <c r="RBE4" s="615"/>
      <c r="RBF4" s="615"/>
      <c r="RBG4" s="615"/>
      <c r="RBH4" s="615"/>
      <c r="RBI4" s="615"/>
      <c r="RBJ4" s="615"/>
      <c r="RBK4" s="615"/>
      <c r="RBL4" s="615"/>
      <c r="RBM4" s="615"/>
      <c r="RBN4" s="615"/>
      <c r="RBO4" s="615"/>
      <c r="RBP4" s="615"/>
      <c r="RBQ4" s="615"/>
      <c r="RBR4" s="615"/>
      <c r="RBS4" s="615"/>
      <c r="RBT4" s="615"/>
      <c r="RBU4" s="615"/>
      <c r="RBV4" s="615"/>
      <c r="RBW4" s="615"/>
      <c r="RBX4" s="615"/>
      <c r="RBY4" s="615"/>
      <c r="RBZ4" s="615"/>
      <c r="RCA4" s="615"/>
      <c r="RCB4" s="615"/>
      <c r="RCC4" s="615"/>
      <c r="RCD4" s="615"/>
      <c r="RCE4" s="615"/>
      <c r="RCF4" s="615"/>
      <c r="RCG4" s="615"/>
      <c r="RCH4" s="615"/>
      <c r="RCI4" s="615"/>
      <c r="RCJ4" s="615"/>
      <c r="RCK4" s="615"/>
      <c r="RCL4" s="615"/>
      <c r="RCM4" s="615"/>
      <c r="RCN4" s="615"/>
      <c r="RCO4" s="615"/>
      <c r="RCP4" s="615"/>
      <c r="RCQ4" s="615"/>
      <c r="RCR4" s="615"/>
      <c r="RCS4" s="615"/>
      <c r="RCT4" s="615"/>
      <c r="RCU4" s="615"/>
      <c r="RCV4" s="615"/>
      <c r="RCW4" s="615"/>
      <c r="RCX4" s="615"/>
      <c r="RCY4" s="615"/>
      <c r="RCZ4" s="615"/>
      <c r="RDA4" s="615"/>
      <c r="RDB4" s="615"/>
      <c r="RDC4" s="615"/>
      <c r="RDD4" s="615"/>
      <c r="RDE4" s="615"/>
      <c r="RDF4" s="615"/>
      <c r="RDG4" s="615"/>
      <c r="RDH4" s="615"/>
      <c r="RDI4" s="615"/>
      <c r="RDJ4" s="615"/>
      <c r="RDK4" s="615"/>
      <c r="RDL4" s="615"/>
      <c r="RDM4" s="615"/>
      <c r="RDN4" s="615"/>
      <c r="RDO4" s="615"/>
      <c r="RDP4" s="615"/>
      <c r="RDQ4" s="615"/>
      <c r="RDR4" s="615"/>
      <c r="RDS4" s="615"/>
      <c r="RDT4" s="615"/>
      <c r="RDU4" s="615"/>
      <c r="RDV4" s="615"/>
      <c r="RDW4" s="615"/>
      <c r="RDX4" s="615"/>
      <c r="RDY4" s="615"/>
      <c r="RDZ4" s="615"/>
      <c r="REA4" s="615"/>
      <c r="REB4" s="615"/>
      <c r="REC4" s="615"/>
      <c r="RED4" s="615"/>
      <c r="REE4" s="615"/>
      <c r="REF4" s="615"/>
      <c r="REG4" s="615"/>
      <c r="REH4" s="615"/>
      <c r="REI4" s="615"/>
      <c r="REJ4" s="615"/>
      <c r="REK4" s="615"/>
      <c r="REL4" s="615"/>
      <c r="REM4" s="615"/>
      <c r="REN4" s="615"/>
      <c r="REO4" s="615"/>
      <c r="REP4" s="615"/>
      <c r="REQ4" s="615"/>
      <c r="RER4" s="615"/>
      <c r="RES4" s="615"/>
      <c r="RET4" s="615"/>
      <c r="REU4" s="615"/>
      <c r="REV4" s="615"/>
      <c r="REW4" s="615"/>
      <c r="REX4" s="615"/>
      <c r="REY4" s="615"/>
      <c r="REZ4" s="615"/>
      <c r="RFA4" s="615"/>
      <c r="RFB4" s="615"/>
      <c r="RFC4" s="615"/>
      <c r="RFD4" s="615"/>
      <c r="RFE4" s="615"/>
      <c r="RFF4" s="615"/>
      <c r="RFG4" s="615"/>
      <c r="RFH4" s="615"/>
      <c r="RFI4" s="615"/>
      <c r="RFJ4" s="615"/>
      <c r="RFK4" s="615"/>
      <c r="RFL4" s="615"/>
      <c r="RFM4" s="615"/>
      <c r="RFN4" s="615"/>
      <c r="RFO4" s="615"/>
      <c r="RFP4" s="615"/>
      <c r="RFQ4" s="615"/>
      <c r="RFR4" s="615"/>
      <c r="RFS4" s="615"/>
      <c r="RFT4" s="615"/>
      <c r="RFU4" s="615"/>
      <c r="RFV4" s="615"/>
      <c r="RFW4" s="615"/>
      <c r="RFX4" s="615"/>
      <c r="RFY4" s="615"/>
      <c r="RFZ4" s="615"/>
      <c r="RGA4" s="615"/>
      <c r="RGB4" s="615"/>
      <c r="RGC4" s="615"/>
      <c r="RGD4" s="615"/>
      <c r="RGE4" s="615"/>
      <c r="RGF4" s="615"/>
      <c r="RGG4" s="615"/>
      <c r="RGH4" s="615"/>
      <c r="RGI4" s="615"/>
      <c r="RGJ4" s="615"/>
      <c r="RGK4" s="615"/>
      <c r="RGL4" s="615"/>
      <c r="RGM4" s="615"/>
      <c r="RGN4" s="615"/>
      <c r="RGO4" s="615"/>
      <c r="RGP4" s="615"/>
      <c r="RGQ4" s="615"/>
      <c r="RGR4" s="615"/>
      <c r="RGS4" s="615"/>
      <c r="RGT4" s="615"/>
      <c r="RGU4" s="615"/>
      <c r="RGV4" s="615"/>
      <c r="RGW4" s="615"/>
      <c r="RGX4" s="615"/>
      <c r="RGY4" s="615"/>
      <c r="RGZ4" s="615"/>
      <c r="RHA4" s="615"/>
      <c r="RHB4" s="615"/>
      <c r="RHC4" s="615"/>
      <c r="RHD4" s="615"/>
      <c r="RHE4" s="615"/>
      <c r="RHF4" s="615"/>
      <c r="RHG4" s="615"/>
      <c r="RHH4" s="615"/>
      <c r="RHI4" s="615"/>
      <c r="RHJ4" s="615"/>
      <c r="RHK4" s="615"/>
      <c r="RHL4" s="615"/>
      <c r="RHM4" s="615"/>
      <c r="RHN4" s="615"/>
      <c r="RHO4" s="615"/>
      <c r="RHP4" s="615"/>
      <c r="RHQ4" s="615"/>
      <c r="RHR4" s="615"/>
      <c r="RHS4" s="615"/>
      <c r="RHT4" s="615"/>
      <c r="RHU4" s="615"/>
      <c r="RHV4" s="615"/>
      <c r="RHW4" s="615"/>
      <c r="RHX4" s="615"/>
      <c r="RHY4" s="615"/>
      <c r="RHZ4" s="615"/>
      <c r="RIA4" s="615"/>
      <c r="RIB4" s="615"/>
      <c r="RIC4" s="615"/>
      <c r="RID4" s="615"/>
      <c r="RIE4" s="615"/>
      <c r="RIF4" s="615"/>
      <c r="RIG4" s="615"/>
      <c r="RIH4" s="615"/>
      <c r="RII4" s="615"/>
      <c r="RIJ4" s="615"/>
      <c r="RIK4" s="615"/>
      <c r="RIL4" s="615"/>
      <c r="RIM4" s="615"/>
      <c r="RIN4" s="615"/>
      <c r="RIO4" s="615"/>
      <c r="RIP4" s="615"/>
      <c r="RIQ4" s="615"/>
      <c r="RIR4" s="615"/>
      <c r="RIS4" s="615"/>
      <c r="RIT4" s="615"/>
      <c r="RIU4" s="615"/>
      <c r="RIV4" s="615"/>
      <c r="RIW4" s="615"/>
      <c r="RIX4" s="615"/>
      <c r="RIY4" s="615"/>
      <c r="RIZ4" s="615"/>
      <c r="RJA4" s="615"/>
      <c r="RJB4" s="615"/>
      <c r="RJC4" s="615"/>
      <c r="RJD4" s="615"/>
      <c r="RJE4" s="615"/>
      <c r="RJF4" s="615"/>
      <c r="RJG4" s="615"/>
      <c r="RJH4" s="615"/>
      <c r="RJI4" s="615"/>
      <c r="RJJ4" s="615"/>
      <c r="RJK4" s="615"/>
      <c r="RJL4" s="615"/>
      <c r="RJM4" s="615"/>
      <c r="RJN4" s="615"/>
      <c r="RJO4" s="615"/>
      <c r="RJP4" s="615"/>
      <c r="RJQ4" s="615"/>
      <c r="RJR4" s="615"/>
      <c r="RJS4" s="615"/>
      <c r="RJT4" s="615"/>
      <c r="RJU4" s="615"/>
      <c r="RJV4" s="615"/>
      <c r="RJW4" s="615"/>
      <c r="RJX4" s="615"/>
      <c r="RJY4" s="615"/>
      <c r="RJZ4" s="615"/>
      <c r="RKA4" s="615"/>
      <c r="RKB4" s="615"/>
      <c r="RKC4" s="615"/>
      <c r="RKD4" s="615"/>
      <c r="RKE4" s="615"/>
      <c r="RKF4" s="615"/>
      <c r="RKG4" s="615"/>
      <c r="RKH4" s="615"/>
      <c r="RKI4" s="615"/>
      <c r="RKJ4" s="615"/>
      <c r="RKK4" s="615"/>
      <c r="RKL4" s="615"/>
      <c r="RKM4" s="615"/>
      <c r="RKN4" s="615"/>
      <c r="RKO4" s="615"/>
      <c r="RKP4" s="615"/>
      <c r="RKQ4" s="615"/>
      <c r="RKR4" s="615"/>
      <c r="RKS4" s="615"/>
      <c r="RKT4" s="615"/>
      <c r="RKU4" s="615"/>
      <c r="RKV4" s="615"/>
      <c r="RKW4" s="615"/>
      <c r="RKX4" s="615"/>
      <c r="RKY4" s="615"/>
      <c r="RKZ4" s="615"/>
      <c r="RLA4" s="615"/>
      <c r="RLB4" s="615"/>
      <c r="RLC4" s="615"/>
      <c r="RLD4" s="615"/>
      <c r="RLE4" s="615"/>
      <c r="RLF4" s="615"/>
      <c r="RLG4" s="615"/>
      <c r="RLH4" s="615"/>
      <c r="RLI4" s="615"/>
      <c r="RLJ4" s="615"/>
      <c r="RLK4" s="615"/>
      <c r="RLL4" s="615"/>
      <c r="RLM4" s="615"/>
      <c r="RLN4" s="615"/>
      <c r="RLO4" s="615"/>
      <c r="RLP4" s="615"/>
      <c r="RLQ4" s="615"/>
      <c r="RLR4" s="615"/>
      <c r="RLS4" s="615"/>
      <c r="RLT4" s="615"/>
      <c r="RLU4" s="615"/>
      <c r="RLV4" s="615"/>
      <c r="RLW4" s="615"/>
      <c r="RLX4" s="615"/>
      <c r="RLY4" s="615"/>
      <c r="RLZ4" s="615"/>
      <c r="RMA4" s="615"/>
      <c r="RMB4" s="615"/>
      <c r="RMC4" s="615"/>
      <c r="RMD4" s="615"/>
      <c r="RME4" s="615"/>
      <c r="RMF4" s="615"/>
      <c r="RMG4" s="615"/>
      <c r="RMH4" s="615"/>
      <c r="RMI4" s="615"/>
      <c r="RMJ4" s="615"/>
      <c r="RMK4" s="615"/>
      <c r="RML4" s="615"/>
      <c r="RMM4" s="615"/>
      <c r="RMN4" s="615"/>
      <c r="RMO4" s="615"/>
      <c r="RMP4" s="615"/>
      <c r="RMQ4" s="615"/>
      <c r="RMR4" s="615"/>
      <c r="RMS4" s="615"/>
      <c r="RMT4" s="615"/>
      <c r="RMU4" s="615"/>
      <c r="RMV4" s="615"/>
      <c r="RMW4" s="615"/>
      <c r="RMX4" s="615"/>
      <c r="RMY4" s="615"/>
      <c r="RMZ4" s="615"/>
      <c r="RNA4" s="615"/>
      <c r="RNB4" s="615"/>
      <c r="RNC4" s="615"/>
      <c r="RND4" s="615"/>
      <c r="RNE4" s="615"/>
      <c r="RNF4" s="615"/>
      <c r="RNG4" s="615"/>
      <c r="RNH4" s="615"/>
      <c r="RNI4" s="615"/>
      <c r="RNJ4" s="615"/>
      <c r="RNK4" s="615"/>
      <c r="RNL4" s="615"/>
      <c r="RNM4" s="615"/>
      <c r="RNN4" s="615"/>
      <c r="RNO4" s="615"/>
      <c r="RNP4" s="615"/>
      <c r="RNQ4" s="615"/>
      <c r="RNR4" s="615"/>
      <c r="RNS4" s="615"/>
      <c r="RNT4" s="615"/>
      <c r="RNU4" s="615"/>
      <c r="RNV4" s="615"/>
      <c r="RNW4" s="615"/>
      <c r="RNX4" s="615"/>
      <c r="RNY4" s="615"/>
      <c r="RNZ4" s="615"/>
      <c r="ROA4" s="615"/>
      <c r="ROB4" s="615"/>
      <c r="ROC4" s="615"/>
      <c r="ROD4" s="615"/>
      <c r="ROE4" s="615"/>
      <c r="ROF4" s="615"/>
      <c r="ROG4" s="615"/>
      <c r="ROH4" s="615"/>
      <c r="ROI4" s="615"/>
      <c r="ROJ4" s="615"/>
      <c r="ROK4" s="615"/>
      <c r="ROL4" s="615"/>
      <c r="ROM4" s="615"/>
      <c r="RON4" s="615"/>
      <c r="ROO4" s="615"/>
      <c r="ROP4" s="615"/>
      <c r="ROQ4" s="615"/>
      <c r="ROR4" s="615"/>
      <c r="ROS4" s="615"/>
      <c r="ROT4" s="615"/>
      <c r="ROU4" s="615"/>
      <c r="ROV4" s="615"/>
      <c r="ROW4" s="615"/>
      <c r="ROX4" s="615"/>
      <c r="ROY4" s="615"/>
      <c r="ROZ4" s="615"/>
      <c r="RPA4" s="615"/>
      <c r="RPB4" s="615"/>
      <c r="RPC4" s="615"/>
      <c r="RPD4" s="615"/>
      <c r="RPE4" s="615"/>
      <c r="RPF4" s="615"/>
      <c r="RPG4" s="615"/>
      <c r="RPH4" s="615"/>
      <c r="RPI4" s="615"/>
      <c r="RPJ4" s="615"/>
      <c r="RPK4" s="615"/>
      <c r="RPL4" s="615"/>
      <c r="RPM4" s="615"/>
      <c r="RPN4" s="615"/>
      <c r="RPO4" s="615"/>
      <c r="RPP4" s="615"/>
      <c r="RPQ4" s="615"/>
      <c r="RPR4" s="615"/>
      <c r="RPS4" s="615"/>
      <c r="RPT4" s="615"/>
      <c r="RPU4" s="615"/>
      <c r="RPV4" s="615"/>
      <c r="RPW4" s="615"/>
      <c r="RPX4" s="615"/>
      <c r="RPY4" s="615"/>
      <c r="RPZ4" s="615"/>
      <c r="RQA4" s="615"/>
      <c r="RQB4" s="615"/>
      <c r="RQC4" s="615"/>
      <c r="RQD4" s="615"/>
      <c r="RQE4" s="615"/>
      <c r="RQF4" s="615"/>
      <c r="RQG4" s="615"/>
      <c r="RQH4" s="615"/>
      <c r="RQI4" s="615"/>
      <c r="RQJ4" s="615"/>
      <c r="RQK4" s="615"/>
      <c r="RQL4" s="615"/>
      <c r="RQM4" s="615"/>
      <c r="RQN4" s="615"/>
      <c r="RQO4" s="615"/>
      <c r="RQP4" s="615"/>
      <c r="RQQ4" s="615"/>
      <c r="RQR4" s="615"/>
      <c r="RQS4" s="615"/>
      <c r="RQT4" s="615"/>
      <c r="RQU4" s="615"/>
      <c r="RQV4" s="615"/>
      <c r="RQW4" s="615"/>
      <c r="RQX4" s="615"/>
      <c r="RQY4" s="615"/>
      <c r="RQZ4" s="615"/>
      <c r="RRA4" s="615"/>
      <c r="RRB4" s="615"/>
      <c r="RRC4" s="615"/>
      <c r="RRD4" s="615"/>
      <c r="RRE4" s="615"/>
      <c r="RRF4" s="615"/>
      <c r="RRG4" s="615"/>
      <c r="RRH4" s="615"/>
      <c r="RRI4" s="615"/>
      <c r="RRJ4" s="615"/>
      <c r="RRK4" s="615"/>
      <c r="RRL4" s="615"/>
      <c r="RRM4" s="615"/>
      <c r="RRN4" s="615"/>
      <c r="RRO4" s="615"/>
      <c r="RRP4" s="615"/>
      <c r="RRQ4" s="615"/>
      <c r="RRR4" s="615"/>
      <c r="RRS4" s="615"/>
      <c r="RRT4" s="615"/>
      <c r="RRU4" s="615"/>
      <c r="RRV4" s="615"/>
      <c r="RRW4" s="615"/>
      <c r="RRX4" s="615"/>
      <c r="RRY4" s="615"/>
      <c r="RRZ4" s="615"/>
      <c r="RSA4" s="615"/>
      <c r="RSB4" s="615"/>
      <c r="RSC4" s="615"/>
      <c r="RSD4" s="615"/>
      <c r="RSE4" s="615"/>
      <c r="RSF4" s="615"/>
      <c r="RSG4" s="615"/>
      <c r="RSH4" s="615"/>
      <c r="RSI4" s="615"/>
      <c r="RSJ4" s="615"/>
      <c r="RSK4" s="615"/>
      <c r="RSL4" s="615"/>
      <c r="RSM4" s="615"/>
      <c r="RSN4" s="615"/>
      <c r="RSO4" s="615"/>
      <c r="RSP4" s="615"/>
      <c r="RSQ4" s="615"/>
      <c r="RSR4" s="615"/>
      <c r="RSS4" s="615"/>
      <c r="RST4" s="615"/>
      <c r="RSU4" s="615"/>
      <c r="RSV4" s="615"/>
      <c r="RSW4" s="615"/>
      <c r="RSX4" s="615"/>
      <c r="RSY4" s="615"/>
      <c r="RSZ4" s="615"/>
      <c r="RTA4" s="615"/>
      <c r="RTB4" s="615"/>
      <c r="RTC4" s="615"/>
      <c r="RTD4" s="615"/>
      <c r="RTE4" s="615"/>
      <c r="RTF4" s="615"/>
      <c r="RTG4" s="615"/>
      <c r="RTH4" s="615"/>
      <c r="RTI4" s="615"/>
      <c r="RTJ4" s="615"/>
      <c r="RTK4" s="615"/>
      <c r="RTL4" s="615"/>
      <c r="RTM4" s="615"/>
      <c r="RTN4" s="615"/>
      <c r="RTO4" s="615"/>
      <c r="RTP4" s="615"/>
      <c r="RTQ4" s="615"/>
      <c r="RTR4" s="615"/>
      <c r="RTS4" s="615"/>
      <c r="RTT4" s="615"/>
      <c r="RTU4" s="615"/>
      <c r="RTV4" s="615"/>
      <c r="RTW4" s="615"/>
      <c r="RTX4" s="615"/>
      <c r="RTY4" s="615"/>
      <c r="RTZ4" s="615"/>
      <c r="RUA4" s="615"/>
      <c r="RUB4" s="615"/>
      <c r="RUC4" s="615"/>
      <c r="RUD4" s="615"/>
      <c r="RUE4" s="615"/>
      <c r="RUF4" s="615"/>
      <c r="RUG4" s="615"/>
      <c r="RUH4" s="615"/>
      <c r="RUI4" s="615"/>
      <c r="RUJ4" s="615"/>
      <c r="RUK4" s="615"/>
      <c r="RUL4" s="615"/>
      <c r="RUM4" s="615"/>
      <c r="RUN4" s="615"/>
      <c r="RUO4" s="615"/>
      <c r="RUP4" s="615"/>
      <c r="RUQ4" s="615"/>
      <c r="RUR4" s="615"/>
      <c r="RUS4" s="615"/>
      <c r="RUT4" s="615"/>
      <c r="RUU4" s="615"/>
      <c r="RUV4" s="615"/>
      <c r="RUW4" s="615"/>
      <c r="RUX4" s="615"/>
      <c r="RUY4" s="615"/>
      <c r="RUZ4" s="615"/>
      <c r="RVA4" s="615"/>
      <c r="RVB4" s="615"/>
      <c r="RVC4" s="615"/>
      <c r="RVD4" s="615"/>
      <c r="RVE4" s="615"/>
      <c r="RVF4" s="615"/>
      <c r="RVG4" s="615"/>
      <c r="RVH4" s="615"/>
      <c r="RVI4" s="615"/>
      <c r="RVJ4" s="615"/>
      <c r="RVK4" s="615"/>
      <c r="RVL4" s="615"/>
      <c r="RVM4" s="615"/>
      <c r="RVN4" s="615"/>
      <c r="RVO4" s="615"/>
      <c r="RVP4" s="615"/>
      <c r="RVQ4" s="615"/>
      <c r="RVR4" s="615"/>
      <c r="RVS4" s="615"/>
      <c r="RVT4" s="615"/>
      <c r="RVU4" s="615"/>
      <c r="RVV4" s="615"/>
      <c r="RVW4" s="615"/>
      <c r="RVX4" s="615"/>
      <c r="RVY4" s="615"/>
      <c r="RVZ4" s="615"/>
      <c r="RWA4" s="615"/>
      <c r="RWB4" s="615"/>
      <c r="RWC4" s="615"/>
      <c r="RWD4" s="615"/>
      <c r="RWE4" s="615"/>
      <c r="RWF4" s="615"/>
      <c r="RWG4" s="615"/>
      <c r="RWH4" s="615"/>
      <c r="RWI4" s="615"/>
      <c r="RWJ4" s="615"/>
      <c r="RWK4" s="615"/>
      <c r="RWL4" s="615"/>
      <c r="RWM4" s="615"/>
      <c r="RWN4" s="615"/>
      <c r="RWO4" s="615"/>
      <c r="RWP4" s="615"/>
      <c r="RWQ4" s="615"/>
      <c r="RWR4" s="615"/>
      <c r="RWS4" s="615"/>
      <c r="RWT4" s="615"/>
      <c r="RWU4" s="615"/>
      <c r="RWV4" s="615"/>
      <c r="RWW4" s="615"/>
      <c r="RWX4" s="615"/>
      <c r="RWY4" s="615"/>
      <c r="RWZ4" s="615"/>
      <c r="RXA4" s="615"/>
      <c r="RXB4" s="615"/>
      <c r="RXC4" s="615"/>
      <c r="RXD4" s="615"/>
      <c r="RXE4" s="615"/>
      <c r="RXF4" s="615"/>
      <c r="RXG4" s="615"/>
      <c r="RXH4" s="615"/>
      <c r="RXI4" s="615"/>
      <c r="RXJ4" s="615"/>
      <c r="RXK4" s="615"/>
      <c r="RXL4" s="615"/>
      <c r="RXM4" s="615"/>
      <c r="RXN4" s="615"/>
      <c r="RXO4" s="615"/>
      <c r="RXP4" s="615"/>
      <c r="RXQ4" s="615"/>
      <c r="RXR4" s="615"/>
      <c r="RXS4" s="615"/>
      <c r="RXT4" s="615"/>
      <c r="RXU4" s="615"/>
      <c r="RXV4" s="615"/>
      <c r="RXW4" s="615"/>
      <c r="RXX4" s="615"/>
      <c r="RXY4" s="615"/>
      <c r="RXZ4" s="615"/>
      <c r="RYA4" s="615"/>
      <c r="RYB4" s="615"/>
      <c r="RYC4" s="615"/>
      <c r="RYD4" s="615"/>
      <c r="RYE4" s="615"/>
      <c r="RYF4" s="615"/>
      <c r="RYG4" s="615"/>
      <c r="RYH4" s="615"/>
      <c r="RYI4" s="615"/>
      <c r="RYJ4" s="615"/>
      <c r="RYK4" s="615"/>
      <c r="RYL4" s="615"/>
      <c r="RYM4" s="615"/>
      <c r="RYN4" s="615"/>
      <c r="RYO4" s="615"/>
      <c r="RYP4" s="615"/>
      <c r="RYQ4" s="615"/>
      <c r="RYR4" s="615"/>
      <c r="RYS4" s="615"/>
      <c r="RYT4" s="615"/>
      <c r="RYU4" s="615"/>
      <c r="RYV4" s="615"/>
      <c r="RYW4" s="615"/>
      <c r="RYX4" s="615"/>
      <c r="RYY4" s="615"/>
      <c r="RYZ4" s="615"/>
      <c r="RZA4" s="615"/>
      <c r="RZB4" s="615"/>
      <c r="RZC4" s="615"/>
      <c r="RZD4" s="615"/>
      <c r="RZE4" s="615"/>
      <c r="RZF4" s="615"/>
      <c r="RZG4" s="615"/>
      <c r="RZH4" s="615"/>
      <c r="RZI4" s="615"/>
      <c r="RZJ4" s="615"/>
      <c r="RZK4" s="615"/>
      <c r="RZL4" s="615"/>
      <c r="RZM4" s="615"/>
      <c r="RZN4" s="615"/>
      <c r="RZO4" s="615"/>
      <c r="RZP4" s="615"/>
      <c r="RZQ4" s="615"/>
      <c r="RZR4" s="615"/>
      <c r="RZS4" s="615"/>
      <c r="RZT4" s="615"/>
      <c r="RZU4" s="615"/>
      <c r="RZV4" s="615"/>
      <c r="RZW4" s="615"/>
      <c r="RZX4" s="615"/>
      <c r="RZY4" s="615"/>
      <c r="RZZ4" s="615"/>
      <c r="SAA4" s="615"/>
      <c r="SAB4" s="615"/>
      <c r="SAC4" s="615"/>
      <c r="SAD4" s="615"/>
      <c r="SAE4" s="615"/>
      <c r="SAF4" s="615"/>
      <c r="SAG4" s="615"/>
      <c r="SAH4" s="615"/>
      <c r="SAI4" s="615"/>
      <c r="SAJ4" s="615"/>
      <c r="SAK4" s="615"/>
      <c r="SAL4" s="615"/>
      <c r="SAM4" s="615"/>
      <c r="SAN4" s="615"/>
      <c r="SAO4" s="615"/>
      <c r="SAP4" s="615"/>
      <c r="SAQ4" s="615"/>
      <c r="SAR4" s="615"/>
      <c r="SAS4" s="615"/>
      <c r="SAT4" s="615"/>
      <c r="SAU4" s="615"/>
      <c r="SAV4" s="615"/>
      <c r="SAW4" s="615"/>
      <c r="SAX4" s="615"/>
      <c r="SAY4" s="615"/>
      <c r="SAZ4" s="615"/>
      <c r="SBA4" s="615"/>
      <c r="SBB4" s="615"/>
      <c r="SBC4" s="615"/>
      <c r="SBD4" s="615"/>
      <c r="SBE4" s="615"/>
      <c r="SBF4" s="615"/>
      <c r="SBG4" s="615"/>
      <c r="SBH4" s="615"/>
      <c r="SBI4" s="615"/>
      <c r="SBJ4" s="615"/>
      <c r="SBK4" s="615"/>
      <c r="SBL4" s="615"/>
      <c r="SBM4" s="615"/>
      <c r="SBN4" s="615"/>
      <c r="SBO4" s="615"/>
      <c r="SBP4" s="615"/>
      <c r="SBQ4" s="615"/>
      <c r="SBR4" s="615"/>
      <c r="SBS4" s="615"/>
      <c r="SBT4" s="615"/>
      <c r="SBU4" s="615"/>
      <c r="SBV4" s="615"/>
      <c r="SBW4" s="615"/>
      <c r="SBX4" s="615"/>
      <c r="SBY4" s="615"/>
      <c r="SBZ4" s="615"/>
      <c r="SCA4" s="615"/>
      <c r="SCB4" s="615"/>
      <c r="SCC4" s="615"/>
      <c r="SCD4" s="615"/>
      <c r="SCE4" s="615"/>
      <c r="SCF4" s="615"/>
      <c r="SCG4" s="615"/>
      <c r="SCH4" s="615"/>
      <c r="SCI4" s="615"/>
      <c r="SCJ4" s="615"/>
      <c r="SCK4" s="615"/>
      <c r="SCL4" s="615"/>
      <c r="SCM4" s="615"/>
      <c r="SCN4" s="615"/>
      <c r="SCO4" s="615"/>
      <c r="SCP4" s="615"/>
      <c r="SCQ4" s="615"/>
      <c r="SCR4" s="615"/>
      <c r="SCS4" s="615"/>
      <c r="SCT4" s="615"/>
      <c r="SCU4" s="615"/>
      <c r="SCV4" s="615"/>
      <c r="SCW4" s="615"/>
      <c r="SCX4" s="615"/>
      <c r="SCY4" s="615"/>
      <c r="SCZ4" s="615"/>
      <c r="SDA4" s="615"/>
      <c r="SDB4" s="615"/>
      <c r="SDC4" s="615"/>
      <c r="SDD4" s="615"/>
      <c r="SDE4" s="615"/>
      <c r="SDF4" s="615"/>
      <c r="SDG4" s="615"/>
      <c r="SDH4" s="615"/>
      <c r="SDI4" s="615"/>
      <c r="SDJ4" s="615"/>
      <c r="SDK4" s="615"/>
      <c r="SDL4" s="615"/>
      <c r="SDM4" s="615"/>
      <c r="SDN4" s="615"/>
      <c r="SDO4" s="615"/>
      <c r="SDP4" s="615"/>
      <c r="SDQ4" s="615"/>
      <c r="SDR4" s="615"/>
      <c r="SDS4" s="615"/>
      <c r="SDT4" s="615"/>
      <c r="SDU4" s="615"/>
      <c r="SDV4" s="615"/>
      <c r="SDW4" s="615"/>
      <c r="SDX4" s="615"/>
      <c r="SDY4" s="615"/>
      <c r="SDZ4" s="615"/>
      <c r="SEA4" s="615"/>
      <c r="SEB4" s="615"/>
      <c r="SEC4" s="615"/>
      <c r="SED4" s="615"/>
      <c r="SEE4" s="615"/>
      <c r="SEF4" s="615"/>
      <c r="SEG4" s="615"/>
      <c r="SEH4" s="615"/>
      <c r="SEI4" s="615"/>
      <c r="SEJ4" s="615"/>
      <c r="SEK4" s="615"/>
      <c r="SEL4" s="615"/>
      <c r="SEM4" s="615"/>
      <c r="SEN4" s="615"/>
      <c r="SEO4" s="615"/>
      <c r="SEP4" s="615"/>
      <c r="SEQ4" s="615"/>
      <c r="SER4" s="615"/>
      <c r="SES4" s="615"/>
      <c r="SET4" s="615"/>
      <c r="SEU4" s="615"/>
      <c r="SEV4" s="615"/>
      <c r="SEW4" s="615"/>
      <c r="SEX4" s="615"/>
      <c r="SEY4" s="615"/>
      <c r="SEZ4" s="615"/>
      <c r="SFA4" s="615"/>
      <c r="SFB4" s="615"/>
      <c r="SFC4" s="615"/>
      <c r="SFD4" s="615"/>
      <c r="SFE4" s="615"/>
      <c r="SFF4" s="615"/>
      <c r="SFG4" s="615"/>
      <c r="SFH4" s="615"/>
      <c r="SFI4" s="615"/>
      <c r="SFJ4" s="615"/>
      <c r="SFK4" s="615"/>
      <c r="SFL4" s="615"/>
      <c r="SFM4" s="615"/>
      <c r="SFN4" s="615"/>
      <c r="SFO4" s="615"/>
      <c r="SFP4" s="615"/>
      <c r="SFQ4" s="615"/>
      <c r="SFR4" s="615"/>
      <c r="SFS4" s="615"/>
      <c r="SFT4" s="615"/>
      <c r="SFU4" s="615"/>
      <c r="SFV4" s="615"/>
      <c r="SFW4" s="615"/>
      <c r="SFX4" s="615"/>
      <c r="SFY4" s="615"/>
      <c r="SFZ4" s="615"/>
      <c r="SGA4" s="615"/>
      <c r="SGB4" s="615"/>
      <c r="SGC4" s="615"/>
      <c r="SGD4" s="615"/>
      <c r="SGE4" s="615"/>
      <c r="SGF4" s="615"/>
      <c r="SGG4" s="615"/>
      <c r="SGH4" s="615"/>
      <c r="SGI4" s="615"/>
      <c r="SGJ4" s="615"/>
      <c r="SGK4" s="615"/>
      <c r="SGL4" s="615"/>
      <c r="SGM4" s="615"/>
      <c r="SGN4" s="615"/>
      <c r="SGO4" s="615"/>
      <c r="SGP4" s="615"/>
      <c r="SGQ4" s="615"/>
      <c r="SGR4" s="615"/>
      <c r="SGS4" s="615"/>
      <c r="SGT4" s="615"/>
      <c r="SGU4" s="615"/>
      <c r="SGV4" s="615"/>
      <c r="SGW4" s="615"/>
      <c r="SGX4" s="615"/>
      <c r="SGY4" s="615"/>
      <c r="SGZ4" s="615"/>
      <c r="SHA4" s="615"/>
      <c r="SHB4" s="615"/>
      <c r="SHC4" s="615"/>
      <c r="SHD4" s="615"/>
      <c r="SHE4" s="615"/>
      <c r="SHF4" s="615"/>
      <c r="SHG4" s="615"/>
      <c r="SHH4" s="615"/>
      <c r="SHI4" s="615"/>
      <c r="SHJ4" s="615"/>
      <c r="SHK4" s="615"/>
      <c r="SHL4" s="615"/>
      <c r="SHM4" s="615"/>
      <c r="SHN4" s="615"/>
      <c r="SHO4" s="615"/>
      <c r="SHP4" s="615"/>
      <c r="SHQ4" s="615"/>
      <c r="SHR4" s="615"/>
      <c r="SHS4" s="615"/>
      <c r="SHT4" s="615"/>
      <c r="SHU4" s="615"/>
      <c r="SHV4" s="615"/>
      <c r="SHW4" s="615"/>
      <c r="SHX4" s="615"/>
      <c r="SHY4" s="615"/>
      <c r="SHZ4" s="615"/>
      <c r="SIA4" s="615"/>
      <c r="SIB4" s="615"/>
      <c r="SIC4" s="615"/>
      <c r="SID4" s="615"/>
      <c r="SIE4" s="615"/>
      <c r="SIF4" s="615"/>
      <c r="SIG4" s="615"/>
      <c r="SIH4" s="615"/>
      <c r="SII4" s="615"/>
      <c r="SIJ4" s="615"/>
      <c r="SIK4" s="615"/>
      <c r="SIL4" s="615"/>
      <c r="SIM4" s="615"/>
      <c r="SIN4" s="615"/>
      <c r="SIO4" s="615"/>
      <c r="SIP4" s="615"/>
      <c r="SIQ4" s="615"/>
      <c r="SIR4" s="615"/>
      <c r="SIS4" s="615"/>
      <c r="SIT4" s="615"/>
      <c r="SIU4" s="615"/>
      <c r="SIV4" s="615"/>
      <c r="SIW4" s="615"/>
      <c r="SIX4" s="615"/>
      <c r="SIY4" s="615"/>
      <c r="SIZ4" s="615"/>
      <c r="SJA4" s="615"/>
      <c r="SJB4" s="615"/>
      <c r="SJC4" s="615"/>
      <c r="SJD4" s="615"/>
      <c r="SJE4" s="615"/>
      <c r="SJF4" s="615"/>
      <c r="SJG4" s="615"/>
      <c r="SJH4" s="615"/>
      <c r="SJI4" s="615"/>
      <c r="SJJ4" s="615"/>
      <c r="SJK4" s="615"/>
      <c r="SJL4" s="615"/>
      <c r="SJM4" s="615"/>
      <c r="SJN4" s="615"/>
      <c r="SJO4" s="615"/>
      <c r="SJP4" s="615"/>
      <c r="SJQ4" s="615"/>
      <c r="SJR4" s="615"/>
      <c r="SJS4" s="615"/>
      <c r="SJT4" s="615"/>
      <c r="SJU4" s="615"/>
      <c r="SJV4" s="615"/>
      <c r="SJW4" s="615"/>
      <c r="SJX4" s="615"/>
      <c r="SJY4" s="615"/>
      <c r="SJZ4" s="615"/>
      <c r="SKA4" s="615"/>
      <c r="SKB4" s="615"/>
      <c r="SKC4" s="615"/>
      <c r="SKD4" s="615"/>
      <c r="SKE4" s="615"/>
      <c r="SKF4" s="615"/>
      <c r="SKG4" s="615"/>
      <c r="SKH4" s="615"/>
      <c r="SKI4" s="615"/>
      <c r="SKJ4" s="615"/>
      <c r="SKK4" s="615"/>
      <c r="SKL4" s="615"/>
      <c r="SKM4" s="615"/>
      <c r="SKN4" s="615"/>
      <c r="SKO4" s="615"/>
      <c r="SKP4" s="615"/>
      <c r="SKQ4" s="615"/>
      <c r="SKR4" s="615"/>
      <c r="SKS4" s="615"/>
      <c r="SKT4" s="615"/>
      <c r="SKU4" s="615"/>
      <c r="SKV4" s="615"/>
      <c r="SKW4" s="615"/>
      <c r="SKX4" s="615"/>
      <c r="SKY4" s="615"/>
      <c r="SKZ4" s="615"/>
      <c r="SLA4" s="615"/>
      <c r="SLB4" s="615"/>
      <c r="SLC4" s="615"/>
      <c r="SLD4" s="615"/>
      <c r="SLE4" s="615"/>
      <c r="SLF4" s="615"/>
      <c r="SLG4" s="615"/>
      <c r="SLH4" s="615"/>
      <c r="SLI4" s="615"/>
      <c r="SLJ4" s="615"/>
      <c r="SLK4" s="615"/>
      <c r="SLL4" s="615"/>
      <c r="SLM4" s="615"/>
      <c r="SLN4" s="615"/>
      <c r="SLO4" s="615"/>
      <c r="SLP4" s="615"/>
      <c r="SLQ4" s="615"/>
      <c r="SLR4" s="615"/>
      <c r="SLS4" s="615"/>
      <c r="SLT4" s="615"/>
      <c r="SLU4" s="615"/>
      <c r="SLV4" s="615"/>
      <c r="SLW4" s="615"/>
      <c r="SLX4" s="615"/>
      <c r="SLY4" s="615"/>
      <c r="SLZ4" s="615"/>
      <c r="SMA4" s="615"/>
      <c r="SMB4" s="615"/>
      <c r="SMC4" s="615"/>
      <c r="SMD4" s="615"/>
      <c r="SME4" s="615"/>
      <c r="SMF4" s="615"/>
      <c r="SMG4" s="615"/>
      <c r="SMH4" s="615"/>
      <c r="SMI4" s="615"/>
      <c r="SMJ4" s="615"/>
      <c r="SMK4" s="615"/>
      <c r="SML4" s="615"/>
      <c r="SMM4" s="615"/>
      <c r="SMN4" s="615"/>
      <c r="SMO4" s="615"/>
      <c r="SMP4" s="615"/>
      <c r="SMQ4" s="615"/>
      <c r="SMR4" s="615"/>
      <c r="SMS4" s="615"/>
      <c r="SMT4" s="615"/>
      <c r="SMU4" s="615"/>
      <c r="SMV4" s="615"/>
      <c r="SMW4" s="615"/>
      <c r="SMX4" s="615"/>
      <c r="SMY4" s="615"/>
      <c r="SMZ4" s="615"/>
      <c r="SNA4" s="615"/>
      <c r="SNB4" s="615"/>
      <c r="SNC4" s="615"/>
      <c r="SND4" s="615"/>
      <c r="SNE4" s="615"/>
      <c r="SNF4" s="615"/>
      <c r="SNG4" s="615"/>
      <c r="SNH4" s="615"/>
      <c r="SNI4" s="615"/>
      <c r="SNJ4" s="615"/>
      <c r="SNK4" s="615"/>
      <c r="SNL4" s="615"/>
      <c r="SNM4" s="615"/>
      <c r="SNN4" s="615"/>
      <c r="SNO4" s="615"/>
      <c r="SNP4" s="615"/>
      <c r="SNQ4" s="615"/>
      <c r="SNR4" s="615"/>
      <c r="SNS4" s="615"/>
      <c r="SNT4" s="615"/>
      <c r="SNU4" s="615"/>
      <c r="SNV4" s="615"/>
      <c r="SNW4" s="615"/>
      <c r="SNX4" s="615"/>
      <c r="SNY4" s="615"/>
      <c r="SNZ4" s="615"/>
      <c r="SOA4" s="615"/>
      <c r="SOB4" s="615"/>
      <c r="SOC4" s="615"/>
      <c r="SOD4" s="615"/>
      <c r="SOE4" s="615"/>
      <c r="SOF4" s="615"/>
      <c r="SOG4" s="615"/>
      <c r="SOH4" s="615"/>
      <c r="SOI4" s="615"/>
      <c r="SOJ4" s="615"/>
      <c r="SOK4" s="615"/>
      <c r="SOL4" s="615"/>
      <c r="SOM4" s="615"/>
      <c r="SON4" s="615"/>
      <c r="SOO4" s="615"/>
      <c r="SOP4" s="615"/>
      <c r="SOQ4" s="615"/>
      <c r="SOR4" s="615"/>
      <c r="SOS4" s="615"/>
      <c r="SOT4" s="615"/>
      <c r="SOU4" s="615"/>
      <c r="SOV4" s="615"/>
      <c r="SOW4" s="615"/>
      <c r="SOX4" s="615"/>
      <c r="SOY4" s="615"/>
      <c r="SOZ4" s="615"/>
      <c r="SPA4" s="615"/>
      <c r="SPB4" s="615"/>
      <c r="SPC4" s="615"/>
      <c r="SPD4" s="615"/>
      <c r="SPE4" s="615"/>
      <c r="SPF4" s="615"/>
      <c r="SPG4" s="615"/>
      <c r="SPH4" s="615"/>
      <c r="SPI4" s="615"/>
      <c r="SPJ4" s="615"/>
      <c r="SPK4" s="615"/>
      <c r="SPL4" s="615"/>
      <c r="SPM4" s="615"/>
      <c r="SPN4" s="615"/>
      <c r="SPO4" s="615"/>
      <c r="SPP4" s="615"/>
      <c r="SPQ4" s="615"/>
      <c r="SPR4" s="615"/>
      <c r="SPS4" s="615"/>
      <c r="SPT4" s="615"/>
      <c r="SPU4" s="615"/>
      <c r="SPV4" s="615"/>
      <c r="SPW4" s="615"/>
      <c r="SPX4" s="615"/>
      <c r="SPY4" s="615"/>
      <c r="SPZ4" s="615"/>
      <c r="SQA4" s="615"/>
      <c r="SQB4" s="615"/>
      <c r="SQC4" s="615"/>
      <c r="SQD4" s="615"/>
      <c r="SQE4" s="615"/>
      <c r="SQF4" s="615"/>
      <c r="SQG4" s="615"/>
      <c r="SQH4" s="615"/>
      <c r="SQI4" s="615"/>
      <c r="SQJ4" s="615"/>
      <c r="SQK4" s="615"/>
      <c r="SQL4" s="615"/>
      <c r="SQM4" s="615"/>
      <c r="SQN4" s="615"/>
      <c r="SQO4" s="615"/>
      <c r="SQP4" s="615"/>
      <c r="SQQ4" s="615"/>
      <c r="SQR4" s="615"/>
      <c r="SQS4" s="615"/>
      <c r="SQT4" s="615"/>
      <c r="SQU4" s="615"/>
      <c r="SQV4" s="615"/>
      <c r="SQW4" s="615"/>
      <c r="SQX4" s="615"/>
      <c r="SQY4" s="615"/>
      <c r="SQZ4" s="615"/>
      <c r="SRA4" s="615"/>
      <c r="SRB4" s="615"/>
      <c r="SRC4" s="615"/>
      <c r="SRD4" s="615"/>
      <c r="SRE4" s="615"/>
      <c r="SRF4" s="615"/>
      <c r="SRG4" s="615"/>
      <c r="SRH4" s="615"/>
      <c r="SRI4" s="615"/>
      <c r="SRJ4" s="615"/>
      <c r="SRK4" s="615"/>
      <c r="SRL4" s="615"/>
      <c r="SRM4" s="615"/>
      <c r="SRN4" s="615"/>
      <c r="SRO4" s="615"/>
      <c r="SRP4" s="615"/>
      <c r="SRQ4" s="615"/>
      <c r="SRR4" s="615"/>
      <c r="SRS4" s="615"/>
      <c r="SRT4" s="615"/>
      <c r="SRU4" s="615"/>
      <c r="SRV4" s="615"/>
      <c r="SRW4" s="615"/>
      <c r="SRX4" s="615"/>
      <c r="SRY4" s="615"/>
      <c r="SRZ4" s="615"/>
      <c r="SSA4" s="615"/>
      <c r="SSB4" s="615"/>
      <c r="SSC4" s="615"/>
      <c r="SSD4" s="615"/>
      <c r="SSE4" s="615"/>
      <c r="SSF4" s="615"/>
      <c r="SSG4" s="615"/>
      <c r="SSH4" s="615"/>
      <c r="SSI4" s="615"/>
      <c r="SSJ4" s="615"/>
      <c r="SSK4" s="615"/>
      <c r="SSL4" s="615"/>
      <c r="SSM4" s="615"/>
      <c r="SSN4" s="615"/>
      <c r="SSO4" s="615"/>
      <c r="SSP4" s="615"/>
      <c r="SSQ4" s="615"/>
      <c r="SSR4" s="615"/>
      <c r="SSS4" s="615"/>
      <c r="SST4" s="615"/>
      <c r="SSU4" s="615"/>
      <c r="SSV4" s="615"/>
      <c r="SSW4" s="615"/>
      <c r="SSX4" s="615"/>
      <c r="SSY4" s="615"/>
      <c r="SSZ4" s="615"/>
      <c r="STA4" s="615"/>
      <c r="STB4" s="615"/>
      <c r="STC4" s="615"/>
      <c r="STD4" s="615"/>
      <c r="STE4" s="615"/>
      <c r="STF4" s="615"/>
      <c r="STG4" s="615"/>
      <c r="STH4" s="615"/>
      <c r="STI4" s="615"/>
      <c r="STJ4" s="615"/>
      <c r="STK4" s="615"/>
      <c r="STL4" s="615"/>
      <c r="STM4" s="615"/>
      <c r="STN4" s="615"/>
      <c r="STO4" s="615"/>
      <c r="STP4" s="615"/>
      <c r="STQ4" s="615"/>
      <c r="STR4" s="615"/>
      <c r="STS4" s="615"/>
      <c r="STT4" s="615"/>
      <c r="STU4" s="615"/>
      <c r="STV4" s="615"/>
      <c r="STW4" s="615"/>
      <c r="STX4" s="615"/>
      <c r="STY4" s="615"/>
      <c r="STZ4" s="615"/>
      <c r="SUA4" s="615"/>
      <c r="SUB4" s="615"/>
      <c r="SUC4" s="615"/>
      <c r="SUD4" s="615"/>
      <c r="SUE4" s="615"/>
      <c r="SUF4" s="615"/>
      <c r="SUG4" s="615"/>
      <c r="SUH4" s="615"/>
      <c r="SUI4" s="615"/>
      <c r="SUJ4" s="615"/>
      <c r="SUK4" s="615"/>
      <c r="SUL4" s="615"/>
      <c r="SUM4" s="615"/>
      <c r="SUN4" s="615"/>
      <c r="SUO4" s="615"/>
      <c r="SUP4" s="615"/>
      <c r="SUQ4" s="615"/>
      <c r="SUR4" s="615"/>
      <c r="SUS4" s="615"/>
      <c r="SUT4" s="615"/>
      <c r="SUU4" s="615"/>
      <c r="SUV4" s="615"/>
      <c r="SUW4" s="615"/>
      <c r="SUX4" s="615"/>
      <c r="SUY4" s="615"/>
      <c r="SUZ4" s="615"/>
      <c r="SVA4" s="615"/>
      <c r="SVB4" s="615"/>
      <c r="SVC4" s="615"/>
      <c r="SVD4" s="615"/>
      <c r="SVE4" s="615"/>
      <c r="SVF4" s="615"/>
      <c r="SVG4" s="615"/>
      <c r="SVH4" s="615"/>
      <c r="SVI4" s="615"/>
      <c r="SVJ4" s="615"/>
      <c r="SVK4" s="615"/>
      <c r="SVL4" s="615"/>
      <c r="SVM4" s="615"/>
      <c r="SVN4" s="615"/>
      <c r="SVO4" s="615"/>
      <c r="SVP4" s="615"/>
      <c r="SVQ4" s="615"/>
      <c r="SVR4" s="615"/>
      <c r="SVS4" s="615"/>
      <c r="SVT4" s="615"/>
      <c r="SVU4" s="615"/>
      <c r="SVV4" s="615"/>
      <c r="SVW4" s="615"/>
      <c r="SVX4" s="615"/>
      <c r="SVY4" s="615"/>
      <c r="SVZ4" s="615"/>
      <c r="SWA4" s="615"/>
      <c r="SWB4" s="615"/>
      <c r="SWC4" s="615"/>
      <c r="SWD4" s="615"/>
      <c r="SWE4" s="615"/>
      <c r="SWF4" s="615"/>
      <c r="SWG4" s="615"/>
      <c r="SWH4" s="615"/>
      <c r="SWI4" s="615"/>
      <c r="SWJ4" s="615"/>
      <c r="SWK4" s="615"/>
      <c r="SWL4" s="615"/>
      <c r="SWM4" s="615"/>
      <c r="SWN4" s="615"/>
      <c r="SWO4" s="615"/>
      <c r="SWP4" s="615"/>
      <c r="SWQ4" s="615"/>
      <c r="SWR4" s="615"/>
      <c r="SWS4" s="615"/>
      <c r="SWT4" s="615"/>
      <c r="SWU4" s="615"/>
      <c r="SWV4" s="615"/>
      <c r="SWW4" s="615"/>
      <c r="SWX4" s="615"/>
      <c r="SWY4" s="615"/>
      <c r="SWZ4" s="615"/>
      <c r="SXA4" s="615"/>
      <c r="SXB4" s="615"/>
      <c r="SXC4" s="615"/>
      <c r="SXD4" s="615"/>
      <c r="SXE4" s="615"/>
      <c r="SXF4" s="615"/>
      <c r="SXG4" s="615"/>
      <c r="SXH4" s="615"/>
      <c r="SXI4" s="615"/>
      <c r="SXJ4" s="615"/>
      <c r="SXK4" s="615"/>
      <c r="SXL4" s="615"/>
      <c r="SXM4" s="615"/>
      <c r="SXN4" s="615"/>
      <c r="SXO4" s="615"/>
      <c r="SXP4" s="615"/>
      <c r="SXQ4" s="615"/>
      <c r="SXR4" s="615"/>
      <c r="SXS4" s="615"/>
      <c r="SXT4" s="615"/>
      <c r="SXU4" s="615"/>
      <c r="SXV4" s="615"/>
      <c r="SXW4" s="615"/>
      <c r="SXX4" s="615"/>
      <c r="SXY4" s="615"/>
      <c r="SXZ4" s="615"/>
      <c r="SYA4" s="615"/>
      <c r="SYB4" s="615"/>
      <c r="SYC4" s="615"/>
      <c r="SYD4" s="615"/>
      <c r="SYE4" s="615"/>
      <c r="SYF4" s="615"/>
      <c r="SYG4" s="615"/>
      <c r="SYH4" s="615"/>
      <c r="SYI4" s="615"/>
      <c r="SYJ4" s="615"/>
      <c r="SYK4" s="615"/>
      <c r="SYL4" s="615"/>
      <c r="SYM4" s="615"/>
      <c r="SYN4" s="615"/>
      <c r="SYO4" s="615"/>
      <c r="SYP4" s="615"/>
      <c r="SYQ4" s="615"/>
      <c r="SYR4" s="615"/>
      <c r="SYS4" s="615"/>
      <c r="SYT4" s="615"/>
      <c r="SYU4" s="615"/>
      <c r="SYV4" s="615"/>
      <c r="SYW4" s="615"/>
      <c r="SYX4" s="615"/>
      <c r="SYY4" s="615"/>
      <c r="SYZ4" s="615"/>
      <c r="SZA4" s="615"/>
      <c r="SZB4" s="615"/>
      <c r="SZC4" s="615"/>
      <c r="SZD4" s="615"/>
      <c r="SZE4" s="615"/>
      <c r="SZF4" s="615"/>
      <c r="SZG4" s="615"/>
      <c r="SZH4" s="615"/>
      <c r="SZI4" s="615"/>
      <c r="SZJ4" s="615"/>
      <c r="SZK4" s="615"/>
      <c r="SZL4" s="615"/>
      <c r="SZM4" s="615"/>
      <c r="SZN4" s="615"/>
      <c r="SZO4" s="615"/>
      <c r="SZP4" s="615"/>
      <c r="SZQ4" s="615"/>
      <c r="SZR4" s="615"/>
      <c r="SZS4" s="615"/>
      <c r="SZT4" s="615"/>
      <c r="SZU4" s="615"/>
      <c r="SZV4" s="615"/>
      <c r="SZW4" s="615"/>
      <c r="SZX4" s="615"/>
      <c r="SZY4" s="615"/>
      <c r="SZZ4" s="615"/>
      <c r="TAA4" s="615"/>
      <c r="TAB4" s="615"/>
      <c r="TAC4" s="615"/>
      <c r="TAD4" s="615"/>
      <c r="TAE4" s="615"/>
      <c r="TAF4" s="615"/>
      <c r="TAG4" s="615"/>
      <c r="TAH4" s="615"/>
      <c r="TAI4" s="615"/>
      <c r="TAJ4" s="615"/>
      <c r="TAK4" s="615"/>
      <c r="TAL4" s="615"/>
      <c r="TAM4" s="615"/>
      <c r="TAN4" s="615"/>
      <c r="TAO4" s="615"/>
      <c r="TAP4" s="615"/>
      <c r="TAQ4" s="615"/>
      <c r="TAR4" s="615"/>
      <c r="TAS4" s="615"/>
      <c r="TAT4" s="615"/>
      <c r="TAU4" s="615"/>
      <c r="TAV4" s="615"/>
      <c r="TAW4" s="615"/>
      <c r="TAX4" s="615"/>
      <c r="TAY4" s="615"/>
      <c r="TAZ4" s="615"/>
      <c r="TBA4" s="615"/>
      <c r="TBB4" s="615"/>
      <c r="TBC4" s="615"/>
      <c r="TBD4" s="615"/>
      <c r="TBE4" s="615"/>
      <c r="TBF4" s="615"/>
      <c r="TBG4" s="615"/>
      <c r="TBH4" s="615"/>
      <c r="TBI4" s="615"/>
      <c r="TBJ4" s="615"/>
      <c r="TBK4" s="615"/>
      <c r="TBL4" s="615"/>
      <c r="TBM4" s="615"/>
      <c r="TBN4" s="615"/>
      <c r="TBO4" s="615"/>
      <c r="TBP4" s="615"/>
      <c r="TBQ4" s="615"/>
      <c r="TBR4" s="615"/>
      <c r="TBS4" s="615"/>
      <c r="TBT4" s="615"/>
      <c r="TBU4" s="615"/>
      <c r="TBV4" s="615"/>
      <c r="TBW4" s="615"/>
      <c r="TBX4" s="615"/>
      <c r="TBY4" s="615"/>
      <c r="TBZ4" s="615"/>
      <c r="TCA4" s="615"/>
      <c r="TCB4" s="615"/>
      <c r="TCC4" s="615"/>
      <c r="TCD4" s="615"/>
      <c r="TCE4" s="615"/>
      <c r="TCF4" s="615"/>
      <c r="TCG4" s="615"/>
      <c r="TCH4" s="615"/>
      <c r="TCI4" s="615"/>
      <c r="TCJ4" s="615"/>
      <c r="TCK4" s="615"/>
      <c r="TCL4" s="615"/>
      <c r="TCM4" s="615"/>
      <c r="TCN4" s="615"/>
      <c r="TCO4" s="615"/>
      <c r="TCP4" s="615"/>
      <c r="TCQ4" s="615"/>
      <c r="TCR4" s="615"/>
      <c r="TCS4" s="615"/>
      <c r="TCT4" s="615"/>
      <c r="TCU4" s="615"/>
      <c r="TCV4" s="615"/>
      <c r="TCW4" s="615"/>
      <c r="TCX4" s="615"/>
      <c r="TCY4" s="615"/>
      <c r="TCZ4" s="615"/>
      <c r="TDA4" s="615"/>
      <c r="TDB4" s="615"/>
      <c r="TDC4" s="615"/>
      <c r="TDD4" s="615"/>
      <c r="TDE4" s="615"/>
      <c r="TDF4" s="615"/>
      <c r="TDG4" s="615"/>
      <c r="TDH4" s="615"/>
      <c r="TDI4" s="615"/>
      <c r="TDJ4" s="615"/>
      <c r="TDK4" s="615"/>
      <c r="TDL4" s="615"/>
      <c r="TDM4" s="615"/>
      <c r="TDN4" s="615"/>
      <c r="TDO4" s="615"/>
      <c r="TDP4" s="615"/>
      <c r="TDQ4" s="615"/>
      <c r="TDR4" s="615"/>
      <c r="TDS4" s="615"/>
      <c r="TDT4" s="615"/>
      <c r="TDU4" s="615"/>
      <c r="TDV4" s="615"/>
      <c r="TDW4" s="615"/>
      <c r="TDX4" s="615"/>
      <c r="TDY4" s="615"/>
      <c r="TDZ4" s="615"/>
      <c r="TEA4" s="615"/>
      <c r="TEB4" s="615"/>
      <c r="TEC4" s="615"/>
      <c r="TED4" s="615"/>
      <c r="TEE4" s="615"/>
      <c r="TEF4" s="615"/>
      <c r="TEG4" s="615"/>
      <c r="TEH4" s="615"/>
      <c r="TEI4" s="615"/>
      <c r="TEJ4" s="615"/>
      <c r="TEK4" s="615"/>
      <c r="TEL4" s="615"/>
      <c r="TEM4" s="615"/>
      <c r="TEN4" s="615"/>
      <c r="TEO4" s="615"/>
      <c r="TEP4" s="615"/>
      <c r="TEQ4" s="615"/>
      <c r="TER4" s="615"/>
      <c r="TES4" s="615"/>
      <c r="TET4" s="615"/>
      <c r="TEU4" s="615"/>
      <c r="TEV4" s="615"/>
      <c r="TEW4" s="615"/>
      <c r="TEX4" s="615"/>
      <c r="TEY4" s="615"/>
      <c r="TEZ4" s="615"/>
      <c r="TFA4" s="615"/>
      <c r="TFB4" s="615"/>
      <c r="TFC4" s="615"/>
      <c r="TFD4" s="615"/>
      <c r="TFE4" s="615"/>
      <c r="TFF4" s="615"/>
      <c r="TFG4" s="615"/>
      <c r="TFH4" s="615"/>
      <c r="TFI4" s="615"/>
      <c r="TFJ4" s="615"/>
      <c r="TFK4" s="615"/>
      <c r="TFL4" s="615"/>
      <c r="TFM4" s="615"/>
      <c r="TFN4" s="615"/>
      <c r="TFO4" s="615"/>
      <c r="TFP4" s="615"/>
      <c r="TFQ4" s="615"/>
      <c r="TFR4" s="615"/>
      <c r="TFS4" s="615"/>
      <c r="TFT4" s="615"/>
      <c r="TFU4" s="615"/>
      <c r="TFV4" s="615"/>
      <c r="TFW4" s="615"/>
      <c r="TFX4" s="615"/>
      <c r="TFY4" s="615"/>
      <c r="TFZ4" s="615"/>
      <c r="TGA4" s="615"/>
      <c r="TGB4" s="615"/>
      <c r="TGC4" s="615"/>
      <c r="TGD4" s="615"/>
      <c r="TGE4" s="615"/>
      <c r="TGF4" s="615"/>
      <c r="TGG4" s="615"/>
      <c r="TGH4" s="615"/>
      <c r="TGI4" s="615"/>
      <c r="TGJ4" s="615"/>
      <c r="TGK4" s="615"/>
      <c r="TGL4" s="615"/>
      <c r="TGM4" s="615"/>
      <c r="TGN4" s="615"/>
      <c r="TGO4" s="615"/>
      <c r="TGP4" s="615"/>
      <c r="TGQ4" s="615"/>
      <c r="TGR4" s="615"/>
      <c r="TGS4" s="615"/>
      <c r="TGT4" s="615"/>
      <c r="TGU4" s="615"/>
      <c r="TGV4" s="615"/>
      <c r="TGW4" s="615"/>
      <c r="TGX4" s="615"/>
      <c r="TGY4" s="615"/>
      <c r="TGZ4" s="615"/>
      <c r="THA4" s="615"/>
      <c r="THB4" s="615"/>
      <c r="THC4" s="615"/>
      <c r="THD4" s="615"/>
      <c r="THE4" s="615"/>
      <c r="THF4" s="615"/>
      <c r="THG4" s="615"/>
      <c r="THH4" s="615"/>
      <c r="THI4" s="615"/>
      <c r="THJ4" s="615"/>
      <c r="THK4" s="615"/>
      <c r="THL4" s="615"/>
      <c r="THM4" s="615"/>
      <c r="THN4" s="615"/>
      <c r="THO4" s="615"/>
      <c r="THP4" s="615"/>
      <c r="THQ4" s="615"/>
      <c r="THR4" s="615"/>
      <c r="THS4" s="615"/>
      <c r="THT4" s="615"/>
      <c r="THU4" s="615"/>
      <c r="THV4" s="615"/>
      <c r="THW4" s="615"/>
      <c r="THX4" s="615"/>
      <c r="THY4" s="615"/>
      <c r="THZ4" s="615"/>
      <c r="TIA4" s="615"/>
      <c r="TIB4" s="615"/>
      <c r="TIC4" s="615"/>
      <c r="TID4" s="615"/>
      <c r="TIE4" s="615"/>
      <c r="TIF4" s="615"/>
      <c r="TIG4" s="615"/>
      <c r="TIH4" s="615"/>
      <c r="TII4" s="615"/>
      <c r="TIJ4" s="615"/>
      <c r="TIK4" s="615"/>
      <c r="TIL4" s="615"/>
      <c r="TIM4" s="615"/>
      <c r="TIN4" s="615"/>
      <c r="TIO4" s="615"/>
      <c r="TIP4" s="615"/>
      <c r="TIQ4" s="615"/>
      <c r="TIR4" s="615"/>
      <c r="TIS4" s="615"/>
      <c r="TIT4" s="615"/>
      <c r="TIU4" s="615"/>
      <c r="TIV4" s="615"/>
      <c r="TIW4" s="615"/>
      <c r="TIX4" s="615"/>
      <c r="TIY4" s="615"/>
      <c r="TIZ4" s="615"/>
      <c r="TJA4" s="615"/>
      <c r="TJB4" s="615"/>
      <c r="TJC4" s="615"/>
      <c r="TJD4" s="615"/>
      <c r="TJE4" s="615"/>
      <c r="TJF4" s="615"/>
      <c r="TJG4" s="615"/>
      <c r="TJH4" s="615"/>
      <c r="TJI4" s="615"/>
      <c r="TJJ4" s="615"/>
      <c r="TJK4" s="615"/>
      <c r="TJL4" s="615"/>
      <c r="TJM4" s="615"/>
      <c r="TJN4" s="615"/>
      <c r="TJO4" s="615"/>
      <c r="TJP4" s="615"/>
      <c r="TJQ4" s="615"/>
      <c r="TJR4" s="615"/>
      <c r="TJS4" s="615"/>
      <c r="TJT4" s="615"/>
      <c r="TJU4" s="615"/>
      <c r="TJV4" s="615"/>
      <c r="TJW4" s="615"/>
      <c r="TJX4" s="615"/>
      <c r="TJY4" s="615"/>
      <c r="TJZ4" s="615"/>
      <c r="TKA4" s="615"/>
      <c r="TKB4" s="615"/>
      <c r="TKC4" s="615"/>
      <c r="TKD4" s="615"/>
      <c r="TKE4" s="615"/>
      <c r="TKF4" s="615"/>
      <c r="TKG4" s="615"/>
      <c r="TKH4" s="615"/>
      <c r="TKI4" s="615"/>
      <c r="TKJ4" s="615"/>
      <c r="TKK4" s="615"/>
      <c r="TKL4" s="615"/>
      <c r="TKM4" s="615"/>
      <c r="TKN4" s="615"/>
      <c r="TKO4" s="615"/>
      <c r="TKP4" s="615"/>
      <c r="TKQ4" s="615"/>
      <c r="TKR4" s="615"/>
      <c r="TKS4" s="615"/>
      <c r="TKT4" s="615"/>
      <c r="TKU4" s="615"/>
      <c r="TKV4" s="615"/>
      <c r="TKW4" s="615"/>
      <c r="TKX4" s="615"/>
      <c r="TKY4" s="615"/>
      <c r="TKZ4" s="615"/>
      <c r="TLA4" s="615"/>
      <c r="TLB4" s="615"/>
      <c r="TLC4" s="615"/>
      <c r="TLD4" s="615"/>
      <c r="TLE4" s="615"/>
      <c r="TLF4" s="615"/>
      <c r="TLG4" s="615"/>
      <c r="TLH4" s="615"/>
      <c r="TLI4" s="615"/>
      <c r="TLJ4" s="615"/>
      <c r="TLK4" s="615"/>
      <c r="TLL4" s="615"/>
      <c r="TLM4" s="615"/>
      <c r="TLN4" s="615"/>
      <c r="TLO4" s="615"/>
      <c r="TLP4" s="615"/>
      <c r="TLQ4" s="615"/>
      <c r="TLR4" s="615"/>
      <c r="TLS4" s="615"/>
      <c r="TLT4" s="615"/>
      <c r="TLU4" s="615"/>
      <c r="TLV4" s="615"/>
      <c r="TLW4" s="615"/>
      <c r="TLX4" s="615"/>
      <c r="TLY4" s="615"/>
      <c r="TLZ4" s="615"/>
      <c r="TMA4" s="615"/>
      <c r="TMB4" s="615"/>
      <c r="TMC4" s="615"/>
      <c r="TMD4" s="615"/>
      <c r="TME4" s="615"/>
      <c r="TMF4" s="615"/>
      <c r="TMG4" s="615"/>
      <c r="TMH4" s="615"/>
      <c r="TMI4" s="615"/>
      <c r="TMJ4" s="615"/>
      <c r="TMK4" s="615"/>
      <c r="TML4" s="615"/>
      <c r="TMM4" s="615"/>
      <c r="TMN4" s="615"/>
      <c r="TMO4" s="615"/>
      <c r="TMP4" s="615"/>
      <c r="TMQ4" s="615"/>
      <c r="TMR4" s="615"/>
      <c r="TMS4" s="615"/>
      <c r="TMT4" s="615"/>
      <c r="TMU4" s="615"/>
      <c r="TMV4" s="615"/>
      <c r="TMW4" s="615"/>
      <c r="TMX4" s="615"/>
      <c r="TMY4" s="615"/>
      <c r="TMZ4" s="615"/>
      <c r="TNA4" s="615"/>
      <c r="TNB4" s="615"/>
      <c r="TNC4" s="615"/>
      <c r="TND4" s="615"/>
      <c r="TNE4" s="615"/>
      <c r="TNF4" s="615"/>
      <c r="TNG4" s="615"/>
      <c r="TNH4" s="615"/>
      <c r="TNI4" s="615"/>
      <c r="TNJ4" s="615"/>
      <c r="TNK4" s="615"/>
      <c r="TNL4" s="615"/>
      <c r="TNM4" s="615"/>
      <c r="TNN4" s="615"/>
      <c r="TNO4" s="615"/>
      <c r="TNP4" s="615"/>
      <c r="TNQ4" s="615"/>
      <c r="TNR4" s="615"/>
      <c r="TNS4" s="615"/>
      <c r="TNT4" s="615"/>
      <c r="TNU4" s="615"/>
      <c r="TNV4" s="615"/>
      <c r="TNW4" s="615"/>
      <c r="TNX4" s="615"/>
      <c r="TNY4" s="615"/>
      <c r="TNZ4" s="615"/>
      <c r="TOA4" s="615"/>
      <c r="TOB4" s="615"/>
      <c r="TOC4" s="615"/>
      <c r="TOD4" s="615"/>
      <c r="TOE4" s="615"/>
      <c r="TOF4" s="615"/>
      <c r="TOG4" s="615"/>
      <c r="TOH4" s="615"/>
      <c r="TOI4" s="615"/>
      <c r="TOJ4" s="615"/>
      <c r="TOK4" s="615"/>
      <c r="TOL4" s="615"/>
      <c r="TOM4" s="615"/>
      <c r="TON4" s="615"/>
      <c r="TOO4" s="615"/>
      <c r="TOP4" s="615"/>
      <c r="TOQ4" s="615"/>
      <c r="TOR4" s="615"/>
      <c r="TOS4" s="615"/>
      <c r="TOT4" s="615"/>
      <c r="TOU4" s="615"/>
      <c r="TOV4" s="615"/>
      <c r="TOW4" s="615"/>
      <c r="TOX4" s="615"/>
      <c r="TOY4" s="615"/>
      <c r="TOZ4" s="615"/>
      <c r="TPA4" s="615"/>
      <c r="TPB4" s="615"/>
      <c r="TPC4" s="615"/>
      <c r="TPD4" s="615"/>
      <c r="TPE4" s="615"/>
      <c r="TPF4" s="615"/>
      <c r="TPG4" s="615"/>
      <c r="TPH4" s="615"/>
      <c r="TPI4" s="615"/>
      <c r="TPJ4" s="615"/>
      <c r="TPK4" s="615"/>
      <c r="TPL4" s="615"/>
      <c r="TPM4" s="615"/>
      <c r="TPN4" s="615"/>
      <c r="TPO4" s="615"/>
      <c r="TPP4" s="615"/>
      <c r="TPQ4" s="615"/>
      <c r="TPR4" s="615"/>
      <c r="TPS4" s="615"/>
      <c r="TPT4" s="615"/>
      <c r="TPU4" s="615"/>
      <c r="TPV4" s="615"/>
      <c r="TPW4" s="615"/>
      <c r="TPX4" s="615"/>
      <c r="TPY4" s="615"/>
      <c r="TPZ4" s="615"/>
      <c r="TQA4" s="615"/>
      <c r="TQB4" s="615"/>
      <c r="TQC4" s="615"/>
      <c r="TQD4" s="615"/>
      <c r="TQE4" s="615"/>
      <c r="TQF4" s="615"/>
      <c r="TQG4" s="615"/>
      <c r="TQH4" s="615"/>
      <c r="TQI4" s="615"/>
      <c r="TQJ4" s="615"/>
      <c r="TQK4" s="615"/>
      <c r="TQL4" s="615"/>
      <c r="TQM4" s="615"/>
      <c r="TQN4" s="615"/>
      <c r="TQO4" s="615"/>
      <c r="TQP4" s="615"/>
      <c r="TQQ4" s="615"/>
      <c r="TQR4" s="615"/>
      <c r="TQS4" s="615"/>
      <c r="TQT4" s="615"/>
      <c r="TQU4" s="615"/>
      <c r="TQV4" s="615"/>
      <c r="TQW4" s="615"/>
      <c r="TQX4" s="615"/>
      <c r="TQY4" s="615"/>
      <c r="TQZ4" s="615"/>
      <c r="TRA4" s="615"/>
      <c r="TRB4" s="615"/>
      <c r="TRC4" s="615"/>
      <c r="TRD4" s="615"/>
      <c r="TRE4" s="615"/>
      <c r="TRF4" s="615"/>
      <c r="TRG4" s="615"/>
      <c r="TRH4" s="615"/>
      <c r="TRI4" s="615"/>
      <c r="TRJ4" s="615"/>
      <c r="TRK4" s="615"/>
      <c r="TRL4" s="615"/>
      <c r="TRM4" s="615"/>
      <c r="TRN4" s="615"/>
      <c r="TRO4" s="615"/>
      <c r="TRP4" s="615"/>
      <c r="TRQ4" s="615"/>
      <c r="TRR4" s="615"/>
      <c r="TRS4" s="615"/>
      <c r="TRT4" s="615"/>
      <c r="TRU4" s="615"/>
      <c r="TRV4" s="615"/>
      <c r="TRW4" s="615"/>
      <c r="TRX4" s="615"/>
      <c r="TRY4" s="615"/>
      <c r="TRZ4" s="615"/>
      <c r="TSA4" s="615"/>
      <c r="TSB4" s="615"/>
      <c r="TSC4" s="615"/>
      <c r="TSD4" s="615"/>
      <c r="TSE4" s="615"/>
      <c r="TSF4" s="615"/>
      <c r="TSG4" s="615"/>
      <c r="TSH4" s="615"/>
      <c r="TSI4" s="615"/>
      <c r="TSJ4" s="615"/>
      <c r="TSK4" s="615"/>
      <c r="TSL4" s="615"/>
      <c r="TSM4" s="615"/>
      <c r="TSN4" s="615"/>
      <c r="TSO4" s="615"/>
      <c r="TSP4" s="615"/>
      <c r="TSQ4" s="615"/>
      <c r="TSR4" s="615"/>
      <c r="TSS4" s="615"/>
      <c r="TST4" s="615"/>
      <c r="TSU4" s="615"/>
      <c r="TSV4" s="615"/>
      <c r="TSW4" s="615"/>
      <c r="TSX4" s="615"/>
      <c r="TSY4" s="615"/>
      <c r="TSZ4" s="615"/>
      <c r="TTA4" s="615"/>
      <c r="TTB4" s="615"/>
      <c r="TTC4" s="615"/>
      <c r="TTD4" s="615"/>
      <c r="TTE4" s="615"/>
      <c r="TTF4" s="615"/>
      <c r="TTG4" s="615"/>
      <c r="TTH4" s="615"/>
      <c r="TTI4" s="615"/>
      <c r="TTJ4" s="615"/>
      <c r="TTK4" s="615"/>
      <c r="TTL4" s="615"/>
      <c r="TTM4" s="615"/>
      <c r="TTN4" s="615"/>
      <c r="TTO4" s="615"/>
      <c r="TTP4" s="615"/>
      <c r="TTQ4" s="615"/>
      <c r="TTR4" s="615"/>
      <c r="TTS4" s="615"/>
      <c r="TTT4" s="615"/>
      <c r="TTU4" s="615"/>
      <c r="TTV4" s="615"/>
      <c r="TTW4" s="615"/>
      <c r="TTX4" s="615"/>
      <c r="TTY4" s="615"/>
      <c r="TTZ4" s="615"/>
      <c r="TUA4" s="615"/>
      <c r="TUB4" s="615"/>
      <c r="TUC4" s="615"/>
      <c r="TUD4" s="615"/>
      <c r="TUE4" s="615"/>
      <c r="TUF4" s="615"/>
      <c r="TUG4" s="615"/>
      <c r="TUH4" s="615"/>
      <c r="TUI4" s="615"/>
      <c r="TUJ4" s="615"/>
      <c r="TUK4" s="615"/>
      <c r="TUL4" s="615"/>
      <c r="TUM4" s="615"/>
      <c r="TUN4" s="615"/>
      <c r="TUO4" s="615"/>
      <c r="TUP4" s="615"/>
      <c r="TUQ4" s="615"/>
      <c r="TUR4" s="615"/>
      <c r="TUS4" s="615"/>
      <c r="TUT4" s="615"/>
      <c r="TUU4" s="615"/>
      <c r="TUV4" s="615"/>
      <c r="TUW4" s="615"/>
      <c r="TUX4" s="615"/>
      <c r="TUY4" s="615"/>
      <c r="TUZ4" s="615"/>
      <c r="TVA4" s="615"/>
      <c r="TVB4" s="615"/>
      <c r="TVC4" s="615"/>
      <c r="TVD4" s="615"/>
      <c r="TVE4" s="615"/>
      <c r="TVF4" s="615"/>
      <c r="TVG4" s="615"/>
      <c r="TVH4" s="615"/>
      <c r="TVI4" s="615"/>
      <c r="TVJ4" s="615"/>
      <c r="TVK4" s="615"/>
      <c r="TVL4" s="615"/>
      <c r="TVM4" s="615"/>
      <c r="TVN4" s="615"/>
      <c r="TVO4" s="615"/>
      <c r="TVP4" s="615"/>
      <c r="TVQ4" s="615"/>
      <c r="TVR4" s="615"/>
      <c r="TVS4" s="615"/>
      <c r="TVT4" s="615"/>
      <c r="TVU4" s="615"/>
      <c r="TVV4" s="615"/>
      <c r="TVW4" s="615"/>
      <c r="TVX4" s="615"/>
      <c r="TVY4" s="615"/>
      <c r="TVZ4" s="615"/>
      <c r="TWA4" s="615"/>
      <c r="TWB4" s="615"/>
      <c r="TWC4" s="615"/>
      <c r="TWD4" s="615"/>
      <c r="TWE4" s="615"/>
      <c r="TWF4" s="615"/>
      <c r="TWG4" s="615"/>
      <c r="TWH4" s="615"/>
      <c r="TWI4" s="615"/>
      <c r="TWJ4" s="615"/>
      <c r="TWK4" s="615"/>
      <c r="TWL4" s="615"/>
      <c r="TWM4" s="615"/>
      <c r="TWN4" s="615"/>
      <c r="TWO4" s="615"/>
      <c r="TWP4" s="615"/>
      <c r="TWQ4" s="615"/>
      <c r="TWR4" s="615"/>
      <c r="TWS4" s="615"/>
      <c r="TWT4" s="615"/>
      <c r="TWU4" s="615"/>
      <c r="TWV4" s="615"/>
      <c r="TWW4" s="615"/>
      <c r="TWX4" s="615"/>
      <c r="TWY4" s="615"/>
      <c r="TWZ4" s="615"/>
      <c r="TXA4" s="615"/>
      <c r="TXB4" s="615"/>
      <c r="TXC4" s="615"/>
      <c r="TXD4" s="615"/>
      <c r="TXE4" s="615"/>
      <c r="TXF4" s="615"/>
      <c r="TXG4" s="615"/>
      <c r="TXH4" s="615"/>
      <c r="TXI4" s="615"/>
      <c r="TXJ4" s="615"/>
      <c r="TXK4" s="615"/>
      <c r="TXL4" s="615"/>
      <c r="TXM4" s="615"/>
      <c r="TXN4" s="615"/>
      <c r="TXO4" s="615"/>
      <c r="TXP4" s="615"/>
      <c r="TXQ4" s="615"/>
      <c r="TXR4" s="615"/>
      <c r="TXS4" s="615"/>
      <c r="TXT4" s="615"/>
      <c r="TXU4" s="615"/>
      <c r="TXV4" s="615"/>
      <c r="TXW4" s="615"/>
      <c r="TXX4" s="615"/>
      <c r="TXY4" s="615"/>
      <c r="TXZ4" s="615"/>
      <c r="TYA4" s="615"/>
      <c r="TYB4" s="615"/>
      <c r="TYC4" s="615"/>
      <c r="TYD4" s="615"/>
      <c r="TYE4" s="615"/>
      <c r="TYF4" s="615"/>
      <c r="TYG4" s="615"/>
      <c r="TYH4" s="615"/>
      <c r="TYI4" s="615"/>
      <c r="TYJ4" s="615"/>
      <c r="TYK4" s="615"/>
      <c r="TYL4" s="615"/>
      <c r="TYM4" s="615"/>
      <c r="TYN4" s="615"/>
      <c r="TYO4" s="615"/>
      <c r="TYP4" s="615"/>
      <c r="TYQ4" s="615"/>
      <c r="TYR4" s="615"/>
      <c r="TYS4" s="615"/>
      <c r="TYT4" s="615"/>
      <c r="TYU4" s="615"/>
      <c r="TYV4" s="615"/>
      <c r="TYW4" s="615"/>
      <c r="TYX4" s="615"/>
      <c r="TYY4" s="615"/>
      <c r="TYZ4" s="615"/>
      <c r="TZA4" s="615"/>
      <c r="TZB4" s="615"/>
      <c r="TZC4" s="615"/>
      <c r="TZD4" s="615"/>
      <c r="TZE4" s="615"/>
      <c r="TZF4" s="615"/>
      <c r="TZG4" s="615"/>
      <c r="TZH4" s="615"/>
      <c r="TZI4" s="615"/>
      <c r="TZJ4" s="615"/>
      <c r="TZK4" s="615"/>
      <c r="TZL4" s="615"/>
      <c r="TZM4" s="615"/>
      <c r="TZN4" s="615"/>
      <c r="TZO4" s="615"/>
      <c r="TZP4" s="615"/>
      <c r="TZQ4" s="615"/>
      <c r="TZR4" s="615"/>
      <c r="TZS4" s="615"/>
      <c r="TZT4" s="615"/>
      <c r="TZU4" s="615"/>
      <c r="TZV4" s="615"/>
      <c r="TZW4" s="615"/>
      <c r="TZX4" s="615"/>
      <c r="TZY4" s="615"/>
      <c r="TZZ4" s="615"/>
      <c r="UAA4" s="615"/>
      <c r="UAB4" s="615"/>
      <c r="UAC4" s="615"/>
      <c r="UAD4" s="615"/>
      <c r="UAE4" s="615"/>
      <c r="UAF4" s="615"/>
      <c r="UAG4" s="615"/>
      <c r="UAH4" s="615"/>
      <c r="UAI4" s="615"/>
      <c r="UAJ4" s="615"/>
      <c r="UAK4" s="615"/>
      <c r="UAL4" s="615"/>
      <c r="UAM4" s="615"/>
      <c r="UAN4" s="615"/>
      <c r="UAO4" s="615"/>
      <c r="UAP4" s="615"/>
      <c r="UAQ4" s="615"/>
      <c r="UAR4" s="615"/>
      <c r="UAS4" s="615"/>
      <c r="UAT4" s="615"/>
      <c r="UAU4" s="615"/>
      <c r="UAV4" s="615"/>
      <c r="UAW4" s="615"/>
      <c r="UAX4" s="615"/>
      <c r="UAY4" s="615"/>
      <c r="UAZ4" s="615"/>
      <c r="UBA4" s="615"/>
      <c r="UBB4" s="615"/>
      <c r="UBC4" s="615"/>
      <c r="UBD4" s="615"/>
      <c r="UBE4" s="615"/>
      <c r="UBF4" s="615"/>
      <c r="UBG4" s="615"/>
      <c r="UBH4" s="615"/>
      <c r="UBI4" s="615"/>
      <c r="UBJ4" s="615"/>
      <c r="UBK4" s="615"/>
      <c r="UBL4" s="615"/>
      <c r="UBM4" s="615"/>
      <c r="UBN4" s="615"/>
      <c r="UBO4" s="615"/>
      <c r="UBP4" s="615"/>
      <c r="UBQ4" s="615"/>
      <c r="UBR4" s="615"/>
      <c r="UBS4" s="615"/>
      <c r="UBT4" s="615"/>
      <c r="UBU4" s="615"/>
      <c r="UBV4" s="615"/>
      <c r="UBW4" s="615"/>
      <c r="UBX4" s="615"/>
      <c r="UBY4" s="615"/>
      <c r="UBZ4" s="615"/>
      <c r="UCA4" s="615"/>
      <c r="UCB4" s="615"/>
      <c r="UCC4" s="615"/>
      <c r="UCD4" s="615"/>
      <c r="UCE4" s="615"/>
      <c r="UCF4" s="615"/>
      <c r="UCG4" s="615"/>
      <c r="UCH4" s="615"/>
      <c r="UCI4" s="615"/>
      <c r="UCJ4" s="615"/>
      <c r="UCK4" s="615"/>
      <c r="UCL4" s="615"/>
      <c r="UCM4" s="615"/>
      <c r="UCN4" s="615"/>
      <c r="UCO4" s="615"/>
      <c r="UCP4" s="615"/>
      <c r="UCQ4" s="615"/>
      <c r="UCR4" s="615"/>
      <c r="UCS4" s="615"/>
      <c r="UCT4" s="615"/>
      <c r="UCU4" s="615"/>
      <c r="UCV4" s="615"/>
      <c r="UCW4" s="615"/>
      <c r="UCX4" s="615"/>
      <c r="UCY4" s="615"/>
      <c r="UCZ4" s="615"/>
      <c r="UDA4" s="615"/>
      <c r="UDB4" s="615"/>
      <c r="UDC4" s="615"/>
      <c r="UDD4" s="615"/>
      <c r="UDE4" s="615"/>
      <c r="UDF4" s="615"/>
      <c r="UDG4" s="615"/>
      <c r="UDH4" s="615"/>
      <c r="UDI4" s="615"/>
      <c r="UDJ4" s="615"/>
      <c r="UDK4" s="615"/>
      <c r="UDL4" s="615"/>
      <c r="UDM4" s="615"/>
      <c r="UDN4" s="615"/>
      <c r="UDO4" s="615"/>
      <c r="UDP4" s="615"/>
      <c r="UDQ4" s="615"/>
      <c r="UDR4" s="615"/>
      <c r="UDS4" s="615"/>
      <c r="UDT4" s="615"/>
      <c r="UDU4" s="615"/>
      <c r="UDV4" s="615"/>
      <c r="UDW4" s="615"/>
      <c r="UDX4" s="615"/>
      <c r="UDY4" s="615"/>
      <c r="UDZ4" s="615"/>
      <c r="UEA4" s="615"/>
      <c r="UEB4" s="615"/>
      <c r="UEC4" s="615"/>
      <c r="UED4" s="615"/>
      <c r="UEE4" s="615"/>
      <c r="UEF4" s="615"/>
      <c r="UEG4" s="615"/>
      <c r="UEH4" s="615"/>
      <c r="UEI4" s="615"/>
      <c r="UEJ4" s="615"/>
      <c r="UEK4" s="615"/>
      <c r="UEL4" s="615"/>
      <c r="UEM4" s="615"/>
      <c r="UEN4" s="615"/>
      <c r="UEO4" s="615"/>
      <c r="UEP4" s="615"/>
      <c r="UEQ4" s="615"/>
      <c r="UER4" s="615"/>
      <c r="UES4" s="615"/>
      <c r="UET4" s="615"/>
      <c r="UEU4" s="615"/>
      <c r="UEV4" s="615"/>
      <c r="UEW4" s="615"/>
      <c r="UEX4" s="615"/>
      <c r="UEY4" s="615"/>
      <c r="UEZ4" s="615"/>
      <c r="UFA4" s="615"/>
      <c r="UFB4" s="615"/>
      <c r="UFC4" s="615"/>
      <c r="UFD4" s="615"/>
      <c r="UFE4" s="615"/>
      <c r="UFF4" s="615"/>
      <c r="UFG4" s="615"/>
      <c r="UFH4" s="615"/>
      <c r="UFI4" s="615"/>
      <c r="UFJ4" s="615"/>
      <c r="UFK4" s="615"/>
      <c r="UFL4" s="615"/>
      <c r="UFM4" s="615"/>
      <c r="UFN4" s="615"/>
      <c r="UFO4" s="615"/>
      <c r="UFP4" s="615"/>
      <c r="UFQ4" s="615"/>
      <c r="UFR4" s="615"/>
      <c r="UFS4" s="615"/>
      <c r="UFT4" s="615"/>
      <c r="UFU4" s="615"/>
      <c r="UFV4" s="615"/>
      <c r="UFW4" s="615"/>
      <c r="UFX4" s="615"/>
      <c r="UFY4" s="615"/>
      <c r="UFZ4" s="615"/>
      <c r="UGA4" s="615"/>
      <c r="UGB4" s="615"/>
      <c r="UGC4" s="615"/>
      <c r="UGD4" s="615"/>
      <c r="UGE4" s="615"/>
      <c r="UGF4" s="615"/>
      <c r="UGG4" s="615"/>
      <c r="UGH4" s="615"/>
      <c r="UGI4" s="615"/>
      <c r="UGJ4" s="615"/>
      <c r="UGK4" s="615"/>
      <c r="UGL4" s="615"/>
      <c r="UGM4" s="615"/>
      <c r="UGN4" s="615"/>
      <c r="UGO4" s="615"/>
      <c r="UGP4" s="615"/>
      <c r="UGQ4" s="615"/>
      <c r="UGR4" s="615"/>
      <c r="UGS4" s="615"/>
      <c r="UGT4" s="615"/>
      <c r="UGU4" s="615"/>
      <c r="UGV4" s="615"/>
      <c r="UGW4" s="615"/>
      <c r="UGX4" s="615"/>
      <c r="UGY4" s="615"/>
      <c r="UGZ4" s="615"/>
      <c r="UHA4" s="615"/>
      <c r="UHB4" s="615"/>
      <c r="UHC4" s="615"/>
      <c r="UHD4" s="615"/>
      <c r="UHE4" s="615"/>
      <c r="UHF4" s="615"/>
      <c r="UHG4" s="615"/>
      <c r="UHH4" s="615"/>
      <c r="UHI4" s="615"/>
      <c r="UHJ4" s="615"/>
      <c r="UHK4" s="615"/>
      <c r="UHL4" s="615"/>
      <c r="UHM4" s="615"/>
      <c r="UHN4" s="615"/>
      <c r="UHO4" s="615"/>
      <c r="UHP4" s="615"/>
      <c r="UHQ4" s="615"/>
      <c r="UHR4" s="615"/>
      <c r="UHS4" s="615"/>
      <c r="UHT4" s="615"/>
      <c r="UHU4" s="615"/>
      <c r="UHV4" s="615"/>
      <c r="UHW4" s="615"/>
      <c r="UHX4" s="615"/>
      <c r="UHY4" s="615"/>
      <c r="UHZ4" s="615"/>
      <c r="UIA4" s="615"/>
      <c r="UIB4" s="615"/>
      <c r="UIC4" s="615"/>
      <c r="UID4" s="615"/>
      <c r="UIE4" s="615"/>
      <c r="UIF4" s="615"/>
      <c r="UIG4" s="615"/>
      <c r="UIH4" s="615"/>
      <c r="UII4" s="615"/>
      <c r="UIJ4" s="615"/>
      <c r="UIK4" s="615"/>
      <c r="UIL4" s="615"/>
      <c r="UIM4" s="615"/>
      <c r="UIN4" s="615"/>
      <c r="UIO4" s="615"/>
      <c r="UIP4" s="615"/>
      <c r="UIQ4" s="615"/>
      <c r="UIR4" s="615"/>
      <c r="UIS4" s="615"/>
      <c r="UIT4" s="615"/>
      <c r="UIU4" s="615"/>
      <c r="UIV4" s="615"/>
      <c r="UIW4" s="615"/>
      <c r="UIX4" s="615"/>
      <c r="UIY4" s="615"/>
      <c r="UIZ4" s="615"/>
      <c r="UJA4" s="615"/>
      <c r="UJB4" s="615"/>
      <c r="UJC4" s="615"/>
      <c r="UJD4" s="615"/>
      <c r="UJE4" s="615"/>
      <c r="UJF4" s="615"/>
      <c r="UJG4" s="615"/>
      <c r="UJH4" s="615"/>
      <c r="UJI4" s="615"/>
      <c r="UJJ4" s="615"/>
      <c r="UJK4" s="615"/>
      <c r="UJL4" s="615"/>
      <c r="UJM4" s="615"/>
      <c r="UJN4" s="615"/>
      <c r="UJO4" s="615"/>
      <c r="UJP4" s="615"/>
      <c r="UJQ4" s="615"/>
      <c r="UJR4" s="615"/>
      <c r="UJS4" s="615"/>
      <c r="UJT4" s="615"/>
      <c r="UJU4" s="615"/>
      <c r="UJV4" s="615"/>
      <c r="UJW4" s="615"/>
      <c r="UJX4" s="615"/>
      <c r="UJY4" s="615"/>
      <c r="UJZ4" s="615"/>
      <c r="UKA4" s="615"/>
      <c r="UKB4" s="615"/>
      <c r="UKC4" s="615"/>
      <c r="UKD4" s="615"/>
      <c r="UKE4" s="615"/>
      <c r="UKF4" s="615"/>
      <c r="UKG4" s="615"/>
      <c r="UKH4" s="615"/>
      <c r="UKI4" s="615"/>
      <c r="UKJ4" s="615"/>
      <c r="UKK4" s="615"/>
      <c r="UKL4" s="615"/>
      <c r="UKM4" s="615"/>
      <c r="UKN4" s="615"/>
      <c r="UKO4" s="615"/>
      <c r="UKP4" s="615"/>
      <c r="UKQ4" s="615"/>
      <c r="UKR4" s="615"/>
      <c r="UKS4" s="615"/>
      <c r="UKT4" s="615"/>
      <c r="UKU4" s="615"/>
      <c r="UKV4" s="615"/>
      <c r="UKW4" s="615"/>
      <c r="UKX4" s="615"/>
      <c r="UKY4" s="615"/>
      <c r="UKZ4" s="615"/>
      <c r="ULA4" s="615"/>
      <c r="ULB4" s="615"/>
      <c r="ULC4" s="615"/>
      <c r="ULD4" s="615"/>
      <c r="ULE4" s="615"/>
      <c r="ULF4" s="615"/>
      <c r="ULG4" s="615"/>
      <c r="ULH4" s="615"/>
      <c r="ULI4" s="615"/>
      <c r="ULJ4" s="615"/>
      <c r="ULK4" s="615"/>
      <c r="ULL4" s="615"/>
      <c r="ULM4" s="615"/>
      <c r="ULN4" s="615"/>
      <c r="ULO4" s="615"/>
      <c r="ULP4" s="615"/>
      <c r="ULQ4" s="615"/>
      <c r="ULR4" s="615"/>
      <c r="ULS4" s="615"/>
      <c r="ULT4" s="615"/>
      <c r="ULU4" s="615"/>
      <c r="ULV4" s="615"/>
      <c r="ULW4" s="615"/>
      <c r="ULX4" s="615"/>
      <c r="ULY4" s="615"/>
      <c r="ULZ4" s="615"/>
      <c r="UMA4" s="615"/>
      <c r="UMB4" s="615"/>
      <c r="UMC4" s="615"/>
      <c r="UMD4" s="615"/>
      <c r="UME4" s="615"/>
      <c r="UMF4" s="615"/>
      <c r="UMG4" s="615"/>
      <c r="UMH4" s="615"/>
      <c r="UMI4" s="615"/>
      <c r="UMJ4" s="615"/>
      <c r="UMK4" s="615"/>
      <c r="UML4" s="615"/>
      <c r="UMM4" s="615"/>
      <c r="UMN4" s="615"/>
      <c r="UMO4" s="615"/>
      <c r="UMP4" s="615"/>
      <c r="UMQ4" s="615"/>
      <c r="UMR4" s="615"/>
      <c r="UMS4" s="615"/>
      <c r="UMT4" s="615"/>
      <c r="UMU4" s="615"/>
      <c r="UMV4" s="615"/>
      <c r="UMW4" s="615"/>
      <c r="UMX4" s="615"/>
      <c r="UMY4" s="615"/>
      <c r="UMZ4" s="615"/>
      <c r="UNA4" s="615"/>
      <c r="UNB4" s="615"/>
      <c r="UNC4" s="615"/>
      <c r="UND4" s="615"/>
      <c r="UNE4" s="615"/>
      <c r="UNF4" s="615"/>
      <c r="UNG4" s="615"/>
      <c r="UNH4" s="615"/>
      <c r="UNI4" s="615"/>
      <c r="UNJ4" s="615"/>
      <c r="UNK4" s="615"/>
      <c r="UNL4" s="615"/>
      <c r="UNM4" s="615"/>
      <c r="UNN4" s="615"/>
      <c r="UNO4" s="615"/>
      <c r="UNP4" s="615"/>
      <c r="UNQ4" s="615"/>
      <c r="UNR4" s="615"/>
      <c r="UNS4" s="615"/>
      <c r="UNT4" s="615"/>
      <c r="UNU4" s="615"/>
      <c r="UNV4" s="615"/>
      <c r="UNW4" s="615"/>
      <c r="UNX4" s="615"/>
      <c r="UNY4" s="615"/>
      <c r="UNZ4" s="615"/>
      <c r="UOA4" s="615"/>
      <c r="UOB4" s="615"/>
      <c r="UOC4" s="615"/>
      <c r="UOD4" s="615"/>
      <c r="UOE4" s="615"/>
      <c r="UOF4" s="615"/>
      <c r="UOG4" s="615"/>
      <c r="UOH4" s="615"/>
      <c r="UOI4" s="615"/>
      <c r="UOJ4" s="615"/>
      <c r="UOK4" s="615"/>
      <c r="UOL4" s="615"/>
      <c r="UOM4" s="615"/>
      <c r="UON4" s="615"/>
      <c r="UOO4" s="615"/>
      <c r="UOP4" s="615"/>
      <c r="UOQ4" s="615"/>
      <c r="UOR4" s="615"/>
      <c r="UOS4" s="615"/>
      <c r="UOT4" s="615"/>
      <c r="UOU4" s="615"/>
      <c r="UOV4" s="615"/>
      <c r="UOW4" s="615"/>
      <c r="UOX4" s="615"/>
      <c r="UOY4" s="615"/>
      <c r="UOZ4" s="615"/>
      <c r="UPA4" s="615"/>
      <c r="UPB4" s="615"/>
      <c r="UPC4" s="615"/>
      <c r="UPD4" s="615"/>
      <c r="UPE4" s="615"/>
      <c r="UPF4" s="615"/>
      <c r="UPG4" s="615"/>
      <c r="UPH4" s="615"/>
      <c r="UPI4" s="615"/>
      <c r="UPJ4" s="615"/>
      <c r="UPK4" s="615"/>
      <c r="UPL4" s="615"/>
      <c r="UPM4" s="615"/>
      <c r="UPN4" s="615"/>
      <c r="UPO4" s="615"/>
      <c r="UPP4" s="615"/>
      <c r="UPQ4" s="615"/>
      <c r="UPR4" s="615"/>
      <c r="UPS4" s="615"/>
      <c r="UPT4" s="615"/>
      <c r="UPU4" s="615"/>
      <c r="UPV4" s="615"/>
      <c r="UPW4" s="615"/>
      <c r="UPX4" s="615"/>
      <c r="UPY4" s="615"/>
      <c r="UPZ4" s="615"/>
      <c r="UQA4" s="615"/>
      <c r="UQB4" s="615"/>
      <c r="UQC4" s="615"/>
      <c r="UQD4" s="615"/>
      <c r="UQE4" s="615"/>
      <c r="UQF4" s="615"/>
      <c r="UQG4" s="615"/>
      <c r="UQH4" s="615"/>
      <c r="UQI4" s="615"/>
      <c r="UQJ4" s="615"/>
      <c r="UQK4" s="615"/>
      <c r="UQL4" s="615"/>
      <c r="UQM4" s="615"/>
      <c r="UQN4" s="615"/>
      <c r="UQO4" s="615"/>
      <c r="UQP4" s="615"/>
      <c r="UQQ4" s="615"/>
      <c r="UQR4" s="615"/>
      <c r="UQS4" s="615"/>
      <c r="UQT4" s="615"/>
      <c r="UQU4" s="615"/>
      <c r="UQV4" s="615"/>
      <c r="UQW4" s="615"/>
      <c r="UQX4" s="615"/>
      <c r="UQY4" s="615"/>
      <c r="UQZ4" s="615"/>
      <c r="URA4" s="615"/>
      <c r="URB4" s="615"/>
      <c r="URC4" s="615"/>
      <c r="URD4" s="615"/>
      <c r="URE4" s="615"/>
      <c r="URF4" s="615"/>
      <c r="URG4" s="615"/>
      <c r="URH4" s="615"/>
      <c r="URI4" s="615"/>
      <c r="URJ4" s="615"/>
      <c r="URK4" s="615"/>
      <c r="URL4" s="615"/>
      <c r="URM4" s="615"/>
      <c r="URN4" s="615"/>
      <c r="URO4" s="615"/>
      <c r="URP4" s="615"/>
      <c r="URQ4" s="615"/>
      <c r="URR4" s="615"/>
      <c r="URS4" s="615"/>
      <c r="URT4" s="615"/>
      <c r="URU4" s="615"/>
      <c r="URV4" s="615"/>
      <c r="URW4" s="615"/>
      <c r="URX4" s="615"/>
      <c r="URY4" s="615"/>
      <c r="URZ4" s="615"/>
      <c r="USA4" s="615"/>
      <c r="USB4" s="615"/>
      <c r="USC4" s="615"/>
      <c r="USD4" s="615"/>
      <c r="USE4" s="615"/>
      <c r="USF4" s="615"/>
      <c r="USG4" s="615"/>
      <c r="USH4" s="615"/>
      <c r="USI4" s="615"/>
      <c r="USJ4" s="615"/>
      <c r="USK4" s="615"/>
      <c r="USL4" s="615"/>
      <c r="USM4" s="615"/>
      <c r="USN4" s="615"/>
      <c r="USO4" s="615"/>
      <c r="USP4" s="615"/>
      <c r="USQ4" s="615"/>
      <c r="USR4" s="615"/>
      <c r="USS4" s="615"/>
      <c r="UST4" s="615"/>
      <c r="USU4" s="615"/>
      <c r="USV4" s="615"/>
      <c r="USW4" s="615"/>
      <c r="USX4" s="615"/>
      <c r="USY4" s="615"/>
      <c r="USZ4" s="615"/>
      <c r="UTA4" s="615"/>
      <c r="UTB4" s="615"/>
      <c r="UTC4" s="615"/>
      <c r="UTD4" s="615"/>
      <c r="UTE4" s="615"/>
      <c r="UTF4" s="615"/>
      <c r="UTG4" s="615"/>
      <c r="UTH4" s="615"/>
      <c r="UTI4" s="615"/>
      <c r="UTJ4" s="615"/>
      <c r="UTK4" s="615"/>
      <c r="UTL4" s="615"/>
      <c r="UTM4" s="615"/>
      <c r="UTN4" s="615"/>
      <c r="UTO4" s="615"/>
      <c r="UTP4" s="615"/>
      <c r="UTQ4" s="615"/>
      <c r="UTR4" s="615"/>
      <c r="UTS4" s="615"/>
      <c r="UTT4" s="615"/>
      <c r="UTU4" s="615"/>
      <c r="UTV4" s="615"/>
      <c r="UTW4" s="615"/>
      <c r="UTX4" s="615"/>
      <c r="UTY4" s="615"/>
      <c r="UTZ4" s="615"/>
      <c r="UUA4" s="615"/>
      <c r="UUB4" s="615"/>
      <c r="UUC4" s="615"/>
      <c r="UUD4" s="615"/>
      <c r="UUE4" s="615"/>
      <c r="UUF4" s="615"/>
      <c r="UUG4" s="615"/>
      <c r="UUH4" s="615"/>
      <c r="UUI4" s="615"/>
      <c r="UUJ4" s="615"/>
      <c r="UUK4" s="615"/>
      <c r="UUL4" s="615"/>
      <c r="UUM4" s="615"/>
      <c r="UUN4" s="615"/>
      <c r="UUO4" s="615"/>
      <c r="UUP4" s="615"/>
      <c r="UUQ4" s="615"/>
      <c r="UUR4" s="615"/>
      <c r="UUS4" s="615"/>
      <c r="UUT4" s="615"/>
      <c r="UUU4" s="615"/>
      <c r="UUV4" s="615"/>
      <c r="UUW4" s="615"/>
      <c r="UUX4" s="615"/>
      <c r="UUY4" s="615"/>
      <c r="UUZ4" s="615"/>
      <c r="UVA4" s="615"/>
      <c r="UVB4" s="615"/>
      <c r="UVC4" s="615"/>
      <c r="UVD4" s="615"/>
      <c r="UVE4" s="615"/>
      <c r="UVF4" s="615"/>
      <c r="UVG4" s="615"/>
      <c r="UVH4" s="615"/>
      <c r="UVI4" s="615"/>
      <c r="UVJ4" s="615"/>
      <c r="UVK4" s="615"/>
      <c r="UVL4" s="615"/>
      <c r="UVM4" s="615"/>
      <c r="UVN4" s="615"/>
      <c r="UVO4" s="615"/>
      <c r="UVP4" s="615"/>
      <c r="UVQ4" s="615"/>
      <c r="UVR4" s="615"/>
      <c r="UVS4" s="615"/>
      <c r="UVT4" s="615"/>
      <c r="UVU4" s="615"/>
      <c r="UVV4" s="615"/>
      <c r="UVW4" s="615"/>
      <c r="UVX4" s="615"/>
      <c r="UVY4" s="615"/>
      <c r="UVZ4" s="615"/>
      <c r="UWA4" s="615"/>
      <c r="UWB4" s="615"/>
      <c r="UWC4" s="615"/>
      <c r="UWD4" s="615"/>
      <c r="UWE4" s="615"/>
      <c r="UWF4" s="615"/>
      <c r="UWG4" s="615"/>
      <c r="UWH4" s="615"/>
      <c r="UWI4" s="615"/>
      <c r="UWJ4" s="615"/>
      <c r="UWK4" s="615"/>
      <c r="UWL4" s="615"/>
      <c r="UWM4" s="615"/>
      <c r="UWN4" s="615"/>
      <c r="UWO4" s="615"/>
      <c r="UWP4" s="615"/>
      <c r="UWQ4" s="615"/>
      <c r="UWR4" s="615"/>
      <c r="UWS4" s="615"/>
      <c r="UWT4" s="615"/>
      <c r="UWU4" s="615"/>
      <c r="UWV4" s="615"/>
      <c r="UWW4" s="615"/>
      <c r="UWX4" s="615"/>
      <c r="UWY4" s="615"/>
      <c r="UWZ4" s="615"/>
      <c r="UXA4" s="615"/>
      <c r="UXB4" s="615"/>
      <c r="UXC4" s="615"/>
      <c r="UXD4" s="615"/>
      <c r="UXE4" s="615"/>
      <c r="UXF4" s="615"/>
      <c r="UXG4" s="615"/>
      <c r="UXH4" s="615"/>
      <c r="UXI4" s="615"/>
      <c r="UXJ4" s="615"/>
      <c r="UXK4" s="615"/>
      <c r="UXL4" s="615"/>
      <c r="UXM4" s="615"/>
      <c r="UXN4" s="615"/>
      <c r="UXO4" s="615"/>
      <c r="UXP4" s="615"/>
      <c r="UXQ4" s="615"/>
      <c r="UXR4" s="615"/>
      <c r="UXS4" s="615"/>
      <c r="UXT4" s="615"/>
      <c r="UXU4" s="615"/>
      <c r="UXV4" s="615"/>
      <c r="UXW4" s="615"/>
      <c r="UXX4" s="615"/>
      <c r="UXY4" s="615"/>
      <c r="UXZ4" s="615"/>
      <c r="UYA4" s="615"/>
      <c r="UYB4" s="615"/>
      <c r="UYC4" s="615"/>
      <c r="UYD4" s="615"/>
      <c r="UYE4" s="615"/>
      <c r="UYF4" s="615"/>
      <c r="UYG4" s="615"/>
      <c r="UYH4" s="615"/>
      <c r="UYI4" s="615"/>
      <c r="UYJ4" s="615"/>
      <c r="UYK4" s="615"/>
      <c r="UYL4" s="615"/>
      <c r="UYM4" s="615"/>
      <c r="UYN4" s="615"/>
      <c r="UYO4" s="615"/>
      <c r="UYP4" s="615"/>
      <c r="UYQ4" s="615"/>
      <c r="UYR4" s="615"/>
      <c r="UYS4" s="615"/>
      <c r="UYT4" s="615"/>
      <c r="UYU4" s="615"/>
      <c r="UYV4" s="615"/>
      <c r="UYW4" s="615"/>
      <c r="UYX4" s="615"/>
      <c r="UYY4" s="615"/>
      <c r="UYZ4" s="615"/>
      <c r="UZA4" s="615"/>
      <c r="UZB4" s="615"/>
      <c r="UZC4" s="615"/>
      <c r="UZD4" s="615"/>
      <c r="UZE4" s="615"/>
      <c r="UZF4" s="615"/>
      <c r="UZG4" s="615"/>
      <c r="UZH4" s="615"/>
      <c r="UZI4" s="615"/>
      <c r="UZJ4" s="615"/>
      <c r="UZK4" s="615"/>
      <c r="UZL4" s="615"/>
      <c r="UZM4" s="615"/>
      <c r="UZN4" s="615"/>
      <c r="UZO4" s="615"/>
      <c r="UZP4" s="615"/>
      <c r="UZQ4" s="615"/>
      <c r="UZR4" s="615"/>
      <c r="UZS4" s="615"/>
      <c r="UZT4" s="615"/>
      <c r="UZU4" s="615"/>
      <c r="UZV4" s="615"/>
      <c r="UZW4" s="615"/>
      <c r="UZX4" s="615"/>
      <c r="UZY4" s="615"/>
      <c r="UZZ4" s="615"/>
      <c r="VAA4" s="615"/>
      <c r="VAB4" s="615"/>
      <c r="VAC4" s="615"/>
      <c r="VAD4" s="615"/>
      <c r="VAE4" s="615"/>
      <c r="VAF4" s="615"/>
      <c r="VAG4" s="615"/>
      <c r="VAH4" s="615"/>
      <c r="VAI4" s="615"/>
      <c r="VAJ4" s="615"/>
      <c r="VAK4" s="615"/>
      <c r="VAL4" s="615"/>
      <c r="VAM4" s="615"/>
      <c r="VAN4" s="615"/>
      <c r="VAO4" s="615"/>
      <c r="VAP4" s="615"/>
      <c r="VAQ4" s="615"/>
      <c r="VAR4" s="615"/>
      <c r="VAS4" s="615"/>
      <c r="VAT4" s="615"/>
      <c r="VAU4" s="615"/>
      <c r="VAV4" s="615"/>
      <c r="VAW4" s="615"/>
      <c r="VAX4" s="615"/>
      <c r="VAY4" s="615"/>
      <c r="VAZ4" s="615"/>
      <c r="VBA4" s="615"/>
      <c r="VBB4" s="615"/>
      <c r="VBC4" s="615"/>
      <c r="VBD4" s="615"/>
      <c r="VBE4" s="615"/>
      <c r="VBF4" s="615"/>
      <c r="VBG4" s="615"/>
      <c r="VBH4" s="615"/>
      <c r="VBI4" s="615"/>
      <c r="VBJ4" s="615"/>
      <c r="VBK4" s="615"/>
      <c r="VBL4" s="615"/>
      <c r="VBM4" s="615"/>
      <c r="VBN4" s="615"/>
      <c r="VBO4" s="615"/>
      <c r="VBP4" s="615"/>
      <c r="VBQ4" s="615"/>
      <c r="VBR4" s="615"/>
      <c r="VBS4" s="615"/>
      <c r="VBT4" s="615"/>
      <c r="VBU4" s="615"/>
      <c r="VBV4" s="615"/>
      <c r="VBW4" s="615"/>
      <c r="VBX4" s="615"/>
      <c r="VBY4" s="615"/>
      <c r="VBZ4" s="615"/>
      <c r="VCA4" s="615"/>
      <c r="VCB4" s="615"/>
      <c r="VCC4" s="615"/>
      <c r="VCD4" s="615"/>
      <c r="VCE4" s="615"/>
      <c r="VCF4" s="615"/>
      <c r="VCG4" s="615"/>
      <c r="VCH4" s="615"/>
      <c r="VCI4" s="615"/>
      <c r="VCJ4" s="615"/>
      <c r="VCK4" s="615"/>
      <c r="VCL4" s="615"/>
      <c r="VCM4" s="615"/>
      <c r="VCN4" s="615"/>
      <c r="VCO4" s="615"/>
      <c r="VCP4" s="615"/>
      <c r="VCQ4" s="615"/>
      <c r="VCR4" s="615"/>
      <c r="VCS4" s="615"/>
      <c r="VCT4" s="615"/>
      <c r="VCU4" s="615"/>
      <c r="VCV4" s="615"/>
      <c r="VCW4" s="615"/>
      <c r="VCX4" s="615"/>
      <c r="VCY4" s="615"/>
      <c r="VCZ4" s="615"/>
      <c r="VDA4" s="615"/>
      <c r="VDB4" s="615"/>
      <c r="VDC4" s="615"/>
      <c r="VDD4" s="615"/>
      <c r="VDE4" s="615"/>
      <c r="VDF4" s="615"/>
      <c r="VDG4" s="615"/>
      <c r="VDH4" s="615"/>
      <c r="VDI4" s="615"/>
      <c r="VDJ4" s="615"/>
      <c r="VDK4" s="615"/>
      <c r="VDL4" s="615"/>
      <c r="VDM4" s="615"/>
      <c r="VDN4" s="615"/>
      <c r="VDO4" s="615"/>
      <c r="VDP4" s="615"/>
      <c r="VDQ4" s="615"/>
      <c r="VDR4" s="615"/>
      <c r="VDS4" s="615"/>
      <c r="VDT4" s="615"/>
      <c r="VDU4" s="615"/>
      <c r="VDV4" s="615"/>
      <c r="VDW4" s="615"/>
      <c r="VDX4" s="615"/>
      <c r="VDY4" s="615"/>
      <c r="VDZ4" s="615"/>
      <c r="VEA4" s="615"/>
      <c r="VEB4" s="615"/>
      <c r="VEC4" s="615"/>
      <c r="VED4" s="615"/>
      <c r="VEE4" s="615"/>
      <c r="VEF4" s="615"/>
      <c r="VEG4" s="615"/>
      <c r="VEH4" s="615"/>
      <c r="VEI4" s="615"/>
      <c r="VEJ4" s="615"/>
      <c r="VEK4" s="615"/>
      <c r="VEL4" s="615"/>
      <c r="VEM4" s="615"/>
      <c r="VEN4" s="615"/>
      <c r="VEO4" s="615"/>
      <c r="VEP4" s="615"/>
      <c r="VEQ4" s="615"/>
      <c r="VER4" s="615"/>
      <c r="VES4" s="615"/>
      <c r="VET4" s="615"/>
      <c r="VEU4" s="615"/>
      <c r="VEV4" s="615"/>
      <c r="VEW4" s="615"/>
      <c r="VEX4" s="615"/>
      <c r="VEY4" s="615"/>
      <c r="VEZ4" s="615"/>
      <c r="VFA4" s="615"/>
      <c r="VFB4" s="615"/>
      <c r="VFC4" s="615"/>
      <c r="VFD4" s="615"/>
      <c r="VFE4" s="615"/>
      <c r="VFF4" s="615"/>
      <c r="VFG4" s="615"/>
      <c r="VFH4" s="615"/>
      <c r="VFI4" s="615"/>
      <c r="VFJ4" s="615"/>
      <c r="VFK4" s="615"/>
      <c r="VFL4" s="615"/>
      <c r="VFM4" s="615"/>
      <c r="VFN4" s="615"/>
      <c r="VFO4" s="615"/>
      <c r="VFP4" s="615"/>
      <c r="VFQ4" s="615"/>
      <c r="VFR4" s="615"/>
      <c r="VFS4" s="615"/>
      <c r="VFT4" s="615"/>
      <c r="VFU4" s="615"/>
      <c r="VFV4" s="615"/>
      <c r="VFW4" s="615"/>
      <c r="VFX4" s="615"/>
      <c r="VFY4" s="615"/>
      <c r="VFZ4" s="615"/>
      <c r="VGA4" s="615"/>
      <c r="VGB4" s="615"/>
      <c r="VGC4" s="615"/>
      <c r="VGD4" s="615"/>
      <c r="VGE4" s="615"/>
      <c r="VGF4" s="615"/>
      <c r="VGG4" s="615"/>
      <c r="VGH4" s="615"/>
      <c r="VGI4" s="615"/>
      <c r="VGJ4" s="615"/>
      <c r="VGK4" s="615"/>
      <c r="VGL4" s="615"/>
      <c r="VGM4" s="615"/>
      <c r="VGN4" s="615"/>
      <c r="VGO4" s="615"/>
      <c r="VGP4" s="615"/>
      <c r="VGQ4" s="615"/>
      <c r="VGR4" s="615"/>
      <c r="VGS4" s="615"/>
      <c r="VGT4" s="615"/>
      <c r="VGU4" s="615"/>
      <c r="VGV4" s="615"/>
      <c r="VGW4" s="615"/>
      <c r="VGX4" s="615"/>
      <c r="VGY4" s="615"/>
      <c r="VGZ4" s="615"/>
      <c r="VHA4" s="615"/>
      <c r="VHB4" s="615"/>
      <c r="VHC4" s="615"/>
      <c r="VHD4" s="615"/>
      <c r="VHE4" s="615"/>
      <c r="VHF4" s="615"/>
      <c r="VHG4" s="615"/>
      <c r="VHH4" s="615"/>
      <c r="VHI4" s="615"/>
      <c r="VHJ4" s="615"/>
      <c r="VHK4" s="615"/>
      <c r="VHL4" s="615"/>
      <c r="VHM4" s="615"/>
      <c r="VHN4" s="615"/>
      <c r="VHO4" s="615"/>
      <c r="VHP4" s="615"/>
      <c r="VHQ4" s="615"/>
      <c r="VHR4" s="615"/>
      <c r="VHS4" s="615"/>
      <c r="VHT4" s="615"/>
      <c r="VHU4" s="615"/>
      <c r="VHV4" s="615"/>
      <c r="VHW4" s="615"/>
      <c r="VHX4" s="615"/>
      <c r="VHY4" s="615"/>
      <c r="VHZ4" s="615"/>
      <c r="VIA4" s="615"/>
      <c r="VIB4" s="615"/>
      <c r="VIC4" s="615"/>
      <c r="VID4" s="615"/>
      <c r="VIE4" s="615"/>
      <c r="VIF4" s="615"/>
      <c r="VIG4" s="615"/>
      <c r="VIH4" s="615"/>
      <c r="VII4" s="615"/>
      <c r="VIJ4" s="615"/>
      <c r="VIK4" s="615"/>
      <c r="VIL4" s="615"/>
      <c r="VIM4" s="615"/>
      <c r="VIN4" s="615"/>
      <c r="VIO4" s="615"/>
      <c r="VIP4" s="615"/>
      <c r="VIQ4" s="615"/>
      <c r="VIR4" s="615"/>
      <c r="VIS4" s="615"/>
      <c r="VIT4" s="615"/>
      <c r="VIU4" s="615"/>
      <c r="VIV4" s="615"/>
      <c r="VIW4" s="615"/>
      <c r="VIX4" s="615"/>
      <c r="VIY4" s="615"/>
      <c r="VIZ4" s="615"/>
      <c r="VJA4" s="615"/>
      <c r="VJB4" s="615"/>
      <c r="VJC4" s="615"/>
      <c r="VJD4" s="615"/>
      <c r="VJE4" s="615"/>
      <c r="VJF4" s="615"/>
      <c r="VJG4" s="615"/>
      <c r="VJH4" s="615"/>
      <c r="VJI4" s="615"/>
      <c r="VJJ4" s="615"/>
      <c r="VJK4" s="615"/>
      <c r="VJL4" s="615"/>
      <c r="VJM4" s="615"/>
      <c r="VJN4" s="615"/>
      <c r="VJO4" s="615"/>
      <c r="VJP4" s="615"/>
      <c r="VJQ4" s="615"/>
      <c r="VJR4" s="615"/>
      <c r="VJS4" s="615"/>
      <c r="VJT4" s="615"/>
      <c r="VJU4" s="615"/>
      <c r="VJV4" s="615"/>
      <c r="VJW4" s="615"/>
      <c r="VJX4" s="615"/>
      <c r="VJY4" s="615"/>
      <c r="VJZ4" s="615"/>
      <c r="VKA4" s="615"/>
      <c r="VKB4" s="615"/>
      <c r="VKC4" s="615"/>
      <c r="VKD4" s="615"/>
      <c r="VKE4" s="615"/>
      <c r="VKF4" s="615"/>
      <c r="VKG4" s="615"/>
      <c r="VKH4" s="615"/>
      <c r="VKI4" s="615"/>
      <c r="VKJ4" s="615"/>
      <c r="VKK4" s="615"/>
      <c r="VKL4" s="615"/>
      <c r="VKM4" s="615"/>
      <c r="VKN4" s="615"/>
      <c r="VKO4" s="615"/>
      <c r="VKP4" s="615"/>
      <c r="VKQ4" s="615"/>
      <c r="VKR4" s="615"/>
      <c r="VKS4" s="615"/>
      <c r="VKT4" s="615"/>
      <c r="VKU4" s="615"/>
      <c r="VKV4" s="615"/>
      <c r="VKW4" s="615"/>
      <c r="VKX4" s="615"/>
      <c r="VKY4" s="615"/>
      <c r="VKZ4" s="615"/>
      <c r="VLA4" s="615"/>
      <c r="VLB4" s="615"/>
      <c r="VLC4" s="615"/>
      <c r="VLD4" s="615"/>
      <c r="VLE4" s="615"/>
      <c r="VLF4" s="615"/>
      <c r="VLG4" s="615"/>
      <c r="VLH4" s="615"/>
      <c r="VLI4" s="615"/>
      <c r="VLJ4" s="615"/>
      <c r="VLK4" s="615"/>
      <c r="VLL4" s="615"/>
      <c r="VLM4" s="615"/>
      <c r="VLN4" s="615"/>
      <c r="VLO4" s="615"/>
      <c r="VLP4" s="615"/>
      <c r="VLQ4" s="615"/>
      <c r="VLR4" s="615"/>
      <c r="VLS4" s="615"/>
      <c r="VLT4" s="615"/>
      <c r="VLU4" s="615"/>
      <c r="VLV4" s="615"/>
      <c r="VLW4" s="615"/>
      <c r="VLX4" s="615"/>
      <c r="VLY4" s="615"/>
      <c r="VLZ4" s="615"/>
      <c r="VMA4" s="615"/>
      <c r="VMB4" s="615"/>
      <c r="VMC4" s="615"/>
      <c r="VMD4" s="615"/>
      <c r="VME4" s="615"/>
      <c r="VMF4" s="615"/>
      <c r="VMG4" s="615"/>
      <c r="VMH4" s="615"/>
      <c r="VMI4" s="615"/>
      <c r="VMJ4" s="615"/>
      <c r="VMK4" s="615"/>
      <c r="VML4" s="615"/>
      <c r="VMM4" s="615"/>
      <c r="VMN4" s="615"/>
      <c r="VMO4" s="615"/>
      <c r="VMP4" s="615"/>
      <c r="VMQ4" s="615"/>
      <c r="VMR4" s="615"/>
      <c r="VMS4" s="615"/>
      <c r="VMT4" s="615"/>
      <c r="VMU4" s="615"/>
      <c r="VMV4" s="615"/>
      <c r="VMW4" s="615"/>
      <c r="VMX4" s="615"/>
      <c r="VMY4" s="615"/>
      <c r="VMZ4" s="615"/>
      <c r="VNA4" s="615"/>
      <c r="VNB4" s="615"/>
      <c r="VNC4" s="615"/>
      <c r="VND4" s="615"/>
      <c r="VNE4" s="615"/>
      <c r="VNF4" s="615"/>
      <c r="VNG4" s="615"/>
      <c r="VNH4" s="615"/>
      <c r="VNI4" s="615"/>
      <c r="VNJ4" s="615"/>
      <c r="VNK4" s="615"/>
      <c r="VNL4" s="615"/>
      <c r="VNM4" s="615"/>
      <c r="VNN4" s="615"/>
      <c r="VNO4" s="615"/>
      <c r="VNP4" s="615"/>
      <c r="VNQ4" s="615"/>
      <c r="VNR4" s="615"/>
      <c r="VNS4" s="615"/>
      <c r="VNT4" s="615"/>
      <c r="VNU4" s="615"/>
      <c r="VNV4" s="615"/>
      <c r="VNW4" s="615"/>
      <c r="VNX4" s="615"/>
      <c r="VNY4" s="615"/>
      <c r="VNZ4" s="615"/>
      <c r="VOA4" s="615"/>
      <c r="VOB4" s="615"/>
      <c r="VOC4" s="615"/>
      <c r="VOD4" s="615"/>
      <c r="VOE4" s="615"/>
      <c r="VOF4" s="615"/>
      <c r="VOG4" s="615"/>
      <c r="VOH4" s="615"/>
      <c r="VOI4" s="615"/>
      <c r="VOJ4" s="615"/>
      <c r="VOK4" s="615"/>
      <c r="VOL4" s="615"/>
      <c r="VOM4" s="615"/>
      <c r="VON4" s="615"/>
      <c r="VOO4" s="615"/>
      <c r="VOP4" s="615"/>
      <c r="VOQ4" s="615"/>
      <c r="VOR4" s="615"/>
      <c r="VOS4" s="615"/>
      <c r="VOT4" s="615"/>
      <c r="VOU4" s="615"/>
      <c r="VOV4" s="615"/>
      <c r="VOW4" s="615"/>
      <c r="VOX4" s="615"/>
      <c r="VOY4" s="615"/>
      <c r="VOZ4" s="615"/>
      <c r="VPA4" s="615"/>
      <c r="VPB4" s="615"/>
      <c r="VPC4" s="615"/>
      <c r="VPD4" s="615"/>
      <c r="VPE4" s="615"/>
      <c r="VPF4" s="615"/>
      <c r="VPG4" s="615"/>
      <c r="VPH4" s="615"/>
      <c r="VPI4" s="615"/>
      <c r="VPJ4" s="615"/>
      <c r="VPK4" s="615"/>
      <c r="VPL4" s="615"/>
      <c r="VPM4" s="615"/>
      <c r="VPN4" s="615"/>
      <c r="VPO4" s="615"/>
      <c r="VPP4" s="615"/>
      <c r="VPQ4" s="615"/>
      <c r="VPR4" s="615"/>
      <c r="VPS4" s="615"/>
      <c r="VPT4" s="615"/>
      <c r="VPU4" s="615"/>
      <c r="VPV4" s="615"/>
      <c r="VPW4" s="615"/>
      <c r="VPX4" s="615"/>
      <c r="VPY4" s="615"/>
      <c r="VPZ4" s="615"/>
      <c r="VQA4" s="615"/>
      <c r="VQB4" s="615"/>
      <c r="VQC4" s="615"/>
      <c r="VQD4" s="615"/>
      <c r="VQE4" s="615"/>
      <c r="VQF4" s="615"/>
      <c r="VQG4" s="615"/>
      <c r="VQH4" s="615"/>
      <c r="VQI4" s="615"/>
      <c r="VQJ4" s="615"/>
      <c r="VQK4" s="615"/>
      <c r="VQL4" s="615"/>
      <c r="VQM4" s="615"/>
      <c r="VQN4" s="615"/>
      <c r="VQO4" s="615"/>
      <c r="VQP4" s="615"/>
      <c r="VQQ4" s="615"/>
      <c r="VQR4" s="615"/>
      <c r="VQS4" s="615"/>
      <c r="VQT4" s="615"/>
      <c r="VQU4" s="615"/>
      <c r="VQV4" s="615"/>
      <c r="VQW4" s="615"/>
      <c r="VQX4" s="615"/>
      <c r="VQY4" s="615"/>
      <c r="VQZ4" s="615"/>
      <c r="VRA4" s="615"/>
      <c r="VRB4" s="615"/>
      <c r="VRC4" s="615"/>
      <c r="VRD4" s="615"/>
      <c r="VRE4" s="615"/>
      <c r="VRF4" s="615"/>
      <c r="VRG4" s="615"/>
      <c r="VRH4" s="615"/>
      <c r="VRI4" s="615"/>
      <c r="VRJ4" s="615"/>
      <c r="VRK4" s="615"/>
      <c r="VRL4" s="615"/>
      <c r="VRM4" s="615"/>
      <c r="VRN4" s="615"/>
      <c r="VRO4" s="615"/>
      <c r="VRP4" s="615"/>
      <c r="VRQ4" s="615"/>
      <c r="VRR4" s="615"/>
      <c r="VRS4" s="615"/>
      <c r="VRT4" s="615"/>
      <c r="VRU4" s="615"/>
      <c r="VRV4" s="615"/>
      <c r="VRW4" s="615"/>
      <c r="VRX4" s="615"/>
      <c r="VRY4" s="615"/>
      <c r="VRZ4" s="615"/>
      <c r="VSA4" s="615"/>
      <c r="VSB4" s="615"/>
      <c r="VSC4" s="615"/>
      <c r="VSD4" s="615"/>
      <c r="VSE4" s="615"/>
      <c r="VSF4" s="615"/>
      <c r="VSG4" s="615"/>
      <c r="VSH4" s="615"/>
      <c r="VSI4" s="615"/>
      <c r="VSJ4" s="615"/>
      <c r="VSK4" s="615"/>
      <c r="VSL4" s="615"/>
      <c r="VSM4" s="615"/>
      <c r="VSN4" s="615"/>
      <c r="VSO4" s="615"/>
      <c r="VSP4" s="615"/>
      <c r="VSQ4" s="615"/>
      <c r="VSR4" s="615"/>
      <c r="VSS4" s="615"/>
      <c r="VST4" s="615"/>
      <c r="VSU4" s="615"/>
      <c r="VSV4" s="615"/>
      <c r="VSW4" s="615"/>
      <c r="VSX4" s="615"/>
      <c r="VSY4" s="615"/>
      <c r="VSZ4" s="615"/>
      <c r="VTA4" s="615"/>
      <c r="VTB4" s="615"/>
      <c r="VTC4" s="615"/>
      <c r="VTD4" s="615"/>
      <c r="VTE4" s="615"/>
      <c r="VTF4" s="615"/>
      <c r="VTG4" s="615"/>
      <c r="VTH4" s="615"/>
      <c r="VTI4" s="615"/>
      <c r="VTJ4" s="615"/>
      <c r="VTK4" s="615"/>
      <c r="VTL4" s="615"/>
      <c r="VTM4" s="615"/>
      <c r="VTN4" s="615"/>
      <c r="VTO4" s="615"/>
      <c r="VTP4" s="615"/>
      <c r="VTQ4" s="615"/>
      <c r="VTR4" s="615"/>
      <c r="VTS4" s="615"/>
      <c r="VTT4" s="615"/>
      <c r="VTU4" s="615"/>
      <c r="VTV4" s="615"/>
      <c r="VTW4" s="615"/>
      <c r="VTX4" s="615"/>
      <c r="VTY4" s="615"/>
      <c r="VTZ4" s="615"/>
      <c r="VUA4" s="615"/>
      <c r="VUB4" s="615"/>
      <c r="VUC4" s="615"/>
      <c r="VUD4" s="615"/>
      <c r="VUE4" s="615"/>
      <c r="VUF4" s="615"/>
      <c r="VUG4" s="615"/>
      <c r="VUH4" s="615"/>
      <c r="VUI4" s="615"/>
      <c r="VUJ4" s="615"/>
      <c r="VUK4" s="615"/>
      <c r="VUL4" s="615"/>
      <c r="VUM4" s="615"/>
      <c r="VUN4" s="615"/>
      <c r="VUO4" s="615"/>
      <c r="VUP4" s="615"/>
      <c r="VUQ4" s="615"/>
      <c r="VUR4" s="615"/>
      <c r="VUS4" s="615"/>
      <c r="VUT4" s="615"/>
      <c r="VUU4" s="615"/>
      <c r="VUV4" s="615"/>
      <c r="VUW4" s="615"/>
      <c r="VUX4" s="615"/>
      <c r="VUY4" s="615"/>
      <c r="VUZ4" s="615"/>
      <c r="VVA4" s="615"/>
      <c r="VVB4" s="615"/>
      <c r="VVC4" s="615"/>
      <c r="VVD4" s="615"/>
      <c r="VVE4" s="615"/>
      <c r="VVF4" s="615"/>
      <c r="VVG4" s="615"/>
      <c r="VVH4" s="615"/>
      <c r="VVI4" s="615"/>
      <c r="VVJ4" s="615"/>
      <c r="VVK4" s="615"/>
      <c r="VVL4" s="615"/>
      <c r="VVM4" s="615"/>
      <c r="VVN4" s="615"/>
      <c r="VVO4" s="615"/>
      <c r="VVP4" s="615"/>
      <c r="VVQ4" s="615"/>
      <c r="VVR4" s="615"/>
      <c r="VVS4" s="615"/>
      <c r="VVT4" s="615"/>
      <c r="VVU4" s="615"/>
      <c r="VVV4" s="615"/>
      <c r="VVW4" s="615"/>
      <c r="VVX4" s="615"/>
      <c r="VVY4" s="615"/>
      <c r="VVZ4" s="615"/>
      <c r="VWA4" s="615"/>
      <c r="VWB4" s="615"/>
      <c r="VWC4" s="615"/>
      <c r="VWD4" s="615"/>
      <c r="VWE4" s="615"/>
      <c r="VWF4" s="615"/>
      <c r="VWG4" s="615"/>
      <c r="VWH4" s="615"/>
      <c r="VWI4" s="615"/>
      <c r="VWJ4" s="615"/>
      <c r="VWK4" s="615"/>
      <c r="VWL4" s="615"/>
      <c r="VWM4" s="615"/>
      <c r="VWN4" s="615"/>
      <c r="VWO4" s="615"/>
      <c r="VWP4" s="615"/>
      <c r="VWQ4" s="615"/>
      <c r="VWR4" s="615"/>
      <c r="VWS4" s="615"/>
      <c r="VWT4" s="615"/>
      <c r="VWU4" s="615"/>
      <c r="VWV4" s="615"/>
      <c r="VWW4" s="615"/>
      <c r="VWX4" s="615"/>
      <c r="VWY4" s="615"/>
      <c r="VWZ4" s="615"/>
      <c r="VXA4" s="615"/>
      <c r="VXB4" s="615"/>
      <c r="VXC4" s="615"/>
      <c r="VXD4" s="615"/>
      <c r="VXE4" s="615"/>
      <c r="VXF4" s="615"/>
      <c r="VXG4" s="615"/>
      <c r="VXH4" s="615"/>
      <c r="VXI4" s="615"/>
      <c r="VXJ4" s="615"/>
      <c r="VXK4" s="615"/>
      <c r="VXL4" s="615"/>
      <c r="VXM4" s="615"/>
      <c r="VXN4" s="615"/>
      <c r="VXO4" s="615"/>
      <c r="VXP4" s="615"/>
      <c r="VXQ4" s="615"/>
      <c r="VXR4" s="615"/>
      <c r="VXS4" s="615"/>
      <c r="VXT4" s="615"/>
      <c r="VXU4" s="615"/>
      <c r="VXV4" s="615"/>
      <c r="VXW4" s="615"/>
      <c r="VXX4" s="615"/>
      <c r="VXY4" s="615"/>
      <c r="VXZ4" s="615"/>
      <c r="VYA4" s="615"/>
      <c r="VYB4" s="615"/>
      <c r="VYC4" s="615"/>
      <c r="VYD4" s="615"/>
      <c r="VYE4" s="615"/>
      <c r="VYF4" s="615"/>
      <c r="VYG4" s="615"/>
      <c r="VYH4" s="615"/>
      <c r="VYI4" s="615"/>
      <c r="VYJ4" s="615"/>
      <c r="VYK4" s="615"/>
      <c r="VYL4" s="615"/>
      <c r="VYM4" s="615"/>
      <c r="VYN4" s="615"/>
      <c r="VYO4" s="615"/>
      <c r="VYP4" s="615"/>
      <c r="VYQ4" s="615"/>
      <c r="VYR4" s="615"/>
      <c r="VYS4" s="615"/>
      <c r="VYT4" s="615"/>
      <c r="VYU4" s="615"/>
      <c r="VYV4" s="615"/>
      <c r="VYW4" s="615"/>
      <c r="VYX4" s="615"/>
      <c r="VYY4" s="615"/>
      <c r="VYZ4" s="615"/>
      <c r="VZA4" s="615"/>
      <c r="VZB4" s="615"/>
      <c r="VZC4" s="615"/>
      <c r="VZD4" s="615"/>
      <c r="VZE4" s="615"/>
      <c r="VZF4" s="615"/>
      <c r="VZG4" s="615"/>
      <c r="VZH4" s="615"/>
      <c r="VZI4" s="615"/>
      <c r="VZJ4" s="615"/>
      <c r="VZK4" s="615"/>
      <c r="VZL4" s="615"/>
      <c r="VZM4" s="615"/>
      <c r="VZN4" s="615"/>
      <c r="VZO4" s="615"/>
      <c r="VZP4" s="615"/>
      <c r="VZQ4" s="615"/>
      <c r="VZR4" s="615"/>
      <c r="VZS4" s="615"/>
      <c r="VZT4" s="615"/>
      <c r="VZU4" s="615"/>
      <c r="VZV4" s="615"/>
      <c r="VZW4" s="615"/>
      <c r="VZX4" s="615"/>
      <c r="VZY4" s="615"/>
      <c r="VZZ4" s="615"/>
      <c r="WAA4" s="615"/>
      <c r="WAB4" s="615"/>
      <c r="WAC4" s="615"/>
      <c r="WAD4" s="615"/>
      <c r="WAE4" s="615"/>
      <c r="WAF4" s="615"/>
      <c r="WAG4" s="615"/>
      <c r="WAH4" s="615"/>
      <c r="WAI4" s="615"/>
      <c r="WAJ4" s="615"/>
      <c r="WAK4" s="615"/>
      <c r="WAL4" s="615"/>
      <c r="WAM4" s="615"/>
      <c r="WAN4" s="615"/>
      <c r="WAO4" s="615"/>
      <c r="WAP4" s="615"/>
      <c r="WAQ4" s="615"/>
      <c r="WAR4" s="615"/>
      <c r="WAS4" s="615"/>
      <c r="WAT4" s="615"/>
      <c r="WAU4" s="615"/>
      <c r="WAV4" s="615"/>
      <c r="WAW4" s="615"/>
      <c r="WAX4" s="615"/>
      <c r="WAY4" s="615"/>
      <c r="WAZ4" s="615"/>
      <c r="WBA4" s="615"/>
      <c r="WBB4" s="615"/>
      <c r="WBC4" s="615"/>
      <c r="WBD4" s="615"/>
      <c r="WBE4" s="615"/>
      <c r="WBF4" s="615"/>
      <c r="WBG4" s="615"/>
      <c r="WBH4" s="615"/>
      <c r="WBI4" s="615"/>
      <c r="WBJ4" s="615"/>
      <c r="WBK4" s="615"/>
      <c r="WBL4" s="615"/>
      <c r="WBM4" s="615"/>
      <c r="WBN4" s="615"/>
      <c r="WBO4" s="615"/>
      <c r="WBP4" s="615"/>
      <c r="WBQ4" s="615"/>
      <c r="WBR4" s="615"/>
      <c r="WBS4" s="615"/>
      <c r="WBT4" s="615"/>
      <c r="WBU4" s="615"/>
      <c r="WBV4" s="615"/>
      <c r="WBW4" s="615"/>
      <c r="WBX4" s="615"/>
      <c r="WBY4" s="615"/>
      <c r="WBZ4" s="615"/>
      <c r="WCA4" s="615"/>
      <c r="WCB4" s="615"/>
      <c r="WCC4" s="615"/>
      <c r="WCD4" s="615"/>
      <c r="WCE4" s="615"/>
      <c r="WCF4" s="615"/>
      <c r="WCG4" s="615"/>
      <c r="WCH4" s="615"/>
      <c r="WCI4" s="615"/>
      <c r="WCJ4" s="615"/>
      <c r="WCK4" s="615"/>
      <c r="WCL4" s="615"/>
      <c r="WCM4" s="615"/>
      <c r="WCN4" s="615"/>
      <c r="WCO4" s="615"/>
      <c r="WCP4" s="615"/>
      <c r="WCQ4" s="615"/>
      <c r="WCR4" s="615"/>
      <c r="WCS4" s="615"/>
      <c r="WCT4" s="615"/>
      <c r="WCU4" s="615"/>
      <c r="WCV4" s="615"/>
      <c r="WCW4" s="615"/>
      <c r="WCX4" s="615"/>
      <c r="WCY4" s="615"/>
      <c r="WCZ4" s="615"/>
      <c r="WDA4" s="615"/>
      <c r="WDB4" s="615"/>
      <c r="WDC4" s="615"/>
      <c r="WDD4" s="615"/>
      <c r="WDE4" s="615"/>
      <c r="WDF4" s="615"/>
      <c r="WDG4" s="615"/>
      <c r="WDH4" s="615"/>
      <c r="WDI4" s="615"/>
      <c r="WDJ4" s="615"/>
      <c r="WDK4" s="615"/>
      <c r="WDL4" s="615"/>
      <c r="WDM4" s="615"/>
      <c r="WDN4" s="615"/>
      <c r="WDO4" s="615"/>
      <c r="WDP4" s="615"/>
      <c r="WDQ4" s="615"/>
      <c r="WDR4" s="615"/>
      <c r="WDS4" s="615"/>
      <c r="WDT4" s="615"/>
      <c r="WDU4" s="615"/>
      <c r="WDV4" s="615"/>
      <c r="WDW4" s="615"/>
      <c r="WDX4" s="615"/>
      <c r="WDY4" s="615"/>
      <c r="WDZ4" s="615"/>
      <c r="WEA4" s="615"/>
      <c r="WEB4" s="615"/>
      <c r="WEC4" s="615"/>
      <c r="WED4" s="615"/>
      <c r="WEE4" s="615"/>
      <c r="WEF4" s="615"/>
      <c r="WEG4" s="615"/>
      <c r="WEH4" s="615"/>
      <c r="WEI4" s="615"/>
      <c r="WEJ4" s="615"/>
      <c r="WEK4" s="615"/>
      <c r="WEL4" s="615"/>
      <c r="WEM4" s="615"/>
      <c r="WEN4" s="615"/>
      <c r="WEO4" s="615"/>
      <c r="WEP4" s="615"/>
      <c r="WEQ4" s="615"/>
      <c r="WER4" s="615"/>
      <c r="WES4" s="615"/>
      <c r="WET4" s="615"/>
      <c r="WEU4" s="615"/>
      <c r="WEV4" s="615"/>
      <c r="WEW4" s="615"/>
      <c r="WEX4" s="615"/>
      <c r="WEY4" s="615"/>
      <c r="WEZ4" s="615"/>
      <c r="WFA4" s="615"/>
      <c r="WFB4" s="615"/>
      <c r="WFC4" s="615"/>
      <c r="WFD4" s="615"/>
      <c r="WFE4" s="615"/>
      <c r="WFF4" s="615"/>
      <c r="WFG4" s="615"/>
      <c r="WFH4" s="615"/>
      <c r="WFI4" s="615"/>
      <c r="WFJ4" s="615"/>
      <c r="WFK4" s="615"/>
      <c r="WFL4" s="615"/>
      <c r="WFM4" s="615"/>
      <c r="WFN4" s="615"/>
      <c r="WFO4" s="615"/>
      <c r="WFP4" s="615"/>
      <c r="WFQ4" s="615"/>
      <c r="WFR4" s="615"/>
      <c r="WFS4" s="615"/>
      <c r="WFT4" s="615"/>
      <c r="WFU4" s="615"/>
      <c r="WFV4" s="615"/>
      <c r="WFW4" s="615"/>
      <c r="WFX4" s="615"/>
      <c r="WFY4" s="615"/>
      <c r="WFZ4" s="615"/>
      <c r="WGA4" s="615"/>
      <c r="WGB4" s="615"/>
      <c r="WGC4" s="615"/>
      <c r="WGD4" s="615"/>
      <c r="WGE4" s="615"/>
      <c r="WGF4" s="615"/>
      <c r="WGG4" s="615"/>
      <c r="WGH4" s="615"/>
      <c r="WGI4" s="615"/>
      <c r="WGJ4" s="615"/>
      <c r="WGK4" s="615"/>
      <c r="WGL4" s="615"/>
      <c r="WGM4" s="615"/>
      <c r="WGN4" s="615"/>
      <c r="WGO4" s="615"/>
      <c r="WGP4" s="615"/>
      <c r="WGQ4" s="615"/>
      <c r="WGR4" s="615"/>
      <c r="WGS4" s="615"/>
      <c r="WGT4" s="615"/>
      <c r="WGU4" s="615"/>
      <c r="WGV4" s="615"/>
      <c r="WGW4" s="615"/>
      <c r="WGX4" s="615"/>
      <c r="WGY4" s="615"/>
      <c r="WGZ4" s="615"/>
      <c r="WHA4" s="615"/>
      <c r="WHB4" s="615"/>
      <c r="WHC4" s="615"/>
      <c r="WHD4" s="615"/>
      <c r="WHE4" s="615"/>
      <c r="WHF4" s="615"/>
      <c r="WHG4" s="615"/>
      <c r="WHH4" s="615"/>
      <c r="WHI4" s="615"/>
      <c r="WHJ4" s="615"/>
      <c r="WHK4" s="615"/>
      <c r="WHL4" s="615"/>
      <c r="WHM4" s="615"/>
      <c r="WHN4" s="615"/>
      <c r="WHO4" s="615"/>
      <c r="WHP4" s="615"/>
      <c r="WHQ4" s="615"/>
      <c r="WHR4" s="615"/>
      <c r="WHS4" s="615"/>
      <c r="WHT4" s="615"/>
      <c r="WHU4" s="615"/>
      <c r="WHV4" s="615"/>
      <c r="WHW4" s="615"/>
      <c r="WHX4" s="615"/>
      <c r="WHY4" s="615"/>
      <c r="WHZ4" s="615"/>
      <c r="WIA4" s="615"/>
      <c r="WIB4" s="615"/>
      <c r="WIC4" s="615"/>
      <c r="WID4" s="615"/>
      <c r="WIE4" s="615"/>
      <c r="WIF4" s="615"/>
      <c r="WIG4" s="615"/>
      <c r="WIH4" s="615"/>
      <c r="WII4" s="615"/>
      <c r="WIJ4" s="615"/>
      <c r="WIK4" s="615"/>
      <c r="WIL4" s="615"/>
      <c r="WIM4" s="615"/>
      <c r="WIN4" s="615"/>
      <c r="WIO4" s="615"/>
      <c r="WIP4" s="615"/>
      <c r="WIQ4" s="615"/>
      <c r="WIR4" s="615"/>
      <c r="WIS4" s="615"/>
      <c r="WIT4" s="615"/>
      <c r="WIU4" s="615"/>
      <c r="WIV4" s="615"/>
      <c r="WIW4" s="615"/>
      <c r="WIX4" s="615"/>
      <c r="WIY4" s="615"/>
      <c r="WIZ4" s="615"/>
      <c r="WJA4" s="615"/>
      <c r="WJB4" s="615"/>
      <c r="WJC4" s="615"/>
      <c r="WJD4" s="615"/>
      <c r="WJE4" s="615"/>
      <c r="WJF4" s="615"/>
      <c r="WJG4" s="615"/>
      <c r="WJH4" s="615"/>
      <c r="WJI4" s="615"/>
      <c r="WJJ4" s="615"/>
      <c r="WJK4" s="615"/>
      <c r="WJL4" s="615"/>
      <c r="WJM4" s="615"/>
      <c r="WJN4" s="615"/>
      <c r="WJO4" s="615"/>
      <c r="WJP4" s="615"/>
      <c r="WJQ4" s="615"/>
      <c r="WJR4" s="615"/>
      <c r="WJS4" s="615"/>
      <c r="WJT4" s="615"/>
      <c r="WJU4" s="615"/>
      <c r="WJV4" s="615"/>
      <c r="WJW4" s="615"/>
      <c r="WJX4" s="615"/>
      <c r="WJY4" s="615"/>
      <c r="WJZ4" s="615"/>
      <c r="WKA4" s="615"/>
      <c r="WKB4" s="615"/>
      <c r="WKC4" s="615"/>
      <c r="WKD4" s="615"/>
      <c r="WKE4" s="615"/>
      <c r="WKF4" s="615"/>
      <c r="WKG4" s="615"/>
      <c r="WKH4" s="615"/>
      <c r="WKI4" s="615"/>
      <c r="WKJ4" s="615"/>
      <c r="WKK4" s="615"/>
      <c r="WKL4" s="615"/>
      <c r="WKM4" s="615"/>
      <c r="WKN4" s="615"/>
      <c r="WKO4" s="615"/>
      <c r="WKP4" s="615"/>
      <c r="WKQ4" s="615"/>
      <c r="WKR4" s="615"/>
      <c r="WKS4" s="615"/>
      <c r="WKT4" s="615"/>
      <c r="WKU4" s="615"/>
      <c r="WKV4" s="615"/>
      <c r="WKW4" s="615"/>
      <c r="WKX4" s="615"/>
      <c r="WKY4" s="615"/>
      <c r="WKZ4" s="615"/>
      <c r="WLA4" s="615"/>
      <c r="WLB4" s="615"/>
      <c r="WLC4" s="615"/>
      <c r="WLD4" s="615"/>
      <c r="WLE4" s="615"/>
      <c r="WLF4" s="615"/>
      <c r="WLG4" s="615"/>
      <c r="WLH4" s="615"/>
      <c r="WLI4" s="615"/>
      <c r="WLJ4" s="615"/>
      <c r="WLK4" s="615"/>
      <c r="WLL4" s="615"/>
      <c r="WLM4" s="615"/>
      <c r="WLN4" s="615"/>
      <c r="WLO4" s="615"/>
      <c r="WLP4" s="615"/>
      <c r="WLQ4" s="615"/>
      <c r="WLR4" s="615"/>
      <c r="WLS4" s="615"/>
      <c r="WLT4" s="615"/>
      <c r="WLU4" s="615"/>
      <c r="WLV4" s="615"/>
      <c r="WLW4" s="615"/>
      <c r="WLX4" s="615"/>
      <c r="WLY4" s="615"/>
      <c r="WLZ4" s="615"/>
      <c r="WMA4" s="615"/>
      <c r="WMB4" s="615"/>
      <c r="WMC4" s="615"/>
      <c r="WMD4" s="615"/>
      <c r="WME4" s="615"/>
      <c r="WMF4" s="615"/>
      <c r="WMG4" s="615"/>
      <c r="WMH4" s="615"/>
      <c r="WMI4" s="615"/>
      <c r="WMJ4" s="615"/>
      <c r="WMK4" s="615"/>
      <c r="WML4" s="615"/>
      <c r="WMM4" s="615"/>
      <c r="WMN4" s="615"/>
      <c r="WMO4" s="615"/>
      <c r="WMP4" s="615"/>
      <c r="WMQ4" s="615"/>
      <c r="WMR4" s="615"/>
      <c r="WMS4" s="615"/>
      <c r="WMT4" s="615"/>
      <c r="WMU4" s="615"/>
      <c r="WMV4" s="615"/>
      <c r="WMW4" s="615"/>
      <c r="WMX4" s="615"/>
      <c r="WMY4" s="615"/>
      <c r="WMZ4" s="615"/>
      <c r="WNA4" s="615"/>
      <c r="WNB4" s="615"/>
      <c r="WNC4" s="615"/>
      <c r="WND4" s="615"/>
      <c r="WNE4" s="615"/>
      <c r="WNF4" s="615"/>
      <c r="WNG4" s="615"/>
      <c r="WNH4" s="615"/>
      <c r="WNI4" s="615"/>
      <c r="WNJ4" s="615"/>
      <c r="WNK4" s="615"/>
      <c r="WNL4" s="615"/>
      <c r="WNM4" s="615"/>
      <c r="WNN4" s="615"/>
      <c r="WNO4" s="615"/>
      <c r="WNP4" s="615"/>
      <c r="WNQ4" s="615"/>
      <c r="WNR4" s="615"/>
      <c r="WNS4" s="615"/>
      <c r="WNT4" s="615"/>
      <c r="WNU4" s="615"/>
      <c r="WNV4" s="615"/>
      <c r="WNW4" s="615"/>
      <c r="WNX4" s="615"/>
      <c r="WNY4" s="615"/>
      <c r="WNZ4" s="615"/>
      <c r="WOA4" s="615"/>
      <c r="WOB4" s="615"/>
      <c r="WOC4" s="615"/>
      <c r="WOD4" s="615"/>
      <c r="WOE4" s="615"/>
      <c r="WOF4" s="615"/>
      <c r="WOG4" s="615"/>
      <c r="WOH4" s="615"/>
      <c r="WOI4" s="615"/>
      <c r="WOJ4" s="615"/>
      <c r="WOK4" s="615"/>
      <c r="WOL4" s="615"/>
      <c r="WOM4" s="615"/>
      <c r="WON4" s="615"/>
      <c r="WOO4" s="615"/>
      <c r="WOP4" s="615"/>
      <c r="WOQ4" s="615"/>
      <c r="WOR4" s="615"/>
      <c r="WOS4" s="615"/>
      <c r="WOT4" s="615"/>
      <c r="WOU4" s="615"/>
      <c r="WOV4" s="615"/>
      <c r="WOW4" s="615"/>
      <c r="WOX4" s="615"/>
      <c r="WOY4" s="615"/>
      <c r="WOZ4" s="615"/>
      <c r="WPA4" s="615"/>
      <c r="WPB4" s="615"/>
      <c r="WPC4" s="615"/>
      <c r="WPD4" s="615"/>
      <c r="WPE4" s="615"/>
      <c r="WPF4" s="615"/>
      <c r="WPG4" s="615"/>
      <c r="WPH4" s="615"/>
      <c r="WPI4" s="615"/>
      <c r="WPJ4" s="615"/>
      <c r="WPK4" s="615"/>
      <c r="WPL4" s="615"/>
      <c r="WPM4" s="615"/>
      <c r="WPN4" s="615"/>
      <c r="WPO4" s="615"/>
      <c r="WPP4" s="615"/>
      <c r="WPQ4" s="615"/>
      <c r="WPR4" s="615"/>
      <c r="WPS4" s="615"/>
      <c r="WPT4" s="615"/>
      <c r="WPU4" s="615"/>
      <c r="WPV4" s="615"/>
      <c r="WPW4" s="615"/>
      <c r="WPX4" s="615"/>
      <c r="WPY4" s="615"/>
      <c r="WPZ4" s="615"/>
      <c r="WQA4" s="615"/>
      <c r="WQB4" s="615"/>
      <c r="WQC4" s="615"/>
      <c r="WQD4" s="615"/>
      <c r="WQE4" s="615"/>
      <c r="WQF4" s="615"/>
      <c r="WQG4" s="615"/>
      <c r="WQH4" s="615"/>
      <c r="WQI4" s="615"/>
      <c r="WQJ4" s="615"/>
      <c r="WQK4" s="615"/>
      <c r="WQL4" s="615"/>
      <c r="WQM4" s="615"/>
      <c r="WQN4" s="615"/>
      <c r="WQO4" s="615"/>
      <c r="WQP4" s="615"/>
      <c r="WQQ4" s="615"/>
      <c r="WQR4" s="615"/>
      <c r="WQS4" s="615"/>
      <c r="WQT4" s="615"/>
      <c r="WQU4" s="615"/>
      <c r="WQV4" s="615"/>
      <c r="WQW4" s="615"/>
      <c r="WQX4" s="615"/>
      <c r="WQY4" s="615"/>
      <c r="WQZ4" s="615"/>
      <c r="WRA4" s="615"/>
      <c r="WRB4" s="615"/>
      <c r="WRC4" s="615"/>
      <c r="WRD4" s="615"/>
      <c r="WRE4" s="615"/>
      <c r="WRF4" s="615"/>
      <c r="WRG4" s="615"/>
      <c r="WRH4" s="615"/>
      <c r="WRI4" s="615"/>
      <c r="WRJ4" s="615"/>
      <c r="WRK4" s="615"/>
      <c r="WRL4" s="615"/>
      <c r="WRM4" s="615"/>
      <c r="WRN4" s="615"/>
      <c r="WRO4" s="615"/>
      <c r="WRP4" s="615"/>
      <c r="WRQ4" s="615"/>
      <c r="WRR4" s="615"/>
      <c r="WRS4" s="615"/>
      <c r="WRT4" s="615"/>
      <c r="WRU4" s="615"/>
      <c r="WRV4" s="615"/>
      <c r="WRW4" s="615"/>
      <c r="WRX4" s="615"/>
      <c r="WRY4" s="615"/>
      <c r="WRZ4" s="615"/>
      <c r="WSA4" s="615"/>
      <c r="WSB4" s="615"/>
      <c r="WSC4" s="615"/>
      <c r="WSD4" s="615"/>
      <c r="WSE4" s="615"/>
      <c r="WSF4" s="615"/>
      <c r="WSG4" s="615"/>
      <c r="WSH4" s="615"/>
      <c r="WSI4" s="615"/>
      <c r="WSJ4" s="615"/>
      <c r="WSK4" s="615"/>
      <c r="WSL4" s="615"/>
      <c r="WSM4" s="615"/>
      <c r="WSN4" s="615"/>
      <c r="WSO4" s="615"/>
      <c r="WSP4" s="615"/>
      <c r="WSQ4" s="615"/>
      <c r="WSR4" s="615"/>
      <c r="WSS4" s="615"/>
      <c r="WST4" s="615"/>
      <c r="WSU4" s="615"/>
      <c r="WSV4" s="615"/>
      <c r="WSW4" s="615"/>
      <c r="WSX4" s="615"/>
      <c r="WSY4" s="615"/>
      <c r="WSZ4" s="615"/>
      <c r="WTA4" s="615"/>
      <c r="WTB4" s="615"/>
      <c r="WTC4" s="615"/>
      <c r="WTD4" s="615"/>
      <c r="WTE4" s="615"/>
      <c r="WTF4" s="615"/>
      <c r="WTG4" s="615"/>
      <c r="WTH4" s="615"/>
      <c r="WTI4" s="615"/>
      <c r="WTJ4" s="615"/>
      <c r="WTK4" s="615"/>
      <c r="WTL4" s="615"/>
      <c r="WTM4" s="615"/>
      <c r="WTN4" s="615"/>
      <c r="WTO4" s="615"/>
      <c r="WTP4" s="615"/>
      <c r="WTQ4" s="615"/>
      <c r="WTR4" s="615"/>
      <c r="WTS4" s="615"/>
      <c r="WTT4" s="615"/>
      <c r="WTU4" s="615"/>
      <c r="WTV4" s="615"/>
      <c r="WTW4" s="615"/>
      <c r="WTX4" s="615"/>
      <c r="WTY4" s="615"/>
      <c r="WTZ4" s="615"/>
      <c r="WUA4" s="615"/>
      <c r="WUB4" s="615"/>
      <c r="WUC4" s="615"/>
      <c r="WUD4" s="615"/>
      <c r="WUE4" s="615"/>
      <c r="WUF4" s="615"/>
      <c r="WUG4" s="615"/>
      <c r="WUH4" s="615"/>
      <c r="WUI4" s="615"/>
      <c r="WUJ4" s="615"/>
      <c r="WUK4" s="615"/>
      <c r="WUL4" s="615"/>
      <c r="WUM4" s="615"/>
      <c r="WUN4" s="615"/>
      <c r="WUO4" s="615"/>
      <c r="WUP4" s="615"/>
      <c r="WUQ4" s="615"/>
      <c r="WUR4" s="615"/>
      <c r="WUS4" s="615"/>
      <c r="WUT4" s="615"/>
      <c r="WUU4" s="615"/>
      <c r="WUV4" s="615"/>
      <c r="WUW4" s="615"/>
      <c r="WUX4" s="615"/>
      <c r="WUY4" s="615"/>
      <c r="WUZ4" s="615"/>
      <c r="WVA4" s="615"/>
      <c r="WVB4" s="615"/>
      <c r="WVC4" s="615"/>
      <c r="WVD4" s="615"/>
      <c r="WVE4" s="615"/>
      <c r="WVF4" s="615"/>
      <c r="WVG4" s="615"/>
      <c r="WVH4" s="615"/>
      <c r="WVI4" s="615"/>
      <c r="WVJ4" s="615"/>
      <c r="WVK4" s="615"/>
      <c r="WVL4" s="615"/>
      <c r="WVM4" s="615"/>
      <c r="WVN4" s="615"/>
      <c r="WVO4" s="615"/>
      <c r="WVP4" s="615"/>
      <c r="WVQ4" s="615"/>
      <c r="WVR4" s="615"/>
      <c r="WVS4" s="615"/>
      <c r="WVT4" s="615"/>
      <c r="WVU4" s="615"/>
      <c r="WVV4" s="615"/>
      <c r="WVW4" s="615"/>
      <c r="WVX4" s="615"/>
      <c r="WVY4" s="615"/>
      <c r="WVZ4" s="615"/>
      <c r="WWA4" s="615"/>
      <c r="WWB4" s="615"/>
      <c r="WWC4" s="615"/>
      <c r="WWD4" s="615"/>
      <c r="WWE4" s="615"/>
      <c r="WWF4" s="615"/>
      <c r="WWG4" s="615"/>
      <c r="WWH4" s="615"/>
      <c r="WWI4" s="615"/>
      <c r="WWJ4" s="615"/>
      <c r="WWK4" s="615"/>
      <c r="WWL4" s="615"/>
      <c r="WWM4" s="615"/>
      <c r="WWN4" s="615"/>
      <c r="WWO4" s="615"/>
      <c r="WWP4" s="615"/>
      <c r="WWQ4" s="615"/>
      <c r="WWR4" s="615"/>
      <c r="WWS4" s="615"/>
      <c r="WWT4" s="615"/>
      <c r="WWU4" s="615"/>
      <c r="WWV4" s="615"/>
      <c r="WWW4" s="615"/>
      <c r="WWX4" s="615"/>
      <c r="WWY4" s="615"/>
      <c r="WWZ4" s="615"/>
      <c r="WXA4" s="615"/>
      <c r="WXB4" s="615"/>
      <c r="WXC4" s="615"/>
      <c r="WXD4" s="615"/>
      <c r="WXE4" s="615"/>
      <c r="WXF4" s="615"/>
      <c r="WXG4" s="615"/>
      <c r="WXH4" s="615"/>
      <c r="WXI4" s="615"/>
      <c r="WXJ4" s="615"/>
      <c r="WXK4" s="615"/>
      <c r="WXL4" s="615"/>
      <c r="WXM4" s="615"/>
      <c r="WXN4" s="615"/>
      <c r="WXO4" s="615"/>
      <c r="WXP4" s="615"/>
      <c r="WXQ4" s="615"/>
      <c r="WXR4" s="615"/>
      <c r="WXS4" s="615"/>
      <c r="WXT4" s="615"/>
      <c r="WXU4" s="615"/>
      <c r="WXV4" s="615"/>
      <c r="WXW4" s="615"/>
      <c r="WXX4" s="615"/>
      <c r="WXY4" s="615"/>
      <c r="WXZ4" s="615"/>
      <c r="WYA4" s="615"/>
      <c r="WYB4" s="615"/>
      <c r="WYC4" s="615"/>
      <c r="WYD4" s="615"/>
      <c r="WYE4" s="615"/>
      <c r="WYF4" s="615"/>
      <c r="WYG4" s="615"/>
      <c r="WYH4" s="615"/>
      <c r="WYI4" s="615"/>
      <c r="WYJ4" s="615"/>
      <c r="WYK4" s="615"/>
      <c r="WYL4" s="615"/>
      <c r="WYM4" s="615"/>
      <c r="WYN4" s="615"/>
      <c r="WYO4" s="615"/>
      <c r="WYP4" s="615"/>
      <c r="WYQ4" s="615"/>
      <c r="WYR4" s="615"/>
      <c r="WYS4" s="615"/>
      <c r="WYT4" s="615"/>
      <c r="WYU4" s="615"/>
      <c r="WYV4" s="615"/>
      <c r="WYW4" s="615"/>
      <c r="WYX4" s="615"/>
      <c r="WYY4" s="615"/>
      <c r="WYZ4" s="615"/>
      <c r="WZA4" s="615"/>
      <c r="WZB4" s="615"/>
      <c r="WZC4" s="615"/>
      <c r="WZD4" s="615"/>
      <c r="WZE4" s="615"/>
      <c r="WZF4" s="615"/>
      <c r="WZG4" s="615"/>
      <c r="WZH4" s="615"/>
      <c r="WZI4" s="615"/>
      <c r="WZJ4" s="615"/>
      <c r="WZK4" s="615"/>
      <c r="WZL4" s="615"/>
      <c r="WZM4" s="615"/>
      <c r="WZN4" s="615"/>
      <c r="WZO4" s="615"/>
      <c r="WZP4" s="615"/>
      <c r="WZQ4" s="615"/>
      <c r="WZR4" s="615"/>
      <c r="WZS4" s="615"/>
      <c r="WZT4" s="615"/>
      <c r="WZU4" s="615"/>
      <c r="WZV4" s="615"/>
      <c r="WZW4" s="615"/>
      <c r="WZX4" s="615"/>
      <c r="WZY4" s="615"/>
      <c r="WZZ4" s="615"/>
      <c r="XAA4" s="615"/>
      <c r="XAB4" s="615"/>
      <c r="XAC4" s="615"/>
      <c r="XAD4" s="615"/>
      <c r="XAE4" s="615"/>
      <c r="XAF4" s="615"/>
      <c r="XAG4" s="615"/>
      <c r="XAH4" s="615"/>
      <c r="XAI4" s="615"/>
      <c r="XAJ4" s="615"/>
      <c r="XAK4" s="615"/>
      <c r="XAL4" s="615"/>
      <c r="XAM4" s="615"/>
      <c r="XAN4" s="615"/>
      <c r="XAO4" s="615"/>
      <c r="XAP4" s="615"/>
      <c r="XAQ4" s="615"/>
      <c r="XAR4" s="615"/>
      <c r="XAS4" s="615"/>
      <c r="XAT4" s="615"/>
      <c r="XAU4" s="615"/>
      <c r="XAV4" s="615"/>
      <c r="XAW4" s="615"/>
      <c r="XAX4" s="615"/>
      <c r="XAY4" s="615"/>
      <c r="XAZ4" s="615"/>
      <c r="XBA4" s="615"/>
      <c r="XBB4" s="615"/>
      <c r="XBC4" s="615"/>
      <c r="XBD4" s="615"/>
      <c r="XBE4" s="615"/>
      <c r="XBF4" s="615"/>
      <c r="XBG4" s="615"/>
      <c r="XBH4" s="615"/>
      <c r="XBI4" s="615"/>
      <c r="XBJ4" s="615"/>
      <c r="XBK4" s="615"/>
      <c r="XBL4" s="615"/>
      <c r="XBM4" s="615"/>
      <c r="XBN4" s="615"/>
      <c r="XBO4" s="615"/>
      <c r="XBP4" s="615"/>
      <c r="XBQ4" s="615"/>
      <c r="XBR4" s="615"/>
      <c r="XBS4" s="615"/>
      <c r="XBT4" s="615"/>
      <c r="XBU4" s="615"/>
      <c r="XBV4" s="615"/>
      <c r="XBW4" s="615"/>
      <c r="XBX4" s="615"/>
      <c r="XBY4" s="615"/>
      <c r="XBZ4" s="615"/>
      <c r="XCA4" s="615"/>
      <c r="XCB4" s="615"/>
      <c r="XCC4" s="615"/>
      <c r="XCD4" s="615"/>
      <c r="XCE4" s="615"/>
      <c r="XCF4" s="615"/>
      <c r="XCG4" s="615"/>
      <c r="XCH4" s="615"/>
      <c r="XCI4" s="615"/>
      <c r="XCJ4" s="615"/>
      <c r="XCK4" s="615"/>
      <c r="XCL4" s="615"/>
      <c r="XCM4" s="615"/>
      <c r="XCN4" s="615"/>
      <c r="XCO4" s="615"/>
      <c r="XCP4" s="615"/>
      <c r="XCQ4" s="615"/>
      <c r="XCR4" s="615"/>
      <c r="XCS4" s="615"/>
      <c r="XCT4" s="615"/>
      <c r="XCU4" s="615"/>
      <c r="XCV4" s="615"/>
      <c r="XCW4" s="615"/>
      <c r="XCX4" s="615"/>
      <c r="XCY4" s="615"/>
      <c r="XCZ4" s="615"/>
      <c r="XDA4" s="615"/>
      <c r="XDB4" s="615"/>
      <c r="XDC4" s="615"/>
      <c r="XDD4" s="615"/>
      <c r="XDE4" s="615"/>
      <c r="XDF4" s="615"/>
      <c r="XDG4" s="615"/>
      <c r="XDH4" s="615"/>
      <c r="XDI4" s="615"/>
      <c r="XDJ4" s="615"/>
      <c r="XDK4" s="615"/>
      <c r="XDL4" s="615"/>
      <c r="XDM4" s="615"/>
      <c r="XDN4" s="615"/>
      <c r="XDO4" s="615"/>
      <c r="XDP4" s="615"/>
      <c r="XDQ4" s="615"/>
      <c r="XDR4" s="615"/>
      <c r="XDS4" s="615"/>
      <c r="XDT4" s="615"/>
      <c r="XDU4" s="615"/>
      <c r="XDV4" s="615"/>
      <c r="XDW4" s="615"/>
      <c r="XDX4" s="615"/>
      <c r="XDY4" s="615"/>
      <c r="XDZ4" s="615"/>
      <c r="XEA4" s="615"/>
      <c r="XEB4" s="615"/>
      <c r="XEC4" s="615"/>
      <c r="XED4" s="615"/>
      <c r="XEE4" s="615"/>
      <c r="XEF4" s="615"/>
      <c r="XEG4" s="615"/>
      <c r="XEH4" s="615"/>
      <c r="XEI4" s="615"/>
      <c r="XEJ4" s="615"/>
      <c r="XEK4" s="615"/>
      <c r="XEL4" s="615"/>
      <c r="XEM4" s="615"/>
      <c r="XEN4" s="615"/>
      <c r="XEO4" s="615"/>
      <c r="XEP4" s="615"/>
      <c r="XEQ4" s="615"/>
      <c r="XER4" s="615"/>
      <c r="XES4" s="615"/>
      <c r="XET4" s="615"/>
      <c r="XEU4" s="615"/>
      <c r="XEV4" s="615"/>
      <c r="XEW4" s="615"/>
      <c r="XEX4" s="615"/>
      <c r="XEY4" s="615"/>
      <c r="XEZ4" s="615"/>
      <c r="XFA4" s="615"/>
      <c r="XFB4" s="615"/>
      <c r="XFC4" s="615"/>
      <c r="XFD4" s="615"/>
    </row>
    <row r="5" spans="1:16384" ht="15">
      <c r="B5" s="622" t="s">
        <v>602</v>
      </c>
    </row>
    <row r="6" spans="1:16384" ht="15">
      <c r="B6" s="622" t="s">
        <v>2434</v>
      </c>
    </row>
    <row r="7" spans="1:16384" ht="15">
      <c r="B7" s="622"/>
    </row>
    <row r="8" spans="1:16384" ht="15">
      <c r="B8" s="622" t="s">
        <v>611</v>
      </c>
    </row>
    <row r="9" spans="1:16384" ht="15" thickBot="1">
      <c r="B9" s="629"/>
    </row>
    <row r="10" spans="1:16384" ht="15" thickBot="1">
      <c r="A10" s="661" t="s">
        <v>970</v>
      </c>
      <c r="B10" s="611" t="s">
        <v>612</v>
      </c>
      <c r="C10" s="613" t="s">
        <v>87</v>
      </c>
    </row>
    <row r="11" spans="1:16384" ht="15" thickBot="1">
      <c r="B11" s="634" t="s">
        <v>665</v>
      </c>
      <c r="C11" s="2615"/>
    </row>
    <row r="12" spans="1:16384" ht="15" thickBot="1">
      <c r="B12" s="662" t="s">
        <v>2063</v>
      </c>
      <c r="C12" s="2615"/>
    </row>
    <row r="13" spans="1:16384" ht="15" thickBot="1">
      <c r="B13" s="662" t="s">
        <v>613</v>
      </c>
      <c r="C13" s="2615"/>
    </row>
    <row r="14" spans="1:16384" ht="15" thickBot="1">
      <c r="B14" s="634" t="s">
        <v>614</v>
      </c>
      <c r="C14" s="2615"/>
    </row>
    <row r="15" spans="1:16384" ht="15" thickBot="1">
      <c r="B15" s="616" t="s">
        <v>301</v>
      </c>
      <c r="C15" s="2617">
        <f>SUM(C11:C14)</f>
        <v>0</v>
      </c>
    </row>
    <row r="16" spans="1:16384" s="623" customFormat="1">
      <c r="B16" s="645"/>
      <c r="C16" s="642"/>
    </row>
    <row r="17" spans="1:6" s="624" customFormat="1" ht="15" thickBot="1">
      <c r="B17" s="645"/>
      <c r="C17" s="642"/>
    </row>
    <row r="18" spans="1:6" ht="15" thickBot="1">
      <c r="A18" s="661" t="s">
        <v>972</v>
      </c>
      <c r="B18" s="611" t="s">
        <v>1697</v>
      </c>
      <c r="C18" s="613" t="s">
        <v>1550</v>
      </c>
    </row>
    <row r="19" spans="1:6" ht="15" thickBot="1">
      <c r="B19" s="634" t="s">
        <v>1698</v>
      </c>
      <c r="C19" s="2615"/>
    </row>
    <row r="20" spans="1:6" ht="15" thickBot="1">
      <c r="B20" s="662" t="s">
        <v>2064</v>
      </c>
      <c r="C20" s="2615"/>
    </row>
    <row r="21" spans="1:6" ht="15" thickBot="1">
      <c r="B21" s="662" t="s">
        <v>1699</v>
      </c>
      <c r="C21" s="2615"/>
    </row>
    <row r="22" spans="1:6" ht="15" thickBot="1">
      <c r="B22" s="634" t="s">
        <v>1700</v>
      </c>
      <c r="C22" s="2615"/>
    </row>
    <row r="23" spans="1:6" ht="15" thickBot="1">
      <c r="B23" s="616" t="s">
        <v>1701</v>
      </c>
      <c r="C23" s="2616">
        <f>SUM(C19:C22)</f>
        <v>0</v>
      </c>
    </row>
    <row r="24" spans="1:6" ht="15">
      <c r="B24" s="622"/>
    </row>
    <row r="25" spans="1:6" ht="15">
      <c r="B25" s="622"/>
    </row>
    <row r="26" spans="1:6" ht="15">
      <c r="B26" s="622" t="s">
        <v>615</v>
      </c>
    </row>
    <row r="27" spans="1:6" ht="15" thickBot="1">
      <c r="B27" s="654"/>
    </row>
    <row r="28" spans="1:6" ht="15" thickBot="1">
      <c r="A28" s="661" t="s">
        <v>974</v>
      </c>
      <c r="B28" s="663" t="s">
        <v>539</v>
      </c>
      <c r="C28" s="666" t="s">
        <v>88</v>
      </c>
      <c r="F28" s="664"/>
    </row>
    <row r="29" spans="1:6" ht="14.25" customHeight="1" thickBot="1">
      <c r="B29" s="662" t="s">
        <v>616</v>
      </c>
      <c r="C29" s="3401"/>
      <c r="F29" s="2596"/>
    </row>
    <row r="30" spans="1:6" ht="15" thickBot="1">
      <c r="B30" s="662" t="s">
        <v>617</v>
      </c>
      <c r="C30" s="2615"/>
      <c r="F30" s="2596"/>
    </row>
    <row r="31" spans="1:6" ht="14.25" customHeight="1" thickBot="1">
      <c r="B31" s="662" t="s">
        <v>618</v>
      </c>
      <c r="C31" s="2615"/>
    </row>
    <row r="32" spans="1:6" ht="15" thickBot="1">
      <c r="B32" s="616" t="s">
        <v>619</v>
      </c>
      <c r="C32" s="3402">
        <f>SUM(C29:C31)</f>
        <v>0</v>
      </c>
    </row>
    <row r="35" spans="1:4" ht="15">
      <c r="B35" s="622" t="s">
        <v>620</v>
      </c>
    </row>
    <row r="36" spans="1:4" ht="15" thickBot="1">
      <c r="B36" s="654"/>
    </row>
    <row r="37" spans="1:4" ht="15" thickBot="1">
      <c r="A37" s="661" t="s">
        <v>994</v>
      </c>
      <c r="B37" s="665" t="s">
        <v>539</v>
      </c>
      <c r="C37" s="666" t="s">
        <v>88</v>
      </c>
    </row>
    <row r="38" spans="1:4" ht="15" thickBot="1">
      <c r="B38" s="616" t="s">
        <v>621</v>
      </c>
      <c r="C38" s="2615"/>
    </row>
    <row r="41" spans="1:4" ht="15">
      <c r="B41" s="622" t="s">
        <v>622</v>
      </c>
    </row>
    <row r="42" spans="1:4" ht="15" thickBot="1">
      <c r="B42" s="654"/>
    </row>
    <row r="43" spans="1:4" ht="15" thickBot="1">
      <c r="A43" s="661" t="s">
        <v>997</v>
      </c>
      <c r="B43" s="611" t="s">
        <v>539</v>
      </c>
      <c r="C43" s="613" t="s">
        <v>88</v>
      </c>
    </row>
    <row r="44" spans="1:4" ht="15" thickBot="1">
      <c r="B44" s="616" t="s">
        <v>623</v>
      </c>
      <c r="C44" s="3403">
        <f>+C38+C32</f>
        <v>0</v>
      </c>
      <c r="D44" s="615" t="s">
        <v>2017</v>
      </c>
    </row>
  </sheetData>
  <dataValidations count="1">
    <dataValidation type="list" allowBlank="1" showInputMessage="1" showErrorMessage="1" sqref="A1">
      <formula1>A906:A911</formula1>
    </dataValidation>
  </dataValidations>
  <pageMargins left="0.70866141732283472" right="0.70866141732283472" top="0.74803149606299213" bottom="0.74803149606299213" header="0.31496062992125984" footer="0.31496062992125984"/>
  <pageSetup paperSize="8" scale="67"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T78"/>
  <sheetViews>
    <sheetView workbookViewId="0"/>
  </sheetViews>
  <sheetFormatPr defaultColWidth="27.140625" defaultRowHeight="12.75"/>
  <cols>
    <col min="1" max="1" width="9.42578125" style="1025" customWidth="1"/>
    <col min="2" max="2" width="13.7109375" style="1025" bestFit="1" customWidth="1"/>
    <col min="3" max="3" width="15.42578125" style="1025" bestFit="1" customWidth="1"/>
    <col min="4" max="4" width="22.7109375" style="1025" customWidth="1"/>
    <col min="5" max="5" width="25.28515625" style="1025" bestFit="1" customWidth="1"/>
    <col min="6" max="6" width="11" style="1025" customWidth="1"/>
    <col min="7" max="7" width="12.28515625" style="1025" customWidth="1"/>
    <col min="8" max="8" width="12" style="1024" customWidth="1"/>
    <col min="9" max="20" width="12" style="1025" customWidth="1"/>
    <col min="21" max="16384" width="27.140625" style="1025"/>
  </cols>
  <sheetData>
    <row r="1" spans="1:20" s="49" customFormat="1" ht="24.75">
      <c r="A1" s="127" t="str">
        <f>'Universal data'!A1</f>
        <v>Regulatory Reporting Pack</v>
      </c>
      <c r="B1" s="128"/>
      <c r="C1" s="128"/>
      <c r="D1" s="128"/>
      <c r="E1" s="128"/>
      <c r="F1" s="128"/>
      <c r="G1" s="128"/>
      <c r="H1" s="128"/>
      <c r="I1" s="128"/>
      <c r="J1" s="128"/>
      <c r="K1" s="128"/>
      <c r="L1" s="128"/>
      <c r="M1" s="128"/>
      <c r="N1" s="128"/>
      <c r="O1" s="128"/>
      <c r="P1" s="128"/>
      <c r="Q1" s="128"/>
      <c r="R1" s="128"/>
      <c r="S1" s="128"/>
    </row>
    <row r="2" spans="1:20" s="49" customFormat="1" ht="24.75">
      <c r="A2" s="2186" t="str">
        <f>+'Universal data'!$A$2</f>
        <v>Master</v>
      </c>
      <c r="B2" s="128"/>
      <c r="C2" s="128"/>
      <c r="D2" s="128"/>
      <c r="E2" s="128"/>
      <c r="F2" s="128"/>
      <c r="G2" s="128"/>
      <c r="H2" s="128"/>
      <c r="I2" s="128"/>
      <c r="J2" s="128"/>
      <c r="K2" s="128"/>
      <c r="L2" s="128"/>
      <c r="M2" s="128"/>
      <c r="N2" s="128"/>
      <c r="O2" s="128"/>
      <c r="P2" s="128"/>
      <c r="Q2" s="128"/>
      <c r="R2" s="128"/>
      <c r="S2" s="128"/>
    </row>
    <row r="3" spans="1:20" s="49" customFormat="1" ht="24.75">
      <c r="A3" s="2304" t="str">
        <f>+'Universal data'!A3</f>
        <v>2015/16</v>
      </c>
      <c r="B3" s="128"/>
      <c r="C3" s="128"/>
      <c r="D3" s="128"/>
      <c r="E3" s="128"/>
      <c r="F3" s="128"/>
      <c r="G3" s="128"/>
      <c r="H3" s="128"/>
      <c r="I3" s="128"/>
      <c r="J3" s="128"/>
      <c r="K3" s="128"/>
      <c r="L3" s="128"/>
      <c r="M3" s="128"/>
      <c r="N3" s="128"/>
      <c r="O3" s="128"/>
      <c r="P3" s="128"/>
      <c r="Q3" s="128"/>
      <c r="R3" s="128"/>
      <c r="S3" s="128"/>
    </row>
    <row r="4" spans="1:20" s="334" customFormat="1" ht="14.25">
      <c r="B4" s="339"/>
      <c r="T4" s="335"/>
    </row>
    <row r="5" spans="1:20" s="334" customFormat="1" ht="19.5">
      <c r="A5" s="338" t="s">
        <v>2435</v>
      </c>
      <c r="B5" s="338"/>
      <c r="C5" s="337"/>
      <c r="D5" s="336"/>
      <c r="E5" s="336"/>
      <c r="F5" s="336"/>
    </row>
    <row r="6" spans="1:20" s="334" customFormat="1" ht="14.25"/>
    <row r="7" spans="1:20">
      <c r="A7" s="2141"/>
      <c r="B7" s="2116"/>
      <c r="C7" s="2116"/>
      <c r="D7" s="2116"/>
      <c r="E7" s="2116"/>
      <c r="F7" s="2116"/>
      <c r="G7" s="2142" t="s">
        <v>380</v>
      </c>
      <c r="H7" s="2142"/>
      <c r="I7" s="2142"/>
      <c r="J7" s="2142"/>
      <c r="K7" s="2142" t="s">
        <v>190</v>
      </c>
      <c r="L7" s="2142"/>
      <c r="M7" s="2142"/>
      <c r="N7" s="2142"/>
      <c r="O7" s="2142" t="s">
        <v>1622</v>
      </c>
      <c r="P7" s="2142"/>
      <c r="Q7" s="2143" t="s">
        <v>1621</v>
      </c>
      <c r="R7" s="2143"/>
      <c r="S7" s="2143" t="s">
        <v>84</v>
      </c>
    </row>
    <row r="8" spans="1:20">
      <c r="A8" s="2141"/>
      <c r="B8" s="2123" t="s">
        <v>184</v>
      </c>
      <c r="C8" s="2123" t="s">
        <v>185</v>
      </c>
      <c r="D8" s="2123" t="s">
        <v>186</v>
      </c>
      <c r="E8" s="2123" t="s">
        <v>187</v>
      </c>
      <c r="F8" s="2121" t="s">
        <v>78</v>
      </c>
      <c r="G8" s="2144" t="s">
        <v>382</v>
      </c>
      <c r="H8" s="2144" t="s">
        <v>383</v>
      </c>
      <c r="I8" s="2144" t="s">
        <v>384</v>
      </c>
      <c r="J8" s="2144" t="s">
        <v>385</v>
      </c>
      <c r="K8" s="2145" t="s">
        <v>2969</v>
      </c>
      <c r="L8" s="2145" t="s">
        <v>1620</v>
      </c>
      <c r="M8" s="2145" t="s">
        <v>1619</v>
      </c>
      <c r="N8" s="2145" t="s">
        <v>1618</v>
      </c>
      <c r="O8" s="2145" t="s">
        <v>1617</v>
      </c>
      <c r="P8" s="2145" t="s">
        <v>1616</v>
      </c>
      <c r="Q8" s="2144" t="s">
        <v>381</v>
      </c>
      <c r="R8" s="2144" t="s">
        <v>626</v>
      </c>
      <c r="S8" s="2144"/>
    </row>
    <row r="9" spans="1:20" ht="13.5" customHeight="1">
      <c r="A9" s="2141"/>
      <c r="B9" s="2146" t="s">
        <v>2351</v>
      </c>
      <c r="C9" s="2146" t="s">
        <v>1615</v>
      </c>
      <c r="D9" s="2118" t="s">
        <v>2884</v>
      </c>
      <c r="E9" s="2116" t="s">
        <v>2352</v>
      </c>
      <c r="F9" s="2120" t="s">
        <v>88</v>
      </c>
      <c r="G9" s="2118"/>
      <c r="H9" s="2118"/>
      <c r="I9" s="2118"/>
      <c r="J9" s="2118"/>
      <c r="K9" s="3304"/>
      <c r="L9" s="2118"/>
      <c r="M9" s="2118"/>
      <c r="N9" s="2118"/>
      <c r="O9" s="2118"/>
      <c r="P9" s="2118"/>
      <c r="Q9" s="2118"/>
      <c r="R9" s="2118"/>
      <c r="S9" s="2148">
        <f>SUM(G9:R9)</f>
        <v>0</v>
      </c>
    </row>
    <row r="10" spans="1:20" ht="13.5" customHeight="1">
      <c r="A10" s="2141"/>
      <c r="B10" s="2117"/>
      <c r="C10" s="2117"/>
      <c r="D10" s="342"/>
      <c r="E10" s="2149" t="s">
        <v>2353</v>
      </c>
      <c r="F10" s="2150"/>
      <c r="G10" s="2151" t="e">
        <f>+G9/$S$9</f>
        <v>#DIV/0!</v>
      </c>
      <c r="H10" s="2151" t="e">
        <f t="shared" ref="H10:S10" si="0">+H9/$S$9</f>
        <v>#DIV/0!</v>
      </c>
      <c r="I10" s="2151" t="e">
        <f t="shared" si="0"/>
        <v>#DIV/0!</v>
      </c>
      <c r="J10" s="2151" t="e">
        <f t="shared" si="0"/>
        <v>#DIV/0!</v>
      </c>
      <c r="K10" s="3450" t="e">
        <f t="shared" si="0"/>
        <v>#DIV/0!</v>
      </c>
      <c r="L10" s="2151" t="e">
        <f t="shared" si="0"/>
        <v>#DIV/0!</v>
      </c>
      <c r="M10" s="2151" t="e">
        <f t="shared" si="0"/>
        <v>#DIV/0!</v>
      </c>
      <c r="N10" s="2151" t="e">
        <f t="shared" si="0"/>
        <v>#DIV/0!</v>
      </c>
      <c r="O10" s="2151" t="e">
        <f t="shared" si="0"/>
        <v>#DIV/0!</v>
      </c>
      <c r="P10" s="2151" t="e">
        <f t="shared" si="0"/>
        <v>#DIV/0!</v>
      </c>
      <c r="Q10" s="2151" t="e">
        <f t="shared" si="0"/>
        <v>#DIV/0!</v>
      </c>
      <c r="R10" s="2151" t="e">
        <f t="shared" si="0"/>
        <v>#DIV/0!</v>
      </c>
      <c r="S10" s="2151" t="e">
        <f t="shared" si="0"/>
        <v>#DIV/0!</v>
      </c>
    </row>
    <row r="11" spans="1:20" ht="13.5" customHeight="1">
      <c r="A11" s="2141"/>
      <c r="B11" s="2117" t="s">
        <v>2351</v>
      </c>
      <c r="C11" s="2117" t="s">
        <v>1615</v>
      </c>
      <c r="D11" s="2152" t="str">
        <f>D9</f>
        <v>SGN Commerical Services</v>
      </c>
      <c r="E11" s="2116" t="s">
        <v>1696</v>
      </c>
      <c r="F11" s="2120" t="s">
        <v>88</v>
      </c>
      <c r="G11" s="2118"/>
      <c r="H11" s="2118"/>
      <c r="I11" s="2118"/>
      <c r="J11" s="2118"/>
      <c r="K11" s="3304"/>
      <c r="L11" s="2118"/>
      <c r="M11" s="2118"/>
      <c r="N11" s="2118"/>
      <c r="O11" s="2118"/>
      <c r="P11" s="2118"/>
      <c r="Q11" s="2118"/>
      <c r="R11" s="2118"/>
      <c r="S11" s="2118"/>
    </row>
    <row r="12" spans="1:20" ht="13.5" customHeight="1">
      <c r="A12" s="2141"/>
      <c r="B12" s="2117"/>
      <c r="C12" s="2117"/>
      <c r="D12" s="342"/>
      <c r="E12" s="2153" t="s">
        <v>2354</v>
      </c>
      <c r="F12" s="2154"/>
      <c r="G12" s="2155" t="e">
        <f>+G11/$S$11</f>
        <v>#DIV/0!</v>
      </c>
      <c r="H12" s="2155" t="e">
        <f t="shared" ref="H12:S12" si="1">+H11/$S$11</f>
        <v>#DIV/0!</v>
      </c>
      <c r="I12" s="2155" t="e">
        <f t="shared" si="1"/>
        <v>#DIV/0!</v>
      </c>
      <c r="J12" s="2155" t="e">
        <f t="shared" si="1"/>
        <v>#DIV/0!</v>
      </c>
      <c r="K12" s="2155" t="e">
        <f t="shared" si="1"/>
        <v>#DIV/0!</v>
      </c>
      <c r="L12" s="2155" t="e">
        <f t="shared" si="1"/>
        <v>#DIV/0!</v>
      </c>
      <c r="M12" s="2155" t="e">
        <f t="shared" si="1"/>
        <v>#DIV/0!</v>
      </c>
      <c r="N12" s="2155" t="e">
        <f t="shared" si="1"/>
        <v>#DIV/0!</v>
      </c>
      <c r="O12" s="2155" t="e">
        <f t="shared" si="1"/>
        <v>#DIV/0!</v>
      </c>
      <c r="P12" s="2155" t="e">
        <f t="shared" si="1"/>
        <v>#DIV/0!</v>
      </c>
      <c r="Q12" s="2155" t="e">
        <f t="shared" si="1"/>
        <v>#DIV/0!</v>
      </c>
      <c r="R12" s="2155" t="e">
        <f t="shared" si="1"/>
        <v>#DIV/0!</v>
      </c>
      <c r="S12" s="2155" t="e">
        <f t="shared" si="1"/>
        <v>#DIV/0!</v>
      </c>
    </row>
    <row r="13" spans="1:20" ht="13.5" customHeight="1">
      <c r="A13" s="2141"/>
      <c r="B13" s="2117"/>
      <c r="C13" s="2117"/>
      <c r="D13" s="342"/>
      <c r="E13" s="2116" t="s">
        <v>2355</v>
      </c>
      <c r="F13" s="2120" t="s">
        <v>88</v>
      </c>
      <c r="G13" s="2148">
        <f>G9-G11</f>
        <v>0</v>
      </c>
      <c r="H13" s="2148">
        <f t="shared" ref="H13:S13" si="2">H9-H11</f>
        <v>0</v>
      </c>
      <c r="I13" s="2148">
        <f t="shared" si="2"/>
        <v>0</v>
      </c>
      <c r="J13" s="2148">
        <f t="shared" si="2"/>
        <v>0</v>
      </c>
      <c r="K13" s="2148">
        <f t="shared" si="2"/>
        <v>0</v>
      </c>
      <c r="L13" s="2148">
        <f t="shared" si="2"/>
        <v>0</v>
      </c>
      <c r="M13" s="2148">
        <f t="shared" si="2"/>
        <v>0</v>
      </c>
      <c r="N13" s="2148">
        <f t="shared" si="2"/>
        <v>0</v>
      </c>
      <c r="O13" s="2148">
        <f t="shared" si="2"/>
        <v>0</v>
      </c>
      <c r="P13" s="2148">
        <f t="shared" si="2"/>
        <v>0</v>
      </c>
      <c r="Q13" s="2148">
        <f t="shared" si="2"/>
        <v>0</v>
      </c>
      <c r="R13" s="2148">
        <f t="shared" si="2"/>
        <v>0</v>
      </c>
      <c r="S13" s="2148">
        <f t="shared" si="2"/>
        <v>0</v>
      </c>
    </row>
    <row r="14" spans="1:20" ht="13.5" customHeight="1">
      <c r="A14" s="2141"/>
      <c r="B14" s="2117"/>
      <c r="C14" s="2117"/>
      <c r="D14" s="342"/>
      <c r="E14" s="2156" t="s">
        <v>2356</v>
      </c>
      <c r="F14" s="2157"/>
      <c r="G14" s="2158" t="e">
        <f>+G13/$S$13</f>
        <v>#DIV/0!</v>
      </c>
      <c r="H14" s="2158" t="e">
        <f t="shared" ref="H14:S14" si="3">+H13/$S$13</f>
        <v>#DIV/0!</v>
      </c>
      <c r="I14" s="2158" t="e">
        <f t="shared" si="3"/>
        <v>#DIV/0!</v>
      </c>
      <c r="J14" s="2158" t="e">
        <f t="shared" si="3"/>
        <v>#DIV/0!</v>
      </c>
      <c r="K14" s="3404" t="e">
        <f t="shared" si="3"/>
        <v>#DIV/0!</v>
      </c>
      <c r="L14" s="2158" t="e">
        <f t="shared" si="3"/>
        <v>#DIV/0!</v>
      </c>
      <c r="M14" s="2158" t="e">
        <f t="shared" si="3"/>
        <v>#DIV/0!</v>
      </c>
      <c r="N14" s="2158" t="e">
        <f t="shared" si="3"/>
        <v>#DIV/0!</v>
      </c>
      <c r="O14" s="2158" t="e">
        <f t="shared" si="3"/>
        <v>#DIV/0!</v>
      </c>
      <c r="P14" s="2158" t="e">
        <f t="shared" si="3"/>
        <v>#DIV/0!</v>
      </c>
      <c r="Q14" s="2158" t="e">
        <f t="shared" si="3"/>
        <v>#DIV/0!</v>
      </c>
      <c r="R14" s="2158" t="e">
        <f t="shared" si="3"/>
        <v>#DIV/0!</v>
      </c>
      <c r="S14" s="2158" t="e">
        <f t="shared" si="3"/>
        <v>#DIV/0!</v>
      </c>
      <c r="T14" s="340"/>
    </row>
    <row r="15" spans="1:20" ht="13.5" customHeight="1">
      <c r="A15" s="2141"/>
      <c r="B15" s="2117"/>
      <c r="C15" s="2117"/>
      <c r="D15" s="341"/>
      <c r="E15" s="2159" t="s">
        <v>2357</v>
      </c>
      <c r="F15" s="2154"/>
      <c r="G15" s="2160" t="e">
        <f>+G13/G9</f>
        <v>#DIV/0!</v>
      </c>
      <c r="H15" s="2160" t="e">
        <f t="shared" ref="H15:S15" si="4">+H13/H9</f>
        <v>#DIV/0!</v>
      </c>
      <c r="I15" s="2160" t="e">
        <f t="shared" si="4"/>
        <v>#DIV/0!</v>
      </c>
      <c r="J15" s="2160" t="e">
        <f t="shared" si="4"/>
        <v>#DIV/0!</v>
      </c>
      <c r="K15" s="3405" t="e">
        <f t="shared" si="4"/>
        <v>#DIV/0!</v>
      </c>
      <c r="L15" s="2160" t="e">
        <f t="shared" si="4"/>
        <v>#DIV/0!</v>
      </c>
      <c r="M15" s="2160" t="e">
        <f t="shared" si="4"/>
        <v>#DIV/0!</v>
      </c>
      <c r="N15" s="2160" t="e">
        <f t="shared" si="4"/>
        <v>#DIV/0!</v>
      </c>
      <c r="O15" s="2160" t="e">
        <f t="shared" si="4"/>
        <v>#DIV/0!</v>
      </c>
      <c r="P15" s="2160" t="e">
        <f t="shared" si="4"/>
        <v>#DIV/0!</v>
      </c>
      <c r="Q15" s="2160" t="e">
        <f t="shared" si="4"/>
        <v>#DIV/0!</v>
      </c>
      <c r="R15" s="2160" t="e">
        <f t="shared" si="4"/>
        <v>#DIV/0!</v>
      </c>
      <c r="S15" s="2160" t="e">
        <f t="shared" si="4"/>
        <v>#DIV/0!</v>
      </c>
    </row>
    <row r="16" spans="1:20">
      <c r="A16" s="2141"/>
      <c r="B16" s="2117" t="s">
        <v>2351</v>
      </c>
      <c r="C16" s="2117" t="s">
        <v>1615</v>
      </c>
      <c r="D16" s="2118" t="s">
        <v>2885</v>
      </c>
      <c r="E16" s="2116" t="s">
        <v>2352</v>
      </c>
      <c r="F16" s="2120" t="s">
        <v>88</v>
      </c>
      <c r="G16" s="2118"/>
      <c r="H16" s="2118"/>
      <c r="I16" s="2118"/>
      <c r="J16" s="2118"/>
      <c r="K16" s="2118"/>
      <c r="L16" s="2118"/>
      <c r="M16" s="2118"/>
      <c r="N16" s="2118"/>
      <c r="O16" s="2118"/>
      <c r="P16" s="2118"/>
      <c r="Q16" s="2118"/>
      <c r="R16" s="2118"/>
      <c r="S16" s="2118"/>
    </row>
    <row r="17" spans="1:20">
      <c r="A17" s="2141"/>
      <c r="B17" s="2117"/>
      <c r="C17" s="2117"/>
      <c r="D17" s="342"/>
      <c r="E17" s="2149" t="s">
        <v>2353</v>
      </c>
      <c r="F17" s="2150"/>
      <c r="G17" s="2161" t="e">
        <f>+G16/$S$16</f>
        <v>#DIV/0!</v>
      </c>
      <c r="H17" s="2161" t="e">
        <f t="shared" ref="H17:S17" si="5">+H16/$S$16</f>
        <v>#DIV/0!</v>
      </c>
      <c r="I17" s="2161" t="e">
        <f t="shared" si="5"/>
        <v>#DIV/0!</v>
      </c>
      <c r="J17" s="2161" t="e">
        <f t="shared" si="5"/>
        <v>#DIV/0!</v>
      </c>
      <c r="K17" s="2161" t="e">
        <f t="shared" si="5"/>
        <v>#DIV/0!</v>
      </c>
      <c r="L17" s="2161" t="e">
        <f t="shared" si="5"/>
        <v>#DIV/0!</v>
      </c>
      <c r="M17" s="2161" t="e">
        <f t="shared" si="5"/>
        <v>#DIV/0!</v>
      </c>
      <c r="N17" s="2161" t="e">
        <f t="shared" si="5"/>
        <v>#DIV/0!</v>
      </c>
      <c r="O17" s="2161" t="e">
        <f t="shared" si="5"/>
        <v>#DIV/0!</v>
      </c>
      <c r="P17" s="2161" t="e">
        <f t="shared" si="5"/>
        <v>#DIV/0!</v>
      </c>
      <c r="Q17" s="2161" t="e">
        <f t="shared" si="5"/>
        <v>#DIV/0!</v>
      </c>
      <c r="R17" s="2161" t="e">
        <f t="shared" si="5"/>
        <v>#DIV/0!</v>
      </c>
      <c r="S17" s="2161" t="e">
        <f t="shared" si="5"/>
        <v>#DIV/0!</v>
      </c>
    </row>
    <row r="18" spans="1:20">
      <c r="A18" s="2141"/>
      <c r="B18" s="2117" t="s">
        <v>2351</v>
      </c>
      <c r="C18" s="2117" t="s">
        <v>1615</v>
      </c>
      <c r="D18" s="2152" t="str">
        <f>D16</f>
        <v>Related Party 2</v>
      </c>
      <c r="E18" s="2116" t="s">
        <v>1696</v>
      </c>
      <c r="F18" s="2120" t="s">
        <v>88</v>
      </c>
      <c r="G18" s="2118"/>
      <c r="H18" s="2118"/>
      <c r="I18" s="2118"/>
      <c r="J18" s="2118"/>
      <c r="K18" s="2118"/>
      <c r="L18" s="2118"/>
      <c r="M18" s="2118"/>
      <c r="N18" s="2118"/>
      <c r="O18" s="2118"/>
      <c r="P18" s="2118"/>
      <c r="Q18" s="2118"/>
      <c r="R18" s="2118"/>
      <c r="S18" s="2118"/>
    </row>
    <row r="19" spans="1:20">
      <c r="A19" s="2141"/>
      <c r="B19" s="2117"/>
      <c r="C19" s="2117"/>
      <c r="D19" s="342"/>
      <c r="E19" s="2153" t="s">
        <v>2354</v>
      </c>
      <c r="F19" s="2154"/>
      <c r="G19" s="2155" t="e">
        <f>+G18/$S$18</f>
        <v>#DIV/0!</v>
      </c>
      <c r="H19" s="2155" t="e">
        <f t="shared" ref="H19:S19" si="6">+H18/$S$18</f>
        <v>#DIV/0!</v>
      </c>
      <c r="I19" s="2155" t="e">
        <f t="shared" si="6"/>
        <v>#DIV/0!</v>
      </c>
      <c r="J19" s="2155" t="e">
        <f t="shared" si="6"/>
        <v>#DIV/0!</v>
      </c>
      <c r="K19" s="2155" t="e">
        <f t="shared" si="6"/>
        <v>#DIV/0!</v>
      </c>
      <c r="L19" s="2155" t="e">
        <f t="shared" si="6"/>
        <v>#DIV/0!</v>
      </c>
      <c r="M19" s="2155" t="e">
        <f t="shared" si="6"/>
        <v>#DIV/0!</v>
      </c>
      <c r="N19" s="2155" t="e">
        <f t="shared" si="6"/>
        <v>#DIV/0!</v>
      </c>
      <c r="O19" s="2155" t="e">
        <f t="shared" si="6"/>
        <v>#DIV/0!</v>
      </c>
      <c r="P19" s="2155" t="e">
        <f t="shared" si="6"/>
        <v>#DIV/0!</v>
      </c>
      <c r="Q19" s="2155" t="e">
        <f t="shared" si="6"/>
        <v>#DIV/0!</v>
      </c>
      <c r="R19" s="2155" t="e">
        <f t="shared" si="6"/>
        <v>#DIV/0!</v>
      </c>
      <c r="S19" s="2155" t="e">
        <f t="shared" si="6"/>
        <v>#DIV/0!</v>
      </c>
    </row>
    <row r="20" spans="1:20">
      <c r="A20" s="2141"/>
      <c r="B20" s="2117"/>
      <c r="C20" s="2117"/>
      <c r="D20" s="342"/>
      <c r="E20" s="2116" t="s">
        <v>2355</v>
      </c>
      <c r="F20" s="2120" t="s">
        <v>88</v>
      </c>
      <c r="G20" s="2148">
        <f>G16-G18</f>
        <v>0</v>
      </c>
      <c r="H20" s="2148">
        <f t="shared" ref="H20:S20" si="7">H16-H18</f>
        <v>0</v>
      </c>
      <c r="I20" s="2148">
        <f t="shared" si="7"/>
        <v>0</v>
      </c>
      <c r="J20" s="2148">
        <f t="shared" si="7"/>
        <v>0</v>
      </c>
      <c r="K20" s="2148">
        <f t="shared" si="7"/>
        <v>0</v>
      </c>
      <c r="L20" s="2148">
        <f t="shared" si="7"/>
        <v>0</v>
      </c>
      <c r="M20" s="2148">
        <f t="shared" si="7"/>
        <v>0</v>
      </c>
      <c r="N20" s="2148">
        <f t="shared" si="7"/>
        <v>0</v>
      </c>
      <c r="O20" s="2148">
        <f t="shared" si="7"/>
        <v>0</v>
      </c>
      <c r="P20" s="2148">
        <f t="shared" si="7"/>
        <v>0</v>
      </c>
      <c r="Q20" s="2148">
        <f t="shared" si="7"/>
        <v>0</v>
      </c>
      <c r="R20" s="2148">
        <f t="shared" si="7"/>
        <v>0</v>
      </c>
      <c r="S20" s="2148">
        <f t="shared" si="7"/>
        <v>0</v>
      </c>
      <c r="T20" s="340"/>
    </row>
    <row r="21" spans="1:20">
      <c r="A21" s="2141"/>
      <c r="B21" s="2117"/>
      <c r="C21" s="2117"/>
      <c r="D21" s="342"/>
      <c r="E21" s="2156" t="s">
        <v>2356</v>
      </c>
      <c r="F21" s="2157"/>
      <c r="G21" s="2158" t="e">
        <f>+G20/$S$20</f>
        <v>#DIV/0!</v>
      </c>
      <c r="H21" s="2158" t="e">
        <f t="shared" ref="H21:S21" si="8">+H20/$S$20</f>
        <v>#DIV/0!</v>
      </c>
      <c r="I21" s="2158" t="e">
        <f t="shared" si="8"/>
        <v>#DIV/0!</v>
      </c>
      <c r="J21" s="2158" t="e">
        <f t="shared" si="8"/>
        <v>#DIV/0!</v>
      </c>
      <c r="K21" s="2158" t="e">
        <f t="shared" si="8"/>
        <v>#DIV/0!</v>
      </c>
      <c r="L21" s="2158" t="e">
        <f t="shared" si="8"/>
        <v>#DIV/0!</v>
      </c>
      <c r="M21" s="2158" t="e">
        <f t="shared" si="8"/>
        <v>#DIV/0!</v>
      </c>
      <c r="N21" s="2158" t="e">
        <f t="shared" si="8"/>
        <v>#DIV/0!</v>
      </c>
      <c r="O21" s="2158" t="e">
        <f t="shared" si="8"/>
        <v>#DIV/0!</v>
      </c>
      <c r="P21" s="2158" t="e">
        <f t="shared" si="8"/>
        <v>#DIV/0!</v>
      </c>
      <c r="Q21" s="2158" t="e">
        <f t="shared" si="8"/>
        <v>#DIV/0!</v>
      </c>
      <c r="R21" s="2158" t="e">
        <f t="shared" si="8"/>
        <v>#DIV/0!</v>
      </c>
      <c r="S21" s="2158" t="e">
        <f t="shared" si="8"/>
        <v>#DIV/0!</v>
      </c>
    </row>
    <row r="22" spans="1:20">
      <c r="A22" s="2141"/>
      <c r="B22" s="2117"/>
      <c r="C22" s="2117"/>
      <c r="D22" s="341"/>
      <c r="E22" s="2159" t="s">
        <v>2357</v>
      </c>
      <c r="F22" s="2154"/>
      <c r="G22" s="2162" t="e">
        <f>+G20/G16</f>
        <v>#DIV/0!</v>
      </c>
      <c r="H22" s="2162" t="e">
        <f t="shared" ref="H22:S22" si="9">+H20/H16</f>
        <v>#DIV/0!</v>
      </c>
      <c r="I22" s="2162" t="e">
        <f t="shared" si="9"/>
        <v>#DIV/0!</v>
      </c>
      <c r="J22" s="2162" t="e">
        <f t="shared" si="9"/>
        <v>#DIV/0!</v>
      </c>
      <c r="K22" s="2162" t="e">
        <f t="shared" si="9"/>
        <v>#DIV/0!</v>
      </c>
      <c r="L22" s="2162" t="e">
        <f t="shared" si="9"/>
        <v>#DIV/0!</v>
      </c>
      <c r="M22" s="2162" t="e">
        <f t="shared" si="9"/>
        <v>#DIV/0!</v>
      </c>
      <c r="N22" s="2162" t="e">
        <f t="shared" si="9"/>
        <v>#DIV/0!</v>
      </c>
      <c r="O22" s="2162" t="e">
        <f t="shared" si="9"/>
        <v>#DIV/0!</v>
      </c>
      <c r="P22" s="2162" t="e">
        <f t="shared" si="9"/>
        <v>#DIV/0!</v>
      </c>
      <c r="Q22" s="2162" t="e">
        <f t="shared" si="9"/>
        <v>#DIV/0!</v>
      </c>
      <c r="R22" s="2162" t="e">
        <f t="shared" si="9"/>
        <v>#DIV/0!</v>
      </c>
      <c r="S22" s="2162" t="e">
        <f t="shared" si="9"/>
        <v>#DIV/0!</v>
      </c>
    </row>
    <row r="23" spans="1:20">
      <c r="A23" s="2141"/>
      <c r="B23" s="2117" t="s">
        <v>2351</v>
      </c>
      <c r="C23" s="2117" t="s">
        <v>1615</v>
      </c>
      <c r="D23" s="2118" t="s">
        <v>2886</v>
      </c>
      <c r="E23" s="2116" t="s">
        <v>2352</v>
      </c>
      <c r="F23" s="2120" t="s">
        <v>88</v>
      </c>
      <c r="G23" s="2118"/>
      <c r="H23" s="2118"/>
      <c r="I23" s="2118"/>
      <c r="J23" s="2118"/>
      <c r="K23" s="2118"/>
      <c r="L23" s="2118"/>
      <c r="M23" s="2118"/>
      <c r="N23" s="2118"/>
      <c r="O23" s="2118"/>
      <c r="P23" s="2118"/>
      <c r="Q23" s="2118"/>
      <c r="R23" s="2118"/>
      <c r="S23" s="2118"/>
    </row>
    <row r="24" spans="1:20">
      <c r="A24" s="2141"/>
      <c r="B24" s="2117"/>
      <c r="C24" s="2117"/>
      <c r="D24" s="342"/>
      <c r="E24" s="2149" t="s">
        <v>2353</v>
      </c>
      <c r="F24" s="2150"/>
      <c r="G24" s="2161" t="e">
        <f>+G23/$S$23</f>
        <v>#DIV/0!</v>
      </c>
      <c r="H24" s="2161" t="e">
        <f t="shared" ref="H24:S24" si="10">+H23/$S$23</f>
        <v>#DIV/0!</v>
      </c>
      <c r="I24" s="2161" t="e">
        <f t="shared" si="10"/>
        <v>#DIV/0!</v>
      </c>
      <c r="J24" s="2161" t="e">
        <f t="shared" si="10"/>
        <v>#DIV/0!</v>
      </c>
      <c r="K24" s="2161" t="e">
        <f t="shared" si="10"/>
        <v>#DIV/0!</v>
      </c>
      <c r="L24" s="2161" t="e">
        <f t="shared" si="10"/>
        <v>#DIV/0!</v>
      </c>
      <c r="M24" s="2161" t="e">
        <f t="shared" si="10"/>
        <v>#DIV/0!</v>
      </c>
      <c r="N24" s="2161" t="e">
        <f t="shared" si="10"/>
        <v>#DIV/0!</v>
      </c>
      <c r="O24" s="2161" t="e">
        <f t="shared" si="10"/>
        <v>#DIV/0!</v>
      </c>
      <c r="P24" s="2161" t="e">
        <f t="shared" si="10"/>
        <v>#DIV/0!</v>
      </c>
      <c r="Q24" s="2161" t="e">
        <f t="shared" si="10"/>
        <v>#DIV/0!</v>
      </c>
      <c r="R24" s="2161" t="e">
        <f t="shared" si="10"/>
        <v>#DIV/0!</v>
      </c>
      <c r="S24" s="2161" t="e">
        <f t="shared" si="10"/>
        <v>#DIV/0!</v>
      </c>
    </row>
    <row r="25" spans="1:20">
      <c r="A25" s="2141"/>
      <c r="B25" s="2117" t="s">
        <v>2351</v>
      </c>
      <c r="C25" s="2117" t="s">
        <v>1615</v>
      </c>
      <c r="D25" s="2152" t="str">
        <f>D23</f>
        <v>Related Party 3</v>
      </c>
      <c r="E25" s="2116" t="s">
        <v>1696</v>
      </c>
      <c r="F25" s="2120" t="s">
        <v>88</v>
      </c>
      <c r="G25" s="2118"/>
      <c r="H25" s="2118"/>
      <c r="I25" s="2118"/>
      <c r="J25" s="2118"/>
      <c r="K25" s="2118"/>
      <c r="L25" s="2118"/>
      <c r="M25" s="2118"/>
      <c r="N25" s="2118"/>
      <c r="O25" s="2118"/>
      <c r="P25" s="2118"/>
      <c r="Q25" s="2118"/>
      <c r="R25" s="2118"/>
      <c r="S25" s="2118"/>
    </row>
    <row r="26" spans="1:20">
      <c r="A26" s="2141"/>
      <c r="B26" s="2117"/>
      <c r="C26" s="2117"/>
      <c r="D26" s="342"/>
      <c r="E26" s="2153" t="s">
        <v>2354</v>
      </c>
      <c r="F26" s="2154"/>
      <c r="G26" s="2155" t="e">
        <f>+G25/$S$25</f>
        <v>#DIV/0!</v>
      </c>
      <c r="H26" s="2155" t="e">
        <f t="shared" ref="H26:S26" si="11">+H25/$S$25</f>
        <v>#DIV/0!</v>
      </c>
      <c r="I26" s="2155" t="e">
        <f t="shared" si="11"/>
        <v>#DIV/0!</v>
      </c>
      <c r="J26" s="2155" t="e">
        <f t="shared" si="11"/>
        <v>#DIV/0!</v>
      </c>
      <c r="K26" s="2155" t="e">
        <f t="shared" si="11"/>
        <v>#DIV/0!</v>
      </c>
      <c r="L26" s="2155" t="e">
        <f t="shared" si="11"/>
        <v>#DIV/0!</v>
      </c>
      <c r="M26" s="2155" t="e">
        <f t="shared" si="11"/>
        <v>#DIV/0!</v>
      </c>
      <c r="N26" s="2155" t="e">
        <f t="shared" si="11"/>
        <v>#DIV/0!</v>
      </c>
      <c r="O26" s="2155" t="e">
        <f t="shared" si="11"/>
        <v>#DIV/0!</v>
      </c>
      <c r="P26" s="2155" t="e">
        <f t="shared" si="11"/>
        <v>#DIV/0!</v>
      </c>
      <c r="Q26" s="2155" t="e">
        <f t="shared" si="11"/>
        <v>#DIV/0!</v>
      </c>
      <c r="R26" s="2155" t="e">
        <f t="shared" si="11"/>
        <v>#DIV/0!</v>
      </c>
      <c r="S26" s="2155" t="e">
        <f t="shared" si="11"/>
        <v>#DIV/0!</v>
      </c>
      <c r="T26" s="340"/>
    </row>
    <row r="27" spans="1:20">
      <c r="A27" s="2141"/>
      <c r="B27" s="2117"/>
      <c r="C27" s="2117"/>
      <c r="D27" s="342"/>
      <c r="E27" s="2116" t="s">
        <v>2355</v>
      </c>
      <c r="F27" s="2120" t="s">
        <v>88</v>
      </c>
      <c r="G27" s="2148">
        <f>G23-G25</f>
        <v>0</v>
      </c>
      <c r="H27" s="2148">
        <f t="shared" ref="H27:S27" si="12">H23-H25</f>
        <v>0</v>
      </c>
      <c r="I27" s="2148">
        <f t="shared" si="12"/>
        <v>0</v>
      </c>
      <c r="J27" s="2148">
        <f t="shared" si="12"/>
        <v>0</v>
      </c>
      <c r="K27" s="2148">
        <f t="shared" si="12"/>
        <v>0</v>
      </c>
      <c r="L27" s="2148">
        <f t="shared" si="12"/>
        <v>0</v>
      </c>
      <c r="M27" s="2148">
        <f t="shared" si="12"/>
        <v>0</v>
      </c>
      <c r="N27" s="2148">
        <f t="shared" si="12"/>
        <v>0</v>
      </c>
      <c r="O27" s="2148">
        <f t="shared" si="12"/>
        <v>0</v>
      </c>
      <c r="P27" s="2148">
        <f t="shared" si="12"/>
        <v>0</v>
      </c>
      <c r="Q27" s="2148">
        <f t="shared" si="12"/>
        <v>0</v>
      </c>
      <c r="R27" s="2148">
        <f t="shared" si="12"/>
        <v>0</v>
      </c>
      <c r="S27" s="2148">
        <f t="shared" si="12"/>
        <v>0</v>
      </c>
    </row>
    <row r="28" spans="1:20">
      <c r="A28" s="2141"/>
      <c r="B28" s="2117"/>
      <c r="C28" s="2117"/>
      <c r="D28" s="342"/>
      <c r="E28" s="2156" t="s">
        <v>2356</v>
      </c>
      <c r="F28" s="2157"/>
      <c r="G28" s="2158" t="e">
        <f>+G27/$S$27</f>
        <v>#DIV/0!</v>
      </c>
      <c r="H28" s="2158" t="e">
        <f t="shared" ref="H28:S28" si="13">+H27/$S$27</f>
        <v>#DIV/0!</v>
      </c>
      <c r="I28" s="2158" t="e">
        <f t="shared" si="13"/>
        <v>#DIV/0!</v>
      </c>
      <c r="J28" s="2158" t="e">
        <f t="shared" si="13"/>
        <v>#DIV/0!</v>
      </c>
      <c r="K28" s="2158" t="e">
        <f t="shared" si="13"/>
        <v>#DIV/0!</v>
      </c>
      <c r="L28" s="2158" t="e">
        <f t="shared" si="13"/>
        <v>#DIV/0!</v>
      </c>
      <c r="M28" s="2158" t="e">
        <f t="shared" si="13"/>
        <v>#DIV/0!</v>
      </c>
      <c r="N28" s="2158" t="e">
        <f t="shared" si="13"/>
        <v>#DIV/0!</v>
      </c>
      <c r="O28" s="2158" t="e">
        <f t="shared" si="13"/>
        <v>#DIV/0!</v>
      </c>
      <c r="P28" s="2158" t="e">
        <f t="shared" si="13"/>
        <v>#DIV/0!</v>
      </c>
      <c r="Q28" s="2158" t="e">
        <f t="shared" si="13"/>
        <v>#DIV/0!</v>
      </c>
      <c r="R28" s="2158" t="e">
        <f t="shared" si="13"/>
        <v>#DIV/0!</v>
      </c>
      <c r="S28" s="2158" t="e">
        <f t="shared" si="13"/>
        <v>#DIV/0!</v>
      </c>
    </row>
    <row r="29" spans="1:20">
      <c r="A29" s="2141"/>
      <c r="B29" s="2117"/>
      <c r="C29" s="2117"/>
      <c r="D29" s="341"/>
      <c r="E29" s="2159" t="s">
        <v>2357</v>
      </c>
      <c r="F29" s="2154"/>
      <c r="G29" s="2162" t="e">
        <f>+G27/G23</f>
        <v>#DIV/0!</v>
      </c>
      <c r="H29" s="2162" t="e">
        <f t="shared" ref="H29:S29" si="14">+H27/H23</f>
        <v>#DIV/0!</v>
      </c>
      <c r="I29" s="2162" t="e">
        <f t="shared" si="14"/>
        <v>#DIV/0!</v>
      </c>
      <c r="J29" s="2162" t="e">
        <f t="shared" si="14"/>
        <v>#DIV/0!</v>
      </c>
      <c r="K29" s="2162" t="e">
        <f t="shared" si="14"/>
        <v>#DIV/0!</v>
      </c>
      <c r="L29" s="2162" t="e">
        <f t="shared" si="14"/>
        <v>#DIV/0!</v>
      </c>
      <c r="M29" s="2162" t="e">
        <f t="shared" si="14"/>
        <v>#DIV/0!</v>
      </c>
      <c r="N29" s="2162" t="e">
        <f t="shared" si="14"/>
        <v>#DIV/0!</v>
      </c>
      <c r="O29" s="2162" t="e">
        <f t="shared" si="14"/>
        <v>#DIV/0!</v>
      </c>
      <c r="P29" s="2162" t="e">
        <f t="shared" si="14"/>
        <v>#DIV/0!</v>
      </c>
      <c r="Q29" s="2162" t="e">
        <f t="shared" si="14"/>
        <v>#DIV/0!</v>
      </c>
      <c r="R29" s="2162" t="e">
        <f t="shared" si="14"/>
        <v>#DIV/0!</v>
      </c>
      <c r="S29" s="2162" t="e">
        <f t="shared" si="14"/>
        <v>#DIV/0!</v>
      </c>
    </row>
    <row r="30" spans="1:20">
      <c r="A30" s="2141"/>
      <c r="B30" s="2117" t="s">
        <v>2351</v>
      </c>
      <c r="C30" s="2117" t="s">
        <v>1615</v>
      </c>
      <c r="D30" s="2118" t="s">
        <v>2887</v>
      </c>
      <c r="E30" s="2116" t="s">
        <v>2352</v>
      </c>
      <c r="F30" s="2120" t="s">
        <v>88</v>
      </c>
      <c r="G30" s="2118"/>
      <c r="H30" s="2118"/>
      <c r="I30" s="2118"/>
      <c r="J30" s="2118"/>
      <c r="K30" s="2118"/>
      <c r="L30" s="2118"/>
      <c r="M30" s="2118"/>
      <c r="N30" s="2118"/>
      <c r="O30" s="2118"/>
      <c r="P30" s="2118"/>
      <c r="Q30" s="2118"/>
      <c r="R30" s="2118"/>
      <c r="S30" s="2118"/>
    </row>
    <row r="31" spans="1:20">
      <c r="A31" s="2141"/>
      <c r="B31" s="2117"/>
      <c r="C31" s="2117"/>
      <c r="D31" s="342"/>
      <c r="E31" s="2149" t="s">
        <v>2353</v>
      </c>
      <c r="F31" s="2150"/>
      <c r="G31" s="2161" t="e">
        <f>+G30/$S$30</f>
        <v>#DIV/0!</v>
      </c>
      <c r="H31" s="2161" t="e">
        <f t="shared" ref="H31:S31" si="15">+H30/$S$30</f>
        <v>#DIV/0!</v>
      </c>
      <c r="I31" s="2161" t="e">
        <f t="shared" si="15"/>
        <v>#DIV/0!</v>
      </c>
      <c r="J31" s="2161" t="e">
        <f t="shared" si="15"/>
        <v>#DIV/0!</v>
      </c>
      <c r="K31" s="2161" t="e">
        <f t="shared" si="15"/>
        <v>#DIV/0!</v>
      </c>
      <c r="L31" s="2161" t="e">
        <f t="shared" si="15"/>
        <v>#DIV/0!</v>
      </c>
      <c r="M31" s="2161" t="e">
        <f t="shared" si="15"/>
        <v>#DIV/0!</v>
      </c>
      <c r="N31" s="2161" t="e">
        <f t="shared" si="15"/>
        <v>#DIV/0!</v>
      </c>
      <c r="O31" s="2161" t="e">
        <f t="shared" si="15"/>
        <v>#DIV/0!</v>
      </c>
      <c r="P31" s="2161" t="e">
        <f t="shared" si="15"/>
        <v>#DIV/0!</v>
      </c>
      <c r="Q31" s="2161" t="e">
        <f t="shared" si="15"/>
        <v>#DIV/0!</v>
      </c>
      <c r="R31" s="2161" t="e">
        <f t="shared" si="15"/>
        <v>#DIV/0!</v>
      </c>
      <c r="S31" s="2161" t="e">
        <f t="shared" si="15"/>
        <v>#DIV/0!</v>
      </c>
    </row>
    <row r="32" spans="1:20">
      <c r="A32" s="2141"/>
      <c r="B32" s="2117" t="s">
        <v>2351</v>
      </c>
      <c r="C32" s="2117" t="s">
        <v>1615</v>
      </c>
      <c r="D32" s="2152" t="str">
        <f>D30</f>
        <v>Related Party 4</v>
      </c>
      <c r="E32" s="2116" t="s">
        <v>1696</v>
      </c>
      <c r="F32" s="2120" t="s">
        <v>88</v>
      </c>
      <c r="G32" s="2118"/>
      <c r="H32" s="2118"/>
      <c r="I32" s="2118"/>
      <c r="J32" s="2118"/>
      <c r="K32" s="2118"/>
      <c r="L32" s="2118"/>
      <c r="M32" s="2118"/>
      <c r="N32" s="2118"/>
      <c r="O32" s="2118"/>
      <c r="P32" s="2118"/>
      <c r="Q32" s="2118"/>
      <c r="R32" s="2118"/>
      <c r="S32" s="2118"/>
      <c r="T32" s="340"/>
    </row>
    <row r="33" spans="1:20">
      <c r="A33" s="2141"/>
      <c r="B33" s="2117"/>
      <c r="C33" s="2117"/>
      <c r="D33" s="342"/>
      <c r="E33" s="2153" t="s">
        <v>2354</v>
      </c>
      <c r="F33" s="2154"/>
      <c r="G33" s="2155" t="e">
        <f>+G32/$S$32</f>
        <v>#DIV/0!</v>
      </c>
      <c r="H33" s="2155" t="e">
        <f t="shared" ref="H33:S33" si="16">+H32/$S$32</f>
        <v>#DIV/0!</v>
      </c>
      <c r="I33" s="2155" t="e">
        <f t="shared" si="16"/>
        <v>#DIV/0!</v>
      </c>
      <c r="J33" s="2155" t="e">
        <f t="shared" si="16"/>
        <v>#DIV/0!</v>
      </c>
      <c r="K33" s="2155" t="e">
        <f t="shared" si="16"/>
        <v>#DIV/0!</v>
      </c>
      <c r="L33" s="2155" t="e">
        <f t="shared" si="16"/>
        <v>#DIV/0!</v>
      </c>
      <c r="M33" s="2155" t="e">
        <f t="shared" si="16"/>
        <v>#DIV/0!</v>
      </c>
      <c r="N33" s="2155" t="e">
        <f t="shared" si="16"/>
        <v>#DIV/0!</v>
      </c>
      <c r="O33" s="2155" t="e">
        <f t="shared" si="16"/>
        <v>#DIV/0!</v>
      </c>
      <c r="P33" s="2155" t="e">
        <f t="shared" si="16"/>
        <v>#DIV/0!</v>
      </c>
      <c r="Q33" s="2155" t="e">
        <f t="shared" si="16"/>
        <v>#DIV/0!</v>
      </c>
      <c r="R33" s="2155" t="e">
        <f t="shared" si="16"/>
        <v>#DIV/0!</v>
      </c>
      <c r="S33" s="2155" t="e">
        <f t="shared" si="16"/>
        <v>#DIV/0!</v>
      </c>
    </row>
    <row r="34" spans="1:20">
      <c r="A34" s="2141"/>
      <c r="B34" s="2117"/>
      <c r="C34" s="2117"/>
      <c r="D34" s="342"/>
      <c r="E34" s="2116" t="s">
        <v>2355</v>
      </c>
      <c r="F34" s="2120" t="s">
        <v>88</v>
      </c>
      <c r="G34" s="2148">
        <f>G30-G32</f>
        <v>0</v>
      </c>
      <c r="H34" s="2148">
        <f t="shared" ref="H34:S34" si="17">H30-H32</f>
        <v>0</v>
      </c>
      <c r="I34" s="2148">
        <f t="shared" si="17"/>
        <v>0</v>
      </c>
      <c r="J34" s="2148">
        <f t="shared" si="17"/>
        <v>0</v>
      </c>
      <c r="K34" s="2148">
        <f t="shared" si="17"/>
        <v>0</v>
      </c>
      <c r="L34" s="2148">
        <f t="shared" si="17"/>
        <v>0</v>
      </c>
      <c r="M34" s="2148">
        <f t="shared" si="17"/>
        <v>0</v>
      </c>
      <c r="N34" s="2148">
        <f t="shared" si="17"/>
        <v>0</v>
      </c>
      <c r="O34" s="2148">
        <f t="shared" si="17"/>
        <v>0</v>
      </c>
      <c r="P34" s="2148">
        <f t="shared" si="17"/>
        <v>0</v>
      </c>
      <c r="Q34" s="2148">
        <f t="shared" si="17"/>
        <v>0</v>
      </c>
      <c r="R34" s="2148">
        <f t="shared" si="17"/>
        <v>0</v>
      </c>
      <c r="S34" s="2148">
        <f t="shared" si="17"/>
        <v>0</v>
      </c>
    </row>
    <row r="35" spans="1:20">
      <c r="A35" s="2141"/>
      <c r="B35" s="2117"/>
      <c r="C35" s="2117"/>
      <c r="D35" s="342"/>
      <c r="E35" s="2156" t="s">
        <v>2356</v>
      </c>
      <c r="F35" s="2157"/>
      <c r="G35" s="2158" t="e">
        <f>+G34/$S$34</f>
        <v>#DIV/0!</v>
      </c>
      <c r="H35" s="2158" t="e">
        <f t="shared" ref="H35:S35" si="18">+H34/$S$34</f>
        <v>#DIV/0!</v>
      </c>
      <c r="I35" s="2158" t="e">
        <f t="shared" si="18"/>
        <v>#DIV/0!</v>
      </c>
      <c r="J35" s="2158" t="e">
        <f t="shared" si="18"/>
        <v>#DIV/0!</v>
      </c>
      <c r="K35" s="2158" t="e">
        <f t="shared" si="18"/>
        <v>#DIV/0!</v>
      </c>
      <c r="L35" s="2158" t="e">
        <f t="shared" si="18"/>
        <v>#DIV/0!</v>
      </c>
      <c r="M35" s="2158" t="e">
        <f t="shared" si="18"/>
        <v>#DIV/0!</v>
      </c>
      <c r="N35" s="2158" t="e">
        <f t="shared" si="18"/>
        <v>#DIV/0!</v>
      </c>
      <c r="O35" s="2158" t="e">
        <f t="shared" si="18"/>
        <v>#DIV/0!</v>
      </c>
      <c r="P35" s="2158" t="e">
        <f t="shared" si="18"/>
        <v>#DIV/0!</v>
      </c>
      <c r="Q35" s="2158" t="e">
        <f t="shared" si="18"/>
        <v>#DIV/0!</v>
      </c>
      <c r="R35" s="2158" t="e">
        <f t="shared" si="18"/>
        <v>#DIV/0!</v>
      </c>
      <c r="S35" s="2158" t="e">
        <f t="shared" si="18"/>
        <v>#DIV/0!</v>
      </c>
    </row>
    <row r="36" spans="1:20">
      <c r="A36" s="2141"/>
      <c r="B36" s="2117"/>
      <c r="C36" s="2117"/>
      <c r="D36" s="341"/>
      <c r="E36" s="2159" t="s">
        <v>2357</v>
      </c>
      <c r="F36" s="2154"/>
      <c r="G36" s="2162" t="e">
        <f>+G34/G30</f>
        <v>#DIV/0!</v>
      </c>
      <c r="H36" s="2162" t="e">
        <f t="shared" ref="H36:S36" si="19">+H34/H30</f>
        <v>#DIV/0!</v>
      </c>
      <c r="I36" s="2162" t="e">
        <f t="shared" si="19"/>
        <v>#DIV/0!</v>
      </c>
      <c r="J36" s="2162" t="e">
        <f t="shared" si="19"/>
        <v>#DIV/0!</v>
      </c>
      <c r="K36" s="2162" t="e">
        <f t="shared" si="19"/>
        <v>#DIV/0!</v>
      </c>
      <c r="L36" s="2162" t="e">
        <f t="shared" si="19"/>
        <v>#DIV/0!</v>
      </c>
      <c r="M36" s="2162" t="e">
        <f t="shared" si="19"/>
        <v>#DIV/0!</v>
      </c>
      <c r="N36" s="2162" t="e">
        <f t="shared" si="19"/>
        <v>#DIV/0!</v>
      </c>
      <c r="O36" s="2162" t="e">
        <f t="shared" si="19"/>
        <v>#DIV/0!</v>
      </c>
      <c r="P36" s="2162" t="e">
        <f t="shared" si="19"/>
        <v>#DIV/0!</v>
      </c>
      <c r="Q36" s="2162" t="e">
        <f t="shared" si="19"/>
        <v>#DIV/0!</v>
      </c>
      <c r="R36" s="2162" t="e">
        <f t="shared" si="19"/>
        <v>#DIV/0!</v>
      </c>
      <c r="S36" s="2162" t="e">
        <f t="shared" si="19"/>
        <v>#DIV/0!</v>
      </c>
    </row>
    <row r="37" spans="1:20">
      <c r="A37" s="2141"/>
      <c r="B37" s="2117" t="s">
        <v>2351</v>
      </c>
      <c r="C37" s="2117" t="s">
        <v>1615</v>
      </c>
      <c r="D37" s="2118" t="s">
        <v>2888</v>
      </c>
      <c r="E37" s="2116" t="s">
        <v>2352</v>
      </c>
      <c r="F37" s="2120" t="s">
        <v>88</v>
      </c>
      <c r="G37" s="2118"/>
      <c r="H37" s="2118"/>
      <c r="I37" s="2118"/>
      <c r="J37" s="2118"/>
      <c r="K37" s="2118"/>
      <c r="L37" s="2118"/>
      <c r="M37" s="2118"/>
      <c r="N37" s="2118"/>
      <c r="O37" s="2118"/>
      <c r="P37" s="2118"/>
      <c r="Q37" s="2118"/>
      <c r="R37" s="2118"/>
      <c r="S37" s="2118"/>
    </row>
    <row r="38" spans="1:20">
      <c r="A38" s="2141"/>
      <c r="B38" s="2117"/>
      <c r="C38" s="2117"/>
      <c r="D38" s="342"/>
      <c r="E38" s="2149" t="s">
        <v>2353</v>
      </c>
      <c r="F38" s="2150"/>
      <c r="G38" s="2161" t="e">
        <f>+G37/$S$37</f>
        <v>#DIV/0!</v>
      </c>
      <c r="H38" s="2161" t="e">
        <f t="shared" ref="H38:S38" si="20">+H37/$S$37</f>
        <v>#DIV/0!</v>
      </c>
      <c r="I38" s="2161" t="e">
        <f t="shared" si="20"/>
        <v>#DIV/0!</v>
      </c>
      <c r="J38" s="2161" t="e">
        <f t="shared" si="20"/>
        <v>#DIV/0!</v>
      </c>
      <c r="K38" s="2161" t="e">
        <f t="shared" si="20"/>
        <v>#DIV/0!</v>
      </c>
      <c r="L38" s="2161" t="e">
        <f t="shared" si="20"/>
        <v>#DIV/0!</v>
      </c>
      <c r="M38" s="2161" t="e">
        <f t="shared" si="20"/>
        <v>#DIV/0!</v>
      </c>
      <c r="N38" s="2161" t="e">
        <f t="shared" si="20"/>
        <v>#DIV/0!</v>
      </c>
      <c r="O38" s="2161" t="e">
        <f t="shared" si="20"/>
        <v>#DIV/0!</v>
      </c>
      <c r="P38" s="2161" t="e">
        <f t="shared" si="20"/>
        <v>#DIV/0!</v>
      </c>
      <c r="Q38" s="2161" t="e">
        <f t="shared" si="20"/>
        <v>#DIV/0!</v>
      </c>
      <c r="R38" s="2161" t="e">
        <f t="shared" si="20"/>
        <v>#DIV/0!</v>
      </c>
      <c r="S38" s="2161" t="e">
        <f t="shared" si="20"/>
        <v>#DIV/0!</v>
      </c>
    </row>
    <row r="39" spans="1:20">
      <c r="A39" s="2141"/>
      <c r="B39" s="2117" t="s">
        <v>2351</v>
      </c>
      <c r="C39" s="2117" t="s">
        <v>1615</v>
      </c>
      <c r="D39" s="2152" t="str">
        <f>D37</f>
        <v>Related Party 5</v>
      </c>
      <c r="E39" s="2116" t="s">
        <v>1696</v>
      </c>
      <c r="F39" s="2120" t="s">
        <v>88</v>
      </c>
      <c r="G39" s="2118"/>
      <c r="H39" s="2118"/>
      <c r="I39" s="2118"/>
      <c r="J39" s="2118"/>
      <c r="K39" s="2118"/>
      <c r="L39" s="2118"/>
      <c r="M39" s="2118"/>
      <c r="N39" s="2118"/>
      <c r="O39" s="2118"/>
      <c r="P39" s="2118"/>
      <c r="Q39" s="2118"/>
      <c r="R39" s="2118"/>
      <c r="S39" s="2118"/>
    </row>
    <row r="40" spans="1:20">
      <c r="A40" s="2141"/>
      <c r="B40" s="2117"/>
      <c r="C40" s="2117"/>
      <c r="D40" s="342"/>
      <c r="E40" s="2153" t="s">
        <v>2354</v>
      </c>
      <c r="F40" s="2154"/>
      <c r="G40" s="2155" t="e">
        <f>+G39/$S$39</f>
        <v>#DIV/0!</v>
      </c>
      <c r="H40" s="2155" t="e">
        <f t="shared" ref="H40:S40" si="21">+H39/$S$39</f>
        <v>#DIV/0!</v>
      </c>
      <c r="I40" s="2155" t="e">
        <f t="shared" si="21"/>
        <v>#DIV/0!</v>
      </c>
      <c r="J40" s="2155" t="e">
        <f t="shared" si="21"/>
        <v>#DIV/0!</v>
      </c>
      <c r="K40" s="2155" t="e">
        <f t="shared" si="21"/>
        <v>#DIV/0!</v>
      </c>
      <c r="L40" s="2155" t="e">
        <f t="shared" si="21"/>
        <v>#DIV/0!</v>
      </c>
      <c r="M40" s="2155" t="e">
        <f t="shared" si="21"/>
        <v>#DIV/0!</v>
      </c>
      <c r="N40" s="2155" t="e">
        <f t="shared" si="21"/>
        <v>#DIV/0!</v>
      </c>
      <c r="O40" s="2155" t="e">
        <f t="shared" si="21"/>
        <v>#DIV/0!</v>
      </c>
      <c r="P40" s="2155" t="e">
        <f t="shared" si="21"/>
        <v>#DIV/0!</v>
      </c>
      <c r="Q40" s="2155" t="e">
        <f t="shared" si="21"/>
        <v>#DIV/0!</v>
      </c>
      <c r="R40" s="2155" t="e">
        <f t="shared" si="21"/>
        <v>#DIV/0!</v>
      </c>
      <c r="S40" s="2155" t="e">
        <f t="shared" si="21"/>
        <v>#DIV/0!</v>
      </c>
    </row>
    <row r="41" spans="1:20">
      <c r="A41" s="2141"/>
      <c r="B41" s="2117"/>
      <c r="C41" s="2117"/>
      <c r="D41" s="342"/>
      <c r="E41" s="2116" t="s">
        <v>2355</v>
      </c>
      <c r="F41" s="2120" t="s">
        <v>88</v>
      </c>
      <c r="G41" s="2148">
        <f>G37-G39</f>
        <v>0</v>
      </c>
      <c r="H41" s="2148">
        <f t="shared" ref="H41:S41" si="22">H37-H39</f>
        <v>0</v>
      </c>
      <c r="I41" s="2148">
        <f t="shared" si="22"/>
        <v>0</v>
      </c>
      <c r="J41" s="2148">
        <f t="shared" si="22"/>
        <v>0</v>
      </c>
      <c r="K41" s="2148">
        <f t="shared" si="22"/>
        <v>0</v>
      </c>
      <c r="L41" s="2148">
        <f t="shared" si="22"/>
        <v>0</v>
      </c>
      <c r="M41" s="2148">
        <f t="shared" si="22"/>
        <v>0</v>
      </c>
      <c r="N41" s="2148">
        <f t="shared" si="22"/>
        <v>0</v>
      </c>
      <c r="O41" s="2148">
        <f t="shared" si="22"/>
        <v>0</v>
      </c>
      <c r="P41" s="2148">
        <f t="shared" si="22"/>
        <v>0</v>
      </c>
      <c r="Q41" s="2148">
        <f t="shared" si="22"/>
        <v>0</v>
      </c>
      <c r="R41" s="2148">
        <f t="shared" si="22"/>
        <v>0</v>
      </c>
      <c r="S41" s="2148">
        <f t="shared" si="22"/>
        <v>0</v>
      </c>
    </row>
    <row r="42" spans="1:20">
      <c r="A42" s="2141"/>
      <c r="B42" s="2117"/>
      <c r="C42" s="2117"/>
      <c r="D42" s="342"/>
      <c r="E42" s="2156" t="s">
        <v>2356</v>
      </c>
      <c r="F42" s="2157"/>
      <c r="G42" s="2158" t="e">
        <f>+G41/$S$41</f>
        <v>#DIV/0!</v>
      </c>
      <c r="H42" s="2158" t="e">
        <f t="shared" ref="H42:S42" si="23">+H41/$S$41</f>
        <v>#DIV/0!</v>
      </c>
      <c r="I42" s="2158" t="e">
        <f t="shared" si="23"/>
        <v>#DIV/0!</v>
      </c>
      <c r="J42" s="2158" t="e">
        <f t="shared" si="23"/>
        <v>#DIV/0!</v>
      </c>
      <c r="K42" s="2158" t="e">
        <f t="shared" si="23"/>
        <v>#DIV/0!</v>
      </c>
      <c r="L42" s="2158" t="e">
        <f t="shared" si="23"/>
        <v>#DIV/0!</v>
      </c>
      <c r="M42" s="2158" t="e">
        <f t="shared" si="23"/>
        <v>#DIV/0!</v>
      </c>
      <c r="N42" s="2158" t="e">
        <f t="shared" si="23"/>
        <v>#DIV/0!</v>
      </c>
      <c r="O42" s="2158" t="e">
        <f t="shared" si="23"/>
        <v>#DIV/0!</v>
      </c>
      <c r="P42" s="2158" t="e">
        <f t="shared" si="23"/>
        <v>#DIV/0!</v>
      </c>
      <c r="Q42" s="2158" t="e">
        <f t="shared" si="23"/>
        <v>#DIV/0!</v>
      </c>
      <c r="R42" s="2158" t="e">
        <f t="shared" si="23"/>
        <v>#DIV/0!</v>
      </c>
      <c r="S42" s="2158" t="e">
        <f t="shared" si="23"/>
        <v>#DIV/0!</v>
      </c>
      <c r="T42" s="340"/>
    </row>
    <row r="43" spans="1:20">
      <c r="A43" s="2141"/>
      <c r="B43" s="2117"/>
      <c r="C43" s="2117"/>
      <c r="D43" s="341"/>
      <c r="E43" s="2159" t="s">
        <v>2357</v>
      </c>
      <c r="F43" s="2154"/>
      <c r="G43" s="2162" t="e">
        <f>+G41/G37</f>
        <v>#DIV/0!</v>
      </c>
      <c r="H43" s="2162" t="e">
        <f t="shared" ref="H43:S43" si="24">+H41/H37</f>
        <v>#DIV/0!</v>
      </c>
      <c r="I43" s="2162" t="e">
        <f t="shared" si="24"/>
        <v>#DIV/0!</v>
      </c>
      <c r="J43" s="2162" t="e">
        <f t="shared" si="24"/>
        <v>#DIV/0!</v>
      </c>
      <c r="K43" s="2162" t="e">
        <f t="shared" si="24"/>
        <v>#DIV/0!</v>
      </c>
      <c r="L43" s="2162" t="e">
        <f t="shared" si="24"/>
        <v>#DIV/0!</v>
      </c>
      <c r="M43" s="2162" t="e">
        <f t="shared" si="24"/>
        <v>#DIV/0!</v>
      </c>
      <c r="N43" s="2162" t="e">
        <f t="shared" si="24"/>
        <v>#DIV/0!</v>
      </c>
      <c r="O43" s="2162" t="e">
        <f t="shared" si="24"/>
        <v>#DIV/0!</v>
      </c>
      <c r="P43" s="2162" t="e">
        <f t="shared" si="24"/>
        <v>#DIV/0!</v>
      </c>
      <c r="Q43" s="2162" t="e">
        <f t="shared" si="24"/>
        <v>#DIV/0!</v>
      </c>
      <c r="R43" s="2162" t="e">
        <f t="shared" si="24"/>
        <v>#DIV/0!</v>
      </c>
      <c r="S43" s="2162" t="e">
        <f t="shared" si="24"/>
        <v>#DIV/0!</v>
      </c>
    </row>
    <row r="44" spans="1:20">
      <c r="A44" s="2141"/>
      <c r="B44" s="2146" t="s">
        <v>2358</v>
      </c>
      <c r="C44" s="2146" t="s">
        <v>1615</v>
      </c>
      <c r="D44" s="2161" t="str">
        <f>D9</f>
        <v>SGN Commerical Services</v>
      </c>
      <c r="E44" s="2116" t="s">
        <v>2352</v>
      </c>
      <c r="F44" s="2120" t="s">
        <v>88</v>
      </c>
      <c r="G44" s="2118"/>
      <c r="H44" s="2118"/>
      <c r="I44" s="2118"/>
      <c r="J44" s="2118"/>
      <c r="K44" s="2118"/>
      <c r="L44" s="2118"/>
      <c r="M44" s="2118"/>
      <c r="N44" s="2118"/>
      <c r="O44" s="2118"/>
      <c r="P44" s="2118"/>
      <c r="Q44" s="2118"/>
      <c r="R44" s="2118"/>
      <c r="S44" s="2118"/>
    </row>
    <row r="45" spans="1:20">
      <c r="A45" s="2141"/>
      <c r="B45" s="2117"/>
      <c r="C45" s="2117"/>
      <c r="D45" s="342"/>
      <c r="E45" s="2149" t="s">
        <v>2353</v>
      </c>
      <c r="F45" s="2150"/>
      <c r="G45" s="2161" t="e">
        <f>+G44/$S$44</f>
        <v>#DIV/0!</v>
      </c>
      <c r="H45" s="2161" t="e">
        <f t="shared" ref="H45:S45" si="25">+H44/$S$44</f>
        <v>#DIV/0!</v>
      </c>
      <c r="I45" s="2161" t="e">
        <f t="shared" si="25"/>
        <v>#DIV/0!</v>
      </c>
      <c r="J45" s="2161" t="e">
        <f t="shared" si="25"/>
        <v>#DIV/0!</v>
      </c>
      <c r="K45" s="2161" t="e">
        <f t="shared" si="25"/>
        <v>#DIV/0!</v>
      </c>
      <c r="L45" s="2161" t="e">
        <f t="shared" si="25"/>
        <v>#DIV/0!</v>
      </c>
      <c r="M45" s="2161" t="e">
        <f t="shared" si="25"/>
        <v>#DIV/0!</v>
      </c>
      <c r="N45" s="2161" t="e">
        <f t="shared" si="25"/>
        <v>#DIV/0!</v>
      </c>
      <c r="O45" s="2161" t="e">
        <f t="shared" si="25"/>
        <v>#DIV/0!</v>
      </c>
      <c r="P45" s="2161" t="e">
        <f t="shared" si="25"/>
        <v>#DIV/0!</v>
      </c>
      <c r="Q45" s="2161" t="e">
        <f t="shared" si="25"/>
        <v>#DIV/0!</v>
      </c>
      <c r="R45" s="2161" t="e">
        <f t="shared" si="25"/>
        <v>#DIV/0!</v>
      </c>
      <c r="S45" s="2161" t="e">
        <f t="shared" si="25"/>
        <v>#DIV/0!</v>
      </c>
    </row>
    <row r="46" spans="1:20" ht="25.5">
      <c r="A46" s="2141"/>
      <c r="B46" s="2117" t="s">
        <v>2358</v>
      </c>
      <c r="C46" s="2117" t="s">
        <v>1615</v>
      </c>
      <c r="D46" s="2152" t="str">
        <f>D44</f>
        <v>SGN Commerical Services</v>
      </c>
      <c r="E46" s="2116" t="s">
        <v>1696</v>
      </c>
      <c r="F46" s="2120" t="s">
        <v>88</v>
      </c>
      <c r="G46" s="2118"/>
      <c r="H46" s="2118"/>
      <c r="I46" s="2118"/>
      <c r="J46" s="2118"/>
      <c r="K46" s="2118"/>
      <c r="L46" s="2118"/>
      <c r="M46" s="2118"/>
      <c r="N46" s="2118"/>
      <c r="O46" s="2118"/>
      <c r="P46" s="2118"/>
      <c r="Q46" s="2118"/>
      <c r="R46" s="2118"/>
      <c r="S46" s="2118"/>
    </row>
    <row r="47" spans="1:20">
      <c r="A47" s="2141"/>
      <c r="B47" s="2117"/>
      <c r="C47" s="2117"/>
      <c r="D47" s="342"/>
      <c r="E47" s="2153" t="s">
        <v>2354</v>
      </c>
      <c r="F47" s="2154"/>
      <c r="G47" s="2155" t="e">
        <f>+G46/$S$46</f>
        <v>#DIV/0!</v>
      </c>
      <c r="H47" s="2155" t="e">
        <f t="shared" ref="H47:S47" si="26">+H46/$S$46</f>
        <v>#DIV/0!</v>
      </c>
      <c r="I47" s="2155" t="e">
        <f t="shared" si="26"/>
        <v>#DIV/0!</v>
      </c>
      <c r="J47" s="2155" t="e">
        <f t="shared" si="26"/>
        <v>#DIV/0!</v>
      </c>
      <c r="K47" s="2155" t="e">
        <f t="shared" si="26"/>
        <v>#DIV/0!</v>
      </c>
      <c r="L47" s="2155" t="e">
        <f t="shared" si="26"/>
        <v>#DIV/0!</v>
      </c>
      <c r="M47" s="2155" t="e">
        <f t="shared" si="26"/>
        <v>#DIV/0!</v>
      </c>
      <c r="N47" s="2155" t="e">
        <f t="shared" si="26"/>
        <v>#DIV/0!</v>
      </c>
      <c r="O47" s="2155" t="e">
        <f t="shared" si="26"/>
        <v>#DIV/0!</v>
      </c>
      <c r="P47" s="2155" t="e">
        <f t="shared" si="26"/>
        <v>#DIV/0!</v>
      </c>
      <c r="Q47" s="2155" t="e">
        <f t="shared" si="26"/>
        <v>#DIV/0!</v>
      </c>
      <c r="R47" s="2155" t="e">
        <f t="shared" si="26"/>
        <v>#DIV/0!</v>
      </c>
      <c r="S47" s="2155" t="e">
        <f t="shared" si="26"/>
        <v>#DIV/0!</v>
      </c>
    </row>
    <row r="48" spans="1:20">
      <c r="A48" s="2141"/>
      <c r="B48" s="2117"/>
      <c r="C48" s="2117"/>
      <c r="D48" s="342"/>
      <c r="E48" s="2116" t="s">
        <v>2355</v>
      </c>
      <c r="F48" s="2120" t="s">
        <v>88</v>
      </c>
      <c r="G48" s="2148">
        <f>G44-G46</f>
        <v>0</v>
      </c>
      <c r="H48" s="2148">
        <f t="shared" ref="H48:S48" si="27">H44-H46</f>
        <v>0</v>
      </c>
      <c r="I48" s="2148">
        <f t="shared" si="27"/>
        <v>0</v>
      </c>
      <c r="J48" s="2148">
        <f t="shared" si="27"/>
        <v>0</v>
      </c>
      <c r="K48" s="2148">
        <f t="shared" si="27"/>
        <v>0</v>
      </c>
      <c r="L48" s="2148">
        <f t="shared" si="27"/>
        <v>0</v>
      </c>
      <c r="M48" s="2148">
        <f t="shared" si="27"/>
        <v>0</v>
      </c>
      <c r="N48" s="2148">
        <f t="shared" si="27"/>
        <v>0</v>
      </c>
      <c r="O48" s="2148">
        <f t="shared" si="27"/>
        <v>0</v>
      </c>
      <c r="P48" s="2148">
        <f t="shared" si="27"/>
        <v>0</v>
      </c>
      <c r="Q48" s="2148">
        <f t="shared" si="27"/>
        <v>0</v>
      </c>
      <c r="R48" s="2148">
        <f t="shared" si="27"/>
        <v>0</v>
      </c>
      <c r="S48" s="2148">
        <f t="shared" si="27"/>
        <v>0</v>
      </c>
    </row>
    <row r="49" spans="1:19">
      <c r="A49" s="2141"/>
      <c r="B49" s="2117"/>
      <c r="C49" s="2117"/>
      <c r="D49" s="342"/>
      <c r="E49" s="2156" t="s">
        <v>2356</v>
      </c>
      <c r="F49" s="2157"/>
      <c r="G49" s="2158" t="e">
        <f>+G48/$S$48</f>
        <v>#DIV/0!</v>
      </c>
      <c r="H49" s="2158" t="e">
        <f t="shared" ref="H49:S49" si="28">+H48/$S$48</f>
        <v>#DIV/0!</v>
      </c>
      <c r="I49" s="2158" t="e">
        <f t="shared" si="28"/>
        <v>#DIV/0!</v>
      </c>
      <c r="J49" s="2158" t="e">
        <f t="shared" si="28"/>
        <v>#DIV/0!</v>
      </c>
      <c r="K49" s="2158" t="e">
        <f t="shared" si="28"/>
        <v>#DIV/0!</v>
      </c>
      <c r="L49" s="2158" t="e">
        <f t="shared" si="28"/>
        <v>#DIV/0!</v>
      </c>
      <c r="M49" s="2158" t="e">
        <f t="shared" si="28"/>
        <v>#DIV/0!</v>
      </c>
      <c r="N49" s="2158" t="e">
        <f t="shared" si="28"/>
        <v>#DIV/0!</v>
      </c>
      <c r="O49" s="2158" t="e">
        <f t="shared" si="28"/>
        <v>#DIV/0!</v>
      </c>
      <c r="P49" s="2158" t="e">
        <f t="shared" si="28"/>
        <v>#DIV/0!</v>
      </c>
      <c r="Q49" s="2158" t="e">
        <f t="shared" si="28"/>
        <v>#DIV/0!</v>
      </c>
      <c r="R49" s="2158" t="e">
        <f t="shared" si="28"/>
        <v>#DIV/0!</v>
      </c>
      <c r="S49" s="2158" t="e">
        <f t="shared" si="28"/>
        <v>#DIV/0!</v>
      </c>
    </row>
    <row r="50" spans="1:19">
      <c r="A50" s="2141"/>
      <c r="B50" s="2117"/>
      <c r="C50" s="2117"/>
      <c r="D50" s="342"/>
      <c r="E50" s="2159" t="s">
        <v>2357</v>
      </c>
      <c r="F50" s="2154"/>
      <c r="G50" s="2160" t="e">
        <f>+G48/G44</f>
        <v>#DIV/0!</v>
      </c>
      <c r="H50" s="2160" t="e">
        <f t="shared" ref="H50:S50" si="29">+H48/H44</f>
        <v>#DIV/0!</v>
      </c>
      <c r="I50" s="2160" t="e">
        <f t="shared" si="29"/>
        <v>#DIV/0!</v>
      </c>
      <c r="J50" s="2160" t="e">
        <f t="shared" si="29"/>
        <v>#DIV/0!</v>
      </c>
      <c r="K50" s="2160" t="e">
        <f t="shared" si="29"/>
        <v>#DIV/0!</v>
      </c>
      <c r="L50" s="2160" t="e">
        <f t="shared" si="29"/>
        <v>#DIV/0!</v>
      </c>
      <c r="M50" s="2160" t="e">
        <f t="shared" si="29"/>
        <v>#DIV/0!</v>
      </c>
      <c r="N50" s="2160" t="e">
        <f t="shared" si="29"/>
        <v>#DIV/0!</v>
      </c>
      <c r="O50" s="2160" t="e">
        <f t="shared" si="29"/>
        <v>#DIV/0!</v>
      </c>
      <c r="P50" s="2160" t="e">
        <f t="shared" si="29"/>
        <v>#DIV/0!</v>
      </c>
      <c r="Q50" s="2160" t="e">
        <f t="shared" si="29"/>
        <v>#DIV/0!</v>
      </c>
      <c r="R50" s="2160" t="e">
        <f t="shared" si="29"/>
        <v>#DIV/0!</v>
      </c>
      <c r="S50" s="2160" t="e">
        <f t="shared" si="29"/>
        <v>#DIV/0!</v>
      </c>
    </row>
    <row r="51" spans="1:19">
      <c r="A51" s="2141"/>
      <c r="B51" s="2117" t="s">
        <v>2358</v>
      </c>
      <c r="C51" s="2117" t="s">
        <v>1615</v>
      </c>
      <c r="D51" s="2161" t="str">
        <f>D16</f>
        <v>Related Party 2</v>
      </c>
      <c r="E51" s="2116" t="s">
        <v>2352</v>
      </c>
      <c r="F51" s="2120" t="s">
        <v>88</v>
      </c>
      <c r="G51" s="2118"/>
      <c r="H51" s="2118"/>
      <c r="I51" s="2118"/>
      <c r="J51" s="2118"/>
      <c r="K51" s="2118"/>
      <c r="L51" s="2118"/>
      <c r="M51" s="2118"/>
      <c r="N51" s="2118"/>
      <c r="O51" s="2118"/>
      <c r="P51" s="2118"/>
      <c r="Q51" s="2118"/>
      <c r="R51" s="2118"/>
      <c r="S51" s="2118"/>
    </row>
    <row r="52" spans="1:19">
      <c r="A52" s="2141"/>
      <c r="B52" s="2117"/>
      <c r="C52" s="2117"/>
      <c r="D52" s="342"/>
      <c r="E52" s="2149" t="s">
        <v>2353</v>
      </c>
      <c r="F52" s="2150"/>
      <c r="G52" s="2161" t="e">
        <f>+G51/$S$51</f>
        <v>#DIV/0!</v>
      </c>
      <c r="H52" s="2161" t="e">
        <f t="shared" ref="H52:S52" si="30">+H51/$S$51</f>
        <v>#DIV/0!</v>
      </c>
      <c r="I52" s="2161" t="e">
        <f t="shared" si="30"/>
        <v>#DIV/0!</v>
      </c>
      <c r="J52" s="2161" t="e">
        <f t="shared" si="30"/>
        <v>#DIV/0!</v>
      </c>
      <c r="K52" s="2161" t="e">
        <f t="shared" si="30"/>
        <v>#DIV/0!</v>
      </c>
      <c r="L52" s="2161" t="e">
        <f t="shared" si="30"/>
        <v>#DIV/0!</v>
      </c>
      <c r="M52" s="2161" t="e">
        <f t="shared" si="30"/>
        <v>#DIV/0!</v>
      </c>
      <c r="N52" s="2161" t="e">
        <f t="shared" si="30"/>
        <v>#DIV/0!</v>
      </c>
      <c r="O52" s="2161" t="e">
        <f t="shared" si="30"/>
        <v>#DIV/0!</v>
      </c>
      <c r="P52" s="2161" t="e">
        <f t="shared" si="30"/>
        <v>#DIV/0!</v>
      </c>
      <c r="Q52" s="2161" t="e">
        <f t="shared" si="30"/>
        <v>#DIV/0!</v>
      </c>
      <c r="R52" s="2161" t="e">
        <f t="shared" si="30"/>
        <v>#DIV/0!</v>
      </c>
      <c r="S52" s="2161" t="e">
        <f t="shared" si="30"/>
        <v>#DIV/0!</v>
      </c>
    </row>
    <row r="53" spans="1:19">
      <c r="A53" s="2141"/>
      <c r="B53" s="2117" t="s">
        <v>2358</v>
      </c>
      <c r="C53" s="2117" t="s">
        <v>1615</v>
      </c>
      <c r="D53" s="2152" t="str">
        <f>D51</f>
        <v>Related Party 2</v>
      </c>
      <c r="E53" s="2116" t="s">
        <v>1696</v>
      </c>
      <c r="F53" s="2120" t="s">
        <v>88</v>
      </c>
      <c r="G53" s="2118"/>
      <c r="H53" s="2118"/>
      <c r="I53" s="2118"/>
      <c r="J53" s="2118"/>
      <c r="K53" s="2118"/>
      <c r="L53" s="2118"/>
      <c r="M53" s="2118"/>
      <c r="N53" s="2118"/>
      <c r="O53" s="2118"/>
      <c r="P53" s="2118"/>
      <c r="Q53" s="2118"/>
      <c r="R53" s="2118"/>
      <c r="S53" s="2118"/>
    </row>
    <row r="54" spans="1:19">
      <c r="A54" s="2141"/>
      <c r="B54" s="2117"/>
      <c r="C54" s="2117"/>
      <c r="D54" s="342"/>
      <c r="E54" s="2153" t="s">
        <v>2354</v>
      </c>
      <c r="F54" s="2154"/>
      <c r="G54" s="2155" t="e">
        <f>+G53/$S$53</f>
        <v>#DIV/0!</v>
      </c>
      <c r="H54" s="2155" t="e">
        <f t="shared" ref="H54:S54" si="31">+H53/$S$53</f>
        <v>#DIV/0!</v>
      </c>
      <c r="I54" s="2155" t="e">
        <f t="shared" si="31"/>
        <v>#DIV/0!</v>
      </c>
      <c r="J54" s="2155" t="e">
        <f t="shared" si="31"/>
        <v>#DIV/0!</v>
      </c>
      <c r="K54" s="2155" t="e">
        <f t="shared" si="31"/>
        <v>#DIV/0!</v>
      </c>
      <c r="L54" s="2155" t="e">
        <f t="shared" si="31"/>
        <v>#DIV/0!</v>
      </c>
      <c r="M54" s="2155" t="e">
        <f t="shared" si="31"/>
        <v>#DIV/0!</v>
      </c>
      <c r="N54" s="2155" t="e">
        <f t="shared" si="31"/>
        <v>#DIV/0!</v>
      </c>
      <c r="O54" s="2155" t="e">
        <f t="shared" si="31"/>
        <v>#DIV/0!</v>
      </c>
      <c r="P54" s="2155" t="e">
        <f t="shared" si="31"/>
        <v>#DIV/0!</v>
      </c>
      <c r="Q54" s="2155" t="e">
        <f t="shared" si="31"/>
        <v>#DIV/0!</v>
      </c>
      <c r="R54" s="2155" t="e">
        <f t="shared" si="31"/>
        <v>#DIV/0!</v>
      </c>
      <c r="S54" s="2155" t="e">
        <f t="shared" si="31"/>
        <v>#DIV/0!</v>
      </c>
    </row>
    <row r="55" spans="1:19">
      <c r="A55" s="2141"/>
      <c r="B55" s="2117"/>
      <c r="C55" s="2117"/>
      <c r="D55" s="342"/>
      <c r="E55" s="2116" t="s">
        <v>2355</v>
      </c>
      <c r="F55" s="2120" t="s">
        <v>88</v>
      </c>
      <c r="G55" s="2148">
        <f>G51-G53</f>
        <v>0</v>
      </c>
      <c r="H55" s="2148">
        <f t="shared" ref="H55:S55" si="32">H51-H53</f>
        <v>0</v>
      </c>
      <c r="I55" s="2148">
        <f t="shared" si="32"/>
        <v>0</v>
      </c>
      <c r="J55" s="2148">
        <f t="shared" si="32"/>
        <v>0</v>
      </c>
      <c r="K55" s="2148">
        <f t="shared" si="32"/>
        <v>0</v>
      </c>
      <c r="L55" s="2148">
        <f t="shared" si="32"/>
        <v>0</v>
      </c>
      <c r="M55" s="2148">
        <f t="shared" si="32"/>
        <v>0</v>
      </c>
      <c r="N55" s="2148">
        <f t="shared" si="32"/>
        <v>0</v>
      </c>
      <c r="O55" s="2148">
        <f t="shared" si="32"/>
        <v>0</v>
      </c>
      <c r="P55" s="2148">
        <f t="shared" si="32"/>
        <v>0</v>
      </c>
      <c r="Q55" s="2148">
        <f t="shared" si="32"/>
        <v>0</v>
      </c>
      <c r="R55" s="2148">
        <f t="shared" si="32"/>
        <v>0</v>
      </c>
      <c r="S55" s="2148">
        <f t="shared" si="32"/>
        <v>0</v>
      </c>
    </row>
    <row r="56" spans="1:19">
      <c r="A56" s="2141"/>
      <c r="B56" s="2117"/>
      <c r="C56" s="2117"/>
      <c r="D56" s="342"/>
      <c r="E56" s="2156" t="s">
        <v>2356</v>
      </c>
      <c r="F56" s="2157"/>
      <c r="G56" s="2158" t="e">
        <f>+G55/$S$55</f>
        <v>#DIV/0!</v>
      </c>
      <c r="H56" s="2158" t="e">
        <f t="shared" ref="H56:S56" si="33">+H55/$S$55</f>
        <v>#DIV/0!</v>
      </c>
      <c r="I56" s="2158" t="e">
        <f t="shared" si="33"/>
        <v>#DIV/0!</v>
      </c>
      <c r="J56" s="2158" t="e">
        <f t="shared" si="33"/>
        <v>#DIV/0!</v>
      </c>
      <c r="K56" s="2158" t="e">
        <f t="shared" si="33"/>
        <v>#DIV/0!</v>
      </c>
      <c r="L56" s="2158" t="e">
        <f t="shared" si="33"/>
        <v>#DIV/0!</v>
      </c>
      <c r="M56" s="2158" t="e">
        <f t="shared" si="33"/>
        <v>#DIV/0!</v>
      </c>
      <c r="N56" s="2158" t="e">
        <f t="shared" si="33"/>
        <v>#DIV/0!</v>
      </c>
      <c r="O56" s="2158" t="e">
        <f t="shared" si="33"/>
        <v>#DIV/0!</v>
      </c>
      <c r="P56" s="2158" t="e">
        <f t="shared" si="33"/>
        <v>#DIV/0!</v>
      </c>
      <c r="Q56" s="2158" t="e">
        <f t="shared" si="33"/>
        <v>#DIV/0!</v>
      </c>
      <c r="R56" s="2158" t="e">
        <f t="shared" si="33"/>
        <v>#DIV/0!</v>
      </c>
      <c r="S56" s="2158" t="e">
        <f t="shared" si="33"/>
        <v>#DIV/0!</v>
      </c>
    </row>
    <row r="57" spans="1:19">
      <c r="A57" s="2141"/>
      <c r="B57" s="2117"/>
      <c r="C57" s="2117"/>
      <c r="D57" s="342"/>
      <c r="E57" s="2159" t="s">
        <v>2357</v>
      </c>
      <c r="F57" s="2154"/>
      <c r="G57" s="2162" t="e">
        <f>+G55/G51</f>
        <v>#DIV/0!</v>
      </c>
      <c r="H57" s="2162" t="e">
        <f t="shared" ref="H57:S57" si="34">+H55/H51</f>
        <v>#DIV/0!</v>
      </c>
      <c r="I57" s="2162" t="e">
        <f t="shared" si="34"/>
        <v>#DIV/0!</v>
      </c>
      <c r="J57" s="2162" t="e">
        <f t="shared" si="34"/>
        <v>#DIV/0!</v>
      </c>
      <c r="K57" s="2162" t="e">
        <f t="shared" si="34"/>
        <v>#DIV/0!</v>
      </c>
      <c r="L57" s="2162" t="e">
        <f t="shared" si="34"/>
        <v>#DIV/0!</v>
      </c>
      <c r="M57" s="2162" t="e">
        <f t="shared" si="34"/>
        <v>#DIV/0!</v>
      </c>
      <c r="N57" s="2162" t="e">
        <f t="shared" si="34"/>
        <v>#DIV/0!</v>
      </c>
      <c r="O57" s="2162" t="e">
        <f t="shared" si="34"/>
        <v>#DIV/0!</v>
      </c>
      <c r="P57" s="2162" t="e">
        <f t="shared" si="34"/>
        <v>#DIV/0!</v>
      </c>
      <c r="Q57" s="2162" t="e">
        <f t="shared" si="34"/>
        <v>#DIV/0!</v>
      </c>
      <c r="R57" s="2162" t="e">
        <f t="shared" si="34"/>
        <v>#DIV/0!</v>
      </c>
      <c r="S57" s="2162" t="e">
        <f t="shared" si="34"/>
        <v>#DIV/0!</v>
      </c>
    </row>
    <row r="58" spans="1:19">
      <c r="A58" s="2141"/>
      <c r="B58" s="2117" t="s">
        <v>2358</v>
      </c>
      <c r="C58" s="2117" t="s">
        <v>1615</v>
      </c>
      <c r="D58" s="2161" t="str">
        <f>D23</f>
        <v>Related Party 3</v>
      </c>
      <c r="E58" s="2116" t="s">
        <v>2352</v>
      </c>
      <c r="F58" s="2120" t="s">
        <v>88</v>
      </c>
      <c r="G58" s="2118"/>
      <c r="H58" s="2118"/>
      <c r="I58" s="2118"/>
      <c r="J58" s="2118"/>
      <c r="K58" s="2118"/>
      <c r="L58" s="2118"/>
      <c r="M58" s="2118"/>
      <c r="N58" s="2118"/>
      <c r="O58" s="2118"/>
      <c r="P58" s="2118"/>
      <c r="Q58" s="2118"/>
      <c r="R58" s="2118"/>
      <c r="S58" s="2118"/>
    </row>
    <row r="59" spans="1:19">
      <c r="A59" s="2141"/>
      <c r="B59" s="2117"/>
      <c r="C59" s="2117"/>
      <c r="D59" s="342"/>
      <c r="E59" s="2149" t="s">
        <v>2353</v>
      </c>
      <c r="F59" s="2150"/>
      <c r="G59" s="2161" t="e">
        <f>+G58/$S$58</f>
        <v>#DIV/0!</v>
      </c>
      <c r="H59" s="2161" t="e">
        <f t="shared" ref="H59:S59" si="35">+H58/$S$58</f>
        <v>#DIV/0!</v>
      </c>
      <c r="I59" s="2161" t="e">
        <f t="shared" si="35"/>
        <v>#DIV/0!</v>
      </c>
      <c r="J59" s="2161" t="e">
        <f t="shared" si="35"/>
        <v>#DIV/0!</v>
      </c>
      <c r="K59" s="2161" t="e">
        <f t="shared" si="35"/>
        <v>#DIV/0!</v>
      </c>
      <c r="L59" s="2161" t="e">
        <f t="shared" si="35"/>
        <v>#DIV/0!</v>
      </c>
      <c r="M59" s="2161" t="e">
        <f t="shared" si="35"/>
        <v>#DIV/0!</v>
      </c>
      <c r="N59" s="2161" t="e">
        <f t="shared" si="35"/>
        <v>#DIV/0!</v>
      </c>
      <c r="O59" s="2161" t="e">
        <f t="shared" si="35"/>
        <v>#DIV/0!</v>
      </c>
      <c r="P59" s="2161" t="e">
        <f t="shared" si="35"/>
        <v>#DIV/0!</v>
      </c>
      <c r="Q59" s="2161" t="e">
        <f t="shared" si="35"/>
        <v>#DIV/0!</v>
      </c>
      <c r="R59" s="2161" t="e">
        <f t="shared" si="35"/>
        <v>#DIV/0!</v>
      </c>
      <c r="S59" s="2161" t="e">
        <f t="shared" si="35"/>
        <v>#DIV/0!</v>
      </c>
    </row>
    <row r="60" spans="1:19">
      <c r="A60" s="2141"/>
      <c r="B60" s="2117" t="s">
        <v>2358</v>
      </c>
      <c r="C60" s="2117" t="s">
        <v>1615</v>
      </c>
      <c r="D60" s="2152" t="str">
        <f>D58</f>
        <v>Related Party 3</v>
      </c>
      <c r="E60" s="2116" t="s">
        <v>1696</v>
      </c>
      <c r="F60" s="2120" t="s">
        <v>88</v>
      </c>
      <c r="G60" s="2118"/>
      <c r="H60" s="2118"/>
      <c r="I60" s="2118"/>
      <c r="J60" s="2118"/>
      <c r="K60" s="2118"/>
      <c r="L60" s="2118"/>
      <c r="M60" s="2118"/>
      <c r="N60" s="2118"/>
      <c r="O60" s="2118"/>
      <c r="P60" s="2118"/>
      <c r="Q60" s="2118"/>
      <c r="R60" s="2118"/>
      <c r="S60" s="2118"/>
    </row>
    <row r="61" spans="1:19">
      <c r="A61" s="2141"/>
      <c r="B61" s="2117"/>
      <c r="C61" s="2117"/>
      <c r="D61" s="342"/>
      <c r="E61" s="2153" t="s">
        <v>2354</v>
      </c>
      <c r="F61" s="2154"/>
      <c r="G61" s="2155" t="e">
        <f>+G60/$S$60</f>
        <v>#DIV/0!</v>
      </c>
      <c r="H61" s="2155" t="e">
        <f t="shared" ref="H61:S61" si="36">+H60/$S$60</f>
        <v>#DIV/0!</v>
      </c>
      <c r="I61" s="2155" t="e">
        <f t="shared" si="36"/>
        <v>#DIV/0!</v>
      </c>
      <c r="J61" s="2155" t="e">
        <f t="shared" si="36"/>
        <v>#DIV/0!</v>
      </c>
      <c r="K61" s="2155" t="e">
        <f t="shared" si="36"/>
        <v>#DIV/0!</v>
      </c>
      <c r="L61" s="2155" t="e">
        <f t="shared" si="36"/>
        <v>#DIV/0!</v>
      </c>
      <c r="M61" s="2155" t="e">
        <f t="shared" si="36"/>
        <v>#DIV/0!</v>
      </c>
      <c r="N61" s="2155" t="e">
        <f t="shared" si="36"/>
        <v>#DIV/0!</v>
      </c>
      <c r="O61" s="2155" t="e">
        <f t="shared" si="36"/>
        <v>#DIV/0!</v>
      </c>
      <c r="P61" s="2155" t="e">
        <f t="shared" si="36"/>
        <v>#DIV/0!</v>
      </c>
      <c r="Q61" s="2155" t="e">
        <f t="shared" si="36"/>
        <v>#DIV/0!</v>
      </c>
      <c r="R61" s="2155" t="e">
        <f t="shared" si="36"/>
        <v>#DIV/0!</v>
      </c>
      <c r="S61" s="2155" t="e">
        <f t="shared" si="36"/>
        <v>#DIV/0!</v>
      </c>
    </row>
    <row r="62" spans="1:19">
      <c r="A62" s="2141"/>
      <c r="B62" s="2117"/>
      <c r="C62" s="2117"/>
      <c r="D62" s="342"/>
      <c r="E62" s="2116" t="s">
        <v>2355</v>
      </c>
      <c r="F62" s="2120" t="s">
        <v>88</v>
      </c>
      <c r="G62" s="2148">
        <f>G58-G60</f>
        <v>0</v>
      </c>
      <c r="H62" s="2148">
        <f t="shared" ref="H62:S62" si="37">H58-H60</f>
        <v>0</v>
      </c>
      <c r="I62" s="2148">
        <f t="shared" si="37"/>
        <v>0</v>
      </c>
      <c r="J62" s="2148">
        <f t="shared" si="37"/>
        <v>0</v>
      </c>
      <c r="K62" s="2148">
        <f t="shared" si="37"/>
        <v>0</v>
      </c>
      <c r="L62" s="2148">
        <f t="shared" si="37"/>
        <v>0</v>
      </c>
      <c r="M62" s="2148">
        <f t="shared" si="37"/>
        <v>0</v>
      </c>
      <c r="N62" s="2148">
        <f t="shared" si="37"/>
        <v>0</v>
      </c>
      <c r="O62" s="2148">
        <f t="shared" si="37"/>
        <v>0</v>
      </c>
      <c r="P62" s="2148">
        <f t="shared" si="37"/>
        <v>0</v>
      </c>
      <c r="Q62" s="2148">
        <f t="shared" si="37"/>
        <v>0</v>
      </c>
      <c r="R62" s="2148">
        <f t="shared" si="37"/>
        <v>0</v>
      </c>
      <c r="S62" s="2148">
        <f t="shared" si="37"/>
        <v>0</v>
      </c>
    </row>
    <row r="63" spans="1:19">
      <c r="A63" s="2141"/>
      <c r="B63" s="2117"/>
      <c r="C63" s="2117"/>
      <c r="D63" s="342"/>
      <c r="E63" s="2156" t="s">
        <v>2356</v>
      </c>
      <c r="F63" s="2157"/>
      <c r="G63" s="2158" t="e">
        <f>+G62/$S$62</f>
        <v>#DIV/0!</v>
      </c>
      <c r="H63" s="2158" t="e">
        <f t="shared" ref="H63:S63" si="38">+H62/$S$62</f>
        <v>#DIV/0!</v>
      </c>
      <c r="I63" s="2158" t="e">
        <f t="shared" si="38"/>
        <v>#DIV/0!</v>
      </c>
      <c r="J63" s="2158" t="e">
        <f t="shared" si="38"/>
        <v>#DIV/0!</v>
      </c>
      <c r="K63" s="2158" t="e">
        <f t="shared" si="38"/>
        <v>#DIV/0!</v>
      </c>
      <c r="L63" s="2158" t="e">
        <f t="shared" si="38"/>
        <v>#DIV/0!</v>
      </c>
      <c r="M63" s="2158" t="e">
        <f t="shared" si="38"/>
        <v>#DIV/0!</v>
      </c>
      <c r="N63" s="2158" t="e">
        <f t="shared" si="38"/>
        <v>#DIV/0!</v>
      </c>
      <c r="O63" s="2158" t="e">
        <f t="shared" si="38"/>
        <v>#DIV/0!</v>
      </c>
      <c r="P63" s="2158" t="e">
        <f t="shared" si="38"/>
        <v>#DIV/0!</v>
      </c>
      <c r="Q63" s="2158" t="e">
        <f t="shared" si="38"/>
        <v>#DIV/0!</v>
      </c>
      <c r="R63" s="2158" t="e">
        <f t="shared" si="38"/>
        <v>#DIV/0!</v>
      </c>
      <c r="S63" s="2158" t="e">
        <f t="shared" si="38"/>
        <v>#DIV/0!</v>
      </c>
    </row>
    <row r="64" spans="1:19">
      <c r="A64" s="2141"/>
      <c r="B64" s="2117"/>
      <c r="C64" s="2117"/>
      <c r="D64" s="342"/>
      <c r="E64" s="2159" t="s">
        <v>2357</v>
      </c>
      <c r="F64" s="2154"/>
      <c r="G64" s="2162" t="e">
        <f>+G62/G58</f>
        <v>#DIV/0!</v>
      </c>
      <c r="H64" s="2162" t="e">
        <f t="shared" ref="H64:S64" si="39">+H62/H58</f>
        <v>#DIV/0!</v>
      </c>
      <c r="I64" s="2162" t="e">
        <f t="shared" si="39"/>
        <v>#DIV/0!</v>
      </c>
      <c r="J64" s="2162" t="e">
        <f t="shared" si="39"/>
        <v>#DIV/0!</v>
      </c>
      <c r="K64" s="2162" t="e">
        <f t="shared" si="39"/>
        <v>#DIV/0!</v>
      </c>
      <c r="L64" s="2162" t="e">
        <f t="shared" si="39"/>
        <v>#DIV/0!</v>
      </c>
      <c r="M64" s="2162" t="e">
        <f t="shared" si="39"/>
        <v>#DIV/0!</v>
      </c>
      <c r="N64" s="2162" t="e">
        <f t="shared" si="39"/>
        <v>#DIV/0!</v>
      </c>
      <c r="O64" s="2162" t="e">
        <f t="shared" si="39"/>
        <v>#DIV/0!</v>
      </c>
      <c r="P64" s="2162" t="e">
        <f t="shared" si="39"/>
        <v>#DIV/0!</v>
      </c>
      <c r="Q64" s="2162" t="e">
        <f t="shared" si="39"/>
        <v>#DIV/0!</v>
      </c>
      <c r="R64" s="2162" t="e">
        <f t="shared" si="39"/>
        <v>#DIV/0!</v>
      </c>
      <c r="S64" s="2162" t="e">
        <f t="shared" si="39"/>
        <v>#DIV/0!</v>
      </c>
    </row>
    <row r="65" spans="1:19">
      <c r="A65" s="2141"/>
      <c r="B65" s="2117" t="s">
        <v>2358</v>
      </c>
      <c r="C65" s="2117" t="s">
        <v>1615</v>
      </c>
      <c r="D65" s="2161" t="str">
        <f>D30</f>
        <v>Related Party 4</v>
      </c>
      <c r="E65" s="2116" t="s">
        <v>2352</v>
      </c>
      <c r="F65" s="2120" t="s">
        <v>88</v>
      </c>
      <c r="G65" s="2118"/>
      <c r="H65" s="2118"/>
      <c r="I65" s="2118"/>
      <c r="J65" s="2118"/>
      <c r="K65" s="2118"/>
      <c r="L65" s="2118"/>
      <c r="M65" s="2118"/>
      <c r="N65" s="2118"/>
      <c r="O65" s="2118"/>
      <c r="P65" s="2118"/>
      <c r="Q65" s="2118"/>
      <c r="R65" s="2118"/>
      <c r="S65" s="2118"/>
    </row>
    <row r="66" spans="1:19">
      <c r="A66" s="2141"/>
      <c r="B66" s="2117"/>
      <c r="C66" s="2117"/>
      <c r="D66" s="342"/>
      <c r="E66" s="2149" t="s">
        <v>2353</v>
      </c>
      <c r="F66" s="2150"/>
      <c r="G66" s="2161" t="e">
        <f>+G65/$S$65</f>
        <v>#DIV/0!</v>
      </c>
      <c r="H66" s="2161" t="e">
        <f t="shared" ref="H66:S66" si="40">+H65/$S$65</f>
        <v>#DIV/0!</v>
      </c>
      <c r="I66" s="2161" t="e">
        <f t="shared" si="40"/>
        <v>#DIV/0!</v>
      </c>
      <c r="J66" s="2161" t="e">
        <f t="shared" si="40"/>
        <v>#DIV/0!</v>
      </c>
      <c r="K66" s="2161" t="e">
        <f t="shared" si="40"/>
        <v>#DIV/0!</v>
      </c>
      <c r="L66" s="2161" t="e">
        <f t="shared" si="40"/>
        <v>#DIV/0!</v>
      </c>
      <c r="M66" s="2161" t="e">
        <f t="shared" si="40"/>
        <v>#DIV/0!</v>
      </c>
      <c r="N66" s="2161" t="e">
        <f t="shared" si="40"/>
        <v>#DIV/0!</v>
      </c>
      <c r="O66" s="2161" t="e">
        <f t="shared" si="40"/>
        <v>#DIV/0!</v>
      </c>
      <c r="P66" s="2161" t="e">
        <f t="shared" si="40"/>
        <v>#DIV/0!</v>
      </c>
      <c r="Q66" s="2161" t="e">
        <f t="shared" si="40"/>
        <v>#DIV/0!</v>
      </c>
      <c r="R66" s="2161" t="e">
        <f t="shared" si="40"/>
        <v>#DIV/0!</v>
      </c>
      <c r="S66" s="2161" t="e">
        <f t="shared" si="40"/>
        <v>#DIV/0!</v>
      </c>
    </row>
    <row r="67" spans="1:19">
      <c r="A67" s="2141"/>
      <c r="B67" s="2117" t="s">
        <v>2358</v>
      </c>
      <c r="C67" s="2117" t="s">
        <v>1615</v>
      </c>
      <c r="D67" s="2152" t="str">
        <f>D65</f>
        <v>Related Party 4</v>
      </c>
      <c r="E67" s="2116" t="s">
        <v>1696</v>
      </c>
      <c r="F67" s="2120" t="s">
        <v>88</v>
      </c>
      <c r="G67" s="2118"/>
      <c r="H67" s="2118"/>
      <c r="I67" s="2118"/>
      <c r="J67" s="2118"/>
      <c r="K67" s="2118"/>
      <c r="L67" s="2118"/>
      <c r="M67" s="2118"/>
      <c r="N67" s="2118"/>
      <c r="O67" s="2118"/>
      <c r="P67" s="2118"/>
      <c r="Q67" s="2118"/>
      <c r="R67" s="2118"/>
      <c r="S67" s="2118"/>
    </row>
    <row r="68" spans="1:19">
      <c r="A68" s="2141"/>
      <c r="B68" s="2117"/>
      <c r="C68" s="2117"/>
      <c r="D68" s="342"/>
      <c r="E68" s="2153" t="s">
        <v>2354</v>
      </c>
      <c r="F68" s="2154"/>
      <c r="G68" s="2155" t="e">
        <f>+G67/$S$67</f>
        <v>#DIV/0!</v>
      </c>
      <c r="H68" s="2155" t="e">
        <f t="shared" ref="H68:S68" si="41">+H67/$S$67</f>
        <v>#DIV/0!</v>
      </c>
      <c r="I68" s="2155" t="e">
        <f t="shared" si="41"/>
        <v>#DIV/0!</v>
      </c>
      <c r="J68" s="2155" t="e">
        <f t="shared" si="41"/>
        <v>#DIV/0!</v>
      </c>
      <c r="K68" s="2155" t="e">
        <f t="shared" si="41"/>
        <v>#DIV/0!</v>
      </c>
      <c r="L68" s="2155" t="e">
        <f t="shared" si="41"/>
        <v>#DIV/0!</v>
      </c>
      <c r="M68" s="2155" t="e">
        <f t="shared" si="41"/>
        <v>#DIV/0!</v>
      </c>
      <c r="N68" s="2155" t="e">
        <f t="shared" si="41"/>
        <v>#DIV/0!</v>
      </c>
      <c r="O68" s="2155" t="e">
        <f t="shared" si="41"/>
        <v>#DIV/0!</v>
      </c>
      <c r="P68" s="2155" t="e">
        <f t="shared" si="41"/>
        <v>#DIV/0!</v>
      </c>
      <c r="Q68" s="2155" t="e">
        <f t="shared" si="41"/>
        <v>#DIV/0!</v>
      </c>
      <c r="R68" s="2155" t="e">
        <f t="shared" si="41"/>
        <v>#DIV/0!</v>
      </c>
      <c r="S68" s="2155" t="e">
        <f t="shared" si="41"/>
        <v>#DIV/0!</v>
      </c>
    </row>
    <row r="69" spans="1:19">
      <c r="A69" s="2141"/>
      <c r="B69" s="2117"/>
      <c r="C69" s="2117"/>
      <c r="D69" s="342"/>
      <c r="E69" s="2116" t="s">
        <v>2355</v>
      </c>
      <c r="F69" s="2120" t="s">
        <v>88</v>
      </c>
      <c r="G69" s="2148">
        <f>G65-G67</f>
        <v>0</v>
      </c>
      <c r="H69" s="2148">
        <f t="shared" ref="H69:S69" si="42">H65-H67</f>
        <v>0</v>
      </c>
      <c r="I69" s="2148">
        <f t="shared" si="42"/>
        <v>0</v>
      </c>
      <c r="J69" s="2148">
        <f t="shared" si="42"/>
        <v>0</v>
      </c>
      <c r="K69" s="2148">
        <f t="shared" si="42"/>
        <v>0</v>
      </c>
      <c r="L69" s="2148">
        <f t="shared" si="42"/>
        <v>0</v>
      </c>
      <c r="M69" s="2148">
        <f t="shared" si="42"/>
        <v>0</v>
      </c>
      <c r="N69" s="2148">
        <f t="shared" si="42"/>
        <v>0</v>
      </c>
      <c r="O69" s="2148">
        <f t="shared" si="42"/>
        <v>0</v>
      </c>
      <c r="P69" s="2148">
        <f t="shared" si="42"/>
        <v>0</v>
      </c>
      <c r="Q69" s="2148">
        <f t="shared" si="42"/>
        <v>0</v>
      </c>
      <c r="R69" s="2148">
        <f t="shared" si="42"/>
        <v>0</v>
      </c>
      <c r="S69" s="2148">
        <f t="shared" si="42"/>
        <v>0</v>
      </c>
    </row>
    <row r="70" spans="1:19">
      <c r="A70" s="2141"/>
      <c r="B70" s="2117"/>
      <c r="C70" s="2117"/>
      <c r="D70" s="342"/>
      <c r="E70" s="2156" t="s">
        <v>2356</v>
      </c>
      <c r="F70" s="2157"/>
      <c r="G70" s="2158" t="e">
        <f>+G69/$S$69</f>
        <v>#DIV/0!</v>
      </c>
      <c r="H70" s="2158" t="e">
        <f t="shared" ref="H70:S70" si="43">+H69/$S$69</f>
        <v>#DIV/0!</v>
      </c>
      <c r="I70" s="2158" t="e">
        <f t="shared" si="43"/>
        <v>#DIV/0!</v>
      </c>
      <c r="J70" s="2158" t="e">
        <f t="shared" si="43"/>
        <v>#DIV/0!</v>
      </c>
      <c r="K70" s="2158" t="e">
        <f t="shared" si="43"/>
        <v>#DIV/0!</v>
      </c>
      <c r="L70" s="2158" t="e">
        <f t="shared" si="43"/>
        <v>#DIV/0!</v>
      </c>
      <c r="M70" s="2158" t="e">
        <f t="shared" si="43"/>
        <v>#DIV/0!</v>
      </c>
      <c r="N70" s="2158" t="e">
        <f t="shared" si="43"/>
        <v>#DIV/0!</v>
      </c>
      <c r="O70" s="2158" t="e">
        <f t="shared" si="43"/>
        <v>#DIV/0!</v>
      </c>
      <c r="P70" s="2158" t="e">
        <f t="shared" si="43"/>
        <v>#DIV/0!</v>
      </c>
      <c r="Q70" s="2158" t="e">
        <f t="shared" si="43"/>
        <v>#DIV/0!</v>
      </c>
      <c r="R70" s="2158" t="e">
        <f t="shared" si="43"/>
        <v>#DIV/0!</v>
      </c>
      <c r="S70" s="2158" t="e">
        <f t="shared" si="43"/>
        <v>#DIV/0!</v>
      </c>
    </row>
    <row r="71" spans="1:19">
      <c r="A71" s="2141"/>
      <c r="B71" s="2117"/>
      <c r="C71" s="2117"/>
      <c r="D71" s="342"/>
      <c r="E71" s="2159" t="s">
        <v>2357</v>
      </c>
      <c r="F71" s="2154"/>
      <c r="G71" s="2162" t="e">
        <f>+G69/G65</f>
        <v>#DIV/0!</v>
      </c>
      <c r="H71" s="2162" t="e">
        <f t="shared" ref="H71:S71" si="44">+H69/H65</f>
        <v>#DIV/0!</v>
      </c>
      <c r="I71" s="2162" t="e">
        <f t="shared" si="44"/>
        <v>#DIV/0!</v>
      </c>
      <c r="J71" s="2162" t="e">
        <f t="shared" si="44"/>
        <v>#DIV/0!</v>
      </c>
      <c r="K71" s="2162" t="e">
        <f t="shared" si="44"/>
        <v>#DIV/0!</v>
      </c>
      <c r="L71" s="2162" t="e">
        <f t="shared" si="44"/>
        <v>#DIV/0!</v>
      </c>
      <c r="M71" s="2162" t="e">
        <f t="shared" si="44"/>
        <v>#DIV/0!</v>
      </c>
      <c r="N71" s="2162" t="e">
        <f t="shared" si="44"/>
        <v>#DIV/0!</v>
      </c>
      <c r="O71" s="2162" t="e">
        <f t="shared" si="44"/>
        <v>#DIV/0!</v>
      </c>
      <c r="P71" s="2162" t="e">
        <f t="shared" si="44"/>
        <v>#DIV/0!</v>
      </c>
      <c r="Q71" s="2162" t="e">
        <f t="shared" si="44"/>
        <v>#DIV/0!</v>
      </c>
      <c r="R71" s="2162" t="e">
        <f t="shared" si="44"/>
        <v>#DIV/0!</v>
      </c>
      <c r="S71" s="2162" t="e">
        <f t="shared" si="44"/>
        <v>#DIV/0!</v>
      </c>
    </row>
    <row r="72" spans="1:19">
      <c r="A72" s="2141"/>
      <c r="B72" s="2117" t="s">
        <v>2358</v>
      </c>
      <c r="C72" s="2117" t="s">
        <v>1615</v>
      </c>
      <c r="D72" s="2161" t="str">
        <f>D37</f>
        <v>Related Party 5</v>
      </c>
      <c r="E72" s="2116" t="s">
        <v>2352</v>
      </c>
      <c r="F72" s="2120" t="s">
        <v>88</v>
      </c>
      <c r="G72" s="2118"/>
      <c r="H72" s="2118"/>
      <c r="I72" s="2118"/>
      <c r="J72" s="2118"/>
      <c r="K72" s="2118"/>
      <c r="L72" s="2118"/>
      <c r="M72" s="2118"/>
      <c r="N72" s="2118"/>
      <c r="O72" s="2118"/>
      <c r="P72" s="2118"/>
      <c r="Q72" s="2118"/>
      <c r="R72" s="2118"/>
      <c r="S72" s="2118"/>
    </row>
    <row r="73" spans="1:19">
      <c r="A73" s="2141"/>
      <c r="B73" s="2117"/>
      <c r="C73" s="2117"/>
      <c r="D73" s="342"/>
      <c r="E73" s="2149" t="s">
        <v>2353</v>
      </c>
      <c r="F73" s="2150"/>
      <c r="G73" s="2161" t="e">
        <f>+G72/$S$72</f>
        <v>#DIV/0!</v>
      </c>
      <c r="H73" s="2161" t="e">
        <f t="shared" ref="H73:S73" si="45">+H72/$S$72</f>
        <v>#DIV/0!</v>
      </c>
      <c r="I73" s="2161" t="e">
        <f t="shared" si="45"/>
        <v>#DIV/0!</v>
      </c>
      <c r="J73" s="2161" t="e">
        <f t="shared" si="45"/>
        <v>#DIV/0!</v>
      </c>
      <c r="K73" s="2161" t="e">
        <f t="shared" si="45"/>
        <v>#DIV/0!</v>
      </c>
      <c r="L73" s="2161" t="e">
        <f t="shared" si="45"/>
        <v>#DIV/0!</v>
      </c>
      <c r="M73" s="2161" t="e">
        <f t="shared" si="45"/>
        <v>#DIV/0!</v>
      </c>
      <c r="N73" s="2161" t="e">
        <f t="shared" si="45"/>
        <v>#DIV/0!</v>
      </c>
      <c r="O73" s="2161" t="e">
        <f t="shared" si="45"/>
        <v>#DIV/0!</v>
      </c>
      <c r="P73" s="2161" t="e">
        <f t="shared" si="45"/>
        <v>#DIV/0!</v>
      </c>
      <c r="Q73" s="2161" t="e">
        <f t="shared" si="45"/>
        <v>#DIV/0!</v>
      </c>
      <c r="R73" s="2161" t="e">
        <f t="shared" si="45"/>
        <v>#DIV/0!</v>
      </c>
      <c r="S73" s="2161" t="e">
        <f t="shared" si="45"/>
        <v>#DIV/0!</v>
      </c>
    </row>
    <row r="74" spans="1:19">
      <c r="A74" s="2141"/>
      <c r="B74" s="2117" t="s">
        <v>2358</v>
      </c>
      <c r="C74" s="2117" t="s">
        <v>1615</v>
      </c>
      <c r="D74" s="2152" t="str">
        <f>D72</f>
        <v>Related Party 5</v>
      </c>
      <c r="E74" s="2116" t="s">
        <v>1696</v>
      </c>
      <c r="F74" s="2120" t="s">
        <v>88</v>
      </c>
      <c r="G74" s="2118"/>
      <c r="H74" s="2118"/>
      <c r="I74" s="2118"/>
      <c r="J74" s="2118"/>
      <c r="K74" s="2118"/>
      <c r="L74" s="2118"/>
      <c r="M74" s="2118"/>
      <c r="N74" s="2118"/>
      <c r="O74" s="2118"/>
      <c r="P74" s="2118"/>
      <c r="Q74" s="2118"/>
      <c r="R74" s="2118"/>
      <c r="S74" s="2118"/>
    </row>
    <row r="75" spans="1:19">
      <c r="A75" s="2141"/>
      <c r="B75" s="2117"/>
      <c r="C75" s="2117"/>
      <c r="D75" s="342"/>
      <c r="E75" s="2153" t="s">
        <v>2354</v>
      </c>
      <c r="F75" s="2154"/>
      <c r="G75" s="2155" t="e">
        <f>+G74/$S$74</f>
        <v>#DIV/0!</v>
      </c>
      <c r="H75" s="2155" t="e">
        <f t="shared" ref="H75:S75" si="46">+H74/$S$74</f>
        <v>#DIV/0!</v>
      </c>
      <c r="I75" s="2155" t="e">
        <f t="shared" si="46"/>
        <v>#DIV/0!</v>
      </c>
      <c r="J75" s="2155" t="e">
        <f t="shared" si="46"/>
        <v>#DIV/0!</v>
      </c>
      <c r="K75" s="2155" t="e">
        <f t="shared" si="46"/>
        <v>#DIV/0!</v>
      </c>
      <c r="L75" s="2155" t="e">
        <f t="shared" si="46"/>
        <v>#DIV/0!</v>
      </c>
      <c r="M75" s="2155" t="e">
        <f t="shared" si="46"/>
        <v>#DIV/0!</v>
      </c>
      <c r="N75" s="2155" t="e">
        <f t="shared" si="46"/>
        <v>#DIV/0!</v>
      </c>
      <c r="O75" s="2155" t="e">
        <f t="shared" si="46"/>
        <v>#DIV/0!</v>
      </c>
      <c r="P75" s="2155" t="e">
        <f t="shared" si="46"/>
        <v>#DIV/0!</v>
      </c>
      <c r="Q75" s="2155" t="e">
        <f t="shared" si="46"/>
        <v>#DIV/0!</v>
      </c>
      <c r="R75" s="2155" t="e">
        <f t="shared" si="46"/>
        <v>#DIV/0!</v>
      </c>
      <c r="S75" s="2155" t="e">
        <f t="shared" si="46"/>
        <v>#DIV/0!</v>
      </c>
    </row>
    <row r="76" spans="1:19">
      <c r="A76" s="2141"/>
      <c r="B76" s="2117"/>
      <c r="C76" s="2117"/>
      <c r="D76" s="342"/>
      <c r="E76" s="2116" t="s">
        <v>2355</v>
      </c>
      <c r="F76" s="2120" t="s">
        <v>88</v>
      </c>
      <c r="G76" s="2148">
        <f>G72-G74</f>
        <v>0</v>
      </c>
      <c r="H76" s="2148">
        <f t="shared" ref="H76:S76" si="47">H72-H74</f>
        <v>0</v>
      </c>
      <c r="I76" s="2148">
        <f t="shared" si="47"/>
        <v>0</v>
      </c>
      <c r="J76" s="2148">
        <f t="shared" si="47"/>
        <v>0</v>
      </c>
      <c r="K76" s="2148">
        <f t="shared" si="47"/>
        <v>0</v>
      </c>
      <c r="L76" s="2148">
        <f t="shared" si="47"/>
        <v>0</v>
      </c>
      <c r="M76" s="2148">
        <f t="shared" si="47"/>
        <v>0</v>
      </c>
      <c r="N76" s="2148">
        <f t="shared" si="47"/>
        <v>0</v>
      </c>
      <c r="O76" s="2148">
        <f t="shared" si="47"/>
        <v>0</v>
      </c>
      <c r="P76" s="2148">
        <f t="shared" si="47"/>
        <v>0</v>
      </c>
      <c r="Q76" s="2148">
        <f t="shared" si="47"/>
        <v>0</v>
      </c>
      <c r="R76" s="2148">
        <f t="shared" si="47"/>
        <v>0</v>
      </c>
      <c r="S76" s="2148">
        <f t="shared" si="47"/>
        <v>0</v>
      </c>
    </row>
    <row r="77" spans="1:19">
      <c r="A77" s="2141"/>
      <c r="B77" s="2117"/>
      <c r="C77" s="2117"/>
      <c r="D77" s="342"/>
      <c r="E77" s="2156" t="s">
        <v>2356</v>
      </c>
      <c r="F77" s="2157"/>
      <c r="G77" s="2158" t="e">
        <f>+G76/$S$76</f>
        <v>#DIV/0!</v>
      </c>
      <c r="H77" s="2158" t="e">
        <f t="shared" ref="H77:S77" si="48">+H76/$S$76</f>
        <v>#DIV/0!</v>
      </c>
      <c r="I77" s="2158" t="e">
        <f t="shared" si="48"/>
        <v>#DIV/0!</v>
      </c>
      <c r="J77" s="2158" t="e">
        <f t="shared" si="48"/>
        <v>#DIV/0!</v>
      </c>
      <c r="K77" s="2158" t="e">
        <f t="shared" si="48"/>
        <v>#DIV/0!</v>
      </c>
      <c r="L77" s="2158" t="e">
        <f t="shared" si="48"/>
        <v>#DIV/0!</v>
      </c>
      <c r="M77" s="2158" t="e">
        <f t="shared" si="48"/>
        <v>#DIV/0!</v>
      </c>
      <c r="N77" s="2158" t="e">
        <f t="shared" si="48"/>
        <v>#DIV/0!</v>
      </c>
      <c r="O77" s="2158" t="e">
        <f t="shared" si="48"/>
        <v>#DIV/0!</v>
      </c>
      <c r="P77" s="2158" t="e">
        <f t="shared" si="48"/>
        <v>#DIV/0!</v>
      </c>
      <c r="Q77" s="2158" t="e">
        <f t="shared" si="48"/>
        <v>#DIV/0!</v>
      </c>
      <c r="R77" s="2158" t="e">
        <f t="shared" si="48"/>
        <v>#DIV/0!</v>
      </c>
      <c r="S77" s="2158" t="e">
        <f t="shared" si="48"/>
        <v>#DIV/0!</v>
      </c>
    </row>
    <row r="78" spans="1:19">
      <c r="A78" s="2141"/>
      <c r="B78" s="2119"/>
      <c r="C78" s="2119"/>
      <c r="D78" s="341"/>
      <c r="E78" s="2159" t="s">
        <v>2357</v>
      </c>
      <c r="F78" s="2157"/>
      <c r="G78" s="2162" t="e">
        <f>+G76/G72</f>
        <v>#DIV/0!</v>
      </c>
      <c r="H78" s="2162" t="e">
        <f t="shared" ref="H78:S78" si="49">+H76/H72</f>
        <v>#DIV/0!</v>
      </c>
      <c r="I78" s="2162" t="e">
        <f t="shared" si="49"/>
        <v>#DIV/0!</v>
      </c>
      <c r="J78" s="2162" t="e">
        <f t="shared" si="49"/>
        <v>#DIV/0!</v>
      </c>
      <c r="K78" s="2162" t="e">
        <f t="shared" si="49"/>
        <v>#DIV/0!</v>
      </c>
      <c r="L78" s="2162" t="e">
        <f t="shared" si="49"/>
        <v>#DIV/0!</v>
      </c>
      <c r="M78" s="2162" t="e">
        <f t="shared" si="49"/>
        <v>#DIV/0!</v>
      </c>
      <c r="N78" s="2162" t="e">
        <f t="shared" si="49"/>
        <v>#DIV/0!</v>
      </c>
      <c r="O78" s="2162" t="e">
        <f t="shared" si="49"/>
        <v>#DIV/0!</v>
      </c>
      <c r="P78" s="2162" t="e">
        <f t="shared" si="49"/>
        <v>#DIV/0!</v>
      </c>
      <c r="Q78" s="2162" t="e">
        <f t="shared" si="49"/>
        <v>#DIV/0!</v>
      </c>
      <c r="R78" s="2162" t="e">
        <f t="shared" si="49"/>
        <v>#DIV/0!</v>
      </c>
      <c r="S78" s="2162" t="e">
        <f t="shared" si="49"/>
        <v>#DIV/0!</v>
      </c>
    </row>
  </sheetData>
  <dataValidations count="1">
    <dataValidation type="list" allowBlank="1" showInputMessage="1" showErrorMessage="1" sqref="A1">
      <formula1>A919:A924</formula1>
    </dataValidation>
  </dataValidations>
  <pageMargins left="0.70866141732283472" right="0.70866141732283472" top="0.74803149606299213" bottom="0.74803149606299213" header="0.31496062992125984" footer="0.31496062992125984"/>
  <pageSetup paperSize="8" scale="52"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H33"/>
  <sheetViews>
    <sheetView showRuler="0" view="pageLayout" zoomScaleNormal="100" workbookViewId="0">
      <selection activeCell="D10" sqref="D10"/>
    </sheetView>
  </sheetViews>
  <sheetFormatPr defaultRowHeight="12.75"/>
  <cols>
    <col min="1" max="1" width="19.85546875" style="1017" bestFit="1" customWidth="1"/>
    <col min="2" max="2" width="59.28515625" style="1017" bestFit="1" customWidth="1"/>
    <col min="3" max="3" width="13.85546875" style="1017" customWidth="1"/>
    <col min="4" max="7" width="16.7109375" style="1017" customWidth="1"/>
    <col min="8" max="8" width="19.5703125" style="1017" bestFit="1" customWidth="1"/>
    <col min="9" max="16384" width="9.140625" style="1018"/>
  </cols>
  <sheetData>
    <row r="1" spans="1:8" s="49" customFormat="1" ht="24.75">
      <c r="A1" s="127" t="str">
        <f>'Universal data'!A1</f>
        <v>Regulatory Reporting Pack</v>
      </c>
      <c r="B1" s="128"/>
      <c r="C1" s="128"/>
      <c r="D1" s="128"/>
      <c r="E1" s="128"/>
      <c r="F1" s="128"/>
      <c r="G1" s="128"/>
      <c r="H1" s="128"/>
    </row>
    <row r="2" spans="1:8" s="49" customFormat="1" ht="24.75">
      <c r="A2" s="2186" t="str">
        <f>+'Universal data'!$A$2</f>
        <v>Master</v>
      </c>
      <c r="B2" s="128"/>
      <c r="C2" s="128"/>
      <c r="D2" s="128"/>
      <c r="E2" s="128"/>
      <c r="F2" s="128"/>
      <c r="G2" s="128"/>
      <c r="H2" s="128"/>
    </row>
    <row r="3" spans="1:8" s="49" customFormat="1" ht="24.75">
      <c r="A3" s="2304" t="str">
        <f>+'Universal data'!A3</f>
        <v>2015/16</v>
      </c>
      <c r="B3" s="128"/>
      <c r="C3" s="128"/>
      <c r="D3" s="128"/>
      <c r="E3" s="128"/>
      <c r="F3" s="128"/>
      <c r="G3" s="128"/>
      <c r="H3" s="128"/>
    </row>
    <row r="5" spans="1:8">
      <c r="A5" s="537" t="s">
        <v>2738</v>
      </c>
      <c r="B5" s="538"/>
      <c r="C5" s="538"/>
    </row>
    <row r="6" spans="1:8" ht="14.25" customHeight="1">
      <c r="A6" s="537"/>
      <c r="B6" s="539"/>
      <c r="C6" s="539"/>
    </row>
    <row r="7" spans="1:8" ht="75.75" customHeight="1">
      <c r="A7" s="537"/>
      <c r="B7" s="3951" t="s">
        <v>966</v>
      </c>
      <c r="C7" s="3951"/>
      <c r="D7" s="3951"/>
      <c r="E7" s="3951"/>
      <c r="F7" s="3951"/>
      <c r="G7" s="3951"/>
      <c r="H7" s="3951"/>
    </row>
    <row r="8" spans="1:8" ht="13.5" thickBot="1">
      <c r="A8" s="540"/>
      <c r="B8" s="539"/>
      <c r="C8" s="539"/>
    </row>
    <row r="9" spans="1:8" ht="27.75" customHeight="1">
      <c r="B9" s="541"/>
      <c r="C9" s="542" t="s">
        <v>666</v>
      </c>
      <c r="D9" s="543" t="s">
        <v>3065</v>
      </c>
      <c r="E9" s="543" t="s">
        <v>967</v>
      </c>
      <c r="F9" s="543" t="s">
        <v>968</v>
      </c>
      <c r="G9" s="544" t="s">
        <v>84</v>
      </c>
    </row>
    <row r="10" spans="1:8" ht="13.5" customHeight="1">
      <c r="B10" s="545" t="s">
        <v>517</v>
      </c>
      <c r="C10" s="546" t="s">
        <v>667</v>
      </c>
      <c r="D10" s="2118"/>
      <c r="E10" s="3304"/>
      <c r="F10" s="3304"/>
      <c r="G10" s="3408">
        <f>SUM(D10:F10)</f>
        <v>0</v>
      </c>
    </row>
    <row r="11" spans="1:8" ht="13.5" customHeight="1">
      <c r="B11" s="545"/>
      <c r="C11" s="546"/>
      <c r="D11" s="1329"/>
      <c r="E11" s="1329"/>
      <c r="F11" s="1329"/>
      <c r="G11" s="3305"/>
    </row>
    <row r="12" spans="1:8" ht="13.5" customHeight="1">
      <c r="B12" s="549" t="s">
        <v>668</v>
      </c>
      <c r="C12" s="550" t="s">
        <v>1794</v>
      </c>
      <c r="D12" s="2118"/>
      <c r="E12" s="3304"/>
      <c r="F12" s="3304"/>
      <c r="G12" s="3409"/>
      <c r="H12" s="2520"/>
    </row>
    <row r="13" spans="1:8" ht="13.5" customHeight="1">
      <c r="B13" s="549" t="s">
        <v>2245</v>
      </c>
      <c r="C13" s="550" t="s">
        <v>669</v>
      </c>
      <c r="D13" s="2118"/>
      <c r="E13" s="3304"/>
      <c r="F13" s="3304"/>
      <c r="G13" s="3409"/>
      <c r="H13" s="2520"/>
    </row>
    <row r="14" spans="1:8" ht="13.5" customHeight="1">
      <c r="B14" s="549" t="s">
        <v>2282</v>
      </c>
      <c r="C14" s="550" t="s">
        <v>669</v>
      </c>
      <c r="D14" s="2118"/>
      <c r="E14" s="3304"/>
      <c r="F14" s="3304"/>
      <c r="G14" s="3409"/>
      <c r="H14" s="2520"/>
    </row>
    <row r="15" spans="1:8" ht="13.5" customHeight="1">
      <c r="B15" s="549"/>
      <c r="C15" s="550"/>
      <c r="D15" s="1329"/>
      <c r="E15" s="1329"/>
      <c r="F15" s="1329"/>
      <c r="G15" s="1330"/>
      <c r="H15" s="2520"/>
    </row>
    <row r="16" spans="1:8" ht="13.5" customHeight="1">
      <c r="B16" s="549" t="s">
        <v>670</v>
      </c>
      <c r="C16" s="550" t="s">
        <v>667</v>
      </c>
      <c r="D16" s="2118"/>
      <c r="E16" s="3304"/>
      <c r="F16" s="3304"/>
      <c r="G16" s="3408">
        <f>SUM(D16:F16)</f>
        <v>0</v>
      </c>
      <c r="H16" s="2520"/>
    </row>
    <row r="17" spans="2:8">
      <c r="B17" s="545" t="s">
        <v>671</v>
      </c>
      <c r="C17" s="546" t="s">
        <v>667</v>
      </c>
      <c r="D17" s="2118"/>
      <c r="E17" s="3304"/>
      <c r="F17" s="3304"/>
      <c r="G17" s="3408">
        <f>SUM(D17:F17)</f>
        <v>0</v>
      </c>
      <c r="H17" s="2520"/>
    </row>
    <row r="18" spans="2:8">
      <c r="B18" s="549" t="s">
        <v>672</v>
      </c>
      <c r="C18" s="550" t="s">
        <v>667</v>
      </c>
      <c r="D18" s="2118"/>
      <c r="E18" s="3304"/>
      <c r="F18" s="3304"/>
      <c r="G18" s="3408">
        <f>SUM(D18:F18)</f>
        <v>0</v>
      </c>
      <c r="H18" s="2520"/>
    </row>
    <row r="19" spans="2:8">
      <c r="B19" s="551" t="s">
        <v>520</v>
      </c>
      <c r="C19" s="552" t="s">
        <v>667</v>
      </c>
      <c r="D19" s="3406">
        <f>SUM(D16:D18)</f>
        <v>0</v>
      </c>
      <c r="E19" s="1331">
        <f>SUM(E16:E18)</f>
        <v>0</v>
      </c>
      <c r="F19" s="1331">
        <f>SUM(F16:F18)</f>
        <v>0</v>
      </c>
      <c r="G19" s="3410">
        <f>SUM(G16:G18)</f>
        <v>0</v>
      </c>
      <c r="H19" s="2520"/>
    </row>
    <row r="20" spans="2:8">
      <c r="B20" s="551"/>
      <c r="C20" s="552"/>
      <c r="D20" s="547"/>
      <c r="E20" s="547"/>
      <c r="F20" s="547"/>
      <c r="G20" s="548"/>
      <c r="H20" s="2520"/>
    </row>
    <row r="21" spans="2:8">
      <c r="B21" s="545" t="s">
        <v>673</v>
      </c>
      <c r="C21" s="546" t="s">
        <v>99</v>
      </c>
      <c r="D21" s="553" t="str">
        <f t="shared" ref="D21:G24" si="0">IF(ISERROR(+D16/D$10),"",(+D16/D$10))</f>
        <v/>
      </c>
      <c r="E21" s="553" t="str">
        <f t="shared" si="0"/>
        <v/>
      </c>
      <c r="F21" s="553" t="str">
        <f t="shared" si="0"/>
        <v/>
      </c>
      <c r="G21" s="3307" t="str">
        <f t="shared" si="0"/>
        <v/>
      </c>
      <c r="H21" s="2520"/>
    </row>
    <row r="22" spans="2:8">
      <c r="B22" s="549" t="s">
        <v>674</v>
      </c>
      <c r="C22" s="550" t="s">
        <v>99</v>
      </c>
      <c r="D22" s="553" t="str">
        <f t="shared" si="0"/>
        <v/>
      </c>
      <c r="E22" s="553" t="str">
        <f t="shared" si="0"/>
        <v/>
      </c>
      <c r="F22" s="553" t="str">
        <f t="shared" si="0"/>
        <v/>
      </c>
      <c r="G22" s="3307" t="str">
        <f t="shared" si="0"/>
        <v/>
      </c>
      <c r="H22" s="2520"/>
    </row>
    <row r="23" spans="2:8">
      <c r="B23" s="545" t="s">
        <v>675</v>
      </c>
      <c r="C23" s="546" t="s">
        <v>99</v>
      </c>
      <c r="D23" s="553" t="str">
        <f t="shared" si="0"/>
        <v/>
      </c>
      <c r="E23" s="553" t="str">
        <f t="shared" si="0"/>
        <v/>
      </c>
      <c r="F23" s="553" t="str">
        <f t="shared" si="0"/>
        <v/>
      </c>
      <c r="G23" s="3307" t="str">
        <f t="shared" si="0"/>
        <v/>
      </c>
      <c r="H23" s="2520"/>
    </row>
    <row r="24" spans="2:8">
      <c r="B24" s="551" t="s">
        <v>676</v>
      </c>
      <c r="C24" s="552" t="s">
        <v>99</v>
      </c>
      <c r="D24" s="553" t="str">
        <f t="shared" si="0"/>
        <v/>
      </c>
      <c r="E24" s="553" t="str">
        <f t="shared" si="0"/>
        <v/>
      </c>
      <c r="F24" s="553" t="str">
        <f t="shared" si="0"/>
        <v/>
      </c>
      <c r="G24" s="3307" t="str">
        <f t="shared" si="0"/>
        <v/>
      </c>
      <c r="H24" s="2520"/>
    </row>
    <row r="25" spans="2:8">
      <c r="B25" s="551"/>
      <c r="C25" s="552"/>
      <c r="D25" s="547"/>
      <c r="E25" s="547"/>
      <c r="F25" s="547"/>
      <c r="G25" s="548"/>
      <c r="H25" s="2520"/>
    </row>
    <row r="26" spans="2:8">
      <c r="B26" s="545" t="s">
        <v>518</v>
      </c>
      <c r="C26" s="546" t="s">
        <v>677</v>
      </c>
      <c r="D26" s="3304"/>
      <c r="E26" s="3304"/>
      <c r="F26" s="3304"/>
      <c r="G26" s="3306"/>
      <c r="H26" s="2520"/>
    </row>
    <row r="27" spans="2:8">
      <c r="B27" s="545" t="s">
        <v>519</v>
      </c>
      <c r="C27" s="546" t="s">
        <v>88</v>
      </c>
      <c r="D27" s="2118"/>
      <c r="E27" s="3304"/>
      <c r="F27" s="3304"/>
      <c r="G27" s="1328">
        <f>SUM(D27:F27)</f>
        <v>0</v>
      </c>
      <c r="H27" s="2520"/>
    </row>
    <row r="28" spans="2:8">
      <c r="B28" s="545" t="s">
        <v>678</v>
      </c>
      <c r="C28" s="546" t="s">
        <v>88</v>
      </c>
      <c r="D28" s="2118"/>
      <c r="E28" s="3304"/>
      <c r="F28" s="3304"/>
      <c r="G28" s="1328">
        <f>SUM(D28:F28)</f>
        <v>0</v>
      </c>
      <c r="H28" s="2520"/>
    </row>
    <row r="29" spans="2:8" ht="13.5" thickBot="1">
      <c r="B29" s="554" t="s">
        <v>521</v>
      </c>
      <c r="C29" s="555"/>
      <c r="D29" s="2521">
        <f>SUM(D27:D28)</f>
        <v>0</v>
      </c>
      <c r="E29" s="2521">
        <f>SUM(E27:E28)</f>
        <v>0</v>
      </c>
      <c r="F29" s="2521">
        <f>SUM(F27:F28)</f>
        <v>0</v>
      </c>
      <c r="G29" s="2522">
        <f>SUM(G27:G28)</f>
        <v>0</v>
      </c>
      <c r="H29" s="2520" t="s">
        <v>2017</v>
      </c>
    </row>
    <row r="30" spans="2:8">
      <c r="B30" s="1019"/>
      <c r="C30" s="1020"/>
      <c r="D30" s="1020"/>
      <c r="E30" s="1020"/>
      <c r="F30" s="1020"/>
      <c r="G30" s="1021"/>
    </row>
    <row r="31" spans="2:8">
      <c r="B31" s="556" t="s">
        <v>679</v>
      </c>
      <c r="C31" s="557"/>
      <c r="D31" s="3304"/>
      <c r="E31" s="3304"/>
      <c r="F31" s="3304"/>
      <c r="G31" s="3409"/>
    </row>
    <row r="32" spans="2:8" ht="13.5" thickBot="1">
      <c r="B32" s="558" t="s">
        <v>680</v>
      </c>
      <c r="C32" s="555"/>
      <c r="D32" s="3407"/>
      <c r="E32" s="3308"/>
      <c r="F32" s="3308"/>
      <c r="G32" s="3411"/>
    </row>
    <row r="33" ht="15" customHeight="1"/>
  </sheetData>
  <mergeCells count="1">
    <mergeCell ref="B7:H7"/>
  </mergeCells>
  <dataValidations count="1">
    <dataValidation type="list" allowBlank="1" showInputMessage="1" showErrorMessage="1" sqref="A1">
      <formula1>A900:A905</formula1>
    </dataValidation>
  </dataValidations>
  <pageMargins left="0.70866141732283472" right="0.70866141732283472" top="0.74803149606299213" bottom="0.74803149606299213" header="0.31496062992125984" footer="0.31496062992125984"/>
  <pageSetup paperSize="8"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W24"/>
  <sheetViews>
    <sheetView workbookViewId="0"/>
  </sheetViews>
  <sheetFormatPr defaultRowHeight="12.75"/>
  <cols>
    <col min="1" max="1" width="58.28515625" customWidth="1"/>
    <col min="2" max="2" width="25.85546875" customWidth="1"/>
    <col min="3" max="3" width="15.42578125" customWidth="1"/>
  </cols>
  <sheetData>
    <row r="1" spans="1:23" s="49" customFormat="1" ht="24.75">
      <c r="A1" s="127" t="str">
        <f>'Universal data'!A1</f>
        <v>Regulatory Reporting Pack</v>
      </c>
      <c r="B1" s="128"/>
      <c r="C1" s="128"/>
      <c r="D1" s="128"/>
      <c r="E1" s="128"/>
      <c r="F1" s="128"/>
      <c r="G1" s="2495"/>
      <c r="H1" s="2495"/>
      <c r="I1" s="2495"/>
      <c r="J1" s="2495"/>
      <c r="K1" s="128"/>
      <c r="L1" s="128"/>
      <c r="M1" s="128"/>
      <c r="N1" s="128"/>
      <c r="O1" s="128"/>
      <c r="P1" s="128"/>
      <c r="Q1" s="128"/>
      <c r="R1" s="128"/>
      <c r="S1" s="128"/>
      <c r="T1" s="128"/>
    </row>
    <row r="2" spans="1:23" s="49" customFormat="1" ht="24.75">
      <c r="A2" s="2186" t="str">
        <f>+'Universal data'!$A$2</f>
        <v>Master</v>
      </c>
      <c r="B2" s="128"/>
      <c r="C2" s="128"/>
      <c r="D2" s="128"/>
      <c r="E2" s="128"/>
      <c r="F2" s="128"/>
      <c r="G2" s="2495"/>
      <c r="H2" s="2495"/>
      <c r="I2" s="2495"/>
      <c r="J2" s="2495"/>
      <c r="K2" s="128"/>
      <c r="L2" s="128"/>
      <c r="M2" s="128"/>
      <c r="N2" s="128"/>
      <c r="O2" s="128"/>
      <c r="P2" s="128"/>
      <c r="Q2" s="128"/>
      <c r="R2" s="128"/>
      <c r="S2" s="128"/>
      <c r="T2" s="128"/>
    </row>
    <row r="3" spans="1:23" s="49" customFormat="1" ht="24.75">
      <c r="A3" s="2304" t="str">
        <f>+'Universal data'!A3</f>
        <v>2015/16</v>
      </c>
      <c r="B3" s="128"/>
      <c r="C3" s="128"/>
      <c r="D3" s="128"/>
      <c r="E3" s="128"/>
      <c r="F3" s="128"/>
      <c r="G3" s="2495"/>
      <c r="H3" s="2495"/>
      <c r="I3" s="2495"/>
      <c r="J3" s="2495"/>
      <c r="K3" s="128"/>
      <c r="L3" s="128"/>
      <c r="M3" s="128"/>
      <c r="N3" s="128"/>
      <c r="O3" s="128"/>
      <c r="P3" s="128"/>
      <c r="Q3" s="128"/>
      <c r="R3" s="128"/>
      <c r="S3" s="128"/>
      <c r="T3" s="128"/>
    </row>
    <row r="4" spans="1:23" s="2496" customFormat="1" ht="25.5" customHeight="1">
      <c r="A4" s="559"/>
      <c r="D4" s="2497"/>
      <c r="F4" s="2497"/>
      <c r="G4" s="2498"/>
      <c r="H4" s="2498"/>
      <c r="I4" s="2498"/>
      <c r="J4" s="2498"/>
      <c r="K4" s="2497"/>
      <c r="L4" s="2497"/>
      <c r="Q4" s="2497"/>
      <c r="R4" s="2497"/>
      <c r="W4" s="2497"/>
    </row>
    <row r="6" spans="1:23" ht="19.5">
      <c r="A6" s="1029" t="s">
        <v>2737</v>
      </c>
    </row>
    <row r="10" spans="1:23" ht="15">
      <c r="A10" s="2853" t="s">
        <v>2703</v>
      </c>
      <c r="B10" s="2854" t="s">
        <v>149</v>
      </c>
      <c r="C10" s="2855" t="s">
        <v>84</v>
      </c>
    </row>
    <row r="11" spans="1:23">
      <c r="A11" s="2851" t="s">
        <v>2704</v>
      </c>
      <c r="B11" s="2852" t="s">
        <v>2705</v>
      </c>
      <c r="C11" s="3309"/>
    </row>
    <row r="12" spans="1:23">
      <c r="A12" s="2852" t="s">
        <v>2706</v>
      </c>
      <c r="B12" s="2852" t="s">
        <v>2707</v>
      </c>
      <c r="C12" s="3309"/>
    </row>
    <row r="13" spans="1:23">
      <c r="A13" s="2852" t="s">
        <v>2708</v>
      </c>
      <c r="B13" s="2852" t="s">
        <v>2705</v>
      </c>
      <c r="C13" s="3309"/>
    </row>
    <row r="14" spans="1:23">
      <c r="A14" s="2852" t="s">
        <v>2709</v>
      </c>
      <c r="B14" s="2852" t="s">
        <v>2705</v>
      </c>
      <c r="C14" s="3309"/>
    </row>
    <row r="15" spans="1:23">
      <c r="A15" s="2852" t="s">
        <v>2710</v>
      </c>
      <c r="B15" s="2852" t="s">
        <v>2711</v>
      </c>
      <c r="C15" s="3655"/>
    </row>
    <row r="16" spans="1:23">
      <c r="A16" s="2852" t="s">
        <v>2712</v>
      </c>
      <c r="B16" s="2852" t="s">
        <v>2713</v>
      </c>
      <c r="C16" s="3655"/>
    </row>
    <row r="24" spans="3:3">
      <c r="C24" s="3654"/>
    </row>
  </sheetData>
  <dataValidations count="1">
    <dataValidation type="list" allowBlank="1" showInputMessage="1" showErrorMessage="1" sqref="A1">
      <formula1>A945:A950</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A317"/>
  <sheetViews>
    <sheetView zoomScale="80" zoomScaleNormal="80" workbookViewId="0">
      <selection activeCell="A4" sqref="A4"/>
    </sheetView>
  </sheetViews>
  <sheetFormatPr defaultColWidth="9.140625" defaultRowHeight="12.75"/>
  <cols>
    <col min="1" max="1" width="15.42578125" style="3484" bestFit="1" customWidth="1"/>
    <col min="2" max="2" width="81.5703125" style="3488" customWidth="1"/>
    <col min="3" max="3" width="27.140625" style="3488" bestFit="1" customWidth="1"/>
    <col min="4" max="4" width="2.5703125" style="3487" customWidth="1"/>
    <col min="5" max="5" width="44.85546875" style="3488" customWidth="1"/>
    <col min="6" max="6" width="2.5703125" style="3487" customWidth="1"/>
    <col min="7" max="7" width="29.28515625" style="3489" customWidth="1"/>
    <col min="8" max="10" width="14.42578125" style="3489" customWidth="1"/>
    <col min="11" max="11" width="16.42578125" style="3487" customWidth="1"/>
    <col min="12" max="12" width="21.7109375" style="3487" customWidth="1"/>
    <col min="13" max="14" width="14.42578125" style="3488" customWidth="1"/>
    <col min="15" max="16" width="14.28515625" style="3488" customWidth="1"/>
    <col min="17" max="17" width="12.42578125" style="3487" customWidth="1"/>
    <col min="18" max="18" width="15.85546875" style="3487" customWidth="1"/>
    <col min="19" max="22" width="14.42578125" style="3488" customWidth="1"/>
    <col min="23" max="23" width="2.5703125" style="3487" customWidth="1"/>
    <col min="24" max="16384" width="9.140625" style="3484"/>
  </cols>
  <sheetData>
    <row r="1" spans="1:23" s="49" customFormat="1" ht="24.75">
      <c r="A1" s="127" t="str">
        <f>'[9]Universal data'!A1</f>
        <v>Regulatory Reporting Pack</v>
      </c>
      <c r="B1" s="128"/>
      <c r="C1" s="128"/>
      <c r="D1" s="128"/>
      <c r="E1" s="128"/>
      <c r="F1" s="128"/>
      <c r="G1" s="2495"/>
      <c r="H1" s="2495"/>
      <c r="I1" s="2495"/>
      <c r="J1" s="2495"/>
      <c r="K1" s="128"/>
      <c r="L1" s="128"/>
      <c r="M1" s="128"/>
      <c r="N1" s="128"/>
      <c r="O1" s="128"/>
      <c r="P1" s="128"/>
      <c r="Q1" s="128"/>
      <c r="R1" s="128"/>
      <c r="S1" s="128"/>
      <c r="T1" s="128"/>
    </row>
    <row r="2" spans="1:23" s="49" customFormat="1" ht="24.75">
      <c r="A2" s="2186" t="str">
        <f>+'Universal data'!$A$2</f>
        <v>Master</v>
      </c>
      <c r="B2" s="128"/>
      <c r="C2" s="128"/>
      <c r="D2" s="128"/>
      <c r="E2" s="128"/>
      <c r="F2" s="128"/>
      <c r="G2" s="2495"/>
      <c r="H2" s="2495"/>
      <c r="I2" s="2495"/>
      <c r="J2" s="2495"/>
      <c r="K2" s="128"/>
      <c r="L2" s="128"/>
      <c r="M2" s="128"/>
      <c r="N2" s="128"/>
      <c r="O2" s="128"/>
      <c r="P2" s="128"/>
      <c r="Q2" s="128"/>
      <c r="R2" s="128"/>
      <c r="S2" s="128"/>
      <c r="T2" s="128"/>
    </row>
    <row r="3" spans="1:23" s="49" customFormat="1" ht="24.75">
      <c r="A3" s="2304" t="str">
        <f>+'Universal data'!A3</f>
        <v>2015/16</v>
      </c>
      <c r="B3" s="128"/>
      <c r="C3" s="128"/>
      <c r="D3" s="128"/>
      <c r="E3" s="128"/>
      <c r="F3" s="128"/>
      <c r="G3" s="2495"/>
      <c r="H3" s="2495"/>
      <c r="I3" s="2495"/>
      <c r="J3" s="2495"/>
      <c r="K3" s="128"/>
      <c r="L3" s="128"/>
      <c r="M3" s="128"/>
      <c r="N3" s="128"/>
      <c r="O3" s="128"/>
      <c r="P3" s="128"/>
      <c r="Q3" s="128"/>
      <c r="R3" s="128"/>
      <c r="S3" s="128"/>
      <c r="T3" s="128"/>
    </row>
    <row r="4" spans="1:23" ht="25.5" customHeight="1">
      <c r="A4" s="559"/>
      <c r="B4" s="3484"/>
      <c r="C4" s="3484"/>
      <c r="D4" s="3485"/>
      <c r="E4" s="3484"/>
      <c r="F4" s="3485"/>
      <c r="G4" s="3486"/>
      <c r="H4" s="3486"/>
      <c r="I4" s="3486"/>
      <c r="J4" s="3486"/>
      <c r="K4" s="3485"/>
      <c r="L4" s="3485"/>
      <c r="M4" s="3484"/>
      <c r="N4" s="3484"/>
      <c r="O4" s="3484"/>
      <c r="P4" s="3484"/>
      <c r="Q4" s="3485"/>
      <c r="R4" s="3485"/>
      <c r="S4" s="3484"/>
      <c r="T4" s="3484"/>
      <c r="U4" s="3484"/>
      <c r="V4" s="3484"/>
      <c r="W4" s="3485"/>
    </row>
    <row r="5" spans="1:23" ht="25.5" customHeight="1">
      <c r="B5" s="560" t="s">
        <v>2436</v>
      </c>
      <c r="C5" s="3484"/>
      <c r="D5" s="3485"/>
      <c r="E5" s="3484"/>
      <c r="F5" s="3485"/>
      <c r="G5" s="3486"/>
      <c r="H5" s="3486"/>
      <c r="I5" s="3486"/>
      <c r="J5" s="3486"/>
      <c r="K5" s="3485"/>
      <c r="L5" s="3485"/>
      <c r="M5" s="3484"/>
      <c r="N5" s="3484"/>
      <c r="O5" s="3484"/>
      <c r="P5" s="3484"/>
      <c r="Q5" s="3485"/>
      <c r="R5" s="3485"/>
      <c r="S5" s="3484"/>
      <c r="T5" s="3484"/>
      <c r="U5" s="3484"/>
      <c r="V5" s="3484"/>
      <c r="W5" s="3485"/>
    </row>
    <row r="7" spans="1:23" ht="13.5" thickBot="1">
      <c r="B7" s="65"/>
      <c r="C7" s="65"/>
    </row>
    <row r="8" spans="1:23" s="3492" customFormat="1" ht="38.25" customHeight="1" thickBot="1">
      <c r="A8" s="3490"/>
      <c r="B8" s="65"/>
      <c r="C8" s="65"/>
      <c r="D8" s="561"/>
      <c r="E8" s="3491"/>
      <c r="F8" s="561"/>
      <c r="G8" s="4083" t="s">
        <v>969</v>
      </c>
      <c r="H8" s="4084"/>
      <c r="I8" s="4084"/>
      <c r="J8" s="4085"/>
      <c r="K8" s="562"/>
      <c r="L8" s="562"/>
      <c r="M8" s="561"/>
    </row>
    <row r="9" spans="1:23" s="3492" customFormat="1" ht="31.5" customHeight="1" thickBot="1">
      <c r="A9" s="563" t="s">
        <v>970</v>
      </c>
      <c r="B9" s="3973" t="s">
        <v>971</v>
      </c>
      <c r="C9" s="3974"/>
      <c r="D9" s="561"/>
      <c r="E9" s="564" t="s">
        <v>78</v>
      </c>
      <c r="F9" s="561"/>
      <c r="G9" s="565" t="s">
        <v>84</v>
      </c>
      <c r="H9" s="565" t="s">
        <v>524</v>
      </c>
      <c r="I9" s="565" t="s">
        <v>183</v>
      </c>
      <c r="J9" s="566" t="s">
        <v>96</v>
      </c>
      <c r="K9" s="567"/>
      <c r="L9" s="567"/>
      <c r="M9" s="561"/>
      <c r="N9" s="561"/>
      <c r="O9" s="561"/>
    </row>
    <row r="10" spans="1:23" s="3492" customFormat="1" ht="13.5" customHeight="1" thickBot="1">
      <c r="A10" s="568"/>
      <c r="B10" s="4086" t="s">
        <v>663</v>
      </c>
      <c r="C10" s="4087"/>
      <c r="D10" s="561"/>
      <c r="E10" s="3493" t="s">
        <v>103</v>
      </c>
      <c r="F10" s="561"/>
      <c r="G10" s="569">
        <f>SUM(H10:J10)</f>
        <v>0</v>
      </c>
      <c r="H10" s="570"/>
      <c r="I10" s="570"/>
      <c r="J10" s="570"/>
      <c r="K10" s="561"/>
      <c r="L10" s="561"/>
      <c r="M10" s="561"/>
    </row>
    <row r="11" spans="1:23" s="3485" customFormat="1" ht="48.75" customHeight="1" thickBot="1">
      <c r="A11" s="571"/>
      <c r="B11" s="3487"/>
      <c r="C11" s="66"/>
      <c r="D11" s="66"/>
      <c r="E11" s="3494"/>
      <c r="F11" s="66"/>
      <c r="G11" s="3495"/>
      <c r="H11" s="3495"/>
      <c r="I11" s="3495"/>
      <c r="J11" s="3495"/>
      <c r="K11" s="66"/>
      <c r="L11" s="4088" t="s">
        <v>522</v>
      </c>
      <c r="M11" s="4089"/>
      <c r="N11" s="4089"/>
      <c r="O11" s="4090"/>
      <c r="P11" s="562"/>
      <c r="Q11" s="4088" t="s">
        <v>523</v>
      </c>
      <c r="R11" s="4089"/>
      <c r="S11" s="4089"/>
      <c r="T11" s="4090"/>
      <c r="U11" s="66"/>
    </row>
    <row r="12" spans="1:23" s="3488" customFormat="1" ht="30.75" customHeight="1" thickBot="1">
      <c r="A12" s="563" t="s">
        <v>972</v>
      </c>
      <c r="B12" s="4009" t="s">
        <v>526</v>
      </c>
      <c r="C12" s="4010"/>
      <c r="D12" s="67"/>
      <c r="E12" s="564" t="s">
        <v>149</v>
      </c>
      <c r="F12" s="67"/>
      <c r="G12" s="2694" t="s">
        <v>84</v>
      </c>
      <c r="H12" s="2695" t="s">
        <v>524</v>
      </c>
      <c r="I12" s="2695" t="s">
        <v>183</v>
      </c>
      <c r="J12" s="2696" t="s">
        <v>96</v>
      </c>
      <c r="K12" s="567"/>
      <c r="L12" s="2694" t="s">
        <v>84</v>
      </c>
      <c r="M12" s="2695" t="s">
        <v>524</v>
      </c>
      <c r="N12" s="2695" t="s">
        <v>183</v>
      </c>
      <c r="O12" s="2696" t="s">
        <v>96</v>
      </c>
      <c r="P12" s="567"/>
      <c r="Q12" s="2694" t="s">
        <v>84</v>
      </c>
      <c r="R12" s="2695" t="s">
        <v>524</v>
      </c>
      <c r="S12" s="2695" t="s">
        <v>183</v>
      </c>
      <c r="T12" s="2696" t="s">
        <v>96</v>
      </c>
      <c r="U12" s="67"/>
    </row>
    <row r="13" spans="1:23" ht="13.5" customHeight="1">
      <c r="A13" s="571"/>
      <c r="B13" s="4002" t="s">
        <v>161</v>
      </c>
      <c r="C13" s="4003"/>
      <c r="D13" s="3496"/>
      <c r="E13" s="3497"/>
      <c r="F13" s="3496"/>
      <c r="G13" s="3498"/>
      <c r="H13" s="3499"/>
      <c r="I13" s="3499"/>
      <c r="J13" s="3500"/>
      <c r="K13" s="3496"/>
      <c r="L13" s="3498"/>
      <c r="M13" s="3499"/>
      <c r="N13" s="3499"/>
      <c r="O13" s="3500"/>
      <c r="P13" s="3496"/>
      <c r="Q13" s="3498"/>
      <c r="R13" s="3499"/>
      <c r="S13" s="3499"/>
      <c r="T13" s="3500"/>
      <c r="U13" s="3496"/>
      <c r="V13" s="3484"/>
      <c r="W13" s="3484"/>
    </row>
    <row r="14" spans="1:23" ht="12.75" customHeight="1">
      <c r="A14" s="571"/>
      <c r="B14" s="4097" t="s">
        <v>527</v>
      </c>
      <c r="C14" s="4098"/>
      <c r="D14" s="561"/>
      <c r="E14" s="3501" t="s">
        <v>103</v>
      </c>
      <c r="F14" s="561"/>
      <c r="G14" s="2745">
        <f>G15+G16</f>
        <v>0</v>
      </c>
      <c r="H14" s="2738">
        <f>H15+H16</f>
        <v>0</v>
      </c>
      <c r="I14" s="2738">
        <f>I15+I16</f>
        <v>0</v>
      </c>
      <c r="J14" s="2812">
        <f>J15+J16</f>
        <v>0</v>
      </c>
      <c r="K14" s="561"/>
      <c r="L14" s="2816">
        <f>L15+L16</f>
        <v>0</v>
      </c>
      <c r="M14" s="2810">
        <f>M15+M16</f>
        <v>0</v>
      </c>
      <c r="N14" s="2810">
        <f>N15+N16</f>
        <v>0</v>
      </c>
      <c r="O14" s="2817">
        <f>O15+O16</f>
        <v>0</v>
      </c>
      <c r="P14" s="561"/>
      <c r="Q14" s="2816">
        <f>Q15+Q16</f>
        <v>0</v>
      </c>
      <c r="R14" s="2810">
        <f>R15+R16</f>
        <v>0</v>
      </c>
      <c r="S14" s="2810">
        <f>S15+S16</f>
        <v>0</v>
      </c>
      <c r="T14" s="2817">
        <f>T15+T16</f>
        <v>0</v>
      </c>
      <c r="U14" s="561"/>
      <c r="V14" s="3484"/>
      <c r="W14" s="3484"/>
    </row>
    <row r="15" spans="1:23">
      <c r="A15" s="571"/>
      <c r="B15" s="4099" t="s">
        <v>528</v>
      </c>
      <c r="C15" s="4100"/>
      <c r="D15" s="3496"/>
      <c r="E15" s="3501" t="s">
        <v>103</v>
      </c>
      <c r="F15" s="3496"/>
      <c r="G15" s="2745">
        <f t="shared" ref="G15:J16" si="0">+L15+Q15</f>
        <v>0</v>
      </c>
      <c r="H15" s="2739">
        <f t="shared" si="0"/>
        <v>0</v>
      </c>
      <c r="I15" s="2739">
        <f t="shared" si="0"/>
        <v>0</v>
      </c>
      <c r="J15" s="2746">
        <f t="shared" si="0"/>
        <v>0</v>
      </c>
      <c r="K15" s="3496"/>
      <c r="L15" s="2756">
        <f>+M15+N15+O15</f>
        <v>0</v>
      </c>
      <c r="M15" s="2693"/>
      <c r="N15" s="2693"/>
      <c r="O15" s="3315"/>
      <c r="P15" s="3496"/>
      <c r="Q15" s="2756">
        <f>+R15+S15+T15</f>
        <v>0</v>
      </c>
      <c r="R15" s="2693"/>
      <c r="S15" s="2693"/>
      <c r="T15" s="3315"/>
      <c r="U15" s="3496"/>
      <c r="V15" s="3484"/>
      <c r="W15" s="3484"/>
    </row>
    <row r="16" spans="1:23">
      <c r="A16" s="571"/>
      <c r="B16" s="4099" t="s">
        <v>529</v>
      </c>
      <c r="C16" s="4100"/>
      <c r="D16" s="3496"/>
      <c r="E16" s="3501" t="s">
        <v>103</v>
      </c>
      <c r="F16" s="3496"/>
      <c r="G16" s="2745">
        <f t="shared" si="0"/>
        <v>0</v>
      </c>
      <c r="H16" s="2739">
        <f t="shared" si="0"/>
        <v>0</v>
      </c>
      <c r="I16" s="2739">
        <f t="shared" si="0"/>
        <v>0</v>
      </c>
      <c r="J16" s="2746">
        <f t="shared" si="0"/>
        <v>0</v>
      </c>
      <c r="K16" s="3496"/>
      <c r="L16" s="2756">
        <f>+M16+N16+O16</f>
        <v>0</v>
      </c>
      <c r="M16" s="2693"/>
      <c r="N16" s="2693"/>
      <c r="O16" s="3315"/>
      <c r="P16" s="3496"/>
      <c r="Q16" s="2756">
        <f>+R16+S16+T16</f>
        <v>0</v>
      </c>
      <c r="R16" s="2693"/>
      <c r="S16" s="2693"/>
      <c r="T16" s="3315"/>
      <c r="U16" s="3496"/>
      <c r="V16" s="3484"/>
      <c r="W16" s="3484"/>
    </row>
    <row r="17" spans="1:23">
      <c r="A17" s="571"/>
      <c r="B17" s="3712" t="s">
        <v>3018</v>
      </c>
      <c r="C17" s="3713"/>
      <c r="D17" s="3496"/>
      <c r="E17" s="3698" t="s">
        <v>103</v>
      </c>
      <c r="F17" s="3496"/>
      <c r="G17" s="3699">
        <f t="shared" ref="G17:G18" si="1">+L17+Q17</f>
        <v>0</v>
      </c>
      <c r="H17" s="3700">
        <f t="shared" ref="H17:H18" si="2">+M17+R17</f>
        <v>0</v>
      </c>
      <c r="I17" s="3700">
        <f t="shared" ref="I17:I18" si="3">+N17+S17</f>
        <v>0</v>
      </c>
      <c r="J17" s="3701">
        <f t="shared" ref="J17:J18" si="4">+O17+T17</f>
        <v>0</v>
      </c>
      <c r="K17" s="3496"/>
      <c r="L17" s="3702">
        <f t="shared" ref="L17:L18" si="5">+M17+N17+O17</f>
        <v>0</v>
      </c>
      <c r="M17" s="3703"/>
      <c r="N17" s="3703"/>
      <c r="O17" s="3704"/>
      <c r="P17" s="3496"/>
      <c r="Q17" s="3702">
        <f t="shared" ref="Q17:Q18" si="6">+R17+S17+T17</f>
        <v>0</v>
      </c>
      <c r="R17" s="3703"/>
      <c r="S17" s="3703"/>
      <c r="T17" s="3704"/>
      <c r="U17" s="3496"/>
      <c r="V17" s="3484"/>
      <c r="W17" s="3484"/>
    </row>
    <row r="18" spans="1:23">
      <c r="A18" s="571"/>
      <c r="B18" s="3712" t="s">
        <v>3019</v>
      </c>
      <c r="C18" s="3713"/>
      <c r="D18" s="3496"/>
      <c r="E18" s="3698" t="s">
        <v>103</v>
      </c>
      <c r="F18" s="3496"/>
      <c r="G18" s="3699">
        <f t="shared" si="1"/>
        <v>0</v>
      </c>
      <c r="H18" s="3700">
        <f t="shared" si="2"/>
        <v>0</v>
      </c>
      <c r="I18" s="3700">
        <f t="shared" si="3"/>
        <v>0</v>
      </c>
      <c r="J18" s="3701">
        <f t="shared" si="4"/>
        <v>0</v>
      </c>
      <c r="K18" s="3496"/>
      <c r="L18" s="3702">
        <f t="shared" si="5"/>
        <v>0</v>
      </c>
      <c r="M18" s="3703"/>
      <c r="N18" s="3703"/>
      <c r="O18" s="3704"/>
      <c r="P18" s="3496"/>
      <c r="Q18" s="3702">
        <f t="shared" si="6"/>
        <v>0</v>
      </c>
      <c r="R18" s="3703"/>
      <c r="S18" s="3703"/>
      <c r="T18" s="3704"/>
      <c r="U18" s="3496"/>
      <c r="V18" s="3484"/>
      <c r="W18" s="3484"/>
    </row>
    <row r="19" spans="1:23">
      <c r="A19" s="571"/>
      <c r="B19" s="3696"/>
      <c r="C19" s="3697"/>
      <c r="D19" s="561"/>
      <c r="E19" s="3501"/>
      <c r="F19" s="561"/>
      <c r="G19" s="2813"/>
      <c r="H19" s="2811"/>
      <c r="I19" s="2811"/>
      <c r="J19" s="2814"/>
      <c r="K19" s="561"/>
      <c r="L19" s="2813"/>
      <c r="M19" s="2811"/>
      <c r="N19" s="2811"/>
      <c r="O19" s="2814"/>
      <c r="P19" s="561"/>
      <c r="Q19" s="2813"/>
      <c r="R19" s="2811"/>
      <c r="S19" s="2811"/>
      <c r="T19" s="2814"/>
      <c r="U19" s="561"/>
      <c r="V19" s="3484"/>
      <c r="W19" s="3484"/>
    </row>
    <row r="20" spans="1:23">
      <c r="A20" s="571"/>
      <c r="B20" s="4074" t="s">
        <v>2417</v>
      </c>
      <c r="C20" s="4091"/>
      <c r="D20" s="3496"/>
      <c r="E20" s="3501" t="s">
        <v>94</v>
      </c>
      <c r="F20" s="3496"/>
      <c r="G20" s="2745">
        <f>SUM(H20:J20)</f>
        <v>0</v>
      </c>
      <c r="H20" s="2739">
        <f t="shared" ref="H20:J25" si="7">+M20+R20</f>
        <v>0</v>
      </c>
      <c r="I20" s="2739">
        <f t="shared" si="7"/>
        <v>0</v>
      </c>
      <c r="J20" s="2746">
        <f t="shared" si="7"/>
        <v>0</v>
      </c>
      <c r="K20" s="3725"/>
      <c r="L20" s="2756">
        <f>+M20+N20+O20</f>
        <v>0</v>
      </c>
      <c r="M20" s="2693"/>
      <c r="N20" s="2693"/>
      <c r="O20" s="3315"/>
      <c r="P20" s="3725"/>
      <c r="Q20" s="2756">
        <f>+R20+S20+T20</f>
        <v>0</v>
      </c>
      <c r="R20" s="2693"/>
      <c r="S20" s="2693"/>
      <c r="T20" s="3315"/>
      <c r="U20" s="3496"/>
      <c r="V20" s="3484"/>
      <c r="W20" s="3484"/>
    </row>
    <row r="21" spans="1:23" ht="15" customHeight="1">
      <c r="A21" s="571"/>
      <c r="B21" s="4101" t="s">
        <v>973</v>
      </c>
      <c r="C21" s="4102"/>
      <c r="D21" s="3496"/>
      <c r="E21" s="3501" t="s">
        <v>94</v>
      </c>
      <c r="F21" s="3496"/>
      <c r="G21" s="2745">
        <f>SUM(H21:J21)</f>
        <v>0</v>
      </c>
      <c r="H21" s="2739">
        <f t="shared" si="7"/>
        <v>0</v>
      </c>
      <c r="I21" s="2739">
        <f t="shared" si="7"/>
        <v>0</v>
      </c>
      <c r="J21" s="2746">
        <f t="shared" si="7"/>
        <v>0</v>
      </c>
      <c r="K21" s="3725"/>
      <c r="L21" s="2756">
        <f>+M21+N21+O21</f>
        <v>0</v>
      </c>
      <c r="M21" s="2693"/>
      <c r="N21" s="2693"/>
      <c r="O21" s="3315"/>
      <c r="P21" s="3725"/>
      <c r="Q21" s="2756">
        <f>+R21+S21+T21</f>
        <v>0</v>
      </c>
      <c r="R21" s="2693"/>
      <c r="S21" s="2693"/>
      <c r="T21" s="3315"/>
      <c r="U21" s="3496"/>
      <c r="V21" s="3484"/>
      <c r="W21" s="3484"/>
    </row>
    <row r="22" spans="1:23">
      <c r="A22" s="571"/>
      <c r="B22" s="4074" t="s">
        <v>530</v>
      </c>
      <c r="C22" s="4091"/>
      <c r="D22" s="3496"/>
      <c r="E22" s="3501" t="s">
        <v>103</v>
      </c>
      <c r="F22" s="3496"/>
      <c r="G22" s="2745">
        <f>SUM(H22:J22)</f>
        <v>0</v>
      </c>
      <c r="H22" s="2739">
        <f t="shared" si="7"/>
        <v>0</v>
      </c>
      <c r="I22" s="2739">
        <f t="shared" si="7"/>
        <v>0</v>
      </c>
      <c r="J22" s="2746">
        <f t="shared" si="7"/>
        <v>0</v>
      </c>
      <c r="K22" s="3496"/>
      <c r="L22" s="2756">
        <f>+M22+N22+O22</f>
        <v>0</v>
      </c>
      <c r="M22" s="2693"/>
      <c r="N22" s="2693"/>
      <c r="O22" s="3315"/>
      <c r="P22" s="3496"/>
      <c r="Q22" s="2756">
        <f>+R22+S22+T22</f>
        <v>0</v>
      </c>
      <c r="R22" s="2693"/>
      <c r="S22" s="2693"/>
      <c r="T22" s="3315"/>
      <c r="U22" s="3496"/>
      <c r="V22" s="3484"/>
      <c r="W22" s="3484"/>
    </row>
    <row r="23" spans="1:23">
      <c r="A23" s="571"/>
      <c r="B23" s="4074" t="s">
        <v>531</v>
      </c>
      <c r="C23" s="4091"/>
      <c r="D23" s="3496"/>
      <c r="E23" s="3501" t="s">
        <v>103</v>
      </c>
      <c r="F23" s="3496"/>
      <c r="G23" s="2745">
        <f>IFERROR(SUM(H23:J23),"-")</f>
        <v>0</v>
      </c>
      <c r="H23" s="2739">
        <f t="shared" si="7"/>
        <v>0</v>
      </c>
      <c r="I23" s="2739">
        <f t="shared" si="7"/>
        <v>0</v>
      </c>
      <c r="J23" s="2746">
        <f t="shared" si="7"/>
        <v>0</v>
      </c>
      <c r="K23" s="3496"/>
      <c r="L23" s="2756">
        <f>IFERROR(+M23+N23+O23,"-")</f>
        <v>0</v>
      </c>
      <c r="M23" s="2693"/>
      <c r="N23" s="2693"/>
      <c r="O23" s="3315"/>
      <c r="P23" s="3496"/>
      <c r="Q23" s="2756">
        <f>IFERROR(+R23+S23+T23,"-")</f>
        <v>0</v>
      </c>
      <c r="R23" s="2693"/>
      <c r="S23" s="2693"/>
      <c r="T23" s="3315"/>
      <c r="U23" s="3496"/>
      <c r="V23" s="3484"/>
      <c r="W23" s="3484"/>
    </row>
    <row r="24" spans="1:23" ht="12.75" customHeight="1">
      <c r="A24" s="571"/>
      <c r="B24" s="4074" t="s">
        <v>532</v>
      </c>
      <c r="C24" s="4091"/>
      <c r="D24" s="3496"/>
      <c r="E24" s="3501" t="s">
        <v>103</v>
      </c>
      <c r="F24" s="3496"/>
      <c r="G24" s="2745">
        <f>IFERROR(SUM(H24:J24),"-")</f>
        <v>0</v>
      </c>
      <c r="H24" s="2739">
        <f t="shared" si="7"/>
        <v>0</v>
      </c>
      <c r="I24" s="2739">
        <f t="shared" si="7"/>
        <v>0</v>
      </c>
      <c r="J24" s="2746">
        <f t="shared" si="7"/>
        <v>0</v>
      </c>
      <c r="K24" s="3496"/>
      <c r="L24" s="2756">
        <f>IFERROR(+M24+N24+O24,"-")</f>
        <v>0</v>
      </c>
      <c r="M24" s="2693"/>
      <c r="N24" s="2693"/>
      <c r="O24" s="3315"/>
      <c r="P24" s="3496"/>
      <c r="Q24" s="2756">
        <f>IFERROR(+R24+S24+T24,"-")</f>
        <v>0</v>
      </c>
      <c r="R24" s="2693"/>
      <c r="S24" s="2693"/>
      <c r="T24" s="3315"/>
      <c r="U24" s="3496"/>
      <c r="V24" s="3484"/>
      <c r="W24" s="3484"/>
    </row>
    <row r="25" spans="1:23" ht="13.5" customHeight="1">
      <c r="A25" s="571"/>
      <c r="B25" s="4074" t="s">
        <v>533</v>
      </c>
      <c r="C25" s="4091"/>
      <c r="D25" s="3496"/>
      <c r="E25" s="3501" t="s">
        <v>103</v>
      </c>
      <c r="F25" s="3496"/>
      <c r="G25" s="2745">
        <f>SUM(H25:J25)</f>
        <v>0</v>
      </c>
      <c r="H25" s="2739">
        <f t="shared" si="7"/>
        <v>0</v>
      </c>
      <c r="I25" s="2739">
        <f t="shared" si="7"/>
        <v>0</v>
      </c>
      <c r="J25" s="2746">
        <f t="shared" si="7"/>
        <v>0</v>
      </c>
      <c r="K25" s="3496"/>
      <c r="L25" s="3311">
        <f>+M25+N25+O25</f>
        <v>0</v>
      </c>
      <c r="M25" s="2693"/>
      <c r="N25" s="2693"/>
      <c r="O25" s="3315"/>
      <c r="P25" s="3496"/>
      <c r="Q25" s="2756">
        <f>+R25+S25+T25</f>
        <v>0</v>
      </c>
      <c r="R25" s="2693"/>
      <c r="S25" s="2693"/>
      <c r="T25" s="3315"/>
      <c r="U25" s="3496"/>
      <c r="V25" s="3484"/>
      <c r="W25" s="3484"/>
    </row>
    <row r="26" spans="1:23" ht="13.5" thickBot="1">
      <c r="A26" s="571"/>
      <c r="B26" s="4078" t="s">
        <v>534</v>
      </c>
      <c r="C26" s="4092"/>
      <c r="D26" s="3496"/>
      <c r="E26" s="3502" t="s">
        <v>103</v>
      </c>
      <c r="F26" s="3496"/>
      <c r="G26" s="2745">
        <f>+L26+Q26</f>
        <v>0</v>
      </c>
      <c r="H26" s="2739"/>
      <c r="I26" s="2739"/>
      <c r="J26" s="2746"/>
      <c r="K26" s="3496"/>
      <c r="L26" s="3312"/>
      <c r="M26" s="3310"/>
      <c r="N26" s="2782"/>
      <c r="O26" s="2786"/>
      <c r="P26" s="3496"/>
      <c r="Q26" s="3312">
        <v>0</v>
      </c>
      <c r="R26" s="2782"/>
      <c r="S26" s="2782"/>
      <c r="T26" s="2786"/>
      <c r="U26" s="3496"/>
      <c r="V26" s="3484"/>
      <c r="W26" s="3484"/>
    </row>
    <row r="27" spans="1:23">
      <c r="A27" s="571"/>
      <c r="B27" s="4093" t="s">
        <v>539</v>
      </c>
      <c r="C27" s="4094"/>
      <c r="D27" s="3496"/>
      <c r="E27" s="4029"/>
      <c r="F27" s="3496"/>
      <c r="G27" s="2718"/>
      <c r="H27" s="2706"/>
      <c r="I27" s="2706"/>
      <c r="J27" s="2719"/>
      <c r="K27" s="3496"/>
      <c r="L27" s="2718"/>
      <c r="M27" s="2706"/>
      <c r="N27" s="2706"/>
      <c r="O27" s="2719"/>
      <c r="P27" s="3496"/>
      <c r="Q27" s="2718"/>
      <c r="R27" s="2706"/>
      <c r="S27" s="2706"/>
      <c r="T27" s="2719"/>
      <c r="U27" s="3496"/>
      <c r="V27" s="3484"/>
      <c r="W27" s="3484"/>
    </row>
    <row r="28" spans="1:23">
      <c r="A28" s="571"/>
      <c r="B28" s="4095"/>
      <c r="C28" s="4096"/>
      <c r="D28" s="561"/>
      <c r="E28" s="4030"/>
      <c r="F28" s="561"/>
      <c r="G28" s="2813"/>
      <c r="H28" s="2811"/>
      <c r="I28" s="2811"/>
      <c r="J28" s="2814"/>
      <c r="K28" s="561"/>
      <c r="L28" s="2813"/>
      <c r="M28" s="3313"/>
      <c r="N28" s="3313"/>
      <c r="O28" s="3314"/>
      <c r="P28" s="561"/>
      <c r="Q28" s="2813"/>
      <c r="R28" s="2811"/>
      <c r="S28" s="2811"/>
      <c r="T28" s="2814"/>
      <c r="U28" s="561"/>
      <c r="V28" s="3484"/>
      <c r="W28" s="3484"/>
    </row>
    <row r="29" spans="1:23">
      <c r="A29" s="571"/>
      <c r="B29" s="4072" t="s">
        <v>3020</v>
      </c>
      <c r="C29" s="4073"/>
      <c r="D29" s="3496"/>
      <c r="E29" s="3501" t="s">
        <v>88</v>
      </c>
      <c r="F29" s="3496"/>
      <c r="G29" s="3726">
        <f>SUM(G30:G31)</f>
        <v>0</v>
      </c>
      <c r="H29" s="3727">
        <f>SUM(H30:H31)</f>
        <v>0</v>
      </c>
      <c r="I29" s="3727">
        <f>SUM(I30:I31)</f>
        <v>0</v>
      </c>
      <c r="J29" s="3728">
        <f>SUM(J30:J31)</f>
        <v>0</v>
      </c>
      <c r="K29" s="3729"/>
      <c r="L29" s="3726">
        <f>SUM(L30:L31)</f>
        <v>0</v>
      </c>
      <c r="M29" s="3727">
        <f>SUM(M30:M31)</f>
        <v>0</v>
      </c>
      <c r="N29" s="3727">
        <f>SUM(N30:N31)</f>
        <v>0</v>
      </c>
      <c r="O29" s="3728">
        <f>SUM(O30:O31)</f>
        <v>0</v>
      </c>
      <c r="P29" s="3729"/>
      <c r="Q29" s="3726">
        <f>SUM(Q30:Q31)</f>
        <v>0</v>
      </c>
      <c r="R29" s="3727">
        <f>SUM(R30:R31)</f>
        <v>0</v>
      </c>
      <c r="S29" s="3727">
        <f>SUM(S30:S31)</f>
        <v>0</v>
      </c>
      <c r="T29" s="3728">
        <f>SUM(T30:T31)</f>
        <v>0</v>
      </c>
      <c r="U29" s="3496"/>
      <c r="V29" s="3484"/>
      <c r="W29" s="3484"/>
    </row>
    <row r="30" spans="1:23">
      <c r="A30" s="571"/>
      <c r="B30" s="3711" t="s">
        <v>3022</v>
      </c>
      <c r="C30" s="3710"/>
      <c r="D30" s="3496"/>
      <c r="E30" s="3698" t="s">
        <v>88</v>
      </c>
      <c r="F30" s="3496"/>
      <c r="G30" s="3730">
        <f t="shared" ref="G30:G31" si="8">SUM(L30,Q30)</f>
        <v>0</v>
      </c>
      <c r="H30" s="3731">
        <f t="shared" ref="H30:H31" si="9">SUM(M30,R30)</f>
        <v>0</v>
      </c>
      <c r="I30" s="3731">
        <f t="shared" ref="I30:I31" si="10">SUM(N30,S30)</f>
        <v>0</v>
      </c>
      <c r="J30" s="3732">
        <f t="shared" ref="J30:J31" si="11">SUM(O30,T30)</f>
        <v>0</v>
      </c>
      <c r="K30" s="3729"/>
      <c r="L30" s="3733">
        <f t="shared" ref="L30:L31" si="12">SUM(M30:O30)</f>
        <v>0</v>
      </c>
      <c r="M30" s="3734"/>
      <c r="N30" s="3734"/>
      <c r="O30" s="3735"/>
      <c r="P30" s="3736"/>
      <c r="Q30" s="3733">
        <f t="shared" ref="Q30:Q31" si="13">SUM(R30:T30)</f>
        <v>0</v>
      </c>
      <c r="R30" s="3734"/>
      <c r="S30" s="3734"/>
      <c r="T30" s="3735"/>
      <c r="U30" s="3496"/>
      <c r="V30" s="3484"/>
      <c r="W30" s="3484"/>
    </row>
    <row r="31" spans="1:23">
      <c r="A31" s="571"/>
      <c r="B31" s="3711" t="s">
        <v>3021</v>
      </c>
      <c r="C31" s="3710"/>
      <c r="D31" s="3496"/>
      <c r="E31" s="3698" t="s">
        <v>88</v>
      </c>
      <c r="F31" s="3496"/>
      <c r="G31" s="3730">
        <f t="shared" si="8"/>
        <v>0</v>
      </c>
      <c r="H31" s="3731">
        <f t="shared" si="9"/>
        <v>0</v>
      </c>
      <c r="I31" s="3731">
        <f t="shared" si="10"/>
        <v>0</v>
      </c>
      <c r="J31" s="3732">
        <f t="shared" si="11"/>
        <v>0</v>
      </c>
      <c r="K31" s="3729"/>
      <c r="L31" s="3733">
        <f t="shared" si="12"/>
        <v>0</v>
      </c>
      <c r="M31" s="3734"/>
      <c r="N31" s="3734"/>
      <c r="O31" s="3735"/>
      <c r="P31" s="3736"/>
      <c r="Q31" s="3733">
        <f t="shared" si="13"/>
        <v>0</v>
      </c>
      <c r="R31" s="3734"/>
      <c r="S31" s="3734"/>
      <c r="T31" s="3735"/>
      <c r="U31" s="3496"/>
      <c r="V31" s="3484"/>
      <c r="W31" s="3484"/>
    </row>
    <row r="32" spans="1:23">
      <c r="A32" s="571"/>
      <c r="B32" s="3709"/>
      <c r="C32" s="3710"/>
      <c r="D32" s="3496"/>
      <c r="E32" s="3501"/>
      <c r="F32" s="3496"/>
      <c r="G32" s="3503"/>
      <c r="H32" s="2761"/>
      <c r="I32" s="2761"/>
      <c r="J32" s="2815"/>
      <c r="K32" s="3504"/>
      <c r="L32" s="3705"/>
      <c r="M32" s="3706"/>
      <c r="N32" s="3706"/>
      <c r="O32" s="3707"/>
      <c r="P32" s="3504"/>
      <c r="Q32" s="3708"/>
      <c r="R32" s="3706"/>
      <c r="S32" s="3706"/>
      <c r="T32" s="3707"/>
      <c r="U32" s="3496"/>
      <c r="V32" s="3484"/>
      <c r="W32" s="3484"/>
    </row>
    <row r="33" spans="1:27">
      <c r="A33" s="571"/>
      <c r="B33" s="4074" t="s">
        <v>3023</v>
      </c>
      <c r="C33" s="4075"/>
      <c r="D33" s="3496"/>
      <c r="E33" s="3501" t="s">
        <v>93</v>
      </c>
      <c r="F33" s="3496"/>
      <c r="G33" s="2741" t="str">
        <f>IF(G14=0,"-",(G29*1000000)/G14)</f>
        <v>-</v>
      </c>
      <c r="H33" s="2736" t="str">
        <f>IF(H14=0,"-",(H29*1000000)/H14)</f>
        <v>-</v>
      </c>
      <c r="I33" s="2736" t="str">
        <f>IF(I14=0,"-",(I29*1000000)/I14)</f>
        <v>-</v>
      </c>
      <c r="J33" s="2742" t="str">
        <f>IF(J14=0,"-",(J29*1000000)/J14)</f>
        <v>-</v>
      </c>
      <c r="K33" s="3505"/>
      <c r="L33" s="2741" t="str">
        <f>IF(L14=0,"-",(L29*1000000)/L14)</f>
        <v>-</v>
      </c>
      <c r="M33" s="2736" t="str">
        <f>IF(M14=0,"-",(M29*1000000)/M14)</f>
        <v>-</v>
      </c>
      <c r="N33" s="2736" t="str">
        <f>IF(N14=0,"-",(N29*1000000)/N14)</f>
        <v>-</v>
      </c>
      <c r="O33" s="2742" t="str">
        <f>IF(O14=0,"-",(O29*1000000)/O14)</f>
        <v>-</v>
      </c>
      <c r="P33" s="3504"/>
      <c r="Q33" s="2741" t="str">
        <f>IF(Q14=0,"-",(Q29*1000000)/Q14)</f>
        <v>-</v>
      </c>
      <c r="R33" s="2736" t="str">
        <f>IF(R14=0,"-",(R29*1000000)/R14)</f>
        <v>-</v>
      </c>
      <c r="S33" s="2736" t="str">
        <f>IF(S14=0,"-",(S29*1000000)/S14)</f>
        <v>-</v>
      </c>
      <c r="T33" s="2742" t="str">
        <f>IF(T14=0,"-",(T29*1000000)/T14)</f>
        <v>-</v>
      </c>
      <c r="U33" s="3496"/>
      <c r="V33" s="3484"/>
      <c r="W33" s="3484"/>
    </row>
    <row r="34" spans="1:27">
      <c r="A34" s="571"/>
      <c r="B34" s="4074" t="s">
        <v>3024</v>
      </c>
      <c r="C34" s="4075"/>
      <c r="D34" s="3496"/>
      <c r="E34" s="3501" t="s">
        <v>93</v>
      </c>
      <c r="F34" s="3496"/>
      <c r="G34" s="2741" t="str">
        <f t="shared" ref="G34:J34" si="14">IF(G15=0,"-",(G30*1000000)/G15)</f>
        <v>-</v>
      </c>
      <c r="H34" s="2736" t="str">
        <f t="shared" si="14"/>
        <v>-</v>
      </c>
      <c r="I34" s="2736" t="str">
        <f t="shared" si="14"/>
        <v>-</v>
      </c>
      <c r="J34" s="2742" t="str">
        <f t="shared" si="14"/>
        <v>-</v>
      </c>
      <c r="K34" s="3505"/>
      <c r="L34" s="2741" t="str">
        <f t="shared" ref="L34:O34" si="15">IF(L15=0,"-",(L30*1000000)/L15)</f>
        <v>-</v>
      </c>
      <c r="M34" s="2736" t="str">
        <f t="shared" si="15"/>
        <v>-</v>
      </c>
      <c r="N34" s="2736" t="str">
        <f t="shared" si="15"/>
        <v>-</v>
      </c>
      <c r="O34" s="2742" t="str">
        <f t="shared" si="15"/>
        <v>-</v>
      </c>
      <c r="P34" s="3504"/>
      <c r="Q34" s="2741" t="str">
        <f t="shared" ref="Q34:T34" si="16">IF(Q15=0,"-",(Q30*1000000)/Q15)</f>
        <v>-</v>
      </c>
      <c r="R34" s="2736" t="str">
        <f t="shared" si="16"/>
        <v>-</v>
      </c>
      <c r="S34" s="2736" t="str">
        <f t="shared" si="16"/>
        <v>-</v>
      </c>
      <c r="T34" s="2742" t="str">
        <f t="shared" si="16"/>
        <v>-</v>
      </c>
      <c r="U34" s="3496"/>
      <c r="V34" s="3484"/>
      <c r="W34" s="3484"/>
    </row>
    <row r="35" spans="1:27" ht="13.5" thickBot="1">
      <c r="A35" s="571"/>
      <c r="B35" s="4078" t="s">
        <v>3025</v>
      </c>
      <c r="C35" s="4079"/>
      <c r="D35" s="3496"/>
      <c r="E35" s="3501" t="s">
        <v>93</v>
      </c>
      <c r="F35" s="3496"/>
      <c r="G35" s="2700" t="str">
        <f t="shared" ref="G35:J35" si="17">IF(G17=0,"-",(G31*1000000)/G17)</f>
        <v>-</v>
      </c>
      <c r="H35" s="2775" t="str">
        <f t="shared" si="17"/>
        <v>-</v>
      </c>
      <c r="I35" s="2775" t="str">
        <f t="shared" si="17"/>
        <v>-</v>
      </c>
      <c r="J35" s="2776" t="str">
        <f t="shared" si="17"/>
        <v>-</v>
      </c>
      <c r="K35" s="3505"/>
      <c r="L35" s="2700" t="str">
        <f t="shared" ref="L35:O35" si="18">IF(L17=0,"-",(L31*1000000)/L17)</f>
        <v>-</v>
      </c>
      <c r="M35" s="2775" t="str">
        <f t="shared" si="18"/>
        <v>-</v>
      </c>
      <c r="N35" s="2775" t="str">
        <f t="shared" si="18"/>
        <v>-</v>
      </c>
      <c r="O35" s="2776" t="str">
        <f t="shared" si="18"/>
        <v>-</v>
      </c>
      <c r="P35" s="3504"/>
      <c r="Q35" s="2700" t="str">
        <f t="shared" ref="Q35:T35" si="19">IF(Q17=0,"-",(Q31*1000000)/Q17)</f>
        <v>-</v>
      </c>
      <c r="R35" s="2775" t="str">
        <f t="shared" si="19"/>
        <v>-</v>
      </c>
      <c r="S35" s="2775" t="str">
        <f t="shared" si="19"/>
        <v>-</v>
      </c>
      <c r="T35" s="2776" t="str">
        <f t="shared" si="19"/>
        <v>-</v>
      </c>
      <c r="U35" s="3496"/>
      <c r="V35" s="3484"/>
      <c r="W35" s="3484"/>
    </row>
    <row r="36" spans="1:27">
      <c r="L36" s="3488"/>
      <c r="P36" s="3487"/>
      <c r="Q36" s="3488"/>
      <c r="R36" s="3488"/>
      <c r="U36" s="3487"/>
      <c r="V36" s="3484"/>
      <c r="W36" s="3484"/>
    </row>
    <row r="37" spans="1:27" s="3485" customFormat="1" ht="48.75" customHeight="1" thickBot="1">
      <c r="A37" s="571"/>
      <c r="B37" s="3487"/>
      <c r="C37" s="66"/>
      <c r="D37" s="66"/>
      <c r="E37" s="3494"/>
      <c r="F37" s="66"/>
      <c r="G37" s="3495"/>
      <c r="H37" s="3495"/>
      <c r="I37" s="3495"/>
      <c r="J37" s="3495"/>
      <c r="K37" s="66"/>
      <c r="P37" s="66"/>
      <c r="U37" s="66"/>
    </row>
    <row r="38" spans="1:27" ht="30" customHeight="1" thickBot="1">
      <c r="A38" s="563" t="s">
        <v>974</v>
      </c>
      <c r="B38" s="4009" t="s">
        <v>535</v>
      </c>
      <c r="C38" s="4010"/>
      <c r="D38" s="67"/>
      <c r="E38" s="564" t="s">
        <v>149</v>
      </c>
      <c r="F38" s="67"/>
      <c r="G38" s="2805" t="s">
        <v>84</v>
      </c>
      <c r="H38" s="2806" t="s">
        <v>524</v>
      </c>
      <c r="I38" s="2806" t="s">
        <v>183</v>
      </c>
      <c r="J38" s="2807" t="s">
        <v>96</v>
      </c>
      <c r="K38" s="567"/>
      <c r="L38" s="2805" t="s">
        <v>84</v>
      </c>
      <c r="M38" s="2806" t="s">
        <v>524</v>
      </c>
      <c r="N38" s="2806" t="s">
        <v>183</v>
      </c>
      <c r="O38" s="2807" t="s">
        <v>96</v>
      </c>
      <c r="P38" s="567"/>
      <c r="Q38" s="2805" t="s">
        <v>84</v>
      </c>
      <c r="R38" s="2806" t="s">
        <v>524</v>
      </c>
      <c r="S38" s="2806" t="s">
        <v>183</v>
      </c>
      <c r="T38" s="2807" t="s">
        <v>96</v>
      </c>
      <c r="U38" s="67"/>
      <c r="V38" s="3484"/>
      <c r="W38" s="3484"/>
    </row>
    <row r="39" spans="1:27" ht="21" customHeight="1">
      <c r="A39" s="571"/>
      <c r="B39" s="4002" t="s">
        <v>1551</v>
      </c>
      <c r="C39" s="4003"/>
      <c r="E39" s="3506"/>
      <c r="G39" s="3507"/>
      <c r="H39" s="3508"/>
      <c r="I39" s="3508"/>
      <c r="J39" s="3509"/>
      <c r="L39" s="3507"/>
      <c r="M39" s="3508"/>
      <c r="N39" s="3508"/>
      <c r="O39" s="3509"/>
      <c r="P39" s="3487"/>
      <c r="Q39" s="3507"/>
      <c r="R39" s="3508"/>
      <c r="S39" s="3508"/>
      <c r="T39" s="3509"/>
      <c r="U39" s="3487"/>
      <c r="V39" s="3484"/>
      <c r="W39" s="3484"/>
    </row>
    <row r="40" spans="1:27">
      <c r="A40" s="571"/>
      <c r="B40" s="4076" t="s">
        <v>536</v>
      </c>
      <c r="C40" s="4077"/>
      <c r="D40" s="3510"/>
      <c r="E40" s="3501" t="s">
        <v>103</v>
      </c>
      <c r="F40" s="3510"/>
      <c r="G40" s="2784">
        <f>+H40+I40+J40</f>
        <v>0</v>
      </c>
      <c r="H40" s="2781">
        <f t="shared" ref="H40:J41" si="20">+M40+R40</f>
        <v>0</v>
      </c>
      <c r="I40" s="2781">
        <f t="shared" si="20"/>
        <v>0</v>
      </c>
      <c r="J40" s="2785">
        <f t="shared" si="20"/>
        <v>0</v>
      </c>
      <c r="K40" s="3511"/>
      <c r="L40" s="2803">
        <f>+M40+N40+O40</f>
        <v>0</v>
      </c>
      <c r="M40" s="2781">
        <f>SUM(M60:M72)</f>
        <v>0</v>
      </c>
      <c r="N40" s="2781">
        <f>SUM(N60:N72)</f>
        <v>0</v>
      </c>
      <c r="O40" s="2785">
        <f>SUM(O60:O72)</f>
        <v>0</v>
      </c>
      <c r="P40" s="3511"/>
      <c r="Q40" s="2803">
        <f>+R40+S40+T40</f>
        <v>0</v>
      </c>
      <c r="R40" s="2781">
        <f>SUM(R60:R72)</f>
        <v>0</v>
      </c>
      <c r="S40" s="2781">
        <f>SUM(S60:S72)</f>
        <v>0</v>
      </c>
      <c r="T40" s="2785">
        <f>SUM(T60:T72)</f>
        <v>0</v>
      </c>
      <c r="U40" s="3510"/>
      <c r="V40" s="3484"/>
      <c r="W40" s="3484"/>
    </row>
    <row r="41" spans="1:27">
      <c r="A41" s="571"/>
      <c r="B41" s="4004" t="s">
        <v>537</v>
      </c>
      <c r="C41" s="3986"/>
      <c r="D41" s="3510"/>
      <c r="E41" s="3501" t="s">
        <v>88</v>
      </c>
      <c r="F41" s="3510"/>
      <c r="G41" s="3726">
        <f>SUM(G45:G57)</f>
        <v>0</v>
      </c>
      <c r="H41" s="3737">
        <f t="shared" si="20"/>
        <v>0</v>
      </c>
      <c r="I41" s="3737">
        <f t="shared" si="20"/>
        <v>0</v>
      </c>
      <c r="J41" s="3738">
        <f t="shared" si="20"/>
        <v>0</v>
      </c>
      <c r="K41" s="3513"/>
      <c r="L41" s="3739">
        <f>SUM(L45:L53)</f>
        <v>0</v>
      </c>
      <c r="M41" s="3737">
        <f>SUM(M45:M57)</f>
        <v>0</v>
      </c>
      <c r="N41" s="3737">
        <f>SUM(N45:N57)</f>
        <v>0</v>
      </c>
      <c r="O41" s="3738">
        <f>SUM(O45:O57)</f>
        <v>0</v>
      </c>
      <c r="P41" s="3513"/>
      <c r="Q41" s="3739">
        <f>SUM(Q45:Q57)</f>
        <v>0</v>
      </c>
      <c r="R41" s="3737">
        <f>SUM(R45:R57)</f>
        <v>0</v>
      </c>
      <c r="S41" s="3737">
        <f>SUM(S45:S57)</f>
        <v>0</v>
      </c>
      <c r="T41" s="3738">
        <f>SUM(T45:T57)</f>
        <v>0</v>
      </c>
      <c r="U41" s="3510"/>
      <c r="V41" s="3484"/>
      <c r="W41" s="3484"/>
    </row>
    <row r="42" spans="1:27" ht="13.5" thickBot="1">
      <c r="A42" s="571"/>
      <c r="B42" s="4005" t="s">
        <v>538</v>
      </c>
      <c r="C42" s="4006"/>
      <c r="D42" s="3510"/>
      <c r="E42" s="3502" t="s">
        <v>93</v>
      </c>
      <c r="F42" s="3510"/>
      <c r="G42" s="2797" t="str">
        <f>IF(G40=0,"-",(G41*1000000)/G40)</f>
        <v>-</v>
      </c>
      <c r="H42" s="2798" t="str">
        <f>IF(H40=0,"-",(H41*1000000)/H40)</f>
        <v>-</v>
      </c>
      <c r="I42" s="2798" t="str">
        <f>IF(I40=0,"-",(I41*1000000)/I40)</f>
        <v>-</v>
      </c>
      <c r="J42" s="2799" t="str">
        <f>IF(J40=0,"-",(J41*1000000)/J40)</f>
        <v>-</v>
      </c>
      <c r="K42" s="3513"/>
      <c r="L42" s="2804" t="str">
        <f>IF(L40=0,"-",(L41*1000000)/L40)</f>
        <v>-</v>
      </c>
      <c r="M42" s="2798" t="str">
        <f>IF(M40=0,"-",(M41*1000000)/M40)</f>
        <v>-</v>
      </c>
      <c r="N42" s="2798" t="str">
        <f>IF(N40=0,"-",(N41*1000000)/N40)</f>
        <v>-</v>
      </c>
      <c r="O42" s="2799" t="str">
        <f>IF(O40=0,"-",(O41*1000000)/O40)</f>
        <v>-</v>
      </c>
      <c r="P42" s="3513"/>
      <c r="Q42" s="2804" t="str">
        <f>IF(Q40=0,"-",(Q41*1000000)/Q40)</f>
        <v>-</v>
      </c>
      <c r="R42" s="2798" t="str">
        <f>IF(R40=0,"-",(R41*1000000)/R40)</f>
        <v>-</v>
      </c>
      <c r="S42" s="2798" t="str">
        <f>IF(S40=0,"-",(S41*1000000)/S40)</f>
        <v>-</v>
      </c>
      <c r="T42" s="2799" t="str">
        <f>IF(T40=0,"-",(T41*1000000)/T40)</f>
        <v>-</v>
      </c>
      <c r="U42" s="3510"/>
      <c r="V42" s="3484"/>
      <c r="W42" s="3484"/>
    </row>
    <row r="43" spans="1:27">
      <c r="A43" s="571"/>
      <c r="B43" s="3979" t="s">
        <v>1552</v>
      </c>
      <c r="C43" s="3980"/>
      <c r="D43" s="3510"/>
      <c r="E43" s="3506"/>
      <c r="F43" s="3510"/>
      <c r="G43" s="2793"/>
      <c r="H43" s="2772"/>
      <c r="I43" s="2772"/>
      <c r="J43" s="2773"/>
      <c r="K43" s="3510"/>
      <c r="L43" s="2774"/>
      <c r="M43" s="2772"/>
      <c r="N43" s="2772"/>
      <c r="O43" s="2773"/>
      <c r="P43" s="3510"/>
      <c r="Q43" s="2774"/>
      <c r="R43" s="2772"/>
      <c r="S43" s="2772"/>
      <c r="T43" s="2773"/>
      <c r="U43" s="3510"/>
      <c r="V43" s="3484"/>
      <c r="W43" s="3484"/>
    </row>
    <row r="44" spans="1:27">
      <c r="A44" s="573" t="s">
        <v>975</v>
      </c>
      <c r="B44" s="3981"/>
      <c r="C44" s="3982"/>
      <c r="D44" s="574"/>
      <c r="E44" s="3506"/>
      <c r="F44" s="574"/>
      <c r="G44" s="2787"/>
      <c r="H44" s="3499"/>
      <c r="I44" s="3499"/>
      <c r="J44" s="3500"/>
      <c r="K44" s="574"/>
      <c r="L44" s="3514"/>
      <c r="M44" s="3515"/>
      <c r="N44" s="3515"/>
      <c r="O44" s="3516"/>
      <c r="P44" s="574"/>
      <c r="Q44" s="3514"/>
      <c r="R44" s="3515"/>
      <c r="S44" s="3515"/>
      <c r="T44" s="3516"/>
      <c r="U44" s="574"/>
      <c r="V44" s="3484"/>
      <c r="W44" s="3484"/>
    </row>
    <row r="45" spans="1:27" ht="21.75" customHeight="1">
      <c r="A45" s="571"/>
      <c r="B45" s="4064" t="s">
        <v>976</v>
      </c>
      <c r="C45" s="4065"/>
      <c r="D45" s="3496"/>
      <c r="E45" s="3501" t="s">
        <v>88</v>
      </c>
      <c r="F45" s="3496"/>
      <c r="G45" s="2788">
        <f>+H45+I45+J45</f>
        <v>0</v>
      </c>
      <c r="H45" s="2783">
        <f t="shared" ref="H45:J57" si="21">+M45+R45</f>
        <v>0</v>
      </c>
      <c r="I45" s="2783">
        <f t="shared" si="21"/>
        <v>0</v>
      </c>
      <c r="J45" s="2789">
        <f t="shared" si="21"/>
        <v>0</v>
      </c>
      <c r="K45" s="3517"/>
      <c r="L45" s="2788">
        <f t="shared" ref="L45:L57" si="22">+M45+N45+O45</f>
        <v>0</v>
      </c>
      <c r="M45" s="3412"/>
      <c r="N45" s="3412"/>
      <c r="O45" s="3413"/>
      <c r="P45" s="3518"/>
      <c r="Q45" s="2788">
        <f>+R45+S45+T45</f>
        <v>0</v>
      </c>
      <c r="R45" s="3412"/>
      <c r="S45" s="3412"/>
      <c r="T45" s="3413"/>
      <c r="U45" s="3496"/>
      <c r="V45" s="3484"/>
      <c r="W45" s="3484"/>
      <c r="Y45" s="3519"/>
      <c r="Z45" s="3519"/>
      <c r="AA45" s="3519"/>
    </row>
    <row r="46" spans="1:27" ht="25.5" customHeight="1">
      <c r="A46" s="571"/>
      <c r="B46" s="4064" t="s">
        <v>977</v>
      </c>
      <c r="C46" s="4065"/>
      <c r="D46" s="3496"/>
      <c r="E46" s="3501" t="s">
        <v>88</v>
      </c>
      <c r="F46" s="3496"/>
      <c r="G46" s="2788">
        <f t="shared" ref="G46:G57" si="23">+H46+I46+J46</f>
        <v>0</v>
      </c>
      <c r="H46" s="2783">
        <f t="shared" si="21"/>
        <v>0</v>
      </c>
      <c r="I46" s="2783">
        <f t="shared" si="21"/>
        <v>0</v>
      </c>
      <c r="J46" s="2789">
        <f t="shared" si="21"/>
        <v>0</v>
      </c>
      <c r="K46" s="3517"/>
      <c r="L46" s="2788">
        <f t="shared" si="22"/>
        <v>0</v>
      </c>
      <c r="M46" s="3412"/>
      <c r="N46" s="3412"/>
      <c r="O46" s="3413"/>
      <c r="P46" s="3518"/>
      <c r="Q46" s="2788">
        <f t="shared" ref="Q46:Q57" si="24">+R46+S46+T46</f>
        <v>0</v>
      </c>
      <c r="R46" s="3412"/>
      <c r="S46" s="3412"/>
      <c r="T46" s="3413"/>
      <c r="U46" s="3496"/>
      <c r="V46" s="3484"/>
      <c r="W46" s="3484"/>
      <c r="Y46" s="3519"/>
      <c r="Z46" s="3519"/>
      <c r="AA46" s="3519"/>
    </row>
    <row r="47" spans="1:27" ht="22.5" customHeight="1">
      <c r="A47" s="571"/>
      <c r="B47" s="4064" t="s">
        <v>978</v>
      </c>
      <c r="C47" s="4065"/>
      <c r="D47" s="3496"/>
      <c r="E47" s="3501" t="s">
        <v>88</v>
      </c>
      <c r="F47" s="3496"/>
      <c r="G47" s="2788">
        <f t="shared" si="23"/>
        <v>0</v>
      </c>
      <c r="H47" s="2783">
        <f t="shared" si="21"/>
        <v>0</v>
      </c>
      <c r="I47" s="2783">
        <f t="shared" si="21"/>
        <v>0</v>
      </c>
      <c r="J47" s="2789">
        <f t="shared" si="21"/>
        <v>0</v>
      </c>
      <c r="K47" s="3517"/>
      <c r="L47" s="2788">
        <f t="shared" si="22"/>
        <v>0</v>
      </c>
      <c r="M47" s="3412"/>
      <c r="N47" s="3412"/>
      <c r="O47" s="3413"/>
      <c r="P47" s="3518"/>
      <c r="Q47" s="2788">
        <f t="shared" si="24"/>
        <v>0</v>
      </c>
      <c r="R47" s="3412"/>
      <c r="S47" s="3412"/>
      <c r="T47" s="3413"/>
      <c r="U47" s="3496"/>
      <c r="V47" s="3484"/>
      <c r="W47" s="3484"/>
      <c r="Y47" s="3519"/>
      <c r="Z47" s="3519"/>
      <c r="AA47" s="3519"/>
    </row>
    <row r="48" spans="1:27" ht="27.75" customHeight="1">
      <c r="A48" s="571"/>
      <c r="B48" s="4068" t="s">
        <v>979</v>
      </c>
      <c r="C48" s="4069"/>
      <c r="D48" s="3496"/>
      <c r="E48" s="3501" t="s">
        <v>88</v>
      </c>
      <c r="F48" s="3496"/>
      <c r="G48" s="2788">
        <f t="shared" si="23"/>
        <v>0</v>
      </c>
      <c r="H48" s="2783">
        <f t="shared" si="21"/>
        <v>0</v>
      </c>
      <c r="I48" s="2783">
        <f t="shared" si="21"/>
        <v>0</v>
      </c>
      <c r="J48" s="2789">
        <f t="shared" si="21"/>
        <v>0</v>
      </c>
      <c r="K48" s="3517"/>
      <c r="L48" s="2788">
        <f t="shared" si="22"/>
        <v>0</v>
      </c>
      <c r="M48" s="3412"/>
      <c r="N48" s="3412"/>
      <c r="O48" s="3413"/>
      <c r="P48" s="3518"/>
      <c r="Q48" s="2788">
        <f t="shared" si="24"/>
        <v>0</v>
      </c>
      <c r="R48" s="3412"/>
      <c r="S48" s="3412"/>
      <c r="T48" s="3413"/>
      <c r="U48" s="3496"/>
      <c r="V48" s="3484"/>
      <c r="W48" s="3484"/>
      <c r="Y48" s="3519"/>
      <c r="Z48" s="3519"/>
      <c r="AA48" s="3519"/>
    </row>
    <row r="49" spans="1:27" ht="27" customHeight="1">
      <c r="A49" s="571"/>
      <c r="B49" s="4068" t="s">
        <v>980</v>
      </c>
      <c r="C49" s="4069"/>
      <c r="D49" s="3496"/>
      <c r="E49" s="3501" t="s">
        <v>88</v>
      </c>
      <c r="F49" s="3496"/>
      <c r="G49" s="2788">
        <f t="shared" si="23"/>
        <v>0</v>
      </c>
      <c r="H49" s="2783">
        <f t="shared" si="21"/>
        <v>0</v>
      </c>
      <c r="I49" s="2783">
        <f t="shared" si="21"/>
        <v>0</v>
      </c>
      <c r="J49" s="2789">
        <f t="shared" si="21"/>
        <v>0</v>
      </c>
      <c r="K49" s="3517"/>
      <c r="L49" s="2788">
        <f t="shared" si="22"/>
        <v>0</v>
      </c>
      <c r="M49" s="3412"/>
      <c r="N49" s="3412"/>
      <c r="O49" s="3413"/>
      <c r="P49" s="3518"/>
      <c r="Q49" s="2788">
        <f t="shared" si="24"/>
        <v>0</v>
      </c>
      <c r="R49" s="3412"/>
      <c r="S49" s="3412"/>
      <c r="T49" s="3413"/>
      <c r="U49" s="3496"/>
      <c r="V49" s="3484"/>
      <c r="W49" s="3484"/>
      <c r="Y49" s="3519"/>
      <c r="Z49" s="3519"/>
      <c r="AA49" s="3519"/>
    </row>
    <row r="50" spans="1:27" ht="28.5" customHeight="1">
      <c r="A50" s="571"/>
      <c r="B50" s="4068" t="s">
        <v>981</v>
      </c>
      <c r="C50" s="4069"/>
      <c r="D50" s="3496"/>
      <c r="E50" s="3501" t="s">
        <v>88</v>
      </c>
      <c r="F50" s="3496"/>
      <c r="G50" s="2788">
        <f t="shared" si="23"/>
        <v>0</v>
      </c>
      <c r="H50" s="2783">
        <f t="shared" si="21"/>
        <v>0</v>
      </c>
      <c r="I50" s="2783">
        <f t="shared" si="21"/>
        <v>0</v>
      </c>
      <c r="J50" s="2789">
        <f t="shared" si="21"/>
        <v>0</v>
      </c>
      <c r="K50" s="3517"/>
      <c r="L50" s="2788">
        <f t="shared" si="22"/>
        <v>0</v>
      </c>
      <c r="M50" s="3412"/>
      <c r="N50" s="3412"/>
      <c r="O50" s="3413"/>
      <c r="P50" s="3518"/>
      <c r="Q50" s="2788">
        <f t="shared" si="24"/>
        <v>0</v>
      </c>
      <c r="R50" s="3412"/>
      <c r="S50" s="3412"/>
      <c r="T50" s="3413"/>
      <c r="U50" s="3496"/>
      <c r="V50" s="3484"/>
      <c r="W50" s="3484"/>
      <c r="Y50" s="3519"/>
      <c r="Z50" s="3519"/>
      <c r="AA50" s="3519"/>
    </row>
    <row r="51" spans="1:27" ht="27.75" customHeight="1">
      <c r="A51" s="571"/>
      <c r="B51" s="4068" t="s">
        <v>982</v>
      </c>
      <c r="C51" s="4069"/>
      <c r="D51" s="3496"/>
      <c r="E51" s="3501" t="s">
        <v>88</v>
      </c>
      <c r="F51" s="3496"/>
      <c r="G51" s="2788">
        <f t="shared" si="23"/>
        <v>0</v>
      </c>
      <c r="H51" s="2783">
        <f t="shared" si="21"/>
        <v>0</v>
      </c>
      <c r="I51" s="2783">
        <f t="shared" si="21"/>
        <v>0</v>
      </c>
      <c r="J51" s="2789">
        <f t="shared" si="21"/>
        <v>0</v>
      </c>
      <c r="K51" s="3517"/>
      <c r="L51" s="2788">
        <f t="shared" si="22"/>
        <v>0</v>
      </c>
      <c r="M51" s="3412"/>
      <c r="N51" s="3412"/>
      <c r="O51" s="3413"/>
      <c r="P51" s="3518"/>
      <c r="Q51" s="2788">
        <f t="shared" si="24"/>
        <v>0</v>
      </c>
      <c r="R51" s="3412"/>
      <c r="S51" s="3412"/>
      <c r="T51" s="3413"/>
      <c r="U51" s="3496"/>
      <c r="V51" s="3484"/>
      <c r="W51" s="3484"/>
      <c r="Y51" s="3519"/>
      <c r="Z51" s="3519"/>
      <c r="AA51" s="3519"/>
    </row>
    <row r="52" spans="1:27" ht="29.25" customHeight="1">
      <c r="A52" s="571"/>
      <c r="B52" s="4068" t="s">
        <v>983</v>
      </c>
      <c r="C52" s="4069"/>
      <c r="D52" s="3496"/>
      <c r="E52" s="3501" t="s">
        <v>88</v>
      </c>
      <c r="F52" s="575"/>
      <c r="G52" s="2788">
        <f t="shared" si="23"/>
        <v>0</v>
      </c>
      <c r="H52" s="2783">
        <f t="shared" si="21"/>
        <v>0</v>
      </c>
      <c r="I52" s="2783">
        <f t="shared" si="21"/>
        <v>0</v>
      </c>
      <c r="J52" s="2789">
        <f t="shared" si="21"/>
        <v>0</v>
      </c>
      <c r="K52" s="2499"/>
      <c r="L52" s="2788">
        <f t="shared" si="22"/>
        <v>0</v>
      </c>
      <c r="M52" s="3412"/>
      <c r="N52" s="3412"/>
      <c r="O52" s="3413"/>
      <c r="P52" s="2500"/>
      <c r="Q52" s="2788">
        <f t="shared" si="24"/>
        <v>0</v>
      </c>
      <c r="R52" s="3412"/>
      <c r="S52" s="3412"/>
      <c r="T52" s="3413"/>
      <c r="U52" s="575"/>
      <c r="V52" s="3484"/>
      <c r="W52" s="3484"/>
      <c r="Y52" s="3519"/>
      <c r="Z52" s="3519"/>
      <c r="AA52" s="3519"/>
    </row>
    <row r="53" spans="1:27" ht="28.5" customHeight="1">
      <c r="A53" s="571"/>
      <c r="B53" s="4068" t="s">
        <v>984</v>
      </c>
      <c r="C53" s="4069"/>
      <c r="D53" s="3496"/>
      <c r="E53" s="3501" t="s">
        <v>88</v>
      </c>
      <c r="F53" s="575"/>
      <c r="G53" s="2788">
        <f t="shared" si="23"/>
        <v>0</v>
      </c>
      <c r="H53" s="2783">
        <f t="shared" si="21"/>
        <v>0</v>
      </c>
      <c r="I53" s="2783">
        <f t="shared" si="21"/>
        <v>0</v>
      </c>
      <c r="J53" s="2789">
        <f t="shared" si="21"/>
        <v>0</v>
      </c>
      <c r="K53" s="2499"/>
      <c r="L53" s="2788">
        <f t="shared" si="22"/>
        <v>0</v>
      </c>
      <c r="M53" s="3412"/>
      <c r="N53" s="3412"/>
      <c r="O53" s="3413"/>
      <c r="P53" s="2500"/>
      <c r="Q53" s="2788">
        <f t="shared" si="24"/>
        <v>0</v>
      </c>
      <c r="R53" s="3412"/>
      <c r="S53" s="3412"/>
      <c r="T53" s="3413"/>
      <c r="U53" s="575"/>
      <c r="V53" s="3484"/>
      <c r="W53" s="3484"/>
      <c r="Y53" s="3519"/>
      <c r="Z53" s="3519"/>
      <c r="AA53" s="3519"/>
    </row>
    <row r="54" spans="1:27" ht="30" customHeight="1">
      <c r="A54" s="571"/>
      <c r="B54" s="4068" t="s">
        <v>985</v>
      </c>
      <c r="C54" s="4069"/>
      <c r="D54" s="3496"/>
      <c r="E54" s="3501" t="s">
        <v>88</v>
      </c>
      <c r="F54" s="3496"/>
      <c r="G54" s="2788">
        <f t="shared" si="23"/>
        <v>0</v>
      </c>
      <c r="H54" s="2783">
        <f t="shared" si="21"/>
        <v>0</v>
      </c>
      <c r="I54" s="2783">
        <f t="shared" si="21"/>
        <v>0</v>
      </c>
      <c r="J54" s="2789">
        <f t="shared" si="21"/>
        <v>0</v>
      </c>
      <c r="K54" s="3517"/>
      <c r="L54" s="2788">
        <f t="shared" si="22"/>
        <v>0</v>
      </c>
      <c r="M54" s="3412"/>
      <c r="N54" s="3412"/>
      <c r="O54" s="3413"/>
      <c r="P54" s="3518"/>
      <c r="Q54" s="2788">
        <f t="shared" si="24"/>
        <v>0</v>
      </c>
      <c r="R54" s="3412"/>
      <c r="S54" s="3412"/>
      <c r="T54" s="3413"/>
      <c r="U54" s="3496"/>
      <c r="V54" s="3484"/>
      <c r="W54" s="3484"/>
    </row>
    <row r="55" spans="1:27" ht="28.5" customHeight="1">
      <c r="A55" s="571"/>
      <c r="B55" s="4068" t="s">
        <v>986</v>
      </c>
      <c r="C55" s="4069"/>
      <c r="D55" s="3496"/>
      <c r="E55" s="3501" t="s">
        <v>88</v>
      </c>
      <c r="F55" s="3496"/>
      <c r="G55" s="2788">
        <f t="shared" si="23"/>
        <v>0</v>
      </c>
      <c r="H55" s="2783">
        <f t="shared" si="21"/>
        <v>0</v>
      </c>
      <c r="I55" s="2783">
        <f t="shared" si="21"/>
        <v>0</v>
      </c>
      <c r="J55" s="2789">
        <f t="shared" si="21"/>
        <v>0</v>
      </c>
      <c r="K55" s="3517"/>
      <c r="L55" s="2788">
        <f t="shared" si="22"/>
        <v>0</v>
      </c>
      <c r="M55" s="3412"/>
      <c r="N55" s="3412"/>
      <c r="O55" s="3413"/>
      <c r="P55" s="3518"/>
      <c r="Q55" s="2788">
        <f t="shared" si="24"/>
        <v>0</v>
      </c>
      <c r="R55" s="3412"/>
      <c r="S55" s="3412"/>
      <c r="T55" s="3413"/>
      <c r="U55" s="3496"/>
      <c r="V55" s="3484"/>
      <c r="W55" s="3484"/>
    </row>
    <row r="56" spans="1:27" ht="30" customHeight="1">
      <c r="A56" s="571"/>
      <c r="B56" s="4068" t="s">
        <v>987</v>
      </c>
      <c r="C56" s="4069"/>
      <c r="D56" s="3496"/>
      <c r="E56" s="3501" t="s">
        <v>88</v>
      </c>
      <c r="F56" s="3496"/>
      <c r="G56" s="2788">
        <f t="shared" si="23"/>
        <v>0</v>
      </c>
      <c r="H56" s="2783">
        <f t="shared" si="21"/>
        <v>0</v>
      </c>
      <c r="I56" s="2783">
        <f t="shared" si="21"/>
        <v>0</v>
      </c>
      <c r="J56" s="2789">
        <f t="shared" si="21"/>
        <v>0</v>
      </c>
      <c r="K56" s="3517"/>
      <c r="L56" s="2788">
        <f t="shared" si="22"/>
        <v>0</v>
      </c>
      <c r="M56" s="3412"/>
      <c r="N56" s="3412"/>
      <c r="O56" s="3413"/>
      <c r="P56" s="3518"/>
      <c r="Q56" s="2788">
        <f t="shared" si="24"/>
        <v>0</v>
      </c>
      <c r="R56" s="3412"/>
      <c r="S56" s="3412"/>
      <c r="T56" s="3413"/>
      <c r="U56" s="3496"/>
      <c r="V56" s="3484"/>
      <c r="W56" s="3484"/>
    </row>
    <row r="57" spans="1:27" ht="57" customHeight="1" thickBot="1">
      <c r="A57" s="571"/>
      <c r="B57" s="4070" t="s">
        <v>988</v>
      </c>
      <c r="C57" s="4071"/>
      <c r="D57" s="3496"/>
      <c r="E57" s="3502" t="s">
        <v>88</v>
      </c>
      <c r="F57" s="3496"/>
      <c r="G57" s="2800">
        <f t="shared" si="23"/>
        <v>0</v>
      </c>
      <c r="H57" s="2801">
        <f t="shared" si="21"/>
        <v>0</v>
      </c>
      <c r="I57" s="2801">
        <f t="shared" si="21"/>
        <v>0</v>
      </c>
      <c r="J57" s="2802">
        <f t="shared" si="21"/>
        <v>0</v>
      </c>
      <c r="K57" s="3517"/>
      <c r="L57" s="2800">
        <f t="shared" si="22"/>
        <v>0</v>
      </c>
      <c r="M57" s="3412"/>
      <c r="N57" s="3412"/>
      <c r="O57" s="3413"/>
      <c r="P57" s="3518"/>
      <c r="Q57" s="2800">
        <f t="shared" si="24"/>
        <v>0</v>
      </c>
      <c r="R57" s="3412"/>
      <c r="S57" s="3412"/>
      <c r="T57" s="3413"/>
      <c r="U57" s="3496"/>
      <c r="V57" s="3484"/>
      <c r="W57" s="3484"/>
    </row>
    <row r="58" spans="1:27">
      <c r="A58" s="571"/>
      <c r="B58" s="3979" t="s">
        <v>1553</v>
      </c>
      <c r="C58" s="3980"/>
      <c r="D58" s="3496"/>
      <c r="E58" s="3506"/>
      <c r="F58" s="3496"/>
      <c r="G58" s="2794"/>
      <c r="H58" s="2795"/>
      <c r="I58" s="2795"/>
      <c r="J58" s="2796"/>
      <c r="K58" s="3520"/>
      <c r="L58" s="2794"/>
      <c r="M58" s="2795"/>
      <c r="N58" s="2795"/>
      <c r="O58" s="2796"/>
      <c r="P58" s="3520"/>
      <c r="Q58" s="2794"/>
      <c r="R58" s="2795"/>
      <c r="S58" s="2795"/>
      <c r="T58" s="2796"/>
      <c r="U58" s="3496"/>
      <c r="V58" s="3484"/>
      <c r="W58" s="3484"/>
    </row>
    <row r="59" spans="1:27">
      <c r="A59" s="573" t="s">
        <v>989</v>
      </c>
      <c r="B59" s="3981"/>
      <c r="C59" s="3982"/>
      <c r="D59" s="574"/>
      <c r="E59" s="3506"/>
      <c r="F59" s="574"/>
      <c r="G59" s="2743" t="str">
        <f>IF(SUM(G60:G72)=G40,"OK", "Error")</f>
        <v>OK</v>
      </c>
      <c r="H59" s="2737" t="str">
        <f>IF(SUM(H60:H72)=H40,"OK", "Error")</f>
        <v>OK</v>
      </c>
      <c r="I59" s="2737" t="str">
        <f>IF(SUM(I60:I72)=I40,"OK", "Error")</f>
        <v>OK</v>
      </c>
      <c r="J59" s="2744" t="str">
        <f>IF(SUM(J60:J72)=J40,"OK", "Error")</f>
        <v>OK</v>
      </c>
      <c r="K59" s="574"/>
      <c r="L59" s="2743" t="str">
        <f>IF(SUM(L60:L72)=L40,"OK", "Error")</f>
        <v>OK</v>
      </c>
      <c r="M59" s="2737" t="str">
        <f>IF(SUM(M60:M72)=M40,"OK", "Error")</f>
        <v>OK</v>
      </c>
      <c r="N59" s="2737" t="str">
        <f>IF(SUM(N60:N72)=N40,"OK", "Error")</f>
        <v>OK</v>
      </c>
      <c r="O59" s="2744" t="str">
        <f>IF(SUM(O60:O72)=O40,"OK", "Error")</f>
        <v>OK</v>
      </c>
      <c r="P59" s="574"/>
      <c r="Q59" s="2743" t="str">
        <f>IF(SUM(Q60:Q72)=Q40,"OK", "Error")</f>
        <v>OK</v>
      </c>
      <c r="R59" s="2737" t="str">
        <f>IF(SUM(R60:R72)=R40,"OK", "Error")</f>
        <v>OK</v>
      </c>
      <c r="S59" s="2737" t="str">
        <f>IF(SUM(S60:S72)=S40,"OK", "Error")</f>
        <v>OK</v>
      </c>
      <c r="T59" s="2744" t="str">
        <f>IF(SUM(T60:T72)=T40,"OK", "Error")</f>
        <v>OK</v>
      </c>
      <c r="U59" s="574"/>
      <c r="V59" s="3484"/>
      <c r="W59" s="3484"/>
    </row>
    <row r="60" spans="1:27">
      <c r="A60" s="571"/>
      <c r="B60" s="4064" t="s">
        <v>540</v>
      </c>
      <c r="C60" s="4065"/>
      <c r="D60" s="3496"/>
      <c r="E60" s="3501" t="s">
        <v>103</v>
      </c>
      <c r="F60" s="3496"/>
      <c r="G60" s="2784">
        <f t="shared" ref="G60:G72" si="25">+H60+I60+J60</f>
        <v>0</v>
      </c>
      <c r="H60" s="2781">
        <f t="shared" ref="H60:J72" si="26">+M60+R60</f>
        <v>0</v>
      </c>
      <c r="I60" s="2781">
        <f t="shared" si="26"/>
        <v>0</v>
      </c>
      <c r="J60" s="2785">
        <f t="shared" si="26"/>
        <v>0</v>
      </c>
      <c r="K60" s="3521"/>
      <c r="L60" s="2784">
        <f t="shared" ref="L60:L72" si="27">+M60+N60+O60</f>
        <v>0</v>
      </c>
      <c r="M60" s="2693"/>
      <c r="N60" s="2693"/>
      <c r="O60" s="3315"/>
      <c r="P60" s="3521"/>
      <c r="Q60" s="2784">
        <f t="shared" ref="Q60:Q72" si="28">+R60+S60+T60</f>
        <v>0</v>
      </c>
      <c r="R60" s="2693"/>
      <c r="S60" s="2693"/>
      <c r="T60" s="3315"/>
      <c r="U60" s="3496"/>
      <c r="V60" s="3484"/>
      <c r="W60" s="3484"/>
    </row>
    <row r="61" spans="1:27">
      <c r="A61" s="571"/>
      <c r="B61" s="4064" t="s">
        <v>541</v>
      </c>
      <c r="C61" s="4065"/>
      <c r="D61" s="3496"/>
      <c r="E61" s="3501" t="s">
        <v>103</v>
      </c>
      <c r="F61" s="3496"/>
      <c r="G61" s="2784">
        <f t="shared" si="25"/>
        <v>0</v>
      </c>
      <c r="H61" s="2781">
        <f t="shared" si="26"/>
        <v>0</v>
      </c>
      <c r="I61" s="2781">
        <f t="shared" si="26"/>
        <v>0</v>
      </c>
      <c r="J61" s="2785">
        <f t="shared" si="26"/>
        <v>0</v>
      </c>
      <c r="K61" s="3521"/>
      <c r="L61" s="2784">
        <f t="shared" si="27"/>
        <v>0</v>
      </c>
      <c r="M61" s="2693"/>
      <c r="N61" s="2693"/>
      <c r="O61" s="3315"/>
      <c r="P61" s="3521"/>
      <c r="Q61" s="2784">
        <f t="shared" si="28"/>
        <v>0</v>
      </c>
      <c r="R61" s="2693"/>
      <c r="S61" s="2693"/>
      <c r="T61" s="3315"/>
      <c r="U61" s="3496"/>
      <c r="V61" s="3484"/>
      <c r="W61" s="3484"/>
    </row>
    <row r="62" spans="1:27">
      <c r="A62" s="571"/>
      <c r="B62" s="4064" t="s">
        <v>542</v>
      </c>
      <c r="C62" s="4065"/>
      <c r="D62" s="3496"/>
      <c r="E62" s="3501" t="s">
        <v>103</v>
      </c>
      <c r="F62" s="3496"/>
      <c r="G62" s="2784">
        <f t="shared" si="25"/>
        <v>0</v>
      </c>
      <c r="H62" s="2781">
        <f t="shared" si="26"/>
        <v>0</v>
      </c>
      <c r="I62" s="2781">
        <f t="shared" si="26"/>
        <v>0</v>
      </c>
      <c r="J62" s="2785">
        <f t="shared" si="26"/>
        <v>0</v>
      </c>
      <c r="K62" s="3521"/>
      <c r="L62" s="2784">
        <f t="shared" si="27"/>
        <v>0</v>
      </c>
      <c r="M62" s="2693"/>
      <c r="N62" s="2693"/>
      <c r="O62" s="3315"/>
      <c r="P62" s="3521"/>
      <c r="Q62" s="2784">
        <f t="shared" si="28"/>
        <v>0</v>
      </c>
      <c r="R62" s="2693"/>
      <c r="S62" s="2693"/>
      <c r="T62" s="3315"/>
      <c r="U62" s="3496"/>
      <c r="V62" s="3484"/>
      <c r="W62" s="3484"/>
    </row>
    <row r="63" spans="1:27">
      <c r="A63" s="571"/>
      <c r="B63" s="4064" t="s">
        <v>543</v>
      </c>
      <c r="C63" s="4065"/>
      <c r="D63" s="3496"/>
      <c r="E63" s="3501" t="s">
        <v>103</v>
      </c>
      <c r="F63" s="3496"/>
      <c r="G63" s="2784">
        <f t="shared" si="25"/>
        <v>0</v>
      </c>
      <c r="H63" s="2781">
        <f t="shared" si="26"/>
        <v>0</v>
      </c>
      <c r="I63" s="2781">
        <f t="shared" si="26"/>
        <v>0</v>
      </c>
      <c r="J63" s="2785">
        <f t="shared" si="26"/>
        <v>0</v>
      </c>
      <c r="K63" s="3521"/>
      <c r="L63" s="2784">
        <f t="shared" si="27"/>
        <v>0</v>
      </c>
      <c r="M63" s="2693"/>
      <c r="N63" s="2693"/>
      <c r="O63" s="3315"/>
      <c r="P63" s="3521"/>
      <c r="Q63" s="2784">
        <f t="shared" si="28"/>
        <v>0</v>
      </c>
      <c r="R63" s="2693"/>
      <c r="S63" s="2693"/>
      <c r="T63" s="3315"/>
      <c r="U63" s="3496"/>
      <c r="V63" s="3484"/>
      <c r="W63" s="3484"/>
    </row>
    <row r="64" spans="1:27">
      <c r="A64" s="571"/>
      <c r="B64" s="4064" t="s">
        <v>544</v>
      </c>
      <c r="C64" s="4065"/>
      <c r="D64" s="3496"/>
      <c r="E64" s="3501" t="s">
        <v>103</v>
      </c>
      <c r="F64" s="3496"/>
      <c r="G64" s="2784">
        <f t="shared" si="25"/>
        <v>0</v>
      </c>
      <c r="H64" s="2781">
        <f t="shared" si="26"/>
        <v>0</v>
      </c>
      <c r="I64" s="2781">
        <f t="shared" si="26"/>
        <v>0</v>
      </c>
      <c r="J64" s="2785">
        <f t="shared" si="26"/>
        <v>0</v>
      </c>
      <c r="K64" s="3521"/>
      <c r="L64" s="2784">
        <f t="shared" si="27"/>
        <v>0</v>
      </c>
      <c r="M64" s="2693"/>
      <c r="N64" s="2693"/>
      <c r="O64" s="3315"/>
      <c r="P64" s="3521"/>
      <c r="Q64" s="2784">
        <f t="shared" si="28"/>
        <v>0</v>
      </c>
      <c r="R64" s="2693"/>
      <c r="S64" s="2693"/>
      <c r="T64" s="3315"/>
      <c r="U64" s="3496"/>
      <c r="V64" s="3484"/>
      <c r="W64" s="3484"/>
    </row>
    <row r="65" spans="1:23">
      <c r="A65" s="571"/>
      <c r="B65" s="4064" t="s">
        <v>545</v>
      </c>
      <c r="C65" s="4065"/>
      <c r="D65" s="3496"/>
      <c r="E65" s="3501" t="s">
        <v>103</v>
      </c>
      <c r="F65" s="3496"/>
      <c r="G65" s="2784">
        <f t="shared" si="25"/>
        <v>0</v>
      </c>
      <c r="H65" s="2781">
        <f t="shared" si="26"/>
        <v>0</v>
      </c>
      <c r="I65" s="2781">
        <f t="shared" si="26"/>
        <v>0</v>
      </c>
      <c r="J65" s="2785">
        <f t="shared" si="26"/>
        <v>0</v>
      </c>
      <c r="K65" s="3521"/>
      <c r="L65" s="2784">
        <f t="shared" si="27"/>
        <v>0</v>
      </c>
      <c r="M65" s="2693"/>
      <c r="N65" s="2693"/>
      <c r="O65" s="3315"/>
      <c r="P65" s="3521"/>
      <c r="Q65" s="2784">
        <f t="shared" si="28"/>
        <v>0</v>
      </c>
      <c r="R65" s="2693"/>
      <c r="S65" s="2693"/>
      <c r="T65" s="3315"/>
      <c r="U65" s="3496"/>
      <c r="V65" s="3484"/>
      <c r="W65" s="3484"/>
    </row>
    <row r="66" spans="1:23">
      <c r="A66" s="571"/>
      <c r="B66" s="4064" t="s">
        <v>546</v>
      </c>
      <c r="C66" s="4065"/>
      <c r="D66" s="3496"/>
      <c r="E66" s="3501" t="s">
        <v>103</v>
      </c>
      <c r="F66" s="3496"/>
      <c r="G66" s="2784">
        <f t="shared" si="25"/>
        <v>0</v>
      </c>
      <c r="H66" s="2781">
        <f t="shared" si="26"/>
        <v>0</v>
      </c>
      <c r="I66" s="2781">
        <f t="shared" si="26"/>
        <v>0</v>
      </c>
      <c r="J66" s="2785">
        <f t="shared" si="26"/>
        <v>0</v>
      </c>
      <c r="K66" s="3521"/>
      <c r="L66" s="2784">
        <f t="shared" si="27"/>
        <v>0</v>
      </c>
      <c r="M66" s="2693"/>
      <c r="N66" s="2693"/>
      <c r="O66" s="3315"/>
      <c r="P66" s="3521"/>
      <c r="Q66" s="2784">
        <f t="shared" si="28"/>
        <v>0</v>
      </c>
      <c r="R66" s="2693"/>
      <c r="S66" s="2693"/>
      <c r="T66" s="3315"/>
      <c r="U66" s="3496"/>
      <c r="V66" s="3484"/>
      <c r="W66" s="3484"/>
    </row>
    <row r="67" spans="1:23" ht="12.75" customHeight="1">
      <c r="A67" s="571"/>
      <c r="B67" s="4064" t="s">
        <v>547</v>
      </c>
      <c r="C67" s="4065"/>
      <c r="D67" s="575"/>
      <c r="E67" s="3501" t="s">
        <v>103</v>
      </c>
      <c r="F67" s="575"/>
      <c r="G67" s="2784">
        <f t="shared" si="25"/>
        <v>0</v>
      </c>
      <c r="H67" s="2781">
        <f t="shared" si="26"/>
        <v>0</v>
      </c>
      <c r="I67" s="2781">
        <f t="shared" si="26"/>
        <v>0</v>
      </c>
      <c r="J67" s="2785">
        <f t="shared" si="26"/>
        <v>0</v>
      </c>
      <c r="K67" s="1332"/>
      <c r="L67" s="2784">
        <f t="shared" si="27"/>
        <v>0</v>
      </c>
      <c r="M67" s="2693"/>
      <c r="N67" s="2693"/>
      <c r="O67" s="3315"/>
      <c r="P67" s="1332"/>
      <c r="Q67" s="2784">
        <f t="shared" si="28"/>
        <v>0</v>
      </c>
      <c r="R67" s="2693"/>
      <c r="S67" s="2693"/>
      <c r="T67" s="3315"/>
      <c r="U67" s="575"/>
      <c r="V67" s="3484"/>
      <c r="W67" s="3484"/>
    </row>
    <row r="68" spans="1:23" ht="15.75" customHeight="1">
      <c r="A68" s="571"/>
      <c r="B68" s="4064" t="s">
        <v>548</v>
      </c>
      <c r="C68" s="4065"/>
      <c r="D68" s="575"/>
      <c r="E68" s="3501" t="s">
        <v>103</v>
      </c>
      <c r="F68" s="575"/>
      <c r="G68" s="2784">
        <f t="shared" si="25"/>
        <v>0</v>
      </c>
      <c r="H68" s="2781">
        <f t="shared" si="26"/>
        <v>0</v>
      </c>
      <c r="I68" s="2781">
        <f t="shared" si="26"/>
        <v>0</v>
      </c>
      <c r="J68" s="2785">
        <f t="shared" si="26"/>
        <v>0</v>
      </c>
      <c r="K68" s="1332"/>
      <c r="L68" s="2784">
        <f t="shared" si="27"/>
        <v>0</v>
      </c>
      <c r="M68" s="2693"/>
      <c r="N68" s="2693"/>
      <c r="O68" s="3315"/>
      <c r="P68" s="1332"/>
      <c r="Q68" s="2784">
        <f t="shared" si="28"/>
        <v>0</v>
      </c>
      <c r="R68" s="2693"/>
      <c r="S68" s="2693"/>
      <c r="T68" s="3315"/>
      <c r="U68" s="575"/>
      <c r="V68" s="3484"/>
      <c r="W68" s="3484"/>
    </row>
    <row r="69" spans="1:23">
      <c r="A69" s="571"/>
      <c r="B69" s="4064" t="s">
        <v>990</v>
      </c>
      <c r="C69" s="4065"/>
      <c r="D69" s="3496"/>
      <c r="E69" s="3501" t="s">
        <v>103</v>
      </c>
      <c r="F69" s="3496"/>
      <c r="G69" s="2784">
        <f t="shared" si="25"/>
        <v>0</v>
      </c>
      <c r="H69" s="2781">
        <f t="shared" si="26"/>
        <v>0</v>
      </c>
      <c r="I69" s="2781">
        <f t="shared" si="26"/>
        <v>0</v>
      </c>
      <c r="J69" s="2785">
        <f t="shared" si="26"/>
        <v>0</v>
      </c>
      <c r="K69" s="3521"/>
      <c r="L69" s="2784">
        <f t="shared" si="27"/>
        <v>0</v>
      </c>
      <c r="M69" s="2693"/>
      <c r="N69" s="2693"/>
      <c r="O69" s="3315"/>
      <c r="P69" s="3521"/>
      <c r="Q69" s="2784">
        <f t="shared" si="28"/>
        <v>0</v>
      </c>
      <c r="R69" s="2693"/>
      <c r="S69" s="2693"/>
      <c r="T69" s="3315"/>
      <c r="U69" s="3496"/>
      <c r="V69" s="3484"/>
      <c r="W69" s="3484"/>
    </row>
    <row r="70" spans="1:23">
      <c r="A70" s="571"/>
      <c r="B70" s="4064" t="s">
        <v>991</v>
      </c>
      <c r="C70" s="4065"/>
      <c r="D70" s="3496"/>
      <c r="E70" s="3501" t="s">
        <v>103</v>
      </c>
      <c r="F70" s="3496"/>
      <c r="G70" s="2784">
        <f t="shared" si="25"/>
        <v>0</v>
      </c>
      <c r="H70" s="2781">
        <f t="shared" si="26"/>
        <v>0</v>
      </c>
      <c r="I70" s="2781">
        <f t="shared" si="26"/>
        <v>0</v>
      </c>
      <c r="J70" s="2785">
        <f t="shared" si="26"/>
        <v>0</v>
      </c>
      <c r="K70" s="3521"/>
      <c r="L70" s="2784">
        <f t="shared" si="27"/>
        <v>0</v>
      </c>
      <c r="M70" s="2693"/>
      <c r="N70" s="2693"/>
      <c r="O70" s="3315"/>
      <c r="P70" s="3521"/>
      <c r="Q70" s="2784">
        <f t="shared" si="28"/>
        <v>0</v>
      </c>
      <c r="R70" s="2693"/>
      <c r="S70" s="2693"/>
      <c r="T70" s="3315"/>
      <c r="U70" s="3496"/>
      <c r="V70" s="3484"/>
      <c r="W70" s="3484"/>
    </row>
    <row r="71" spans="1:23">
      <c r="A71" s="571"/>
      <c r="B71" s="4064" t="s">
        <v>992</v>
      </c>
      <c r="C71" s="4065"/>
      <c r="D71" s="3496"/>
      <c r="E71" s="3501" t="s">
        <v>103</v>
      </c>
      <c r="F71" s="3496"/>
      <c r="G71" s="2784">
        <f t="shared" si="25"/>
        <v>0</v>
      </c>
      <c r="H71" s="2781">
        <f t="shared" si="26"/>
        <v>0</v>
      </c>
      <c r="I71" s="2781">
        <f t="shared" si="26"/>
        <v>0</v>
      </c>
      <c r="J71" s="2785">
        <f t="shared" si="26"/>
        <v>0</v>
      </c>
      <c r="K71" s="3521"/>
      <c r="L71" s="2784">
        <f t="shared" si="27"/>
        <v>0</v>
      </c>
      <c r="M71" s="2693"/>
      <c r="N71" s="2693"/>
      <c r="O71" s="3315"/>
      <c r="P71" s="3521"/>
      <c r="Q71" s="2784">
        <f t="shared" si="28"/>
        <v>0</v>
      </c>
      <c r="R71" s="2693"/>
      <c r="S71" s="2693"/>
      <c r="T71" s="3315"/>
      <c r="U71" s="3496"/>
      <c r="V71" s="3484"/>
      <c r="W71" s="3484"/>
    </row>
    <row r="72" spans="1:23" ht="13.5" thickBot="1">
      <c r="A72" s="571"/>
      <c r="B72" s="4066" t="s">
        <v>993</v>
      </c>
      <c r="C72" s="4067"/>
      <c r="D72" s="3496"/>
      <c r="E72" s="3502" t="s">
        <v>103</v>
      </c>
      <c r="F72" s="3496"/>
      <c r="G72" s="2790">
        <f t="shared" si="25"/>
        <v>0</v>
      </c>
      <c r="H72" s="2791">
        <f t="shared" si="26"/>
        <v>0</v>
      </c>
      <c r="I72" s="2791">
        <f t="shared" si="26"/>
        <v>0</v>
      </c>
      <c r="J72" s="2792">
        <f t="shared" si="26"/>
        <v>0</v>
      </c>
      <c r="K72" s="3521"/>
      <c r="L72" s="2790">
        <f t="shared" si="27"/>
        <v>0</v>
      </c>
      <c r="M72" s="2693"/>
      <c r="N72" s="2693"/>
      <c r="O72" s="3315"/>
      <c r="P72" s="3521"/>
      <c r="Q72" s="2790">
        <f t="shared" si="28"/>
        <v>0</v>
      </c>
      <c r="R72" s="2693"/>
      <c r="S72" s="2693"/>
      <c r="T72" s="3315"/>
      <c r="U72" s="3496"/>
      <c r="V72" s="3484"/>
      <c r="W72" s="3484"/>
    </row>
    <row r="73" spans="1:23" s="3485" customFormat="1" ht="48.75" customHeight="1" thickBot="1">
      <c r="A73" s="571"/>
      <c r="B73" s="3487"/>
      <c r="C73" s="66"/>
      <c r="D73" s="66"/>
      <c r="E73" s="3494"/>
      <c r="F73" s="66"/>
      <c r="G73" s="3495"/>
      <c r="H73" s="3495"/>
      <c r="I73" s="3495"/>
      <c r="J73" s="3495"/>
      <c r="K73" s="66"/>
      <c r="P73" s="66"/>
      <c r="U73" s="66"/>
    </row>
    <row r="74" spans="1:23" ht="28.5" customHeight="1" thickBot="1">
      <c r="A74" s="563" t="s">
        <v>994</v>
      </c>
      <c r="B74" s="4009" t="s">
        <v>549</v>
      </c>
      <c r="C74" s="4010"/>
      <c r="D74" s="575"/>
      <c r="E74" s="564" t="s">
        <v>149</v>
      </c>
      <c r="F74" s="575"/>
      <c r="G74" s="2805" t="s">
        <v>84</v>
      </c>
      <c r="H74" s="2806" t="s">
        <v>524</v>
      </c>
      <c r="I74" s="2806" t="s">
        <v>183</v>
      </c>
      <c r="J74" s="2807" t="s">
        <v>96</v>
      </c>
      <c r="K74" s="567"/>
      <c r="L74" s="2805" t="s">
        <v>84</v>
      </c>
      <c r="M74" s="2806" t="s">
        <v>524</v>
      </c>
      <c r="N74" s="2806" t="s">
        <v>183</v>
      </c>
      <c r="O74" s="2807" t="s">
        <v>96</v>
      </c>
      <c r="P74" s="567"/>
      <c r="Q74" s="2805" t="s">
        <v>84</v>
      </c>
      <c r="R74" s="2806" t="s">
        <v>524</v>
      </c>
      <c r="S74" s="2806" t="s">
        <v>183</v>
      </c>
      <c r="T74" s="2807" t="s">
        <v>96</v>
      </c>
      <c r="U74" s="575"/>
      <c r="V74" s="3484"/>
      <c r="W74" s="3484"/>
    </row>
    <row r="75" spans="1:23" ht="26.25" customHeight="1">
      <c r="A75" s="571"/>
      <c r="B75" s="4060" t="s">
        <v>1554</v>
      </c>
      <c r="C75" s="4061"/>
      <c r="D75" s="575"/>
      <c r="E75" s="3506"/>
      <c r="F75" s="3492"/>
      <c r="G75" s="3507"/>
      <c r="H75" s="3508"/>
      <c r="I75" s="3508"/>
      <c r="J75" s="3509"/>
      <c r="K75" s="3492"/>
      <c r="L75" s="3507"/>
      <c r="M75" s="3508"/>
      <c r="N75" s="3508"/>
      <c r="O75" s="3509"/>
      <c r="P75" s="3492"/>
      <c r="Q75" s="3507"/>
      <c r="R75" s="3508"/>
      <c r="S75" s="3508"/>
      <c r="T75" s="3509"/>
      <c r="U75" s="3492"/>
      <c r="V75" s="3484"/>
      <c r="W75" s="3484"/>
    </row>
    <row r="76" spans="1:23">
      <c r="A76" s="571"/>
      <c r="B76" s="4004" t="s">
        <v>550</v>
      </c>
      <c r="C76" s="3986"/>
      <c r="D76" s="3510"/>
      <c r="E76" s="3501" t="s">
        <v>103</v>
      </c>
      <c r="F76" s="3510"/>
      <c r="G76" s="3414">
        <f>+H76+I76+J76</f>
        <v>0</v>
      </c>
      <c r="H76" s="3415">
        <f t="shared" ref="H76:J78" si="29">+M76+R76</f>
        <v>0</v>
      </c>
      <c r="I76" s="3415">
        <f t="shared" si="29"/>
        <v>0</v>
      </c>
      <c r="J76" s="3416">
        <f t="shared" si="29"/>
        <v>0</v>
      </c>
      <c r="K76" s="3522"/>
      <c r="L76" s="3414">
        <f>+M76+N76+O76</f>
        <v>0</v>
      </c>
      <c r="M76" s="3417"/>
      <c r="N76" s="3417"/>
      <c r="O76" s="3418"/>
      <c r="P76" s="3522"/>
      <c r="Q76" s="3419">
        <f>+R76+S76+T76</f>
        <v>0</v>
      </c>
      <c r="R76" s="3417"/>
      <c r="S76" s="3417"/>
      <c r="T76" s="3418"/>
      <c r="U76" s="3510"/>
      <c r="V76" s="3484"/>
      <c r="W76" s="3484"/>
    </row>
    <row r="77" spans="1:23" ht="13.5" customHeight="1">
      <c r="A77" s="571"/>
      <c r="B77" s="4004" t="s">
        <v>551</v>
      </c>
      <c r="C77" s="4062"/>
      <c r="D77" s="576"/>
      <c r="E77" s="3501" t="s">
        <v>103</v>
      </c>
      <c r="F77" s="576"/>
      <c r="G77" s="3414">
        <f>+H77+I77+J77</f>
        <v>0</v>
      </c>
      <c r="H77" s="3415">
        <f t="shared" si="29"/>
        <v>0</v>
      </c>
      <c r="I77" s="3415">
        <f t="shared" si="29"/>
        <v>0</v>
      </c>
      <c r="J77" s="3416">
        <f t="shared" si="29"/>
        <v>0</v>
      </c>
      <c r="K77" s="3420"/>
      <c r="L77" s="3414">
        <f>+M77+N77+O77</f>
        <v>0</v>
      </c>
      <c r="M77" s="3417"/>
      <c r="N77" s="3417"/>
      <c r="O77" s="3418"/>
      <c r="P77" s="3420"/>
      <c r="Q77" s="3419">
        <f>+R77+S77+T77</f>
        <v>0</v>
      </c>
      <c r="R77" s="3417"/>
      <c r="S77" s="3417"/>
      <c r="T77" s="3418"/>
      <c r="U77" s="576"/>
      <c r="V77" s="3484"/>
      <c r="W77" s="3484"/>
    </row>
    <row r="78" spans="1:23" ht="17.25" customHeight="1" thickBot="1">
      <c r="A78" s="571"/>
      <c r="B78" s="4005" t="s">
        <v>552</v>
      </c>
      <c r="C78" s="4063"/>
      <c r="D78" s="576"/>
      <c r="E78" s="3502" t="s">
        <v>103</v>
      </c>
      <c r="F78" s="576"/>
      <c r="G78" s="3421">
        <f>+H78+I78+J78</f>
        <v>0</v>
      </c>
      <c r="H78" s="3422">
        <f t="shared" si="29"/>
        <v>0</v>
      </c>
      <c r="I78" s="3422">
        <f t="shared" si="29"/>
        <v>0</v>
      </c>
      <c r="J78" s="3423">
        <f t="shared" si="29"/>
        <v>0</v>
      </c>
      <c r="K78" s="3420"/>
      <c r="L78" s="3421">
        <f>+M78+N78+O78</f>
        <v>0</v>
      </c>
      <c r="M78" s="3417"/>
      <c r="N78" s="3417"/>
      <c r="O78" s="3418"/>
      <c r="P78" s="3420"/>
      <c r="Q78" s="3424">
        <f>+R78+S78+T78</f>
        <v>0</v>
      </c>
      <c r="R78" s="3417"/>
      <c r="S78" s="3417"/>
      <c r="T78" s="3418"/>
      <c r="U78" s="576"/>
      <c r="V78" s="3484"/>
      <c r="W78" s="3484"/>
    </row>
    <row r="79" spans="1:23" ht="17.25" customHeight="1">
      <c r="A79" s="571"/>
      <c r="B79" s="3979" t="s">
        <v>1555</v>
      </c>
      <c r="C79" s="3980"/>
      <c r="D79" s="576"/>
      <c r="E79" s="3506"/>
      <c r="F79" s="576"/>
      <c r="G79" s="2726"/>
      <c r="H79" s="2727"/>
      <c r="I79" s="2727"/>
      <c r="J79" s="2728"/>
      <c r="K79" s="576"/>
      <c r="L79" s="2726"/>
      <c r="M79" s="2772"/>
      <c r="N79" s="2772"/>
      <c r="O79" s="2773"/>
      <c r="P79" s="576"/>
      <c r="Q79" s="2774"/>
      <c r="R79" s="2772"/>
      <c r="S79" s="2772"/>
      <c r="T79" s="2773"/>
      <c r="U79" s="576"/>
      <c r="V79" s="3484"/>
      <c r="W79" s="3484"/>
    </row>
    <row r="80" spans="1:23">
      <c r="A80" s="563" t="s">
        <v>995</v>
      </c>
      <c r="B80" s="3981"/>
      <c r="C80" s="3982"/>
      <c r="D80" s="574"/>
      <c r="E80" s="3506"/>
      <c r="F80" s="574"/>
      <c r="G80" s="3498"/>
      <c r="H80" s="3499"/>
      <c r="I80" s="3499"/>
      <c r="J80" s="3500"/>
      <c r="K80" s="574"/>
      <c r="L80" s="3514"/>
      <c r="M80" s="3515"/>
      <c r="N80" s="3515"/>
      <c r="O80" s="3516"/>
      <c r="P80" s="574"/>
      <c r="Q80" s="3514"/>
      <c r="R80" s="3515"/>
      <c r="S80" s="3515"/>
      <c r="T80" s="3516"/>
      <c r="U80" s="574"/>
      <c r="V80" s="3484"/>
      <c r="W80" s="3484"/>
    </row>
    <row r="81" spans="1:23">
      <c r="A81" s="571"/>
      <c r="B81" s="4004" t="s">
        <v>553</v>
      </c>
      <c r="C81" s="3986"/>
      <c r="D81" s="3510"/>
      <c r="E81" s="3501" t="s">
        <v>88</v>
      </c>
      <c r="F81" s="3510"/>
      <c r="G81" s="2762">
        <f>+H81+I81+J81</f>
        <v>0</v>
      </c>
      <c r="H81" s="2758">
        <f t="shared" ref="H81:J84" si="30">+M81+R81</f>
        <v>0</v>
      </c>
      <c r="I81" s="2758">
        <f t="shared" si="30"/>
        <v>0</v>
      </c>
      <c r="J81" s="2763">
        <f t="shared" si="30"/>
        <v>0</v>
      </c>
      <c r="K81" s="3510"/>
      <c r="L81" s="2762">
        <f>+M81+N81+O81</f>
        <v>0</v>
      </c>
      <c r="M81" s="3412"/>
      <c r="N81" s="3412"/>
      <c r="O81" s="3413"/>
      <c r="P81" s="3510"/>
      <c r="Q81" s="2762">
        <f>+R81+S81+T81</f>
        <v>0</v>
      </c>
      <c r="R81" s="2693"/>
      <c r="S81" s="2693"/>
      <c r="T81" s="3315"/>
      <c r="U81" s="3510"/>
      <c r="V81" s="3484"/>
      <c r="W81" s="3484"/>
    </row>
    <row r="82" spans="1:23">
      <c r="A82" s="571"/>
      <c r="B82" s="4004" t="s">
        <v>554</v>
      </c>
      <c r="C82" s="3986"/>
      <c r="D82" s="3510"/>
      <c r="E82" s="3501" t="s">
        <v>88</v>
      </c>
      <c r="F82" s="3510"/>
      <c r="G82" s="2762">
        <f>+H82+I82+J82</f>
        <v>0</v>
      </c>
      <c r="H82" s="2758">
        <f t="shared" si="30"/>
        <v>0</v>
      </c>
      <c r="I82" s="2758">
        <f t="shared" si="30"/>
        <v>0</v>
      </c>
      <c r="J82" s="2763">
        <f t="shared" si="30"/>
        <v>0</v>
      </c>
      <c r="K82" s="3510"/>
      <c r="L82" s="2762">
        <f>+M82+N82+O82</f>
        <v>0</v>
      </c>
      <c r="M82" s="3412"/>
      <c r="N82" s="3412"/>
      <c r="O82" s="3413"/>
      <c r="P82" s="3510"/>
      <c r="Q82" s="2762">
        <f>+R82+S82+T82</f>
        <v>0</v>
      </c>
      <c r="R82" s="2693"/>
      <c r="S82" s="2693"/>
      <c r="T82" s="3315"/>
      <c r="U82" s="3510"/>
      <c r="V82" s="3484"/>
      <c r="W82" s="3484"/>
    </row>
    <row r="83" spans="1:23">
      <c r="A83" s="571"/>
      <c r="B83" s="4004" t="s">
        <v>555</v>
      </c>
      <c r="C83" s="3986"/>
      <c r="D83" s="3510"/>
      <c r="E83" s="3501" t="s">
        <v>88</v>
      </c>
      <c r="F83" s="3510"/>
      <c r="G83" s="2762">
        <f>+H83+I83+J83</f>
        <v>0</v>
      </c>
      <c r="H83" s="2758">
        <f t="shared" si="30"/>
        <v>0</v>
      </c>
      <c r="I83" s="2758">
        <f t="shared" si="30"/>
        <v>0</v>
      </c>
      <c r="J83" s="2763">
        <f t="shared" si="30"/>
        <v>0</v>
      </c>
      <c r="K83" s="3510"/>
      <c r="L83" s="2762">
        <f>+M83+N83+O83</f>
        <v>0</v>
      </c>
      <c r="M83" s="3412"/>
      <c r="N83" s="3412"/>
      <c r="O83" s="3413"/>
      <c r="P83" s="3510"/>
      <c r="Q83" s="2762">
        <f>+R83+S83+T83</f>
        <v>0</v>
      </c>
      <c r="R83" s="2693"/>
      <c r="S83" s="2693"/>
      <c r="T83" s="3315"/>
      <c r="U83" s="3510"/>
      <c r="V83" s="3484"/>
      <c r="W83" s="3484"/>
    </row>
    <row r="84" spans="1:23">
      <c r="A84" s="571"/>
      <c r="B84" s="4004" t="s">
        <v>556</v>
      </c>
      <c r="C84" s="3986"/>
      <c r="D84" s="3510"/>
      <c r="E84" s="3501" t="s">
        <v>88</v>
      </c>
      <c r="F84" s="3510"/>
      <c r="G84" s="2762">
        <f>+H84+I84+J84</f>
        <v>0</v>
      </c>
      <c r="H84" s="2758">
        <f t="shared" si="30"/>
        <v>0</v>
      </c>
      <c r="I84" s="2758">
        <f t="shared" si="30"/>
        <v>0</v>
      </c>
      <c r="J84" s="2763">
        <f t="shared" si="30"/>
        <v>0</v>
      </c>
      <c r="K84" s="3510"/>
      <c r="L84" s="2762">
        <f>+M84+N84+O84</f>
        <v>0</v>
      </c>
      <c r="M84" s="3412"/>
      <c r="N84" s="3412"/>
      <c r="O84" s="3413"/>
      <c r="P84" s="3510"/>
      <c r="Q84" s="2762">
        <f>+R84+S84+T84</f>
        <v>0</v>
      </c>
      <c r="R84" s="2693"/>
      <c r="S84" s="2693"/>
      <c r="T84" s="3315"/>
      <c r="U84" s="3510"/>
      <c r="V84" s="3484"/>
      <c r="W84" s="3484"/>
    </row>
    <row r="85" spans="1:23">
      <c r="A85" s="571"/>
      <c r="B85" s="4056" t="s">
        <v>1556</v>
      </c>
      <c r="C85" s="4057"/>
      <c r="D85" s="3510"/>
      <c r="E85" s="4055"/>
      <c r="F85" s="3510"/>
      <c r="G85" s="4052"/>
      <c r="H85" s="4053"/>
      <c r="I85" s="4053"/>
      <c r="J85" s="4054"/>
      <c r="K85" s="3510"/>
      <c r="L85" s="2769"/>
      <c r="M85" s="3523"/>
      <c r="N85" s="3523"/>
      <c r="O85" s="3524"/>
      <c r="P85" s="3510"/>
      <c r="Q85" s="2769"/>
      <c r="R85" s="2760"/>
      <c r="S85" s="2760"/>
      <c r="T85" s="2770"/>
      <c r="U85" s="3510"/>
      <c r="V85" s="3484"/>
      <c r="W85" s="3484"/>
    </row>
    <row r="86" spans="1:23">
      <c r="A86" s="571"/>
      <c r="B86" s="4058"/>
      <c r="C86" s="4059"/>
      <c r="D86" s="574"/>
      <c r="E86" s="4030"/>
      <c r="F86" s="574"/>
      <c r="G86" s="4052"/>
      <c r="H86" s="4053"/>
      <c r="I86" s="4053"/>
      <c r="J86" s="4054"/>
      <c r="K86" s="574"/>
      <c r="L86" s="2769"/>
      <c r="M86" s="3523"/>
      <c r="N86" s="3523"/>
      <c r="O86" s="3524"/>
      <c r="P86" s="574"/>
      <c r="Q86" s="2769"/>
      <c r="R86" s="2760"/>
      <c r="S86" s="2760"/>
      <c r="T86" s="2770"/>
      <c r="U86" s="574"/>
      <c r="V86" s="3484"/>
      <c r="W86" s="3484"/>
    </row>
    <row r="87" spans="1:23" ht="12.75" customHeight="1">
      <c r="A87" s="571"/>
      <c r="B87" s="4041" t="s">
        <v>557</v>
      </c>
      <c r="C87" s="4042" t="s">
        <v>558</v>
      </c>
      <c r="D87" s="3510"/>
      <c r="E87" s="3525" t="s">
        <v>88</v>
      </c>
      <c r="F87" s="3510"/>
      <c r="G87" s="2762">
        <f t="shared" ref="G87:G92" si="31">+H87+I87+J87</f>
        <v>0</v>
      </c>
      <c r="H87" s="2758">
        <f t="shared" ref="H87:J92" si="32">+M87+R87</f>
        <v>0</v>
      </c>
      <c r="I87" s="2758">
        <f t="shared" si="32"/>
        <v>0</v>
      </c>
      <c r="J87" s="2763">
        <f t="shared" si="32"/>
        <v>0</v>
      </c>
      <c r="K87" s="3510"/>
      <c r="L87" s="2771">
        <f t="shared" ref="L87:L92" si="33">+M87+N87+O87</f>
        <v>0</v>
      </c>
      <c r="M87" s="3412"/>
      <c r="N87" s="3412"/>
      <c r="O87" s="3413"/>
      <c r="P87" s="3510"/>
      <c r="Q87" s="2762">
        <f t="shared" ref="Q87:Q92" si="34">+R87+S87+T87</f>
        <v>0</v>
      </c>
      <c r="R87" s="2693"/>
      <c r="S87" s="2693"/>
      <c r="T87" s="3315"/>
      <c r="U87" s="3510"/>
      <c r="V87" s="3484"/>
      <c r="W87" s="3484"/>
    </row>
    <row r="88" spans="1:23" ht="12.75" customHeight="1">
      <c r="A88" s="571"/>
      <c r="B88" s="4041" t="s">
        <v>559</v>
      </c>
      <c r="C88" s="4042" t="s">
        <v>559</v>
      </c>
      <c r="D88" s="3510"/>
      <c r="E88" s="3525" t="s">
        <v>88</v>
      </c>
      <c r="F88" s="3510"/>
      <c r="G88" s="2762">
        <f t="shared" si="31"/>
        <v>0</v>
      </c>
      <c r="H88" s="2758">
        <f t="shared" si="32"/>
        <v>0</v>
      </c>
      <c r="I88" s="2758">
        <f t="shared" si="32"/>
        <v>0</v>
      </c>
      <c r="J88" s="2763">
        <f t="shared" si="32"/>
        <v>0</v>
      </c>
      <c r="K88" s="3510"/>
      <c r="L88" s="2771">
        <f t="shared" si="33"/>
        <v>0</v>
      </c>
      <c r="M88" s="3412"/>
      <c r="N88" s="3412"/>
      <c r="O88" s="3413"/>
      <c r="P88" s="3510"/>
      <c r="Q88" s="2762">
        <f t="shared" si="34"/>
        <v>0</v>
      </c>
      <c r="R88" s="2693"/>
      <c r="S88" s="2693"/>
      <c r="T88" s="3315"/>
      <c r="U88" s="3510"/>
      <c r="V88" s="3484"/>
      <c r="W88" s="3484"/>
    </row>
    <row r="89" spans="1:23" ht="12" customHeight="1">
      <c r="A89" s="571"/>
      <c r="B89" s="4041" t="s">
        <v>560</v>
      </c>
      <c r="C89" s="4042" t="s">
        <v>560</v>
      </c>
      <c r="D89" s="3510"/>
      <c r="E89" s="3525" t="s">
        <v>88</v>
      </c>
      <c r="F89" s="3510"/>
      <c r="G89" s="2762">
        <f t="shared" si="31"/>
        <v>0</v>
      </c>
      <c r="H89" s="2758">
        <f t="shared" si="32"/>
        <v>0</v>
      </c>
      <c r="I89" s="2758">
        <f t="shared" si="32"/>
        <v>0</v>
      </c>
      <c r="J89" s="2763">
        <f t="shared" si="32"/>
        <v>0</v>
      </c>
      <c r="K89" s="3510"/>
      <c r="L89" s="2771">
        <f t="shared" si="33"/>
        <v>0</v>
      </c>
      <c r="M89" s="3412"/>
      <c r="N89" s="3412"/>
      <c r="O89" s="3413"/>
      <c r="P89" s="3510"/>
      <c r="Q89" s="2762">
        <f t="shared" si="34"/>
        <v>0</v>
      </c>
      <c r="R89" s="2693"/>
      <c r="S89" s="2693"/>
      <c r="T89" s="3315"/>
      <c r="U89" s="3510"/>
      <c r="V89" s="3484"/>
      <c r="W89" s="3484"/>
    </row>
    <row r="90" spans="1:23" ht="12.75" customHeight="1">
      <c r="A90" s="571"/>
      <c r="B90" s="4041" t="s">
        <v>561</v>
      </c>
      <c r="C90" s="4042" t="s">
        <v>561</v>
      </c>
      <c r="D90" s="3510"/>
      <c r="E90" s="3525" t="s">
        <v>88</v>
      </c>
      <c r="F90" s="3510"/>
      <c r="G90" s="2762">
        <f t="shared" si="31"/>
        <v>0</v>
      </c>
      <c r="H90" s="2758">
        <f t="shared" si="32"/>
        <v>0</v>
      </c>
      <c r="I90" s="2758">
        <f t="shared" si="32"/>
        <v>0</v>
      </c>
      <c r="J90" s="2763">
        <f t="shared" si="32"/>
        <v>0</v>
      </c>
      <c r="K90" s="3510"/>
      <c r="L90" s="2771">
        <f t="shared" si="33"/>
        <v>0</v>
      </c>
      <c r="M90" s="3412"/>
      <c r="N90" s="3412"/>
      <c r="O90" s="3413"/>
      <c r="P90" s="3510"/>
      <c r="Q90" s="2762">
        <f t="shared" si="34"/>
        <v>0</v>
      </c>
      <c r="R90" s="2693"/>
      <c r="S90" s="2693"/>
      <c r="T90" s="3315"/>
      <c r="U90" s="3510"/>
      <c r="V90" s="3484"/>
      <c r="W90" s="3484"/>
    </row>
    <row r="91" spans="1:23" ht="12.75" customHeight="1">
      <c r="A91" s="571"/>
      <c r="B91" s="4041" t="s">
        <v>562</v>
      </c>
      <c r="C91" s="4042"/>
      <c r="D91" s="3510"/>
      <c r="E91" s="3525" t="s">
        <v>88</v>
      </c>
      <c r="F91" s="3510"/>
      <c r="G91" s="2762">
        <f t="shared" si="31"/>
        <v>0</v>
      </c>
      <c r="H91" s="2758">
        <f t="shared" si="32"/>
        <v>0</v>
      </c>
      <c r="I91" s="2758">
        <f t="shared" si="32"/>
        <v>0</v>
      </c>
      <c r="J91" s="2763">
        <f t="shared" si="32"/>
        <v>0</v>
      </c>
      <c r="K91" s="3510"/>
      <c r="L91" s="2771">
        <f t="shared" si="33"/>
        <v>0</v>
      </c>
      <c r="M91" s="3412"/>
      <c r="N91" s="3412"/>
      <c r="O91" s="3413"/>
      <c r="P91" s="3510"/>
      <c r="Q91" s="2762">
        <f t="shared" si="34"/>
        <v>0</v>
      </c>
      <c r="R91" s="2693"/>
      <c r="S91" s="2693"/>
      <c r="T91" s="3315"/>
      <c r="U91" s="3510"/>
      <c r="V91" s="3484"/>
      <c r="W91" s="3484"/>
    </row>
    <row r="92" spans="1:23">
      <c r="A92" s="571"/>
      <c r="B92" s="4050" t="s">
        <v>563</v>
      </c>
      <c r="C92" s="4051"/>
      <c r="D92" s="574"/>
      <c r="E92" s="3501" t="s">
        <v>88</v>
      </c>
      <c r="F92" s="574"/>
      <c r="G92" s="2762">
        <f t="shared" si="31"/>
        <v>0</v>
      </c>
      <c r="H92" s="2758">
        <f t="shared" si="32"/>
        <v>0</v>
      </c>
      <c r="I92" s="2758">
        <f t="shared" si="32"/>
        <v>0</v>
      </c>
      <c r="J92" s="2763">
        <f t="shared" si="32"/>
        <v>0</v>
      </c>
      <c r="K92" s="574"/>
      <c r="L92" s="2771">
        <f t="shared" si="33"/>
        <v>0</v>
      </c>
      <c r="M92" s="3412"/>
      <c r="N92" s="3412"/>
      <c r="O92" s="3413"/>
      <c r="P92" s="574"/>
      <c r="Q92" s="2762">
        <f t="shared" si="34"/>
        <v>0</v>
      </c>
      <c r="R92" s="2693"/>
      <c r="S92" s="2693"/>
      <c r="T92" s="3315"/>
      <c r="U92" s="574"/>
      <c r="V92" s="3484"/>
      <c r="W92" s="3484"/>
    </row>
    <row r="93" spans="1:23" ht="18.75" customHeight="1" thickBot="1">
      <c r="A93" s="571"/>
      <c r="B93" s="4007" t="s">
        <v>564</v>
      </c>
      <c r="C93" s="4008"/>
      <c r="D93" s="574"/>
      <c r="E93" s="3502" t="s">
        <v>88</v>
      </c>
      <c r="F93" s="574"/>
      <c r="G93" s="3483">
        <f>SUM(G81,G82,G83,G84,G87,G88,G89,G90,G91,G92)</f>
        <v>0</v>
      </c>
      <c r="H93" s="3526">
        <f>SUM(H81,H82,H83,H84,H87,H88,H89,H90,H91,H92)</f>
        <v>0</v>
      </c>
      <c r="I93" s="3526">
        <f>SUM(I81,I82,I83,I84,I87,I88,I89,I90,I91,I92)</f>
        <v>0</v>
      </c>
      <c r="J93" s="3527">
        <f>SUM(J81,J82,J83,J84,J87,J88,J89,J90,J91,J92)</f>
        <v>0</v>
      </c>
      <c r="K93" s="574"/>
      <c r="L93" s="2780">
        <f>SUM(L81,L82,L83,L84,L87,L88,L89,L90,L91,L92)</f>
        <v>0</v>
      </c>
      <c r="M93" s="2778">
        <f>SUM(M81,M82,M83,M84,M87,M88,M89,M90,M91,M92)</f>
        <v>0</v>
      </c>
      <c r="N93" s="2778">
        <f>SUM(N81,N82,N83,N84,N87,N88,N89,N90,N91,N92)</f>
        <v>0</v>
      </c>
      <c r="O93" s="2779">
        <f>SUM(O81,O82,O83,O84,O87,O88,O89,O90,O91,O92)</f>
        <v>0</v>
      </c>
      <c r="P93" s="574"/>
      <c r="Q93" s="2777">
        <f>SUM(Q81,Q82,Q83,Q84,Q87,Q88,Q89,Q90,Q91,Q92)</f>
        <v>0</v>
      </c>
      <c r="R93" s="2778">
        <f>SUM(R81,R82,R83,R84,R87,R88,R89,R90,R91,R92)</f>
        <v>0</v>
      </c>
      <c r="S93" s="2778">
        <f>SUM(S81,S82,S83,S84,S87,S88,S89,S90,S91,S92)</f>
        <v>0</v>
      </c>
      <c r="T93" s="2779">
        <f>SUM(T81,T82,T83,T84,T87,T88,T89,T90,T91,T92)</f>
        <v>0</v>
      </c>
      <c r="U93" s="574"/>
      <c r="V93" s="3484"/>
      <c r="W93" s="3484"/>
    </row>
    <row r="94" spans="1:23">
      <c r="A94" s="571"/>
      <c r="B94" s="3979" t="s">
        <v>1557</v>
      </c>
      <c r="C94" s="3980"/>
      <c r="D94" s="66"/>
      <c r="E94" s="4055"/>
      <c r="F94" s="66"/>
      <c r="G94" s="2747"/>
      <c r="H94" s="2748"/>
      <c r="I94" s="2748"/>
      <c r="J94" s="2749"/>
      <c r="K94" s="66"/>
      <c r="L94" s="2747"/>
      <c r="M94" s="2748"/>
      <c r="N94" s="2748"/>
      <c r="O94" s="2749"/>
      <c r="P94" s="66"/>
      <c r="Q94" s="2747"/>
      <c r="R94" s="2748"/>
      <c r="S94" s="2748"/>
      <c r="T94" s="2749"/>
      <c r="U94" s="66"/>
      <c r="V94" s="3484"/>
      <c r="W94" s="3484"/>
    </row>
    <row r="95" spans="1:23">
      <c r="A95" s="563" t="s">
        <v>996</v>
      </c>
      <c r="B95" s="3981"/>
      <c r="C95" s="3982"/>
      <c r="D95" s="574"/>
      <c r="E95" s="4030"/>
      <c r="F95" s="574"/>
      <c r="G95" s="3498"/>
      <c r="H95" s="3499"/>
      <c r="I95" s="3499"/>
      <c r="J95" s="3500"/>
      <c r="K95" s="574"/>
      <c r="L95" s="3514"/>
      <c r="M95" s="3515"/>
      <c r="N95" s="3515"/>
      <c r="O95" s="3516"/>
      <c r="P95" s="574"/>
      <c r="Q95" s="3514"/>
      <c r="R95" s="3515"/>
      <c r="S95" s="3515"/>
      <c r="T95" s="3516"/>
      <c r="U95" s="574"/>
      <c r="V95" s="3484"/>
      <c r="W95" s="3484"/>
    </row>
    <row r="96" spans="1:23" ht="12.75" customHeight="1">
      <c r="A96" s="571"/>
      <c r="B96" s="4041" t="s">
        <v>557</v>
      </c>
      <c r="C96" s="4042" t="s">
        <v>558</v>
      </c>
      <c r="D96" s="3510"/>
      <c r="E96" s="3501" t="s">
        <v>103</v>
      </c>
      <c r="F96" s="3510"/>
      <c r="G96" s="3414">
        <f>+H96+I96+J96</f>
        <v>0</v>
      </c>
      <c r="H96" s="3415">
        <f t="shared" ref="H96:J100" si="35">+M96+R96</f>
        <v>0</v>
      </c>
      <c r="I96" s="3415">
        <f t="shared" si="35"/>
        <v>0</v>
      </c>
      <c r="J96" s="3416">
        <f t="shared" si="35"/>
        <v>0</v>
      </c>
      <c r="K96" s="3522"/>
      <c r="L96" s="3414">
        <f>+M96+N96+O96</f>
        <v>0</v>
      </c>
      <c r="M96" s="3417"/>
      <c r="N96" s="3417"/>
      <c r="O96" s="3418"/>
      <c r="P96" s="3522"/>
      <c r="Q96" s="3414">
        <f>+R96+S96+T96</f>
        <v>0</v>
      </c>
      <c r="R96" s="3417"/>
      <c r="S96" s="3417"/>
      <c r="T96" s="3418"/>
      <c r="U96" s="3510"/>
      <c r="V96" s="3484"/>
      <c r="W96" s="3484"/>
    </row>
    <row r="97" spans="1:23" ht="12.75" customHeight="1">
      <c r="A97" s="571"/>
      <c r="B97" s="4041" t="s">
        <v>559</v>
      </c>
      <c r="C97" s="4042" t="s">
        <v>559</v>
      </c>
      <c r="D97" s="3510"/>
      <c r="E97" s="3501" t="s">
        <v>103</v>
      </c>
      <c r="F97" s="3510"/>
      <c r="G97" s="3414">
        <f>+H97+I97+J97</f>
        <v>0</v>
      </c>
      <c r="H97" s="3415">
        <f t="shared" si="35"/>
        <v>0</v>
      </c>
      <c r="I97" s="3415">
        <f t="shared" si="35"/>
        <v>0</v>
      </c>
      <c r="J97" s="3416">
        <f t="shared" si="35"/>
        <v>0</v>
      </c>
      <c r="K97" s="3522"/>
      <c r="L97" s="3414">
        <f>+M97+N97+O97</f>
        <v>0</v>
      </c>
      <c r="M97" s="3417"/>
      <c r="N97" s="3417"/>
      <c r="O97" s="3418"/>
      <c r="P97" s="3522"/>
      <c r="Q97" s="3414">
        <f>+R97+S97+T97</f>
        <v>0</v>
      </c>
      <c r="R97" s="3417"/>
      <c r="S97" s="3417"/>
      <c r="T97" s="3418"/>
      <c r="U97" s="3510"/>
      <c r="V97" s="3484"/>
      <c r="W97" s="3484"/>
    </row>
    <row r="98" spans="1:23" ht="12.75" customHeight="1">
      <c r="A98" s="571"/>
      <c r="B98" s="4041" t="s">
        <v>560</v>
      </c>
      <c r="C98" s="4042" t="s">
        <v>560</v>
      </c>
      <c r="D98" s="3510"/>
      <c r="E98" s="3501" t="s">
        <v>103</v>
      </c>
      <c r="F98" s="3510"/>
      <c r="G98" s="3414">
        <f>+H98+I98+J98</f>
        <v>0</v>
      </c>
      <c r="H98" s="3415">
        <f t="shared" si="35"/>
        <v>0</v>
      </c>
      <c r="I98" s="3415">
        <f t="shared" si="35"/>
        <v>0</v>
      </c>
      <c r="J98" s="3416">
        <f t="shared" si="35"/>
        <v>0</v>
      </c>
      <c r="K98" s="3522"/>
      <c r="L98" s="3414">
        <f>+M98+N98+O98</f>
        <v>0</v>
      </c>
      <c r="M98" s="3417"/>
      <c r="N98" s="3417"/>
      <c r="O98" s="3418"/>
      <c r="P98" s="3522"/>
      <c r="Q98" s="3414">
        <f>+R98+S98+T98</f>
        <v>0</v>
      </c>
      <c r="R98" s="3417"/>
      <c r="S98" s="3417"/>
      <c r="T98" s="3418"/>
      <c r="U98" s="3510"/>
      <c r="V98" s="3484"/>
      <c r="W98" s="3484"/>
    </row>
    <row r="99" spans="1:23" ht="12.75" customHeight="1">
      <c r="A99" s="571"/>
      <c r="B99" s="4041" t="s">
        <v>561</v>
      </c>
      <c r="C99" s="4042" t="s">
        <v>561</v>
      </c>
      <c r="D99" s="3510"/>
      <c r="E99" s="3501" t="s">
        <v>103</v>
      </c>
      <c r="F99" s="3510"/>
      <c r="G99" s="3414">
        <f>+H99+I99+J99</f>
        <v>0</v>
      </c>
      <c r="H99" s="3415">
        <f t="shared" si="35"/>
        <v>0</v>
      </c>
      <c r="I99" s="3415">
        <f t="shared" si="35"/>
        <v>0</v>
      </c>
      <c r="J99" s="3416">
        <f t="shared" si="35"/>
        <v>0</v>
      </c>
      <c r="K99" s="3522"/>
      <c r="L99" s="3414">
        <f>+M99+N99+O99</f>
        <v>0</v>
      </c>
      <c r="M99" s="3417"/>
      <c r="N99" s="3417"/>
      <c r="O99" s="3418"/>
      <c r="P99" s="3522"/>
      <c r="Q99" s="3414">
        <f>+R99+S99+T99</f>
        <v>0</v>
      </c>
      <c r="R99" s="3417"/>
      <c r="S99" s="3417"/>
      <c r="T99" s="3418"/>
      <c r="U99" s="3510"/>
      <c r="V99" s="3484"/>
      <c r="W99" s="3484"/>
    </row>
    <row r="100" spans="1:23" ht="12.75" customHeight="1" thickBot="1">
      <c r="A100" s="571"/>
      <c r="B100" s="4043" t="s">
        <v>562</v>
      </c>
      <c r="C100" s="4047"/>
      <c r="D100" s="576"/>
      <c r="E100" s="3502" t="s">
        <v>103</v>
      </c>
      <c r="F100" s="576"/>
      <c r="G100" s="3421">
        <f>+H100+I100+J100</f>
        <v>0</v>
      </c>
      <c r="H100" s="3422">
        <f t="shared" si="35"/>
        <v>0</v>
      </c>
      <c r="I100" s="3422">
        <f t="shared" si="35"/>
        <v>0</v>
      </c>
      <c r="J100" s="3423">
        <f t="shared" si="35"/>
        <v>0</v>
      </c>
      <c r="K100" s="3420"/>
      <c r="L100" s="3421">
        <f>+M100+N100+O100</f>
        <v>0</v>
      </c>
      <c r="M100" s="3417"/>
      <c r="N100" s="3417"/>
      <c r="O100" s="3418"/>
      <c r="P100" s="3420"/>
      <c r="Q100" s="3421">
        <f>+R100+S100+T100</f>
        <v>0</v>
      </c>
      <c r="R100" s="3417"/>
      <c r="S100" s="3417"/>
      <c r="T100" s="3418"/>
      <c r="U100" s="576"/>
      <c r="V100" s="3484"/>
      <c r="W100" s="3484"/>
    </row>
    <row r="101" spans="1:23">
      <c r="A101" s="571"/>
      <c r="B101" s="3979" t="s">
        <v>565</v>
      </c>
      <c r="C101" s="3980"/>
      <c r="D101" s="3496"/>
      <c r="E101" s="3506"/>
      <c r="F101" s="3496"/>
      <c r="G101" s="3507"/>
      <c r="H101" s="3508"/>
      <c r="I101" s="3508"/>
      <c r="J101" s="3509"/>
      <c r="K101" s="3496"/>
      <c r="L101" s="3528"/>
      <c r="M101" s="3529"/>
      <c r="N101" s="3529"/>
      <c r="O101" s="3530"/>
      <c r="P101" s="3496"/>
      <c r="Q101" s="3528"/>
      <c r="R101" s="3529"/>
      <c r="S101" s="3529"/>
      <c r="T101" s="3530"/>
      <c r="U101" s="3496"/>
      <c r="V101" s="3484"/>
      <c r="W101" s="3484"/>
    </row>
    <row r="102" spans="1:23">
      <c r="A102" s="571"/>
      <c r="B102" s="3981"/>
      <c r="C102" s="3982"/>
      <c r="D102" s="574"/>
      <c r="E102" s="3506"/>
      <c r="F102" s="574"/>
      <c r="G102" s="3498"/>
      <c r="H102" s="3499"/>
      <c r="I102" s="3499"/>
      <c r="J102" s="3500"/>
      <c r="K102" s="574"/>
      <c r="L102" s="3514"/>
      <c r="M102" s="3515"/>
      <c r="N102" s="3515"/>
      <c r="O102" s="3516"/>
      <c r="P102" s="574"/>
      <c r="Q102" s="3514"/>
      <c r="R102" s="3515"/>
      <c r="S102" s="3515"/>
      <c r="T102" s="3516"/>
      <c r="U102" s="574"/>
      <c r="V102" s="3484"/>
      <c r="W102" s="3484"/>
    </row>
    <row r="103" spans="1:23">
      <c r="A103" s="571"/>
      <c r="B103" s="4048" t="s">
        <v>566</v>
      </c>
      <c r="C103" s="3988"/>
      <c r="D103" s="574"/>
      <c r="E103" s="3501" t="s">
        <v>93</v>
      </c>
      <c r="F103" s="3510"/>
      <c r="G103" s="2764" t="str">
        <f>IF(G76=0,"-",(G83*1000000)/G76)</f>
        <v>-</v>
      </c>
      <c r="H103" s="2759" t="str">
        <f>IF(H76=0,"-",(H83*1000000)/H76)</f>
        <v>-</v>
      </c>
      <c r="I103" s="2759" t="str">
        <f>IF(I76=0,"-",(I83*1000000)/I76)</f>
        <v>-</v>
      </c>
      <c r="J103" s="2765" t="str">
        <f>IF(J76=0,"-",(J83*1000000)/J76)</f>
        <v>-</v>
      </c>
      <c r="K103" s="3531"/>
      <c r="L103" s="2764" t="str">
        <f>IF(L76=0,"-",(L83*1000000)/L76)</f>
        <v>-</v>
      </c>
      <c r="M103" s="2759" t="str">
        <f>IF(M76=0,"-",(M83*1000000)/M76)</f>
        <v>-</v>
      </c>
      <c r="N103" s="2759" t="str">
        <f>IF(N76=0,"-",(N83*1000000)/N76)</f>
        <v>-</v>
      </c>
      <c r="O103" s="2765" t="str">
        <f>IF(O76=0,"-",(O83*1000000)/O76)</f>
        <v>-</v>
      </c>
      <c r="P103" s="3531"/>
      <c r="Q103" s="2764" t="str">
        <f>IF(Q76=0,"-",(Q83*1000000)/Q76)</f>
        <v>-</v>
      </c>
      <c r="R103" s="2759" t="str">
        <f>IF(R76=0,"-",(R83*1000000)/R76)</f>
        <v>-</v>
      </c>
      <c r="S103" s="2759" t="str">
        <f>IF(S76=0,"-",(S83*1000000)/S76)</f>
        <v>-</v>
      </c>
      <c r="T103" s="2765" t="str">
        <f>IF(T76=0,"-",(T83*1000000)/T76)</f>
        <v>-</v>
      </c>
      <c r="U103" s="3510"/>
      <c r="V103" s="3484"/>
      <c r="W103" s="3484"/>
    </row>
    <row r="104" spans="1:23">
      <c r="A104" s="571"/>
      <c r="B104" s="4048" t="s">
        <v>567</v>
      </c>
      <c r="C104" s="4049"/>
      <c r="D104" s="574"/>
      <c r="E104" s="3501" t="s">
        <v>93</v>
      </c>
      <c r="F104" s="576"/>
      <c r="G104" s="2764" t="str">
        <f>IF(G77=0,"-",(G83*1000000)/G77)</f>
        <v>-</v>
      </c>
      <c r="H104" s="2759" t="str">
        <f>IF(H77=0,"-",(H83*1000000)/H77)</f>
        <v>-</v>
      </c>
      <c r="I104" s="2759" t="str">
        <f>IF(I77=0,"-",(I83*1000000)/I77)</f>
        <v>-</v>
      </c>
      <c r="J104" s="2765" t="str">
        <f>IF(J77=0,"-",(J83*1000000)/J77)</f>
        <v>-</v>
      </c>
      <c r="K104" s="1333"/>
      <c r="L104" s="2764" t="str">
        <f>IF(L77=0,"-",(L83*1000000)/L77)</f>
        <v>-</v>
      </c>
      <c r="M104" s="2759" t="str">
        <f>IF(M77=0,"-",(M83*1000000)/M77)</f>
        <v>-</v>
      </c>
      <c r="N104" s="2759" t="str">
        <f>IF(N77=0,"-",(N83*1000000)/N77)</f>
        <v>-</v>
      </c>
      <c r="O104" s="2765" t="str">
        <f>IF(O77=0,"-",(O83*1000000)/O77)</f>
        <v>-</v>
      </c>
      <c r="P104" s="1333"/>
      <c r="Q104" s="2764" t="str">
        <f>IF(Q77=0,"-",(Q83*1000000)/Q77)</f>
        <v>-</v>
      </c>
      <c r="R104" s="2759" t="str">
        <f>IF(R77=0,"-",(R83*1000000)/R77)</f>
        <v>-</v>
      </c>
      <c r="S104" s="2759" t="str">
        <f>IF(S77=0,"-",(S83*1000000)/S77)</f>
        <v>-</v>
      </c>
      <c r="T104" s="2765" t="str">
        <f>IF(T77=0,"-",(T83*1000000)/T77)</f>
        <v>-</v>
      </c>
      <c r="U104" s="576"/>
      <c r="V104" s="3484"/>
      <c r="W104" s="3484"/>
    </row>
    <row r="105" spans="1:23">
      <c r="A105" s="571"/>
      <c r="B105" s="4048" t="s">
        <v>568</v>
      </c>
      <c r="C105" s="4049"/>
      <c r="D105" s="574"/>
      <c r="E105" s="3501" t="s">
        <v>93</v>
      </c>
      <c r="F105" s="576"/>
      <c r="G105" s="2764" t="str">
        <f>IF(G78=0,"-",(G93*1000000)/G78)</f>
        <v>-</v>
      </c>
      <c r="H105" s="2759" t="str">
        <f>IF(H78=0,"-",(H93*1000000)/H78)</f>
        <v>-</v>
      </c>
      <c r="I105" s="2759" t="str">
        <f>IF(I78=0,"-",(I93*1000000)/I78)</f>
        <v>-</v>
      </c>
      <c r="J105" s="2765" t="str">
        <f>IF(J78=0,"-",(J93*1000000)/J78)</f>
        <v>-</v>
      </c>
      <c r="K105" s="1333"/>
      <c r="L105" s="2764" t="str">
        <f>IF(L78=0,"-",(L93*1000000)/L78)</f>
        <v>-</v>
      </c>
      <c r="M105" s="2759" t="str">
        <f>IF(M78=0,"-",(M93*1000000)/M78)</f>
        <v>-</v>
      </c>
      <c r="N105" s="2759" t="str">
        <f>IF(N78=0,"-",(N93*1000000)/N78)</f>
        <v>-</v>
      </c>
      <c r="O105" s="2765" t="str">
        <f>IF(O78=0,"-",(O93*1000000)/O78)</f>
        <v>-</v>
      </c>
      <c r="P105" s="1333"/>
      <c r="Q105" s="2764" t="str">
        <f>IF(Q78=0,"-",(Q93*1000000)/Q78)</f>
        <v>-</v>
      </c>
      <c r="R105" s="2759" t="str">
        <f>IF(R78=0,"-",(R93*1000000)/R78)</f>
        <v>-</v>
      </c>
      <c r="S105" s="2759" t="str">
        <f>IF(S78=0,"-",(S93*1000000)/S78)</f>
        <v>-</v>
      </c>
      <c r="T105" s="2765" t="str">
        <f>IF(T78=0,"-",(T93*1000000)/T78)</f>
        <v>-</v>
      </c>
      <c r="U105" s="576"/>
      <c r="V105" s="3484"/>
      <c r="W105" s="3484"/>
    </row>
    <row r="106" spans="1:23" ht="12.75" customHeight="1">
      <c r="A106" s="571"/>
      <c r="B106" s="4041" t="s">
        <v>557</v>
      </c>
      <c r="C106" s="4042" t="s">
        <v>558</v>
      </c>
      <c r="D106" s="574"/>
      <c r="E106" s="3501" t="s">
        <v>93</v>
      </c>
      <c r="F106" s="3496"/>
      <c r="G106" s="2764" t="str">
        <f>IF(G96=0,"-",(G93*1000000)/G96)</f>
        <v>-</v>
      </c>
      <c r="H106" s="2759" t="str">
        <f>IF(H96=0,"-",(H93*1000000)/H96)</f>
        <v>-</v>
      </c>
      <c r="I106" s="2759" t="str">
        <f>IF(I96=0,"-",(I93*1000000)/I96)</f>
        <v>-</v>
      </c>
      <c r="J106" s="2765" t="str">
        <f>IF(J96=0,"-",(J93*1000000)/J96)</f>
        <v>-</v>
      </c>
      <c r="K106" s="3532"/>
      <c r="L106" s="2764" t="str">
        <f>IF(L96=0,"-",(L93*1000000)/L96)</f>
        <v>-</v>
      </c>
      <c r="M106" s="2759" t="str">
        <f>IF(M96=0,"-",(M93*1000000)/M96)</f>
        <v>-</v>
      </c>
      <c r="N106" s="2759" t="str">
        <f>IF(N96=0,"-",(N93*1000000)/N96)</f>
        <v>-</v>
      </c>
      <c r="O106" s="2765" t="str">
        <f>IF(O96=0,"-",(O93*1000000)/O96)</f>
        <v>-</v>
      </c>
      <c r="P106" s="3532"/>
      <c r="Q106" s="2764" t="str">
        <f>IF(Q96=0,"-",(Q93*1000000)/Q96)</f>
        <v>-</v>
      </c>
      <c r="R106" s="2759" t="str">
        <f>IF(R96=0,"-",(R93*1000000)/R96)</f>
        <v>-</v>
      </c>
      <c r="S106" s="2759" t="str">
        <f>IF(S96=0,"-",(S93*1000000)/S96)</f>
        <v>-</v>
      </c>
      <c r="T106" s="2765" t="str">
        <f>IF(T96=0,"-",(T93*1000000)/T96)</f>
        <v>-</v>
      </c>
      <c r="U106" s="3496"/>
      <c r="V106" s="3484"/>
      <c r="W106" s="3484"/>
    </row>
    <row r="107" spans="1:23">
      <c r="A107" s="571"/>
      <c r="B107" s="4041" t="s">
        <v>559</v>
      </c>
      <c r="C107" s="4042" t="s">
        <v>559</v>
      </c>
      <c r="D107" s="574"/>
      <c r="E107" s="3501" t="s">
        <v>93</v>
      </c>
      <c r="F107" s="3496"/>
      <c r="G107" s="2764" t="str">
        <f>IF(G97=0,"-",(G88*1000000)/G97)</f>
        <v>-</v>
      </c>
      <c r="H107" s="2759" t="str">
        <f t="shared" ref="H107:J109" si="36">IF(H97=0,"-",(H88*1000000)/H97)</f>
        <v>-</v>
      </c>
      <c r="I107" s="2759" t="str">
        <f t="shared" si="36"/>
        <v>-</v>
      </c>
      <c r="J107" s="2765" t="str">
        <f t="shared" si="36"/>
        <v>-</v>
      </c>
      <c r="K107" s="3532"/>
      <c r="L107" s="2764" t="str">
        <f>IF(L97=0,"-",(L88*1000000)/L97)</f>
        <v>-</v>
      </c>
      <c r="M107" s="2759" t="str">
        <f t="shared" ref="M107:O109" si="37">IF(M97=0,"-",(M88*1000000)/M97)</f>
        <v>-</v>
      </c>
      <c r="N107" s="2759" t="str">
        <f t="shared" si="37"/>
        <v>-</v>
      </c>
      <c r="O107" s="2765" t="str">
        <f t="shared" si="37"/>
        <v>-</v>
      </c>
      <c r="P107" s="3532"/>
      <c r="Q107" s="2764" t="str">
        <f>IF(Q97=0,"-",(Q88*1000000)/Q97)</f>
        <v>-</v>
      </c>
      <c r="R107" s="2759" t="str">
        <f t="shared" ref="R107:T109" si="38">IF(R97=0,"-",(R88*1000000)/R97)</f>
        <v>-</v>
      </c>
      <c r="S107" s="2759" t="str">
        <f t="shared" si="38"/>
        <v>-</v>
      </c>
      <c r="T107" s="2765" t="str">
        <f t="shared" si="38"/>
        <v>-</v>
      </c>
      <c r="U107" s="3496"/>
      <c r="V107" s="3484"/>
      <c r="W107" s="3484"/>
    </row>
    <row r="108" spans="1:23" ht="12.75" customHeight="1">
      <c r="A108" s="571"/>
      <c r="B108" s="4041" t="s">
        <v>560</v>
      </c>
      <c r="C108" s="4042" t="s">
        <v>560</v>
      </c>
      <c r="D108" s="574"/>
      <c r="E108" s="3501" t="s">
        <v>93</v>
      </c>
      <c r="F108" s="3496"/>
      <c r="G108" s="2764" t="str">
        <f>IF(G98=0,"-",(G89*1000000)/G98)</f>
        <v>-</v>
      </c>
      <c r="H108" s="2759" t="str">
        <f t="shared" si="36"/>
        <v>-</v>
      </c>
      <c r="I108" s="2759" t="str">
        <f t="shared" si="36"/>
        <v>-</v>
      </c>
      <c r="J108" s="2765" t="str">
        <f t="shared" si="36"/>
        <v>-</v>
      </c>
      <c r="K108" s="3532"/>
      <c r="L108" s="2764" t="str">
        <f>IF(L98=0,"-",(L89*1000000)/L98)</f>
        <v>-</v>
      </c>
      <c r="M108" s="2759" t="str">
        <f t="shared" si="37"/>
        <v>-</v>
      </c>
      <c r="N108" s="2759" t="str">
        <f t="shared" si="37"/>
        <v>-</v>
      </c>
      <c r="O108" s="2765" t="str">
        <f t="shared" si="37"/>
        <v>-</v>
      </c>
      <c r="P108" s="3532"/>
      <c r="Q108" s="2764" t="str">
        <f>IF(Q98=0,"-",(Q89*1000000)/Q98)</f>
        <v>-</v>
      </c>
      <c r="R108" s="2759" t="str">
        <f t="shared" si="38"/>
        <v>-</v>
      </c>
      <c r="S108" s="2759" t="str">
        <f t="shared" si="38"/>
        <v>-</v>
      </c>
      <c r="T108" s="2765" t="str">
        <f t="shared" si="38"/>
        <v>-</v>
      </c>
      <c r="U108" s="3496"/>
      <c r="V108" s="3484"/>
      <c r="W108" s="3484"/>
    </row>
    <row r="109" spans="1:23" ht="13.5" customHeight="1" thickBot="1">
      <c r="A109" s="571"/>
      <c r="B109" s="4043" t="s">
        <v>561</v>
      </c>
      <c r="C109" s="4044" t="s">
        <v>561</v>
      </c>
      <c r="D109" s="574"/>
      <c r="E109" s="3502" t="s">
        <v>93</v>
      </c>
      <c r="F109" s="3496"/>
      <c r="G109" s="2766" t="str">
        <f>IF(G99=0,"-",(G90*1000000)/G99)</f>
        <v>-</v>
      </c>
      <c r="H109" s="2767" t="str">
        <f t="shared" si="36"/>
        <v>-</v>
      </c>
      <c r="I109" s="2767" t="str">
        <f t="shared" si="36"/>
        <v>-</v>
      </c>
      <c r="J109" s="2768" t="str">
        <f t="shared" si="36"/>
        <v>-</v>
      </c>
      <c r="K109" s="3532"/>
      <c r="L109" s="2766" t="str">
        <f>IF(L99=0,"-",(L90*1000000)/L99)</f>
        <v>-</v>
      </c>
      <c r="M109" s="2767" t="str">
        <f t="shared" si="37"/>
        <v>-</v>
      </c>
      <c r="N109" s="2767" t="str">
        <f t="shared" si="37"/>
        <v>-</v>
      </c>
      <c r="O109" s="2768" t="str">
        <f t="shared" si="37"/>
        <v>-</v>
      </c>
      <c r="P109" s="3532"/>
      <c r="Q109" s="2766" t="str">
        <f>IF(Q99=0,"-",(Q90*1000000)/Q99)</f>
        <v>-</v>
      </c>
      <c r="R109" s="2767" t="str">
        <f t="shared" si="38"/>
        <v>-</v>
      </c>
      <c r="S109" s="2767" t="str">
        <f t="shared" si="38"/>
        <v>-</v>
      </c>
      <c r="T109" s="2768" t="str">
        <f t="shared" si="38"/>
        <v>-</v>
      </c>
      <c r="U109" s="3496"/>
      <c r="V109" s="3484"/>
      <c r="W109" s="3484"/>
    </row>
    <row r="110" spans="1:23" s="3485" customFormat="1" ht="48.75" customHeight="1" thickBot="1">
      <c r="A110" s="571"/>
      <c r="B110" s="3487" t="s">
        <v>1557</v>
      </c>
      <c r="C110" s="66"/>
      <c r="D110" s="66"/>
      <c r="E110" s="3494"/>
      <c r="F110" s="66"/>
      <c r="G110" s="3495"/>
      <c r="H110" s="3495"/>
      <c r="I110" s="3495"/>
      <c r="J110" s="3495"/>
      <c r="K110" s="66"/>
      <c r="P110" s="66"/>
      <c r="U110" s="66"/>
    </row>
    <row r="111" spans="1:23" ht="29.25" customHeight="1" thickBot="1">
      <c r="A111" s="563" t="s">
        <v>997</v>
      </c>
      <c r="B111" s="4009" t="s">
        <v>569</v>
      </c>
      <c r="C111" s="4010"/>
      <c r="D111" s="67"/>
      <c r="E111" s="564" t="s">
        <v>149</v>
      </c>
      <c r="F111" s="67"/>
      <c r="G111" s="2805" t="s">
        <v>84</v>
      </c>
      <c r="H111" s="2806" t="s">
        <v>524</v>
      </c>
      <c r="I111" s="2806" t="s">
        <v>183</v>
      </c>
      <c r="J111" s="2807" t="s">
        <v>96</v>
      </c>
      <c r="K111" s="567"/>
      <c r="L111" s="2805" t="s">
        <v>84</v>
      </c>
      <c r="M111" s="2806" t="s">
        <v>524</v>
      </c>
      <c r="N111" s="2806" t="s">
        <v>183</v>
      </c>
      <c r="O111" s="2807" t="s">
        <v>96</v>
      </c>
      <c r="P111" s="567"/>
      <c r="Q111" s="2805" t="s">
        <v>84</v>
      </c>
      <c r="R111" s="2806" t="s">
        <v>524</v>
      </c>
      <c r="S111" s="2806" t="s">
        <v>183</v>
      </c>
      <c r="T111" s="2807" t="s">
        <v>96</v>
      </c>
      <c r="U111" s="67"/>
      <c r="V111" s="3484"/>
      <c r="W111" s="3484"/>
    </row>
    <row r="112" spans="1:23">
      <c r="A112" s="571"/>
      <c r="B112" s="4045"/>
      <c r="C112" s="4046"/>
      <c r="D112" s="3496"/>
      <c r="E112" s="3506"/>
      <c r="F112" s="3496"/>
      <c r="G112" s="3507"/>
      <c r="H112" s="3508"/>
      <c r="I112" s="3508"/>
      <c r="J112" s="3509"/>
      <c r="K112" s="3496"/>
      <c r="L112" s="3507"/>
      <c r="M112" s="3508"/>
      <c r="N112" s="3508"/>
      <c r="O112" s="3509"/>
      <c r="P112" s="3496"/>
      <c r="Q112" s="3507"/>
      <c r="R112" s="3508"/>
      <c r="S112" s="3508"/>
      <c r="T112" s="3509"/>
      <c r="U112" s="3496"/>
      <c r="V112" s="3484"/>
      <c r="W112" s="3484"/>
    </row>
    <row r="113" spans="1:23" ht="13.5" customHeight="1">
      <c r="B113" s="3981"/>
      <c r="C113" s="3982"/>
      <c r="D113" s="67"/>
      <c r="E113" s="3506"/>
      <c r="F113" s="67"/>
      <c r="G113" s="3498"/>
      <c r="H113" s="3499"/>
      <c r="I113" s="3499"/>
      <c r="J113" s="3500"/>
      <c r="K113" s="67"/>
      <c r="L113" s="3498"/>
      <c r="M113" s="3499"/>
      <c r="N113" s="3499"/>
      <c r="O113" s="3500"/>
      <c r="P113" s="67"/>
      <c r="Q113" s="3498"/>
      <c r="R113" s="3499"/>
      <c r="S113" s="3499"/>
      <c r="T113" s="3500"/>
      <c r="U113" s="67"/>
      <c r="V113" s="3484"/>
      <c r="W113" s="3484"/>
    </row>
    <row r="114" spans="1:23" ht="14.25" customHeight="1" thickBot="1">
      <c r="A114" s="571" t="s">
        <v>998</v>
      </c>
      <c r="B114" s="4007" t="s">
        <v>1576</v>
      </c>
      <c r="C114" s="4008"/>
      <c r="D114" s="574"/>
      <c r="E114" s="3502" t="s">
        <v>88</v>
      </c>
      <c r="F114" s="574"/>
      <c r="G114" s="3474">
        <f>SUM(G133,G157)</f>
        <v>0</v>
      </c>
      <c r="H114" s="3481">
        <f>SUM(H133,H157)</f>
        <v>0</v>
      </c>
      <c r="I114" s="3481">
        <f>SUM(I133,I157)</f>
        <v>0</v>
      </c>
      <c r="J114" s="3482">
        <f>SUM(J133,J157)</f>
        <v>0</v>
      </c>
      <c r="K114" s="1334"/>
      <c r="L114" s="2723">
        <f>SUM(L133,L157)</f>
        <v>0</v>
      </c>
      <c r="M114" s="2724">
        <f>SUM(M133,M157)</f>
        <v>0</v>
      </c>
      <c r="N114" s="2724">
        <f>SUM(N133,N157)</f>
        <v>0</v>
      </c>
      <c r="O114" s="2725">
        <f>SUM(O133,O157)</f>
        <v>0</v>
      </c>
      <c r="P114" s="1334"/>
      <c r="Q114" s="2723">
        <f>SUM(Q133,Q157)</f>
        <v>0</v>
      </c>
      <c r="R114" s="2724">
        <f>SUM(R133,R157)</f>
        <v>0</v>
      </c>
      <c r="S114" s="2724">
        <f>SUM(S133,S157)</f>
        <v>0</v>
      </c>
      <c r="T114" s="2725">
        <f>SUM(T133,T157)</f>
        <v>0</v>
      </c>
      <c r="U114" s="574"/>
      <c r="V114" s="3484"/>
      <c r="W114" s="3484"/>
    </row>
    <row r="115" spans="1:23" ht="14.25" customHeight="1">
      <c r="A115" s="571"/>
      <c r="B115" s="4037" t="s">
        <v>1609</v>
      </c>
      <c r="C115" s="4038"/>
      <c r="D115" s="577"/>
      <c r="E115" s="3533"/>
      <c r="F115" s="574"/>
      <c r="G115" s="4031"/>
      <c r="H115" s="4032"/>
      <c r="I115" s="4032"/>
      <c r="J115" s="4033"/>
      <c r="K115" s="574"/>
      <c r="L115" s="4031"/>
      <c r="M115" s="4032"/>
      <c r="N115" s="4032"/>
      <c r="O115" s="4033"/>
      <c r="P115" s="574"/>
      <c r="Q115" s="4031"/>
      <c r="R115" s="4032"/>
      <c r="S115" s="4032"/>
      <c r="T115" s="4033"/>
      <c r="U115" s="574"/>
      <c r="V115" s="3484"/>
      <c r="W115" s="3484"/>
    </row>
    <row r="116" spans="1:23">
      <c r="A116" s="571" t="s">
        <v>999</v>
      </c>
      <c r="B116" s="4039"/>
      <c r="C116" s="4040"/>
      <c r="D116" s="3510"/>
      <c r="E116" s="3534"/>
      <c r="F116" s="3510"/>
      <c r="G116" s="4034"/>
      <c r="H116" s="4035"/>
      <c r="I116" s="4035"/>
      <c r="J116" s="4036"/>
      <c r="K116" s="3510"/>
      <c r="L116" s="4034"/>
      <c r="M116" s="4035"/>
      <c r="N116" s="4035"/>
      <c r="O116" s="4036"/>
      <c r="P116" s="3510"/>
      <c r="Q116" s="4034"/>
      <c r="R116" s="4035"/>
      <c r="S116" s="4035"/>
      <c r="T116" s="4036"/>
      <c r="U116" s="3510"/>
      <c r="V116" s="3484"/>
      <c r="W116" s="3484"/>
    </row>
    <row r="117" spans="1:23">
      <c r="A117" s="571"/>
      <c r="B117" s="4004" t="s">
        <v>1558</v>
      </c>
      <c r="C117" s="3986"/>
      <c r="D117" s="3510"/>
      <c r="E117" s="3497" t="s">
        <v>1559</v>
      </c>
      <c r="F117" s="3510"/>
      <c r="G117" s="2714">
        <f>SUM(H117:J117)</f>
        <v>0</v>
      </c>
      <c r="H117" s="2703">
        <f t="shared" ref="H117:J123" si="39">+M117+R117</f>
        <v>0</v>
      </c>
      <c r="I117" s="2703">
        <f t="shared" si="39"/>
        <v>0</v>
      </c>
      <c r="J117" s="2740">
        <f t="shared" si="39"/>
        <v>0</v>
      </c>
      <c r="K117" s="3511"/>
      <c r="L117" s="2713">
        <f>SUM(M117:O117)</f>
        <v>0</v>
      </c>
      <c r="M117" s="2693"/>
      <c r="N117" s="2693"/>
      <c r="O117" s="3315"/>
      <c r="P117" s="3511"/>
      <c r="Q117" s="2713">
        <f t="shared" ref="Q117:Q123" si="40">SUM(R117:T117)</f>
        <v>0</v>
      </c>
      <c r="R117" s="2693"/>
      <c r="S117" s="2693"/>
      <c r="T117" s="3315"/>
      <c r="U117" s="3510"/>
      <c r="V117" s="3484"/>
      <c r="W117" s="3484"/>
    </row>
    <row r="118" spans="1:23">
      <c r="A118" s="571"/>
      <c r="B118" s="4004" t="s">
        <v>1560</v>
      </c>
      <c r="C118" s="3986"/>
      <c r="D118" s="3510"/>
      <c r="E118" s="3497" t="s">
        <v>1559</v>
      </c>
      <c r="F118" s="3510"/>
      <c r="G118" s="2714">
        <f t="shared" ref="G118:G123" si="41">SUM(H118:J118)</f>
        <v>0</v>
      </c>
      <c r="H118" s="2703">
        <f t="shared" si="39"/>
        <v>0</v>
      </c>
      <c r="I118" s="2703">
        <f t="shared" si="39"/>
        <v>0</v>
      </c>
      <c r="J118" s="2740">
        <f t="shared" si="39"/>
        <v>0</v>
      </c>
      <c r="K118" s="3511"/>
      <c r="L118" s="2713">
        <f t="shared" ref="L118:L123" si="42">SUM(M118:O118)</f>
        <v>0</v>
      </c>
      <c r="M118" s="2693"/>
      <c r="N118" s="2693"/>
      <c r="O118" s="3315"/>
      <c r="P118" s="3511"/>
      <c r="Q118" s="2713">
        <f t="shared" si="40"/>
        <v>0</v>
      </c>
      <c r="R118" s="2693"/>
      <c r="S118" s="2693"/>
      <c r="T118" s="3315"/>
      <c r="U118" s="3510"/>
      <c r="V118" s="3484"/>
      <c r="W118" s="3484"/>
    </row>
    <row r="119" spans="1:23">
      <c r="A119" s="571"/>
      <c r="B119" s="4004" t="s">
        <v>1561</v>
      </c>
      <c r="C119" s="3986"/>
      <c r="D119" s="3510"/>
      <c r="E119" s="3497" t="s">
        <v>1559</v>
      </c>
      <c r="F119" s="3510"/>
      <c r="G119" s="2714">
        <f t="shared" si="41"/>
        <v>0</v>
      </c>
      <c r="H119" s="2703">
        <f t="shared" si="39"/>
        <v>0</v>
      </c>
      <c r="I119" s="2703">
        <f t="shared" si="39"/>
        <v>0</v>
      </c>
      <c r="J119" s="2740">
        <f t="shared" si="39"/>
        <v>0</v>
      </c>
      <c r="K119" s="3511"/>
      <c r="L119" s="2713">
        <f t="shared" si="42"/>
        <v>0</v>
      </c>
      <c r="M119" s="2693"/>
      <c r="N119" s="2693"/>
      <c r="O119" s="3315"/>
      <c r="P119" s="3511"/>
      <c r="Q119" s="2713">
        <f t="shared" si="40"/>
        <v>0</v>
      </c>
      <c r="R119" s="2693"/>
      <c r="S119" s="2693"/>
      <c r="T119" s="3315"/>
      <c r="U119" s="3510"/>
      <c r="V119" s="3484"/>
      <c r="W119" s="3484"/>
    </row>
    <row r="120" spans="1:23" ht="12" customHeight="1">
      <c r="A120" s="571"/>
      <c r="B120" s="4004" t="s">
        <v>1562</v>
      </c>
      <c r="C120" s="3986"/>
      <c r="D120" s="3510"/>
      <c r="E120" s="3497" t="s">
        <v>1559</v>
      </c>
      <c r="F120" s="3510"/>
      <c r="G120" s="2714">
        <f t="shared" si="41"/>
        <v>0</v>
      </c>
      <c r="H120" s="2703">
        <f t="shared" si="39"/>
        <v>0</v>
      </c>
      <c r="I120" s="2703">
        <f t="shared" si="39"/>
        <v>0</v>
      </c>
      <c r="J120" s="2740">
        <f t="shared" si="39"/>
        <v>0</v>
      </c>
      <c r="K120" s="3511"/>
      <c r="L120" s="2713">
        <f t="shared" si="42"/>
        <v>0</v>
      </c>
      <c r="M120" s="2693"/>
      <c r="N120" s="2693"/>
      <c r="O120" s="3315"/>
      <c r="P120" s="3511"/>
      <c r="Q120" s="2713">
        <f t="shared" si="40"/>
        <v>0</v>
      </c>
      <c r="R120" s="2693"/>
      <c r="S120" s="2693"/>
      <c r="T120" s="3315"/>
      <c r="U120" s="3510"/>
      <c r="V120" s="3484"/>
      <c r="W120" s="3484"/>
    </row>
    <row r="121" spans="1:23">
      <c r="A121" s="571"/>
      <c r="B121" s="4004" t="s">
        <v>1563</v>
      </c>
      <c r="C121" s="3986"/>
      <c r="D121" s="3510"/>
      <c r="E121" s="3497" t="s">
        <v>1559</v>
      </c>
      <c r="F121" s="3510"/>
      <c r="G121" s="2714">
        <f t="shared" si="41"/>
        <v>0</v>
      </c>
      <c r="H121" s="2703">
        <f t="shared" si="39"/>
        <v>0</v>
      </c>
      <c r="I121" s="2703">
        <f t="shared" si="39"/>
        <v>0</v>
      </c>
      <c r="J121" s="2740">
        <f t="shared" si="39"/>
        <v>0</v>
      </c>
      <c r="K121" s="3511"/>
      <c r="L121" s="2713">
        <f t="shared" si="42"/>
        <v>0</v>
      </c>
      <c r="M121" s="2693"/>
      <c r="N121" s="2693"/>
      <c r="O121" s="3315"/>
      <c r="P121" s="3511"/>
      <c r="Q121" s="2713">
        <f t="shared" si="40"/>
        <v>0</v>
      </c>
      <c r="R121" s="2693"/>
      <c r="S121" s="2693"/>
      <c r="T121" s="3315"/>
      <c r="U121" s="3510"/>
      <c r="V121" s="3484"/>
      <c r="W121" s="3484"/>
    </row>
    <row r="122" spans="1:23">
      <c r="A122" s="571"/>
      <c r="B122" s="4004" t="s">
        <v>1564</v>
      </c>
      <c r="C122" s="3986"/>
      <c r="D122" s="3510"/>
      <c r="E122" s="3497" t="s">
        <v>1559</v>
      </c>
      <c r="F122" s="3510"/>
      <c r="G122" s="2714">
        <f t="shared" si="41"/>
        <v>0</v>
      </c>
      <c r="H122" s="2703">
        <f t="shared" si="39"/>
        <v>0</v>
      </c>
      <c r="I122" s="2703">
        <f t="shared" si="39"/>
        <v>0</v>
      </c>
      <c r="J122" s="2740">
        <f t="shared" si="39"/>
        <v>0</v>
      </c>
      <c r="K122" s="3511"/>
      <c r="L122" s="2713">
        <f t="shared" si="42"/>
        <v>0</v>
      </c>
      <c r="M122" s="2693"/>
      <c r="N122" s="2693"/>
      <c r="O122" s="3315"/>
      <c r="P122" s="3511"/>
      <c r="Q122" s="2713">
        <f t="shared" si="40"/>
        <v>0</v>
      </c>
      <c r="R122" s="2693"/>
      <c r="S122" s="2693"/>
      <c r="T122" s="3315"/>
      <c r="U122" s="3510"/>
      <c r="V122" s="3484"/>
      <c r="W122" s="3484"/>
    </row>
    <row r="123" spans="1:23" ht="13.5" thickBot="1">
      <c r="A123" s="571"/>
      <c r="B123" s="4005" t="s">
        <v>1565</v>
      </c>
      <c r="C123" s="4006"/>
      <c r="D123" s="3510"/>
      <c r="E123" s="3502" t="s">
        <v>1559</v>
      </c>
      <c r="F123" s="3510"/>
      <c r="G123" s="2729">
        <f t="shared" si="41"/>
        <v>0</v>
      </c>
      <c r="H123" s="2750">
        <f t="shared" si="39"/>
        <v>0</v>
      </c>
      <c r="I123" s="2750">
        <f t="shared" si="39"/>
        <v>0</v>
      </c>
      <c r="J123" s="2751">
        <f t="shared" si="39"/>
        <v>0</v>
      </c>
      <c r="K123" s="3511"/>
      <c r="L123" s="2735">
        <f t="shared" si="42"/>
        <v>0</v>
      </c>
      <c r="M123" s="2693"/>
      <c r="N123" s="2693"/>
      <c r="O123" s="3315"/>
      <c r="P123" s="3511"/>
      <c r="Q123" s="2735">
        <f t="shared" si="40"/>
        <v>0</v>
      </c>
      <c r="R123" s="2693"/>
      <c r="S123" s="2693"/>
      <c r="T123" s="3315"/>
      <c r="U123" s="3510"/>
      <c r="V123" s="3484"/>
      <c r="W123" s="3484"/>
    </row>
    <row r="124" spans="1:23">
      <c r="A124" s="571"/>
      <c r="B124" s="4025" t="s">
        <v>1610</v>
      </c>
      <c r="C124" s="4026"/>
      <c r="D124" s="3510"/>
      <c r="E124" s="4029"/>
      <c r="F124" s="3510"/>
      <c r="G124" s="4015"/>
      <c r="H124" s="4016"/>
      <c r="I124" s="4016"/>
      <c r="J124" s="4017"/>
      <c r="K124" s="3510"/>
      <c r="L124" s="4015"/>
      <c r="M124" s="4016"/>
      <c r="N124" s="4016"/>
      <c r="O124" s="4017"/>
      <c r="P124" s="3510"/>
      <c r="Q124" s="4015"/>
      <c r="R124" s="4016"/>
      <c r="S124" s="4016"/>
      <c r="T124" s="4017"/>
      <c r="U124" s="3510"/>
      <c r="V124" s="3484"/>
      <c r="W124" s="3484"/>
    </row>
    <row r="125" spans="1:23">
      <c r="A125" s="571"/>
      <c r="B125" s="4027"/>
      <c r="C125" s="4028"/>
      <c r="D125" s="3510"/>
      <c r="E125" s="4030"/>
      <c r="F125" s="3510"/>
      <c r="G125" s="4018"/>
      <c r="H125" s="4019"/>
      <c r="I125" s="4019"/>
      <c r="J125" s="4020"/>
      <c r="K125" s="3510"/>
      <c r="L125" s="4018"/>
      <c r="M125" s="4019"/>
      <c r="N125" s="4019"/>
      <c r="O125" s="4020"/>
      <c r="P125" s="3510"/>
      <c r="Q125" s="4018"/>
      <c r="R125" s="4019"/>
      <c r="S125" s="4019"/>
      <c r="T125" s="4020"/>
      <c r="U125" s="3510"/>
      <c r="V125" s="3484"/>
      <c r="W125" s="3484"/>
    </row>
    <row r="126" spans="1:23">
      <c r="A126" s="571"/>
      <c r="B126" s="4021" t="s">
        <v>1558</v>
      </c>
      <c r="C126" s="4022"/>
      <c r="D126" s="3510"/>
      <c r="E126" s="3501" t="s">
        <v>88</v>
      </c>
      <c r="F126" s="3510"/>
      <c r="G126" s="2741">
        <f>SUM(H126:J126)</f>
        <v>0</v>
      </c>
      <c r="H126" s="2736">
        <f t="shared" ref="H126:J132" si="43">+M126+R126</f>
        <v>0</v>
      </c>
      <c r="I126" s="2736">
        <f t="shared" si="43"/>
        <v>0</v>
      </c>
      <c r="J126" s="2742">
        <f t="shared" si="43"/>
        <v>0</v>
      </c>
      <c r="K126" s="3512"/>
      <c r="L126" s="3475">
        <f t="shared" ref="L126:L132" si="44">SUM(M126:O126)</f>
        <v>0</v>
      </c>
      <c r="M126" s="3476"/>
      <c r="N126" s="3476"/>
      <c r="O126" s="3477"/>
      <c r="P126" s="3512"/>
      <c r="Q126" s="2755">
        <f>SUM(R126:T126)</f>
        <v>0</v>
      </c>
      <c r="R126" s="2693"/>
      <c r="S126" s="2693"/>
      <c r="T126" s="3315"/>
      <c r="U126" s="3510"/>
      <c r="V126" s="3484"/>
      <c r="W126" s="3484"/>
    </row>
    <row r="127" spans="1:23">
      <c r="A127" s="571"/>
      <c r="B127" s="4023" t="s">
        <v>1560</v>
      </c>
      <c r="C127" s="4024"/>
      <c r="D127" s="3510"/>
      <c r="E127" s="3501" t="s">
        <v>88</v>
      </c>
      <c r="F127" s="3510"/>
      <c r="G127" s="2741">
        <f t="shared" ref="G127:G132" si="45">SUM(H127:J127)</f>
        <v>0</v>
      </c>
      <c r="H127" s="2736">
        <f t="shared" si="43"/>
        <v>0</v>
      </c>
      <c r="I127" s="2736">
        <f t="shared" si="43"/>
        <v>0</v>
      </c>
      <c r="J127" s="2742">
        <f t="shared" si="43"/>
        <v>0</v>
      </c>
      <c r="K127" s="3512"/>
      <c r="L127" s="3475">
        <f t="shared" si="44"/>
        <v>0</v>
      </c>
      <c r="M127" s="3476"/>
      <c r="N127" s="3476"/>
      <c r="O127" s="3477"/>
      <c r="P127" s="3512"/>
      <c r="Q127" s="2755">
        <f t="shared" ref="Q127:Q132" si="46">SUM(R127:T127)</f>
        <v>0</v>
      </c>
      <c r="R127" s="2693"/>
      <c r="S127" s="2693"/>
      <c r="T127" s="3315"/>
      <c r="U127" s="3510"/>
      <c r="V127" s="3484"/>
      <c r="W127" s="3484"/>
    </row>
    <row r="128" spans="1:23">
      <c r="A128" s="571"/>
      <c r="B128" s="4023" t="s">
        <v>1561</v>
      </c>
      <c r="C128" s="4024"/>
      <c r="D128" s="3510"/>
      <c r="E128" s="3501" t="s">
        <v>88</v>
      </c>
      <c r="F128" s="3510"/>
      <c r="G128" s="2741">
        <f t="shared" si="45"/>
        <v>0</v>
      </c>
      <c r="H128" s="2736">
        <f t="shared" si="43"/>
        <v>0</v>
      </c>
      <c r="I128" s="2736">
        <f t="shared" si="43"/>
        <v>0</v>
      </c>
      <c r="J128" s="2742">
        <f t="shared" si="43"/>
        <v>0</v>
      </c>
      <c r="K128" s="3512"/>
      <c r="L128" s="3475">
        <f t="shared" si="44"/>
        <v>0</v>
      </c>
      <c r="M128" s="3476"/>
      <c r="N128" s="3476"/>
      <c r="O128" s="3477"/>
      <c r="P128" s="3512"/>
      <c r="Q128" s="2755">
        <f t="shared" si="46"/>
        <v>0</v>
      </c>
      <c r="R128" s="2693"/>
      <c r="S128" s="2693"/>
      <c r="T128" s="3315"/>
      <c r="U128" s="3510"/>
      <c r="V128" s="3484"/>
      <c r="W128" s="3484"/>
    </row>
    <row r="129" spans="1:23">
      <c r="A129" s="571"/>
      <c r="B129" s="4023" t="s">
        <v>1562</v>
      </c>
      <c r="C129" s="4024"/>
      <c r="D129" s="3510"/>
      <c r="E129" s="3501" t="s">
        <v>88</v>
      </c>
      <c r="F129" s="3510"/>
      <c r="G129" s="2741">
        <f t="shared" si="45"/>
        <v>0</v>
      </c>
      <c r="H129" s="2736">
        <f t="shared" si="43"/>
        <v>0</v>
      </c>
      <c r="I129" s="2736">
        <f t="shared" si="43"/>
        <v>0</v>
      </c>
      <c r="J129" s="2742">
        <f t="shared" si="43"/>
        <v>0</v>
      </c>
      <c r="K129" s="3512"/>
      <c r="L129" s="3475">
        <f t="shared" si="44"/>
        <v>0</v>
      </c>
      <c r="M129" s="3476"/>
      <c r="N129" s="3476"/>
      <c r="O129" s="3477"/>
      <c r="P129" s="3512"/>
      <c r="Q129" s="2755">
        <f t="shared" si="46"/>
        <v>0</v>
      </c>
      <c r="R129" s="2693"/>
      <c r="S129" s="2693"/>
      <c r="T129" s="3315"/>
      <c r="U129" s="3510"/>
      <c r="V129" s="3484"/>
      <c r="W129" s="3484"/>
    </row>
    <row r="130" spans="1:23">
      <c r="A130" s="571"/>
      <c r="B130" s="4011" t="s">
        <v>1563</v>
      </c>
      <c r="C130" s="4012"/>
      <c r="D130" s="3510"/>
      <c r="E130" s="3501" t="s">
        <v>88</v>
      </c>
      <c r="F130" s="3510"/>
      <c r="G130" s="2741">
        <f t="shared" si="45"/>
        <v>0</v>
      </c>
      <c r="H130" s="2736">
        <f t="shared" si="43"/>
        <v>0</v>
      </c>
      <c r="I130" s="2736">
        <f t="shared" si="43"/>
        <v>0</v>
      </c>
      <c r="J130" s="2742">
        <f t="shared" si="43"/>
        <v>0</v>
      </c>
      <c r="K130" s="3512"/>
      <c r="L130" s="3475">
        <f t="shared" si="44"/>
        <v>0</v>
      </c>
      <c r="M130" s="3476"/>
      <c r="N130" s="3476"/>
      <c r="O130" s="3477"/>
      <c r="P130" s="3512"/>
      <c r="Q130" s="2755">
        <f t="shared" si="46"/>
        <v>0</v>
      </c>
      <c r="R130" s="2693"/>
      <c r="S130" s="2693"/>
      <c r="T130" s="3315"/>
      <c r="U130" s="3510"/>
      <c r="V130" s="3484"/>
      <c r="W130" s="3484"/>
    </row>
    <row r="131" spans="1:23">
      <c r="A131" s="571"/>
      <c r="B131" s="4011" t="s">
        <v>1564</v>
      </c>
      <c r="C131" s="4012"/>
      <c r="D131" s="3510"/>
      <c r="E131" s="3501" t="s">
        <v>88</v>
      </c>
      <c r="F131" s="3510"/>
      <c r="G131" s="2741">
        <f t="shared" si="45"/>
        <v>0</v>
      </c>
      <c r="H131" s="2736">
        <f t="shared" si="43"/>
        <v>0</v>
      </c>
      <c r="I131" s="2736">
        <f t="shared" si="43"/>
        <v>0</v>
      </c>
      <c r="J131" s="2742">
        <f t="shared" si="43"/>
        <v>0</v>
      </c>
      <c r="K131" s="3512"/>
      <c r="L131" s="3475">
        <f t="shared" si="44"/>
        <v>0</v>
      </c>
      <c r="M131" s="3476"/>
      <c r="N131" s="3476"/>
      <c r="O131" s="3477"/>
      <c r="P131" s="3512"/>
      <c r="Q131" s="2755">
        <f t="shared" si="46"/>
        <v>0</v>
      </c>
      <c r="R131" s="2693"/>
      <c r="S131" s="2693"/>
      <c r="T131" s="3315"/>
      <c r="U131" s="3510"/>
      <c r="V131" s="3484"/>
      <c r="W131" s="3484"/>
    </row>
    <row r="132" spans="1:23">
      <c r="A132" s="571"/>
      <c r="B132" s="4011" t="s">
        <v>1565</v>
      </c>
      <c r="C132" s="4012"/>
      <c r="D132" s="3510"/>
      <c r="E132" s="3501" t="s">
        <v>88</v>
      </c>
      <c r="F132" s="3510"/>
      <c r="G132" s="2741">
        <f t="shared" si="45"/>
        <v>0</v>
      </c>
      <c r="H132" s="2736">
        <f t="shared" si="43"/>
        <v>0</v>
      </c>
      <c r="I132" s="2736">
        <f t="shared" si="43"/>
        <v>0</v>
      </c>
      <c r="J132" s="2742">
        <f t="shared" si="43"/>
        <v>0</v>
      </c>
      <c r="K132" s="3512"/>
      <c r="L132" s="3475">
        <f t="shared" si="44"/>
        <v>0</v>
      </c>
      <c r="M132" s="3476"/>
      <c r="N132" s="3476"/>
      <c r="O132" s="3477"/>
      <c r="P132" s="3512"/>
      <c r="Q132" s="2755">
        <f t="shared" si="46"/>
        <v>0</v>
      </c>
      <c r="R132" s="2693"/>
      <c r="S132" s="2693"/>
      <c r="T132" s="3315"/>
      <c r="U132" s="3510"/>
      <c r="V132" s="3484"/>
      <c r="W132" s="3484"/>
    </row>
    <row r="133" spans="1:23" ht="13.5" thickBot="1">
      <c r="A133" s="571"/>
      <c r="B133" s="4013" t="s">
        <v>1566</v>
      </c>
      <c r="C133" s="4014"/>
      <c r="D133" s="3510"/>
      <c r="E133" s="3502" t="s">
        <v>88</v>
      </c>
      <c r="F133" s="3510"/>
      <c r="G133" s="2700">
        <f>SUM(G126:G132)</f>
        <v>0</v>
      </c>
      <c r="H133" s="2701">
        <f>SUM(H126:H132)</f>
        <v>0</v>
      </c>
      <c r="I133" s="2701">
        <f>SUM(I126:I132)</f>
        <v>0</v>
      </c>
      <c r="J133" s="2702">
        <f>SUM(J126:J132)</f>
        <v>0</v>
      </c>
      <c r="K133" s="1335"/>
      <c r="L133" s="3478">
        <f>SUM(L126:L132)</f>
        <v>0</v>
      </c>
      <c r="M133" s="3479">
        <f>SUM(M126:M132)</f>
        <v>0</v>
      </c>
      <c r="N133" s="3479">
        <f>SUM(N126:N132)</f>
        <v>0</v>
      </c>
      <c r="O133" s="3480">
        <f>SUM(O126:O132)</f>
        <v>0</v>
      </c>
      <c r="P133" s="1335"/>
      <c r="Q133" s="2700">
        <f>SUM(Q126:Q132)</f>
        <v>0</v>
      </c>
      <c r="R133" s="2701">
        <f>SUM(R126:R132)</f>
        <v>0</v>
      </c>
      <c r="S133" s="2701">
        <f>SUM(S126:S132)</f>
        <v>0</v>
      </c>
      <c r="T133" s="2702">
        <f>SUM(T126:T132)</f>
        <v>0</v>
      </c>
      <c r="U133" s="3510"/>
      <c r="V133" s="3484"/>
      <c r="W133" s="3484"/>
    </row>
    <row r="134" spans="1:23" ht="12.75" customHeight="1">
      <c r="A134" s="571"/>
      <c r="B134" s="3979" t="s">
        <v>1611</v>
      </c>
      <c r="C134" s="3980"/>
      <c r="D134" s="66"/>
      <c r="E134" s="328"/>
      <c r="F134" s="66"/>
      <c r="G134" s="2747"/>
      <c r="H134" s="2748"/>
      <c r="I134" s="2748"/>
      <c r="J134" s="2749"/>
      <c r="K134" s="66"/>
      <c r="L134" s="2747"/>
      <c r="M134" s="2748"/>
      <c r="N134" s="2748"/>
      <c r="O134" s="2749"/>
      <c r="P134" s="66"/>
      <c r="Q134" s="2747"/>
      <c r="R134" s="2748"/>
      <c r="S134" s="2748"/>
      <c r="T134" s="2749"/>
      <c r="U134" s="66"/>
      <c r="V134" s="3484"/>
      <c r="W134" s="3484"/>
    </row>
    <row r="135" spans="1:23">
      <c r="A135" s="571" t="s">
        <v>1000</v>
      </c>
      <c r="B135" s="3981"/>
      <c r="C135" s="3982"/>
      <c r="D135" s="67"/>
      <c r="E135" s="3535"/>
      <c r="F135" s="67"/>
      <c r="G135" s="2743"/>
      <c r="H135" s="2737"/>
      <c r="I135" s="2737"/>
      <c r="J135" s="2744"/>
      <c r="K135" s="67"/>
      <c r="L135" s="2743"/>
      <c r="M135" s="2737"/>
      <c r="N135" s="2737"/>
      <c r="O135" s="2744"/>
      <c r="P135" s="67"/>
      <c r="Q135" s="2743"/>
      <c r="R135" s="2737"/>
      <c r="S135" s="2737"/>
      <c r="T135" s="2744"/>
      <c r="U135" s="67"/>
      <c r="V135" s="3484"/>
      <c r="W135" s="3484"/>
    </row>
    <row r="136" spans="1:23" ht="13.5" customHeight="1">
      <c r="A136" s="571"/>
      <c r="B136" s="4004" t="s">
        <v>570</v>
      </c>
      <c r="C136" s="3986" t="s">
        <v>570</v>
      </c>
      <c r="D136" s="3510"/>
      <c r="E136" s="3501" t="s">
        <v>103</v>
      </c>
      <c r="F136" s="3510"/>
      <c r="G136" s="2745">
        <f>SUM(H136:J136)</f>
        <v>0</v>
      </c>
      <c r="H136" s="2739">
        <f t="shared" ref="H136:J143" si="47">+M136+R136</f>
        <v>0</v>
      </c>
      <c r="I136" s="2739">
        <f t="shared" si="47"/>
        <v>0</v>
      </c>
      <c r="J136" s="2746">
        <f t="shared" si="47"/>
        <v>0</v>
      </c>
      <c r="K136" s="3510"/>
      <c r="L136" s="2756">
        <f t="shared" ref="L136:L143" si="48">SUM(M136:O136)</f>
        <v>0</v>
      </c>
      <c r="M136" s="2693"/>
      <c r="N136" s="2693"/>
      <c r="O136" s="3315"/>
      <c r="P136" s="3510"/>
      <c r="Q136" s="2756">
        <f>SUM(R136:T136)</f>
        <v>0</v>
      </c>
      <c r="R136" s="3412"/>
      <c r="S136" s="3412"/>
      <c r="T136" s="3413"/>
      <c r="U136" s="3510"/>
      <c r="V136" s="3484"/>
      <c r="W136" s="3484"/>
    </row>
    <row r="137" spans="1:23" ht="12.75" customHeight="1">
      <c r="A137" s="571"/>
      <c r="B137" s="4004" t="s">
        <v>571</v>
      </c>
      <c r="C137" s="3986" t="s">
        <v>571</v>
      </c>
      <c r="D137" s="3510"/>
      <c r="E137" s="3501" t="s">
        <v>103</v>
      </c>
      <c r="F137" s="3510"/>
      <c r="G137" s="2745">
        <f t="shared" ref="G137:G143" si="49">SUM(H137:J137)</f>
        <v>0</v>
      </c>
      <c r="H137" s="2739">
        <f t="shared" si="47"/>
        <v>0</v>
      </c>
      <c r="I137" s="2739">
        <f t="shared" si="47"/>
        <v>0</v>
      </c>
      <c r="J137" s="2746">
        <f t="shared" si="47"/>
        <v>0</v>
      </c>
      <c r="K137" s="3510"/>
      <c r="L137" s="2756">
        <f t="shared" si="48"/>
        <v>0</v>
      </c>
      <c r="M137" s="2693"/>
      <c r="N137" s="2693"/>
      <c r="O137" s="3315"/>
      <c r="P137" s="3510"/>
      <c r="Q137" s="2756">
        <f t="shared" ref="Q137:Q143" si="50">SUM(R137:T137)</f>
        <v>0</v>
      </c>
      <c r="R137" s="3412"/>
      <c r="S137" s="3412"/>
      <c r="T137" s="3413"/>
      <c r="U137" s="3510"/>
      <c r="V137" s="3484"/>
      <c r="W137" s="3484"/>
    </row>
    <row r="138" spans="1:23" ht="12.75" customHeight="1">
      <c r="A138" s="571"/>
      <c r="B138" s="4004" t="s">
        <v>573</v>
      </c>
      <c r="C138" s="3986" t="s">
        <v>573</v>
      </c>
      <c r="D138" s="3510"/>
      <c r="E138" s="3501" t="s">
        <v>103</v>
      </c>
      <c r="F138" s="3510"/>
      <c r="G138" s="2745">
        <f t="shared" si="49"/>
        <v>0</v>
      </c>
      <c r="H138" s="2739">
        <f t="shared" si="47"/>
        <v>0</v>
      </c>
      <c r="I138" s="2739">
        <f t="shared" si="47"/>
        <v>0</v>
      </c>
      <c r="J138" s="2746">
        <f t="shared" si="47"/>
        <v>0</v>
      </c>
      <c r="K138" s="3510"/>
      <c r="L138" s="2756">
        <f t="shared" si="48"/>
        <v>0</v>
      </c>
      <c r="M138" s="2693"/>
      <c r="N138" s="2693"/>
      <c r="O138" s="3315"/>
      <c r="P138" s="3510"/>
      <c r="Q138" s="2756">
        <f t="shared" si="50"/>
        <v>0</v>
      </c>
      <c r="R138" s="3412"/>
      <c r="S138" s="3412"/>
      <c r="T138" s="3413"/>
      <c r="U138" s="3510"/>
      <c r="V138" s="3484"/>
      <c r="W138" s="3484"/>
    </row>
    <row r="139" spans="1:23">
      <c r="A139" s="571"/>
      <c r="B139" s="4004" t="s">
        <v>574</v>
      </c>
      <c r="C139" s="3986" t="s">
        <v>575</v>
      </c>
      <c r="D139" s="3510"/>
      <c r="E139" s="3501" t="s">
        <v>103</v>
      </c>
      <c r="F139" s="3510"/>
      <c r="G139" s="2745">
        <f t="shared" si="49"/>
        <v>0</v>
      </c>
      <c r="H139" s="2739">
        <f t="shared" si="47"/>
        <v>0</v>
      </c>
      <c r="I139" s="2739">
        <f t="shared" si="47"/>
        <v>0</v>
      </c>
      <c r="J139" s="2746">
        <f t="shared" si="47"/>
        <v>0</v>
      </c>
      <c r="K139" s="3510"/>
      <c r="L139" s="2756">
        <f t="shared" si="48"/>
        <v>0</v>
      </c>
      <c r="M139" s="2693"/>
      <c r="N139" s="2693"/>
      <c r="O139" s="3315"/>
      <c r="P139" s="3510"/>
      <c r="Q139" s="2756">
        <f t="shared" si="50"/>
        <v>0</v>
      </c>
      <c r="R139" s="3412"/>
      <c r="S139" s="3412"/>
      <c r="T139" s="3413"/>
      <c r="U139" s="3510"/>
      <c r="V139" s="3484"/>
      <c r="W139" s="3484"/>
    </row>
    <row r="140" spans="1:23" ht="12.75" customHeight="1">
      <c r="A140" s="571"/>
      <c r="B140" s="4004" t="s">
        <v>576</v>
      </c>
      <c r="C140" s="3986" t="s">
        <v>576</v>
      </c>
      <c r="D140" s="3510"/>
      <c r="E140" s="3501" t="s">
        <v>103</v>
      </c>
      <c r="F140" s="3510"/>
      <c r="G140" s="2745">
        <f t="shared" si="49"/>
        <v>0</v>
      </c>
      <c r="H140" s="2739">
        <f t="shared" si="47"/>
        <v>0</v>
      </c>
      <c r="I140" s="2739">
        <f t="shared" si="47"/>
        <v>0</v>
      </c>
      <c r="J140" s="2746">
        <f t="shared" si="47"/>
        <v>0</v>
      </c>
      <c r="K140" s="3510"/>
      <c r="L140" s="2756">
        <f t="shared" si="48"/>
        <v>0</v>
      </c>
      <c r="M140" s="2693"/>
      <c r="N140" s="2693"/>
      <c r="O140" s="3315"/>
      <c r="P140" s="3510"/>
      <c r="Q140" s="2756">
        <f t="shared" si="50"/>
        <v>0</v>
      </c>
      <c r="R140" s="3412"/>
      <c r="S140" s="3412"/>
      <c r="T140" s="3413"/>
      <c r="U140" s="3510"/>
      <c r="V140" s="3484"/>
      <c r="W140" s="3484"/>
    </row>
    <row r="141" spans="1:23">
      <c r="A141" s="571"/>
      <c r="B141" s="4004" t="s">
        <v>579</v>
      </c>
      <c r="C141" s="3986" t="s">
        <v>579</v>
      </c>
      <c r="D141" s="3510"/>
      <c r="E141" s="3501" t="s">
        <v>103</v>
      </c>
      <c r="F141" s="3510"/>
      <c r="G141" s="2745">
        <f t="shared" si="49"/>
        <v>0</v>
      </c>
      <c r="H141" s="2739">
        <f t="shared" si="47"/>
        <v>0</v>
      </c>
      <c r="I141" s="2739">
        <f t="shared" si="47"/>
        <v>0</v>
      </c>
      <c r="J141" s="2746">
        <f t="shared" si="47"/>
        <v>0</v>
      </c>
      <c r="K141" s="3510"/>
      <c r="L141" s="2756">
        <f t="shared" si="48"/>
        <v>0</v>
      </c>
      <c r="M141" s="2693"/>
      <c r="N141" s="2693"/>
      <c r="O141" s="3315"/>
      <c r="P141" s="3510"/>
      <c r="Q141" s="2756">
        <f t="shared" si="50"/>
        <v>0</v>
      </c>
      <c r="R141" s="3412"/>
      <c r="S141" s="3412"/>
      <c r="T141" s="3413"/>
      <c r="U141" s="3510"/>
      <c r="V141" s="3484"/>
      <c r="W141" s="3484"/>
    </row>
    <row r="142" spans="1:23" ht="12.75" customHeight="1">
      <c r="A142" s="571"/>
      <c r="B142" s="4004" t="s">
        <v>580</v>
      </c>
      <c r="C142" s="3986" t="s">
        <v>580</v>
      </c>
      <c r="D142" s="3510"/>
      <c r="E142" s="3501" t="s">
        <v>103</v>
      </c>
      <c r="F142" s="3510"/>
      <c r="G142" s="2745">
        <f t="shared" si="49"/>
        <v>0</v>
      </c>
      <c r="H142" s="2739">
        <f t="shared" si="47"/>
        <v>0</v>
      </c>
      <c r="I142" s="2739">
        <f t="shared" si="47"/>
        <v>0</v>
      </c>
      <c r="J142" s="2746">
        <f t="shared" si="47"/>
        <v>0</v>
      </c>
      <c r="K142" s="3510"/>
      <c r="L142" s="2756">
        <f t="shared" si="48"/>
        <v>0</v>
      </c>
      <c r="M142" s="2693"/>
      <c r="N142" s="2693"/>
      <c r="O142" s="3315"/>
      <c r="P142" s="3510"/>
      <c r="Q142" s="2756">
        <f t="shared" si="50"/>
        <v>0</v>
      </c>
      <c r="R142" s="3412"/>
      <c r="S142" s="3412"/>
      <c r="T142" s="3413"/>
      <c r="U142" s="3510"/>
      <c r="V142" s="3484"/>
      <c r="W142" s="3484"/>
    </row>
    <row r="143" spans="1:23" ht="13.5" thickBot="1">
      <c r="A143" s="571"/>
      <c r="B143" s="4005" t="s">
        <v>581</v>
      </c>
      <c r="C143" s="4006" t="s">
        <v>581</v>
      </c>
      <c r="D143" s="3510"/>
      <c r="E143" s="3502" t="s">
        <v>103</v>
      </c>
      <c r="F143" s="3510"/>
      <c r="G143" s="2752">
        <f t="shared" si="49"/>
        <v>0</v>
      </c>
      <c r="H143" s="2753">
        <f t="shared" si="47"/>
        <v>0</v>
      </c>
      <c r="I143" s="2753">
        <f t="shared" si="47"/>
        <v>0</v>
      </c>
      <c r="J143" s="2754">
        <f t="shared" si="47"/>
        <v>0</v>
      </c>
      <c r="K143" s="3510"/>
      <c r="L143" s="2757">
        <f t="shared" si="48"/>
        <v>0</v>
      </c>
      <c r="M143" s="2693"/>
      <c r="N143" s="2693"/>
      <c r="O143" s="3315"/>
      <c r="P143" s="3510"/>
      <c r="Q143" s="2757">
        <f t="shared" si="50"/>
        <v>0</v>
      </c>
      <c r="R143" s="3412"/>
      <c r="S143" s="3412"/>
      <c r="T143" s="3413"/>
      <c r="U143" s="3510"/>
      <c r="V143" s="3484"/>
      <c r="W143" s="3484"/>
    </row>
    <row r="144" spans="1:23">
      <c r="A144" s="571"/>
      <c r="B144" s="3979" t="s">
        <v>1612</v>
      </c>
      <c r="C144" s="3980"/>
      <c r="D144" s="3510"/>
      <c r="E144" s="3506"/>
      <c r="F144" s="3510"/>
      <c r="G144" s="2726"/>
      <c r="H144" s="2727"/>
      <c r="I144" s="2727"/>
      <c r="J144" s="2728"/>
      <c r="K144" s="3510"/>
      <c r="L144" s="2726"/>
      <c r="M144" s="2727"/>
      <c r="N144" s="2727"/>
      <c r="O144" s="2728"/>
      <c r="P144" s="3510"/>
      <c r="Q144" s="2726"/>
      <c r="R144" s="2727"/>
      <c r="S144" s="2727"/>
      <c r="T144" s="2728"/>
      <c r="U144" s="3510"/>
      <c r="V144" s="3484"/>
      <c r="W144" s="3484"/>
    </row>
    <row r="145" spans="1:23">
      <c r="A145" s="571"/>
      <c r="B145" s="3981"/>
      <c r="C145" s="3982"/>
      <c r="D145" s="67"/>
      <c r="E145" s="3535"/>
      <c r="F145" s="67"/>
      <c r="G145" s="2743"/>
      <c r="H145" s="2737"/>
      <c r="I145" s="2737"/>
      <c r="J145" s="2744"/>
      <c r="K145" s="67"/>
      <c r="L145" s="2743"/>
      <c r="M145" s="2737"/>
      <c r="N145" s="2737"/>
      <c r="O145" s="2744"/>
      <c r="P145" s="67"/>
      <c r="Q145" s="2743"/>
      <c r="R145" s="2737"/>
      <c r="S145" s="2737"/>
      <c r="T145" s="2744"/>
      <c r="U145" s="67"/>
      <c r="V145" s="3484"/>
      <c r="W145" s="3484"/>
    </row>
    <row r="146" spans="1:23">
      <c r="A146" s="571"/>
      <c r="B146" s="578" t="s">
        <v>570</v>
      </c>
      <c r="C146" s="579"/>
      <c r="D146" s="67"/>
      <c r="E146" s="3501" t="s">
        <v>88</v>
      </c>
      <c r="F146" s="67"/>
      <c r="G146" s="2741">
        <f t="shared" ref="G146:G156" si="51">SUM(H146:J146)</f>
        <v>0</v>
      </c>
      <c r="H146" s="2736">
        <f t="shared" ref="H146:J156" si="52">+M146+R146</f>
        <v>0</v>
      </c>
      <c r="I146" s="2736">
        <f t="shared" si="52"/>
        <v>0</v>
      </c>
      <c r="J146" s="2742">
        <f t="shared" si="52"/>
        <v>0</v>
      </c>
      <c r="K146" s="3512"/>
      <c r="L146" s="3475">
        <f t="shared" ref="L146:L156" si="53">SUM(M146:O146)</f>
        <v>0</v>
      </c>
      <c r="M146" s="3476"/>
      <c r="N146" s="3476"/>
      <c r="O146" s="3477"/>
      <c r="P146" s="3512"/>
      <c r="Q146" s="2755">
        <f>SUM(R146:T146)</f>
        <v>0</v>
      </c>
      <c r="R146" s="3412"/>
      <c r="S146" s="3412"/>
      <c r="T146" s="3413"/>
      <c r="U146" s="67"/>
      <c r="V146" s="3484"/>
      <c r="W146" s="3484"/>
    </row>
    <row r="147" spans="1:23">
      <c r="A147" s="571"/>
      <c r="B147" s="580" t="s">
        <v>571</v>
      </c>
      <c r="C147" s="581"/>
      <c r="D147" s="67"/>
      <c r="E147" s="3501" t="s">
        <v>88</v>
      </c>
      <c r="F147" s="67"/>
      <c r="G147" s="2741">
        <f t="shared" si="51"/>
        <v>0</v>
      </c>
      <c r="H147" s="2736">
        <f t="shared" si="52"/>
        <v>0</v>
      </c>
      <c r="I147" s="2736">
        <f t="shared" si="52"/>
        <v>0</v>
      </c>
      <c r="J147" s="2742">
        <f t="shared" si="52"/>
        <v>0</v>
      </c>
      <c r="K147" s="3512"/>
      <c r="L147" s="3475">
        <f t="shared" si="53"/>
        <v>0</v>
      </c>
      <c r="M147" s="3476"/>
      <c r="N147" s="3476"/>
      <c r="O147" s="3477"/>
      <c r="P147" s="3512"/>
      <c r="Q147" s="2755">
        <f t="shared" ref="Q147:Q156" si="54">SUM(R147:T147)</f>
        <v>0</v>
      </c>
      <c r="R147" s="3412"/>
      <c r="S147" s="3412"/>
      <c r="T147" s="3413"/>
      <c r="U147" s="67"/>
      <c r="V147" s="3484"/>
      <c r="W147" s="3484"/>
    </row>
    <row r="148" spans="1:23" ht="10.5" customHeight="1">
      <c r="A148" s="571"/>
      <c r="B148" s="580" t="s">
        <v>572</v>
      </c>
      <c r="C148" s="581"/>
      <c r="D148" s="67"/>
      <c r="E148" s="3501" t="s">
        <v>88</v>
      </c>
      <c r="F148" s="67"/>
      <c r="G148" s="2741">
        <f t="shared" si="51"/>
        <v>0</v>
      </c>
      <c r="H148" s="2736">
        <f t="shared" si="52"/>
        <v>0</v>
      </c>
      <c r="I148" s="2736">
        <f t="shared" si="52"/>
        <v>0</v>
      </c>
      <c r="J148" s="2742">
        <f t="shared" si="52"/>
        <v>0</v>
      </c>
      <c r="K148" s="3512"/>
      <c r="L148" s="3475">
        <f t="shared" si="53"/>
        <v>0</v>
      </c>
      <c r="M148" s="3476"/>
      <c r="N148" s="3476"/>
      <c r="O148" s="3477"/>
      <c r="P148" s="3512"/>
      <c r="Q148" s="2755">
        <f t="shared" si="54"/>
        <v>0</v>
      </c>
      <c r="R148" s="3412"/>
      <c r="S148" s="3412"/>
      <c r="T148" s="3413"/>
      <c r="U148" s="67"/>
      <c r="V148" s="3484"/>
      <c r="W148" s="3484"/>
    </row>
    <row r="149" spans="1:23" ht="12.75" customHeight="1">
      <c r="A149" s="571"/>
      <c r="B149" s="4004" t="s">
        <v>573</v>
      </c>
      <c r="C149" s="3986" t="s">
        <v>573</v>
      </c>
      <c r="D149" s="67"/>
      <c r="E149" s="3501" t="s">
        <v>88</v>
      </c>
      <c r="F149" s="67"/>
      <c r="G149" s="2741">
        <f t="shared" si="51"/>
        <v>0</v>
      </c>
      <c r="H149" s="2736">
        <f t="shared" si="52"/>
        <v>0</v>
      </c>
      <c r="I149" s="2736">
        <f t="shared" si="52"/>
        <v>0</v>
      </c>
      <c r="J149" s="2742">
        <f t="shared" si="52"/>
        <v>0</v>
      </c>
      <c r="K149" s="3512"/>
      <c r="L149" s="3475">
        <f t="shared" si="53"/>
        <v>0</v>
      </c>
      <c r="M149" s="3476"/>
      <c r="N149" s="3476"/>
      <c r="O149" s="3477"/>
      <c r="P149" s="3512"/>
      <c r="Q149" s="2755">
        <f t="shared" si="54"/>
        <v>0</v>
      </c>
      <c r="R149" s="3412"/>
      <c r="S149" s="3412"/>
      <c r="T149" s="3413"/>
      <c r="U149" s="67"/>
      <c r="V149" s="3484"/>
      <c r="W149" s="3484"/>
    </row>
    <row r="150" spans="1:23" ht="12.75" customHeight="1">
      <c r="A150" s="571"/>
      <c r="B150" s="4004" t="s">
        <v>574</v>
      </c>
      <c r="C150" s="3986" t="s">
        <v>575</v>
      </c>
      <c r="D150" s="67"/>
      <c r="E150" s="3501" t="s">
        <v>88</v>
      </c>
      <c r="F150" s="67"/>
      <c r="G150" s="2741">
        <f t="shared" si="51"/>
        <v>0</v>
      </c>
      <c r="H150" s="2736">
        <f t="shared" si="52"/>
        <v>0</v>
      </c>
      <c r="I150" s="2736">
        <f t="shared" si="52"/>
        <v>0</v>
      </c>
      <c r="J150" s="2742">
        <f t="shared" si="52"/>
        <v>0</v>
      </c>
      <c r="K150" s="3512"/>
      <c r="L150" s="3475">
        <f t="shared" si="53"/>
        <v>0</v>
      </c>
      <c r="M150" s="3476"/>
      <c r="N150" s="3476"/>
      <c r="O150" s="3477"/>
      <c r="P150" s="3512"/>
      <c r="Q150" s="2755">
        <f t="shared" si="54"/>
        <v>0</v>
      </c>
      <c r="R150" s="3412"/>
      <c r="S150" s="3412"/>
      <c r="T150" s="3413"/>
      <c r="U150" s="67"/>
      <c r="V150" s="3484"/>
      <c r="W150" s="3484"/>
    </row>
    <row r="151" spans="1:23" ht="12.75" customHeight="1">
      <c r="A151" s="571"/>
      <c r="B151" s="4004" t="s">
        <v>576</v>
      </c>
      <c r="C151" s="3986" t="s">
        <v>576</v>
      </c>
      <c r="D151" s="67"/>
      <c r="E151" s="3501" t="s">
        <v>88</v>
      </c>
      <c r="F151" s="67"/>
      <c r="G151" s="2741">
        <f t="shared" si="51"/>
        <v>0</v>
      </c>
      <c r="H151" s="2736">
        <f t="shared" si="52"/>
        <v>0</v>
      </c>
      <c r="I151" s="2736">
        <f t="shared" si="52"/>
        <v>0</v>
      </c>
      <c r="J151" s="2742">
        <f t="shared" si="52"/>
        <v>0</v>
      </c>
      <c r="K151" s="3512"/>
      <c r="L151" s="3475">
        <f t="shared" si="53"/>
        <v>0</v>
      </c>
      <c r="M151" s="3476"/>
      <c r="N151" s="3476"/>
      <c r="O151" s="3477"/>
      <c r="P151" s="3512"/>
      <c r="Q151" s="2755">
        <f t="shared" si="54"/>
        <v>0</v>
      </c>
      <c r="R151" s="3412"/>
      <c r="S151" s="3412"/>
      <c r="T151" s="3413"/>
      <c r="U151" s="67"/>
      <c r="V151" s="3484"/>
      <c r="W151" s="3484"/>
    </row>
    <row r="152" spans="1:23" ht="12.75" customHeight="1">
      <c r="A152" s="571"/>
      <c r="B152" s="4004" t="s">
        <v>577</v>
      </c>
      <c r="C152" s="3986" t="s">
        <v>577</v>
      </c>
      <c r="D152" s="67"/>
      <c r="E152" s="3501" t="s">
        <v>88</v>
      </c>
      <c r="F152" s="67"/>
      <c r="G152" s="2741">
        <f t="shared" si="51"/>
        <v>0</v>
      </c>
      <c r="H152" s="2736">
        <f t="shared" si="52"/>
        <v>0</v>
      </c>
      <c r="I152" s="2736">
        <f t="shared" si="52"/>
        <v>0</v>
      </c>
      <c r="J152" s="2742">
        <f t="shared" si="52"/>
        <v>0</v>
      </c>
      <c r="K152" s="3512"/>
      <c r="L152" s="3475">
        <f t="shared" si="53"/>
        <v>0</v>
      </c>
      <c r="M152" s="3476"/>
      <c r="N152" s="3476"/>
      <c r="O152" s="3477"/>
      <c r="P152" s="3512"/>
      <c r="Q152" s="2755">
        <f t="shared" si="54"/>
        <v>0</v>
      </c>
      <c r="R152" s="3412"/>
      <c r="S152" s="3412"/>
      <c r="T152" s="3413"/>
      <c r="U152" s="67"/>
      <c r="V152" s="3484"/>
      <c r="W152" s="3484"/>
    </row>
    <row r="153" spans="1:23" ht="12.75" customHeight="1">
      <c r="A153" s="571"/>
      <c r="B153" s="4004" t="s">
        <v>578</v>
      </c>
      <c r="C153" s="3986" t="s">
        <v>578</v>
      </c>
      <c r="D153" s="67"/>
      <c r="E153" s="3501" t="s">
        <v>88</v>
      </c>
      <c r="F153" s="67"/>
      <c r="G153" s="2741">
        <f t="shared" si="51"/>
        <v>0</v>
      </c>
      <c r="H153" s="2736">
        <f t="shared" si="52"/>
        <v>0</v>
      </c>
      <c r="I153" s="2736">
        <f t="shared" si="52"/>
        <v>0</v>
      </c>
      <c r="J153" s="2742">
        <f t="shared" si="52"/>
        <v>0</v>
      </c>
      <c r="K153" s="3512"/>
      <c r="L153" s="3475">
        <f t="shared" si="53"/>
        <v>0</v>
      </c>
      <c r="M153" s="3476"/>
      <c r="N153" s="3476"/>
      <c r="O153" s="3477"/>
      <c r="P153" s="3512"/>
      <c r="Q153" s="2755">
        <f t="shared" si="54"/>
        <v>0</v>
      </c>
      <c r="R153" s="3412"/>
      <c r="S153" s="3412"/>
      <c r="T153" s="3413"/>
      <c r="U153" s="67"/>
      <c r="V153" s="3484"/>
      <c r="W153" s="3484"/>
    </row>
    <row r="154" spans="1:23" ht="12.75" customHeight="1">
      <c r="A154" s="571"/>
      <c r="B154" s="4004" t="s">
        <v>579</v>
      </c>
      <c r="C154" s="3986" t="s">
        <v>579</v>
      </c>
      <c r="D154" s="3510"/>
      <c r="E154" s="3501" t="s">
        <v>88</v>
      </c>
      <c r="F154" s="3510"/>
      <c r="G154" s="2741">
        <f t="shared" si="51"/>
        <v>0</v>
      </c>
      <c r="H154" s="2736">
        <f t="shared" si="52"/>
        <v>0</v>
      </c>
      <c r="I154" s="2736">
        <f t="shared" si="52"/>
        <v>0</v>
      </c>
      <c r="J154" s="2742">
        <f t="shared" si="52"/>
        <v>0</v>
      </c>
      <c r="K154" s="3512"/>
      <c r="L154" s="3475">
        <f t="shared" si="53"/>
        <v>0</v>
      </c>
      <c r="M154" s="3476"/>
      <c r="N154" s="3476"/>
      <c r="O154" s="3477"/>
      <c r="P154" s="3512"/>
      <c r="Q154" s="2755">
        <f t="shared" si="54"/>
        <v>0</v>
      </c>
      <c r="R154" s="3412"/>
      <c r="S154" s="3412"/>
      <c r="T154" s="3413"/>
      <c r="U154" s="3510"/>
      <c r="V154" s="3484"/>
      <c r="W154" s="3484"/>
    </row>
    <row r="155" spans="1:23" ht="12.75" customHeight="1">
      <c r="A155" s="571"/>
      <c r="B155" s="4004" t="s">
        <v>580</v>
      </c>
      <c r="C155" s="3986" t="s">
        <v>580</v>
      </c>
      <c r="D155" s="3510"/>
      <c r="E155" s="3501" t="s">
        <v>88</v>
      </c>
      <c r="F155" s="3510"/>
      <c r="G155" s="2741">
        <f t="shared" si="51"/>
        <v>0</v>
      </c>
      <c r="H155" s="2736">
        <f t="shared" si="52"/>
        <v>0</v>
      </c>
      <c r="I155" s="2736">
        <f t="shared" si="52"/>
        <v>0</v>
      </c>
      <c r="J155" s="2742">
        <f t="shared" si="52"/>
        <v>0</v>
      </c>
      <c r="K155" s="3512"/>
      <c r="L155" s="3475">
        <f t="shared" si="53"/>
        <v>0</v>
      </c>
      <c r="M155" s="3476"/>
      <c r="N155" s="3476"/>
      <c r="O155" s="3477"/>
      <c r="P155" s="3512"/>
      <c r="Q155" s="2755">
        <f t="shared" si="54"/>
        <v>0</v>
      </c>
      <c r="R155" s="3412"/>
      <c r="S155" s="3412"/>
      <c r="T155" s="3413"/>
      <c r="U155" s="3510"/>
      <c r="V155" s="3484"/>
      <c r="W155" s="3484"/>
    </row>
    <row r="156" spans="1:23" ht="12.75" customHeight="1" thickBot="1">
      <c r="A156" s="571"/>
      <c r="B156" s="4005" t="s">
        <v>581</v>
      </c>
      <c r="C156" s="4006" t="s">
        <v>581</v>
      </c>
      <c r="D156" s="3510"/>
      <c r="E156" s="3501" t="s">
        <v>88</v>
      </c>
      <c r="F156" s="3510"/>
      <c r="G156" s="2741">
        <f t="shared" si="51"/>
        <v>0</v>
      </c>
      <c r="H156" s="2736">
        <f t="shared" si="52"/>
        <v>0</v>
      </c>
      <c r="I156" s="2736">
        <f t="shared" si="52"/>
        <v>0</v>
      </c>
      <c r="J156" s="2742">
        <f t="shared" si="52"/>
        <v>0</v>
      </c>
      <c r="K156" s="3512"/>
      <c r="L156" s="3475">
        <f t="shared" si="53"/>
        <v>0</v>
      </c>
      <c r="M156" s="3476"/>
      <c r="N156" s="3476"/>
      <c r="O156" s="3477"/>
      <c r="P156" s="3512"/>
      <c r="Q156" s="2755">
        <f t="shared" si="54"/>
        <v>0</v>
      </c>
      <c r="R156" s="3412"/>
      <c r="S156" s="3412"/>
      <c r="T156" s="3413"/>
      <c r="U156" s="3510"/>
      <c r="V156" s="3484"/>
      <c r="W156" s="3484"/>
    </row>
    <row r="157" spans="1:23" ht="13.5" customHeight="1" thickBot="1">
      <c r="A157" s="571"/>
      <c r="B157" s="4007" t="s">
        <v>582</v>
      </c>
      <c r="C157" s="4008"/>
      <c r="D157" s="574"/>
      <c r="E157" s="3536" t="s">
        <v>88</v>
      </c>
      <c r="F157" s="574"/>
      <c r="G157" s="2700">
        <f>SUM(G146:G156)</f>
        <v>0</v>
      </c>
      <c r="H157" s="2701">
        <f>SUM(H146:H156)</f>
        <v>0</v>
      </c>
      <c r="I157" s="2701">
        <f>SUM(I146:I156)</f>
        <v>0</v>
      </c>
      <c r="J157" s="2702">
        <f>SUM(J146:J156)</f>
        <v>0</v>
      </c>
      <c r="K157" s="1335"/>
      <c r="L157" s="3478">
        <f>SUM(L146:L156)</f>
        <v>0</v>
      </c>
      <c r="M157" s="3479">
        <f>SUM(M146:M156)</f>
        <v>0</v>
      </c>
      <c r="N157" s="3479">
        <f>SUM(N146:N156)</f>
        <v>0</v>
      </c>
      <c r="O157" s="3480">
        <f>SUM(O146:O156)</f>
        <v>0</v>
      </c>
      <c r="P157" s="1335"/>
      <c r="Q157" s="2700">
        <f>SUM(Q146:Q156)</f>
        <v>0</v>
      </c>
      <c r="R157" s="2701">
        <f>SUM(R146:R156)</f>
        <v>0</v>
      </c>
      <c r="S157" s="2701">
        <f>SUM(S146:S156)</f>
        <v>0</v>
      </c>
      <c r="T157" s="2702">
        <f>SUM(T146:T156)</f>
        <v>0</v>
      </c>
      <c r="U157" s="574"/>
      <c r="V157" s="3484"/>
      <c r="W157" s="3484"/>
    </row>
    <row r="158" spans="1:23" s="3485" customFormat="1" ht="27.75" customHeight="1" thickBot="1">
      <c r="A158" s="571"/>
      <c r="B158" s="3487"/>
      <c r="C158" s="66"/>
      <c r="D158" s="66"/>
      <c r="E158" s="3494"/>
      <c r="F158" s="66"/>
      <c r="G158" s="3495"/>
      <c r="H158" s="3495"/>
      <c r="I158" s="3495"/>
      <c r="J158" s="3495"/>
      <c r="K158" s="66"/>
      <c r="L158" s="66"/>
    </row>
    <row r="159" spans="1:23" ht="33" customHeight="1" thickBot="1">
      <c r="A159" s="563" t="s">
        <v>1001</v>
      </c>
      <c r="B159" s="4009" t="s">
        <v>1002</v>
      </c>
      <c r="C159" s="4010"/>
      <c r="E159" s="564" t="s">
        <v>149</v>
      </c>
      <c r="G159" s="2805" t="s">
        <v>84</v>
      </c>
      <c r="H159" s="2806" t="s">
        <v>524</v>
      </c>
      <c r="I159" s="2806" t="s">
        <v>183</v>
      </c>
      <c r="J159" s="2807" t="s">
        <v>96</v>
      </c>
      <c r="L159" s="3484"/>
      <c r="M159" s="3485"/>
      <c r="N159" s="3485"/>
      <c r="O159" s="3485"/>
      <c r="P159" s="3484"/>
      <c r="Q159" s="3484"/>
      <c r="R159" s="3484"/>
      <c r="S159" s="3484"/>
      <c r="T159" s="3484"/>
      <c r="U159" s="3484"/>
      <c r="V159" s="3484"/>
      <c r="W159" s="3484"/>
    </row>
    <row r="160" spans="1:23">
      <c r="A160" s="563" t="s">
        <v>1003</v>
      </c>
      <c r="B160" s="4002" t="s">
        <v>1004</v>
      </c>
      <c r="C160" s="4003"/>
      <c r="E160" s="582"/>
      <c r="G160" s="2794"/>
      <c r="H160" s="2808"/>
      <c r="I160" s="2808"/>
      <c r="J160" s="2809"/>
      <c r="L160" s="3484"/>
      <c r="M160" s="3485"/>
      <c r="N160" s="3485"/>
      <c r="O160" s="3485"/>
      <c r="P160" s="3484"/>
      <c r="Q160" s="3484"/>
      <c r="R160" s="3484"/>
      <c r="S160" s="3484"/>
      <c r="T160" s="3484"/>
      <c r="U160" s="3484"/>
      <c r="V160" s="3484"/>
      <c r="W160" s="3484"/>
    </row>
    <row r="161" spans="1:23">
      <c r="A161" s="563"/>
      <c r="B161" s="3983" t="s">
        <v>183</v>
      </c>
      <c r="C161" s="3984"/>
      <c r="E161" s="3537" t="s">
        <v>1005</v>
      </c>
      <c r="G161" s="2713">
        <f>+H161+I161+J161</f>
        <v>0</v>
      </c>
      <c r="H161" s="2693"/>
      <c r="I161" s="2693"/>
      <c r="J161" s="3315"/>
      <c r="L161" s="3484"/>
      <c r="M161" s="3485"/>
      <c r="N161" s="3485"/>
      <c r="O161" s="3485"/>
      <c r="P161" s="3484"/>
      <c r="Q161" s="3484"/>
      <c r="R161" s="3484"/>
      <c r="S161" s="3484"/>
      <c r="T161" s="3484"/>
      <c r="U161" s="3484"/>
      <c r="V161" s="3484"/>
      <c r="W161" s="3484"/>
    </row>
    <row r="162" spans="1:23">
      <c r="A162" s="563"/>
      <c r="B162" s="3998" t="s">
        <v>79</v>
      </c>
      <c r="C162" s="3999"/>
      <c r="E162" s="3537" t="s">
        <v>1005</v>
      </c>
      <c r="G162" s="2713">
        <f>+H162+I162+J162</f>
        <v>0</v>
      </c>
      <c r="H162" s="2693"/>
      <c r="I162" s="2693"/>
      <c r="J162" s="3315"/>
      <c r="L162" s="3484"/>
      <c r="M162" s="3485"/>
      <c r="N162" s="3485"/>
      <c r="O162" s="3485"/>
      <c r="P162" s="3484"/>
      <c r="Q162" s="3484"/>
      <c r="R162" s="3484"/>
      <c r="S162" s="3484"/>
      <c r="T162" s="3484"/>
      <c r="U162" s="3484"/>
      <c r="V162" s="3484"/>
      <c r="W162" s="3484"/>
    </row>
    <row r="163" spans="1:23">
      <c r="A163" s="563"/>
      <c r="B163" s="3998" t="s">
        <v>1006</v>
      </c>
      <c r="C163" s="3999"/>
      <c r="E163" s="3537" t="s">
        <v>1005</v>
      </c>
      <c r="G163" s="2713">
        <f>+H163+I163+J163</f>
        <v>0</v>
      </c>
      <c r="H163" s="2693"/>
      <c r="I163" s="2693"/>
      <c r="J163" s="3315"/>
      <c r="L163" s="3484"/>
      <c r="M163" s="3485"/>
      <c r="N163" s="3485"/>
      <c r="O163" s="3485"/>
      <c r="P163" s="3484"/>
      <c r="Q163" s="3484"/>
      <c r="R163" s="3484"/>
      <c r="S163" s="3484"/>
      <c r="T163" s="3484"/>
      <c r="U163" s="3484"/>
      <c r="V163" s="3484"/>
      <c r="W163" s="3484"/>
    </row>
    <row r="164" spans="1:23">
      <c r="A164" s="563"/>
      <c r="B164" s="4000" t="s">
        <v>34</v>
      </c>
      <c r="C164" s="4001"/>
      <c r="E164" s="3537" t="s">
        <v>1005</v>
      </c>
      <c r="G164" s="2713">
        <f>+H164+I164+J164</f>
        <v>0</v>
      </c>
      <c r="H164" s="2693"/>
      <c r="I164" s="2693"/>
      <c r="J164" s="3315"/>
      <c r="L164" s="3484"/>
      <c r="M164" s="3485"/>
      <c r="N164" s="3485"/>
      <c r="O164" s="3485"/>
      <c r="P164" s="3484"/>
      <c r="Q164" s="3484"/>
      <c r="R164" s="3484"/>
      <c r="S164" s="3484"/>
      <c r="T164" s="3484"/>
      <c r="U164" s="3484"/>
      <c r="V164" s="3484"/>
      <c r="W164" s="3484"/>
    </row>
    <row r="165" spans="1:23" ht="17.25" customHeight="1" thickBot="1">
      <c r="A165" s="563"/>
      <c r="B165" s="3971" t="s">
        <v>1007</v>
      </c>
      <c r="C165" s="3972"/>
      <c r="E165" s="3538" t="s">
        <v>1005</v>
      </c>
      <c r="G165" s="2729">
        <f>SUM(G161:G164)</f>
        <v>0</v>
      </c>
      <c r="H165" s="2730">
        <f>SUM(H161:H164)</f>
        <v>0</v>
      </c>
      <c r="I165" s="2730">
        <f>SUM(I161:I164)</f>
        <v>0</v>
      </c>
      <c r="J165" s="2731">
        <f>SUM(J161:J164)</f>
        <v>0</v>
      </c>
      <c r="L165" s="3484"/>
      <c r="M165" s="3485"/>
      <c r="N165" s="3485"/>
      <c r="O165" s="3485"/>
      <c r="P165" s="3484"/>
      <c r="Q165" s="3484"/>
      <c r="R165" s="3484"/>
      <c r="S165" s="3484"/>
      <c r="T165" s="3484"/>
      <c r="U165" s="3484"/>
      <c r="V165" s="3484"/>
      <c r="W165" s="3484"/>
    </row>
    <row r="166" spans="1:23" ht="17.25" customHeight="1">
      <c r="A166" s="563"/>
      <c r="B166" s="3979" t="s">
        <v>1009</v>
      </c>
      <c r="C166" s="3989"/>
      <c r="E166" s="3539"/>
      <c r="G166" s="3992"/>
      <c r="H166" s="3993"/>
      <c r="I166" s="3993"/>
      <c r="J166" s="3994"/>
      <c r="L166" s="3484"/>
      <c r="M166" s="3485"/>
      <c r="N166" s="3485"/>
      <c r="O166" s="3485"/>
      <c r="P166" s="3484"/>
      <c r="Q166" s="3484"/>
      <c r="R166" s="3484"/>
      <c r="S166" s="3484"/>
      <c r="T166" s="3484"/>
      <c r="U166" s="3484"/>
      <c r="V166" s="3484"/>
      <c r="W166" s="3484"/>
    </row>
    <row r="167" spans="1:23" ht="12" customHeight="1">
      <c r="A167" s="563" t="s">
        <v>1008</v>
      </c>
      <c r="B167" s="3990"/>
      <c r="C167" s="3991"/>
      <c r="E167" s="3539"/>
      <c r="G167" s="3995"/>
      <c r="H167" s="3996"/>
      <c r="I167" s="3996"/>
      <c r="J167" s="3997"/>
      <c r="L167" s="3484"/>
      <c r="M167" s="3485"/>
      <c r="N167" s="3485"/>
      <c r="O167" s="3485"/>
      <c r="P167" s="3484"/>
      <c r="Q167" s="3484"/>
      <c r="R167" s="3484"/>
      <c r="S167" s="3484"/>
      <c r="T167" s="3484"/>
      <c r="U167" s="3484"/>
      <c r="V167" s="3484"/>
      <c r="W167" s="3484"/>
    </row>
    <row r="168" spans="1:23">
      <c r="A168" s="563"/>
      <c r="B168" s="3983" t="s">
        <v>183</v>
      </c>
      <c r="C168" s="3984"/>
      <c r="E168" s="3537" t="s">
        <v>1010</v>
      </c>
      <c r="G168" s="2713">
        <f>+H168+I168+J168</f>
        <v>0</v>
      </c>
      <c r="H168" s="2693"/>
      <c r="I168" s="2693"/>
      <c r="J168" s="3315"/>
      <c r="L168" s="3484"/>
      <c r="M168" s="3485"/>
      <c r="N168" s="3485"/>
      <c r="O168" s="3485"/>
      <c r="P168" s="3484"/>
      <c r="Q168" s="3484"/>
      <c r="R168" s="3484"/>
      <c r="S168" s="3484"/>
      <c r="T168" s="3484"/>
      <c r="U168" s="3484"/>
      <c r="V168" s="3484"/>
      <c r="W168" s="3484"/>
    </row>
    <row r="169" spans="1:23">
      <c r="A169" s="563"/>
      <c r="B169" s="3998" t="s">
        <v>79</v>
      </c>
      <c r="C169" s="3999"/>
      <c r="E169" s="3537" t="s">
        <v>1010</v>
      </c>
      <c r="G169" s="2713">
        <f>+H169+I169+J169</f>
        <v>0</v>
      </c>
      <c r="H169" s="2693"/>
      <c r="I169" s="2693"/>
      <c r="J169" s="3315"/>
      <c r="L169" s="3484"/>
      <c r="M169" s="3485"/>
      <c r="N169" s="3485"/>
      <c r="O169" s="3485"/>
      <c r="P169" s="3484"/>
      <c r="Q169" s="3484"/>
      <c r="R169" s="3484"/>
      <c r="S169" s="3484"/>
      <c r="T169" s="3484"/>
      <c r="U169" s="3484"/>
      <c r="V169" s="3484"/>
      <c r="W169" s="3484"/>
    </row>
    <row r="170" spans="1:23">
      <c r="A170" s="563"/>
      <c r="B170" s="3998" t="s">
        <v>1006</v>
      </c>
      <c r="C170" s="3999"/>
      <c r="E170" s="3537" t="s">
        <v>1010</v>
      </c>
      <c r="G170" s="2713">
        <f>+H170+I170+J170</f>
        <v>0</v>
      </c>
      <c r="H170" s="2693"/>
      <c r="I170" s="2693"/>
      <c r="J170" s="3315"/>
      <c r="L170" s="3484"/>
      <c r="M170" s="3485"/>
      <c r="N170" s="3485"/>
      <c r="O170" s="3485"/>
      <c r="P170" s="3484"/>
      <c r="Q170" s="3484"/>
      <c r="R170" s="3484"/>
      <c r="S170" s="3484"/>
      <c r="T170" s="3484"/>
      <c r="U170" s="3484"/>
      <c r="V170" s="3484"/>
      <c r="W170" s="3484"/>
    </row>
    <row r="171" spans="1:23">
      <c r="A171" s="563"/>
      <c r="B171" s="4000" t="s">
        <v>34</v>
      </c>
      <c r="C171" s="4001"/>
      <c r="E171" s="3537" t="s">
        <v>1010</v>
      </c>
      <c r="G171" s="2713">
        <f>+H171+I171+J171</f>
        <v>0</v>
      </c>
      <c r="H171" s="2693"/>
      <c r="I171" s="2693"/>
      <c r="J171" s="3315"/>
      <c r="L171" s="3484"/>
      <c r="M171" s="3485"/>
      <c r="N171" s="3485"/>
      <c r="O171" s="3485"/>
      <c r="P171" s="3484"/>
      <c r="Q171" s="3484"/>
      <c r="R171" s="3484"/>
      <c r="S171" s="3484"/>
      <c r="T171" s="3484"/>
      <c r="U171" s="3484"/>
      <c r="V171" s="3484"/>
      <c r="W171" s="3484"/>
    </row>
    <row r="172" spans="1:23" ht="17.25" customHeight="1" thickBot="1">
      <c r="A172" s="563"/>
      <c r="B172" s="3977" t="s">
        <v>1011</v>
      </c>
      <c r="C172" s="3978"/>
      <c r="E172" s="3538" t="s">
        <v>1010</v>
      </c>
      <c r="G172" s="2729">
        <f>SUM(G168:G171)</f>
        <v>0</v>
      </c>
      <c r="H172" s="2730">
        <f>SUM(H168:H171)</f>
        <v>0</v>
      </c>
      <c r="I172" s="2730">
        <f>SUM(I168:I171)</f>
        <v>0</v>
      </c>
      <c r="J172" s="2731">
        <f>SUM(J168:J171)</f>
        <v>0</v>
      </c>
      <c r="L172" s="3484"/>
      <c r="M172" s="3485"/>
      <c r="N172" s="3485"/>
      <c r="O172" s="3485"/>
      <c r="P172" s="3484"/>
      <c r="Q172" s="3484"/>
      <c r="R172" s="3484"/>
      <c r="S172" s="3484"/>
      <c r="T172" s="3484"/>
      <c r="U172" s="3484"/>
      <c r="V172" s="3484"/>
      <c r="W172" s="3484"/>
    </row>
    <row r="173" spans="1:23" ht="17.25" customHeight="1">
      <c r="A173" s="563"/>
      <c r="B173" s="3979" t="s">
        <v>1013</v>
      </c>
      <c r="C173" s="3980"/>
      <c r="E173" s="3539"/>
      <c r="G173" s="3466"/>
      <c r="H173" s="3467"/>
      <c r="I173" s="3467"/>
      <c r="J173" s="3468"/>
      <c r="L173" s="3484"/>
      <c r="M173" s="3485"/>
      <c r="N173" s="3485"/>
      <c r="O173" s="3485"/>
      <c r="P173" s="3484"/>
      <c r="Q173" s="3484"/>
      <c r="R173" s="3484"/>
      <c r="S173" s="3484"/>
      <c r="T173" s="3484"/>
      <c r="U173" s="3484"/>
      <c r="V173" s="3484"/>
      <c r="W173" s="3484"/>
    </row>
    <row r="174" spans="1:23">
      <c r="A174" s="563" t="s">
        <v>1012</v>
      </c>
      <c r="B174" s="3981"/>
      <c r="C174" s="3982"/>
      <c r="E174" s="3539"/>
      <c r="G174" s="3469"/>
      <c r="H174" s="3470"/>
      <c r="I174" s="3470"/>
      <c r="J174" s="3471"/>
      <c r="L174" s="3484"/>
      <c r="M174" s="3485"/>
      <c r="N174" s="3485"/>
      <c r="O174" s="3485"/>
      <c r="P174" s="3484"/>
      <c r="Q174" s="3484"/>
      <c r="R174" s="3484"/>
      <c r="S174" s="3484"/>
      <c r="T174" s="3484"/>
      <c r="U174" s="3484"/>
      <c r="V174" s="3484"/>
      <c r="W174" s="3484"/>
    </row>
    <row r="175" spans="1:23" ht="13.5" customHeight="1">
      <c r="A175" s="563"/>
      <c r="B175" s="3983" t="s">
        <v>183</v>
      </c>
      <c r="C175" s="3984"/>
      <c r="E175" s="3537" t="s">
        <v>88</v>
      </c>
      <c r="G175" s="2722">
        <f>+H175+I175+J175</f>
        <v>0</v>
      </c>
      <c r="H175" s="3412"/>
      <c r="I175" s="3412"/>
      <c r="J175" s="3413"/>
      <c r="L175" s="3484"/>
      <c r="M175" s="3485"/>
      <c r="N175" s="3485"/>
      <c r="O175" s="3485"/>
      <c r="P175" s="3484"/>
      <c r="Q175" s="3484"/>
      <c r="R175" s="3484"/>
      <c r="S175" s="3484"/>
      <c r="T175" s="3484"/>
      <c r="U175" s="3484"/>
      <c r="V175" s="3484"/>
      <c r="W175" s="3484"/>
    </row>
    <row r="176" spans="1:23" ht="12.75" customHeight="1">
      <c r="A176" s="563"/>
      <c r="B176" s="3985" t="s">
        <v>79</v>
      </c>
      <c r="C176" s="3986"/>
      <c r="E176" s="3537" t="s">
        <v>88</v>
      </c>
      <c r="G176" s="2722">
        <f>+H176+I176+J176</f>
        <v>0</v>
      </c>
      <c r="H176" s="3412"/>
      <c r="I176" s="3412"/>
      <c r="J176" s="3413"/>
      <c r="L176" s="3484"/>
      <c r="M176" s="3485"/>
      <c r="N176" s="3485"/>
      <c r="O176" s="3485"/>
      <c r="P176" s="3484"/>
      <c r="Q176" s="3484"/>
      <c r="R176" s="3484"/>
      <c r="S176" s="3484"/>
      <c r="T176" s="3484"/>
      <c r="U176" s="3484"/>
      <c r="V176" s="3484"/>
      <c r="W176" s="3484"/>
    </row>
    <row r="177" spans="1:23" ht="12.75" customHeight="1">
      <c r="A177" s="563"/>
      <c r="B177" s="3985" t="s">
        <v>1006</v>
      </c>
      <c r="C177" s="3986"/>
      <c r="E177" s="3537" t="s">
        <v>88</v>
      </c>
      <c r="G177" s="2722">
        <f>+H177+I177+J177</f>
        <v>0</v>
      </c>
      <c r="H177" s="3412"/>
      <c r="I177" s="3412"/>
      <c r="J177" s="3413"/>
      <c r="L177" s="3484"/>
      <c r="M177" s="3485"/>
      <c r="N177" s="3485"/>
      <c r="O177" s="3485"/>
      <c r="P177" s="3484"/>
      <c r="Q177" s="3484"/>
      <c r="R177" s="3484"/>
      <c r="S177" s="3484"/>
      <c r="T177" s="3484"/>
      <c r="U177" s="3484"/>
      <c r="V177" s="3484"/>
      <c r="W177" s="3484"/>
    </row>
    <row r="178" spans="1:23">
      <c r="A178" s="563"/>
      <c r="B178" s="3987" t="s">
        <v>34</v>
      </c>
      <c r="C178" s="3988"/>
      <c r="E178" s="3537" t="s">
        <v>88</v>
      </c>
      <c r="G178" s="2722">
        <f>+H178+I178+J178</f>
        <v>0</v>
      </c>
      <c r="H178" s="3412"/>
      <c r="I178" s="3412"/>
      <c r="J178" s="3413"/>
      <c r="L178" s="3484"/>
      <c r="M178" s="3485"/>
      <c r="N178" s="3485"/>
      <c r="O178" s="3485"/>
      <c r="P178" s="3484"/>
      <c r="Q178" s="3484"/>
      <c r="R178" s="3484"/>
      <c r="S178" s="3484"/>
      <c r="T178" s="3484"/>
      <c r="U178" s="3484"/>
      <c r="V178" s="3484"/>
      <c r="W178" s="3484"/>
    </row>
    <row r="179" spans="1:23" ht="20.25" customHeight="1" thickBot="1">
      <c r="A179" s="563"/>
      <c r="B179" s="3971" t="s">
        <v>583</v>
      </c>
      <c r="C179" s="3972"/>
      <c r="E179" s="3538" t="s">
        <v>88</v>
      </c>
      <c r="G179" s="2723">
        <f>SUM(G175:G178)</f>
        <v>0</v>
      </c>
      <c r="H179" s="2724">
        <f>SUM(H175:H178)</f>
        <v>0</v>
      </c>
      <c r="I179" s="2724">
        <f>SUM(I175:I178)</f>
        <v>0</v>
      </c>
      <c r="J179" s="2725">
        <f>SUM(J175:J178)</f>
        <v>0</v>
      </c>
      <c r="L179" s="3484"/>
      <c r="M179" s="3485"/>
      <c r="N179" s="3485"/>
      <c r="O179" s="3485"/>
      <c r="P179" s="3484"/>
      <c r="Q179" s="3484"/>
      <c r="R179" s="3484"/>
      <c r="S179" s="3484"/>
      <c r="T179" s="3484"/>
      <c r="U179" s="3484"/>
      <c r="V179" s="3484"/>
      <c r="W179" s="3484"/>
    </row>
    <row r="180" spans="1:23" s="3485" customFormat="1" ht="33.75" customHeight="1" thickBot="1">
      <c r="A180" s="583"/>
      <c r="B180" s="584"/>
      <c r="C180" s="584"/>
      <c r="D180" s="3487"/>
      <c r="E180" s="3491"/>
      <c r="F180" s="3487"/>
      <c r="G180" s="232"/>
      <c r="H180" s="232"/>
      <c r="I180" s="232"/>
      <c r="J180" s="232"/>
      <c r="K180" s="3487"/>
      <c r="L180" s="3487"/>
    </row>
    <row r="181" spans="1:23" s="3485" customFormat="1" ht="15.75" thickBot="1">
      <c r="A181" s="563" t="s">
        <v>1014</v>
      </c>
      <c r="B181" s="3973" t="s">
        <v>584</v>
      </c>
      <c r="C181" s="3974"/>
      <c r="D181" s="66"/>
      <c r="E181" s="564" t="s">
        <v>149</v>
      </c>
      <c r="F181" s="66"/>
      <c r="G181" s="2694" t="s">
        <v>84</v>
      </c>
      <c r="H181" s="2695" t="s">
        <v>524</v>
      </c>
      <c r="I181" s="2695" t="s">
        <v>183</v>
      </c>
      <c r="J181" s="2696" t="s">
        <v>96</v>
      </c>
      <c r="K181" s="66"/>
      <c r="L181" s="66"/>
    </row>
    <row r="182" spans="1:23" s="3485" customFormat="1" ht="15">
      <c r="A182" s="563" t="s">
        <v>1015</v>
      </c>
      <c r="B182" s="3975" t="s">
        <v>161</v>
      </c>
      <c r="C182" s="3976"/>
      <c r="D182" s="66"/>
      <c r="E182" s="585"/>
      <c r="F182" s="66"/>
      <c r="G182" s="2711"/>
      <c r="H182" s="2102"/>
      <c r="I182" s="2102"/>
      <c r="J182" s="2712"/>
      <c r="K182" s="66"/>
      <c r="L182" s="66"/>
    </row>
    <row r="183" spans="1:23" s="3485" customFormat="1">
      <c r="A183" s="586"/>
      <c r="B183" s="3975" t="s">
        <v>1016</v>
      </c>
      <c r="C183" s="3976"/>
      <c r="D183" s="66"/>
      <c r="E183" s="587"/>
      <c r="F183" s="66"/>
      <c r="G183" s="3540"/>
      <c r="H183" s="3541"/>
      <c r="I183" s="3541"/>
      <c r="J183" s="3542"/>
      <c r="K183" s="66"/>
      <c r="L183" s="66"/>
    </row>
    <row r="184" spans="1:23" s="3485" customFormat="1">
      <c r="A184" s="586"/>
      <c r="B184" s="3955" t="s">
        <v>585</v>
      </c>
      <c r="C184" s="3956"/>
      <c r="D184" s="66"/>
      <c r="E184" s="587" t="s">
        <v>103</v>
      </c>
      <c r="F184" s="66"/>
      <c r="G184" s="2713">
        <f>+H184+I184+J184</f>
        <v>0</v>
      </c>
      <c r="H184" s="2693"/>
      <c r="I184" s="2693"/>
      <c r="J184" s="3315"/>
      <c r="K184" s="66"/>
      <c r="L184" s="66"/>
    </row>
    <row r="185" spans="1:23" s="3485" customFormat="1">
      <c r="A185" s="586"/>
      <c r="B185" s="3955" t="s">
        <v>1017</v>
      </c>
      <c r="C185" s="3956"/>
      <c r="D185" s="66"/>
      <c r="E185" s="587" t="s">
        <v>103</v>
      </c>
      <c r="F185" s="66"/>
      <c r="G185" s="2713">
        <f t="shared" ref="G185:G206" si="55">+H185+I185+J185</f>
        <v>0</v>
      </c>
      <c r="H185" s="2693"/>
      <c r="I185" s="2693"/>
      <c r="J185" s="3315"/>
      <c r="K185" s="66"/>
      <c r="L185" s="66"/>
    </row>
    <row r="186" spans="1:23" s="3485" customFormat="1">
      <c r="A186" s="586"/>
      <c r="B186" s="3955" t="s">
        <v>2691</v>
      </c>
      <c r="C186" s="3956"/>
      <c r="D186" s="66"/>
      <c r="E186" s="587" t="s">
        <v>1010</v>
      </c>
      <c r="F186" s="66"/>
      <c r="G186" s="2714">
        <f t="shared" si="55"/>
        <v>0</v>
      </c>
      <c r="H186" s="2704">
        <f>SUM(H191:H198,H201:H206)</f>
        <v>0</v>
      </c>
      <c r="I186" s="2704">
        <f>SUM(I191:I198,I201:I206)</f>
        <v>0</v>
      </c>
      <c r="J186" s="2715">
        <f>SUM(J191:J198,J201:J206)</f>
        <v>0</v>
      </c>
      <c r="K186" s="66"/>
      <c r="L186" s="66"/>
    </row>
    <row r="187" spans="1:23" s="3485" customFormat="1">
      <c r="A187" s="586"/>
      <c r="B187" s="3955" t="s">
        <v>586</v>
      </c>
      <c r="C187" s="3956"/>
      <c r="D187" s="66"/>
      <c r="E187" s="587" t="s">
        <v>99</v>
      </c>
      <c r="F187" s="66"/>
      <c r="G187" s="2716" t="str">
        <f>IF(ISERROR(G185/G184),"-",G185/G184)</f>
        <v>-</v>
      </c>
      <c r="H187" s="2705" t="str">
        <f t="shared" ref="H187:J188" si="56">IF(ISERROR(H185/H184),"-",H185/H184)</f>
        <v>-</v>
      </c>
      <c r="I187" s="2705" t="str">
        <f t="shared" si="56"/>
        <v>-</v>
      </c>
      <c r="J187" s="2717" t="str">
        <f t="shared" si="56"/>
        <v>-</v>
      </c>
      <c r="K187" s="66"/>
      <c r="L187" s="66"/>
    </row>
    <row r="188" spans="1:23" s="3485" customFormat="1" ht="13.5" thickBot="1">
      <c r="A188" s="586"/>
      <c r="B188" s="3967" t="s">
        <v>587</v>
      </c>
      <c r="C188" s="3968"/>
      <c r="D188" s="66"/>
      <c r="E188" s="588" t="s">
        <v>1018</v>
      </c>
      <c r="F188" s="66"/>
      <c r="G188" s="2729" t="str">
        <f>IF(ISERROR(G186/G185),"-",G186/G185)</f>
        <v>-</v>
      </c>
      <c r="H188" s="2730" t="str">
        <f t="shared" si="56"/>
        <v>-</v>
      </c>
      <c r="I188" s="2730" t="str">
        <f t="shared" si="56"/>
        <v>-</v>
      </c>
      <c r="J188" s="2731" t="str">
        <f t="shared" si="56"/>
        <v>-</v>
      </c>
      <c r="K188" s="66"/>
      <c r="L188" s="66"/>
    </row>
    <row r="189" spans="1:23" s="3485" customFormat="1">
      <c r="A189" s="586"/>
      <c r="B189" s="3969" t="s">
        <v>1020</v>
      </c>
      <c r="C189" s="3970"/>
      <c r="D189" s="66"/>
      <c r="E189" s="329"/>
      <c r="F189" s="66"/>
      <c r="G189" s="2726"/>
      <c r="H189" s="2727"/>
      <c r="I189" s="2727"/>
      <c r="J189" s="2728"/>
      <c r="K189" s="66"/>
      <c r="L189" s="66"/>
    </row>
    <row r="190" spans="1:23" s="3485" customFormat="1">
      <c r="A190" s="563" t="s">
        <v>1019</v>
      </c>
      <c r="B190" s="3963"/>
      <c r="C190" s="3964"/>
      <c r="D190" s="66"/>
      <c r="E190" s="330"/>
      <c r="F190" s="66"/>
      <c r="G190" s="2718"/>
      <c r="H190" s="2706"/>
      <c r="I190" s="2706"/>
      <c r="J190" s="2719"/>
      <c r="K190" s="66"/>
      <c r="L190" s="66"/>
    </row>
    <row r="191" spans="1:23" s="3485" customFormat="1">
      <c r="A191" s="586"/>
      <c r="B191" s="3955" t="s">
        <v>1021</v>
      </c>
      <c r="C191" s="3956"/>
      <c r="D191" s="66"/>
      <c r="E191" s="587" t="s">
        <v>1010</v>
      </c>
      <c r="F191" s="66"/>
      <c r="G191" s="2713">
        <f>+H191+I191+J191</f>
        <v>0</v>
      </c>
      <c r="H191" s="2693"/>
      <c r="I191" s="2693"/>
      <c r="J191" s="3315"/>
      <c r="K191" s="66"/>
      <c r="L191" s="66"/>
    </row>
    <row r="192" spans="1:23" s="3485" customFormat="1">
      <c r="A192" s="586"/>
      <c r="B192" s="3955" t="s">
        <v>1022</v>
      </c>
      <c r="C192" s="3956"/>
      <c r="D192" s="66"/>
      <c r="E192" s="587" t="s">
        <v>1010</v>
      </c>
      <c r="F192" s="66"/>
      <c r="G192" s="2713">
        <f t="shared" si="55"/>
        <v>0</v>
      </c>
      <c r="H192" s="2693"/>
      <c r="I192" s="2693"/>
      <c r="J192" s="3315"/>
      <c r="K192" s="66"/>
      <c r="L192" s="66"/>
    </row>
    <row r="193" spans="1:14" s="3485" customFormat="1" ht="12" customHeight="1">
      <c r="A193" s="586"/>
      <c r="B193" s="3955" t="s">
        <v>1039</v>
      </c>
      <c r="C193" s="3956"/>
      <c r="D193" s="66"/>
      <c r="E193" s="587" t="s">
        <v>1010</v>
      </c>
      <c r="F193" s="66"/>
      <c r="G193" s="2713">
        <f>+H193+I193+J193</f>
        <v>0</v>
      </c>
      <c r="H193" s="2693"/>
      <c r="I193" s="2693"/>
      <c r="J193" s="3315"/>
      <c r="K193" s="66"/>
      <c r="L193" s="66"/>
    </row>
    <row r="194" spans="1:14" s="3485" customFormat="1">
      <c r="A194" s="586"/>
      <c r="B194" s="3955" t="s">
        <v>1023</v>
      </c>
      <c r="C194" s="3956"/>
      <c r="D194" s="66"/>
      <c r="E194" s="587" t="s">
        <v>1010</v>
      </c>
      <c r="F194" s="66"/>
      <c r="G194" s="2713">
        <f t="shared" si="55"/>
        <v>0</v>
      </c>
      <c r="H194" s="2693"/>
      <c r="I194" s="2693"/>
      <c r="J194" s="3315"/>
      <c r="K194" s="66"/>
      <c r="L194" s="66"/>
    </row>
    <row r="195" spans="1:14" s="3485" customFormat="1" ht="12.75" customHeight="1">
      <c r="A195" s="586"/>
      <c r="B195" s="3955" t="s">
        <v>1024</v>
      </c>
      <c r="C195" s="3956"/>
      <c r="D195" s="66"/>
      <c r="E195" s="587" t="s">
        <v>1010</v>
      </c>
      <c r="F195" s="66"/>
      <c r="G195" s="2713">
        <f t="shared" si="55"/>
        <v>0</v>
      </c>
      <c r="H195" s="2693"/>
      <c r="I195" s="2693"/>
      <c r="J195" s="3315"/>
      <c r="K195" s="66"/>
      <c r="L195" s="66"/>
    </row>
    <row r="196" spans="1:14" s="3485" customFormat="1" ht="12.75" customHeight="1">
      <c r="A196" s="586"/>
      <c r="B196" s="3955" t="s">
        <v>1025</v>
      </c>
      <c r="C196" s="3956"/>
      <c r="D196" s="66"/>
      <c r="E196" s="587" t="s">
        <v>1010</v>
      </c>
      <c r="F196" s="66"/>
      <c r="G196" s="2713">
        <f t="shared" si="55"/>
        <v>0</v>
      </c>
      <c r="H196" s="2693"/>
      <c r="I196" s="2693"/>
      <c r="J196" s="3315"/>
      <c r="K196" s="66"/>
      <c r="L196" s="66"/>
      <c r="N196" s="3543"/>
    </row>
    <row r="197" spans="1:14" s="3485" customFormat="1" ht="12.75" customHeight="1">
      <c r="A197" s="586"/>
      <c r="B197" s="3955" t="s">
        <v>1026</v>
      </c>
      <c r="C197" s="3956"/>
      <c r="D197" s="66"/>
      <c r="E197" s="587" t="s">
        <v>1010</v>
      </c>
      <c r="F197" s="66"/>
      <c r="G197" s="2713">
        <f t="shared" si="55"/>
        <v>0</v>
      </c>
      <c r="H197" s="2693"/>
      <c r="I197" s="2693"/>
      <c r="J197" s="3315"/>
      <c r="K197" s="66"/>
      <c r="L197" s="66"/>
    </row>
    <row r="198" spans="1:14" s="3485" customFormat="1" ht="13.5" customHeight="1" thickBot="1">
      <c r="A198" s="586"/>
      <c r="B198" s="3967" t="s">
        <v>1027</v>
      </c>
      <c r="C198" s="3968"/>
      <c r="D198" s="66"/>
      <c r="E198" s="588" t="s">
        <v>1010</v>
      </c>
      <c r="F198" s="66"/>
      <c r="G198" s="2735">
        <f t="shared" si="55"/>
        <v>0</v>
      </c>
      <c r="H198" s="2693"/>
      <c r="I198" s="2693"/>
      <c r="J198" s="3315"/>
      <c r="K198" s="66"/>
      <c r="L198" s="66"/>
    </row>
    <row r="199" spans="1:14" s="3485" customFormat="1">
      <c r="A199" s="586"/>
      <c r="B199" s="3961" t="s">
        <v>1029</v>
      </c>
      <c r="C199" s="3962"/>
      <c r="D199" s="66"/>
      <c r="E199" s="331"/>
      <c r="F199" s="66"/>
      <c r="G199" s="2732"/>
      <c r="H199" s="2733"/>
      <c r="I199" s="2733"/>
      <c r="J199" s="2734"/>
      <c r="K199" s="66"/>
      <c r="L199" s="66"/>
    </row>
    <row r="200" spans="1:14" s="3485" customFormat="1">
      <c r="A200" s="586" t="s">
        <v>1028</v>
      </c>
      <c r="B200" s="3963"/>
      <c r="C200" s="3964"/>
      <c r="D200" s="66"/>
      <c r="E200" s="330"/>
      <c r="F200" s="66"/>
      <c r="G200" s="2720"/>
      <c r="H200" s="2707"/>
      <c r="I200" s="2707"/>
      <c r="J200" s="2721"/>
      <c r="K200" s="66"/>
      <c r="L200" s="66"/>
    </row>
    <row r="201" spans="1:14" s="3485" customFormat="1">
      <c r="A201" s="586"/>
      <c r="B201" s="3955" t="s">
        <v>1030</v>
      </c>
      <c r="C201" s="3956"/>
      <c r="D201" s="66"/>
      <c r="E201" s="587" t="s">
        <v>1010</v>
      </c>
      <c r="F201" s="66"/>
      <c r="G201" s="2713">
        <f>+H201+I201+J201</f>
        <v>0</v>
      </c>
      <c r="H201" s="2693"/>
      <c r="I201" s="2693"/>
      <c r="J201" s="3315"/>
      <c r="K201" s="66"/>
      <c r="L201" s="66"/>
    </row>
    <row r="202" spans="1:14" s="3485" customFormat="1">
      <c r="A202" s="586"/>
      <c r="B202" s="3955" t="s">
        <v>1031</v>
      </c>
      <c r="C202" s="3956"/>
      <c r="D202" s="66"/>
      <c r="E202" s="587" t="s">
        <v>1010</v>
      </c>
      <c r="F202" s="66"/>
      <c r="G202" s="2713">
        <f t="shared" si="55"/>
        <v>0</v>
      </c>
      <c r="H202" s="2693"/>
      <c r="I202" s="2693"/>
      <c r="J202" s="3315"/>
      <c r="K202" s="66"/>
      <c r="L202" s="66"/>
    </row>
    <row r="203" spans="1:14" s="3485" customFormat="1">
      <c r="A203" s="586"/>
      <c r="B203" s="3955" t="s">
        <v>1032</v>
      </c>
      <c r="C203" s="3956"/>
      <c r="D203" s="66"/>
      <c r="E203" s="587" t="s">
        <v>1010</v>
      </c>
      <c r="F203" s="66"/>
      <c r="G203" s="2713">
        <f t="shared" si="55"/>
        <v>0</v>
      </c>
      <c r="H203" s="2693"/>
      <c r="I203" s="2693"/>
      <c r="J203" s="3315"/>
      <c r="K203" s="66"/>
      <c r="L203" s="66"/>
    </row>
    <row r="204" spans="1:14" s="3485" customFormat="1" ht="12.75" customHeight="1">
      <c r="A204" s="586"/>
      <c r="B204" s="3955" t="s">
        <v>1033</v>
      </c>
      <c r="C204" s="3956"/>
      <c r="D204" s="66"/>
      <c r="E204" s="587" t="s">
        <v>1010</v>
      </c>
      <c r="F204" s="66"/>
      <c r="G204" s="2713">
        <f t="shared" si="55"/>
        <v>0</v>
      </c>
      <c r="H204" s="2693"/>
      <c r="I204" s="2693"/>
      <c r="J204" s="3315"/>
      <c r="K204" s="66"/>
      <c r="L204" s="66"/>
    </row>
    <row r="205" spans="1:14" s="3485" customFormat="1">
      <c r="A205" s="586"/>
      <c r="B205" s="3965" t="s">
        <v>1034</v>
      </c>
      <c r="C205" s="3966"/>
      <c r="D205" s="66"/>
      <c r="E205" s="587" t="s">
        <v>1010</v>
      </c>
      <c r="F205" s="66"/>
      <c r="G205" s="2713">
        <f t="shared" si="55"/>
        <v>0</v>
      </c>
      <c r="H205" s="2693"/>
      <c r="I205" s="2693"/>
      <c r="J205" s="3315"/>
      <c r="K205" s="66"/>
      <c r="L205" s="66"/>
    </row>
    <row r="206" spans="1:14" s="3485" customFormat="1" ht="12.75" customHeight="1">
      <c r="A206" s="586"/>
      <c r="B206" s="3955" t="s">
        <v>1035</v>
      </c>
      <c r="C206" s="3956"/>
      <c r="D206" s="2501"/>
      <c r="E206" s="587" t="s">
        <v>1010</v>
      </c>
      <c r="F206" s="2501"/>
      <c r="G206" s="2713">
        <f t="shared" si="55"/>
        <v>0</v>
      </c>
      <c r="H206" s="2693"/>
      <c r="I206" s="2693"/>
      <c r="J206" s="3315"/>
      <c r="K206" s="66"/>
      <c r="L206" s="66"/>
    </row>
    <row r="207" spans="1:14" s="3485" customFormat="1" ht="15.75" customHeight="1" thickBot="1">
      <c r="A207" s="586"/>
      <c r="B207" s="3957"/>
      <c r="C207" s="3958"/>
      <c r="D207" s="589"/>
      <c r="E207" s="588"/>
      <c r="F207" s="589"/>
      <c r="G207" s="588"/>
      <c r="H207" s="588"/>
      <c r="I207" s="588"/>
      <c r="J207" s="588"/>
      <c r="K207" s="66"/>
      <c r="L207" s="4080" t="s">
        <v>2462</v>
      </c>
      <c r="M207" s="4080"/>
    </row>
    <row r="208" spans="1:14" s="3485" customFormat="1" ht="25.5">
      <c r="A208" s="586" t="s">
        <v>1036</v>
      </c>
      <c r="B208" s="590" t="s">
        <v>539</v>
      </c>
      <c r="C208" s="591" t="s">
        <v>1037</v>
      </c>
      <c r="D208" s="66"/>
      <c r="E208" s="68"/>
      <c r="F208" s="66"/>
      <c r="G208" s="3544"/>
      <c r="H208" s="3545"/>
      <c r="I208" s="3545"/>
      <c r="J208" s="3546"/>
      <c r="K208" s="66"/>
      <c r="L208" s="2226" t="s">
        <v>1037</v>
      </c>
      <c r="M208" s="3547"/>
    </row>
    <row r="209" spans="1:17" s="3485" customFormat="1">
      <c r="A209" s="586"/>
      <c r="B209" s="3465" t="s">
        <v>1038</v>
      </c>
      <c r="C209" s="592" t="s">
        <v>93</v>
      </c>
      <c r="D209" s="66"/>
      <c r="E209" s="587" t="s">
        <v>88</v>
      </c>
      <c r="F209" s="66"/>
      <c r="G209" s="2722"/>
      <c r="H209" s="2693"/>
      <c r="I209" s="2693"/>
      <c r="J209" s="3315"/>
      <c r="K209" s="66"/>
      <c r="L209" s="2226" t="s">
        <v>93</v>
      </c>
      <c r="M209" s="2226" t="s">
        <v>93</v>
      </c>
    </row>
    <row r="210" spans="1:17" s="3485" customFormat="1" ht="12.75" customHeight="1">
      <c r="A210" s="586"/>
      <c r="B210" s="3464" t="s">
        <v>1021</v>
      </c>
      <c r="C210" s="593">
        <v>2500</v>
      </c>
      <c r="D210" s="66"/>
      <c r="E210" s="587" t="s">
        <v>88</v>
      </c>
      <c r="F210" s="66"/>
      <c r="G210" s="2722">
        <f t="shared" ref="G210:G227" si="57">SUM(H210:J210)</f>
        <v>0</v>
      </c>
      <c r="H210" s="2693"/>
      <c r="I210" s="2693"/>
      <c r="J210" s="3315"/>
      <c r="K210" s="66"/>
      <c r="L210" s="3472">
        <v>2500</v>
      </c>
      <c r="M210" s="3648" t="str">
        <f>IF(ISERROR(G210/G$227*$L210),"0",G210/G$227*$L210)</f>
        <v>0</v>
      </c>
      <c r="O210" s="3548"/>
      <c r="P210" s="3548"/>
      <c r="Q210" s="3548"/>
    </row>
    <row r="211" spans="1:17" s="3485" customFormat="1" ht="12.75" customHeight="1">
      <c r="A211" s="586"/>
      <c r="B211" s="3464" t="s">
        <v>1022</v>
      </c>
      <c r="C211" s="593">
        <v>500</v>
      </c>
      <c r="D211" s="66"/>
      <c r="E211" s="587" t="s">
        <v>88</v>
      </c>
      <c r="F211" s="66"/>
      <c r="G211" s="2722">
        <f t="shared" si="57"/>
        <v>0</v>
      </c>
      <c r="H211" s="2693"/>
      <c r="I211" s="2693"/>
      <c r="J211" s="3315"/>
      <c r="K211" s="66"/>
      <c r="L211" s="3472">
        <v>500</v>
      </c>
      <c r="M211" s="3648" t="str">
        <f t="shared" ref="M211:M217" si="58">IF(ISERROR(G211/G$227*$L211),"0",G211/G$227*$L211)</f>
        <v>0</v>
      </c>
      <c r="O211" s="3548"/>
      <c r="P211" s="3548"/>
      <c r="Q211" s="3548"/>
    </row>
    <row r="212" spans="1:17" s="3485" customFormat="1" ht="12.75" customHeight="1">
      <c r="A212" s="586"/>
      <c r="B212" s="3464" t="s">
        <v>1039</v>
      </c>
      <c r="C212" s="593">
        <v>2000</v>
      </c>
      <c r="D212" s="66"/>
      <c r="E212" s="587" t="s">
        <v>88</v>
      </c>
      <c r="F212" s="66"/>
      <c r="G212" s="2722">
        <f t="shared" si="57"/>
        <v>0</v>
      </c>
      <c r="H212" s="2693"/>
      <c r="I212" s="2693"/>
      <c r="J212" s="3315"/>
      <c r="K212" s="66"/>
      <c r="L212" s="3472">
        <v>2000</v>
      </c>
      <c r="M212" s="3648" t="str">
        <f t="shared" si="58"/>
        <v>0</v>
      </c>
      <c r="O212" s="3548"/>
      <c r="P212" s="3548"/>
      <c r="Q212" s="3548"/>
    </row>
    <row r="213" spans="1:17" s="3485" customFormat="1" ht="12.75" customHeight="1">
      <c r="A213" s="586"/>
      <c r="B213" s="3464" t="s">
        <v>1023</v>
      </c>
      <c r="C213" s="593">
        <v>500</v>
      </c>
      <c r="D213" s="66"/>
      <c r="E213" s="587" t="s">
        <v>88</v>
      </c>
      <c r="F213" s="66"/>
      <c r="G213" s="2722">
        <f t="shared" si="57"/>
        <v>0</v>
      </c>
      <c r="H213" s="2693"/>
      <c r="I213" s="2693"/>
      <c r="J213" s="3315"/>
      <c r="K213" s="66"/>
      <c r="L213" s="3472">
        <v>500</v>
      </c>
      <c r="M213" s="3648" t="str">
        <f t="shared" si="58"/>
        <v>0</v>
      </c>
      <c r="O213" s="3548"/>
      <c r="P213" s="3548"/>
      <c r="Q213" s="3548"/>
    </row>
    <row r="214" spans="1:17" s="3485" customFormat="1" ht="12.75" customHeight="1">
      <c r="A214" s="586"/>
      <c r="B214" s="3464" t="s">
        <v>1024</v>
      </c>
      <c r="C214" s="593">
        <v>750</v>
      </c>
      <c r="D214" s="66"/>
      <c r="E214" s="587" t="s">
        <v>88</v>
      </c>
      <c r="F214" s="66"/>
      <c r="G214" s="2722">
        <f t="shared" si="57"/>
        <v>0</v>
      </c>
      <c r="H214" s="2693"/>
      <c r="I214" s="2693"/>
      <c r="J214" s="3315"/>
      <c r="K214" s="66"/>
      <c r="L214" s="3472">
        <v>750</v>
      </c>
      <c r="M214" s="3648" t="str">
        <f t="shared" si="58"/>
        <v>0</v>
      </c>
      <c r="O214" s="3548"/>
      <c r="P214" s="3548"/>
      <c r="Q214" s="3548"/>
    </row>
    <row r="215" spans="1:17" s="3485" customFormat="1" ht="12.75" customHeight="1">
      <c r="A215" s="586"/>
      <c r="B215" s="3464" t="s">
        <v>1025</v>
      </c>
      <c r="C215" s="593">
        <v>250</v>
      </c>
      <c r="D215" s="66"/>
      <c r="E215" s="587" t="s">
        <v>88</v>
      </c>
      <c r="F215" s="66"/>
      <c r="G215" s="2722">
        <f t="shared" si="57"/>
        <v>0</v>
      </c>
      <c r="H215" s="2693"/>
      <c r="I215" s="2693"/>
      <c r="J215" s="3315"/>
      <c r="K215" s="66"/>
      <c r="L215" s="3472">
        <v>250</v>
      </c>
      <c r="M215" s="3648" t="str">
        <f t="shared" si="58"/>
        <v>0</v>
      </c>
      <c r="O215" s="3548"/>
      <c r="P215" s="3548"/>
      <c r="Q215" s="3548"/>
    </row>
    <row r="216" spans="1:17" s="3485" customFormat="1" ht="12.75" customHeight="1">
      <c r="A216" s="586"/>
      <c r="B216" s="3464" t="s">
        <v>1026</v>
      </c>
      <c r="C216" s="593">
        <v>250</v>
      </c>
      <c r="D216" s="66"/>
      <c r="E216" s="587" t="s">
        <v>88</v>
      </c>
      <c r="F216" s="66"/>
      <c r="G216" s="2722">
        <f t="shared" si="57"/>
        <v>0</v>
      </c>
      <c r="H216" s="2693"/>
      <c r="I216" s="2693"/>
      <c r="J216" s="3315"/>
      <c r="K216" s="66"/>
      <c r="L216" s="3472">
        <v>250</v>
      </c>
      <c r="M216" s="3648" t="str">
        <f t="shared" si="58"/>
        <v>0</v>
      </c>
      <c r="O216" s="3548"/>
      <c r="P216" s="3548"/>
      <c r="Q216" s="3548"/>
    </row>
    <row r="217" spans="1:17" s="3485" customFormat="1" ht="12.75" customHeight="1">
      <c r="A217" s="586"/>
      <c r="B217" s="2502" t="s">
        <v>1027</v>
      </c>
      <c r="C217" s="593">
        <v>100</v>
      </c>
      <c r="D217" s="66"/>
      <c r="E217" s="587" t="s">
        <v>88</v>
      </c>
      <c r="F217" s="66"/>
      <c r="G217" s="2722">
        <f t="shared" si="57"/>
        <v>0</v>
      </c>
      <c r="H217" s="2693"/>
      <c r="I217" s="2693"/>
      <c r="J217" s="3315"/>
      <c r="K217" s="66"/>
      <c r="L217" s="3472">
        <v>100</v>
      </c>
      <c r="M217" s="3648" t="str">
        <f t="shared" si="58"/>
        <v>0</v>
      </c>
      <c r="O217" s="3548"/>
      <c r="P217" s="3548"/>
      <c r="Q217" s="3548"/>
    </row>
    <row r="218" spans="1:17" s="3485" customFormat="1" ht="12.75" customHeight="1">
      <c r="A218" s="586"/>
      <c r="B218" s="2502"/>
      <c r="C218" s="3959"/>
      <c r="D218" s="66"/>
      <c r="E218" s="4132"/>
      <c r="F218" s="66"/>
      <c r="G218" s="4134"/>
      <c r="H218" s="4135"/>
      <c r="I218" s="4135"/>
      <c r="J218" s="4136"/>
      <c r="K218" s="66"/>
      <c r="L218" s="4103"/>
      <c r="M218" s="4081"/>
      <c r="O218" s="3548"/>
      <c r="P218" s="3548"/>
      <c r="Q218" s="3548"/>
    </row>
    <row r="219" spans="1:17" s="3485" customFormat="1">
      <c r="A219" s="586" t="s">
        <v>1040</v>
      </c>
      <c r="B219" s="2503" t="s">
        <v>1029</v>
      </c>
      <c r="C219" s="3960"/>
      <c r="D219" s="66"/>
      <c r="E219" s="4133"/>
      <c r="F219" s="66"/>
      <c r="G219" s="4134"/>
      <c r="H219" s="4135"/>
      <c r="I219" s="4135"/>
      <c r="J219" s="4136"/>
      <c r="K219" s="66"/>
      <c r="L219" s="4103"/>
      <c r="M219" s="4082"/>
      <c r="O219" s="3548"/>
      <c r="P219" s="3548"/>
      <c r="Q219" s="3548"/>
    </row>
    <row r="220" spans="1:17" s="3485" customFormat="1" ht="12.75" customHeight="1">
      <c r="A220" s="586"/>
      <c r="B220" s="594" t="s">
        <v>1030</v>
      </c>
      <c r="C220" s="593" t="s">
        <v>1041</v>
      </c>
      <c r="D220" s="66"/>
      <c r="E220" s="587" t="s">
        <v>88</v>
      </c>
      <c r="F220" s="66"/>
      <c r="G220" s="2722">
        <f>SUM(H220:J220)</f>
        <v>0</v>
      </c>
      <c r="H220" s="2693"/>
      <c r="I220" s="2693"/>
      <c r="J220" s="3315"/>
      <c r="K220" s="66"/>
      <c r="L220" s="3472">
        <v>5000</v>
      </c>
      <c r="M220" s="3648" t="str">
        <f t="shared" ref="M220:M226" si="59">IF(ISERROR(G220/G$227*$L220),"0",G220/G$227*$L220)</f>
        <v>0</v>
      </c>
      <c r="O220" s="3548"/>
      <c r="P220" s="3548"/>
      <c r="Q220" s="3548"/>
    </row>
    <row r="221" spans="1:17" s="3485" customFormat="1" ht="12.75" customHeight="1">
      <c r="A221" s="586"/>
      <c r="B221" s="3464" t="s">
        <v>1031</v>
      </c>
      <c r="C221" s="593">
        <v>2500</v>
      </c>
      <c r="D221" s="66"/>
      <c r="E221" s="587" t="s">
        <v>88</v>
      </c>
      <c r="F221" s="66"/>
      <c r="G221" s="2722">
        <f t="shared" si="57"/>
        <v>0</v>
      </c>
      <c r="H221" s="2693"/>
      <c r="I221" s="2693"/>
      <c r="J221" s="3315"/>
      <c r="K221" s="66"/>
      <c r="L221" s="3472">
        <v>2500</v>
      </c>
      <c r="M221" s="3648" t="str">
        <f t="shared" si="59"/>
        <v>0</v>
      </c>
      <c r="O221" s="3548"/>
      <c r="P221" s="3548"/>
      <c r="Q221" s="3548"/>
    </row>
    <row r="222" spans="1:17" s="3485" customFormat="1" ht="12.75" customHeight="1">
      <c r="A222" s="586"/>
      <c r="B222" s="3464" t="s">
        <v>1032</v>
      </c>
      <c r="C222" s="593" t="s">
        <v>1042</v>
      </c>
      <c r="D222" s="66"/>
      <c r="E222" s="587" t="s">
        <v>88</v>
      </c>
      <c r="F222" s="66"/>
      <c r="G222" s="2722">
        <f t="shared" si="57"/>
        <v>0</v>
      </c>
      <c r="H222" s="2693"/>
      <c r="I222" s="2693"/>
      <c r="J222" s="3315"/>
      <c r="K222" s="66"/>
      <c r="L222" s="3472">
        <v>3000</v>
      </c>
      <c r="M222" s="3648" t="str">
        <f t="shared" si="59"/>
        <v>0</v>
      </c>
      <c r="O222" s="3548"/>
      <c r="P222" s="3548"/>
      <c r="Q222" s="3548"/>
    </row>
    <row r="223" spans="1:17" s="3485" customFormat="1" ht="12.75" customHeight="1">
      <c r="A223" s="586"/>
      <c r="B223" s="3464" t="s">
        <v>1033</v>
      </c>
      <c r="C223" s="593">
        <v>2000</v>
      </c>
      <c r="D223" s="66"/>
      <c r="E223" s="587" t="s">
        <v>88</v>
      </c>
      <c r="F223" s="66"/>
      <c r="G223" s="2722">
        <f t="shared" si="57"/>
        <v>0</v>
      </c>
      <c r="H223" s="2693"/>
      <c r="I223" s="2693"/>
      <c r="J223" s="3315"/>
      <c r="K223" s="66"/>
      <c r="L223" s="3472">
        <v>2000</v>
      </c>
      <c r="M223" s="3648" t="str">
        <f t="shared" si="59"/>
        <v>0</v>
      </c>
      <c r="O223" s="3548"/>
      <c r="P223" s="3548"/>
      <c r="Q223" s="3548"/>
    </row>
    <row r="224" spans="1:17" s="3485" customFormat="1" ht="12.75" customHeight="1">
      <c r="A224" s="586"/>
      <c r="B224" s="3464" t="s">
        <v>1034</v>
      </c>
      <c r="C224" s="593">
        <v>750</v>
      </c>
      <c r="D224" s="66"/>
      <c r="E224" s="587" t="s">
        <v>88</v>
      </c>
      <c r="F224" s="66"/>
      <c r="G224" s="2722">
        <f t="shared" si="57"/>
        <v>0</v>
      </c>
      <c r="H224" s="2693"/>
      <c r="I224" s="2693"/>
      <c r="J224" s="3315"/>
      <c r="K224" s="66"/>
      <c r="L224" s="3472">
        <v>750</v>
      </c>
      <c r="M224" s="3648" t="str">
        <f t="shared" si="59"/>
        <v>0</v>
      </c>
      <c r="O224" s="3548"/>
      <c r="P224" s="3548"/>
      <c r="Q224" s="3548"/>
    </row>
    <row r="225" spans="1:23" s="3485" customFormat="1" ht="12.75" customHeight="1">
      <c r="A225" s="586"/>
      <c r="B225" s="3464" t="s">
        <v>1035</v>
      </c>
      <c r="C225" s="593">
        <v>250</v>
      </c>
      <c r="D225" s="66"/>
      <c r="E225" s="587" t="s">
        <v>88</v>
      </c>
      <c r="F225" s="66"/>
      <c r="G225" s="2722">
        <f t="shared" si="57"/>
        <v>0</v>
      </c>
      <c r="H225" s="2693"/>
      <c r="I225" s="2693"/>
      <c r="J225" s="3315"/>
      <c r="K225" s="66"/>
      <c r="L225" s="3472">
        <v>250</v>
      </c>
      <c r="M225" s="3648" t="str">
        <f t="shared" si="59"/>
        <v>0</v>
      </c>
      <c r="O225" s="3548"/>
      <c r="P225" s="3548"/>
      <c r="Q225" s="3548"/>
    </row>
    <row r="226" spans="1:23" s="3485" customFormat="1" ht="12.75" customHeight="1">
      <c r="A226" s="586"/>
      <c r="B226" s="3464" t="s">
        <v>2643</v>
      </c>
      <c r="C226" s="2474">
        <v>100</v>
      </c>
      <c r="D226" s="66"/>
      <c r="E226" s="587" t="s">
        <v>88</v>
      </c>
      <c r="F226" s="66"/>
      <c r="G226" s="2722">
        <f t="shared" si="57"/>
        <v>0</v>
      </c>
      <c r="H226" s="2693"/>
      <c r="I226" s="2693"/>
      <c r="J226" s="3315"/>
      <c r="K226" s="66"/>
      <c r="L226" s="3472">
        <v>100</v>
      </c>
      <c r="M226" s="3648" t="str">
        <f t="shared" si="59"/>
        <v>0</v>
      </c>
      <c r="O226" s="3548"/>
      <c r="P226" s="3548"/>
      <c r="Q226" s="3548"/>
    </row>
    <row r="227" spans="1:23" s="3485" customFormat="1" ht="13.5" thickBot="1">
      <c r="A227" s="586"/>
      <c r="B227" s="595" t="s">
        <v>195</v>
      </c>
      <c r="C227" s="596"/>
      <c r="D227" s="66"/>
      <c r="E227" s="588" t="s">
        <v>88</v>
      </c>
      <c r="F227" s="66"/>
      <c r="G227" s="2723">
        <f t="shared" si="57"/>
        <v>0</v>
      </c>
      <c r="H227" s="2724">
        <f>SUM(H209:H226)</f>
        <v>0</v>
      </c>
      <c r="I227" s="2724">
        <f>SUM(I209:I226)</f>
        <v>0</v>
      </c>
      <c r="J227" s="2725">
        <f>SUM(J209:J226)</f>
        <v>0</v>
      </c>
      <c r="K227" s="66"/>
      <c r="L227" s="3472"/>
      <c r="M227" s="2504">
        <f>SUM(M210:M225)</f>
        <v>0</v>
      </c>
    </row>
    <row r="228" spans="1:23" s="3485" customFormat="1" ht="25.5">
      <c r="A228" s="586"/>
      <c r="B228" s="597" t="s">
        <v>1043</v>
      </c>
      <c r="C228" s="598"/>
      <c r="D228" s="66"/>
      <c r="E228" s="233"/>
      <c r="F228" s="234"/>
      <c r="G228" s="235"/>
      <c r="H228" s="235"/>
      <c r="I228" s="235"/>
      <c r="J228" s="235"/>
      <c r="K228" s="66"/>
      <c r="L228" s="66"/>
      <c r="M228" s="232"/>
      <c r="N228" s="232"/>
      <c r="O228" s="232"/>
    </row>
    <row r="229" spans="1:23" s="3485" customFormat="1" ht="13.5" thickBot="1">
      <c r="A229" s="586"/>
      <c r="B229" s="597"/>
      <c r="C229" s="597"/>
      <c r="D229" s="66"/>
      <c r="E229" s="233"/>
      <c r="F229" s="234"/>
      <c r="G229" s="235"/>
      <c r="H229" s="235"/>
      <c r="I229" s="235"/>
      <c r="J229" s="235"/>
      <c r="K229" s="66"/>
      <c r="L229" s="66"/>
      <c r="M229" s="232"/>
      <c r="N229" s="232"/>
      <c r="O229" s="232"/>
    </row>
    <row r="230" spans="1:23" ht="39" customHeight="1" thickBot="1">
      <c r="A230" s="563" t="s">
        <v>1044</v>
      </c>
      <c r="B230" s="4009" t="s">
        <v>1567</v>
      </c>
      <c r="C230" s="4010"/>
      <c r="D230" s="66"/>
      <c r="E230" s="599" t="s">
        <v>149</v>
      </c>
      <c r="F230" s="66"/>
      <c r="G230" s="2694" t="s">
        <v>84</v>
      </c>
      <c r="H230" s="2695" t="s">
        <v>524</v>
      </c>
      <c r="I230" s="2695" t="s">
        <v>183</v>
      </c>
      <c r="J230" s="2696" t="s">
        <v>96</v>
      </c>
      <c r="K230" s="567"/>
      <c r="L230" s="2227"/>
      <c r="M230" s="2228">
        <v>2014</v>
      </c>
      <c r="N230" s="2228">
        <v>2015</v>
      </c>
      <c r="O230" s="2228">
        <v>2016</v>
      </c>
      <c r="P230" s="2228">
        <v>2017</v>
      </c>
      <c r="Q230" s="2228">
        <v>2018</v>
      </c>
      <c r="R230" s="2228">
        <v>2019</v>
      </c>
      <c r="S230" s="2228">
        <v>2020</v>
      </c>
      <c r="T230" s="2228">
        <v>2021</v>
      </c>
      <c r="U230" s="3484"/>
      <c r="V230" s="3484"/>
      <c r="W230" s="3484"/>
    </row>
    <row r="231" spans="1:23" ht="34.5" customHeight="1">
      <c r="A231" s="571" t="s">
        <v>1045</v>
      </c>
      <c r="B231" s="4120" t="s">
        <v>1046</v>
      </c>
      <c r="C231" s="4121"/>
      <c r="D231" s="66"/>
      <c r="E231" s="600"/>
      <c r="F231" s="66"/>
      <c r="G231" s="3540"/>
      <c r="H231" s="3541"/>
      <c r="I231" s="3541"/>
      <c r="J231" s="3542"/>
      <c r="K231" s="66"/>
      <c r="L231" s="2229" t="s">
        <v>2463</v>
      </c>
      <c r="M231" s="2230">
        <v>1.799662171453283E-2</v>
      </c>
      <c r="N231" s="2230">
        <f>M231*(1-$M$233)</f>
        <v>1.7096790628806188E-2</v>
      </c>
      <c r="O231" s="2230">
        <f t="shared" ref="O231:T232" si="60">N231*(1-$M$233)</f>
        <v>1.6241951097365877E-2</v>
      </c>
      <c r="P231" s="2230">
        <f t="shared" si="60"/>
        <v>1.5429853542497582E-2</v>
      </c>
      <c r="Q231" s="2230">
        <f t="shared" si="60"/>
        <v>1.4658360865372703E-2</v>
      </c>
      <c r="R231" s="2230">
        <f t="shared" si="60"/>
        <v>1.3925442822104067E-2</v>
      </c>
      <c r="S231" s="2230">
        <f t="shared" si="60"/>
        <v>1.3229170680998863E-2</v>
      </c>
      <c r="T231" s="2230">
        <f t="shared" si="60"/>
        <v>1.256771214694892E-2</v>
      </c>
      <c r="U231" s="3484"/>
      <c r="V231" s="3484"/>
      <c r="W231" s="3484"/>
    </row>
    <row r="232" spans="1:23" ht="25.5">
      <c r="A232" s="571"/>
      <c r="B232" s="4122" t="s">
        <v>1047</v>
      </c>
      <c r="C232" s="4123"/>
      <c r="D232" s="66"/>
      <c r="E232" s="587" t="s">
        <v>103</v>
      </c>
      <c r="F232" s="66"/>
      <c r="G232" s="2697">
        <f>SUM(H232:J232)</f>
        <v>0</v>
      </c>
      <c r="H232" s="2693"/>
      <c r="I232" s="2693"/>
      <c r="J232" s="3315"/>
      <c r="K232" s="66"/>
      <c r="L232" s="2229" t="s">
        <v>2464</v>
      </c>
      <c r="M232" s="2505">
        <v>4.6404968073879909</v>
      </c>
      <c r="N232" s="2505">
        <f>M232*(1-$M$233)</f>
        <v>4.408471967018591</v>
      </c>
      <c r="O232" s="2505">
        <f t="shared" si="60"/>
        <v>4.1880483686676611</v>
      </c>
      <c r="P232" s="2505">
        <f t="shared" si="60"/>
        <v>3.9786459502342777</v>
      </c>
      <c r="Q232" s="2505">
        <f t="shared" si="60"/>
        <v>3.7797136527225637</v>
      </c>
      <c r="R232" s="2505">
        <f t="shared" si="60"/>
        <v>3.5907279700864354</v>
      </c>
      <c r="S232" s="2505">
        <f t="shared" si="60"/>
        <v>3.4111915715821133</v>
      </c>
      <c r="T232" s="2505">
        <f t="shared" si="60"/>
        <v>3.2406319930030074</v>
      </c>
      <c r="U232" s="3484"/>
      <c r="V232" s="3484"/>
      <c r="W232" s="3484"/>
    </row>
    <row r="233" spans="1:23">
      <c r="A233" s="571"/>
      <c r="B233" s="4118" t="s">
        <v>1048</v>
      </c>
      <c r="C233" s="4119"/>
      <c r="D233" s="66"/>
      <c r="E233" s="587" t="s">
        <v>103</v>
      </c>
      <c r="F233" s="66"/>
      <c r="G233" s="2697">
        <f>SUM(H233:J233)</f>
        <v>0</v>
      </c>
      <c r="H233" s="2693"/>
      <c r="I233" s="2693"/>
      <c r="J233" s="3315"/>
      <c r="K233" s="66"/>
      <c r="L233" s="2229" t="s">
        <v>2465</v>
      </c>
      <c r="M233" s="2506">
        <v>0.05</v>
      </c>
      <c r="N233" s="2231"/>
      <c r="O233" s="2231"/>
      <c r="P233" s="2231"/>
      <c r="Q233" s="2231"/>
      <c r="R233" s="2231"/>
      <c r="S233" s="2231"/>
      <c r="T233" s="2231"/>
      <c r="U233" s="3484"/>
      <c r="V233" s="3484"/>
      <c r="W233" s="3484"/>
    </row>
    <row r="234" spans="1:23">
      <c r="A234" s="571"/>
      <c r="B234" s="4118" t="s">
        <v>1049</v>
      </c>
      <c r="C234" s="4119"/>
      <c r="D234" s="66"/>
      <c r="E234" s="587" t="s">
        <v>103</v>
      </c>
      <c r="F234" s="66"/>
      <c r="G234" s="2697">
        <f>SUM(H234:J234)</f>
        <v>0</v>
      </c>
      <c r="H234" s="2693"/>
      <c r="I234" s="2693"/>
      <c r="J234" s="3315"/>
      <c r="K234" s="66"/>
      <c r="L234" s="66"/>
      <c r="M234" s="66"/>
      <c r="N234" s="3484"/>
      <c r="O234" s="3484"/>
      <c r="P234" s="3484"/>
      <c r="Q234" s="3484"/>
      <c r="R234" s="3484"/>
      <c r="S234" s="3484"/>
      <c r="T234" s="3484"/>
      <c r="U234" s="3484"/>
      <c r="V234" s="3484"/>
      <c r="W234" s="3484"/>
    </row>
    <row r="235" spans="1:23" ht="13.5" thickBot="1">
      <c r="A235" s="571"/>
      <c r="B235" s="4124" t="s">
        <v>1050</v>
      </c>
      <c r="C235" s="4125"/>
      <c r="D235" s="66"/>
      <c r="E235" s="588" t="s">
        <v>103</v>
      </c>
      <c r="F235" s="234"/>
      <c r="G235" s="2697">
        <f>SUM(H235:J235)</f>
        <v>0</v>
      </c>
      <c r="H235" s="2692">
        <f>SUM(H232:H234)</f>
        <v>0</v>
      </c>
      <c r="I235" s="2692">
        <f>SUM(I232:I234)</f>
        <v>0</v>
      </c>
      <c r="J235" s="2698">
        <f>SUM(J232:J234)</f>
        <v>0</v>
      </c>
      <c r="K235" s="66"/>
      <c r="L235" s="2227"/>
      <c r="M235" s="2228">
        <f>HLOOKUP('[9]Universal data'!$C$10,$M$230:$T$232,1)</f>
        <v>2015</v>
      </c>
      <c r="N235" s="3484"/>
      <c r="O235" s="3484"/>
      <c r="P235" s="3484"/>
      <c r="Q235" s="3484"/>
      <c r="R235" s="3484"/>
      <c r="S235" s="3484"/>
      <c r="T235" s="3484"/>
      <c r="U235" s="3484"/>
      <c r="V235" s="3484"/>
      <c r="W235" s="3484"/>
    </row>
    <row r="236" spans="1:23" ht="38.25">
      <c r="A236" s="571"/>
      <c r="B236" s="4126" t="s">
        <v>539</v>
      </c>
      <c r="C236" s="4127"/>
      <c r="D236" s="66"/>
      <c r="E236" s="332"/>
      <c r="F236" s="234"/>
      <c r="G236" s="2709"/>
      <c r="H236" s="2708"/>
      <c r="I236" s="2708"/>
      <c r="J236" s="2710"/>
      <c r="K236" s="66"/>
      <c r="L236" s="2229" t="s">
        <v>2463</v>
      </c>
      <c r="M236" s="2230">
        <f>HLOOKUP('[9]Universal data'!$C$10,$M$230:$T$232,2)</f>
        <v>1.7096790628806188E-2</v>
      </c>
      <c r="N236" s="2232"/>
      <c r="O236" s="2232"/>
      <c r="P236" s="2232"/>
      <c r="Q236" s="2232"/>
      <c r="R236" s="2232"/>
      <c r="S236" s="2232"/>
      <c r="T236" s="2232"/>
      <c r="U236" s="3484"/>
      <c r="V236" s="3484"/>
      <c r="W236" s="3484"/>
    </row>
    <row r="237" spans="1:23" ht="25.5">
      <c r="A237" s="571" t="s">
        <v>1051</v>
      </c>
      <c r="B237" s="4128"/>
      <c r="C237" s="4129"/>
      <c r="D237" s="66"/>
      <c r="E237" s="333"/>
      <c r="F237" s="234"/>
      <c r="G237" s="2709"/>
      <c r="H237" s="2708"/>
      <c r="I237" s="2708"/>
      <c r="J237" s="2710"/>
      <c r="K237" s="66"/>
      <c r="L237" s="2229" t="s">
        <v>2464</v>
      </c>
      <c r="M237" s="2505">
        <f>HLOOKUP('[9]Universal data'!$C$10,$M$230:$T$232,3)</f>
        <v>4.408471967018591</v>
      </c>
      <c r="N237" s="2232"/>
      <c r="O237" s="2232"/>
      <c r="P237" s="2232"/>
      <c r="Q237" s="2232"/>
      <c r="R237" s="2232"/>
      <c r="S237" s="2232"/>
      <c r="T237" s="2232"/>
      <c r="U237" s="3484"/>
      <c r="V237" s="3484"/>
      <c r="W237" s="3484"/>
    </row>
    <row r="238" spans="1:23">
      <c r="A238" s="571"/>
      <c r="B238" s="4116" t="s">
        <v>1047</v>
      </c>
      <c r="C238" s="4117"/>
      <c r="D238" s="66"/>
      <c r="E238" s="587" t="s">
        <v>88</v>
      </c>
      <c r="F238" s="66"/>
      <c r="G238" s="2699">
        <f>SUM(H238:J238)</f>
        <v>0</v>
      </c>
      <c r="H238" s="3549"/>
      <c r="I238" s="3549"/>
      <c r="J238" s="3550"/>
      <c r="K238" s="66"/>
      <c r="L238" s="66"/>
      <c r="M238" s="66"/>
      <c r="N238" s="3484"/>
      <c r="O238" s="3484"/>
      <c r="P238" s="3484"/>
      <c r="Q238" s="3484"/>
      <c r="R238" s="3484"/>
      <c r="S238" s="3484"/>
      <c r="T238" s="3484"/>
      <c r="U238" s="3484"/>
      <c r="V238" s="3484"/>
      <c r="W238" s="3484"/>
    </row>
    <row r="239" spans="1:23">
      <c r="A239" s="571"/>
      <c r="B239" s="4118" t="s">
        <v>1048</v>
      </c>
      <c r="C239" s="4119"/>
      <c r="D239" s="66"/>
      <c r="E239" s="587" t="s">
        <v>88</v>
      </c>
      <c r="F239" s="66"/>
      <c r="G239" s="2699">
        <f>SUM(H239:J239)</f>
        <v>0</v>
      </c>
      <c r="H239" s="3549"/>
      <c r="I239" s="3549"/>
      <c r="J239" s="3550"/>
      <c r="K239" s="66"/>
      <c r="L239" s="66"/>
      <c r="M239" s="66"/>
      <c r="N239" s="3484"/>
      <c r="O239" s="3484"/>
      <c r="P239" s="3484"/>
      <c r="Q239" s="3484"/>
      <c r="R239" s="3484"/>
      <c r="S239" s="3484"/>
      <c r="T239" s="3484"/>
      <c r="U239" s="3484"/>
      <c r="V239" s="3484"/>
      <c r="W239" s="3484"/>
    </row>
    <row r="240" spans="1:23">
      <c r="A240" s="571"/>
      <c r="B240" s="4118" t="s">
        <v>1049</v>
      </c>
      <c r="C240" s="4119"/>
      <c r="D240" s="66"/>
      <c r="E240" s="587" t="s">
        <v>88</v>
      </c>
      <c r="F240" s="66"/>
      <c r="G240" s="2699">
        <f>SUM(H240:J240)</f>
        <v>0</v>
      </c>
      <c r="H240" s="3549"/>
      <c r="I240" s="3549"/>
      <c r="J240" s="3550"/>
      <c r="K240" s="66"/>
      <c r="L240" s="66"/>
      <c r="M240" s="66"/>
      <c r="N240" s="3484"/>
      <c r="O240" s="3484"/>
      <c r="P240" s="3484"/>
      <c r="Q240" s="3551"/>
      <c r="R240" s="3484"/>
      <c r="S240" s="3484"/>
      <c r="T240" s="3484"/>
      <c r="U240" s="3484"/>
      <c r="V240" s="3484"/>
      <c r="W240" s="3484"/>
    </row>
    <row r="241" spans="1:23" ht="19.5" customHeight="1" thickBot="1">
      <c r="A241" s="571"/>
      <c r="B241" s="2507" t="s">
        <v>1052</v>
      </c>
      <c r="C241" s="2508"/>
      <c r="D241" s="66"/>
      <c r="E241" s="588" t="s">
        <v>88</v>
      </c>
      <c r="F241" s="66"/>
      <c r="G241" s="3473">
        <f>SUM(H241:J241)</f>
        <v>0</v>
      </c>
      <c r="H241" s="3552">
        <f>SUM(H238:H240)</f>
        <v>0</v>
      </c>
      <c r="I241" s="3552">
        <f>SUM(I238:I240)</f>
        <v>0</v>
      </c>
      <c r="J241" s="3553">
        <f>SUM(J238:J240)</f>
        <v>0</v>
      </c>
      <c r="K241" s="66"/>
      <c r="L241" s="66"/>
      <c r="M241" s="66"/>
      <c r="N241" s="3484"/>
      <c r="O241" s="3484"/>
      <c r="P241" s="3484"/>
      <c r="Q241" s="3551"/>
      <c r="R241" s="3484"/>
      <c r="S241" s="3484"/>
      <c r="T241" s="3484"/>
      <c r="U241" s="3484"/>
      <c r="V241" s="3484"/>
      <c r="W241" s="3484"/>
    </row>
    <row r="242" spans="1:23" s="3485" customFormat="1" ht="19.5" customHeight="1">
      <c r="A242" s="586"/>
      <c r="B242" s="584"/>
      <c r="C242" s="584"/>
      <c r="D242" s="66"/>
      <c r="E242" s="2163"/>
      <c r="F242" s="66"/>
      <c r="G242" s="2166"/>
      <c r="H242" s="2164"/>
      <c r="I242" s="2164"/>
      <c r="J242" s="2164"/>
      <c r="K242" s="66"/>
      <c r="L242" s="66"/>
      <c r="M242" s="66"/>
      <c r="Q242" s="3554"/>
    </row>
    <row r="243" spans="1:23" s="3485" customFormat="1" ht="19.5" customHeight="1">
      <c r="A243" s="586"/>
      <c r="B243" s="584"/>
      <c r="C243" s="584"/>
      <c r="D243" s="66"/>
      <c r="E243" s="2165" t="s">
        <v>100</v>
      </c>
      <c r="F243" s="66"/>
      <c r="G243" s="2166" t="str">
        <f>IF(G267=(+$G$241+$G$227+$G$179+$G$114+$G$93+$G$41+$G$29),"ok","error")</f>
        <v>ok</v>
      </c>
      <c r="H243" s="3448"/>
      <c r="I243" s="2164"/>
      <c r="J243" s="2164"/>
      <c r="K243" s="66"/>
      <c r="L243" s="66"/>
      <c r="M243" s="66"/>
      <c r="P243" s="2546"/>
      <c r="Q243" s="3554"/>
    </row>
    <row r="244" spans="1:23" s="3485" customFormat="1" ht="19.5" customHeight="1">
      <c r="A244" s="586"/>
      <c r="B244" s="584"/>
      <c r="C244" s="584"/>
      <c r="D244" s="66"/>
      <c r="E244" s="2165"/>
      <c r="F244" s="66"/>
      <c r="G244" s="2166"/>
      <c r="H244" s="2164"/>
      <c r="I244" s="2164"/>
      <c r="J244" s="2164"/>
      <c r="K244" s="66"/>
      <c r="L244" s="66"/>
      <c r="M244" s="66"/>
    </row>
    <row r="245" spans="1:23" ht="17.25" customHeight="1">
      <c r="A245" s="601"/>
      <c r="B245" s="69" t="s">
        <v>2475</v>
      </c>
      <c r="C245" s="66"/>
      <c r="E245" s="3555"/>
      <c r="G245" s="2102" t="s">
        <v>84</v>
      </c>
      <c r="H245" s="2102" t="s">
        <v>524</v>
      </c>
      <c r="I245" s="2102" t="s">
        <v>183</v>
      </c>
      <c r="J245" s="2102" t="s">
        <v>96</v>
      </c>
      <c r="L245" s="3484"/>
      <c r="M245" s="602"/>
      <c r="N245" s="602"/>
      <c r="O245" s="602"/>
      <c r="P245" s="3484"/>
      <c r="Q245" s="3484"/>
      <c r="R245" s="3484"/>
      <c r="S245" s="3484"/>
      <c r="T245" s="3484"/>
      <c r="U245" s="3484"/>
      <c r="V245" s="3484"/>
      <c r="W245" s="3484"/>
    </row>
    <row r="246" spans="1:23" ht="17.25" customHeight="1">
      <c r="A246" s="601"/>
      <c r="B246" s="4105" t="s">
        <v>2689</v>
      </c>
      <c r="C246" s="4105"/>
      <c r="E246" s="2235" t="s">
        <v>88</v>
      </c>
      <c r="G246" s="2509">
        <f>SUM(H246:J246)</f>
        <v>0</v>
      </c>
      <c r="H246" s="2509">
        <f>(M15*$M$246*$M$247)/1000000</f>
        <v>0</v>
      </c>
      <c r="I246" s="2509">
        <f>(N15*$M$246*$M$247)/1000000</f>
        <v>0</v>
      </c>
      <c r="J246" s="2509">
        <f>(O15*$M$246*$M$247)/1000000</f>
        <v>0</v>
      </c>
      <c r="L246" s="3556" t="s">
        <v>2467</v>
      </c>
      <c r="M246" s="2510">
        <v>0.03</v>
      </c>
      <c r="N246" s="3484"/>
      <c r="O246" s="602"/>
      <c r="P246" s="3484"/>
      <c r="Q246" s="3484"/>
      <c r="R246" s="3484"/>
      <c r="S246" s="3484"/>
      <c r="T246" s="3484"/>
      <c r="U246" s="3484"/>
      <c r="V246" s="3484"/>
      <c r="W246" s="3484"/>
    </row>
    <row r="247" spans="1:23" ht="17.25" customHeight="1">
      <c r="A247" s="601"/>
      <c r="B247" s="4105" t="s">
        <v>2690</v>
      </c>
      <c r="C247" s="4105"/>
      <c r="E247" s="2235" t="s">
        <v>88</v>
      </c>
      <c r="G247" s="2509">
        <f>SUM(H247:J247)</f>
        <v>0</v>
      </c>
      <c r="H247" s="2509">
        <f>(H184*$M$236*$M$237*$M$227)/1000000</f>
        <v>0</v>
      </c>
      <c r="I247" s="2509">
        <f>(I184*$M$236*$M$237*$M$227)/1000000</f>
        <v>0</v>
      </c>
      <c r="J247" s="2509">
        <f>(J184*$M$236*$M$237*$M$227)/1000000</f>
        <v>0</v>
      </c>
      <c r="L247" s="3556" t="s">
        <v>2466</v>
      </c>
      <c r="M247" s="2234">
        <v>80</v>
      </c>
      <c r="N247" s="2511"/>
      <c r="O247" s="602"/>
      <c r="P247" s="3484"/>
      <c r="Q247" s="3484"/>
      <c r="R247" s="3484"/>
      <c r="S247" s="3484"/>
      <c r="T247" s="3484"/>
      <c r="U247" s="3484"/>
      <c r="V247" s="3484"/>
      <c r="W247" s="3484"/>
    </row>
    <row r="248" spans="1:23" ht="17.25" customHeight="1">
      <c r="A248" s="601"/>
      <c r="B248" s="4105" t="s">
        <v>2469</v>
      </c>
      <c r="C248" s="4105"/>
      <c r="E248" s="2235" t="s">
        <v>88</v>
      </c>
      <c r="G248" s="2512">
        <f>SUM(G246:G247)</f>
        <v>0</v>
      </c>
      <c r="H248" s="2509">
        <f>SUM(H246:H247)</f>
        <v>0</v>
      </c>
      <c r="I248" s="2509">
        <f>SUM(I246:I247)</f>
        <v>0</v>
      </c>
      <c r="J248" s="2509">
        <f>SUM(J246:J247)</f>
        <v>0</v>
      </c>
      <c r="L248" s="2233" t="s">
        <v>2468</v>
      </c>
      <c r="M248" s="602"/>
      <c r="N248" s="602"/>
      <c r="O248" s="602"/>
      <c r="P248" s="3484"/>
      <c r="Q248" s="3484"/>
      <c r="R248" s="3484"/>
      <c r="S248" s="3484"/>
      <c r="T248" s="3484"/>
      <c r="U248" s="3484"/>
      <c r="V248" s="3484"/>
      <c r="W248" s="3484"/>
    </row>
    <row r="249" spans="1:23" ht="17.25" customHeight="1">
      <c r="A249" s="601"/>
      <c r="B249" s="4105" t="s">
        <v>2470</v>
      </c>
      <c r="C249" s="4105"/>
      <c r="E249" s="2235" t="s">
        <v>88</v>
      </c>
      <c r="G249" s="2512">
        <f>SUM(G227,G41)</f>
        <v>0</v>
      </c>
      <c r="H249" s="2512">
        <f>SUM(H227,H41)</f>
        <v>0</v>
      </c>
      <c r="I249" s="2512">
        <f>SUM(I227,I41)</f>
        <v>0</v>
      </c>
      <c r="J249" s="2512">
        <f>SUM(J227,J41)</f>
        <v>0</v>
      </c>
      <c r="M249" s="602"/>
      <c r="N249" s="602"/>
      <c r="O249" s="602"/>
      <c r="P249" s="3484"/>
      <c r="Q249" s="3484"/>
      <c r="R249" s="3484"/>
      <c r="S249" s="3484"/>
      <c r="T249" s="3484"/>
      <c r="U249" s="3484"/>
      <c r="V249" s="3484"/>
      <c r="W249" s="3484"/>
    </row>
    <row r="250" spans="1:23" ht="20.25" customHeight="1">
      <c r="A250" s="601"/>
      <c r="B250" s="4105" t="s">
        <v>2471</v>
      </c>
      <c r="C250" s="4105"/>
      <c r="E250" s="2235" t="s">
        <v>88</v>
      </c>
      <c r="G250" s="2512">
        <f>SUM(H250:J250)</f>
        <v>0</v>
      </c>
      <c r="H250" s="2512">
        <f>IF(H249&gt;H248,H248-H249,0)</f>
        <v>0</v>
      </c>
      <c r="I250" s="2512">
        <f>IF(I249&gt;I248,I248-I249,0)</f>
        <v>0</v>
      </c>
      <c r="J250" s="2512">
        <f>IF(J249&gt;J248,J248-J249,0)</f>
        <v>0</v>
      </c>
      <c r="M250" s="602"/>
      <c r="N250" s="602"/>
      <c r="O250" s="602"/>
      <c r="P250" s="3484"/>
      <c r="Q250" s="3484"/>
      <c r="R250" s="3484"/>
      <c r="S250" s="3484"/>
      <c r="T250" s="3484"/>
      <c r="U250" s="3484"/>
      <c r="V250" s="3484"/>
      <c r="W250" s="3484"/>
    </row>
    <row r="251" spans="1:23" ht="20.25" customHeight="1">
      <c r="A251" s="601"/>
      <c r="C251" s="66"/>
      <c r="E251" s="3555"/>
      <c r="G251" s="602"/>
      <c r="H251" s="602"/>
      <c r="I251" s="602"/>
      <c r="J251" s="602"/>
      <c r="M251" s="602"/>
      <c r="N251" s="602"/>
      <c r="O251" s="602"/>
      <c r="P251" s="3484"/>
      <c r="Q251" s="3484"/>
      <c r="R251" s="3484"/>
      <c r="S251" s="3484"/>
      <c r="T251" s="3484"/>
      <c r="U251" s="3484"/>
      <c r="V251" s="3484"/>
      <c r="W251" s="3484"/>
    </row>
    <row r="252" spans="1:23" s="3558" customFormat="1" ht="19.5">
      <c r="A252" s="3557"/>
      <c r="B252" s="69" t="s">
        <v>588</v>
      </c>
      <c r="C252" s="48"/>
      <c r="E252" s="48"/>
      <c r="G252" s="3559"/>
      <c r="H252" s="4104" t="s">
        <v>589</v>
      </c>
      <c r="I252" s="4104"/>
      <c r="J252" s="4104"/>
      <c r="K252" s="2139"/>
      <c r="L252" s="2139"/>
      <c r="O252" s="602"/>
      <c r="Q252" s="3484"/>
    </row>
    <row r="253" spans="1:23" s="3558" customFormat="1" ht="30" customHeight="1">
      <c r="A253" s="3557"/>
      <c r="B253" s="4130"/>
      <c r="C253" s="4131"/>
      <c r="D253" s="3560"/>
      <c r="E253" s="2121" t="s">
        <v>78</v>
      </c>
      <c r="F253" s="3560"/>
      <c r="G253" s="2513" t="s">
        <v>88</v>
      </c>
      <c r="H253" s="2094" t="s">
        <v>684</v>
      </c>
      <c r="I253" s="2094" t="s">
        <v>685</v>
      </c>
      <c r="J253" s="2094" t="s">
        <v>9</v>
      </c>
      <c r="K253" s="2136"/>
      <c r="L253" s="2136"/>
      <c r="O253" s="602"/>
    </row>
    <row r="254" spans="1:23" s="3558" customFormat="1" ht="13.5" customHeight="1">
      <c r="A254" s="3557"/>
      <c r="B254" s="3561" t="s">
        <v>590</v>
      </c>
      <c r="C254" s="3561" t="s">
        <v>6</v>
      </c>
      <c r="D254" s="3562"/>
      <c r="E254" s="3563" t="s">
        <v>88</v>
      </c>
      <c r="F254" s="3562"/>
      <c r="G254" s="3412"/>
      <c r="H254" s="3564"/>
      <c r="I254" s="3564"/>
      <c r="J254" s="3564"/>
      <c r="K254" s="3558" t="str">
        <f>IF((ROUND(SUM(H254:J254),3)=ROUND(100%,3)),"OK", "Error")</f>
        <v>Error</v>
      </c>
      <c r="L254" s="2137"/>
      <c r="O254" s="602"/>
    </row>
    <row r="255" spans="1:23" s="3558" customFormat="1">
      <c r="A255" s="3557"/>
      <c r="B255" s="2514" t="s">
        <v>590</v>
      </c>
      <c r="C255" s="3561" t="s">
        <v>32</v>
      </c>
      <c r="D255" s="3562"/>
      <c r="E255" s="3563" t="s">
        <v>88</v>
      </c>
      <c r="F255" s="3562"/>
      <c r="G255" s="3412"/>
      <c r="H255" s="3564"/>
      <c r="I255" s="3564"/>
      <c r="J255" s="3564"/>
      <c r="K255" s="3558" t="str">
        <f t="shared" ref="K255:K262" si="61">IF((ROUND(SUM(H255:J255),3)=ROUND(100%,3)),"OK", "Error")</f>
        <v>Error</v>
      </c>
      <c r="L255" s="3565"/>
    </row>
    <row r="256" spans="1:23" s="3558" customFormat="1">
      <c r="A256" s="3557"/>
      <c r="B256" s="2514" t="s">
        <v>590</v>
      </c>
      <c r="C256" s="3561" t="s">
        <v>34</v>
      </c>
      <c r="D256" s="3562"/>
      <c r="E256" s="3563" t="s">
        <v>88</v>
      </c>
      <c r="F256" s="3562"/>
      <c r="G256" s="3412"/>
      <c r="H256" s="3564"/>
      <c r="I256" s="3564"/>
      <c r="J256" s="3564"/>
      <c r="K256" s="3558" t="str">
        <f t="shared" si="61"/>
        <v>Error</v>
      </c>
      <c r="L256" s="3565"/>
    </row>
    <row r="257" spans="1:12" s="3558" customFormat="1">
      <c r="A257" s="3557"/>
      <c r="B257" s="2514" t="s">
        <v>590</v>
      </c>
      <c r="C257" s="3561" t="s">
        <v>36</v>
      </c>
      <c r="D257" s="3562"/>
      <c r="E257" s="3563" t="s">
        <v>88</v>
      </c>
      <c r="F257" s="3562"/>
      <c r="G257" s="3412"/>
      <c r="H257" s="3564"/>
      <c r="I257" s="3564"/>
      <c r="J257" s="3564"/>
      <c r="K257" s="3558" t="str">
        <f t="shared" si="61"/>
        <v>Error</v>
      </c>
      <c r="L257" s="3565"/>
    </row>
    <row r="258" spans="1:12" s="3558" customFormat="1">
      <c r="A258" s="3557"/>
      <c r="B258" s="2514" t="s">
        <v>590</v>
      </c>
      <c r="C258" s="3561" t="s">
        <v>97</v>
      </c>
      <c r="D258" s="3562"/>
      <c r="E258" s="3563" t="s">
        <v>88</v>
      </c>
      <c r="F258" s="3562"/>
      <c r="G258" s="3412"/>
      <c r="H258" s="3564"/>
      <c r="I258" s="3564"/>
      <c r="J258" s="3564"/>
      <c r="K258" s="3558" t="str">
        <f t="shared" si="61"/>
        <v>Error</v>
      </c>
      <c r="L258" s="3565"/>
    </row>
    <row r="259" spans="1:12" s="3558" customFormat="1">
      <c r="A259" s="3557"/>
      <c r="B259" s="3566" t="s">
        <v>591</v>
      </c>
      <c r="C259" s="3561" t="s">
        <v>592</v>
      </c>
      <c r="D259" s="3562"/>
      <c r="E259" s="3563" t="s">
        <v>88</v>
      </c>
      <c r="F259" s="3562"/>
      <c r="G259" s="3412"/>
      <c r="H259" s="3564"/>
      <c r="I259" s="3564"/>
      <c r="J259" s="3564"/>
      <c r="K259" s="3558" t="str">
        <f t="shared" si="61"/>
        <v>Error</v>
      </c>
      <c r="L259" s="3565"/>
    </row>
    <row r="260" spans="1:12" s="3558" customFormat="1">
      <c r="A260" s="3557"/>
      <c r="B260" s="2515" t="s">
        <v>591</v>
      </c>
      <c r="C260" s="3561" t="s">
        <v>593</v>
      </c>
      <c r="D260" s="3562"/>
      <c r="E260" s="3563" t="s">
        <v>88</v>
      </c>
      <c r="F260" s="3562"/>
      <c r="G260" s="3412"/>
      <c r="H260" s="3564"/>
      <c r="I260" s="3564"/>
      <c r="J260" s="3564"/>
      <c r="K260" s="3558" t="str">
        <f t="shared" si="61"/>
        <v>Error</v>
      </c>
      <c r="L260" s="3565"/>
    </row>
    <row r="261" spans="1:12" s="3558" customFormat="1">
      <c r="A261" s="3557"/>
      <c r="B261" s="3566" t="s">
        <v>594</v>
      </c>
      <c r="C261" s="3561" t="s">
        <v>79</v>
      </c>
      <c r="D261" s="3562"/>
      <c r="E261" s="3563" t="s">
        <v>88</v>
      </c>
      <c r="F261" s="3562"/>
      <c r="G261" s="3412"/>
      <c r="H261" s="3564"/>
      <c r="I261" s="3564"/>
      <c r="J261" s="3564"/>
      <c r="K261" s="3558" t="str">
        <f t="shared" si="61"/>
        <v>Error</v>
      </c>
      <c r="L261" s="3565"/>
    </row>
    <row r="262" spans="1:12" s="3558" customFormat="1">
      <c r="A262" s="3557"/>
      <c r="B262" s="2515" t="s">
        <v>594</v>
      </c>
      <c r="C262" s="3561" t="s">
        <v>102</v>
      </c>
      <c r="D262" s="3562"/>
      <c r="E262" s="3563" t="s">
        <v>88</v>
      </c>
      <c r="F262" s="3562"/>
      <c r="G262" s="3412"/>
      <c r="H262" s="3564"/>
      <c r="I262" s="3564"/>
      <c r="J262" s="3564"/>
      <c r="K262" s="3558" t="str">
        <f t="shared" si="61"/>
        <v>Error</v>
      </c>
      <c r="L262" s="3565"/>
    </row>
    <row r="263" spans="1:12" s="3558" customFormat="1">
      <c r="A263" s="3557"/>
      <c r="B263" s="2515" t="s">
        <v>594</v>
      </c>
      <c r="C263" s="3561" t="s">
        <v>97</v>
      </c>
      <c r="D263" s="3562"/>
      <c r="E263" s="3563" t="s">
        <v>88</v>
      </c>
      <c r="F263" s="3562"/>
      <c r="G263" s="3412"/>
      <c r="H263" s="3564"/>
      <c r="I263" s="3564"/>
      <c r="J263" s="3564"/>
      <c r="K263" s="3558" t="str">
        <f>IF((ROUND(SUM(H263:J263),3)=ROUND(100%,3)),"OK", "Error")</f>
        <v>Error</v>
      </c>
      <c r="L263" s="3565"/>
    </row>
    <row r="264" spans="1:12" s="606" customFormat="1">
      <c r="A264" s="603"/>
      <c r="B264" s="604" t="s">
        <v>595</v>
      </c>
      <c r="C264" s="572" t="s">
        <v>525</v>
      </c>
      <c r="D264" s="605"/>
      <c r="E264" s="572" t="s">
        <v>88</v>
      </c>
      <c r="F264" s="605"/>
      <c r="G264" s="3567">
        <f>SUM(G254:G258)</f>
        <v>0</v>
      </c>
      <c r="H264" s="2516"/>
      <c r="I264" s="2516"/>
      <c r="J264" s="2516"/>
      <c r="K264" s="2138"/>
      <c r="L264" s="2138"/>
    </row>
    <row r="265" spans="1:12" s="606" customFormat="1">
      <c r="A265" s="603"/>
      <c r="B265" s="604" t="s">
        <v>596</v>
      </c>
      <c r="C265" s="572" t="s">
        <v>525</v>
      </c>
      <c r="D265" s="605"/>
      <c r="E265" s="572" t="s">
        <v>88</v>
      </c>
      <c r="F265" s="605"/>
      <c r="G265" s="3567">
        <f>SUM(G259:G260)</f>
        <v>0</v>
      </c>
      <c r="H265" s="2516"/>
      <c r="I265" s="2516"/>
      <c r="J265" s="2516"/>
      <c r="K265" s="2138"/>
      <c r="L265" s="2138"/>
    </row>
    <row r="266" spans="1:12" s="606" customFormat="1">
      <c r="A266" s="603"/>
      <c r="B266" s="604" t="s">
        <v>597</v>
      </c>
      <c r="C266" s="572" t="s">
        <v>525</v>
      </c>
      <c r="D266" s="605"/>
      <c r="E266" s="572" t="s">
        <v>88</v>
      </c>
      <c r="F266" s="605"/>
      <c r="G266" s="3567">
        <f>SUM(G261:G263)</f>
        <v>0</v>
      </c>
      <c r="H266" s="2516"/>
      <c r="I266" s="2516"/>
      <c r="J266" s="2516"/>
      <c r="K266" s="2138"/>
      <c r="L266" s="2138"/>
    </row>
    <row r="267" spans="1:12" s="606" customFormat="1">
      <c r="A267" s="603"/>
      <c r="B267" s="604" t="s">
        <v>598</v>
      </c>
      <c r="C267" s="572" t="s">
        <v>525</v>
      </c>
      <c r="D267" s="605"/>
      <c r="E267" s="572" t="s">
        <v>88</v>
      </c>
      <c r="F267" s="605"/>
      <c r="G267" s="3567">
        <f>SUM(G264:G266)</f>
        <v>0</v>
      </c>
      <c r="H267" s="2516"/>
      <c r="I267" s="2516"/>
      <c r="J267" s="2516"/>
      <c r="K267" s="2138"/>
      <c r="L267" s="2138"/>
    </row>
    <row r="268" spans="1:12" s="3558" customFormat="1" ht="18">
      <c r="A268" s="3557"/>
      <c r="B268" s="607"/>
      <c r="C268" s="608"/>
      <c r="D268" s="608"/>
      <c r="E268" s="609"/>
      <c r="F268" s="610"/>
      <c r="G268" s="2517"/>
      <c r="H268" s="2518"/>
      <c r="I268" s="3559"/>
      <c r="J268" s="3559"/>
    </row>
    <row r="269" spans="1:12" s="3558" customFormat="1" ht="19.5">
      <c r="A269" s="3557"/>
      <c r="B269" s="69" t="s">
        <v>2173</v>
      </c>
      <c r="C269" s="608"/>
      <c r="D269" s="608"/>
      <c r="E269" s="609"/>
      <c r="F269" s="610"/>
      <c r="G269" s="2517"/>
      <c r="H269" s="2518"/>
      <c r="I269" s="3559"/>
      <c r="J269" s="3559"/>
    </row>
    <row r="270" spans="1:12" s="3558" customFormat="1" ht="18.75" customHeight="1">
      <c r="A270" s="3557"/>
      <c r="B270" s="4106" t="s">
        <v>599</v>
      </c>
      <c r="C270" s="4107"/>
      <c r="D270" s="4108"/>
      <c r="E270" s="4112" t="s">
        <v>600</v>
      </c>
      <c r="F270" s="4112"/>
      <c r="G270" s="4114" t="s">
        <v>601</v>
      </c>
      <c r="H270" s="3568"/>
      <c r="I270" s="3559"/>
      <c r="J270" s="3559"/>
    </row>
    <row r="271" spans="1:12" s="3558" customFormat="1" ht="19.5" customHeight="1">
      <c r="A271" s="3557"/>
      <c r="B271" s="4109"/>
      <c r="C271" s="4110"/>
      <c r="D271" s="4111"/>
      <c r="E271" s="4113"/>
      <c r="F271" s="4113"/>
      <c r="G271" s="4115"/>
      <c r="H271" s="3559"/>
      <c r="I271" s="3559"/>
      <c r="J271" s="3559"/>
    </row>
    <row r="272" spans="1:12" s="3558" customFormat="1">
      <c r="A272" s="3557"/>
      <c r="B272" s="2693"/>
      <c r="C272" s="2693"/>
      <c r="D272" s="2693"/>
      <c r="E272" s="2693"/>
      <c r="F272" s="2693"/>
      <c r="G272" s="3425"/>
      <c r="H272" s="3559"/>
      <c r="I272" s="3559"/>
      <c r="J272" s="3559"/>
    </row>
    <row r="273" spans="1:10" s="3558" customFormat="1">
      <c r="A273" s="3557"/>
      <c r="B273" s="2693"/>
      <c r="C273" s="2693"/>
      <c r="D273" s="2693"/>
      <c r="E273" s="2693"/>
      <c r="F273" s="2693"/>
      <c r="G273" s="3425"/>
      <c r="H273" s="3559"/>
      <c r="I273" s="3559"/>
      <c r="J273" s="3559"/>
    </row>
    <row r="274" spans="1:10" s="3558" customFormat="1">
      <c r="A274" s="3557"/>
      <c r="B274" s="2693"/>
      <c r="C274" s="2693"/>
      <c r="D274" s="2693"/>
      <c r="E274" s="2693"/>
      <c r="F274" s="2693"/>
      <c r="G274" s="3425"/>
      <c r="H274" s="3559"/>
      <c r="I274" s="3559"/>
      <c r="J274" s="3559"/>
    </row>
    <row r="275" spans="1:10" s="3558" customFormat="1">
      <c r="A275" s="3557"/>
      <c r="B275" s="2693"/>
      <c r="C275" s="2693"/>
      <c r="D275" s="2693"/>
      <c r="E275" s="2693"/>
      <c r="F275" s="2693"/>
      <c r="G275" s="3425"/>
      <c r="H275" s="3559"/>
      <c r="I275" s="3559"/>
      <c r="J275" s="3559"/>
    </row>
    <row r="276" spans="1:10" s="3558" customFormat="1">
      <c r="A276" s="3557"/>
      <c r="B276" s="2693"/>
      <c r="C276" s="2693"/>
      <c r="D276" s="2693"/>
      <c r="E276" s="2693"/>
      <c r="F276" s="2693"/>
      <c r="G276" s="3425"/>
      <c r="H276" s="3559"/>
      <c r="I276" s="3559"/>
      <c r="J276" s="3559"/>
    </row>
    <row r="277" spans="1:10" s="3558" customFormat="1">
      <c r="A277" s="3557"/>
      <c r="B277" s="2693"/>
      <c r="C277" s="2693"/>
      <c r="D277" s="2693"/>
      <c r="E277" s="2693"/>
      <c r="F277" s="2693"/>
      <c r="G277" s="3425"/>
      <c r="H277" s="3559"/>
      <c r="I277" s="3559"/>
      <c r="J277" s="3559"/>
    </row>
    <row r="278" spans="1:10" s="3558" customFormat="1">
      <c r="A278" s="3557"/>
      <c r="B278" s="2693"/>
      <c r="C278" s="2693"/>
      <c r="D278" s="2693"/>
      <c r="E278" s="2693"/>
      <c r="F278" s="2693"/>
      <c r="G278" s="3425"/>
      <c r="H278" s="3559"/>
      <c r="I278" s="3559"/>
      <c r="J278" s="3559"/>
    </row>
    <row r="279" spans="1:10" s="3558" customFormat="1">
      <c r="A279" s="3557"/>
      <c r="B279" s="2693"/>
      <c r="C279" s="2693"/>
      <c r="D279" s="2693"/>
      <c r="E279" s="2693"/>
      <c r="F279" s="2693"/>
      <c r="G279" s="3425"/>
      <c r="H279" s="3559"/>
      <c r="I279" s="3559"/>
      <c r="J279" s="3559"/>
    </row>
    <row r="280" spans="1:10" s="3558" customFormat="1">
      <c r="A280" s="3557"/>
      <c r="B280" s="2693"/>
      <c r="C280" s="2693"/>
      <c r="D280" s="2693"/>
      <c r="E280" s="2693"/>
      <c r="F280" s="2693"/>
      <c r="G280" s="3425"/>
      <c r="H280" s="3559"/>
      <c r="I280" s="3559"/>
      <c r="J280" s="3559"/>
    </row>
    <row r="281" spans="1:10" s="3558" customFormat="1">
      <c r="A281" s="3557"/>
      <c r="B281" s="2693"/>
      <c r="C281" s="2693"/>
      <c r="D281" s="2693"/>
      <c r="E281" s="2693"/>
      <c r="F281" s="2693"/>
      <c r="G281" s="3425"/>
      <c r="H281" s="3559"/>
      <c r="I281" s="3559"/>
      <c r="J281" s="3559"/>
    </row>
    <row r="282" spans="1:10" s="3558" customFormat="1">
      <c r="A282" s="3557"/>
      <c r="B282" s="2693"/>
      <c r="C282" s="2693"/>
      <c r="D282" s="2693"/>
      <c r="E282" s="2693"/>
      <c r="F282" s="2693"/>
      <c r="G282" s="3425"/>
      <c r="H282" s="3559"/>
      <c r="I282" s="3559"/>
      <c r="J282" s="3559"/>
    </row>
    <row r="283" spans="1:10" s="3558" customFormat="1">
      <c r="A283" s="3557"/>
      <c r="B283" s="2693"/>
      <c r="C283" s="2693"/>
      <c r="D283" s="2693"/>
      <c r="E283" s="2693"/>
      <c r="F283" s="2693"/>
      <c r="G283" s="3425"/>
      <c r="H283" s="3559"/>
      <c r="I283" s="3559"/>
      <c r="J283" s="3559"/>
    </row>
    <row r="284" spans="1:10" s="3558" customFormat="1">
      <c r="A284" s="3557"/>
      <c r="B284" s="2693"/>
      <c r="C284" s="2693"/>
      <c r="D284" s="2693"/>
      <c r="E284" s="2693"/>
      <c r="F284" s="2693"/>
      <c r="G284" s="3425"/>
      <c r="H284" s="3559"/>
      <c r="I284" s="3559"/>
      <c r="J284" s="3559"/>
    </row>
    <row r="285" spans="1:10" s="3558" customFormat="1">
      <c r="A285" s="3557"/>
      <c r="B285" s="2693"/>
      <c r="C285" s="2693"/>
      <c r="D285" s="2693"/>
      <c r="E285" s="2693"/>
      <c r="F285" s="2693"/>
      <c r="G285" s="3425"/>
      <c r="H285" s="3559"/>
      <c r="I285" s="3559"/>
      <c r="J285" s="3559"/>
    </row>
    <row r="286" spans="1:10" s="3558" customFormat="1">
      <c r="A286" s="3557"/>
      <c r="B286" s="2693"/>
      <c r="C286" s="2693"/>
      <c r="D286" s="2693"/>
      <c r="E286" s="2693"/>
      <c r="F286" s="2693"/>
      <c r="G286" s="3425"/>
      <c r="H286" s="3559"/>
      <c r="I286" s="3559"/>
      <c r="J286" s="3559"/>
    </row>
    <row r="287" spans="1:10" s="3558" customFormat="1">
      <c r="A287" s="3557"/>
      <c r="B287" s="2693"/>
      <c r="C287" s="2693"/>
      <c r="D287" s="2693"/>
      <c r="E287" s="2693"/>
      <c r="F287" s="2693"/>
      <c r="G287" s="3425"/>
      <c r="H287" s="3559"/>
      <c r="I287" s="3559"/>
      <c r="J287" s="3559"/>
    </row>
    <row r="288" spans="1:10" s="3558" customFormat="1">
      <c r="A288" s="3557"/>
      <c r="B288" s="2693"/>
      <c r="C288" s="2693"/>
      <c r="D288" s="2693"/>
      <c r="E288" s="2693"/>
      <c r="F288" s="2693"/>
      <c r="G288" s="3425"/>
      <c r="H288" s="3559"/>
      <c r="I288" s="3559"/>
      <c r="J288" s="3559"/>
    </row>
    <row r="289" spans="1:10" s="3558" customFormat="1">
      <c r="A289" s="3557"/>
      <c r="B289" s="2693"/>
      <c r="C289" s="2693"/>
      <c r="D289" s="2693"/>
      <c r="E289" s="2693"/>
      <c r="F289" s="2693"/>
      <c r="G289" s="3425"/>
      <c r="H289" s="3559"/>
      <c r="I289" s="3559"/>
      <c r="J289" s="3559"/>
    </row>
    <row r="290" spans="1:10" s="3558" customFormat="1">
      <c r="A290" s="3557"/>
      <c r="B290" s="2693"/>
      <c r="C290" s="2693"/>
      <c r="D290" s="2693"/>
      <c r="E290" s="2693"/>
      <c r="F290" s="2693"/>
      <c r="G290" s="3425"/>
      <c r="H290" s="3559"/>
      <c r="I290" s="3559"/>
      <c r="J290" s="3559"/>
    </row>
    <row r="291" spans="1:10" s="3558" customFormat="1">
      <c r="A291" s="3557"/>
      <c r="B291" s="2693"/>
      <c r="C291" s="2693"/>
      <c r="D291" s="2693"/>
      <c r="E291" s="2693"/>
      <c r="F291" s="2693"/>
      <c r="G291" s="3425"/>
      <c r="H291" s="3559"/>
      <c r="I291" s="3559"/>
      <c r="J291" s="3559"/>
    </row>
    <row r="292" spans="1:10" s="3558" customFormat="1">
      <c r="A292" s="3557"/>
      <c r="B292" s="2693"/>
      <c r="C292" s="2693"/>
      <c r="D292" s="2693"/>
      <c r="E292" s="2693"/>
      <c r="F292" s="2693"/>
      <c r="G292" s="3425"/>
      <c r="H292" s="3559"/>
      <c r="I292" s="3559"/>
      <c r="J292" s="3559"/>
    </row>
    <row r="293" spans="1:10" s="3558" customFormat="1">
      <c r="A293" s="3557"/>
      <c r="B293" s="2693"/>
      <c r="C293" s="2693"/>
      <c r="D293" s="2693"/>
      <c r="E293" s="2693"/>
      <c r="F293" s="2693"/>
      <c r="G293" s="3425"/>
      <c r="H293" s="3559"/>
      <c r="I293" s="3559"/>
      <c r="J293" s="3559"/>
    </row>
    <row r="294" spans="1:10" s="3558" customFormat="1">
      <c r="A294" s="3557"/>
      <c r="B294" s="2693"/>
      <c r="C294" s="2693"/>
      <c r="D294" s="2693"/>
      <c r="E294" s="2693"/>
      <c r="F294" s="2693"/>
      <c r="G294" s="3425"/>
      <c r="H294" s="3559"/>
      <c r="I294" s="3559"/>
      <c r="J294" s="3559"/>
    </row>
    <row r="295" spans="1:10" s="3558" customFormat="1">
      <c r="A295" s="3557"/>
      <c r="B295" s="2693"/>
      <c r="C295" s="2693"/>
      <c r="D295" s="2693"/>
      <c r="E295" s="2693"/>
      <c r="F295" s="2693"/>
      <c r="G295" s="3425"/>
      <c r="H295" s="3559"/>
      <c r="I295" s="3559"/>
      <c r="J295" s="3559"/>
    </row>
    <row r="296" spans="1:10" s="3558" customFormat="1">
      <c r="A296" s="3557"/>
      <c r="B296" s="2693"/>
      <c r="C296" s="2693"/>
      <c r="D296" s="2693"/>
      <c r="E296" s="2693"/>
      <c r="F296" s="2693"/>
      <c r="G296" s="3425"/>
      <c r="H296" s="3559"/>
      <c r="I296" s="3559"/>
      <c r="J296" s="3559"/>
    </row>
    <row r="297" spans="1:10" s="3558" customFormat="1">
      <c r="A297" s="3557"/>
      <c r="B297" s="2693"/>
      <c r="C297" s="2693"/>
      <c r="D297" s="2693"/>
      <c r="E297" s="2693"/>
      <c r="F297" s="2693"/>
      <c r="G297" s="3425"/>
      <c r="H297" s="3559"/>
      <c r="I297" s="3559"/>
      <c r="J297" s="3559"/>
    </row>
    <row r="298" spans="1:10" s="3558" customFormat="1">
      <c r="A298" s="3557"/>
      <c r="B298" s="2693"/>
      <c r="C298" s="2693"/>
      <c r="D298" s="2693"/>
      <c r="E298" s="2693"/>
      <c r="F298" s="2693"/>
      <c r="G298" s="2693"/>
      <c r="H298" s="3559"/>
      <c r="I298" s="3559"/>
      <c r="J298" s="3559"/>
    </row>
    <row r="299" spans="1:10" s="3558" customFormat="1">
      <c r="A299" s="3557"/>
      <c r="B299" s="2693"/>
      <c r="C299" s="2693"/>
      <c r="D299" s="2693"/>
      <c r="E299" s="2693"/>
      <c r="F299" s="2693"/>
      <c r="G299" s="2693"/>
      <c r="H299" s="3559"/>
      <c r="I299" s="3559"/>
      <c r="J299" s="3559"/>
    </row>
    <row r="300" spans="1:10" s="3558" customFormat="1">
      <c r="A300" s="3557"/>
      <c r="B300" s="2693"/>
      <c r="C300" s="2693"/>
      <c r="D300" s="2693"/>
      <c r="E300" s="2693"/>
      <c r="F300" s="2693"/>
      <c r="G300" s="2693"/>
      <c r="H300" s="3559"/>
      <c r="I300" s="3559"/>
      <c r="J300" s="3559"/>
    </row>
    <row r="301" spans="1:10" s="3558" customFormat="1">
      <c r="A301" s="3557"/>
      <c r="B301" s="2693"/>
      <c r="C301" s="2693"/>
      <c r="D301" s="2693"/>
      <c r="E301" s="2693"/>
      <c r="F301" s="2693"/>
      <c r="G301" s="2693"/>
      <c r="H301" s="3559"/>
      <c r="I301" s="3559"/>
      <c r="J301" s="3559"/>
    </row>
    <row r="302" spans="1:10" s="3558" customFormat="1">
      <c r="A302" s="3557"/>
      <c r="B302" s="2693"/>
      <c r="C302" s="2693"/>
      <c r="D302" s="2693"/>
      <c r="E302" s="2693"/>
      <c r="F302" s="2693"/>
      <c r="G302" s="2693"/>
      <c r="H302" s="3559"/>
      <c r="I302" s="3559"/>
      <c r="J302" s="3559"/>
    </row>
    <row r="303" spans="1:10" s="3558" customFormat="1">
      <c r="A303" s="3557"/>
      <c r="B303" s="2693"/>
      <c r="C303" s="2693"/>
      <c r="D303" s="2693"/>
      <c r="E303" s="2693"/>
      <c r="F303" s="2693"/>
      <c r="G303" s="2693"/>
      <c r="H303" s="3559"/>
      <c r="I303" s="3559"/>
      <c r="J303" s="3559"/>
    </row>
    <row r="304" spans="1:10" s="3558" customFormat="1">
      <c r="A304" s="3557"/>
      <c r="B304" s="2693"/>
      <c r="C304" s="2693"/>
      <c r="D304" s="2693"/>
      <c r="E304" s="2693"/>
      <c r="F304" s="2693"/>
      <c r="G304" s="2693"/>
      <c r="H304" s="3559"/>
      <c r="I304" s="3559"/>
      <c r="J304" s="3559"/>
    </row>
    <row r="305" spans="1:10" s="3558" customFormat="1">
      <c r="A305" s="3557"/>
      <c r="B305" s="2693"/>
      <c r="C305" s="2693"/>
      <c r="D305" s="2693"/>
      <c r="E305" s="2693"/>
      <c r="F305" s="2693"/>
      <c r="G305" s="2693"/>
      <c r="H305" s="3559"/>
      <c r="I305" s="3559"/>
      <c r="J305" s="3559"/>
    </row>
    <row r="306" spans="1:10" s="3558" customFormat="1">
      <c r="A306" s="3557"/>
      <c r="B306" s="2693"/>
      <c r="C306" s="2693"/>
      <c r="D306" s="2693"/>
      <c r="E306" s="2693"/>
      <c r="F306" s="2693"/>
      <c r="G306" s="2693"/>
      <c r="H306" s="3559"/>
      <c r="I306" s="3559"/>
      <c r="J306" s="3559"/>
    </row>
    <row r="307" spans="1:10" s="3558" customFormat="1">
      <c r="A307" s="3557"/>
      <c r="B307" s="2693"/>
      <c r="C307" s="2693"/>
      <c r="D307" s="2693"/>
      <c r="E307" s="2693"/>
      <c r="F307" s="2693"/>
      <c r="G307" s="2693"/>
      <c r="H307" s="3559"/>
      <c r="I307" s="3559"/>
      <c r="J307" s="3559"/>
    </row>
    <row r="308" spans="1:10" s="3558" customFormat="1">
      <c r="A308" s="3557"/>
      <c r="B308" s="2693"/>
      <c r="C308" s="2693"/>
      <c r="D308" s="2693"/>
      <c r="E308" s="2693"/>
      <c r="F308" s="2693"/>
      <c r="G308" s="2693"/>
      <c r="H308" s="3559"/>
      <c r="I308" s="3559"/>
      <c r="J308" s="3559"/>
    </row>
    <row r="309" spans="1:10" s="3558" customFormat="1">
      <c r="A309" s="3557"/>
      <c r="B309" s="2693"/>
      <c r="C309" s="2693"/>
      <c r="D309" s="2693"/>
      <c r="E309" s="2693"/>
      <c r="F309" s="2693"/>
      <c r="G309" s="2693"/>
      <c r="H309" s="3559"/>
      <c r="I309" s="3559"/>
      <c r="J309" s="3559"/>
    </row>
    <row r="310" spans="1:10" s="3558" customFormat="1">
      <c r="A310" s="3557"/>
      <c r="B310" s="2693"/>
      <c r="C310" s="2693"/>
      <c r="D310" s="2693"/>
      <c r="E310" s="2693"/>
      <c r="F310" s="2693"/>
      <c r="G310" s="2693"/>
      <c r="H310" s="3559"/>
      <c r="I310" s="3559"/>
      <c r="J310" s="3559"/>
    </row>
    <row r="311" spans="1:10" s="3558" customFormat="1">
      <c r="A311" s="3557"/>
      <c r="B311" s="2693"/>
      <c r="C311" s="2693"/>
      <c r="D311" s="2693"/>
      <c r="E311" s="2693"/>
      <c r="F311" s="2693"/>
      <c r="G311" s="2693"/>
      <c r="H311" s="3559"/>
      <c r="I311" s="3559"/>
      <c r="J311" s="3559"/>
    </row>
    <row r="312" spans="1:10" s="3558" customFormat="1">
      <c r="A312" s="3557"/>
      <c r="B312" s="2693"/>
      <c r="C312" s="2693"/>
      <c r="D312" s="2693"/>
      <c r="E312" s="2693"/>
      <c r="F312" s="2693"/>
      <c r="G312" s="2693"/>
      <c r="H312" s="3559"/>
      <c r="I312" s="3559"/>
      <c r="J312" s="3559"/>
    </row>
    <row r="313" spans="1:10" s="3558" customFormat="1">
      <c r="A313" s="3557"/>
      <c r="B313" s="2693"/>
      <c r="C313" s="2693"/>
      <c r="D313" s="2693"/>
      <c r="E313" s="2693"/>
      <c r="F313" s="2693"/>
      <c r="G313" s="2693"/>
      <c r="H313" s="3559"/>
      <c r="I313" s="3559"/>
      <c r="J313" s="3559"/>
    </row>
    <row r="314" spans="1:10" s="3558" customFormat="1">
      <c r="A314" s="3557"/>
      <c r="B314" s="2693"/>
      <c r="C314" s="2693"/>
      <c r="D314" s="2693"/>
      <c r="E314" s="2693"/>
      <c r="F314" s="2693"/>
      <c r="G314" s="2693"/>
      <c r="H314" s="3559"/>
      <c r="I314" s="3559"/>
      <c r="J314" s="3559"/>
    </row>
    <row r="315" spans="1:10" s="3558" customFormat="1">
      <c r="A315" s="3557"/>
      <c r="B315" s="2693"/>
      <c r="C315" s="2693"/>
      <c r="D315" s="2693"/>
      <c r="E315" s="2693"/>
      <c r="F315" s="3569"/>
      <c r="G315" s="2693"/>
      <c r="H315" s="3559"/>
      <c r="I315" s="3559"/>
      <c r="J315" s="3559"/>
    </row>
    <row r="316" spans="1:10" s="3558" customFormat="1">
      <c r="A316" s="3557"/>
      <c r="B316" s="2693"/>
      <c r="C316" s="2693"/>
      <c r="D316" s="2693"/>
      <c r="E316" s="2693"/>
      <c r="F316" s="3569"/>
      <c r="G316" s="2693"/>
      <c r="H316" s="3559"/>
      <c r="I316" s="3559"/>
      <c r="J316" s="3559"/>
    </row>
    <row r="317" spans="1:10" s="3558" customFormat="1" ht="14.25">
      <c r="A317" s="3557"/>
      <c r="B317" s="3952">
        <f>45-COUNTIF(B272:B316,"")</f>
        <v>0</v>
      </c>
      <c r="C317" s="3953"/>
      <c r="D317" s="3954"/>
      <c r="E317" s="1336">
        <f>COUNTIF(E272:E316,"Yes")</f>
        <v>0</v>
      </c>
      <c r="F317" s="2211"/>
      <c r="G317" s="2516"/>
      <c r="H317" s="3559"/>
      <c r="I317" s="3559"/>
      <c r="J317" s="3559"/>
    </row>
  </sheetData>
  <mergeCells count="210">
    <mergeCell ref="L218:L219"/>
    <mergeCell ref="H252:J252"/>
    <mergeCell ref="B247:C247"/>
    <mergeCell ref="B246:C246"/>
    <mergeCell ref="B248:C248"/>
    <mergeCell ref="B249:C249"/>
    <mergeCell ref="B250:C250"/>
    <mergeCell ref="B270:D271"/>
    <mergeCell ref="E270:E271"/>
    <mergeCell ref="F270:F271"/>
    <mergeCell ref="G270:G271"/>
    <mergeCell ref="B238:C238"/>
    <mergeCell ref="B239:C239"/>
    <mergeCell ref="B240:C240"/>
    <mergeCell ref="B231:C231"/>
    <mergeCell ref="B232:C232"/>
    <mergeCell ref="B233:C233"/>
    <mergeCell ref="B234:C234"/>
    <mergeCell ref="B235:C235"/>
    <mergeCell ref="B236:C237"/>
    <mergeCell ref="B253:C253"/>
    <mergeCell ref="E218:E219"/>
    <mergeCell ref="G218:J219"/>
    <mergeCell ref="B230:C230"/>
    <mergeCell ref="L207:M207"/>
    <mergeCell ref="M218:M219"/>
    <mergeCell ref="G8:J8"/>
    <mergeCell ref="B9:C9"/>
    <mergeCell ref="B10:C10"/>
    <mergeCell ref="L11:O11"/>
    <mergeCell ref="Q11:T11"/>
    <mergeCell ref="B12:C12"/>
    <mergeCell ref="B22:C22"/>
    <mergeCell ref="B23:C23"/>
    <mergeCell ref="B24:C24"/>
    <mergeCell ref="B25:C25"/>
    <mergeCell ref="B26:C26"/>
    <mergeCell ref="B27:C28"/>
    <mergeCell ref="B13:C13"/>
    <mergeCell ref="B14:C14"/>
    <mergeCell ref="B15:C15"/>
    <mergeCell ref="B16:C16"/>
    <mergeCell ref="B20:C20"/>
    <mergeCell ref="B21:C21"/>
    <mergeCell ref="B41:C41"/>
    <mergeCell ref="B42:C42"/>
    <mergeCell ref="B43:C44"/>
    <mergeCell ref="B45:C45"/>
    <mergeCell ref="B46:C46"/>
    <mergeCell ref="B47:C47"/>
    <mergeCell ref="E27:E28"/>
    <mergeCell ref="B29:C29"/>
    <mergeCell ref="B33:C33"/>
    <mergeCell ref="B38:C38"/>
    <mergeCell ref="B39:C39"/>
    <mergeCell ref="B40:C40"/>
    <mergeCell ref="B54:C54"/>
    <mergeCell ref="B34:C34"/>
    <mergeCell ref="B35:C35"/>
    <mergeCell ref="B55:C55"/>
    <mergeCell ref="B56:C56"/>
    <mergeCell ref="B57:C57"/>
    <mergeCell ref="B58:C59"/>
    <mergeCell ref="B60:C60"/>
    <mergeCell ref="B48:C48"/>
    <mergeCell ref="B49:C49"/>
    <mergeCell ref="B50:C50"/>
    <mergeCell ref="B51:C51"/>
    <mergeCell ref="B52:C52"/>
    <mergeCell ref="B53:C53"/>
    <mergeCell ref="B67:C67"/>
    <mergeCell ref="B68:C68"/>
    <mergeCell ref="B69:C69"/>
    <mergeCell ref="B70:C70"/>
    <mergeCell ref="B71:C71"/>
    <mergeCell ref="B72:C72"/>
    <mergeCell ref="B61:C61"/>
    <mergeCell ref="B62:C62"/>
    <mergeCell ref="B63:C63"/>
    <mergeCell ref="B64:C64"/>
    <mergeCell ref="B65:C65"/>
    <mergeCell ref="B66:C66"/>
    <mergeCell ref="B81:C81"/>
    <mergeCell ref="B82:C82"/>
    <mergeCell ref="B83:C83"/>
    <mergeCell ref="B84:C84"/>
    <mergeCell ref="B85:C86"/>
    <mergeCell ref="E85:E86"/>
    <mergeCell ref="B74:C74"/>
    <mergeCell ref="B75:C75"/>
    <mergeCell ref="B76:C76"/>
    <mergeCell ref="B77:C77"/>
    <mergeCell ref="B78:C78"/>
    <mergeCell ref="B79:C80"/>
    <mergeCell ref="B92:C92"/>
    <mergeCell ref="B93:C93"/>
    <mergeCell ref="B94:C95"/>
    <mergeCell ref="B96:C96"/>
    <mergeCell ref="B97:C97"/>
    <mergeCell ref="B98:C98"/>
    <mergeCell ref="G85:J86"/>
    <mergeCell ref="B87:C87"/>
    <mergeCell ref="B88:C88"/>
    <mergeCell ref="B89:C89"/>
    <mergeCell ref="B90:C90"/>
    <mergeCell ref="B91:C91"/>
    <mergeCell ref="E94:E95"/>
    <mergeCell ref="B106:C106"/>
    <mergeCell ref="B107:C107"/>
    <mergeCell ref="B108:C108"/>
    <mergeCell ref="B109:C109"/>
    <mergeCell ref="B111:C111"/>
    <mergeCell ref="B112:C113"/>
    <mergeCell ref="B99:C99"/>
    <mergeCell ref="B100:C100"/>
    <mergeCell ref="B101:C102"/>
    <mergeCell ref="B103:C103"/>
    <mergeCell ref="B104:C104"/>
    <mergeCell ref="B105:C105"/>
    <mergeCell ref="L115:O116"/>
    <mergeCell ref="Q115:T116"/>
    <mergeCell ref="B117:C117"/>
    <mergeCell ref="B118:C118"/>
    <mergeCell ref="B119:C119"/>
    <mergeCell ref="B120:C120"/>
    <mergeCell ref="B114:C114"/>
    <mergeCell ref="B115:C116"/>
    <mergeCell ref="G115:J116"/>
    <mergeCell ref="L124:O125"/>
    <mergeCell ref="Q124:T125"/>
    <mergeCell ref="B126:C126"/>
    <mergeCell ref="B127:C127"/>
    <mergeCell ref="B128:C128"/>
    <mergeCell ref="B129:C129"/>
    <mergeCell ref="B121:C121"/>
    <mergeCell ref="B122:C122"/>
    <mergeCell ref="B123:C123"/>
    <mergeCell ref="B124:C125"/>
    <mergeCell ref="E124:E125"/>
    <mergeCell ref="G124:J125"/>
    <mergeCell ref="B137:C137"/>
    <mergeCell ref="B138:C138"/>
    <mergeCell ref="B139:C139"/>
    <mergeCell ref="B140:C140"/>
    <mergeCell ref="B141:C141"/>
    <mergeCell ref="B142:C142"/>
    <mergeCell ref="B130:C130"/>
    <mergeCell ref="B131:C131"/>
    <mergeCell ref="B132:C132"/>
    <mergeCell ref="B133:C133"/>
    <mergeCell ref="B134:C135"/>
    <mergeCell ref="B136:C136"/>
    <mergeCell ref="B153:C153"/>
    <mergeCell ref="B154:C154"/>
    <mergeCell ref="B155:C155"/>
    <mergeCell ref="B156:C156"/>
    <mergeCell ref="B157:C157"/>
    <mergeCell ref="B159:C159"/>
    <mergeCell ref="B143:C143"/>
    <mergeCell ref="B144:C145"/>
    <mergeCell ref="B149:C149"/>
    <mergeCell ref="B150:C150"/>
    <mergeCell ref="B151:C151"/>
    <mergeCell ref="B152:C152"/>
    <mergeCell ref="B166:C167"/>
    <mergeCell ref="G166:J167"/>
    <mergeCell ref="B168:C168"/>
    <mergeCell ref="B169:C169"/>
    <mergeCell ref="B170:C170"/>
    <mergeCell ref="B171:C171"/>
    <mergeCell ref="B160:C160"/>
    <mergeCell ref="B161:C161"/>
    <mergeCell ref="B162:C162"/>
    <mergeCell ref="B163:C163"/>
    <mergeCell ref="B164:C164"/>
    <mergeCell ref="B165:C165"/>
    <mergeCell ref="B179:C179"/>
    <mergeCell ref="B181:C181"/>
    <mergeCell ref="B182:C182"/>
    <mergeCell ref="B183:C183"/>
    <mergeCell ref="B184:C184"/>
    <mergeCell ref="B185:C185"/>
    <mergeCell ref="B172:C172"/>
    <mergeCell ref="B173:C174"/>
    <mergeCell ref="B175:C175"/>
    <mergeCell ref="B176:C176"/>
    <mergeCell ref="B177:C177"/>
    <mergeCell ref="B178:C178"/>
    <mergeCell ref="B193:C193"/>
    <mergeCell ref="B194:C194"/>
    <mergeCell ref="B195:C195"/>
    <mergeCell ref="B196:C196"/>
    <mergeCell ref="B197:C197"/>
    <mergeCell ref="B198:C198"/>
    <mergeCell ref="B186:C186"/>
    <mergeCell ref="B187:C187"/>
    <mergeCell ref="B188:C188"/>
    <mergeCell ref="B189:C190"/>
    <mergeCell ref="B191:C191"/>
    <mergeCell ref="B192:C192"/>
    <mergeCell ref="B317:D317"/>
    <mergeCell ref="B206:C206"/>
    <mergeCell ref="B207:C207"/>
    <mergeCell ref="C218:C219"/>
    <mergeCell ref="B199:C200"/>
    <mergeCell ref="B201:C201"/>
    <mergeCell ref="B202:C202"/>
    <mergeCell ref="B203:C203"/>
    <mergeCell ref="B204:C204"/>
    <mergeCell ref="B205:C205"/>
  </mergeCells>
  <conditionalFormatting sqref="K254:K263 G242:G244">
    <cfRule type="cellIs" dxfId="102" priority="1" operator="equal">
      <formula>"error"</formula>
    </cfRule>
  </conditionalFormatting>
  <dataValidations count="1">
    <dataValidation type="list" allowBlank="1" showInputMessage="1" showErrorMessage="1" sqref="A1">
      <formula1>A952:A957</formula1>
    </dataValidation>
  </dataValidations>
  <pageMargins left="0.70866141732283472" right="0.70866141732283472" top="0.74803149606299213" bottom="0.74803149606299213" header="0.31496062992125984" footer="0.31496062992125984"/>
  <pageSetup paperSize="8" scale="50" fitToHeight="4" orientation="landscape" r:id="rId1"/>
  <rowBreaks count="2" manualBreakCount="2">
    <brk id="180" max="19" man="1"/>
    <brk id="268" max="1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41"/>
  <sheetViews>
    <sheetView topLeftCell="A190" zoomScale="80" zoomScaleNormal="80" workbookViewId="0"/>
  </sheetViews>
  <sheetFormatPr defaultColWidth="0" defaultRowHeight="14.25" zeroHeight="1"/>
  <cols>
    <col min="1" max="1" width="19.5703125" style="296" customWidth="1"/>
    <col min="2" max="2" width="38.5703125" style="281" customWidth="1"/>
    <col min="3" max="3" width="109.42578125" style="281" customWidth="1"/>
    <col min="4" max="9" width="9.140625" style="281" customWidth="1"/>
    <col min="10" max="10" width="0" style="281" hidden="1" customWidth="1"/>
    <col min="11" max="16384" width="9.140625" style="281" hidden="1"/>
  </cols>
  <sheetData>
    <row r="1" spans="1:9" s="49" customFormat="1" ht="24.75">
      <c r="A1" s="127" t="str">
        <f>'Universal data'!A1</f>
        <v>Regulatory Reporting Pack</v>
      </c>
      <c r="B1" s="128"/>
      <c r="C1" s="128"/>
      <c r="D1" s="128"/>
      <c r="E1" s="128"/>
      <c r="F1" s="128"/>
      <c r="G1" s="128"/>
      <c r="H1" s="128"/>
    </row>
    <row r="2" spans="1:9" s="49" customFormat="1" ht="24.75">
      <c r="A2" s="2186" t="str">
        <f>'Universal data'!A2</f>
        <v>Master</v>
      </c>
      <c r="B2" s="128"/>
      <c r="C2" s="128"/>
      <c r="D2" s="128"/>
      <c r="E2" s="128"/>
      <c r="F2" s="128"/>
      <c r="G2" s="128"/>
      <c r="H2" s="128"/>
    </row>
    <row r="3" spans="1:9" s="130" customFormat="1" ht="25.5" thickBot="1">
      <c r="A3" s="2185" t="str">
        <f>'Universal data'!A3</f>
        <v>2015/16</v>
      </c>
      <c r="B3" s="129"/>
      <c r="C3" s="129"/>
      <c r="D3" s="129"/>
      <c r="E3" s="129"/>
      <c r="F3" s="129"/>
      <c r="G3" s="129"/>
      <c r="H3" s="129"/>
    </row>
    <row r="4" spans="1:9">
      <c r="A4" s="1568"/>
      <c r="B4" s="1569"/>
      <c r="C4" s="1569"/>
      <c r="D4" s="1569"/>
      <c r="E4" s="1569"/>
      <c r="F4" s="1569"/>
      <c r="G4" s="1569"/>
      <c r="H4" s="1569"/>
      <c r="I4" s="1569"/>
    </row>
    <row r="5" spans="1:9">
      <c r="A5" s="1568"/>
      <c r="B5" s="1569"/>
      <c r="C5" s="1569"/>
      <c r="D5" s="1569"/>
      <c r="E5" s="1569"/>
      <c r="F5" s="1569"/>
      <c r="G5" s="1569"/>
      <c r="H5" s="1569"/>
      <c r="I5" s="1569"/>
    </row>
    <row r="6" spans="1:9">
      <c r="A6" s="1568"/>
      <c r="B6" s="1569"/>
      <c r="C6" s="1569"/>
      <c r="D6" s="1569"/>
      <c r="E6" s="1569"/>
      <c r="F6" s="1569"/>
      <c r="G6" s="1569"/>
      <c r="H6" s="1569"/>
      <c r="I6" s="1569"/>
    </row>
    <row r="7" spans="1:9">
      <c r="A7" s="1568"/>
      <c r="B7" s="1569"/>
      <c r="C7" s="1569"/>
      <c r="D7" s="1569"/>
      <c r="E7" s="1569"/>
      <c r="F7" s="1569"/>
      <c r="G7" s="1569"/>
      <c r="H7" s="1569"/>
      <c r="I7" s="1569"/>
    </row>
    <row r="8" spans="1:9">
      <c r="A8" s="1568"/>
      <c r="B8" s="1569"/>
      <c r="C8" s="1569"/>
      <c r="D8" s="1569"/>
      <c r="E8" s="1569"/>
      <c r="F8" s="1569"/>
      <c r="G8" s="1569"/>
      <c r="H8" s="1569"/>
      <c r="I8" s="1569"/>
    </row>
    <row r="9" spans="1:9" ht="28.5" customHeight="1" thickBot="1">
      <c r="A9" s="3805" t="s">
        <v>2391</v>
      </c>
      <c r="B9" s="3806"/>
      <c r="C9" s="3806"/>
      <c r="D9" s="1569"/>
      <c r="E9" s="1569"/>
      <c r="F9" s="1569"/>
      <c r="G9" s="1569"/>
      <c r="H9" s="1569"/>
      <c r="I9" s="1569"/>
    </row>
    <row r="10" spans="1:9" ht="45" customHeight="1">
      <c r="A10" s="1565" t="s">
        <v>1531</v>
      </c>
      <c r="B10" s="1566" t="s">
        <v>1532</v>
      </c>
      <c r="C10" s="1567" t="s">
        <v>1688</v>
      </c>
      <c r="D10" s="1569"/>
      <c r="E10" s="1569"/>
      <c r="F10" s="1569"/>
      <c r="G10" s="1569"/>
      <c r="H10" s="1569"/>
      <c r="I10" s="1569"/>
    </row>
    <row r="11" spans="1:9" ht="28.5">
      <c r="A11" s="282" t="s">
        <v>2503</v>
      </c>
      <c r="B11" s="283">
        <v>1.4</v>
      </c>
      <c r="C11" s="283" t="s">
        <v>2535</v>
      </c>
      <c r="D11" s="1569"/>
      <c r="E11" s="1569"/>
      <c r="F11" s="1569"/>
      <c r="G11" s="1569"/>
      <c r="H11" s="1569"/>
      <c r="I11" s="1569"/>
    </row>
    <row r="12" spans="1:9">
      <c r="A12" s="2236" t="s">
        <v>2504</v>
      </c>
      <c r="B12" s="2237">
        <v>2.2000000000000002</v>
      </c>
      <c r="C12" s="2237" t="s">
        <v>2536</v>
      </c>
      <c r="D12" s="1569"/>
      <c r="E12" s="1569"/>
      <c r="F12" s="1569"/>
      <c r="G12" s="1569"/>
      <c r="H12" s="1569"/>
      <c r="I12" s="1569"/>
    </row>
    <row r="13" spans="1:9" ht="28.5">
      <c r="A13" s="2236" t="s">
        <v>2504</v>
      </c>
      <c r="B13" s="2237">
        <v>2.4</v>
      </c>
      <c r="C13" s="2237" t="s">
        <v>2537</v>
      </c>
      <c r="D13" s="1569"/>
      <c r="E13" s="1569"/>
      <c r="F13" s="1569"/>
      <c r="G13" s="1569"/>
      <c r="H13" s="1569"/>
      <c r="I13" s="1569"/>
    </row>
    <row r="14" spans="1:9">
      <c r="A14" s="2236" t="s">
        <v>2504</v>
      </c>
      <c r="B14" s="2237">
        <v>5.6</v>
      </c>
      <c r="C14" s="2237" t="s">
        <v>2538</v>
      </c>
      <c r="D14" s="1569"/>
      <c r="E14" s="1569"/>
      <c r="F14" s="1569"/>
      <c r="G14" s="1569"/>
      <c r="H14" s="1569"/>
      <c r="I14" s="1569"/>
    </row>
    <row r="15" spans="1:9">
      <c r="A15" s="2236" t="s">
        <v>2504</v>
      </c>
      <c r="B15" s="2237">
        <v>2.5</v>
      </c>
      <c r="C15" s="2302" t="s">
        <v>2540</v>
      </c>
      <c r="D15" s="1569"/>
      <c r="E15" s="1569"/>
      <c r="F15" s="1569"/>
      <c r="G15" s="1569"/>
      <c r="H15" s="1569"/>
      <c r="I15" s="1569"/>
    </row>
    <row r="16" spans="1:9" ht="28.5">
      <c r="A16" s="2236" t="s">
        <v>2504</v>
      </c>
      <c r="B16" s="2237">
        <v>3.1</v>
      </c>
      <c r="C16" s="2237" t="s">
        <v>2541</v>
      </c>
      <c r="D16" s="1569"/>
      <c r="E16" s="1569"/>
      <c r="F16" s="1569"/>
      <c r="G16" s="1569"/>
      <c r="H16" s="1569"/>
      <c r="I16" s="1569"/>
    </row>
    <row r="17" spans="1:9" ht="28.5">
      <c r="A17" s="2236" t="s">
        <v>2504</v>
      </c>
      <c r="B17" s="2237">
        <v>3.14</v>
      </c>
      <c r="C17" s="2237" t="s">
        <v>2542</v>
      </c>
      <c r="D17" s="1569"/>
      <c r="E17" s="1569"/>
      <c r="F17" s="1569"/>
      <c r="G17" s="1569"/>
      <c r="H17" s="1569"/>
      <c r="I17" s="1569"/>
    </row>
    <row r="18" spans="1:9">
      <c r="A18" s="2236" t="s">
        <v>2504</v>
      </c>
      <c r="B18" s="2237">
        <v>3.2</v>
      </c>
      <c r="C18" s="2237" t="s">
        <v>2543</v>
      </c>
      <c r="D18" s="1569"/>
      <c r="E18" s="1569"/>
      <c r="F18" s="1569"/>
      <c r="G18" s="1569"/>
      <c r="H18" s="1569"/>
      <c r="I18" s="1569"/>
    </row>
    <row r="19" spans="1:9">
      <c r="A19" s="2236" t="s">
        <v>2504</v>
      </c>
      <c r="B19" s="2237">
        <v>3.4</v>
      </c>
      <c r="C19" s="2237" t="s">
        <v>2544</v>
      </c>
      <c r="D19" s="1569"/>
      <c r="E19" s="1569"/>
      <c r="F19" s="1569"/>
      <c r="G19" s="1569"/>
      <c r="H19" s="1569"/>
      <c r="I19" s="1569"/>
    </row>
    <row r="20" spans="1:9">
      <c r="A20" s="2236" t="s">
        <v>2504</v>
      </c>
      <c r="B20" s="2237">
        <v>3.8</v>
      </c>
      <c r="C20" s="2237" t="s">
        <v>2545</v>
      </c>
      <c r="D20" s="1569"/>
      <c r="E20" s="1569"/>
      <c r="F20" s="1569"/>
      <c r="G20" s="1569"/>
      <c r="H20" s="1569"/>
      <c r="I20" s="1569"/>
    </row>
    <row r="21" spans="1:9">
      <c r="A21" s="2236" t="s">
        <v>2504</v>
      </c>
      <c r="B21" s="2237">
        <v>4.2</v>
      </c>
      <c r="C21" s="2237" t="s">
        <v>2550</v>
      </c>
      <c r="D21" s="1569"/>
      <c r="E21" s="1569"/>
      <c r="F21" s="1569"/>
      <c r="G21" s="1569"/>
      <c r="H21" s="1569"/>
      <c r="I21" s="1569"/>
    </row>
    <row r="22" spans="1:9">
      <c r="A22" s="2236" t="s">
        <v>2504</v>
      </c>
      <c r="B22" s="2237">
        <v>4.0999999999999996</v>
      </c>
      <c r="C22" s="2237" t="s">
        <v>2546</v>
      </c>
      <c r="D22" s="1569"/>
      <c r="E22" s="1569"/>
      <c r="F22" s="1569"/>
      <c r="G22" s="1569"/>
      <c r="H22" s="1569"/>
      <c r="I22" s="1569"/>
    </row>
    <row r="23" spans="1:9">
      <c r="A23" s="2236" t="s">
        <v>2504</v>
      </c>
      <c r="B23" s="2237" t="s">
        <v>2547</v>
      </c>
      <c r="C23" s="2237" t="s">
        <v>2549</v>
      </c>
      <c r="D23" s="1569"/>
      <c r="E23" s="1569"/>
      <c r="F23" s="1569"/>
      <c r="G23" s="1569"/>
      <c r="H23" s="1569"/>
      <c r="I23" s="1569"/>
    </row>
    <row r="24" spans="1:9">
      <c r="A24" s="2236" t="s">
        <v>2504</v>
      </c>
      <c r="B24" s="2237" t="s">
        <v>2547</v>
      </c>
      <c r="C24" s="2237" t="s">
        <v>2548</v>
      </c>
      <c r="D24" s="1569"/>
      <c r="E24" s="1569"/>
      <c r="F24" s="1569"/>
      <c r="G24" s="1569"/>
      <c r="H24" s="1569"/>
      <c r="I24" s="1569"/>
    </row>
    <row r="25" spans="1:9" ht="28.5">
      <c r="A25" s="2236" t="s">
        <v>2504</v>
      </c>
      <c r="B25" s="2237">
        <v>4.3</v>
      </c>
      <c r="C25" s="2237" t="s">
        <v>2551</v>
      </c>
      <c r="D25" s="1569"/>
      <c r="E25" s="1569"/>
      <c r="F25" s="1569"/>
      <c r="G25" s="1569"/>
      <c r="H25" s="1569"/>
      <c r="I25" s="1569"/>
    </row>
    <row r="26" spans="1:9" ht="42.75">
      <c r="A26" s="2236" t="s">
        <v>2504</v>
      </c>
      <c r="B26" s="2237">
        <v>4.4000000000000004</v>
      </c>
      <c r="C26" s="2237" t="s">
        <v>2552</v>
      </c>
      <c r="D26" s="1569"/>
      <c r="E26" s="1569"/>
      <c r="F26" s="1569"/>
      <c r="G26" s="1569"/>
      <c r="H26" s="1569"/>
      <c r="I26" s="1569"/>
    </row>
    <row r="27" spans="1:9">
      <c r="A27" s="2236" t="s">
        <v>2504</v>
      </c>
      <c r="B27" s="2237">
        <v>4.5999999999999996</v>
      </c>
      <c r="C27" s="2237" t="s">
        <v>2553</v>
      </c>
      <c r="D27" s="1569"/>
      <c r="E27" s="1569"/>
      <c r="F27" s="1569"/>
      <c r="G27" s="1569"/>
      <c r="H27" s="1569"/>
      <c r="I27" s="1569"/>
    </row>
    <row r="28" spans="1:9" ht="28.5">
      <c r="A28" s="2236" t="s">
        <v>2504</v>
      </c>
      <c r="B28" s="2237">
        <v>4.7</v>
      </c>
      <c r="C28" s="2237" t="s">
        <v>2554</v>
      </c>
      <c r="D28" s="1569"/>
      <c r="E28" s="1569"/>
      <c r="F28" s="1569"/>
      <c r="G28" s="1569"/>
      <c r="H28" s="1569"/>
      <c r="I28" s="1569"/>
    </row>
    <row r="29" spans="1:9">
      <c r="A29" s="2236" t="s">
        <v>2504</v>
      </c>
      <c r="B29" s="2237">
        <v>4.8</v>
      </c>
      <c r="C29" s="2237" t="s">
        <v>2555</v>
      </c>
      <c r="D29" s="1569"/>
      <c r="E29" s="1569"/>
      <c r="F29" s="1569"/>
      <c r="G29" s="1569"/>
      <c r="H29" s="1569"/>
      <c r="I29" s="1569"/>
    </row>
    <row r="30" spans="1:9" ht="28.5">
      <c r="A30" s="2236" t="s">
        <v>2504</v>
      </c>
      <c r="B30" s="2237">
        <v>5.7</v>
      </c>
      <c r="C30" s="2237" t="s">
        <v>2562</v>
      </c>
      <c r="D30" s="1569"/>
      <c r="E30" s="1569"/>
      <c r="F30" s="1569"/>
      <c r="G30" s="1569"/>
      <c r="H30" s="1569"/>
      <c r="I30" s="1569"/>
    </row>
    <row r="31" spans="1:9">
      <c r="A31" s="2236" t="s">
        <v>2504</v>
      </c>
      <c r="B31" s="2237">
        <v>6.6</v>
      </c>
      <c r="C31" s="2237" t="s">
        <v>2556</v>
      </c>
      <c r="D31" s="1569"/>
      <c r="E31" s="1569"/>
      <c r="F31" s="1569"/>
      <c r="G31" s="1569"/>
      <c r="H31" s="1569"/>
      <c r="I31" s="1569"/>
    </row>
    <row r="32" spans="1:9">
      <c r="A32" s="2236" t="s">
        <v>2504</v>
      </c>
      <c r="B32" s="2237">
        <v>6.2</v>
      </c>
      <c r="C32" s="2237" t="s">
        <v>2557</v>
      </c>
      <c r="D32" s="1569"/>
      <c r="E32" s="1569"/>
      <c r="F32" s="1569"/>
      <c r="G32" s="1569"/>
      <c r="H32" s="1569"/>
      <c r="I32" s="1569"/>
    </row>
    <row r="33" spans="1:9">
      <c r="A33" s="2236" t="s">
        <v>2504</v>
      </c>
      <c r="B33" s="2237">
        <v>7.2</v>
      </c>
      <c r="C33" s="2237" t="s">
        <v>2558</v>
      </c>
      <c r="D33" s="1569"/>
      <c r="E33" s="1569"/>
      <c r="F33" s="1569"/>
      <c r="G33" s="1569"/>
      <c r="H33" s="1569"/>
      <c r="I33" s="1569"/>
    </row>
    <row r="34" spans="1:9" ht="28.5">
      <c r="A34" s="2236" t="s">
        <v>2504</v>
      </c>
      <c r="B34" s="2237">
        <v>3.13</v>
      </c>
      <c r="C34" s="2237" t="s">
        <v>2559</v>
      </c>
      <c r="D34" s="1569"/>
      <c r="E34" s="1569"/>
      <c r="F34" s="1569"/>
      <c r="G34" s="1569"/>
      <c r="H34" s="1569"/>
      <c r="I34" s="1569"/>
    </row>
    <row r="35" spans="1:9">
      <c r="A35" s="2236" t="s">
        <v>2504</v>
      </c>
      <c r="B35" s="2237">
        <v>7.1</v>
      </c>
      <c r="C35" s="2237" t="s">
        <v>2560</v>
      </c>
      <c r="D35" s="1569"/>
      <c r="E35" s="1569"/>
      <c r="F35" s="1569"/>
      <c r="G35" s="1569"/>
      <c r="H35" s="1569"/>
      <c r="I35" s="1569"/>
    </row>
    <row r="36" spans="1:9" ht="28.5">
      <c r="A36" s="2236" t="s">
        <v>2504</v>
      </c>
      <c r="B36" s="2237" t="s">
        <v>2534</v>
      </c>
      <c r="C36" s="2237" t="s">
        <v>2561</v>
      </c>
      <c r="D36" s="1569"/>
      <c r="E36" s="1569"/>
      <c r="F36" s="1569"/>
      <c r="G36" s="1569"/>
      <c r="H36" s="1569"/>
      <c r="I36" s="1569"/>
    </row>
    <row r="37" spans="1:9">
      <c r="A37" s="2236" t="s">
        <v>2504</v>
      </c>
      <c r="B37" s="2237">
        <v>1.4</v>
      </c>
      <c r="C37" s="2237" t="s">
        <v>2563</v>
      </c>
      <c r="D37" s="1569"/>
      <c r="E37" s="1569"/>
      <c r="F37" s="1569"/>
      <c r="G37" s="1569"/>
      <c r="H37" s="1569"/>
      <c r="I37" s="1569"/>
    </row>
    <row r="38" spans="1:9">
      <c r="A38" s="2236" t="s">
        <v>2504</v>
      </c>
      <c r="B38" s="2237" t="s">
        <v>2564</v>
      </c>
      <c r="C38" s="2237" t="s">
        <v>2565</v>
      </c>
      <c r="D38" s="1569"/>
      <c r="E38" s="1569"/>
      <c r="F38" s="1569"/>
      <c r="G38" s="1569"/>
      <c r="H38" s="1569"/>
      <c r="I38" s="1569"/>
    </row>
    <row r="39" spans="1:9">
      <c r="A39" s="2236" t="s">
        <v>2504</v>
      </c>
      <c r="B39" s="2237">
        <v>7.1</v>
      </c>
      <c r="C39" s="2237" t="s">
        <v>2566</v>
      </c>
      <c r="D39" s="1569"/>
      <c r="E39" s="1569"/>
      <c r="F39" s="1569"/>
      <c r="G39" s="1569"/>
      <c r="H39" s="1569"/>
      <c r="I39" s="1569"/>
    </row>
    <row r="40" spans="1:9">
      <c r="A40" s="2236" t="s">
        <v>2504</v>
      </c>
      <c r="B40" s="2237" t="s">
        <v>2567</v>
      </c>
      <c r="C40" s="2237" t="s">
        <v>2568</v>
      </c>
      <c r="D40" s="1569"/>
      <c r="E40" s="1569"/>
      <c r="F40" s="1569"/>
      <c r="G40" s="1569"/>
      <c r="H40" s="1569"/>
      <c r="I40" s="1569"/>
    </row>
    <row r="41" spans="1:9">
      <c r="A41" s="282" t="s">
        <v>2504</v>
      </c>
      <c r="B41" s="283">
        <v>5.8</v>
      </c>
      <c r="C41" s="283" t="s">
        <v>2484</v>
      </c>
      <c r="D41" s="1569"/>
      <c r="E41" s="1569"/>
      <c r="F41" s="1569"/>
      <c r="G41" s="1569"/>
      <c r="H41" s="1569"/>
      <c r="I41" s="1569"/>
    </row>
    <row r="42" spans="1:9">
      <c r="A42" s="282" t="s">
        <v>2504</v>
      </c>
      <c r="B42" s="283">
        <v>5.7</v>
      </c>
      <c r="C42" s="283" t="s">
        <v>2485</v>
      </c>
      <c r="D42" s="1569"/>
      <c r="E42" s="1569"/>
      <c r="F42" s="1569"/>
      <c r="G42" s="1569"/>
      <c r="H42" s="1569"/>
      <c r="I42" s="1569"/>
    </row>
    <row r="43" spans="1:9">
      <c r="A43" s="282" t="s">
        <v>2504</v>
      </c>
      <c r="B43" s="283">
        <v>5.7</v>
      </c>
      <c r="C43" s="283" t="s">
        <v>2490</v>
      </c>
      <c r="D43" s="1569"/>
      <c r="E43" s="1569"/>
      <c r="F43" s="1569"/>
      <c r="G43" s="1569"/>
      <c r="H43" s="1569"/>
      <c r="I43" s="1569"/>
    </row>
    <row r="44" spans="1:9">
      <c r="A44" s="282" t="s">
        <v>2504</v>
      </c>
      <c r="B44" s="283">
        <v>5.7</v>
      </c>
      <c r="C44" s="283" t="s">
        <v>2486</v>
      </c>
      <c r="D44" s="1569"/>
      <c r="E44" s="1569"/>
      <c r="F44" s="1569"/>
      <c r="G44" s="1569"/>
      <c r="H44" s="1569"/>
      <c r="I44" s="1569"/>
    </row>
    <row r="45" spans="1:9">
      <c r="A45" s="282" t="s">
        <v>2504</v>
      </c>
      <c r="B45" s="283">
        <v>5.8</v>
      </c>
      <c r="C45" s="283" t="s">
        <v>2487</v>
      </c>
      <c r="D45" s="1569"/>
      <c r="E45" s="1569"/>
      <c r="F45" s="1569"/>
      <c r="G45" s="1569"/>
      <c r="H45" s="1569"/>
      <c r="I45" s="1569"/>
    </row>
    <row r="46" spans="1:9">
      <c r="A46" s="282" t="s">
        <v>2504</v>
      </c>
      <c r="B46" s="283">
        <v>5.8</v>
      </c>
      <c r="C46" s="283" t="s">
        <v>2488</v>
      </c>
      <c r="D46" s="1569"/>
      <c r="E46" s="1569"/>
      <c r="F46" s="1569"/>
      <c r="G46" s="1569"/>
      <c r="H46" s="1569"/>
      <c r="I46" s="1569"/>
    </row>
    <row r="47" spans="1:9">
      <c r="A47" s="282" t="s">
        <v>2504</v>
      </c>
      <c r="B47" s="283">
        <v>5.8</v>
      </c>
      <c r="C47" s="283" t="s">
        <v>2489</v>
      </c>
      <c r="D47" s="1569"/>
      <c r="E47" s="1569"/>
      <c r="F47" s="1569"/>
      <c r="G47" s="1569"/>
      <c r="H47" s="1569"/>
      <c r="I47" s="1569"/>
    </row>
    <row r="48" spans="1:9">
      <c r="A48" s="282" t="s">
        <v>2504</v>
      </c>
      <c r="B48" s="283">
        <v>3.4</v>
      </c>
      <c r="C48" s="283" t="s">
        <v>2492</v>
      </c>
      <c r="D48" s="1569"/>
      <c r="E48" s="1569"/>
      <c r="F48" s="1569"/>
      <c r="G48" s="1569"/>
      <c r="H48" s="1569"/>
      <c r="I48" s="1569"/>
    </row>
    <row r="49" spans="1:9">
      <c r="A49" s="282" t="s">
        <v>2504</v>
      </c>
      <c r="B49" s="283">
        <v>3.7</v>
      </c>
      <c r="C49" s="283" t="s">
        <v>2493</v>
      </c>
      <c r="D49" s="1569"/>
      <c r="E49" s="1569"/>
      <c r="F49" s="1569"/>
      <c r="G49" s="1569"/>
      <c r="H49" s="1569"/>
      <c r="I49" s="1569"/>
    </row>
    <row r="50" spans="1:9">
      <c r="A50" s="282" t="s">
        <v>2504</v>
      </c>
      <c r="B50" s="283">
        <v>4.8</v>
      </c>
      <c r="C50" s="283" t="s">
        <v>2494</v>
      </c>
      <c r="D50" s="1569"/>
      <c r="E50" s="1569"/>
      <c r="F50" s="1569"/>
      <c r="G50" s="1569"/>
      <c r="H50" s="1569"/>
      <c r="I50" s="1569"/>
    </row>
    <row r="51" spans="1:9">
      <c r="A51" s="282" t="s">
        <v>2504</v>
      </c>
      <c r="B51" s="283">
        <v>8.4</v>
      </c>
      <c r="C51" s="283" t="s">
        <v>2495</v>
      </c>
      <c r="D51" s="1569"/>
      <c r="E51" s="1569"/>
      <c r="F51" s="1569"/>
      <c r="G51" s="1569"/>
      <c r="H51" s="1569"/>
      <c r="I51" s="1569"/>
    </row>
    <row r="52" spans="1:9" ht="28.5">
      <c r="A52" s="282" t="s">
        <v>2504</v>
      </c>
      <c r="B52" s="283">
        <v>8.3000000000000007</v>
      </c>
      <c r="C52" s="283" t="s">
        <v>2496</v>
      </c>
      <c r="D52" s="1569"/>
      <c r="E52" s="1569"/>
      <c r="F52" s="1569"/>
      <c r="G52" s="1569"/>
      <c r="H52" s="1569"/>
      <c r="I52" s="1569"/>
    </row>
    <row r="53" spans="1:9" ht="42.75">
      <c r="A53" s="282" t="s">
        <v>2504</v>
      </c>
      <c r="B53" s="283">
        <v>8.3000000000000007</v>
      </c>
      <c r="C53" s="283" t="s">
        <v>2497</v>
      </c>
      <c r="D53" s="1569"/>
      <c r="E53" s="1569"/>
      <c r="F53" s="1569"/>
      <c r="G53" s="1569"/>
      <c r="H53" s="1569"/>
      <c r="I53" s="1569"/>
    </row>
    <row r="54" spans="1:9">
      <c r="A54" s="282" t="s">
        <v>2504</v>
      </c>
      <c r="B54" s="2237" t="s">
        <v>2534</v>
      </c>
      <c r="C54" s="283" t="s">
        <v>2505</v>
      </c>
      <c r="D54" s="1569"/>
      <c r="E54" s="1569"/>
      <c r="F54" s="1569"/>
      <c r="G54" s="1569"/>
      <c r="H54" s="1569"/>
      <c r="I54" s="1569"/>
    </row>
    <row r="55" spans="1:9">
      <c r="A55" s="282" t="s">
        <v>2504</v>
      </c>
      <c r="B55" s="283">
        <v>4.0999999999999996</v>
      </c>
      <c r="C55" s="283" t="s">
        <v>2570</v>
      </c>
      <c r="D55" s="1569"/>
      <c r="E55" s="1569"/>
      <c r="F55" s="1569"/>
      <c r="G55" s="1569"/>
      <c r="H55" s="1569"/>
      <c r="I55" s="1569"/>
    </row>
    <row r="56" spans="1:9">
      <c r="A56" s="282" t="s">
        <v>2504</v>
      </c>
      <c r="B56" s="283">
        <v>3.12</v>
      </c>
      <c r="C56" s="283" t="s">
        <v>2571</v>
      </c>
      <c r="D56" s="1569"/>
      <c r="E56" s="1569"/>
      <c r="F56" s="1569"/>
      <c r="G56" s="1569"/>
      <c r="H56" s="1569"/>
      <c r="I56" s="1569"/>
    </row>
    <row r="57" spans="1:9">
      <c r="A57" s="282" t="s">
        <v>2504</v>
      </c>
      <c r="B57" s="283" t="s">
        <v>2573</v>
      </c>
      <c r="C57" s="283" t="s">
        <v>2574</v>
      </c>
      <c r="D57" s="1569"/>
      <c r="E57" s="1569"/>
      <c r="F57" s="1569"/>
      <c r="G57" s="1569"/>
      <c r="H57" s="1569"/>
      <c r="I57" s="1569"/>
    </row>
    <row r="58" spans="1:9">
      <c r="A58" s="282" t="s">
        <v>2504</v>
      </c>
      <c r="B58" s="283">
        <v>3.1</v>
      </c>
      <c r="C58" s="283" t="s">
        <v>2576</v>
      </c>
      <c r="D58" s="1569"/>
      <c r="E58" s="1569"/>
      <c r="F58" s="1569"/>
      <c r="G58" s="1569"/>
      <c r="H58" s="1569"/>
      <c r="I58" s="1569"/>
    </row>
    <row r="59" spans="1:9">
      <c r="A59" s="282" t="s">
        <v>2504</v>
      </c>
      <c r="B59" s="283">
        <v>3.6</v>
      </c>
      <c r="C59" s="283" t="s">
        <v>2577</v>
      </c>
      <c r="D59" s="1569"/>
      <c r="E59" s="1569"/>
      <c r="F59" s="1569"/>
      <c r="G59" s="1569"/>
      <c r="H59" s="1569"/>
      <c r="I59" s="1569"/>
    </row>
    <row r="60" spans="1:9">
      <c r="A60" s="282" t="s">
        <v>2504</v>
      </c>
      <c r="B60" s="283">
        <v>3.13</v>
      </c>
      <c r="C60" s="283" t="s">
        <v>2578</v>
      </c>
      <c r="D60" s="1569"/>
      <c r="E60" s="1569"/>
      <c r="F60" s="1569"/>
      <c r="G60" s="1569"/>
      <c r="H60" s="1569"/>
      <c r="I60" s="1569"/>
    </row>
    <row r="61" spans="1:9">
      <c r="A61" s="282" t="s">
        <v>2504</v>
      </c>
      <c r="B61" s="283">
        <v>4.5999999999999996</v>
      </c>
      <c r="C61" s="283" t="s">
        <v>2579</v>
      </c>
      <c r="D61" s="1569"/>
      <c r="E61" s="1569"/>
      <c r="F61" s="1569"/>
      <c r="G61" s="1569"/>
      <c r="H61" s="1569"/>
      <c r="I61" s="1569"/>
    </row>
    <row r="62" spans="1:9">
      <c r="A62" s="282" t="s">
        <v>2504</v>
      </c>
      <c r="B62" s="283" t="s">
        <v>2580</v>
      </c>
      <c r="C62" s="283" t="s">
        <v>2581</v>
      </c>
      <c r="D62" s="1569"/>
      <c r="E62" s="1569"/>
      <c r="F62" s="1569"/>
      <c r="G62" s="1569"/>
      <c r="H62" s="1569"/>
      <c r="I62" s="1569"/>
    </row>
    <row r="63" spans="1:9" ht="28.5">
      <c r="A63" s="282" t="s">
        <v>2504</v>
      </c>
      <c r="B63" s="283" t="s">
        <v>2582</v>
      </c>
      <c r="C63" s="283" t="s">
        <v>2583</v>
      </c>
      <c r="D63" s="1569"/>
      <c r="E63" s="1569"/>
      <c r="F63" s="1569"/>
      <c r="G63" s="1569"/>
      <c r="H63" s="1569"/>
      <c r="I63" s="1569"/>
    </row>
    <row r="64" spans="1:9">
      <c r="A64" s="282" t="s">
        <v>2504</v>
      </c>
      <c r="B64" s="283">
        <v>3.1</v>
      </c>
      <c r="C64" s="283" t="s">
        <v>2584</v>
      </c>
      <c r="D64" s="1569"/>
      <c r="E64" s="1569"/>
      <c r="F64" s="1569"/>
      <c r="G64" s="1569"/>
      <c r="H64" s="1569"/>
      <c r="I64" s="1569"/>
    </row>
    <row r="65" spans="1:9">
      <c r="A65" s="282" t="s">
        <v>2504</v>
      </c>
      <c r="B65" s="283">
        <v>4.3</v>
      </c>
      <c r="C65" s="283" t="s">
        <v>2585</v>
      </c>
      <c r="D65" s="1569"/>
      <c r="E65" s="1569"/>
      <c r="F65" s="1569"/>
      <c r="G65" s="1569"/>
      <c r="H65" s="1569"/>
      <c r="I65" s="1569"/>
    </row>
    <row r="66" spans="1:9">
      <c r="A66" s="282" t="s">
        <v>2504</v>
      </c>
      <c r="B66" s="283">
        <v>2.2000000000000002</v>
      </c>
      <c r="C66" s="283" t="s">
        <v>2586</v>
      </c>
      <c r="D66" s="1569"/>
      <c r="E66" s="1569"/>
      <c r="F66" s="1569"/>
      <c r="G66" s="1569"/>
      <c r="H66" s="1569"/>
      <c r="I66" s="1569"/>
    </row>
    <row r="67" spans="1:9" ht="28.5">
      <c r="A67" s="282" t="s">
        <v>2504</v>
      </c>
      <c r="B67" s="283">
        <v>4.7</v>
      </c>
      <c r="C67" s="283" t="s">
        <v>2587</v>
      </c>
      <c r="D67" s="1569"/>
      <c r="E67" s="1569"/>
      <c r="F67" s="1569"/>
      <c r="G67" s="1569"/>
      <c r="H67" s="1569"/>
      <c r="I67" s="1569"/>
    </row>
    <row r="68" spans="1:9">
      <c r="A68" s="282" t="s">
        <v>2504</v>
      </c>
      <c r="B68" s="283">
        <v>4.2</v>
      </c>
      <c r="C68" s="283" t="s">
        <v>2588</v>
      </c>
      <c r="D68" s="1569"/>
      <c r="E68" s="1569"/>
      <c r="F68" s="1569"/>
      <c r="G68" s="1569"/>
      <c r="H68" s="1569"/>
      <c r="I68" s="1569"/>
    </row>
    <row r="69" spans="1:9">
      <c r="A69" s="282" t="s">
        <v>2504</v>
      </c>
      <c r="B69" s="283">
        <v>4.2</v>
      </c>
      <c r="C69" s="283" t="s">
        <v>2589</v>
      </c>
      <c r="D69" s="1569"/>
      <c r="E69" s="1569"/>
      <c r="F69" s="1569"/>
      <c r="G69" s="1569"/>
      <c r="H69" s="1569"/>
      <c r="I69" s="1569"/>
    </row>
    <row r="70" spans="1:9">
      <c r="A70" s="282" t="s">
        <v>2504</v>
      </c>
      <c r="B70" s="283">
        <v>5.5</v>
      </c>
      <c r="C70" s="283" t="s">
        <v>2588</v>
      </c>
      <c r="D70" s="1569"/>
      <c r="E70" s="1569"/>
      <c r="F70" s="1569"/>
      <c r="G70" s="1569"/>
      <c r="H70" s="1569"/>
      <c r="I70" s="1569"/>
    </row>
    <row r="71" spans="1:9">
      <c r="A71" s="282" t="s">
        <v>2504</v>
      </c>
      <c r="B71" s="283">
        <v>5.5</v>
      </c>
      <c r="C71" s="283" t="s">
        <v>2592</v>
      </c>
      <c r="D71" s="1569"/>
      <c r="E71" s="1569"/>
      <c r="F71" s="1569"/>
      <c r="G71" s="1569"/>
      <c r="H71" s="1569"/>
      <c r="I71" s="1569"/>
    </row>
    <row r="72" spans="1:9">
      <c r="A72" s="282" t="s">
        <v>2504</v>
      </c>
      <c r="B72" s="283">
        <v>5.5</v>
      </c>
      <c r="C72" s="283" t="s">
        <v>2593</v>
      </c>
      <c r="D72" s="1569"/>
      <c r="E72" s="1569"/>
      <c r="F72" s="1569"/>
      <c r="G72" s="1569"/>
      <c r="H72" s="1569"/>
      <c r="I72" s="1569"/>
    </row>
    <row r="73" spans="1:9">
      <c r="A73" s="282" t="s">
        <v>2504</v>
      </c>
      <c r="B73" s="283">
        <v>5.4</v>
      </c>
      <c r="C73" s="283" t="s">
        <v>2594</v>
      </c>
      <c r="D73" s="1569"/>
      <c r="E73" s="1569"/>
      <c r="F73" s="1569"/>
      <c r="G73" s="1569"/>
      <c r="H73" s="1569"/>
      <c r="I73" s="1569"/>
    </row>
    <row r="74" spans="1:9">
      <c r="A74" s="282" t="s">
        <v>2504</v>
      </c>
      <c r="B74" s="283">
        <v>4.7</v>
      </c>
      <c r="C74" s="283" t="s">
        <v>2595</v>
      </c>
      <c r="D74" s="1569"/>
      <c r="E74" s="1569"/>
      <c r="F74" s="1569"/>
      <c r="G74" s="1569"/>
      <c r="H74" s="1569"/>
      <c r="I74" s="1569"/>
    </row>
    <row r="75" spans="1:9">
      <c r="A75" s="282" t="s">
        <v>2504</v>
      </c>
      <c r="B75" s="283">
        <v>6.6</v>
      </c>
      <c r="C75" s="283" t="s">
        <v>2596</v>
      </c>
      <c r="D75" s="1569"/>
      <c r="E75" s="1569"/>
      <c r="F75" s="1569"/>
      <c r="G75" s="1569"/>
      <c r="H75" s="1569"/>
      <c r="I75" s="1569"/>
    </row>
    <row r="76" spans="1:9">
      <c r="A76" s="282" t="s">
        <v>2504</v>
      </c>
      <c r="B76" s="283" t="s">
        <v>2591</v>
      </c>
      <c r="C76" s="283" t="s">
        <v>2597</v>
      </c>
      <c r="D76" s="1569"/>
      <c r="E76" s="1569"/>
      <c r="F76" s="1569"/>
      <c r="G76" s="1569"/>
      <c r="H76" s="1569"/>
      <c r="I76" s="1569"/>
    </row>
    <row r="77" spans="1:9">
      <c r="A77" s="282" t="s">
        <v>2504</v>
      </c>
      <c r="B77" s="283">
        <v>7.2</v>
      </c>
      <c r="C77" s="283" t="s">
        <v>2598</v>
      </c>
      <c r="D77" s="1569"/>
      <c r="E77" s="1569"/>
      <c r="F77" s="1569"/>
      <c r="G77" s="1569"/>
      <c r="H77" s="1569"/>
      <c r="I77" s="1569"/>
    </row>
    <row r="78" spans="1:9">
      <c r="A78" s="282" t="s">
        <v>2504</v>
      </c>
      <c r="B78" s="283">
        <v>3.12</v>
      </c>
      <c r="C78" s="283" t="s">
        <v>2599</v>
      </c>
      <c r="D78" s="1569"/>
      <c r="E78" s="1569"/>
      <c r="F78" s="1569"/>
      <c r="G78" s="1569"/>
      <c r="H78" s="1569"/>
      <c r="I78" s="1569"/>
    </row>
    <row r="79" spans="1:9">
      <c r="A79" s="282" t="s">
        <v>2504</v>
      </c>
      <c r="B79" s="283" t="s">
        <v>2580</v>
      </c>
      <c r="C79" s="283" t="s">
        <v>2617</v>
      </c>
      <c r="D79" s="1569"/>
      <c r="E79" s="1569"/>
      <c r="F79" s="1569"/>
      <c r="G79" s="1569"/>
      <c r="H79" s="1569"/>
      <c r="I79" s="1569"/>
    </row>
    <row r="80" spans="1:9" ht="28.5">
      <c r="A80" s="282" t="s">
        <v>2504</v>
      </c>
      <c r="B80" s="283">
        <v>3.9</v>
      </c>
      <c r="C80" s="283" t="s">
        <v>2618</v>
      </c>
      <c r="D80" s="1569"/>
      <c r="E80" s="1569"/>
      <c r="F80" s="1569"/>
      <c r="G80" s="1569"/>
      <c r="H80" s="1569"/>
      <c r="I80" s="1569"/>
    </row>
    <row r="81" spans="1:9">
      <c r="A81" s="282" t="s">
        <v>2504</v>
      </c>
      <c r="B81" s="283">
        <v>3.4</v>
      </c>
      <c r="C81" s="283" t="s">
        <v>2619</v>
      </c>
      <c r="D81" s="1569"/>
      <c r="E81" s="1569"/>
      <c r="F81" s="1569"/>
      <c r="G81" s="1569"/>
      <c r="H81" s="1569"/>
      <c r="I81" s="1569"/>
    </row>
    <row r="82" spans="1:9" s="285" customFormat="1" ht="57">
      <c r="A82" s="282" t="s">
        <v>2504</v>
      </c>
      <c r="B82" s="283">
        <v>3.5</v>
      </c>
      <c r="C82" s="283" t="s">
        <v>2620</v>
      </c>
      <c r="D82" s="1569"/>
      <c r="E82" s="1569"/>
      <c r="F82" s="1569"/>
      <c r="G82" s="1569"/>
      <c r="H82" s="1569"/>
      <c r="I82" s="1569"/>
    </row>
    <row r="83" spans="1:9" s="285" customFormat="1">
      <c r="A83" s="282" t="s">
        <v>2504</v>
      </c>
      <c r="B83" s="286">
        <v>4.5</v>
      </c>
      <c r="C83" s="283" t="s">
        <v>2626</v>
      </c>
      <c r="D83" s="1569"/>
      <c r="E83" s="1569"/>
      <c r="F83" s="1569"/>
      <c r="G83" s="1569"/>
      <c r="H83" s="1569"/>
      <c r="I83" s="1569"/>
    </row>
    <row r="84" spans="1:9" s="285" customFormat="1">
      <c r="A84" s="282" t="s">
        <v>2504</v>
      </c>
      <c r="B84" s="284">
        <v>5.7</v>
      </c>
      <c r="C84" s="283" t="s">
        <v>2627</v>
      </c>
      <c r="D84" s="1569"/>
      <c r="E84" s="1569"/>
      <c r="F84" s="1569"/>
      <c r="G84" s="1569"/>
      <c r="H84" s="1569"/>
      <c r="I84" s="1569"/>
    </row>
    <row r="85" spans="1:9" s="285" customFormat="1">
      <c r="A85" s="282" t="s">
        <v>2504</v>
      </c>
      <c r="B85" s="284">
        <v>3.8</v>
      </c>
      <c r="C85" s="283" t="s">
        <v>2637</v>
      </c>
      <c r="D85" s="1569"/>
      <c r="E85" s="1569"/>
      <c r="F85" s="1569"/>
      <c r="G85" s="1569"/>
      <c r="H85" s="1569"/>
      <c r="I85" s="1569"/>
    </row>
    <row r="86" spans="1:9" s="285" customFormat="1" ht="142.5">
      <c r="A86" s="2236" t="s">
        <v>2504</v>
      </c>
      <c r="B86" s="2475">
        <v>1.5</v>
      </c>
      <c r="C86" s="2237" t="s">
        <v>2644</v>
      </c>
      <c r="D86" s="1569"/>
      <c r="E86" s="1569"/>
      <c r="F86" s="1569"/>
      <c r="G86" s="1569"/>
      <c r="H86" s="1569"/>
      <c r="I86" s="1569"/>
    </row>
    <row r="87" spans="1:9">
      <c r="A87" s="2236" t="s">
        <v>2504</v>
      </c>
      <c r="B87" s="2475">
        <v>7.6</v>
      </c>
      <c r="C87" s="2237" t="s">
        <v>2645</v>
      </c>
      <c r="D87" s="1569"/>
      <c r="E87" s="1569"/>
      <c r="F87" s="1569"/>
      <c r="G87" s="1569"/>
      <c r="H87" s="1569"/>
      <c r="I87" s="1569"/>
    </row>
    <row r="88" spans="1:9">
      <c r="A88" s="2236" t="s">
        <v>2504</v>
      </c>
      <c r="B88" s="2475">
        <v>1.1000000000000001</v>
      </c>
      <c r="C88" s="2237" t="s">
        <v>2646</v>
      </c>
      <c r="D88" s="1569"/>
      <c r="E88" s="1569"/>
      <c r="F88" s="1569"/>
      <c r="G88" s="1569"/>
      <c r="H88" s="1569"/>
      <c r="I88" s="1569"/>
    </row>
    <row r="89" spans="1:9" ht="28.5">
      <c r="A89" s="2236" t="s">
        <v>2504</v>
      </c>
      <c r="B89" s="2475">
        <v>3.8</v>
      </c>
      <c r="C89" s="2237" t="s">
        <v>2647</v>
      </c>
      <c r="D89" s="1569"/>
      <c r="E89" s="1569"/>
      <c r="F89" s="1569"/>
      <c r="G89" s="1569"/>
      <c r="H89" s="1569"/>
      <c r="I89" s="1569"/>
    </row>
    <row r="90" spans="1:9">
      <c r="A90" s="2236" t="s">
        <v>2504</v>
      </c>
      <c r="B90" s="2475">
        <v>3.8</v>
      </c>
      <c r="C90" s="2237" t="s">
        <v>2648</v>
      </c>
      <c r="D90" s="1569"/>
      <c r="E90" s="1569"/>
      <c r="F90" s="1569"/>
      <c r="G90" s="1569"/>
      <c r="H90" s="1569"/>
      <c r="I90" s="1569"/>
    </row>
    <row r="91" spans="1:9">
      <c r="A91" s="2236" t="s">
        <v>2504</v>
      </c>
      <c r="B91" s="2475">
        <v>6.4</v>
      </c>
      <c r="C91" s="2237" t="s">
        <v>2649</v>
      </c>
      <c r="D91" s="1569"/>
      <c r="E91" s="1569"/>
      <c r="F91" s="1569"/>
      <c r="G91" s="1569"/>
      <c r="H91" s="1569"/>
      <c r="I91" s="1569"/>
    </row>
    <row r="92" spans="1:9">
      <c r="A92" s="2236" t="s">
        <v>2504</v>
      </c>
      <c r="B92" s="2475">
        <v>3.15</v>
      </c>
      <c r="C92" s="2237" t="s">
        <v>2650</v>
      </c>
      <c r="D92" s="1569"/>
      <c r="E92" s="1569"/>
      <c r="F92" s="1569"/>
      <c r="G92" s="1569"/>
      <c r="H92" s="1569"/>
      <c r="I92" s="1569"/>
    </row>
    <row r="93" spans="1:9" ht="213.75">
      <c r="A93" s="2236" t="s">
        <v>2504</v>
      </c>
      <c r="B93" s="2475">
        <v>3.5</v>
      </c>
      <c r="C93" s="2237" t="s">
        <v>2651</v>
      </c>
      <c r="D93" s="1569"/>
      <c r="E93" s="1569"/>
      <c r="F93" s="1569"/>
      <c r="G93" s="1569"/>
      <c r="H93" s="1569"/>
      <c r="I93" s="1569"/>
    </row>
    <row r="94" spans="1:9">
      <c r="A94" s="2236" t="s">
        <v>2504</v>
      </c>
      <c r="B94" s="2475">
        <v>3.2</v>
      </c>
      <c r="C94" s="2237" t="s">
        <v>2652</v>
      </c>
      <c r="D94" s="1569"/>
      <c r="E94" s="1569"/>
      <c r="F94" s="1569"/>
      <c r="G94" s="1569"/>
      <c r="H94" s="1569"/>
      <c r="I94" s="1569"/>
    </row>
    <row r="95" spans="1:9" ht="42.75">
      <c r="A95" s="2236" t="s">
        <v>2504</v>
      </c>
      <c r="B95" s="2475">
        <v>3.13</v>
      </c>
      <c r="C95" s="2237" t="s">
        <v>2653</v>
      </c>
      <c r="D95" s="1569"/>
      <c r="E95" s="1569"/>
      <c r="F95" s="1569"/>
      <c r="G95" s="1569"/>
      <c r="H95" s="1569"/>
      <c r="I95" s="1569"/>
    </row>
    <row r="96" spans="1:9" ht="57">
      <c r="A96" s="2236" t="s">
        <v>2504</v>
      </c>
      <c r="B96" s="2475">
        <v>4.3</v>
      </c>
      <c r="C96" s="2237" t="s">
        <v>2654</v>
      </c>
      <c r="D96" s="1569"/>
      <c r="E96" s="1569"/>
      <c r="F96" s="1569"/>
      <c r="G96" s="1569"/>
      <c r="H96" s="1569"/>
      <c r="I96" s="1569"/>
    </row>
    <row r="97" spans="1:9" ht="28.5">
      <c r="A97" s="2236" t="s">
        <v>2504</v>
      </c>
      <c r="B97" s="2476" t="s">
        <v>2655</v>
      </c>
      <c r="C97" s="2237" t="s">
        <v>2656</v>
      </c>
      <c r="D97" s="1569"/>
      <c r="E97" s="1569"/>
      <c r="F97" s="1569"/>
      <c r="G97" s="1569"/>
      <c r="H97" s="1569"/>
      <c r="I97" s="1569"/>
    </row>
    <row r="98" spans="1:9">
      <c r="A98" s="3807" t="s">
        <v>2688</v>
      </c>
      <c r="B98" s="3808"/>
      <c r="C98" s="3809"/>
      <c r="D98" s="1569"/>
      <c r="E98" s="1569"/>
      <c r="F98" s="1569"/>
      <c r="G98" s="1569"/>
      <c r="H98" s="1569"/>
      <c r="I98" s="1569"/>
    </row>
    <row r="99" spans="1:9" ht="99.75">
      <c r="A99" s="282"/>
      <c r="B99" s="283">
        <v>3.13</v>
      </c>
      <c r="C99" s="287" t="s">
        <v>2692</v>
      </c>
      <c r="D99" s="1569"/>
      <c r="E99" s="1569"/>
      <c r="F99" s="1569"/>
      <c r="G99" s="1569"/>
      <c r="H99" s="1569"/>
      <c r="I99" s="1569"/>
    </row>
    <row r="100" spans="1:9" ht="28.5">
      <c r="A100" s="282"/>
      <c r="B100" s="2609" t="s">
        <v>2693</v>
      </c>
      <c r="C100" s="2609" t="s">
        <v>2694</v>
      </c>
      <c r="D100" s="1569"/>
      <c r="E100" s="1569"/>
      <c r="F100" s="1569"/>
      <c r="G100" s="1569"/>
      <c r="H100" s="1569"/>
      <c r="I100" s="1569"/>
    </row>
    <row r="101" spans="1:9">
      <c r="A101" s="282"/>
      <c r="B101" s="283"/>
      <c r="C101" s="283"/>
      <c r="D101" s="1569"/>
      <c r="E101" s="1569"/>
      <c r="F101" s="1569"/>
      <c r="G101" s="1569"/>
      <c r="H101" s="1569"/>
      <c r="I101" s="1569"/>
    </row>
    <row r="102" spans="1:9" ht="15">
      <c r="A102" s="3810" t="s">
        <v>2695</v>
      </c>
      <c r="B102" s="3811"/>
      <c r="C102" s="3812"/>
      <c r="D102" s="1569"/>
      <c r="E102" s="1569"/>
      <c r="F102" s="1569"/>
      <c r="G102" s="1569"/>
      <c r="H102" s="1569"/>
      <c r="I102" s="1569"/>
    </row>
    <row r="103" spans="1:9" ht="28.5">
      <c r="A103" s="288" t="s">
        <v>2803</v>
      </c>
      <c r="B103" s="287" t="s">
        <v>2714</v>
      </c>
      <c r="C103" s="287" t="s">
        <v>2715</v>
      </c>
      <c r="D103" s="1569"/>
      <c r="E103" s="1569"/>
      <c r="F103" s="1569"/>
      <c r="G103" s="1569"/>
      <c r="H103" s="1569"/>
      <c r="I103" s="1569"/>
    </row>
    <row r="104" spans="1:9" ht="30">
      <c r="A104" s="288" t="s">
        <v>2803</v>
      </c>
      <c r="B104" s="287" t="s">
        <v>2697</v>
      </c>
      <c r="C104" s="287" t="s">
        <v>2696</v>
      </c>
      <c r="D104" s="1569"/>
      <c r="E104" s="1569"/>
      <c r="F104" s="1569"/>
      <c r="G104" s="1569"/>
      <c r="H104" s="1569"/>
      <c r="I104" s="1569"/>
    </row>
    <row r="105" spans="1:9">
      <c r="A105" s="288" t="s">
        <v>2803</v>
      </c>
      <c r="B105" s="287" t="s">
        <v>2746</v>
      </c>
      <c r="C105" s="287" t="s">
        <v>2747</v>
      </c>
      <c r="D105" s="1569"/>
      <c r="E105" s="1569"/>
      <c r="F105" s="1569"/>
      <c r="G105" s="1569"/>
      <c r="H105" s="1569"/>
      <c r="I105" s="1569"/>
    </row>
    <row r="106" spans="1:9">
      <c r="A106" s="288" t="s">
        <v>2803</v>
      </c>
      <c r="B106" s="287" t="s">
        <v>2748</v>
      </c>
      <c r="C106" s="287" t="s">
        <v>2749</v>
      </c>
      <c r="D106" s="1569"/>
      <c r="E106" s="1569"/>
      <c r="F106" s="1569"/>
      <c r="G106" s="1569"/>
      <c r="H106" s="1569"/>
      <c r="I106" s="1569"/>
    </row>
    <row r="107" spans="1:9">
      <c r="A107" s="288" t="s">
        <v>2803</v>
      </c>
      <c r="B107" s="287" t="s">
        <v>2698</v>
      </c>
      <c r="C107" s="287" t="s">
        <v>2699</v>
      </c>
      <c r="D107" s="1569"/>
      <c r="E107" s="1569"/>
      <c r="F107" s="1569"/>
      <c r="G107" s="1569"/>
      <c r="H107" s="1569"/>
      <c r="I107" s="1569"/>
    </row>
    <row r="108" spans="1:9">
      <c r="A108" s="288" t="s">
        <v>2803</v>
      </c>
      <c r="B108" s="287" t="s">
        <v>2740</v>
      </c>
      <c r="C108" s="287" t="s">
        <v>2741</v>
      </c>
      <c r="D108" s="1569"/>
      <c r="E108" s="1569"/>
      <c r="F108" s="1569"/>
      <c r="G108" s="1569"/>
      <c r="H108" s="1569"/>
      <c r="I108" s="1569"/>
    </row>
    <row r="109" spans="1:9" ht="15">
      <c r="A109" s="288" t="s">
        <v>2803</v>
      </c>
      <c r="B109" s="287" t="s">
        <v>2719</v>
      </c>
      <c r="C109" s="2523" t="s">
        <v>2718</v>
      </c>
      <c r="D109" s="2684"/>
      <c r="E109" s="1569"/>
      <c r="F109" s="1569"/>
      <c r="G109" s="1569"/>
      <c r="H109" s="1569"/>
      <c r="I109" s="1569"/>
    </row>
    <row r="110" spans="1:9" ht="15">
      <c r="A110" s="288" t="s">
        <v>2803</v>
      </c>
      <c r="B110" s="2609" t="s">
        <v>2523</v>
      </c>
      <c r="C110" s="2523" t="s">
        <v>2798</v>
      </c>
      <c r="D110" s="2684"/>
      <c r="E110" s="1569"/>
      <c r="F110" s="1569"/>
      <c r="G110" s="1569"/>
      <c r="H110" s="1569"/>
      <c r="I110" s="1569"/>
    </row>
    <row r="111" spans="1:9" ht="42.75">
      <c r="A111" s="288" t="s">
        <v>2803</v>
      </c>
      <c r="B111" s="287" t="s">
        <v>2721</v>
      </c>
      <c r="C111" s="287" t="s">
        <v>2722</v>
      </c>
      <c r="D111" s="2684"/>
      <c r="E111" s="1569"/>
      <c r="F111" s="1569"/>
      <c r="G111" s="1569"/>
      <c r="H111" s="1569"/>
      <c r="I111" s="1569"/>
    </row>
    <row r="112" spans="1:9" ht="28.5">
      <c r="A112" s="288" t="s">
        <v>2803</v>
      </c>
      <c r="B112" s="287" t="s">
        <v>2727</v>
      </c>
      <c r="C112" s="287" t="s">
        <v>2728</v>
      </c>
      <c r="D112" s="2684"/>
      <c r="E112" s="1569"/>
      <c r="F112" s="1569"/>
      <c r="G112" s="1569"/>
      <c r="H112" s="1569"/>
      <c r="I112" s="1569"/>
    </row>
    <row r="113" spans="1:9" ht="28.5">
      <c r="A113" s="288" t="s">
        <v>2803</v>
      </c>
      <c r="B113" s="283">
        <v>5.7</v>
      </c>
      <c r="C113" s="287" t="s">
        <v>2797</v>
      </c>
      <c r="D113" s="2684"/>
      <c r="E113" s="1569"/>
      <c r="F113" s="1569"/>
      <c r="G113" s="1569"/>
      <c r="H113" s="1569"/>
      <c r="I113" s="1569"/>
    </row>
    <row r="114" spans="1:9" ht="28.5">
      <c r="A114" s="288" t="s">
        <v>2803</v>
      </c>
      <c r="B114" s="287" t="s">
        <v>2765</v>
      </c>
      <c r="C114" s="287" t="s">
        <v>2729</v>
      </c>
      <c r="D114" s="1569"/>
      <c r="E114" s="1569"/>
      <c r="F114" s="1569"/>
      <c r="G114" s="1569"/>
      <c r="H114" s="1569"/>
      <c r="I114" s="1569"/>
    </row>
    <row r="115" spans="1:9">
      <c r="A115" s="288" t="s">
        <v>2803</v>
      </c>
      <c r="B115" s="287" t="s">
        <v>2731</v>
      </c>
      <c r="C115" s="287" t="s">
        <v>2730</v>
      </c>
      <c r="D115" s="1569"/>
      <c r="E115" s="1569"/>
      <c r="F115" s="1569"/>
      <c r="G115" s="1569"/>
      <c r="H115" s="1569"/>
      <c r="I115" s="1569"/>
    </row>
    <row r="116" spans="1:9" ht="99.75">
      <c r="A116" s="288" t="s">
        <v>2803</v>
      </c>
      <c r="B116" s="287" t="s">
        <v>2700</v>
      </c>
      <c r="C116" s="287" t="s">
        <v>2739</v>
      </c>
      <c r="D116" s="1569"/>
      <c r="E116" s="1569"/>
      <c r="F116" s="1569"/>
      <c r="G116" s="1569"/>
      <c r="H116" s="1569"/>
      <c r="I116" s="1569"/>
    </row>
    <row r="117" spans="1:9">
      <c r="A117" s="3088" t="s">
        <v>2803</v>
      </c>
      <c r="B117" s="2237">
        <v>1.3</v>
      </c>
      <c r="C117" s="2609" t="s">
        <v>2770</v>
      </c>
      <c r="D117" s="1569"/>
      <c r="E117" s="1569"/>
      <c r="F117" s="1569"/>
      <c r="G117" s="1569"/>
      <c r="H117" s="1569"/>
      <c r="I117" s="1569"/>
    </row>
    <row r="118" spans="1:9">
      <c r="A118" s="3088" t="s">
        <v>2803</v>
      </c>
      <c r="B118" s="2237">
        <v>1.6</v>
      </c>
      <c r="C118" s="2609" t="s">
        <v>2771</v>
      </c>
      <c r="D118" s="1569"/>
      <c r="E118" s="1569"/>
      <c r="F118" s="1569"/>
      <c r="G118" s="1569"/>
      <c r="H118" s="1569"/>
      <c r="I118" s="1569"/>
    </row>
    <row r="119" spans="1:9">
      <c r="A119" s="3088" t="s">
        <v>2803</v>
      </c>
      <c r="B119" s="2237">
        <v>1.3</v>
      </c>
      <c r="C119" s="2609" t="s">
        <v>2772</v>
      </c>
      <c r="D119" s="1569"/>
      <c r="E119" s="1569"/>
      <c r="F119" s="1569"/>
      <c r="G119" s="1569"/>
      <c r="H119" s="1569"/>
      <c r="I119" s="1569"/>
    </row>
    <row r="120" spans="1:9">
      <c r="A120" s="3088" t="s">
        <v>2803</v>
      </c>
      <c r="B120" s="3089" t="s">
        <v>2773</v>
      </c>
      <c r="C120" s="2609" t="s">
        <v>2774</v>
      </c>
      <c r="D120" s="1569"/>
      <c r="E120" s="1569"/>
      <c r="F120" s="1569"/>
      <c r="G120" s="1569"/>
      <c r="H120" s="1569"/>
      <c r="I120" s="1569"/>
    </row>
    <row r="121" spans="1:9">
      <c r="A121" s="3088" t="s">
        <v>2803</v>
      </c>
      <c r="B121" s="2237">
        <v>1.9</v>
      </c>
      <c r="C121" s="2609" t="s">
        <v>2775</v>
      </c>
      <c r="D121" s="1569"/>
      <c r="E121" s="1569"/>
      <c r="F121" s="1569"/>
      <c r="G121" s="1569"/>
      <c r="H121" s="1569"/>
      <c r="I121" s="1569"/>
    </row>
    <row r="122" spans="1:9" ht="28.5">
      <c r="A122" s="3088" t="s">
        <v>2803</v>
      </c>
      <c r="B122" s="3089" t="s">
        <v>2773</v>
      </c>
      <c r="C122" s="2609" t="s">
        <v>2776</v>
      </c>
      <c r="D122" s="1569"/>
      <c r="E122" s="1569"/>
      <c r="F122" s="1569"/>
      <c r="G122" s="1569"/>
      <c r="H122" s="1569"/>
      <c r="I122" s="1569"/>
    </row>
    <row r="123" spans="1:9">
      <c r="A123" s="3088" t="s">
        <v>2803</v>
      </c>
      <c r="B123" s="2237">
        <v>1.3</v>
      </c>
      <c r="C123" s="2609" t="s">
        <v>2777</v>
      </c>
      <c r="D123" s="1569"/>
      <c r="E123" s="1569"/>
      <c r="F123" s="1569"/>
      <c r="G123" s="1569"/>
      <c r="H123" s="1569"/>
      <c r="I123" s="1569"/>
    </row>
    <row r="124" spans="1:9">
      <c r="A124" s="3088" t="s">
        <v>2803</v>
      </c>
      <c r="B124" s="2237">
        <v>1.8</v>
      </c>
      <c r="C124" s="2609" t="s">
        <v>2778</v>
      </c>
      <c r="D124" s="1569"/>
      <c r="E124" s="1569"/>
      <c r="F124" s="1569"/>
      <c r="G124" s="1569"/>
      <c r="H124" s="1569"/>
      <c r="I124" s="1569"/>
    </row>
    <row r="125" spans="1:9">
      <c r="A125" s="3088" t="s">
        <v>2803</v>
      </c>
      <c r="B125" s="2237">
        <v>2.1</v>
      </c>
      <c r="C125" s="2609" t="s">
        <v>2779</v>
      </c>
      <c r="D125" s="1569"/>
      <c r="E125" s="1569"/>
      <c r="F125" s="1569"/>
      <c r="G125" s="1569"/>
      <c r="H125" s="1569"/>
      <c r="I125" s="1569"/>
    </row>
    <row r="126" spans="1:9">
      <c r="A126" s="3088" t="s">
        <v>2803</v>
      </c>
      <c r="B126" s="2237">
        <v>2.1</v>
      </c>
      <c r="C126" s="2609" t="s">
        <v>2780</v>
      </c>
      <c r="D126" s="1569"/>
      <c r="E126" s="1569"/>
      <c r="F126" s="1569"/>
      <c r="G126" s="1569"/>
      <c r="H126" s="1569"/>
      <c r="I126" s="1569"/>
    </row>
    <row r="127" spans="1:9" ht="42.75">
      <c r="A127" s="3088" t="s">
        <v>2803</v>
      </c>
      <c r="B127" s="2237">
        <v>1.5</v>
      </c>
      <c r="C127" s="2609" t="s">
        <v>2781</v>
      </c>
      <c r="D127" s="1569"/>
      <c r="E127" s="1569"/>
      <c r="F127" s="1569"/>
      <c r="G127" s="1569"/>
      <c r="H127" s="1569"/>
      <c r="I127" s="1569"/>
    </row>
    <row r="128" spans="1:9" ht="28.5">
      <c r="A128" s="3088" t="s">
        <v>2803</v>
      </c>
      <c r="B128" s="2237">
        <v>1.5</v>
      </c>
      <c r="C128" s="2609" t="s">
        <v>2782</v>
      </c>
      <c r="D128" s="1569"/>
      <c r="E128" s="1569"/>
      <c r="F128" s="1569"/>
      <c r="G128" s="1569"/>
      <c r="H128" s="1569"/>
      <c r="I128" s="1569"/>
    </row>
    <row r="129" spans="1:9">
      <c r="A129" s="3088" t="s">
        <v>2803</v>
      </c>
      <c r="B129" s="287">
        <v>7.6</v>
      </c>
      <c r="C129" s="287" t="s">
        <v>2802</v>
      </c>
      <c r="D129" s="1569"/>
      <c r="E129" s="1569"/>
      <c r="F129" s="1569"/>
      <c r="G129" s="1569"/>
      <c r="H129" s="1569"/>
      <c r="I129" s="1569"/>
    </row>
    <row r="130" spans="1:9" ht="57">
      <c r="A130" s="3088" t="s">
        <v>2803</v>
      </c>
      <c r="B130" s="2609">
        <v>2.2000000000000002</v>
      </c>
      <c r="C130" s="2609" t="s">
        <v>2805</v>
      </c>
      <c r="D130" s="1569"/>
      <c r="E130" s="1569"/>
      <c r="F130" s="1569"/>
      <c r="G130" s="1569"/>
      <c r="H130" s="1569"/>
      <c r="I130" s="1569"/>
    </row>
    <row r="131" spans="1:9">
      <c r="A131" s="3088" t="s">
        <v>2803</v>
      </c>
      <c r="B131" s="2609" t="s">
        <v>2806</v>
      </c>
      <c r="C131" s="2609" t="s">
        <v>2807</v>
      </c>
      <c r="D131" s="1569"/>
      <c r="E131" s="1569"/>
      <c r="F131" s="1569"/>
      <c r="G131" s="1569"/>
      <c r="H131" s="1569"/>
      <c r="I131" s="1569"/>
    </row>
    <row r="132" spans="1:9">
      <c r="A132" s="3088" t="s">
        <v>2803</v>
      </c>
      <c r="B132" s="2609">
        <v>2.6</v>
      </c>
      <c r="C132" s="2609" t="s">
        <v>2808</v>
      </c>
      <c r="D132" s="1569"/>
      <c r="E132" s="1569"/>
      <c r="F132" s="1569"/>
      <c r="G132" s="1569"/>
      <c r="H132" s="1569"/>
      <c r="I132" s="1569"/>
    </row>
    <row r="133" spans="1:9">
      <c r="A133" s="3088" t="s">
        <v>2803</v>
      </c>
      <c r="B133" s="2609">
        <v>2.2000000000000002</v>
      </c>
      <c r="C133" s="2609" t="s">
        <v>2809</v>
      </c>
      <c r="D133" s="1569"/>
      <c r="E133" s="1569"/>
      <c r="F133" s="1569"/>
      <c r="G133" s="1569"/>
      <c r="H133" s="1569"/>
      <c r="I133" s="1569"/>
    </row>
    <row r="134" spans="1:9">
      <c r="A134" s="3088" t="s">
        <v>2803</v>
      </c>
      <c r="B134" s="2609">
        <v>2.4</v>
      </c>
      <c r="C134" s="2609" t="s">
        <v>2810</v>
      </c>
      <c r="D134" s="1569"/>
      <c r="E134" s="1569"/>
      <c r="F134" s="1569"/>
      <c r="G134" s="1569"/>
      <c r="H134" s="1569"/>
      <c r="I134" s="1569"/>
    </row>
    <row r="135" spans="1:9" ht="15">
      <c r="A135" s="3810" t="s">
        <v>2811</v>
      </c>
      <c r="B135" s="3811"/>
      <c r="C135" s="3812"/>
      <c r="D135" s="1569"/>
      <c r="E135" s="1569"/>
      <c r="F135" s="1569"/>
      <c r="G135" s="1569"/>
      <c r="H135" s="1569"/>
      <c r="I135" s="1569"/>
    </row>
    <row r="136" spans="1:9">
      <c r="A136" s="3088" t="s">
        <v>2803</v>
      </c>
      <c r="B136" s="2609">
        <v>4.4000000000000004</v>
      </c>
      <c r="C136" s="2609" t="s">
        <v>2812</v>
      </c>
      <c r="D136" s="1569"/>
      <c r="E136" s="1569"/>
      <c r="F136" s="1569"/>
      <c r="G136" s="1569"/>
      <c r="H136" s="1569"/>
      <c r="I136" s="1569"/>
    </row>
    <row r="137" spans="1:9" ht="42.75">
      <c r="A137" s="3088" t="s">
        <v>2803</v>
      </c>
      <c r="B137" s="2609">
        <v>8.1</v>
      </c>
      <c r="C137" s="2609" t="s">
        <v>2813</v>
      </c>
      <c r="D137" s="1569"/>
      <c r="E137" s="1569"/>
      <c r="F137" s="1569"/>
      <c r="G137" s="1569"/>
      <c r="H137" s="1569"/>
      <c r="I137" s="1569"/>
    </row>
    <row r="138" spans="1:9" ht="28.5">
      <c r="A138" s="3088" t="s">
        <v>2803</v>
      </c>
      <c r="B138" s="2609">
        <v>1.6</v>
      </c>
      <c r="C138" s="2609" t="s">
        <v>2814</v>
      </c>
      <c r="D138" s="1569"/>
      <c r="E138" s="1569"/>
      <c r="F138" s="1569"/>
      <c r="G138" s="1569"/>
      <c r="H138" s="1569"/>
      <c r="I138" s="1569"/>
    </row>
    <row r="139" spans="1:9" ht="99.75">
      <c r="A139" s="3088" t="s">
        <v>2803</v>
      </c>
      <c r="B139" s="2609">
        <v>5.5</v>
      </c>
      <c r="C139" s="2609" t="s">
        <v>2911</v>
      </c>
      <c r="D139" s="1569"/>
      <c r="E139" s="1569"/>
      <c r="F139" s="1569"/>
      <c r="G139" s="1569"/>
      <c r="H139" s="1569"/>
      <c r="I139" s="1569"/>
    </row>
    <row r="140" spans="1:9" ht="28.5">
      <c r="A140" s="3088" t="s">
        <v>2803</v>
      </c>
      <c r="B140" s="2609">
        <v>4.3</v>
      </c>
      <c r="C140" s="2609" t="s">
        <v>2912</v>
      </c>
      <c r="D140" s="3452" t="s">
        <v>2938</v>
      </c>
      <c r="E140" s="1569"/>
      <c r="F140" s="1569"/>
      <c r="G140" s="1569"/>
      <c r="H140" s="1569"/>
      <c r="I140" s="1569"/>
    </row>
    <row r="141" spans="1:9" ht="55.5">
      <c r="A141" s="3088" t="s">
        <v>2803</v>
      </c>
      <c r="B141" s="2609">
        <v>5.4</v>
      </c>
      <c r="C141" s="2609" t="s">
        <v>2913</v>
      </c>
      <c r="D141" s="1569"/>
      <c r="E141" s="1569"/>
      <c r="F141" s="1569"/>
      <c r="G141" s="1569"/>
      <c r="H141" s="1569"/>
      <c r="I141" s="1569"/>
    </row>
    <row r="142" spans="1:9" ht="85.5">
      <c r="A142" s="3088" t="s">
        <v>2803</v>
      </c>
      <c r="B142" s="2609">
        <v>7.4</v>
      </c>
      <c r="C142" s="2609" t="s">
        <v>2914</v>
      </c>
      <c r="D142" s="1569"/>
      <c r="E142" s="1569"/>
      <c r="F142" s="1569"/>
      <c r="G142" s="1569"/>
      <c r="H142" s="1569"/>
      <c r="I142" s="1569"/>
    </row>
    <row r="143" spans="1:9">
      <c r="A143" s="3088" t="s">
        <v>2803</v>
      </c>
      <c r="B143" s="2609">
        <v>7.5</v>
      </c>
      <c r="C143" s="2609" t="s">
        <v>2915</v>
      </c>
      <c r="D143" s="1569"/>
      <c r="E143" s="1569"/>
      <c r="F143" s="1569"/>
      <c r="G143" s="1569"/>
      <c r="H143" s="1569"/>
      <c r="I143" s="1569"/>
    </row>
    <row r="144" spans="1:9" ht="28.5">
      <c r="A144" s="3088" t="s">
        <v>2803</v>
      </c>
      <c r="B144" s="2609">
        <v>2.4</v>
      </c>
      <c r="C144" s="2609" t="s">
        <v>2916</v>
      </c>
      <c r="D144" s="1569"/>
      <c r="E144" s="1569"/>
      <c r="F144" s="1569"/>
      <c r="G144" s="1569"/>
      <c r="H144" s="1569"/>
      <c r="I144" s="1569"/>
    </row>
    <row r="145" spans="1:9">
      <c r="A145" s="3088" t="s">
        <v>2803</v>
      </c>
      <c r="B145" s="2609">
        <v>3.3</v>
      </c>
      <c r="C145" s="2609" t="s">
        <v>2917</v>
      </c>
      <c r="D145" s="1569"/>
      <c r="E145" s="1569"/>
      <c r="F145" s="1569"/>
      <c r="G145" s="1569"/>
      <c r="H145" s="1569"/>
      <c r="I145" s="1569"/>
    </row>
    <row r="146" spans="1:9">
      <c r="A146" s="3088" t="s">
        <v>2803</v>
      </c>
      <c r="B146" s="2609">
        <v>7.5</v>
      </c>
      <c r="C146" s="2609" t="s">
        <v>2918</v>
      </c>
      <c r="D146" s="1569"/>
      <c r="E146" s="1569"/>
      <c r="F146" s="1569"/>
      <c r="G146" s="1569"/>
      <c r="H146" s="1569"/>
      <c r="I146" s="1569"/>
    </row>
    <row r="147" spans="1:9" ht="156.75">
      <c r="A147" s="3088" t="s">
        <v>2803</v>
      </c>
      <c r="B147" s="2609" t="s">
        <v>2919</v>
      </c>
      <c r="C147" s="2609" t="s">
        <v>2939</v>
      </c>
      <c r="D147" s="3452" t="s">
        <v>2940</v>
      </c>
      <c r="E147" s="1569"/>
      <c r="F147" s="1569"/>
      <c r="G147" s="1569"/>
      <c r="H147" s="1569"/>
      <c r="I147" s="1569"/>
    </row>
    <row r="148" spans="1:9" ht="28.5">
      <c r="A148" s="3088" t="s">
        <v>2803</v>
      </c>
      <c r="B148" s="2609">
        <v>3.13</v>
      </c>
      <c r="C148" s="2609" t="s">
        <v>2920</v>
      </c>
      <c r="D148" s="1569"/>
      <c r="E148" s="1569"/>
      <c r="F148" s="1569"/>
      <c r="G148" s="1569"/>
      <c r="H148" s="1569"/>
      <c r="I148" s="1569"/>
    </row>
    <row r="149" spans="1:9" ht="28.5">
      <c r="A149" s="3088" t="s">
        <v>2803</v>
      </c>
      <c r="B149" s="2609">
        <v>5.0999999999999996</v>
      </c>
      <c r="C149" s="2609" t="s">
        <v>2921</v>
      </c>
      <c r="D149" s="3452" t="s">
        <v>2941</v>
      </c>
      <c r="E149" s="1569"/>
      <c r="F149" s="1569"/>
      <c r="G149" s="1569"/>
      <c r="H149" s="1569"/>
      <c r="I149" s="1569"/>
    </row>
    <row r="150" spans="1:9" ht="256.5">
      <c r="A150" s="3088" t="s">
        <v>2803</v>
      </c>
      <c r="B150" s="2609" t="s">
        <v>2922</v>
      </c>
      <c r="C150" s="2609" t="s">
        <v>2923</v>
      </c>
      <c r="D150" s="1569"/>
      <c r="E150" s="1569"/>
      <c r="F150" s="1569"/>
      <c r="G150" s="1569"/>
      <c r="H150" s="1569"/>
      <c r="I150" s="1569"/>
    </row>
    <row r="151" spans="1:9" ht="42.75">
      <c r="A151" s="3088" t="s">
        <v>2803</v>
      </c>
      <c r="B151" s="2609">
        <v>1.1000000000000001</v>
      </c>
      <c r="C151" s="2609" t="s">
        <v>2924</v>
      </c>
      <c r="D151" s="1569"/>
      <c r="E151" s="1569"/>
      <c r="F151" s="1569"/>
      <c r="G151" s="1569"/>
      <c r="H151" s="1569"/>
      <c r="I151" s="1569"/>
    </row>
    <row r="152" spans="1:9">
      <c r="A152" s="3088" t="s">
        <v>2803</v>
      </c>
      <c r="B152" s="2609">
        <v>2.4</v>
      </c>
      <c r="C152" s="2609" t="s">
        <v>2925</v>
      </c>
      <c r="D152" s="1569"/>
      <c r="E152" s="1569"/>
      <c r="F152" s="1569"/>
      <c r="G152" s="1569"/>
      <c r="H152" s="1569"/>
      <c r="I152" s="1569"/>
    </row>
    <row r="153" spans="1:9">
      <c r="A153" s="3088" t="s">
        <v>2803</v>
      </c>
      <c r="B153" s="2609">
        <v>2.5</v>
      </c>
      <c r="C153" s="2609"/>
      <c r="D153" s="1569"/>
      <c r="E153" s="1569"/>
      <c r="F153" s="1569"/>
      <c r="G153" s="1569"/>
      <c r="H153" s="1569"/>
      <c r="I153" s="1569"/>
    </row>
    <row r="154" spans="1:9">
      <c r="A154" s="3088" t="s">
        <v>2803</v>
      </c>
      <c r="B154" s="2609">
        <v>1.1299999999999999</v>
      </c>
      <c r="C154" s="2609" t="s">
        <v>2926</v>
      </c>
      <c r="D154" s="1569"/>
      <c r="E154" s="1569"/>
      <c r="F154" s="1569"/>
      <c r="G154" s="1569"/>
      <c r="H154" s="1569"/>
      <c r="I154" s="1569"/>
    </row>
    <row r="155" spans="1:9" ht="57">
      <c r="A155" s="3088" t="s">
        <v>2803</v>
      </c>
      <c r="B155" s="2609">
        <v>5.0999999999999996</v>
      </c>
      <c r="C155" s="2609" t="s">
        <v>2927</v>
      </c>
      <c r="D155" s="1569"/>
      <c r="E155" s="1569"/>
      <c r="F155" s="1569"/>
      <c r="G155" s="1569"/>
      <c r="H155" s="1569"/>
      <c r="I155" s="1569"/>
    </row>
    <row r="156" spans="1:9">
      <c r="A156" s="3088" t="s">
        <v>2803</v>
      </c>
      <c r="B156" s="2609">
        <v>2.2999999999999998</v>
      </c>
      <c r="C156" s="2609" t="s">
        <v>2928</v>
      </c>
      <c r="D156" s="1569"/>
      <c r="E156" s="1569"/>
      <c r="F156" s="1569"/>
      <c r="G156" s="1569"/>
      <c r="H156" s="1569"/>
      <c r="I156" s="1569"/>
    </row>
    <row r="157" spans="1:9" ht="57">
      <c r="A157" s="3088" t="s">
        <v>2803</v>
      </c>
      <c r="B157" s="2609">
        <v>4.3</v>
      </c>
      <c r="C157" s="2609" t="s">
        <v>2944</v>
      </c>
      <c r="D157" s="1569"/>
      <c r="E157" s="1569"/>
      <c r="F157" s="1569"/>
      <c r="G157" s="1569"/>
      <c r="H157" s="1569"/>
      <c r="I157" s="1569"/>
    </row>
    <row r="158" spans="1:9" ht="38.25">
      <c r="A158" s="3088" t="s">
        <v>2803</v>
      </c>
      <c r="B158" s="2609">
        <v>4.3</v>
      </c>
      <c r="C158" s="3453" t="s">
        <v>2945</v>
      </c>
      <c r="D158" s="3452" t="s">
        <v>2946</v>
      </c>
      <c r="E158" s="1569"/>
      <c r="F158" s="1569"/>
      <c r="G158" s="1569"/>
      <c r="H158" s="1569"/>
      <c r="I158" s="1569"/>
    </row>
    <row r="159" spans="1:9" ht="71.25">
      <c r="A159" s="3088" t="s">
        <v>2803</v>
      </c>
      <c r="B159" s="2609">
        <v>2.2000000000000002</v>
      </c>
      <c r="C159" s="2609" t="s">
        <v>2929</v>
      </c>
      <c r="D159" s="1569"/>
      <c r="E159" s="1569"/>
      <c r="F159" s="1569"/>
      <c r="G159" s="1569"/>
      <c r="H159" s="1569"/>
      <c r="I159" s="1569"/>
    </row>
    <row r="160" spans="1:9" ht="28.5">
      <c r="A160" s="3088" t="s">
        <v>2803</v>
      </c>
      <c r="B160" s="2609">
        <v>1.9</v>
      </c>
      <c r="C160" s="2609" t="s">
        <v>2930</v>
      </c>
      <c r="D160" s="1569"/>
      <c r="E160" s="1569"/>
      <c r="F160" s="1569"/>
      <c r="G160" s="1569"/>
      <c r="H160" s="1569"/>
      <c r="I160" s="1569"/>
    </row>
    <row r="161" spans="1:9">
      <c r="A161" s="3088" t="s">
        <v>2803</v>
      </c>
      <c r="B161" s="2609">
        <v>1.8</v>
      </c>
      <c r="C161" s="2609" t="s">
        <v>2931</v>
      </c>
      <c r="D161" s="1569"/>
      <c r="E161" s="1569"/>
      <c r="F161" s="1569"/>
      <c r="G161" s="1569"/>
      <c r="H161" s="1569"/>
      <c r="I161" s="1569"/>
    </row>
    <row r="162" spans="1:9" ht="42.75">
      <c r="A162" s="3088" t="s">
        <v>2803</v>
      </c>
      <c r="B162" s="2609">
        <v>2.2000000000000002</v>
      </c>
      <c r="C162" s="2609" t="s">
        <v>2932</v>
      </c>
      <c r="D162" s="1569"/>
      <c r="E162" s="1569"/>
      <c r="F162" s="1569"/>
      <c r="G162" s="1569"/>
      <c r="H162" s="1569"/>
      <c r="I162" s="1569"/>
    </row>
    <row r="163" spans="1:9">
      <c r="A163" s="3088" t="s">
        <v>2803</v>
      </c>
      <c r="B163" s="2609">
        <v>2.5</v>
      </c>
      <c r="C163" s="2609" t="s">
        <v>2933</v>
      </c>
      <c r="D163" s="1569"/>
      <c r="E163" s="1569"/>
      <c r="F163" s="1569"/>
      <c r="G163" s="1569"/>
      <c r="H163" s="1569"/>
      <c r="I163" s="1569"/>
    </row>
    <row r="164" spans="1:9" ht="28.5">
      <c r="A164" s="3088" t="s">
        <v>2803</v>
      </c>
      <c r="B164" s="2609">
        <v>1.4</v>
      </c>
      <c r="C164" s="2609" t="s">
        <v>2934</v>
      </c>
      <c r="D164" s="3452" t="s">
        <v>2943</v>
      </c>
      <c r="E164" s="1569"/>
      <c r="F164" s="1569"/>
      <c r="G164" s="1569"/>
      <c r="H164" s="1569"/>
      <c r="I164" s="1569"/>
    </row>
    <row r="165" spans="1:9">
      <c r="A165" s="3088" t="s">
        <v>2803</v>
      </c>
      <c r="B165" s="2609">
        <v>5.7</v>
      </c>
      <c r="C165" s="2609" t="s">
        <v>2935</v>
      </c>
      <c r="D165" s="1569"/>
      <c r="E165" s="1569"/>
      <c r="F165" s="1569"/>
      <c r="G165" s="1569"/>
      <c r="H165" s="1569"/>
      <c r="I165" s="1569"/>
    </row>
    <row r="166" spans="1:9">
      <c r="A166" s="3088" t="s">
        <v>2803</v>
      </c>
      <c r="B166" s="2609">
        <v>5.5</v>
      </c>
      <c r="C166" s="2609" t="s">
        <v>2936</v>
      </c>
      <c r="D166" s="1569"/>
      <c r="E166" s="1569"/>
      <c r="F166" s="1569"/>
      <c r="G166" s="1569"/>
      <c r="H166" s="1569"/>
      <c r="I166" s="1569"/>
    </row>
    <row r="167" spans="1:9">
      <c r="A167" s="3088" t="s">
        <v>2803</v>
      </c>
      <c r="B167" s="2609">
        <v>5.5</v>
      </c>
      <c r="C167" s="2609" t="s">
        <v>2937</v>
      </c>
      <c r="D167" s="1569"/>
      <c r="E167" s="1569"/>
      <c r="F167" s="1569"/>
      <c r="G167" s="1569"/>
      <c r="H167" s="1569"/>
      <c r="I167" s="1569"/>
    </row>
    <row r="168" spans="1:9" ht="42.75">
      <c r="A168" s="3088" t="s">
        <v>2803</v>
      </c>
      <c r="B168" s="2609">
        <v>2.2000000000000002</v>
      </c>
      <c r="C168" s="2609" t="s">
        <v>2942</v>
      </c>
      <c r="D168" s="3452" t="s">
        <v>2947</v>
      </c>
      <c r="E168" s="1569"/>
      <c r="F168" s="1569"/>
      <c r="G168" s="1569"/>
      <c r="H168" s="1569"/>
      <c r="I168" s="1569"/>
    </row>
    <row r="169" spans="1:9">
      <c r="A169" s="3088" t="s">
        <v>2803</v>
      </c>
      <c r="B169" s="3456">
        <v>5.0999999999999996</v>
      </c>
      <c r="C169" s="3456" t="s">
        <v>2948</v>
      </c>
      <c r="D169" s="3452" t="s">
        <v>2947</v>
      </c>
      <c r="E169" s="1569"/>
      <c r="F169" s="1569"/>
      <c r="G169" s="1569"/>
      <c r="H169" s="1569"/>
      <c r="I169" s="1569"/>
    </row>
    <row r="170" spans="1:9">
      <c r="A170" s="3088" t="s">
        <v>2803</v>
      </c>
      <c r="B170" s="3456">
        <v>3.13</v>
      </c>
      <c r="C170" s="3456" t="s">
        <v>2949</v>
      </c>
      <c r="D170" s="3452" t="s">
        <v>2947</v>
      </c>
      <c r="E170" s="1569"/>
      <c r="F170" s="1569"/>
      <c r="G170" s="1569"/>
      <c r="H170" s="1569"/>
      <c r="I170" s="1569"/>
    </row>
    <row r="171" spans="1:9">
      <c r="A171" s="3088" t="s">
        <v>2803</v>
      </c>
      <c r="B171" s="3456">
        <v>5.5</v>
      </c>
      <c r="C171" s="3456" t="s">
        <v>2950</v>
      </c>
      <c r="D171" s="3452" t="s">
        <v>2947</v>
      </c>
      <c r="E171" s="1569"/>
      <c r="F171" s="1569"/>
      <c r="G171" s="1569"/>
      <c r="H171" s="1569"/>
      <c r="I171" s="1569"/>
    </row>
    <row r="172" spans="1:9">
      <c r="A172" s="3088" t="s">
        <v>2803</v>
      </c>
      <c r="B172" s="3456">
        <v>4.5999999999999996</v>
      </c>
      <c r="C172" s="3456" t="s">
        <v>2951</v>
      </c>
      <c r="D172" s="3452" t="s">
        <v>2947</v>
      </c>
      <c r="E172" s="1569"/>
      <c r="F172" s="1569"/>
      <c r="G172" s="1569"/>
      <c r="H172" s="1569"/>
      <c r="I172" s="1569"/>
    </row>
    <row r="173" spans="1:9">
      <c r="A173" s="3088" t="s">
        <v>2803</v>
      </c>
      <c r="B173" s="3456">
        <v>3.5</v>
      </c>
      <c r="C173" s="3456" t="s">
        <v>2952</v>
      </c>
      <c r="D173" s="3452" t="s">
        <v>2947</v>
      </c>
      <c r="E173" s="1569"/>
      <c r="F173" s="1569"/>
      <c r="G173" s="1569"/>
      <c r="H173" s="1569"/>
      <c r="I173" s="1569"/>
    </row>
    <row r="174" spans="1:9" ht="28.5">
      <c r="A174" s="3088" t="s">
        <v>2803</v>
      </c>
      <c r="B174" s="2609">
        <v>2.2000000000000002</v>
      </c>
      <c r="C174" s="2609" t="s">
        <v>2959</v>
      </c>
      <c r="D174" s="3452" t="s">
        <v>2947</v>
      </c>
      <c r="E174" s="1569"/>
      <c r="F174" s="1569"/>
      <c r="G174" s="1569"/>
      <c r="H174" s="1569"/>
      <c r="I174" s="1569"/>
    </row>
    <row r="175" spans="1:9" ht="28.5">
      <c r="A175" s="3088" t="s">
        <v>2803</v>
      </c>
      <c r="B175" s="3456">
        <v>2.2000000000000002</v>
      </c>
      <c r="C175" s="3456" t="s">
        <v>2960</v>
      </c>
      <c r="D175" s="3452" t="s">
        <v>2947</v>
      </c>
      <c r="E175" s="1569"/>
      <c r="F175" s="1569"/>
      <c r="G175" s="1569"/>
      <c r="H175" s="1569"/>
      <c r="I175" s="1569"/>
    </row>
    <row r="176" spans="1:9">
      <c r="A176" s="3088" t="s">
        <v>2803</v>
      </c>
      <c r="B176" s="3456">
        <v>1.5</v>
      </c>
      <c r="C176" s="3456" t="s">
        <v>2954</v>
      </c>
      <c r="D176" s="3452" t="s">
        <v>2947</v>
      </c>
      <c r="E176" s="1569"/>
      <c r="F176" s="1569"/>
      <c r="G176" s="1569"/>
      <c r="H176" s="1569"/>
      <c r="I176" s="1569"/>
    </row>
    <row r="177" spans="1:9" ht="28.5">
      <c r="A177" s="3088" t="s">
        <v>2803</v>
      </c>
      <c r="B177" s="3456">
        <v>1.3</v>
      </c>
      <c r="C177" s="3456" t="s">
        <v>2955</v>
      </c>
      <c r="D177" s="3452" t="s">
        <v>2947</v>
      </c>
      <c r="E177" s="1569"/>
      <c r="F177" s="1569"/>
      <c r="G177" s="1569"/>
      <c r="H177" s="1569"/>
      <c r="I177" s="1569"/>
    </row>
    <row r="178" spans="1:9">
      <c r="A178" s="3088" t="s">
        <v>2803</v>
      </c>
      <c r="B178" s="3456">
        <v>1.7</v>
      </c>
      <c r="C178" s="3456" t="s">
        <v>2956</v>
      </c>
      <c r="D178" s="3452" t="s">
        <v>2957</v>
      </c>
      <c r="E178" s="1569"/>
      <c r="F178" s="1569"/>
      <c r="G178" s="1569"/>
      <c r="H178" s="1569"/>
      <c r="I178" s="1569"/>
    </row>
    <row r="179" spans="1:9">
      <c r="A179" s="3088" t="s">
        <v>2803</v>
      </c>
      <c r="B179" s="3456">
        <v>1.1299999999999999</v>
      </c>
      <c r="C179" s="3456" t="s">
        <v>2958</v>
      </c>
      <c r="D179" s="3452" t="s">
        <v>2957</v>
      </c>
      <c r="E179" s="1569"/>
      <c r="F179" s="1569"/>
      <c r="G179" s="1569"/>
      <c r="H179" s="1569"/>
      <c r="I179" s="1569"/>
    </row>
    <row r="180" spans="1:9" ht="15">
      <c r="A180" s="3810" t="s">
        <v>2961</v>
      </c>
      <c r="B180" s="3811"/>
      <c r="C180" s="3812"/>
      <c r="D180" s="1569"/>
      <c r="E180" s="1569"/>
      <c r="F180" s="1569"/>
      <c r="G180" s="1569"/>
      <c r="H180" s="1569"/>
      <c r="I180" s="1569"/>
    </row>
    <row r="181" spans="1:9" ht="42.75">
      <c r="A181" s="3088" t="s">
        <v>2962</v>
      </c>
      <c r="B181" s="289">
        <v>2.2999999999999998</v>
      </c>
      <c r="C181" s="289" t="s">
        <v>3028</v>
      </c>
      <c r="D181" s="1569"/>
      <c r="E181" s="1569"/>
      <c r="F181" s="1569"/>
      <c r="G181" s="1569"/>
      <c r="H181" s="1569"/>
      <c r="I181" s="1569"/>
    </row>
    <row r="182" spans="1:9" ht="71.25">
      <c r="A182" s="3088" t="s">
        <v>2962</v>
      </c>
      <c r="B182" s="289">
        <v>3.13</v>
      </c>
      <c r="C182" s="289" t="s">
        <v>3026</v>
      </c>
      <c r="D182" s="1569"/>
      <c r="E182" s="1569"/>
      <c r="F182" s="1569"/>
      <c r="G182" s="1569"/>
      <c r="H182" s="1569"/>
      <c r="I182" s="1569"/>
    </row>
    <row r="183" spans="1:9" ht="100.5">
      <c r="A183" s="3088" t="s">
        <v>2962</v>
      </c>
      <c r="B183" s="289" t="s">
        <v>3027</v>
      </c>
      <c r="C183" s="289" t="s">
        <v>3029</v>
      </c>
      <c r="D183" s="1569"/>
      <c r="E183" s="1569"/>
      <c r="F183" s="1569"/>
      <c r="G183" s="1569"/>
      <c r="H183" s="1569"/>
      <c r="I183" s="1569"/>
    </row>
    <row r="184" spans="1:9">
      <c r="A184" s="3088" t="s">
        <v>2962</v>
      </c>
      <c r="B184" s="289">
        <v>7.4</v>
      </c>
      <c r="C184" s="289" t="s">
        <v>3031</v>
      </c>
      <c r="D184" s="1569"/>
      <c r="E184" s="1569"/>
      <c r="F184" s="1569"/>
      <c r="G184" s="1569"/>
      <c r="H184" s="1569"/>
      <c r="I184" s="1569"/>
    </row>
    <row r="185" spans="1:9" ht="116.25">
      <c r="A185" s="3088" t="s">
        <v>2962</v>
      </c>
      <c r="B185" s="289" t="s">
        <v>3030</v>
      </c>
      <c r="C185" s="289" t="s">
        <v>3032</v>
      </c>
      <c r="D185" s="1569"/>
      <c r="E185" s="1569"/>
      <c r="F185" s="1569"/>
      <c r="G185" s="1569"/>
      <c r="H185" s="1569"/>
      <c r="I185" s="1569"/>
    </row>
    <row r="186" spans="1:9" ht="131.25">
      <c r="A186" s="3088" t="s">
        <v>2962</v>
      </c>
      <c r="B186" s="289">
        <v>7.1</v>
      </c>
      <c r="C186" s="289" t="s">
        <v>3055</v>
      </c>
      <c r="D186" s="1569"/>
      <c r="E186" s="1569"/>
      <c r="F186" s="1569"/>
      <c r="G186" s="1569"/>
      <c r="H186" s="1569"/>
      <c r="I186" s="1569"/>
    </row>
    <row r="187" spans="1:9" ht="28.5">
      <c r="A187" s="3088" t="s">
        <v>2962</v>
      </c>
      <c r="B187" s="289">
        <v>2.4</v>
      </c>
      <c r="C187" s="289" t="s">
        <v>3037</v>
      </c>
      <c r="D187" s="1569"/>
      <c r="E187" s="1569"/>
      <c r="F187" s="1569"/>
      <c r="G187" s="1569"/>
      <c r="H187" s="1569"/>
      <c r="I187" s="1569"/>
    </row>
    <row r="188" spans="1:9" ht="42.75">
      <c r="A188" s="3088" t="s">
        <v>2962</v>
      </c>
      <c r="B188" s="289">
        <v>5.3</v>
      </c>
      <c r="C188" s="289" t="s">
        <v>3041</v>
      </c>
      <c r="D188" s="1569"/>
      <c r="E188" s="1569"/>
      <c r="F188" s="1569"/>
      <c r="G188" s="1569"/>
      <c r="H188" s="1569"/>
      <c r="I188" s="1569"/>
    </row>
    <row r="189" spans="1:9" ht="28.5">
      <c r="A189" s="3088" t="s">
        <v>2962</v>
      </c>
      <c r="B189" s="289">
        <v>2.2999999999999998</v>
      </c>
      <c r="C189" s="289" t="s">
        <v>3042</v>
      </c>
      <c r="D189" s="1569"/>
      <c r="E189" s="1569"/>
      <c r="F189" s="1569"/>
      <c r="G189" s="1569"/>
      <c r="H189" s="1569"/>
      <c r="I189" s="1569"/>
    </row>
    <row r="190" spans="1:9" ht="71.25">
      <c r="A190" s="3088" t="s">
        <v>2962</v>
      </c>
      <c r="B190" s="289">
        <v>7.2</v>
      </c>
      <c r="C190" s="289" t="s">
        <v>3043</v>
      </c>
      <c r="D190" s="1569"/>
      <c r="E190" s="1569"/>
      <c r="F190" s="1569"/>
      <c r="G190" s="1569"/>
      <c r="H190" s="1569"/>
      <c r="I190" s="1569"/>
    </row>
    <row r="191" spans="1:9" ht="51">
      <c r="A191" s="3088" t="s">
        <v>2962</v>
      </c>
      <c r="B191" s="289">
        <v>7.1</v>
      </c>
      <c r="C191" s="2018" t="s">
        <v>3044</v>
      </c>
      <c r="D191" s="1569"/>
      <c r="E191" s="1569"/>
      <c r="F191" s="1569"/>
      <c r="G191" s="1569"/>
      <c r="H191" s="1569"/>
      <c r="I191" s="1569"/>
    </row>
    <row r="192" spans="1:9" ht="409.5">
      <c r="A192" s="3088" t="s">
        <v>2962</v>
      </c>
      <c r="B192" s="289">
        <v>7.6</v>
      </c>
      <c r="C192" s="289" t="s">
        <v>3064</v>
      </c>
      <c r="D192" s="1569"/>
      <c r="E192" s="1569"/>
      <c r="F192" s="1569"/>
      <c r="G192" s="1569"/>
      <c r="H192" s="1569"/>
      <c r="I192" s="1569"/>
    </row>
    <row r="193" spans="1:9">
      <c r="A193" s="3088" t="s">
        <v>2962</v>
      </c>
      <c r="B193" s="289"/>
      <c r="C193" s="289"/>
      <c r="D193" s="1569"/>
      <c r="E193" s="1569"/>
      <c r="F193" s="1569"/>
      <c r="G193" s="1569"/>
      <c r="H193" s="1569"/>
      <c r="I193" s="1569"/>
    </row>
    <row r="194" spans="1:9">
      <c r="A194" s="3088" t="s">
        <v>2962</v>
      </c>
      <c r="B194" s="289"/>
      <c r="C194" s="289"/>
      <c r="D194" s="1569"/>
      <c r="E194" s="1569"/>
      <c r="F194" s="1569"/>
      <c r="G194" s="1569"/>
      <c r="H194" s="1569"/>
      <c r="I194" s="1569"/>
    </row>
    <row r="195" spans="1:9">
      <c r="A195" s="3088" t="s">
        <v>2962</v>
      </c>
      <c r="B195" s="289"/>
      <c r="C195" s="289"/>
      <c r="D195" s="1569"/>
      <c r="E195" s="1569"/>
      <c r="F195" s="1569"/>
      <c r="G195" s="1569"/>
      <c r="H195" s="1569"/>
      <c r="I195" s="1569"/>
    </row>
    <row r="196" spans="1:9">
      <c r="A196" s="3088" t="s">
        <v>2962</v>
      </c>
      <c r="B196" s="289"/>
      <c r="C196" s="289"/>
      <c r="D196" s="1569"/>
      <c r="E196" s="1569"/>
      <c r="F196" s="1569"/>
      <c r="G196" s="1569"/>
      <c r="H196" s="1569"/>
      <c r="I196" s="1569"/>
    </row>
    <row r="197" spans="1:9">
      <c r="A197" s="3088" t="s">
        <v>2962</v>
      </c>
      <c r="B197" s="289"/>
      <c r="C197" s="289"/>
      <c r="D197" s="1569"/>
      <c r="E197" s="1569"/>
      <c r="F197" s="1569"/>
      <c r="G197" s="1569"/>
      <c r="H197" s="1569"/>
      <c r="I197" s="1569"/>
    </row>
    <row r="198" spans="1:9">
      <c r="A198" s="3088" t="s">
        <v>2962</v>
      </c>
      <c r="B198" s="289"/>
      <c r="C198" s="289"/>
      <c r="D198" s="1569"/>
      <c r="E198" s="1569"/>
      <c r="F198" s="1569"/>
      <c r="G198" s="1569"/>
      <c r="H198" s="1569"/>
      <c r="I198" s="1569"/>
    </row>
    <row r="199" spans="1:9">
      <c r="A199" s="3088" t="s">
        <v>2962</v>
      </c>
      <c r="B199" s="289"/>
      <c r="C199" s="289"/>
      <c r="D199" s="1569"/>
      <c r="E199" s="1569"/>
      <c r="F199" s="1569"/>
      <c r="G199" s="1569"/>
      <c r="H199" s="1569"/>
      <c r="I199" s="1569"/>
    </row>
    <row r="200" spans="1:9">
      <c r="A200" s="3088" t="s">
        <v>2962</v>
      </c>
      <c r="B200" s="289"/>
      <c r="C200" s="289"/>
      <c r="D200" s="1569"/>
      <c r="E200" s="1569"/>
      <c r="F200" s="1569"/>
      <c r="G200" s="1569"/>
      <c r="H200" s="1569"/>
      <c r="I200" s="1569"/>
    </row>
    <row r="201" spans="1:9">
      <c r="A201" s="3088" t="s">
        <v>2962</v>
      </c>
      <c r="B201" s="289"/>
      <c r="C201" s="289"/>
      <c r="D201" s="1569"/>
      <c r="E201" s="1569"/>
      <c r="F201" s="1569"/>
      <c r="G201" s="1569"/>
      <c r="H201" s="1569"/>
      <c r="I201" s="1569"/>
    </row>
    <row r="202" spans="1:9">
      <c r="A202" s="3088" t="s">
        <v>2962</v>
      </c>
      <c r="B202" s="289"/>
      <c r="C202" s="289"/>
      <c r="D202" s="1569"/>
      <c r="E202" s="1569"/>
      <c r="F202" s="1569"/>
      <c r="G202" s="1569"/>
      <c r="H202" s="1569"/>
      <c r="I202" s="1569"/>
    </row>
    <row r="203" spans="1:9">
      <c r="A203" s="3088" t="s">
        <v>2962</v>
      </c>
      <c r="B203" s="289"/>
      <c r="C203" s="289"/>
      <c r="D203" s="1569"/>
      <c r="E203" s="1569"/>
      <c r="F203" s="1569"/>
      <c r="G203" s="1569"/>
      <c r="H203" s="1569"/>
      <c r="I203" s="1569"/>
    </row>
    <row r="204" spans="1:9">
      <c r="A204" s="3088" t="s">
        <v>2962</v>
      </c>
      <c r="B204" s="289"/>
      <c r="C204" s="289"/>
      <c r="D204" s="1569"/>
      <c r="E204" s="1569"/>
      <c r="F204" s="1569"/>
      <c r="G204" s="1569"/>
      <c r="H204" s="1569"/>
      <c r="I204" s="1569"/>
    </row>
    <row r="205" spans="1:9">
      <c r="A205" s="288"/>
      <c r="B205" s="289"/>
      <c r="C205" s="289"/>
      <c r="D205" s="1569"/>
      <c r="E205" s="1569"/>
      <c r="F205" s="1569"/>
      <c r="G205" s="1569"/>
      <c r="H205" s="1569"/>
      <c r="I205" s="1569"/>
    </row>
    <row r="206" spans="1:9">
      <c r="A206" s="290"/>
      <c r="B206" s="291"/>
      <c r="C206" s="292"/>
      <c r="D206" s="1569"/>
      <c r="E206" s="1569"/>
      <c r="F206" s="1569"/>
      <c r="G206" s="1569"/>
      <c r="H206" s="1569"/>
      <c r="I206" s="1569"/>
    </row>
    <row r="207" spans="1:9">
      <c r="A207" s="290"/>
      <c r="B207" s="291"/>
      <c r="C207" s="293"/>
      <c r="D207" s="1569"/>
      <c r="E207" s="1569"/>
      <c r="F207" s="1569"/>
      <c r="G207" s="1569"/>
      <c r="H207" s="1569"/>
      <c r="I207" s="1569"/>
    </row>
    <row r="208" spans="1:9">
      <c r="A208" s="290"/>
      <c r="B208" s="291"/>
      <c r="C208" s="293"/>
      <c r="D208" s="1569"/>
      <c r="E208" s="1569"/>
      <c r="F208" s="1569"/>
      <c r="G208" s="1569"/>
      <c r="H208" s="1569"/>
      <c r="I208" s="1569"/>
    </row>
    <row r="209" spans="1:9">
      <c r="A209" s="294"/>
      <c r="B209" s="289"/>
      <c r="C209" s="289"/>
      <c r="D209" s="1569"/>
      <c r="E209" s="1569"/>
      <c r="F209" s="1569"/>
      <c r="G209" s="1569"/>
      <c r="H209" s="1569"/>
      <c r="I209" s="1569"/>
    </row>
    <row r="210" spans="1:9">
      <c r="A210" s="288"/>
      <c r="B210" s="289"/>
      <c r="C210" s="289"/>
      <c r="D210" s="1569"/>
      <c r="E210" s="1569"/>
      <c r="F210" s="1569"/>
      <c r="G210" s="1569"/>
      <c r="H210" s="1569"/>
      <c r="I210" s="1569"/>
    </row>
    <row r="211" spans="1:9">
      <c r="A211" s="288"/>
      <c r="B211" s="289"/>
      <c r="C211" s="289"/>
      <c r="D211" s="1569"/>
      <c r="E211" s="1569"/>
      <c r="F211" s="1569"/>
      <c r="G211" s="1569"/>
      <c r="H211" s="1569"/>
      <c r="I211" s="1569"/>
    </row>
    <row r="212" spans="1:9">
      <c r="A212" s="288"/>
      <c r="B212" s="289"/>
      <c r="C212" s="289"/>
      <c r="D212" s="1569"/>
      <c r="E212" s="1569"/>
      <c r="F212" s="1569"/>
      <c r="G212" s="1569"/>
      <c r="H212" s="1569"/>
      <c r="I212" s="1569"/>
    </row>
    <row r="213" spans="1:9">
      <c r="A213" s="288"/>
      <c r="B213" s="289"/>
      <c r="C213" s="289"/>
      <c r="D213" s="1569"/>
      <c r="E213" s="1569"/>
      <c r="F213" s="1569"/>
      <c r="G213" s="1569"/>
      <c r="H213" s="1569"/>
      <c r="I213" s="1569"/>
    </row>
    <row r="214" spans="1:9">
      <c r="A214" s="288"/>
      <c r="B214" s="289"/>
      <c r="C214" s="289"/>
      <c r="D214" s="1569"/>
      <c r="E214" s="1569"/>
      <c r="F214" s="1569"/>
      <c r="G214" s="1569"/>
      <c r="H214" s="1569"/>
      <c r="I214" s="1569"/>
    </row>
    <row r="215" spans="1:9">
      <c r="A215" s="288"/>
      <c r="B215" s="289"/>
      <c r="C215" s="289"/>
      <c r="D215" s="1569"/>
      <c r="E215" s="1569"/>
      <c r="F215" s="1569"/>
      <c r="G215" s="1569"/>
      <c r="H215" s="1569"/>
      <c r="I215" s="1569"/>
    </row>
    <row r="216" spans="1:9">
      <c r="A216" s="288"/>
      <c r="B216" s="289"/>
      <c r="C216" s="289"/>
      <c r="D216" s="1569"/>
      <c r="E216" s="1569"/>
      <c r="F216" s="1569"/>
      <c r="G216" s="1569"/>
      <c r="H216" s="1569"/>
      <c r="I216" s="1569"/>
    </row>
    <row r="217" spans="1:9">
      <c r="A217" s="288"/>
      <c r="B217" s="289"/>
      <c r="C217" s="289"/>
      <c r="D217" s="1569"/>
      <c r="E217" s="1569"/>
      <c r="F217" s="1569"/>
      <c r="G217" s="1569"/>
      <c r="H217" s="1569"/>
      <c r="I217" s="1569"/>
    </row>
    <row r="218" spans="1:9">
      <c r="A218" s="288"/>
      <c r="B218" s="289"/>
      <c r="C218" s="289"/>
      <c r="D218" s="1569"/>
      <c r="E218" s="1569"/>
      <c r="F218" s="1569"/>
      <c r="G218" s="1569"/>
      <c r="H218" s="1569"/>
      <c r="I218" s="1569"/>
    </row>
    <row r="219" spans="1:9">
      <c r="A219" s="1569"/>
      <c r="B219" s="1569"/>
      <c r="C219" s="295"/>
      <c r="D219" s="1569"/>
      <c r="E219" s="1569"/>
      <c r="F219" s="1569"/>
      <c r="G219" s="1569"/>
      <c r="H219" s="1569"/>
      <c r="I219" s="1569"/>
    </row>
    <row r="220" spans="1:9">
      <c r="A220" s="1569"/>
      <c r="B220" s="1569"/>
      <c r="C220" s="1569"/>
      <c r="D220" s="1569"/>
      <c r="E220" s="1569"/>
      <c r="F220" s="1569"/>
      <c r="G220" s="1569"/>
      <c r="H220" s="1569"/>
      <c r="I220" s="1569"/>
    </row>
    <row r="221" spans="1:9">
      <c r="A221" s="1569"/>
      <c r="B221" s="1569"/>
      <c r="C221" s="1569"/>
      <c r="D221" s="1569"/>
      <c r="E221" s="1569"/>
      <c r="F221" s="1569"/>
      <c r="G221" s="1569"/>
      <c r="H221" s="1569"/>
      <c r="I221" s="1569"/>
    </row>
    <row r="222" spans="1:9">
      <c r="A222" s="1569"/>
      <c r="B222" s="1569"/>
      <c r="C222" s="1569"/>
      <c r="D222" s="1569"/>
      <c r="E222" s="1569"/>
      <c r="F222" s="1569"/>
      <c r="G222" s="1569"/>
      <c r="H222" s="1569"/>
      <c r="I222" s="1569"/>
    </row>
    <row r="223" spans="1:9">
      <c r="A223" s="1569"/>
      <c r="B223" s="1569"/>
      <c r="C223" s="1569"/>
      <c r="D223" s="1569"/>
      <c r="E223" s="1569"/>
      <c r="F223" s="1569"/>
      <c r="G223" s="1569"/>
      <c r="H223" s="1569"/>
      <c r="I223" s="1569"/>
    </row>
    <row r="224" spans="1:9">
      <c r="A224" s="1569"/>
      <c r="B224" s="1569"/>
      <c r="C224" s="1569"/>
      <c r="D224" s="1569"/>
      <c r="E224" s="1569"/>
      <c r="F224" s="1569"/>
      <c r="G224" s="1569"/>
      <c r="H224" s="1569"/>
      <c r="I224" s="1569"/>
    </row>
    <row r="225" spans="1:9">
      <c r="A225" s="1569"/>
      <c r="B225" s="1569"/>
      <c r="C225" s="1569"/>
      <c r="D225" s="1569"/>
      <c r="E225" s="1569"/>
      <c r="F225" s="1569"/>
      <c r="G225" s="1569"/>
      <c r="H225" s="1569"/>
      <c r="I225" s="1569"/>
    </row>
    <row r="226" spans="1:9">
      <c r="A226" s="1569"/>
      <c r="B226" s="1569"/>
      <c r="C226" s="1569"/>
      <c r="D226" s="1569"/>
      <c r="E226" s="1569"/>
      <c r="F226" s="1569"/>
      <c r="G226" s="1569"/>
      <c r="H226" s="1569"/>
      <c r="I226" s="1569"/>
    </row>
    <row r="227" spans="1:9">
      <c r="A227" s="1569"/>
      <c r="B227" s="1569"/>
      <c r="C227" s="1569"/>
      <c r="D227" s="1569"/>
      <c r="E227" s="1569"/>
      <c r="F227" s="1569"/>
      <c r="G227" s="1569"/>
      <c r="H227" s="1569"/>
      <c r="I227" s="1569"/>
    </row>
    <row r="228" spans="1:9">
      <c r="A228" s="1569"/>
      <c r="B228" s="1569"/>
      <c r="C228" s="1569"/>
      <c r="D228" s="1569"/>
      <c r="E228" s="1569"/>
      <c r="F228" s="1569"/>
      <c r="G228" s="1569"/>
      <c r="H228" s="1569"/>
      <c r="I228" s="1569"/>
    </row>
    <row r="229" spans="1:9" hidden="1">
      <c r="A229" s="1569"/>
      <c r="B229" s="1569"/>
      <c r="C229" s="1569"/>
      <c r="D229" s="1569"/>
      <c r="E229" s="1569"/>
      <c r="F229" s="1569"/>
      <c r="G229" s="1569"/>
      <c r="H229" s="1569"/>
      <c r="I229" s="1569"/>
    </row>
    <row r="230" spans="1:9"/>
    <row r="231" spans="1:9"/>
    <row r="232" spans="1:9"/>
    <row r="233" spans="1:9"/>
    <row r="234" spans="1:9"/>
    <row r="235" spans="1:9"/>
    <row r="236" spans="1:9"/>
    <row r="237" spans="1:9"/>
    <row r="238" spans="1:9"/>
    <row r="239" spans="1:9"/>
    <row r="240" spans="1:9"/>
    <row r="241"/>
  </sheetData>
  <mergeCells count="5">
    <mergeCell ref="A9:C9"/>
    <mergeCell ref="A98:C98"/>
    <mergeCell ref="A102:C102"/>
    <mergeCell ref="A135:C135"/>
    <mergeCell ref="A180:C180"/>
  </mergeCells>
  <printOptions horizontalCentered="1"/>
  <pageMargins left="0.23622047244094491" right="0.23622047244094491" top="0.74803149606299213" bottom="0.74803149606299213" header="0.31496062992125984" footer="0.31496062992125984"/>
  <pageSetup paperSize="8" scale="21" orientation="portrait" r:id="rId1"/>
  <headerFooter>
    <oddHeader>&amp;C&amp;A</oddHeader>
    <oddFooter>&amp;L&amp;D&amp;C&amp;Z&amp;R&amp;F</oddFooter>
  </headerFooter>
  <rowBreaks count="1" manualBreakCount="1">
    <brk id="209" max="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D23"/>
  <sheetViews>
    <sheetView workbookViewId="0"/>
  </sheetViews>
  <sheetFormatPr defaultRowHeight="15"/>
  <cols>
    <col min="1" max="1" width="23.5703125" style="1396" customWidth="1"/>
    <col min="2" max="2" width="57.5703125" style="1396" customWidth="1"/>
    <col min="3" max="3" width="12.140625" style="1396" customWidth="1"/>
    <col min="4" max="4" width="91.5703125" style="1396" customWidth="1"/>
    <col min="5" max="16384" width="9.140625" style="1396"/>
  </cols>
  <sheetData>
    <row r="1" spans="1:4" s="49" customFormat="1" ht="24.75">
      <c r="A1" s="127" t="str">
        <f>'Universal data'!A1</f>
        <v>Regulatory Reporting Pack</v>
      </c>
      <c r="B1" s="128"/>
      <c r="C1" s="128"/>
      <c r="D1" s="128"/>
    </row>
    <row r="2" spans="1:4" s="49" customFormat="1" ht="24.75">
      <c r="A2" s="2186" t="str">
        <f>+'Universal data'!$A$2</f>
        <v>Master</v>
      </c>
      <c r="B2" s="128"/>
      <c r="C2" s="128"/>
      <c r="D2" s="128"/>
    </row>
    <row r="3" spans="1:4" s="49" customFormat="1" ht="24.75">
      <c r="A3" s="2304" t="str">
        <f>+'Universal data'!A3</f>
        <v>2015/16</v>
      </c>
      <c r="B3" s="128"/>
      <c r="C3" s="128"/>
      <c r="D3" s="128"/>
    </row>
    <row r="5" spans="1:4" ht="18">
      <c r="A5" s="560" t="s">
        <v>2444</v>
      </c>
      <c r="B5" s="2045"/>
      <c r="C5" s="2045"/>
      <c r="D5" s="2045"/>
    </row>
    <row r="6" spans="1:4">
      <c r="A6" s="2045"/>
      <c r="B6" s="2045"/>
      <c r="C6" s="2045"/>
      <c r="D6" s="2045"/>
    </row>
    <row r="7" spans="1:4">
      <c r="A7" s="2045"/>
      <c r="B7" s="2045"/>
      <c r="C7" s="2169"/>
      <c r="D7" s="2045"/>
    </row>
    <row r="8" spans="1:4">
      <c r="A8" s="2045"/>
      <c r="B8" s="2045"/>
      <c r="C8" s="2169"/>
      <c r="D8" s="2045"/>
    </row>
    <row r="9" spans="1:4" ht="19.5">
      <c r="A9" s="69" t="s">
        <v>2108</v>
      </c>
      <c r="B9" s="48"/>
      <c r="C9" s="2170"/>
      <c r="D9" s="2045"/>
    </row>
    <row r="10" spans="1:4">
      <c r="A10" s="4137" t="s">
        <v>2109</v>
      </c>
      <c r="B10" s="4138"/>
      <c r="C10" s="2168" t="s">
        <v>88</v>
      </c>
      <c r="D10" s="2045"/>
    </row>
    <row r="11" spans="1:4">
      <c r="A11" s="2171" t="s">
        <v>590</v>
      </c>
      <c r="B11" s="2172" t="s">
        <v>6</v>
      </c>
      <c r="C11" s="2292"/>
      <c r="D11" s="2045"/>
    </row>
    <row r="12" spans="1:4">
      <c r="A12" s="2174" t="s">
        <v>590</v>
      </c>
      <c r="B12" s="2172" t="s">
        <v>32</v>
      </c>
      <c r="C12" s="2292"/>
      <c r="D12" s="2045"/>
    </row>
    <row r="13" spans="1:4">
      <c r="A13" s="2174" t="s">
        <v>590</v>
      </c>
      <c r="B13" s="2172" t="s">
        <v>34</v>
      </c>
      <c r="C13" s="2292"/>
      <c r="D13" s="2045"/>
    </row>
    <row r="14" spans="1:4">
      <c r="A14" s="2174" t="s">
        <v>590</v>
      </c>
      <c r="B14" s="2172" t="s">
        <v>36</v>
      </c>
      <c r="C14" s="2292"/>
      <c r="D14" s="2045"/>
    </row>
    <row r="15" spans="1:4">
      <c r="A15" s="2174" t="s">
        <v>590</v>
      </c>
      <c r="B15" s="2172" t="s">
        <v>420</v>
      </c>
      <c r="C15" s="2292"/>
      <c r="D15" s="2045"/>
    </row>
    <row r="16" spans="1:4">
      <c r="A16" s="2174" t="s">
        <v>590</v>
      </c>
      <c r="B16" s="2172" t="s">
        <v>97</v>
      </c>
      <c r="C16" s="2292"/>
      <c r="D16" s="2045"/>
    </row>
    <row r="17" spans="1:4">
      <c r="A17" s="2173" t="s">
        <v>591</v>
      </c>
      <c r="B17" s="2172" t="s">
        <v>2110</v>
      </c>
      <c r="C17" s="2293">
        <f>+'5.3 Other repex services'!E12+'5.3 Other repex services'!E13</f>
        <v>0</v>
      </c>
      <c r="D17" s="2045"/>
    </row>
    <row r="18" spans="1:4">
      <c r="A18" s="2173" t="s">
        <v>594</v>
      </c>
      <c r="B18" s="2172" t="s">
        <v>412</v>
      </c>
      <c r="C18" s="2293">
        <f>+'4.7 Other Capex '!E22</f>
        <v>0</v>
      </c>
      <c r="D18" s="2045"/>
    </row>
    <row r="19" spans="1:4">
      <c r="A19" s="2289" t="s">
        <v>595</v>
      </c>
      <c r="B19" s="2290" t="s">
        <v>525</v>
      </c>
      <c r="C19" s="2291">
        <f>SUM(C11:C16)</f>
        <v>0</v>
      </c>
      <c r="D19" s="2045"/>
    </row>
    <row r="20" spans="1:4">
      <c r="A20" s="2289" t="s">
        <v>596</v>
      </c>
      <c r="B20" s="2290" t="s">
        <v>525</v>
      </c>
      <c r="C20" s="2291">
        <f>SUM(C17:C17)</f>
        <v>0</v>
      </c>
      <c r="D20" s="2045"/>
    </row>
    <row r="21" spans="1:4">
      <c r="A21" s="2289" t="s">
        <v>597</v>
      </c>
      <c r="B21" s="2290" t="s">
        <v>525</v>
      </c>
      <c r="C21" s="2291">
        <f>SUM(C18:C18)</f>
        <v>0</v>
      </c>
      <c r="D21" s="2045"/>
    </row>
    <row r="22" spans="1:4">
      <c r="A22" s="2289" t="s">
        <v>2111</v>
      </c>
      <c r="B22" s="2290" t="s">
        <v>525</v>
      </c>
      <c r="C22" s="2291">
        <f>SUM(C19:C21)</f>
        <v>0</v>
      </c>
      <c r="D22" s="2045"/>
    </row>
    <row r="23" spans="1:4" s="2167" customFormat="1">
      <c r="A23" s="2175"/>
      <c r="B23" s="2176"/>
      <c r="C23" s="2177"/>
      <c r="D23" s="2178"/>
    </row>
  </sheetData>
  <mergeCells count="1">
    <mergeCell ref="A10:B10"/>
  </mergeCells>
  <conditionalFormatting sqref="C23">
    <cfRule type="cellIs" dxfId="101" priority="1" operator="equal">
      <formula>"error"</formula>
    </cfRule>
  </conditionalFormatting>
  <dataValidations count="1">
    <dataValidation type="list" allowBlank="1" showInputMessage="1" showErrorMessage="1" sqref="A1">
      <formula1>A819:A824</formula1>
    </dataValidation>
  </dataValidations>
  <pageMargins left="0.70866141732283472" right="0.70866141732283472" top="0.74803149606299213" bottom="0.74803149606299213" header="0.31496062992125984" footer="0.31496062992125984"/>
  <pageSetup paperSize="8" scale="72" orientation="portrait" r:id="rId1"/>
  <rowBreaks count="1" manualBreakCount="1">
    <brk id="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H37"/>
  <sheetViews>
    <sheetView workbookViewId="0"/>
  </sheetViews>
  <sheetFormatPr defaultRowHeight="12.75"/>
  <cols>
    <col min="1" max="1" width="19.85546875" style="420" bestFit="1" customWidth="1"/>
    <col min="2" max="2" width="74.7109375" style="420" customWidth="1"/>
    <col min="3" max="3" width="9.140625" style="420"/>
    <col min="4" max="4" width="16.28515625" style="420" bestFit="1" customWidth="1"/>
    <col min="5" max="16384" width="9.140625" style="359"/>
  </cols>
  <sheetData>
    <row r="1" spans="1:8" s="49" customFormat="1" ht="24.75">
      <c r="A1" s="127" t="str">
        <f>'Universal data'!A1</f>
        <v>Regulatory Reporting Pack</v>
      </c>
      <c r="B1" s="128"/>
      <c r="C1" s="128"/>
      <c r="D1" s="128"/>
      <c r="E1" s="128"/>
      <c r="F1" s="128"/>
      <c r="G1" s="128"/>
      <c r="H1" s="128"/>
    </row>
    <row r="2" spans="1:8" s="49" customFormat="1" ht="24.75">
      <c r="A2" s="2186" t="str">
        <f>+'Universal data'!$A$2</f>
        <v>Master</v>
      </c>
      <c r="B2" s="128"/>
      <c r="C2" s="128"/>
      <c r="D2" s="128"/>
      <c r="E2" s="128"/>
      <c r="F2" s="128"/>
      <c r="G2" s="128"/>
      <c r="H2" s="128"/>
    </row>
    <row r="3" spans="1:8" s="49" customFormat="1" ht="24.75">
      <c r="A3" s="2304" t="str">
        <f>+'Universal data'!A3</f>
        <v>2015/16</v>
      </c>
      <c r="B3" s="128"/>
      <c r="C3" s="128"/>
      <c r="D3" s="128"/>
      <c r="E3" s="128"/>
      <c r="F3" s="128"/>
      <c r="G3" s="128"/>
      <c r="H3" s="128"/>
    </row>
    <row r="4" spans="1:8" s="1023" customFormat="1">
      <c r="A4" s="1022"/>
      <c r="B4" s="1022"/>
      <c r="C4" s="1022"/>
      <c r="D4" s="1022"/>
    </row>
    <row r="5" spans="1:8" s="1023" customFormat="1">
      <c r="A5" s="667" t="s">
        <v>2519</v>
      </c>
      <c r="B5" s="667"/>
      <c r="C5" s="1022"/>
      <c r="D5" s="1022"/>
    </row>
    <row r="7" spans="1:8" ht="14.25">
      <c r="B7" s="668" t="s">
        <v>524</v>
      </c>
      <c r="D7" s="669"/>
    </row>
    <row r="8" spans="1:8">
      <c r="B8" s="2118">
        <v>0</v>
      </c>
      <c r="C8" s="3316" t="s">
        <v>88</v>
      </c>
    </row>
    <row r="9" spans="1:8">
      <c r="B9" s="2118"/>
      <c r="C9" s="3304"/>
    </row>
    <row r="10" spans="1:8">
      <c r="B10" s="2118"/>
      <c r="C10" s="3304"/>
    </row>
    <row r="11" spans="1:8">
      <c r="B11" s="2118"/>
      <c r="C11" s="3304"/>
    </row>
    <row r="12" spans="1:8">
      <c r="B12" s="2118"/>
      <c r="C12" s="3304"/>
    </row>
    <row r="13" spans="1:8">
      <c r="B13" s="2118"/>
      <c r="C13" s="3304"/>
    </row>
    <row r="14" spans="1:8" ht="13.5" thickBot="1">
      <c r="B14" s="2118"/>
      <c r="C14" s="3429"/>
    </row>
    <row r="15" spans="1:8" ht="13.5" thickBot="1">
      <c r="B15" s="670" t="s">
        <v>624</v>
      </c>
      <c r="C15" s="3430">
        <f>SUM(C9:C14)</f>
        <v>0</v>
      </c>
      <c r="D15" s="420" t="str">
        <f>IF(C15='3.1 Opex cost matrix'!$L$40,"OK","ERROR")</f>
        <v>OK</v>
      </c>
    </row>
    <row r="18" spans="2:3" ht="14.25">
      <c r="B18" s="668" t="s">
        <v>183</v>
      </c>
    </row>
    <row r="19" spans="2:3">
      <c r="B19" s="2118"/>
      <c r="C19" s="3316" t="s">
        <v>88</v>
      </c>
    </row>
    <row r="20" spans="2:3">
      <c r="B20" s="2118"/>
      <c r="C20" s="3426"/>
    </row>
    <row r="21" spans="2:3">
      <c r="B21" s="2118"/>
      <c r="C21" s="3426"/>
    </row>
    <row r="22" spans="2:3">
      <c r="B22" s="2118"/>
      <c r="C22" s="3426"/>
    </row>
    <row r="23" spans="2:3">
      <c r="B23" s="2118"/>
      <c r="C23" s="3426"/>
    </row>
    <row r="24" spans="2:3">
      <c r="B24" s="2118"/>
      <c r="C24" s="3426"/>
    </row>
    <row r="25" spans="2:3" ht="13.5" thickBot="1">
      <c r="B25" s="2118"/>
      <c r="C25" s="3427"/>
    </row>
    <row r="26" spans="2:3" ht="13.5" thickBot="1">
      <c r="B26" s="670" t="s">
        <v>407</v>
      </c>
      <c r="C26" s="3428">
        <f>SUM(C20:C25)</f>
        <v>0</v>
      </c>
    </row>
    <row r="29" spans="2:3" ht="14.25">
      <c r="B29" s="668" t="s">
        <v>96</v>
      </c>
    </row>
    <row r="30" spans="2:3">
      <c r="B30" s="2118"/>
      <c r="C30" s="3316" t="s">
        <v>88</v>
      </c>
    </row>
    <row r="31" spans="2:3">
      <c r="B31" s="2118"/>
      <c r="C31" s="3304"/>
    </row>
    <row r="32" spans="2:3">
      <c r="B32" s="2118"/>
      <c r="C32" s="3304"/>
    </row>
    <row r="33" spans="2:3">
      <c r="B33" s="2118"/>
      <c r="C33" s="3304"/>
    </row>
    <row r="34" spans="2:3">
      <c r="B34" s="2118"/>
      <c r="C34" s="3304"/>
    </row>
    <row r="35" spans="2:3">
      <c r="B35" s="2118"/>
      <c r="C35" s="3304"/>
    </row>
    <row r="36" spans="2:3" ht="13.5" thickBot="1">
      <c r="B36" s="2118"/>
      <c r="C36" s="3429"/>
    </row>
    <row r="37" spans="2:3" ht="13.5" thickBot="1">
      <c r="B37" s="670" t="s">
        <v>625</v>
      </c>
      <c r="C37" s="3430">
        <f>SUM(C31:C36)</f>
        <v>0</v>
      </c>
    </row>
  </sheetData>
  <conditionalFormatting sqref="D15">
    <cfRule type="cellIs" dxfId="100" priority="1" operator="equal">
      <formula>"OK"</formula>
    </cfRule>
    <cfRule type="cellIs" dxfId="99" priority="2" operator="equal">
      <formula>"ERROR"</formula>
    </cfRule>
  </conditionalFormatting>
  <dataValidations count="1">
    <dataValidation type="list" allowBlank="1" showInputMessage="1" showErrorMessage="1" sqref="A1">
      <formula1>A923:A928</formula1>
    </dataValidation>
  </dataValidations>
  <printOptions horizontalCentered="1"/>
  <pageMargins left="0.23622047244094491" right="0.23622047244094491" top="0.74803149606299213" bottom="0.74803149606299213" header="0.31496062992125984" footer="0.31496062992125984"/>
  <pageSetup paperSize="8" scale="93" orientation="portrait" r:id="rId1"/>
  <headerFooter>
    <oddHeader>&amp;C&amp;A</oddHeader>
    <oddFooter>&amp;L&amp;D&amp;C&amp;Z&amp;R&amp;F</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H14"/>
  <sheetViews>
    <sheetView workbookViewId="0"/>
  </sheetViews>
  <sheetFormatPr defaultRowHeight="14.25"/>
  <cols>
    <col min="1" max="1" width="7.5703125" style="873" customWidth="1"/>
    <col min="2" max="2" width="33.140625" style="873" customWidth="1"/>
    <col min="3" max="3" width="38.42578125" style="873" bestFit="1" customWidth="1"/>
    <col min="4" max="4" width="33.140625" style="873" customWidth="1"/>
    <col min="5" max="5" width="10.5703125" style="873" customWidth="1"/>
    <col min="6" max="8" width="15.7109375" style="873" customWidth="1"/>
    <col min="9" max="16384" width="9.140625" style="873"/>
  </cols>
  <sheetData>
    <row r="1" spans="1:8" s="49" customFormat="1" ht="24.75">
      <c r="A1" s="127" t="str">
        <f>'Universal data'!A1</f>
        <v>Regulatory Reporting Pack</v>
      </c>
      <c r="B1" s="128"/>
      <c r="C1" s="128"/>
      <c r="D1" s="128"/>
      <c r="E1" s="128"/>
      <c r="F1" s="128"/>
      <c r="G1" s="128"/>
      <c r="H1" s="128"/>
    </row>
    <row r="2" spans="1:8" s="49" customFormat="1" ht="24.75">
      <c r="A2" s="2186" t="str">
        <f>+'Universal data'!$A$2</f>
        <v>Master</v>
      </c>
      <c r="B2" s="128"/>
      <c r="C2" s="128"/>
      <c r="D2" s="128"/>
      <c r="E2" s="128"/>
      <c r="F2" s="128"/>
      <c r="G2" s="128"/>
      <c r="H2" s="128"/>
    </row>
    <row r="3" spans="1:8" s="49" customFormat="1" ht="24.75">
      <c r="A3" s="2304" t="str">
        <f>+'Universal data'!A3</f>
        <v>2015/16</v>
      </c>
      <c r="B3" s="128"/>
      <c r="C3" s="128"/>
      <c r="D3" s="128"/>
      <c r="E3" s="128"/>
      <c r="F3" s="128"/>
      <c r="G3" s="128"/>
      <c r="H3" s="128"/>
    </row>
    <row r="4" spans="1:8">
      <c r="A4" s="540"/>
      <c r="B4" s="1026"/>
      <c r="C4" s="1026"/>
      <c r="D4" s="1026"/>
      <c r="E4" s="1027"/>
      <c r="F4" s="1028"/>
      <c r="G4" s="1028"/>
      <c r="H4" s="1028"/>
    </row>
    <row r="5" spans="1:8" ht="19.5">
      <c r="A5" s="540"/>
      <c r="B5" s="1029" t="s">
        <v>2569</v>
      </c>
      <c r="C5" s="1029"/>
      <c r="D5" s="1026"/>
      <c r="E5" s="1027"/>
      <c r="F5" s="1028"/>
      <c r="G5" s="1028"/>
      <c r="H5" s="1028"/>
    </row>
    <row r="6" spans="1:8">
      <c r="A6" s="540"/>
      <c r="B6" s="1026"/>
      <c r="C6" s="1026"/>
      <c r="D6" s="1026"/>
      <c r="E6" s="1027"/>
      <c r="F6" s="1028"/>
      <c r="G6" s="1028"/>
      <c r="H6" s="1028"/>
    </row>
    <row r="7" spans="1:8" ht="42" customHeight="1">
      <c r="A7" s="540"/>
      <c r="C7" s="2084" t="s">
        <v>2258</v>
      </c>
      <c r="D7" s="2085" t="s">
        <v>2259</v>
      </c>
      <c r="E7" s="2086" t="s">
        <v>2269</v>
      </c>
      <c r="F7" s="2057" t="s">
        <v>133</v>
      </c>
      <c r="G7" s="2057" t="s">
        <v>134</v>
      </c>
      <c r="H7" s="2057" t="s">
        <v>135</v>
      </c>
    </row>
    <row r="8" spans="1:8" ht="51">
      <c r="C8" s="2061" t="s">
        <v>2524</v>
      </c>
      <c r="D8" s="2061" t="s">
        <v>2516</v>
      </c>
      <c r="E8" s="2062">
        <v>4.3</v>
      </c>
      <c r="F8" s="2059">
        <f>+'4.3 LTS, storage &amp; entry'!C23+'4.3 LTS, storage &amp; entry'!C39+'4.3 LTS, storage &amp; entry'!C58+'4.3 LTS, storage &amp; entry'!C93+'4.3 LTS, storage &amp; entry'!C115+'4.3 LTS, storage &amp; entry'!C74</f>
        <v>0</v>
      </c>
      <c r="G8" s="2059">
        <f>+'4.3 LTS, storage &amp; entry'!D23+'4.3 LTS, storage &amp; entry'!D39+'4.3 LTS, storage &amp; entry'!D58+'4.3 LTS, storage &amp; entry'!D93+'4.3 LTS, storage &amp; entry'!D115+'4.3 LTS, storage &amp; entry'!D74</f>
        <v>0</v>
      </c>
      <c r="H8" s="2059">
        <f>+'4.3 LTS, storage &amp; entry'!E23+'4.3 LTS, storage &amp; entry'!E39+'4.3 LTS, storage &amp; entry'!E58+'4.3 LTS, storage &amp; entry'!E93+'4.3 LTS, storage &amp; entry'!E115+'4.3 LTS, storage &amp; entry'!E74</f>
        <v>0</v>
      </c>
    </row>
    <row r="9" spans="1:8" ht="30.75" customHeight="1">
      <c r="C9" s="1277" t="s">
        <v>1590</v>
      </c>
      <c r="D9" s="2058" t="s">
        <v>1818</v>
      </c>
      <c r="E9" s="2062">
        <v>4.4000000000000004</v>
      </c>
      <c r="F9" s="2059">
        <f>+'4.4 Reinforcement'!D36</f>
        <v>0</v>
      </c>
      <c r="G9" s="2059">
        <f>+'4.4 Reinforcement'!E36</f>
        <v>0</v>
      </c>
      <c r="H9" s="2059">
        <f>+'4.4 Reinforcement'!F36</f>
        <v>0</v>
      </c>
    </row>
    <row r="10" spans="1:8" ht="14.25" customHeight="1">
      <c r="C10" s="1277" t="s">
        <v>363</v>
      </c>
      <c r="D10" s="1278" t="s">
        <v>1817</v>
      </c>
      <c r="E10" s="2062">
        <v>4.5</v>
      </c>
      <c r="F10" s="2059">
        <f>+'4.5 Governor(Replacement)'!F20</f>
        <v>0</v>
      </c>
      <c r="G10" s="2059">
        <f>+'4.5 Governor(Replacement)'!G20</f>
        <v>0</v>
      </c>
      <c r="H10" s="2059">
        <f>+'4.5 Governor(Replacement)'!H20</f>
        <v>0</v>
      </c>
    </row>
    <row r="11" spans="1:8" ht="14.25" customHeight="1">
      <c r="C11" s="2056" t="s">
        <v>364</v>
      </c>
      <c r="D11" s="2056" t="s">
        <v>364</v>
      </c>
      <c r="E11" s="1030">
        <v>4.5999999999999996</v>
      </c>
      <c r="F11" s="2059">
        <f>+'4.6 Connections '!D31</f>
        <v>0</v>
      </c>
      <c r="G11" s="2059">
        <f>+'4.6 Connections '!E31</f>
        <v>0</v>
      </c>
      <c r="H11" s="2059">
        <f>+'4.6 Connections '!F31</f>
        <v>0</v>
      </c>
    </row>
    <row r="12" spans="1:8" ht="84" customHeight="1">
      <c r="C12" s="2056" t="s">
        <v>365</v>
      </c>
      <c r="D12" s="2060" t="s">
        <v>2257</v>
      </c>
      <c r="E12" s="1030">
        <v>4.7</v>
      </c>
      <c r="F12" s="2059">
        <f>+'4.7 Other Capex '!C18</f>
        <v>0</v>
      </c>
      <c r="G12" s="2059">
        <f>+'4.7 Other Capex '!D18</f>
        <v>0</v>
      </c>
      <c r="H12" s="2059">
        <f>+'4.7 Other Capex '!E18</f>
        <v>0</v>
      </c>
    </row>
    <row r="13" spans="1:8" ht="15" thickBot="1">
      <c r="C13" s="2076" t="s">
        <v>159</v>
      </c>
      <c r="D13" s="2076" t="s">
        <v>1816</v>
      </c>
      <c r="E13" s="2077"/>
      <c r="F13" s="2063">
        <f>SUM(F8:F12)</f>
        <v>0</v>
      </c>
      <c r="G13" s="2063">
        <f>SUM(G8:G12)</f>
        <v>0</v>
      </c>
      <c r="H13" s="2063">
        <f>SUM(H8:H12)</f>
        <v>0</v>
      </c>
    </row>
    <row r="14" spans="1:8" ht="15" thickTop="1"/>
  </sheetData>
  <dataValidations count="1">
    <dataValidation type="list" allowBlank="1" showInputMessage="1" showErrorMessage="1" sqref="A1">
      <formula1>A864:A869</formula1>
    </dataValidation>
  </dataValidations>
  <pageMargins left="0.70866141732283472" right="0.70866141732283472" top="0.74803149606299213" bottom="0.74803149606299213" header="0.31496062992125984" footer="0.31496062992125984"/>
  <pageSetup paperSize="8" scale="78"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N16"/>
  <sheetViews>
    <sheetView workbookViewId="0"/>
  </sheetViews>
  <sheetFormatPr defaultColWidth="14.140625" defaultRowHeight="14.25"/>
  <cols>
    <col min="1" max="1" width="19.85546875" style="1033" bestFit="1" customWidth="1"/>
    <col min="2" max="2" width="53.5703125" style="1033" bestFit="1" customWidth="1"/>
    <col min="3" max="3" width="23.85546875" style="1033" customWidth="1"/>
    <col min="4" max="4" width="15.140625" style="1033" customWidth="1"/>
    <col min="5" max="7" width="13.7109375" style="1033" customWidth="1"/>
    <col min="8" max="8" width="16.140625" style="1033" customWidth="1"/>
    <col min="9" max="16384" width="14.140625" style="1033"/>
  </cols>
  <sheetData>
    <row r="1" spans="1:14" s="49" customFormat="1" ht="24.75">
      <c r="A1" s="127" t="str">
        <f>'Universal data'!A1</f>
        <v>Regulatory Reporting Pack</v>
      </c>
      <c r="B1" s="128"/>
      <c r="C1" s="128"/>
      <c r="D1" s="128"/>
      <c r="E1" s="128"/>
      <c r="F1" s="128"/>
      <c r="G1" s="128"/>
      <c r="H1" s="128"/>
      <c r="I1" s="128"/>
      <c r="J1" s="128"/>
    </row>
    <row r="2" spans="1:14" s="49" customFormat="1" ht="24.75">
      <c r="A2" s="2186" t="str">
        <f>+'Universal data'!$A$2</f>
        <v>Master</v>
      </c>
      <c r="B2" s="128"/>
      <c r="C2" s="128"/>
      <c r="D2" s="128"/>
      <c r="E2" s="128"/>
      <c r="F2" s="128"/>
      <c r="G2" s="128"/>
      <c r="H2" s="128"/>
      <c r="I2" s="128"/>
      <c r="J2" s="128"/>
    </row>
    <row r="3" spans="1:14" s="49" customFormat="1" ht="24.75">
      <c r="A3" s="2304" t="str">
        <f>+'Universal data'!A3</f>
        <v>2015/16</v>
      </c>
      <c r="B3" s="128"/>
      <c r="C3" s="128"/>
      <c r="D3" s="128"/>
      <c r="E3" s="128"/>
      <c r="F3" s="128"/>
      <c r="G3" s="128"/>
      <c r="H3" s="128"/>
      <c r="I3" s="128"/>
      <c r="J3" s="128"/>
    </row>
    <row r="4" spans="1:14">
      <c r="J4" s="1035"/>
    </row>
    <row r="5" spans="1:14" ht="19.5">
      <c r="A5" s="1032" t="s">
        <v>2437</v>
      </c>
    </row>
    <row r="6" spans="1:14">
      <c r="A6" s="1035"/>
      <c r="B6" s="1035"/>
      <c r="C6" s="1035"/>
      <c r="D6" s="1035"/>
      <c r="E6" s="1035"/>
      <c r="F6" s="1035"/>
      <c r="G6" s="1035"/>
      <c r="H6" s="1035"/>
      <c r="I6" s="1035"/>
    </row>
    <row r="7" spans="1:14">
      <c r="A7" s="1034"/>
      <c r="B7" s="1035"/>
      <c r="C7" s="1035"/>
      <c r="D7" s="1035"/>
      <c r="E7" s="1035"/>
      <c r="F7" s="1035"/>
      <c r="G7" s="1035"/>
      <c r="H7" s="1035"/>
    </row>
    <row r="8" spans="1:14">
      <c r="A8" s="1034"/>
      <c r="B8" s="1035"/>
      <c r="C8" s="1035"/>
      <c r="D8" s="4139" t="s">
        <v>2724</v>
      </c>
      <c r="E8" s="4140"/>
      <c r="F8" s="4140"/>
      <c r="G8" s="4140"/>
      <c r="H8" s="4140"/>
      <c r="I8" s="4141"/>
      <c r="J8" s="4142" t="s">
        <v>2717</v>
      </c>
      <c r="K8" s="4142"/>
      <c r="L8" s="4142"/>
      <c r="M8" s="4142"/>
    </row>
    <row r="9" spans="1:14" ht="80.25" customHeight="1">
      <c r="A9" s="1034"/>
      <c r="B9" s="1035"/>
      <c r="C9" s="2086" t="s">
        <v>2269</v>
      </c>
      <c r="D9" s="2316" t="s">
        <v>1078</v>
      </c>
      <c r="E9" s="2316" t="s">
        <v>1588</v>
      </c>
      <c r="F9" s="2316" t="s">
        <v>9</v>
      </c>
      <c r="G9" s="2316" t="s">
        <v>97</v>
      </c>
      <c r="H9" s="2316" t="s">
        <v>2716</v>
      </c>
      <c r="I9" s="2832" t="s">
        <v>98</v>
      </c>
      <c r="J9" s="2316" t="s">
        <v>1078</v>
      </c>
      <c r="K9" s="2316" t="s">
        <v>1588</v>
      </c>
      <c r="L9" s="2316" t="s">
        <v>9</v>
      </c>
      <c r="M9" s="2316" t="s">
        <v>97</v>
      </c>
      <c r="N9" s="2834" t="s">
        <v>98</v>
      </c>
    </row>
    <row r="10" spans="1:14">
      <c r="A10" s="1034"/>
      <c r="B10" s="2818" t="s">
        <v>2524</v>
      </c>
      <c r="C10" s="2062">
        <v>4.3</v>
      </c>
      <c r="D10" s="2820"/>
      <c r="E10" s="2820"/>
      <c r="F10" s="2820"/>
      <c r="G10" s="2820"/>
      <c r="H10" s="1680">
        <f>SUM(D10:G10)</f>
        <v>0</v>
      </c>
      <c r="I10" s="2833" t="str">
        <f>IF(H10='4.1 Capex Summary '!F8,"ok","error")</f>
        <v>ok</v>
      </c>
      <c r="J10" s="2819">
        <f t="shared" ref="J10:M15" si="0">IF($H10=0,0,D10/$H10)</f>
        <v>0</v>
      </c>
      <c r="K10" s="2819">
        <f t="shared" si="0"/>
        <v>0</v>
      </c>
      <c r="L10" s="2819">
        <f t="shared" si="0"/>
        <v>0</v>
      </c>
      <c r="M10" s="2819">
        <f t="shared" si="0"/>
        <v>0</v>
      </c>
      <c r="N10" s="2833" t="str">
        <f>IF((ROUND(SUM(J10:M10),3)=ROUND(100%,3)),"OK", "Error")</f>
        <v>Error</v>
      </c>
    </row>
    <row r="11" spans="1:14">
      <c r="A11" s="1034"/>
      <c r="B11" s="2287" t="s">
        <v>1590</v>
      </c>
      <c r="C11" s="2062">
        <v>4.4000000000000004</v>
      </c>
      <c r="D11" s="2820"/>
      <c r="E11" s="2820"/>
      <c r="F11" s="2820"/>
      <c r="G11" s="2820"/>
      <c r="H11" s="1680">
        <f>SUM(D11:G11)</f>
        <v>0</v>
      </c>
      <c r="I11" s="2833" t="str">
        <f>IF(H11='4.1 Capex Summary '!F9,"ok","error")</f>
        <v>ok</v>
      </c>
      <c r="J11" s="2819">
        <f t="shared" si="0"/>
        <v>0</v>
      </c>
      <c r="K11" s="2819">
        <f t="shared" si="0"/>
        <v>0</v>
      </c>
      <c r="L11" s="2819">
        <f t="shared" si="0"/>
        <v>0</v>
      </c>
      <c r="M11" s="2819">
        <f t="shared" si="0"/>
        <v>0</v>
      </c>
      <c r="N11" s="2833" t="str">
        <f>IF((ROUND(SUM(J11:M11),3)=ROUND(100%,3)),"OK", "Error")</f>
        <v>Error</v>
      </c>
    </row>
    <row r="12" spans="1:14">
      <c r="A12" s="1034"/>
      <c r="B12" s="2286" t="s">
        <v>2176</v>
      </c>
      <c r="C12" s="2062">
        <v>4.5</v>
      </c>
      <c r="D12" s="2820"/>
      <c r="E12" s="2820"/>
      <c r="F12" s="2820"/>
      <c r="G12" s="2820"/>
      <c r="H12" s="1680">
        <f>SUM(D12:G12)</f>
        <v>0</v>
      </c>
      <c r="I12" s="2833" t="str">
        <f>IF(H12='4.1 Capex Summary '!F10,"ok","error")</f>
        <v>ok</v>
      </c>
      <c r="J12" s="2819">
        <f t="shared" si="0"/>
        <v>0</v>
      </c>
      <c r="K12" s="2819">
        <f t="shared" si="0"/>
        <v>0</v>
      </c>
      <c r="L12" s="2819">
        <f t="shared" si="0"/>
        <v>0</v>
      </c>
      <c r="M12" s="2819">
        <f t="shared" si="0"/>
        <v>0</v>
      </c>
      <c r="N12" s="2833" t="str">
        <f>IF((ROUND(SUM(J12:M12),3)=ROUND(100%,3)),"OK", "Error")</f>
        <v>Error</v>
      </c>
    </row>
    <row r="13" spans="1:14">
      <c r="A13" s="1034"/>
      <c r="B13" s="2286" t="s">
        <v>79</v>
      </c>
      <c r="C13" s="2062">
        <v>4.5999999999999996</v>
      </c>
      <c r="D13" s="2820"/>
      <c r="E13" s="2820"/>
      <c r="F13" s="2820"/>
      <c r="G13" s="2820"/>
      <c r="H13" s="1680">
        <f>SUM(D13:G13)</f>
        <v>0</v>
      </c>
      <c r="I13" s="2833" t="str">
        <f>IF(H13='4.1 Capex Summary '!F11,"ok","error")</f>
        <v>ok</v>
      </c>
      <c r="J13" s="2819">
        <f t="shared" si="0"/>
        <v>0</v>
      </c>
      <c r="K13" s="2819">
        <f t="shared" si="0"/>
        <v>0</v>
      </c>
      <c r="L13" s="2819">
        <f t="shared" si="0"/>
        <v>0</v>
      </c>
      <c r="M13" s="2819">
        <f t="shared" si="0"/>
        <v>0</v>
      </c>
      <c r="N13" s="2833" t="str">
        <f>IF((ROUND(SUM(J13:M13),3)=ROUND(100%,3)),"OK", "Error")</f>
        <v>Error</v>
      </c>
    </row>
    <row r="14" spans="1:14">
      <c r="A14" s="1034"/>
      <c r="B14" s="2288" t="s">
        <v>412</v>
      </c>
      <c r="C14" s="2062">
        <v>4.7</v>
      </c>
      <c r="D14" s="2820"/>
      <c r="E14" s="2820"/>
      <c r="F14" s="2820"/>
      <c r="G14" s="2820"/>
      <c r="H14" s="1680">
        <f>SUM(D14:G14)</f>
        <v>0</v>
      </c>
      <c r="I14" s="2833" t="str">
        <f>IF(H14='4.1 Capex Summary '!F12,"ok","error")</f>
        <v>ok</v>
      </c>
      <c r="J14" s="2819">
        <f t="shared" si="0"/>
        <v>0</v>
      </c>
      <c r="K14" s="2819">
        <f t="shared" si="0"/>
        <v>0</v>
      </c>
      <c r="L14" s="2819">
        <f t="shared" si="0"/>
        <v>0</v>
      </c>
      <c r="M14" s="2819">
        <f t="shared" si="0"/>
        <v>0</v>
      </c>
      <c r="N14" s="2833" t="str">
        <f>IF((ROUND(SUM(J14:M14),3)=ROUND(100%,3)),"OK", "Error")</f>
        <v>Error</v>
      </c>
    </row>
    <row r="15" spans="1:14">
      <c r="A15" s="1034"/>
      <c r="B15" s="2821" t="s">
        <v>84</v>
      </c>
      <c r="C15" s="2822">
        <v>4.0999999999999996</v>
      </c>
      <c r="D15" s="2317">
        <f>SUM(D10:D14)</f>
        <v>0</v>
      </c>
      <c r="E15" s="2317">
        <f>SUM(E10:E14)</f>
        <v>0</v>
      </c>
      <c r="F15" s="2317">
        <f>SUM(F10:F14)</f>
        <v>0</v>
      </c>
      <c r="G15" s="2317">
        <f>SUM(G10:G14)</f>
        <v>0</v>
      </c>
      <c r="H15" s="2317">
        <f>SUM(H10:H14)</f>
        <v>0</v>
      </c>
      <c r="I15" s="2836" t="str">
        <f>IF(H15='4.1 Capex Summary '!F13,"ok","error")</f>
        <v>ok</v>
      </c>
      <c r="J15" s="2819">
        <f t="shared" si="0"/>
        <v>0</v>
      </c>
      <c r="K15" s="2819">
        <f t="shared" si="0"/>
        <v>0</v>
      </c>
      <c r="L15" s="2819">
        <f t="shared" si="0"/>
        <v>0</v>
      </c>
      <c r="M15" s="2819">
        <f t="shared" si="0"/>
        <v>0</v>
      </c>
      <c r="N15" s="2835"/>
    </row>
    <row r="16" spans="1:14">
      <c r="I16" s="2318"/>
    </row>
  </sheetData>
  <mergeCells count="2">
    <mergeCell ref="D8:I8"/>
    <mergeCell ref="J8:M8"/>
  </mergeCells>
  <conditionalFormatting sqref="I16">
    <cfRule type="cellIs" dxfId="98" priority="3" operator="equal">
      <formula>"error"</formula>
    </cfRule>
  </conditionalFormatting>
  <conditionalFormatting sqref="I10:I15">
    <cfRule type="cellIs" dxfId="97" priority="2" operator="equal">
      <formula>"error"</formula>
    </cfRule>
  </conditionalFormatting>
  <conditionalFormatting sqref="N10:N14">
    <cfRule type="cellIs" dxfId="96" priority="1" operator="equal">
      <formula>"error"</formula>
    </cfRule>
  </conditionalFormatting>
  <dataValidations count="1">
    <dataValidation type="list" allowBlank="1" showInputMessage="1" showErrorMessage="1" sqref="A1">
      <formula1>A859:A864</formula1>
    </dataValidation>
  </dataValidations>
  <pageMargins left="0.70866141732283472" right="0.70866141732283472" top="0.74803149606299213" bottom="0.74803149606299213" header="0.31496062992125984" footer="0.31496062992125984"/>
  <pageSetup paperSize="8" scale="73"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U116"/>
  <sheetViews>
    <sheetView zoomScale="80" zoomScaleNormal="80" workbookViewId="0"/>
  </sheetViews>
  <sheetFormatPr defaultRowHeight="12.75"/>
  <cols>
    <col min="1" max="1" width="19.85546875" style="420" bestFit="1" customWidth="1"/>
    <col min="2" max="2" width="63.42578125" style="420" bestFit="1" customWidth="1"/>
    <col min="3" max="3" width="16.5703125" style="420" customWidth="1"/>
    <col min="4" max="4" width="17.5703125" style="420" customWidth="1"/>
    <col min="5" max="5" width="16.42578125" style="420" customWidth="1"/>
    <col min="6" max="9" width="13.7109375" style="420" customWidth="1"/>
    <col min="10" max="10" width="8.140625" style="469" customWidth="1"/>
    <col min="11" max="11" width="14.7109375" style="469" customWidth="1"/>
    <col min="12" max="12" width="16.7109375" style="420" customWidth="1"/>
    <col min="13" max="13" width="16" style="420" customWidth="1"/>
    <col min="14" max="14" width="7.140625" style="420" customWidth="1"/>
    <col min="15" max="21" width="14.7109375" style="420" customWidth="1"/>
    <col min="22" max="16384" width="9.140625" style="420"/>
  </cols>
  <sheetData>
    <row r="1" spans="1:21" s="49" customFormat="1" ht="24.75">
      <c r="A1" s="127" t="s">
        <v>2388</v>
      </c>
      <c r="B1" s="128"/>
      <c r="C1" s="128"/>
      <c r="D1" s="128"/>
      <c r="E1" s="128"/>
      <c r="F1" s="128"/>
      <c r="G1" s="128"/>
      <c r="H1" s="128"/>
      <c r="I1" s="128"/>
      <c r="J1" s="128"/>
      <c r="K1" s="128"/>
      <c r="L1" s="128"/>
      <c r="M1" s="128"/>
      <c r="N1" s="128"/>
      <c r="O1" s="128"/>
      <c r="P1" s="128"/>
      <c r="Q1" s="128"/>
      <c r="R1" s="128"/>
      <c r="S1" s="128"/>
      <c r="T1" s="128"/>
      <c r="U1" s="128"/>
    </row>
    <row r="2" spans="1:21" s="49" customFormat="1" ht="24.75">
      <c r="A2" s="2186" t="str">
        <f>+'Universal data'!$A$2</f>
        <v>Master</v>
      </c>
      <c r="B2" s="128"/>
      <c r="C2" s="128"/>
      <c r="D2" s="128"/>
      <c r="E2" s="128"/>
      <c r="F2" s="128"/>
      <c r="G2" s="128"/>
      <c r="H2" s="128"/>
      <c r="I2" s="128"/>
      <c r="J2" s="128"/>
      <c r="K2" s="128"/>
      <c r="L2" s="128"/>
      <c r="M2" s="128"/>
      <c r="N2" s="128"/>
      <c r="O2" s="128"/>
      <c r="P2" s="128"/>
      <c r="Q2" s="128"/>
      <c r="R2" s="128"/>
      <c r="S2" s="128"/>
      <c r="T2" s="128"/>
      <c r="U2" s="128"/>
    </row>
    <row r="3" spans="1:21" s="49" customFormat="1" ht="24.75">
      <c r="A3" s="2304" t="s">
        <v>713</v>
      </c>
      <c r="B3" s="128"/>
      <c r="C3" s="128"/>
      <c r="D3" s="128"/>
      <c r="E3" s="128"/>
      <c r="F3" s="128"/>
      <c r="G3" s="128"/>
      <c r="H3" s="128"/>
      <c r="I3" s="128"/>
      <c r="J3" s="128"/>
      <c r="K3" s="128"/>
      <c r="L3" s="128"/>
      <c r="M3" s="128"/>
      <c r="N3" s="128"/>
      <c r="O3" s="128"/>
      <c r="P3" s="128"/>
      <c r="Q3" s="128"/>
      <c r="R3" s="128"/>
      <c r="S3" s="128"/>
      <c r="T3" s="128"/>
      <c r="U3" s="128"/>
    </row>
    <row r="4" spans="1:21" ht="19.5">
      <c r="A4" s="1037"/>
      <c r="B4" s="1038"/>
      <c r="C4" s="1038"/>
      <c r="D4" s="1038"/>
      <c r="E4" s="1038"/>
      <c r="F4" s="1039"/>
      <c r="G4" s="1039"/>
      <c r="H4" s="1039"/>
      <c r="I4" s="1039"/>
      <c r="J4" s="1041"/>
      <c r="K4" s="1041"/>
      <c r="L4" s="1040"/>
      <c r="M4" s="1040"/>
      <c r="N4" s="1040"/>
    </row>
    <row r="5" spans="1:21" ht="19.5">
      <c r="A5" s="1037"/>
      <c r="B5" s="745" t="s">
        <v>2523</v>
      </c>
      <c r="C5" s="745"/>
      <c r="D5" s="745"/>
      <c r="E5" s="745"/>
      <c r="F5" s="1039"/>
      <c r="G5" s="1039"/>
      <c r="H5" s="1039"/>
      <c r="I5" s="1039"/>
      <c r="J5" s="1041"/>
      <c r="K5" s="1041"/>
      <c r="L5" s="1040"/>
      <c r="M5" s="1040"/>
      <c r="N5" s="1040"/>
    </row>
    <row r="6" spans="1:21" ht="19.5">
      <c r="A6" s="1037"/>
      <c r="B6" s="745"/>
      <c r="C6" s="745"/>
      <c r="D6" s="745"/>
      <c r="E6" s="745"/>
      <c r="F6" s="1039"/>
      <c r="G6" s="1039"/>
      <c r="H6" s="1039"/>
      <c r="I6" s="1039"/>
      <c r="J6" s="1041"/>
      <c r="K6" s="1041"/>
      <c r="L6" s="1040"/>
      <c r="M6" s="1040"/>
      <c r="N6" s="1040"/>
    </row>
    <row r="7" spans="1:21" ht="19.5">
      <c r="A7" s="1042"/>
      <c r="B7" s="1675" t="s">
        <v>1519</v>
      </c>
      <c r="C7" s="1675"/>
      <c r="D7" s="1675"/>
      <c r="E7" s="1675"/>
      <c r="F7" s="745"/>
      <c r="G7" s="745"/>
      <c r="H7" s="745"/>
      <c r="I7" s="745"/>
      <c r="J7" s="1044"/>
      <c r="K7" s="1044"/>
      <c r="L7" s="1043"/>
      <c r="M7" s="1043"/>
      <c r="N7" s="1043"/>
    </row>
    <row r="8" spans="1:21" s="796" customFormat="1" ht="15" customHeight="1">
      <c r="A8" s="1042"/>
      <c r="B8" s="1039"/>
      <c r="C8" s="4143" t="s">
        <v>1702</v>
      </c>
      <c r="D8" s="4143"/>
      <c r="E8" s="4143"/>
      <c r="F8" s="4147" t="s">
        <v>146</v>
      </c>
      <c r="G8" s="4147"/>
      <c r="H8" s="4147"/>
      <c r="I8" s="4147"/>
      <c r="J8" s="2071"/>
      <c r="K8" s="4144" t="s">
        <v>1703</v>
      </c>
      <c r="L8" s="4145"/>
      <c r="M8" s="4146"/>
      <c r="N8" s="668"/>
      <c r="O8" s="4144" t="s">
        <v>1704</v>
      </c>
      <c r="P8" s="4145"/>
      <c r="Q8" s="4146"/>
      <c r="R8" s="420"/>
      <c r="S8" s="420"/>
      <c r="T8" s="420"/>
      <c r="U8" s="420"/>
    </row>
    <row r="9" spans="1:21" s="796" customFormat="1" ht="78" customHeight="1">
      <c r="A9" s="1042"/>
      <c r="B9" s="3239" t="s">
        <v>2307</v>
      </c>
      <c r="C9" s="3251" t="s">
        <v>133</v>
      </c>
      <c r="D9" s="3251" t="s">
        <v>134</v>
      </c>
      <c r="E9" s="3251" t="s">
        <v>135</v>
      </c>
      <c r="F9" s="1045" t="s">
        <v>1593</v>
      </c>
      <c r="G9" s="1045" t="s">
        <v>1594</v>
      </c>
      <c r="H9" s="2072" t="s">
        <v>1595</v>
      </c>
      <c r="I9" s="2211"/>
      <c r="J9" s="2073"/>
      <c r="K9" s="3251" t="s">
        <v>133</v>
      </c>
      <c r="L9" s="3251" t="s">
        <v>134</v>
      </c>
      <c r="M9" s="3251" t="s">
        <v>135</v>
      </c>
      <c r="O9" s="2192" t="s">
        <v>1596</v>
      </c>
      <c r="P9" s="2192" t="s">
        <v>1597</v>
      </c>
      <c r="Q9" s="3252" t="s">
        <v>1793</v>
      </c>
      <c r="R9" s="420"/>
      <c r="S9" s="420"/>
      <c r="T9" s="420"/>
      <c r="U9" s="420"/>
    </row>
    <row r="10" spans="1:21" s="796" customFormat="1" ht="14.25">
      <c r="A10" s="1042"/>
      <c r="B10" s="3253" t="s">
        <v>2901</v>
      </c>
      <c r="C10" s="3253"/>
      <c r="D10" s="3253"/>
      <c r="E10" s="3254">
        <f t="shared" ref="E10:E19" si="0">C10-D10</f>
        <v>0</v>
      </c>
      <c r="F10" s="3253" t="s">
        <v>169</v>
      </c>
      <c r="G10" s="3431"/>
      <c r="H10" s="3431"/>
      <c r="I10" s="2211"/>
      <c r="J10" s="2073" t="str">
        <f>IF(AND(C10&lt;&gt;"",F10="Select"),"Error","OK")</f>
        <v>OK</v>
      </c>
      <c r="K10" s="3253"/>
      <c r="L10" s="3253"/>
      <c r="M10" s="3254">
        <f t="shared" ref="M10:M19" si="1">K10-L10</f>
        <v>0</v>
      </c>
      <c r="O10" s="3253"/>
      <c r="P10" s="3253"/>
      <c r="Q10" s="3254">
        <f>SUM(O10:P10)</f>
        <v>0</v>
      </c>
      <c r="R10" s="420"/>
      <c r="S10" s="420"/>
      <c r="T10" s="420"/>
      <c r="U10" s="420"/>
    </row>
    <row r="11" spans="1:21" s="796" customFormat="1" ht="14.25">
      <c r="A11" s="1042"/>
      <c r="B11" s="3253" t="s">
        <v>2892</v>
      </c>
      <c r="C11" s="3253"/>
      <c r="D11" s="3253"/>
      <c r="E11" s="3254">
        <f t="shared" si="0"/>
        <v>0</v>
      </c>
      <c r="F11" s="3253" t="s">
        <v>169</v>
      </c>
      <c r="G11" s="3431"/>
      <c r="H11" s="3431"/>
      <c r="I11" s="2211"/>
      <c r="J11" s="2073" t="str">
        <f t="shared" ref="J11:J19" si="2">IF(AND(C11&lt;&gt;"",F11="Select"),"Error","OK")</f>
        <v>OK</v>
      </c>
      <c r="K11" s="3253"/>
      <c r="L11" s="3253"/>
      <c r="M11" s="3254">
        <f t="shared" si="1"/>
        <v>0</v>
      </c>
      <c r="O11" s="3253"/>
      <c r="P11" s="3253"/>
      <c r="Q11" s="3254">
        <f t="shared" ref="Q11:Q19" si="3">SUM(O11:P11)</f>
        <v>0</v>
      </c>
      <c r="R11" s="420"/>
      <c r="S11" s="420"/>
      <c r="T11" s="420"/>
      <c r="U11" s="420"/>
    </row>
    <row r="12" spans="1:21" s="796" customFormat="1" ht="14.25">
      <c r="A12" s="1042"/>
      <c r="B12" s="3253" t="s">
        <v>2893</v>
      </c>
      <c r="C12" s="3253"/>
      <c r="D12" s="3253"/>
      <c r="E12" s="3254">
        <f t="shared" si="0"/>
        <v>0</v>
      </c>
      <c r="F12" s="3253" t="s">
        <v>169</v>
      </c>
      <c r="G12" s="3431"/>
      <c r="H12" s="3431"/>
      <c r="I12" s="2211"/>
      <c r="J12" s="2073" t="str">
        <f t="shared" si="2"/>
        <v>OK</v>
      </c>
      <c r="K12" s="3253"/>
      <c r="L12" s="3253"/>
      <c r="M12" s="3254">
        <f t="shared" si="1"/>
        <v>0</v>
      </c>
      <c r="O12" s="3253"/>
      <c r="P12" s="3253"/>
      <c r="Q12" s="3254">
        <f t="shared" si="3"/>
        <v>0</v>
      </c>
      <c r="R12" s="420"/>
      <c r="S12" s="420"/>
      <c r="T12" s="420"/>
      <c r="U12" s="420"/>
    </row>
    <row r="13" spans="1:21" s="796" customFormat="1" ht="14.25">
      <c r="A13" s="1042"/>
      <c r="B13" s="3253" t="s">
        <v>2894</v>
      </c>
      <c r="C13" s="3253"/>
      <c r="D13" s="3253"/>
      <c r="E13" s="3254">
        <f t="shared" si="0"/>
        <v>0</v>
      </c>
      <c r="F13" s="3253" t="s">
        <v>169</v>
      </c>
      <c r="G13" s="3431"/>
      <c r="H13" s="3431"/>
      <c r="I13" s="2211"/>
      <c r="J13" s="2073" t="str">
        <f t="shared" si="2"/>
        <v>OK</v>
      </c>
      <c r="K13" s="3253"/>
      <c r="L13" s="3253"/>
      <c r="M13" s="3254">
        <f t="shared" si="1"/>
        <v>0</v>
      </c>
      <c r="O13" s="3253"/>
      <c r="P13" s="3253"/>
      <c r="Q13" s="3254">
        <f t="shared" si="3"/>
        <v>0</v>
      </c>
      <c r="R13" s="420"/>
      <c r="S13" s="420"/>
      <c r="T13" s="420"/>
      <c r="U13" s="420"/>
    </row>
    <row r="14" spans="1:21" s="796" customFormat="1" ht="14.25">
      <c r="A14" s="1042"/>
      <c r="B14" s="3253" t="s">
        <v>2895</v>
      </c>
      <c r="C14" s="3253"/>
      <c r="D14" s="3253"/>
      <c r="E14" s="3254">
        <f t="shared" si="0"/>
        <v>0</v>
      </c>
      <c r="F14" s="3253" t="s">
        <v>169</v>
      </c>
      <c r="G14" s="3431"/>
      <c r="H14" s="3431"/>
      <c r="I14" s="2211"/>
      <c r="J14" s="2073" t="str">
        <f t="shared" si="2"/>
        <v>OK</v>
      </c>
      <c r="K14" s="3253"/>
      <c r="L14" s="3253"/>
      <c r="M14" s="3254">
        <f t="shared" si="1"/>
        <v>0</v>
      </c>
      <c r="O14" s="3253"/>
      <c r="P14" s="3253"/>
      <c r="Q14" s="3254">
        <f t="shared" si="3"/>
        <v>0</v>
      </c>
      <c r="R14" s="420"/>
      <c r="S14" s="420"/>
      <c r="T14" s="420"/>
      <c r="U14" s="420"/>
    </row>
    <row r="15" spans="1:21" s="796" customFormat="1" ht="14.25">
      <c r="A15" s="1042"/>
      <c r="B15" s="3253" t="s">
        <v>2896</v>
      </c>
      <c r="C15" s="3253"/>
      <c r="D15" s="3253"/>
      <c r="E15" s="3254">
        <f t="shared" si="0"/>
        <v>0</v>
      </c>
      <c r="F15" s="3253" t="s">
        <v>169</v>
      </c>
      <c r="G15" s="3431"/>
      <c r="H15" s="3431"/>
      <c r="I15" s="2211"/>
      <c r="J15" s="2073" t="str">
        <f t="shared" si="2"/>
        <v>OK</v>
      </c>
      <c r="K15" s="3253"/>
      <c r="L15" s="3253"/>
      <c r="M15" s="3254">
        <f t="shared" si="1"/>
        <v>0</v>
      </c>
      <c r="O15" s="3253"/>
      <c r="P15" s="3253"/>
      <c r="Q15" s="3254">
        <f t="shared" si="3"/>
        <v>0</v>
      </c>
      <c r="R15" s="420"/>
      <c r="S15" s="420"/>
      <c r="T15" s="420"/>
      <c r="U15" s="420"/>
    </row>
    <row r="16" spans="1:21" s="796" customFormat="1" ht="14.25">
      <c r="A16" s="1042"/>
      <c r="B16" s="3253" t="s">
        <v>2897</v>
      </c>
      <c r="C16" s="3253"/>
      <c r="D16" s="3253"/>
      <c r="E16" s="3254">
        <f t="shared" si="0"/>
        <v>0</v>
      </c>
      <c r="F16" s="3253" t="s">
        <v>169</v>
      </c>
      <c r="G16" s="3431"/>
      <c r="H16" s="3431"/>
      <c r="I16" s="2211"/>
      <c r="J16" s="2073" t="str">
        <f t="shared" si="2"/>
        <v>OK</v>
      </c>
      <c r="K16" s="3253"/>
      <c r="L16" s="3253"/>
      <c r="M16" s="3254">
        <f t="shared" si="1"/>
        <v>0</v>
      </c>
      <c r="O16" s="3253"/>
      <c r="P16" s="3253"/>
      <c r="Q16" s="3254">
        <f t="shared" si="3"/>
        <v>0</v>
      </c>
      <c r="R16" s="420"/>
      <c r="S16" s="420"/>
      <c r="T16" s="420"/>
      <c r="U16" s="420"/>
    </row>
    <row r="17" spans="1:21" s="796" customFormat="1" ht="14.25">
      <c r="A17" s="1042"/>
      <c r="B17" s="3253" t="s">
        <v>2898</v>
      </c>
      <c r="C17" s="3253"/>
      <c r="D17" s="3253"/>
      <c r="E17" s="3254">
        <f t="shared" si="0"/>
        <v>0</v>
      </c>
      <c r="F17" s="3253" t="s">
        <v>169</v>
      </c>
      <c r="G17" s="3431"/>
      <c r="H17" s="3431"/>
      <c r="I17" s="2211"/>
      <c r="J17" s="2073" t="str">
        <f t="shared" si="2"/>
        <v>OK</v>
      </c>
      <c r="K17" s="3253"/>
      <c r="L17" s="3253"/>
      <c r="M17" s="3254">
        <f t="shared" si="1"/>
        <v>0</v>
      </c>
      <c r="O17" s="3253"/>
      <c r="P17" s="3253"/>
      <c r="Q17" s="3254">
        <f t="shared" si="3"/>
        <v>0</v>
      </c>
      <c r="R17" s="420"/>
      <c r="S17" s="420"/>
      <c r="T17" s="420"/>
      <c r="U17" s="420"/>
    </row>
    <row r="18" spans="1:21" s="796" customFormat="1" ht="14.25">
      <c r="A18" s="1042"/>
      <c r="B18" s="3253" t="s">
        <v>2899</v>
      </c>
      <c r="C18" s="3253"/>
      <c r="D18" s="3253"/>
      <c r="E18" s="3254">
        <f t="shared" si="0"/>
        <v>0</v>
      </c>
      <c r="F18" s="3253" t="s">
        <v>169</v>
      </c>
      <c r="G18" s="3431"/>
      <c r="H18" s="3431"/>
      <c r="I18" s="2211"/>
      <c r="J18" s="2073" t="str">
        <f t="shared" si="2"/>
        <v>OK</v>
      </c>
      <c r="K18" s="3253"/>
      <c r="L18" s="3253"/>
      <c r="M18" s="3254">
        <f t="shared" si="1"/>
        <v>0</v>
      </c>
      <c r="O18" s="3253"/>
      <c r="P18" s="3253"/>
      <c r="Q18" s="3254">
        <f t="shared" si="3"/>
        <v>0</v>
      </c>
      <c r="R18" s="420"/>
      <c r="S18" s="420"/>
      <c r="T18" s="420"/>
      <c r="U18" s="420"/>
    </row>
    <row r="19" spans="1:21" s="796" customFormat="1" ht="14.25">
      <c r="A19" s="1042"/>
      <c r="B19" s="3253" t="s">
        <v>2902</v>
      </c>
      <c r="C19" s="3253"/>
      <c r="D19" s="3253"/>
      <c r="E19" s="3254">
        <f t="shared" si="0"/>
        <v>0</v>
      </c>
      <c r="F19" s="3253" t="s">
        <v>169</v>
      </c>
      <c r="G19" s="3431"/>
      <c r="H19" s="3431"/>
      <c r="I19" s="2211"/>
      <c r="J19" s="2073" t="str">
        <f t="shared" si="2"/>
        <v>OK</v>
      </c>
      <c r="K19" s="3253"/>
      <c r="L19" s="3253"/>
      <c r="M19" s="3254">
        <f t="shared" si="1"/>
        <v>0</v>
      </c>
      <c r="O19" s="3253"/>
      <c r="P19" s="3253"/>
      <c r="Q19" s="3254">
        <f t="shared" si="3"/>
        <v>0</v>
      </c>
      <c r="R19" s="420"/>
      <c r="S19" s="420"/>
      <c r="T19" s="420"/>
      <c r="U19" s="420"/>
    </row>
    <row r="20" spans="1:21" s="796" customFormat="1" ht="14.25">
      <c r="A20" s="1042"/>
      <c r="B20" s="3255" t="s">
        <v>1786</v>
      </c>
      <c r="C20" s="3254">
        <f t="array" ref="C20">SUM(IF($F$10:$F$19="load related",C$10:C$19,0))</f>
        <v>0</v>
      </c>
      <c r="D20" s="3254">
        <f t="array" ref="D20">SUM(IF($F$10:$F$19="load related",D$10:D$19,0))</f>
        <v>0</v>
      </c>
      <c r="E20" s="3254">
        <f>C20-D20</f>
        <v>0</v>
      </c>
      <c r="F20" s="2211"/>
      <c r="G20" s="2211"/>
      <c r="H20" s="2211"/>
      <c r="I20" s="2211"/>
      <c r="J20" s="2073"/>
      <c r="K20" s="3254">
        <f t="array" ref="K20">SUM(IF($F$10:$F$19="load related",K$10:K$19,0))</f>
        <v>0</v>
      </c>
      <c r="L20" s="3254">
        <f t="array" ref="L20">SUM(IF($F$10:$F$19="load related",L$10:L$19,0))</f>
        <v>0</v>
      </c>
      <c r="M20" s="3254">
        <f>K20-L20</f>
        <v>0</v>
      </c>
      <c r="O20" s="3254">
        <f t="array" ref="O20">SUM(IF($F$10:$F$19="load related",O$10:O$19,0))</f>
        <v>0</v>
      </c>
      <c r="P20" s="3254">
        <f t="array" ref="P20">SUM(IF($F$10:$F$19="load related",P$10:P$19,0))</f>
        <v>0</v>
      </c>
      <c r="Q20" s="3254">
        <f t="array" ref="Q20">SUM(IF($F$10:$F$19="load related",Q$10:Q$19,0))</f>
        <v>0</v>
      </c>
      <c r="R20" s="420"/>
      <c r="S20" s="420"/>
      <c r="T20" s="420"/>
      <c r="U20" s="420"/>
    </row>
    <row r="21" spans="1:21" s="796" customFormat="1" ht="14.25">
      <c r="B21" s="3255" t="s">
        <v>1787</v>
      </c>
      <c r="C21" s="3254">
        <f t="array" ref="C21">SUM(IF($F$10:$F$19="Non-load related",C$10:C$19,0))</f>
        <v>0</v>
      </c>
      <c r="D21" s="3254">
        <f t="array" ref="D21">SUM(IF($F$10:$F$19="non-load related",D$10:D$19,0))</f>
        <v>0</v>
      </c>
      <c r="E21" s="3254">
        <f>C21-D21</f>
        <v>0</v>
      </c>
      <c r="F21" s="2211"/>
      <c r="G21" s="2211"/>
      <c r="H21" s="2211"/>
      <c r="I21" s="2211"/>
      <c r="J21" s="2074"/>
      <c r="K21" s="3254">
        <f t="array" ref="K21">SUM(IF($F$10:$F$19="non-load related",K$10:K$19,0))</f>
        <v>0</v>
      </c>
      <c r="L21" s="3254">
        <f t="array" ref="L21">SUM(IF($F$10:$F$19="non-load related",L$10:L$19,0))</f>
        <v>0</v>
      </c>
      <c r="M21" s="3254">
        <f>K21-L21</f>
        <v>0</v>
      </c>
      <c r="N21" s="2074"/>
      <c r="O21" s="3254">
        <f t="array" ref="O21">SUM(IF($F$10:$F$19="non-load related",O$10:O$19,0))</f>
        <v>0</v>
      </c>
      <c r="P21" s="3254">
        <f t="array" ref="P21">SUM(IF($F$10:$F$19="non-load related",P$10:P$19,0))</f>
        <v>0</v>
      </c>
      <c r="Q21" s="3254">
        <f t="array" ref="Q21">SUM(IF($F$10:$F$19="non-load related",Q$10:Q$19,0))</f>
        <v>0</v>
      </c>
      <c r="R21" s="420"/>
      <c r="S21" s="420"/>
      <c r="T21" s="420"/>
      <c r="U21" s="420"/>
    </row>
    <row r="22" spans="1:21" s="796" customFormat="1" ht="14.25">
      <c r="B22" s="3255" t="s">
        <v>1788</v>
      </c>
      <c r="C22" s="3253"/>
      <c r="D22" s="3253"/>
      <c r="E22" s="3254">
        <f>C22-D22</f>
        <v>0</v>
      </c>
      <c r="F22" s="2211"/>
      <c r="G22" s="2211"/>
      <c r="H22" s="2211"/>
      <c r="I22" s="2211"/>
      <c r="J22" s="2074"/>
      <c r="K22" s="3253"/>
      <c r="L22" s="3253"/>
      <c r="M22" s="3254">
        <f>K22-L22</f>
        <v>0</v>
      </c>
      <c r="O22" s="3664"/>
      <c r="P22" s="3664"/>
      <c r="Q22" s="3253"/>
      <c r="R22" s="420"/>
      <c r="S22" s="420"/>
      <c r="T22" s="420"/>
      <c r="U22" s="420"/>
    </row>
    <row r="23" spans="1:21" s="796" customFormat="1" ht="14.25">
      <c r="B23" s="3256" t="s">
        <v>159</v>
      </c>
      <c r="C23" s="3254">
        <f>SUM(C20:C22)</f>
        <v>0</v>
      </c>
      <c r="D23" s="3254">
        <f>SUM(D20:D22)</f>
        <v>0</v>
      </c>
      <c r="E23" s="3254">
        <f>C23-D23</f>
        <v>0</v>
      </c>
      <c r="F23" s="2211"/>
      <c r="G23" s="2211"/>
      <c r="H23" s="2211"/>
      <c r="I23" s="2211"/>
      <c r="J23" s="2074"/>
      <c r="K23" s="3254">
        <f>SUM(K20:K22)</f>
        <v>0</v>
      </c>
      <c r="L23" s="3254">
        <f>SUM(L20:L22)</f>
        <v>0</v>
      </c>
      <c r="M23" s="3254">
        <f>K23-L23</f>
        <v>0</v>
      </c>
      <c r="O23" s="3254">
        <f>SUM(O20:O22)</f>
        <v>0</v>
      </c>
      <c r="P23" s="3254">
        <f>SUM(P20:P22)</f>
        <v>0</v>
      </c>
      <c r="Q23" s="3254">
        <f>SUM(Q20:Q22)</f>
        <v>0</v>
      </c>
      <c r="R23" s="420"/>
      <c r="S23" s="420"/>
      <c r="T23" s="420"/>
      <c r="U23" s="420"/>
    </row>
    <row r="24" spans="1:21">
      <c r="C24" s="420" t="str">
        <f>IF((ROUND(C23,3)=ROUND((SUM(C10:C19,C22)),3)),"OK","Error")</f>
        <v>OK</v>
      </c>
      <c r="D24" s="420" t="str">
        <f>IF((ROUND(D23,3)=ROUND((SUM(D10:D19,D22)),3)),"OK","Error")</f>
        <v>OK</v>
      </c>
      <c r="F24" s="420" t="str">
        <f>IF(ISERROR(MATCH("Error",$J$10:$J$19,0)),"OK","Ensure that load or non-load is selected for each project specified")</f>
        <v>OK</v>
      </c>
    </row>
    <row r="25" spans="1:21">
      <c r="E25" s="359"/>
    </row>
    <row r="26" spans="1:21" ht="18">
      <c r="B26" s="1675" t="s">
        <v>1795</v>
      </c>
      <c r="E26" s="359"/>
    </row>
    <row r="27" spans="1:21" s="796" customFormat="1" ht="15" customHeight="1">
      <c r="C27" s="4143" t="s">
        <v>1702</v>
      </c>
      <c r="D27" s="4143"/>
      <c r="E27" s="4143"/>
      <c r="F27" s="4147" t="s">
        <v>146</v>
      </c>
      <c r="G27" s="4147"/>
      <c r="H27" s="4147"/>
      <c r="I27" s="4147"/>
      <c r="J27" s="2071"/>
      <c r="K27" s="4144" t="s">
        <v>1705</v>
      </c>
      <c r="L27" s="4145"/>
      <c r="M27" s="4146"/>
      <c r="N27" s="668"/>
      <c r="O27" s="4144" t="s">
        <v>1706</v>
      </c>
      <c r="P27" s="4145"/>
      <c r="Q27" s="4146"/>
      <c r="R27" s="420"/>
      <c r="S27" s="420"/>
      <c r="T27" s="420"/>
      <c r="U27" s="420"/>
    </row>
    <row r="28" spans="1:21" s="796" customFormat="1" ht="75.75" customHeight="1">
      <c r="B28" s="3239" t="s">
        <v>2307</v>
      </c>
      <c r="C28" s="3251" t="s">
        <v>133</v>
      </c>
      <c r="D28" s="3251" t="s">
        <v>134</v>
      </c>
      <c r="E28" s="3251" t="s">
        <v>135</v>
      </c>
      <c r="F28" s="2211"/>
      <c r="G28" s="2192" t="s">
        <v>1594</v>
      </c>
      <c r="H28" s="2193" t="s">
        <v>1595</v>
      </c>
      <c r="I28" s="2211"/>
      <c r="J28" s="2074"/>
      <c r="K28" s="3251" t="s">
        <v>133</v>
      </c>
      <c r="L28" s="3251" t="s">
        <v>134</v>
      </c>
      <c r="M28" s="3251" t="s">
        <v>135</v>
      </c>
      <c r="O28" s="2192" t="s">
        <v>1596</v>
      </c>
      <c r="P28" s="2192" t="s">
        <v>1597</v>
      </c>
      <c r="Q28" s="3252" t="s">
        <v>1793</v>
      </c>
      <c r="R28" s="420"/>
      <c r="S28" s="420"/>
      <c r="T28" s="420"/>
      <c r="U28" s="420"/>
    </row>
    <row r="29" spans="1:21" s="796" customFormat="1" ht="14.25">
      <c r="B29" s="3253" t="s">
        <v>1134</v>
      </c>
      <c r="C29" s="3253"/>
      <c r="D29" s="3253"/>
      <c r="E29" s="3254">
        <f>C29-D29</f>
        <v>0</v>
      </c>
      <c r="F29" s="2211"/>
      <c r="G29" s="3431"/>
      <c r="H29" s="3431"/>
      <c r="I29" s="2211"/>
      <c r="J29" s="2074"/>
      <c r="K29" s="3253"/>
      <c r="L29" s="3253"/>
      <c r="M29" s="3254">
        <f>K29-L29</f>
        <v>0</v>
      </c>
      <c r="O29" s="3431"/>
      <c r="P29" s="3431"/>
      <c r="Q29" s="3432">
        <f>SUM(O29:P29)</f>
        <v>0</v>
      </c>
      <c r="R29" s="420"/>
      <c r="S29" s="420"/>
      <c r="T29" s="420"/>
      <c r="U29" s="420"/>
    </row>
    <row r="30" spans="1:21" s="796" customFormat="1" ht="14.25">
      <c r="B30" s="3253" t="s">
        <v>1147</v>
      </c>
      <c r="C30" s="3253"/>
      <c r="D30" s="3253"/>
      <c r="E30" s="3254">
        <f t="shared" ref="E30:E38" si="4">C30-D30</f>
        <v>0</v>
      </c>
      <c r="F30" s="2211"/>
      <c r="G30" s="3431"/>
      <c r="H30" s="3431"/>
      <c r="I30" s="2211"/>
      <c r="J30" s="2074"/>
      <c r="K30" s="3253"/>
      <c r="L30" s="3253"/>
      <c r="M30" s="3254">
        <f>K30-L30</f>
        <v>0</v>
      </c>
      <c r="O30" s="3431"/>
      <c r="P30" s="3431"/>
      <c r="Q30" s="3432">
        <f>SUM(O30:P30)</f>
        <v>0</v>
      </c>
      <c r="R30" s="420"/>
      <c r="S30" s="420"/>
      <c r="T30" s="420"/>
      <c r="U30" s="420"/>
    </row>
    <row r="31" spans="1:21" s="796" customFormat="1" ht="14.25">
      <c r="B31" s="3253" t="s">
        <v>1148</v>
      </c>
      <c r="C31" s="3253"/>
      <c r="D31" s="3253"/>
      <c r="E31" s="3254">
        <f t="shared" si="4"/>
        <v>0</v>
      </c>
      <c r="F31" s="2211"/>
      <c r="G31" s="3431"/>
      <c r="H31" s="3431"/>
      <c r="I31" s="2211"/>
      <c r="J31" s="2074"/>
      <c r="K31" s="3253"/>
      <c r="L31" s="3253"/>
      <c r="M31" s="3254">
        <f>K31-L31</f>
        <v>0</v>
      </c>
      <c r="O31" s="3431"/>
      <c r="P31" s="3431"/>
      <c r="Q31" s="3432">
        <f>SUM(O31:P31)</f>
        <v>0</v>
      </c>
      <c r="R31" s="420"/>
      <c r="S31" s="420"/>
      <c r="T31" s="420"/>
      <c r="U31" s="420"/>
    </row>
    <row r="32" spans="1:21" s="796" customFormat="1" ht="14.25">
      <c r="B32" s="3253" t="s">
        <v>1149</v>
      </c>
      <c r="C32" s="3253"/>
      <c r="D32" s="3253"/>
      <c r="E32" s="3254">
        <f t="shared" si="4"/>
        <v>0</v>
      </c>
      <c r="F32" s="2211"/>
      <c r="G32" s="3431"/>
      <c r="H32" s="3431"/>
      <c r="I32" s="2211"/>
      <c r="J32" s="2074"/>
      <c r="K32" s="3253"/>
      <c r="L32" s="3253"/>
      <c r="M32" s="3254">
        <f>K32-L32</f>
        <v>0</v>
      </c>
      <c r="O32" s="3431"/>
      <c r="P32" s="3431"/>
      <c r="Q32" s="3432">
        <f>SUM(O32:P32)</f>
        <v>0</v>
      </c>
      <c r="R32" s="420"/>
      <c r="S32" s="420"/>
      <c r="T32" s="420"/>
      <c r="U32" s="420"/>
    </row>
    <row r="33" spans="2:21" s="796" customFormat="1" ht="14.25">
      <c r="B33" s="3253" t="s">
        <v>1150</v>
      </c>
      <c r="C33" s="3253"/>
      <c r="D33" s="3253"/>
      <c r="E33" s="3254">
        <f t="shared" si="4"/>
        <v>0</v>
      </c>
      <c r="F33" s="2211"/>
      <c r="G33" s="3431"/>
      <c r="H33" s="3431"/>
      <c r="I33" s="2211"/>
      <c r="J33" s="2074"/>
      <c r="K33" s="3253"/>
      <c r="L33" s="3253"/>
      <c r="M33" s="3254">
        <f t="shared" ref="M33:M38" si="5">K33-L33</f>
        <v>0</v>
      </c>
      <c r="O33" s="3431"/>
      <c r="P33" s="3431"/>
      <c r="Q33" s="3432">
        <f t="shared" ref="Q33:Q38" si="6">SUM(O33:P33)</f>
        <v>0</v>
      </c>
      <c r="R33" s="420"/>
      <c r="S33" s="420"/>
      <c r="T33" s="420"/>
      <c r="U33" s="420"/>
    </row>
    <row r="34" spans="2:21" s="796" customFormat="1" ht="14.25">
      <c r="B34" s="3253" t="s">
        <v>1151</v>
      </c>
      <c r="C34" s="3253"/>
      <c r="D34" s="3253"/>
      <c r="E34" s="3254">
        <f t="shared" si="4"/>
        <v>0</v>
      </c>
      <c r="F34" s="2211"/>
      <c r="G34" s="3431"/>
      <c r="H34" s="3431"/>
      <c r="I34" s="2211"/>
      <c r="J34" s="2074"/>
      <c r="K34" s="3253"/>
      <c r="L34" s="3253"/>
      <c r="M34" s="3254">
        <f t="shared" si="5"/>
        <v>0</v>
      </c>
      <c r="O34" s="3431"/>
      <c r="P34" s="3431"/>
      <c r="Q34" s="3432">
        <f t="shared" si="6"/>
        <v>0</v>
      </c>
      <c r="R34" s="420"/>
      <c r="S34" s="420"/>
      <c r="T34" s="420"/>
      <c r="U34" s="420"/>
    </row>
    <row r="35" spans="2:21" s="796" customFormat="1" ht="14.25">
      <c r="B35" s="3253" t="s">
        <v>2889</v>
      </c>
      <c r="C35" s="3253"/>
      <c r="D35" s="3253"/>
      <c r="E35" s="3254">
        <f t="shared" si="4"/>
        <v>0</v>
      </c>
      <c r="F35" s="2211"/>
      <c r="G35" s="3431"/>
      <c r="H35" s="3431"/>
      <c r="I35" s="2211"/>
      <c r="J35" s="2074"/>
      <c r="K35" s="3253"/>
      <c r="L35" s="3253"/>
      <c r="M35" s="3254">
        <f t="shared" si="5"/>
        <v>0</v>
      </c>
      <c r="O35" s="3431"/>
      <c r="P35" s="3431"/>
      <c r="Q35" s="3432">
        <f t="shared" si="6"/>
        <v>0</v>
      </c>
      <c r="R35" s="420"/>
      <c r="S35" s="420"/>
      <c r="T35" s="420"/>
      <c r="U35" s="420"/>
    </row>
    <row r="36" spans="2:21" s="796" customFormat="1" ht="14.25">
      <c r="B36" s="3253" t="s">
        <v>2890</v>
      </c>
      <c r="C36" s="3253"/>
      <c r="D36" s="3253"/>
      <c r="E36" s="3254">
        <f t="shared" si="4"/>
        <v>0</v>
      </c>
      <c r="F36" s="2211"/>
      <c r="G36" s="3431"/>
      <c r="H36" s="3431"/>
      <c r="I36" s="2211"/>
      <c r="J36" s="2074"/>
      <c r="K36" s="3253"/>
      <c r="L36" s="3253"/>
      <c r="M36" s="3254">
        <f t="shared" si="5"/>
        <v>0</v>
      </c>
      <c r="O36" s="3431"/>
      <c r="P36" s="3431"/>
      <c r="Q36" s="3432">
        <f t="shared" si="6"/>
        <v>0</v>
      </c>
      <c r="R36" s="420"/>
      <c r="S36" s="420"/>
      <c r="T36" s="420"/>
      <c r="U36" s="420"/>
    </row>
    <row r="37" spans="2:21" s="796" customFormat="1" ht="14.25">
      <c r="B37" s="3253" t="s">
        <v>2891</v>
      </c>
      <c r="C37" s="3253"/>
      <c r="D37" s="3253"/>
      <c r="E37" s="3254">
        <f t="shared" si="4"/>
        <v>0</v>
      </c>
      <c r="F37" s="2211"/>
      <c r="G37" s="3431"/>
      <c r="H37" s="3431"/>
      <c r="I37" s="2211"/>
      <c r="J37" s="2074"/>
      <c r="K37" s="3253"/>
      <c r="L37" s="3253"/>
      <c r="M37" s="3254">
        <f t="shared" si="5"/>
        <v>0</v>
      </c>
      <c r="O37" s="3431"/>
      <c r="P37" s="3431"/>
      <c r="Q37" s="3432">
        <f t="shared" si="6"/>
        <v>0</v>
      </c>
      <c r="R37" s="420"/>
      <c r="S37" s="420"/>
      <c r="T37" s="420"/>
      <c r="U37" s="420"/>
    </row>
    <row r="38" spans="2:21" s="796" customFormat="1" ht="14.25">
      <c r="B38" s="3253" t="s">
        <v>2970</v>
      </c>
      <c r="C38" s="3253"/>
      <c r="D38" s="3253"/>
      <c r="E38" s="3254">
        <f t="shared" si="4"/>
        <v>0</v>
      </c>
      <c r="F38" s="2211"/>
      <c r="G38" s="3431"/>
      <c r="H38" s="3431"/>
      <c r="I38" s="2211"/>
      <c r="J38" s="2074"/>
      <c r="K38" s="3253"/>
      <c r="L38" s="3253"/>
      <c r="M38" s="3254">
        <f t="shared" si="5"/>
        <v>0</v>
      </c>
      <c r="O38" s="3431"/>
      <c r="P38" s="3431"/>
      <c r="Q38" s="3432">
        <f t="shared" si="6"/>
        <v>0</v>
      </c>
      <c r="R38" s="420"/>
      <c r="S38" s="420"/>
      <c r="T38" s="420"/>
      <c r="U38" s="420"/>
    </row>
    <row r="39" spans="2:21" s="796" customFormat="1" ht="14.25">
      <c r="B39" s="3256" t="s">
        <v>1707</v>
      </c>
      <c r="C39" s="3254">
        <f>SUM(C29:C38)</f>
        <v>0</v>
      </c>
      <c r="D39" s="3254">
        <f>SUM(D29:D38)</f>
        <v>0</v>
      </c>
      <c r="E39" s="3254">
        <f>C39-D39</f>
        <v>0</v>
      </c>
      <c r="F39" s="2211"/>
      <c r="G39" s="3433"/>
      <c r="H39" s="3433"/>
      <c r="I39" s="2211"/>
      <c r="J39" s="2074"/>
      <c r="K39" s="3254">
        <f>SUM(K29:K38)</f>
        <v>0</v>
      </c>
      <c r="L39" s="3254">
        <f>SUM(L29:L38)</f>
        <v>0</v>
      </c>
      <c r="M39" s="3254">
        <f>K39-L39</f>
        <v>0</v>
      </c>
      <c r="O39" s="3432">
        <f>SUM(O29:O38)</f>
        <v>0</v>
      </c>
      <c r="P39" s="3432">
        <f>SUM(P29:P38)</f>
        <v>0</v>
      </c>
      <c r="Q39" s="3432">
        <f>SUM(Q29:Q38)</f>
        <v>0</v>
      </c>
      <c r="R39" s="420"/>
      <c r="S39" s="420"/>
      <c r="T39" s="420"/>
      <c r="U39" s="420"/>
    </row>
    <row r="42" spans="2:21" ht="18">
      <c r="B42" s="1675" t="s">
        <v>2389</v>
      </c>
      <c r="C42" s="1675"/>
      <c r="D42" s="1675"/>
      <c r="E42" s="1675"/>
    </row>
    <row r="43" spans="2:21" s="796" customFormat="1" ht="15" customHeight="1">
      <c r="B43" s="1039"/>
      <c r="C43" s="4143" t="s">
        <v>1702</v>
      </c>
      <c r="D43" s="4143"/>
      <c r="E43" s="4143"/>
      <c r="F43" s="4147" t="s">
        <v>146</v>
      </c>
      <c r="G43" s="4147"/>
      <c r="H43" s="4147"/>
      <c r="I43" s="4147"/>
      <c r="J43" s="1046"/>
      <c r="K43" s="4144" t="s">
        <v>1703</v>
      </c>
      <c r="L43" s="4145"/>
      <c r="M43" s="4146"/>
      <c r="O43" s="420"/>
      <c r="P43" s="420"/>
      <c r="Q43" s="420"/>
      <c r="R43" s="420"/>
      <c r="S43" s="420"/>
      <c r="T43" s="420"/>
      <c r="U43" s="420"/>
    </row>
    <row r="44" spans="2:21" s="796" customFormat="1" ht="78.75" customHeight="1">
      <c r="B44" s="3239" t="s">
        <v>2307</v>
      </c>
      <c r="C44" s="3251" t="s">
        <v>133</v>
      </c>
      <c r="D44" s="3251" t="s">
        <v>134</v>
      </c>
      <c r="E44" s="3251" t="s">
        <v>135</v>
      </c>
      <c r="F44" s="1045" t="s">
        <v>1593</v>
      </c>
      <c r="G44" s="2193" t="s">
        <v>1598</v>
      </c>
      <c r="H44" s="2193" t="s">
        <v>1599</v>
      </c>
      <c r="I44" s="3257" t="s">
        <v>1600</v>
      </c>
      <c r="J44" s="646"/>
      <c r="K44" s="3251" t="s">
        <v>133</v>
      </c>
      <c r="L44" s="3251" t="s">
        <v>134</v>
      </c>
      <c r="M44" s="3251" t="s">
        <v>135</v>
      </c>
      <c r="O44" s="420"/>
      <c r="P44" s="420"/>
      <c r="Q44" s="420"/>
      <c r="R44" s="420"/>
      <c r="S44" s="420"/>
      <c r="T44" s="420"/>
      <c r="U44" s="420"/>
    </row>
    <row r="45" spans="2:21" s="796" customFormat="1" ht="14.25">
      <c r="B45" s="3253" t="s">
        <v>2901</v>
      </c>
      <c r="C45" s="3253"/>
      <c r="D45" s="3253"/>
      <c r="E45" s="3254">
        <f>C45-D45</f>
        <v>0</v>
      </c>
      <c r="F45" s="3253" t="s">
        <v>169</v>
      </c>
      <c r="G45" s="3431"/>
      <c r="H45" s="3431"/>
      <c r="I45" s="3431"/>
      <c r="J45" s="2073" t="str">
        <f>IF(AND(C45&lt;&gt;"",F45="Select"),"Error","OK")</f>
        <v>OK</v>
      </c>
      <c r="K45" s="3253"/>
      <c r="L45" s="3253"/>
      <c r="M45" s="3254">
        <f t="shared" ref="M45:M54" si="7">K45-L45</f>
        <v>0</v>
      </c>
      <c r="O45" s="420"/>
      <c r="P45" s="420"/>
      <c r="Q45" s="420"/>
      <c r="R45" s="420"/>
      <c r="S45" s="420"/>
      <c r="T45" s="420"/>
      <c r="U45" s="420"/>
    </row>
    <row r="46" spans="2:21" s="796" customFormat="1" ht="14.25">
      <c r="B46" s="3253" t="s">
        <v>2892</v>
      </c>
      <c r="C46" s="3253"/>
      <c r="D46" s="3253"/>
      <c r="E46" s="3254">
        <f t="shared" ref="E46:E54" si="8">C46-D46</f>
        <v>0</v>
      </c>
      <c r="F46" s="3253" t="s">
        <v>169</v>
      </c>
      <c r="G46" s="3431"/>
      <c r="H46" s="3431"/>
      <c r="I46" s="3431"/>
      <c r="J46" s="2073" t="str">
        <f t="shared" ref="J46:J54" si="9">IF(AND(C46&lt;&gt;"",F46="Select"),"Error","OK")</f>
        <v>OK</v>
      </c>
      <c r="K46" s="3253"/>
      <c r="L46" s="3253"/>
      <c r="M46" s="3254">
        <f t="shared" si="7"/>
        <v>0</v>
      </c>
      <c r="O46" s="420"/>
      <c r="P46" s="420"/>
      <c r="Q46" s="420"/>
      <c r="R46" s="420"/>
      <c r="S46" s="420"/>
      <c r="T46" s="420"/>
      <c r="U46" s="420"/>
    </row>
    <row r="47" spans="2:21" s="796" customFormat="1" ht="14.25">
      <c r="B47" s="3253" t="s">
        <v>2893</v>
      </c>
      <c r="C47" s="3253"/>
      <c r="D47" s="3253"/>
      <c r="E47" s="3254">
        <f t="shared" si="8"/>
        <v>0</v>
      </c>
      <c r="F47" s="3253" t="s">
        <v>169</v>
      </c>
      <c r="G47" s="3431"/>
      <c r="H47" s="3431"/>
      <c r="I47" s="3431"/>
      <c r="J47" s="2073" t="str">
        <f t="shared" si="9"/>
        <v>OK</v>
      </c>
      <c r="K47" s="3253"/>
      <c r="L47" s="3253"/>
      <c r="M47" s="3254">
        <f t="shared" si="7"/>
        <v>0</v>
      </c>
      <c r="O47" s="420"/>
      <c r="P47" s="420"/>
      <c r="Q47" s="420"/>
      <c r="R47" s="420"/>
      <c r="S47" s="420"/>
      <c r="T47" s="420"/>
      <c r="U47" s="420"/>
    </row>
    <row r="48" spans="2:21" s="796" customFormat="1" ht="14.25">
      <c r="B48" s="3253" t="s">
        <v>2894</v>
      </c>
      <c r="C48" s="3253"/>
      <c r="D48" s="3253"/>
      <c r="E48" s="3254">
        <f t="shared" si="8"/>
        <v>0</v>
      </c>
      <c r="F48" s="3253" t="s">
        <v>169</v>
      </c>
      <c r="G48" s="3431"/>
      <c r="H48" s="3431"/>
      <c r="I48" s="3431"/>
      <c r="J48" s="2073" t="str">
        <f t="shared" si="9"/>
        <v>OK</v>
      </c>
      <c r="K48" s="3253"/>
      <c r="L48" s="3253"/>
      <c r="M48" s="3254">
        <f t="shared" si="7"/>
        <v>0</v>
      </c>
      <c r="O48" s="420"/>
      <c r="P48" s="420"/>
      <c r="Q48" s="420"/>
      <c r="R48" s="420"/>
      <c r="S48" s="420"/>
      <c r="T48" s="420"/>
      <c r="U48" s="420"/>
    </row>
    <row r="49" spans="2:21" s="796" customFormat="1" ht="14.25">
      <c r="B49" s="3253" t="s">
        <v>2895</v>
      </c>
      <c r="C49" s="3253"/>
      <c r="D49" s="3253"/>
      <c r="E49" s="3254">
        <f t="shared" si="8"/>
        <v>0</v>
      </c>
      <c r="F49" s="3253" t="s">
        <v>169</v>
      </c>
      <c r="G49" s="3431"/>
      <c r="H49" s="3431"/>
      <c r="I49" s="3431"/>
      <c r="J49" s="2073" t="str">
        <f t="shared" si="9"/>
        <v>OK</v>
      </c>
      <c r="K49" s="3253"/>
      <c r="L49" s="3253"/>
      <c r="M49" s="3254">
        <f t="shared" si="7"/>
        <v>0</v>
      </c>
      <c r="O49" s="420"/>
      <c r="P49" s="420"/>
      <c r="Q49" s="420"/>
      <c r="R49" s="420"/>
      <c r="S49" s="420"/>
      <c r="T49" s="420"/>
      <c r="U49" s="420"/>
    </row>
    <row r="50" spans="2:21" s="796" customFormat="1" ht="14.25">
      <c r="B50" s="3253" t="s">
        <v>2896</v>
      </c>
      <c r="C50" s="3253"/>
      <c r="D50" s="3253"/>
      <c r="E50" s="3254">
        <f t="shared" si="8"/>
        <v>0</v>
      </c>
      <c r="F50" s="3253" t="s">
        <v>169</v>
      </c>
      <c r="G50" s="3431"/>
      <c r="H50" s="3431"/>
      <c r="I50" s="3431"/>
      <c r="J50" s="2073" t="str">
        <f t="shared" si="9"/>
        <v>OK</v>
      </c>
      <c r="K50" s="3253"/>
      <c r="L50" s="3253"/>
      <c r="M50" s="3254">
        <f t="shared" si="7"/>
        <v>0</v>
      </c>
      <c r="O50" s="420"/>
      <c r="P50" s="420"/>
      <c r="Q50" s="420"/>
      <c r="R50" s="420"/>
      <c r="S50" s="420"/>
      <c r="T50" s="420"/>
      <c r="U50" s="420"/>
    </row>
    <row r="51" spans="2:21" s="796" customFormat="1" ht="14.25">
      <c r="B51" s="3253" t="s">
        <v>2897</v>
      </c>
      <c r="C51" s="3253"/>
      <c r="D51" s="3253"/>
      <c r="E51" s="3254">
        <f t="shared" si="8"/>
        <v>0</v>
      </c>
      <c r="F51" s="3253" t="s">
        <v>169</v>
      </c>
      <c r="G51" s="3431"/>
      <c r="H51" s="3431"/>
      <c r="I51" s="3431"/>
      <c r="J51" s="2073" t="str">
        <f t="shared" si="9"/>
        <v>OK</v>
      </c>
      <c r="K51" s="3253"/>
      <c r="L51" s="3253"/>
      <c r="M51" s="3254">
        <f t="shared" si="7"/>
        <v>0</v>
      </c>
      <c r="O51" s="420"/>
      <c r="P51" s="420"/>
      <c r="Q51" s="420"/>
      <c r="R51" s="420"/>
      <c r="S51" s="420"/>
      <c r="T51" s="420"/>
      <c r="U51" s="420"/>
    </row>
    <row r="52" spans="2:21" s="796" customFormat="1" ht="14.25">
      <c r="B52" s="3253" t="s">
        <v>2898</v>
      </c>
      <c r="C52" s="3253"/>
      <c r="D52" s="3253"/>
      <c r="E52" s="3254">
        <f t="shared" si="8"/>
        <v>0</v>
      </c>
      <c r="F52" s="3253" t="s">
        <v>169</v>
      </c>
      <c r="G52" s="3431"/>
      <c r="H52" s="3431"/>
      <c r="I52" s="3431"/>
      <c r="J52" s="2073" t="str">
        <f t="shared" si="9"/>
        <v>OK</v>
      </c>
      <c r="K52" s="3253"/>
      <c r="L52" s="3253"/>
      <c r="M52" s="3254">
        <f t="shared" si="7"/>
        <v>0</v>
      </c>
      <c r="O52" s="420"/>
      <c r="P52" s="420"/>
      <c r="Q52" s="420"/>
      <c r="R52" s="420"/>
      <c r="S52" s="420"/>
      <c r="T52" s="420"/>
      <c r="U52" s="420"/>
    </row>
    <row r="53" spans="2:21" s="796" customFormat="1" ht="14.25">
      <c r="B53" s="3253" t="s">
        <v>2899</v>
      </c>
      <c r="C53" s="3253"/>
      <c r="D53" s="3253"/>
      <c r="E53" s="3254">
        <f t="shared" si="8"/>
        <v>0</v>
      </c>
      <c r="F53" s="3253" t="s">
        <v>169</v>
      </c>
      <c r="G53" s="3431"/>
      <c r="H53" s="3431"/>
      <c r="I53" s="3431"/>
      <c r="J53" s="2073" t="str">
        <f t="shared" si="9"/>
        <v>OK</v>
      </c>
      <c r="K53" s="3253"/>
      <c r="L53" s="3253"/>
      <c r="M53" s="3254">
        <f t="shared" si="7"/>
        <v>0</v>
      </c>
      <c r="O53" s="420"/>
      <c r="P53" s="420"/>
      <c r="Q53" s="420"/>
      <c r="R53" s="420"/>
      <c r="S53" s="420"/>
      <c r="T53" s="420"/>
      <c r="U53" s="420"/>
    </row>
    <row r="54" spans="2:21" s="796" customFormat="1" ht="14.25">
      <c r="B54" s="3253" t="s">
        <v>2902</v>
      </c>
      <c r="C54" s="3253"/>
      <c r="D54" s="3253"/>
      <c r="E54" s="3254">
        <f t="shared" si="8"/>
        <v>0</v>
      </c>
      <c r="F54" s="3253" t="s">
        <v>169</v>
      </c>
      <c r="G54" s="3431"/>
      <c r="H54" s="3431"/>
      <c r="I54" s="3431"/>
      <c r="J54" s="2073" t="str">
        <f t="shared" si="9"/>
        <v>OK</v>
      </c>
      <c r="K54" s="3253"/>
      <c r="L54" s="3253"/>
      <c r="M54" s="3254">
        <f t="shared" si="7"/>
        <v>0</v>
      </c>
      <c r="O54" s="420"/>
      <c r="P54" s="420"/>
      <c r="Q54" s="420"/>
      <c r="R54" s="420"/>
      <c r="S54" s="420"/>
      <c r="T54" s="420"/>
      <c r="U54" s="420"/>
    </row>
    <row r="55" spans="2:21" s="796" customFormat="1" ht="14.25">
      <c r="B55" s="3255" t="s">
        <v>1781</v>
      </c>
      <c r="C55" s="3254">
        <f t="array" ref="C55">SUM(IF($F$45:$F$54="Load related",C$45:C$54,0))</f>
        <v>0</v>
      </c>
      <c r="D55" s="3254">
        <f t="array" ref="D55">SUM(IF($F$45:$F$54="Load related",D$45:D$54,0))</f>
        <v>0</v>
      </c>
      <c r="E55" s="3254">
        <f>C55-D55</f>
        <v>0</v>
      </c>
      <c r="F55" s="2211"/>
      <c r="G55" s="3433"/>
      <c r="H55" s="3433"/>
      <c r="I55" s="3433"/>
      <c r="J55" s="2075"/>
      <c r="K55" s="3254">
        <f t="array" ref="K55">SUM(IF($F$45:$F$54="Load related",K$45:K$54,0))</f>
        <v>0</v>
      </c>
      <c r="L55" s="3254">
        <f t="array" ref="L55">SUM(IF($F$45:$F$54="Load related",L$45:L$54,0))</f>
        <v>0</v>
      </c>
      <c r="M55" s="3254">
        <f>K55-L55</f>
        <v>0</v>
      </c>
      <c r="O55" s="420"/>
      <c r="P55" s="420"/>
      <c r="Q55" s="420"/>
      <c r="R55" s="420"/>
      <c r="S55" s="420"/>
      <c r="T55" s="420"/>
      <c r="U55" s="420"/>
    </row>
    <row r="56" spans="2:21" s="796" customFormat="1" ht="14.25">
      <c r="B56" s="3255" t="s">
        <v>1782</v>
      </c>
      <c r="C56" s="3254">
        <f t="array" ref="C56">SUM(IF($F$45:$F$54="Non-load related",C$45:C$54,0))</f>
        <v>0</v>
      </c>
      <c r="D56" s="3254">
        <f t="array" ref="D56">SUM(IF($F$45:$F$54="Non-load related",D$45:D$54,0))</f>
        <v>0</v>
      </c>
      <c r="E56" s="3254">
        <f>C56-D56</f>
        <v>0</v>
      </c>
      <c r="F56" s="2211"/>
      <c r="G56" s="3433"/>
      <c r="H56" s="3433"/>
      <c r="I56" s="3433"/>
      <c r="J56" s="2075"/>
      <c r="K56" s="3254">
        <f t="array" ref="K56">SUM(IF($F$45:$F$54="Non-load related",K$45:K$54,0))</f>
        <v>0</v>
      </c>
      <c r="L56" s="3254">
        <f t="array" ref="L56">SUM(IF($F$45:$F$54="Non-load related",L$45:L$54,0))</f>
        <v>0</v>
      </c>
      <c r="M56" s="3254">
        <f>K56-L56</f>
        <v>0</v>
      </c>
      <c r="O56" s="420"/>
      <c r="P56" s="420"/>
      <c r="Q56" s="420"/>
      <c r="R56" s="420"/>
      <c r="S56" s="420"/>
      <c r="T56" s="420"/>
      <c r="U56" s="420"/>
    </row>
    <row r="57" spans="2:21" s="796" customFormat="1" ht="14.25">
      <c r="B57" s="3255" t="s">
        <v>2062</v>
      </c>
      <c r="C57" s="3253"/>
      <c r="D57" s="3253"/>
      <c r="E57" s="3254">
        <f>C57-D57</f>
        <v>0</v>
      </c>
      <c r="F57" s="2211"/>
      <c r="G57" s="3433"/>
      <c r="H57" s="3433"/>
      <c r="I57" s="3433"/>
      <c r="J57" s="1049"/>
      <c r="K57" s="3253"/>
      <c r="L57" s="3253"/>
      <c r="M57" s="3254">
        <f>K57-L57</f>
        <v>0</v>
      </c>
      <c r="O57" s="420"/>
      <c r="P57" s="420"/>
      <c r="Q57" s="420"/>
      <c r="R57" s="420"/>
      <c r="S57" s="420"/>
      <c r="T57" s="420"/>
      <c r="U57" s="420"/>
    </row>
    <row r="58" spans="2:21" s="796" customFormat="1" ht="14.25">
      <c r="B58" s="3256" t="s">
        <v>159</v>
      </c>
      <c r="C58" s="3254">
        <f>SUM(C55:C57)</f>
        <v>0</v>
      </c>
      <c r="D58" s="3254">
        <f>SUM(D55:D57)</f>
        <v>0</v>
      </c>
      <c r="E58" s="3254">
        <f>C58-D58</f>
        <v>0</v>
      </c>
      <c r="F58" s="2211"/>
      <c r="G58" s="3433"/>
      <c r="H58" s="3433"/>
      <c r="I58" s="3433"/>
      <c r="J58" s="2074"/>
      <c r="K58" s="3254">
        <f>SUM(K55:K57)</f>
        <v>0</v>
      </c>
      <c r="L58" s="3254">
        <f>SUM(L55:L57)</f>
        <v>0</v>
      </c>
      <c r="M58" s="3254">
        <f>K58-L58</f>
        <v>0</v>
      </c>
      <c r="O58" s="420"/>
      <c r="P58" s="420"/>
      <c r="Q58" s="420"/>
      <c r="R58" s="420"/>
      <c r="S58" s="420"/>
      <c r="T58" s="420"/>
      <c r="U58" s="420"/>
    </row>
    <row r="59" spans="2:21">
      <c r="C59" s="420" t="str">
        <f>IF((ROUND(C58,3)=ROUND((SUM(C45:C54,C57)),3)),"OK","Error")</f>
        <v>OK</v>
      </c>
      <c r="D59" s="420" t="str">
        <f>IF((ROUND(D58,3)=ROUND((SUM(D45:D54,D57)),3)),"OK","Error")</f>
        <v>OK</v>
      </c>
      <c r="F59" s="420" t="str">
        <f>IF(ISERROR(MATCH("Error",$J$10:$J$19,0)),"OK","Ensure that load or non-load is selected for each project specified")</f>
        <v>OK</v>
      </c>
      <c r="O59" s="359"/>
    </row>
    <row r="60" spans="2:21">
      <c r="D60" s="359"/>
      <c r="O60" s="359"/>
    </row>
    <row r="61" spans="2:21" ht="18">
      <c r="B61" s="1675" t="s">
        <v>2517</v>
      </c>
      <c r="C61" s="1675"/>
      <c r="D61" s="1675"/>
      <c r="E61" s="1675"/>
      <c r="H61" s="454"/>
      <c r="I61" s="454"/>
      <c r="O61" s="359"/>
    </row>
    <row r="62" spans="2:21" ht="14.25" customHeight="1">
      <c r="B62" s="1039"/>
      <c r="C62" s="4143" t="s">
        <v>1702</v>
      </c>
      <c r="D62" s="4143"/>
      <c r="E62" s="4143"/>
      <c r="F62" s="4144" t="s">
        <v>146</v>
      </c>
      <c r="G62" s="4146"/>
      <c r="H62" s="2191"/>
      <c r="I62" s="2191"/>
      <c r="O62" s="359"/>
    </row>
    <row r="63" spans="2:21" ht="42.75">
      <c r="B63" s="3239" t="s">
        <v>2307</v>
      </c>
      <c r="C63" s="3251" t="s">
        <v>133</v>
      </c>
      <c r="D63" s="3251" t="s">
        <v>134</v>
      </c>
      <c r="E63" s="3251" t="s">
        <v>135</v>
      </c>
      <c r="F63" s="2192" t="s">
        <v>164</v>
      </c>
      <c r="G63" s="2193" t="s">
        <v>2390</v>
      </c>
      <c r="H63" s="2188"/>
      <c r="I63" s="2189"/>
      <c r="O63" s="359"/>
    </row>
    <row r="64" spans="2:21" ht="14.25">
      <c r="B64" s="3253" t="s">
        <v>1134</v>
      </c>
      <c r="C64" s="3253"/>
      <c r="D64" s="3253"/>
      <c r="E64" s="3254">
        <f>C64-D64</f>
        <v>0</v>
      </c>
      <c r="F64" s="3253" t="s">
        <v>169</v>
      </c>
      <c r="G64" s="3253" t="s">
        <v>169</v>
      </c>
      <c r="H64" s="2073" t="str">
        <f t="shared" ref="H64:H73" si="10">IF(AND(C64&lt;&gt;"",F64="Select"),"Error","OK")</f>
        <v>OK</v>
      </c>
      <c r="I64" s="2190"/>
      <c r="O64" s="359"/>
    </row>
    <row r="65" spans="2:21" ht="14.25">
      <c r="B65" s="3253" t="s">
        <v>1147</v>
      </c>
      <c r="C65" s="3253"/>
      <c r="D65" s="3253"/>
      <c r="E65" s="3254">
        <f t="shared" ref="E65:E73" si="11">C65-D65</f>
        <v>0</v>
      </c>
      <c r="F65" s="3253" t="s">
        <v>169</v>
      </c>
      <c r="G65" s="3253" t="s">
        <v>169</v>
      </c>
      <c r="H65" s="2073" t="str">
        <f t="shared" si="10"/>
        <v>OK</v>
      </c>
      <c r="I65" s="2190"/>
      <c r="O65" s="359"/>
    </row>
    <row r="66" spans="2:21" ht="14.25">
      <c r="B66" s="3253" t="s">
        <v>1148</v>
      </c>
      <c r="C66" s="3253"/>
      <c r="D66" s="3253"/>
      <c r="E66" s="3254">
        <f t="shared" si="11"/>
        <v>0</v>
      </c>
      <c r="F66" s="3253" t="s">
        <v>169</v>
      </c>
      <c r="G66" s="3253" t="s">
        <v>169</v>
      </c>
      <c r="H66" s="2073" t="str">
        <f t="shared" si="10"/>
        <v>OK</v>
      </c>
      <c r="I66" s="2190"/>
      <c r="O66" s="359"/>
    </row>
    <row r="67" spans="2:21" ht="14.25">
      <c r="B67" s="3253" t="s">
        <v>1149</v>
      </c>
      <c r="C67" s="3253"/>
      <c r="D67" s="3253"/>
      <c r="E67" s="3254">
        <f t="shared" si="11"/>
        <v>0</v>
      </c>
      <c r="F67" s="3253" t="s">
        <v>169</v>
      </c>
      <c r="G67" s="3253" t="s">
        <v>169</v>
      </c>
      <c r="H67" s="2073" t="str">
        <f t="shared" si="10"/>
        <v>OK</v>
      </c>
      <c r="I67" s="2190"/>
      <c r="O67" s="359"/>
    </row>
    <row r="68" spans="2:21" ht="14.25">
      <c r="B68" s="3253" t="s">
        <v>1150</v>
      </c>
      <c r="C68" s="3253"/>
      <c r="D68" s="3253"/>
      <c r="E68" s="3254">
        <f t="shared" si="11"/>
        <v>0</v>
      </c>
      <c r="F68" s="3253" t="s">
        <v>169</v>
      </c>
      <c r="G68" s="3253" t="s">
        <v>169</v>
      </c>
      <c r="H68" s="2073" t="str">
        <f t="shared" si="10"/>
        <v>OK</v>
      </c>
      <c r="I68" s="2190"/>
      <c r="O68" s="359"/>
    </row>
    <row r="69" spans="2:21" ht="14.25">
      <c r="B69" s="3253" t="s">
        <v>1151</v>
      </c>
      <c r="C69" s="3253"/>
      <c r="D69" s="3253"/>
      <c r="E69" s="3254">
        <f t="shared" si="11"/>
        <v>0</v>
      </c>
      <c r="F69" s="3253" t="s">
        <v>169</v>
      </c>
      <c r="G69" s="3253" t="s">
        <v>169</v>
      </c>
      <c r="H69" s="2073" t="str">
        <f t="shared" si="10"/>
        <v>OK</v>
      </c>
      <c r="I69" s="2190"/>
      <c r="O69" s="359"/>
    </row>
    <row r="70" spans="2:21" ht="14.25">
      <c r="B70" s="3253" t="s">
        <v>2889</v>
      </c>
      <c r="C70" s="3253"/>
      <c r="D70" s="3253"/>
      <c r="E70" s="3254">
        <f t="shared" si="11"/>
        <v>0</v>
      </c>
      <c r="F70" s="3253" t="s">
        <v>169</v>
      </c>
      <c r="G70" s="3253" t="s">
        <v>169</v>
      </c>
      <c r="H70" s="2073" t="str">
        <f t="shared" si="10"/>
        <v>OK</v>
      </c>
      <c r="I70" s="2190"/>
      <c r="O70" s="359"/>
    </row>
    <row r="71" spans="2:21" ht="14.25">
      <c r="B71" s="3253" t="s">
        <v>2890</v>
      </c>
      <c r="C71" s="3253"/>
      <c r="D71" s="3253"/>
      <c r="E71" s="3254">
        <f t="shared" si="11"/>
        <v>0</v>
      </c>
      <c r="F71" s="3253" t="s">
        <v>169</v>
      </c>
      <c r="G71" s="3253" t="s">
        <v>169</v>
      </c>
      <c r="H71" s="2073" t="str">
        <f t="shared" si="10"/>
        <v>OK</v>
      </c>
      <c r="I71" s="2190"/>
      <c r="O71" s="359"/>
    </row>
    <row r="72" spans="2:21" ht="14.25">
      <c r="B72" s="3253" t="s">
        <v>2891</v>
      </c>
      <c r="C72" s="3253"/>
      <c r="D72" s="3253"/>
      <c r="E72" s="3254">
        <f t="shared" si="11"/>
        <v>0</v>
      </c>
      <c r="F72" s="3253" t="s">
        <v>169</v>
      </c>
      <c r="G72" s="3253" t="s">
        <v>169</v>
      </c>
      <c r="H72" s="2073" t="str">
        <f t="shared" si="10"/>
        <v>OK</v>
      </c>
      <c r="I72" s="2190"/>
      <c r="O72" s="359"/>
    </row>
    <row r="73" spans="2:21" ht="14.25">
      <c r="B73" s="3253" t="s">
        <v>2970</v>
      </c>
      <c r="C73" s="3253"/>
      <c r="D73" s="3253"/>
      <c r="E73" s="3254">
        <f t="shared" si="11"/>
        <v>0</v>
      </c>
      <c r="F73" s="3253" t="s">
        <v>169</v>
      </c>
      <c r="G73" s="3253" t="s">
        <v>169</v>
      </c>
      <c r="H73" s="2073" t="str">
        <f t="shared" si="10"/>
        <v>OK</v>
      </c>
      <c r="I73" s="2190"/>
      <c r="O73" s="359"/>
    </row>
    <row r="74" spans="2:21" ht="14.25">
      <c r="B74" s="3256" t="s">
        <v>159</v>
      </c>
      <c r="C74" s="3254">
        <f>SUM(C64:C73)</f>
        <v>0</v>
      </c>
      <c r="D74" s="3254">
        <f>SUM(D64:D73)</f>
        <v>0</v>
      </c>
      <c r="E74" s="3254">
        <f>C74-D74</f>
        <v>0</v>
      </c>
      <c r="F74" s="2211"/>
      <c r="G74" s="2211"/>
      <c r="H74" s="467"/>
      <c r="I74" s="467"/>
      <c r="O74" s="359"/>
    </row>
    <row r="75" spans="2:21">
      <c r="D75" s="359"/>
      <c r="O75" s="359"/>
    </row>
    <row r="76" spans="2:21">
      <c r="D76" s="359"/>
      <c r="O76" s="359"/>
    </row>
    <row r="77" spans="2:21" ht="18">
      <c r="B77" s="1675" t="s">
        <v>145</v>
      </c>
      <c r="D77" s="359"/>
      <c r="O77" s="359"/>
    </row>
    <row r="78" spans="2:21" s="796" customFormat="1" ht="15" customHeight="1">
      <c r="B78" s="1039"/>
      <c r="C78" s="4143" t="s">
        <v>1702</v>
      </c>
      <c r="D78" s="4143"/>
      <c r="E78" s="4143"/>
      <c r="F78" s="4147" t="s">
        <v>146</v>
      </c>
      <c r="G78" s="4147"/>
      <c r="H78" s="4147"/>
      <c r="I78" s="4147"/>
      <c r="J78" s="1046"/>
      <c r="K78" s="4144" t="s">
        <v>1703</v>
      </c>
      <c r="L78" s="4145"/>
      <c r="M78" s="4146"/>
      <c r="O78" s="359"/>
      <c r="P78" s="420"/>
      <c r="Q78" s="420"/>
      <c r="R78" s="420"/>
      <c r="S78" s="420"/>
      <c r="T78" s="420"/>
      <c r="U78" s="420"/>
    </row>
    <row r="79" spans="2:21" s="796" customFormat="1" ht="72.75" customHeight="1">
      <c r="B79" s="3239" t="s">
        <v>2307</v>
      </c>
      <c r="C79" s="3251" t="s">
        <v>133</v>
      </c>
      <c r="D79" s="3251" t="s">
        <v>134</v>
      </c>
      <c r="E79" s="3251" t="s">
        <v>135</v>
      </c>
      <c r="F79" s="1045" t="s">
        <v>1593</v>
      </c>
      <c r="G79" s="2193" t="s">
        <v>1598</v>
      </c>
      <c r="H79" s="2193" t="s">
        <v>1599</v>
      </c>
      <c r="I79" s="3257" t="s">
        <v>1600</v>
      </c>
      <c r="J79" s="646"/>
      <c r="K79" s="3251" t="s">
        <v>133</v>
      </c>
      <c r="L79" s="3251" t="s">
        <v>134</v>
      </c>
      <c r="M79" s="3251" t="s">
        <v>135</v>
      </c>
      <c r="O79" s="359"/>
      <c r="P79" s="420"/>
      <c r="Q79" s="420"/>
      <c r="R79" s="420"/>
      <c r="S79" s="420"/>
      <c r="T79" s="420"/>
      <c r="U79" s="420"/>
    </row>
    <row r="80" spans="2:21" s="796" customFormat="1" ht="14.25">
      <c r="B80" s="3253" t="s">
        <v>2901</v>
      </c>
      <c r="C80" s="3253"/>
      <c r="D80" s="3253"/>
      <c r="E80" s="3254">
        <f t="shared" ref="E80:E89" si="12">C80-D80</f>
        <v>0</v>
      </c>
      <c r="F80" s="3253" t="s">
        <v>169</v>
      </c>
      <c r="G80" s="3253"/>
      <c r="H80" s="3253"/>
      <c r="I80" s="3253"/>
      <c r="J80" s="2073" t="str">
        <f>IF(AND(C80&lt;&gt;"",F80="Select"),"Error","OK")</f>
        <v>OK</v>
      </c>
      <c r="K80" s="3253"/>
      <c r="L80" s="3253"/>
      <c r="M80" s="3254">
        <f t="shared" ref="M80:M92" si="13">K80-L80</f>
        <v>0</v>
      </c>
      <c r="O80" s="359"/>
      <c r="P80" s="420"/>
      <c r="Q80" s="420"/>
      <c r="R80" s="420"/>
      <c r="S80" s="420"/>
      <c r="T80" s="420"/>
      <c r="U80" s="420"/>
    </row>
    <row r="81" spans="2:21" s="796" customFormat="1" ht="14.25">
      <c r="B81" s="3253" t="s">
        <v>2892</v>
      </c>
      <c r="C81" s="3253"/>
      <c r="D81" s="3253"/>
      <c r="E81" s="3254">
        <f t="shared" si="12"/>
        <v>0</v>
      </c>
      <c r="F81" s="3253" t="s">
        <v>169</v>
      </c>
      <c r="G81" s="3253"/>
      <c r="H81" s="3253"/>
      <c r="I81" s="3253"/>
      <c r="J81" s="2073" t="str">
        <f t="shared" ref="J81:J89" si="14">IF(AND(C81&lt;&gt;"",F81="Select"),"Error","OK")</f>
        <v>OK</v>
      </c>
      <c r="K81" s="3253"/>
      <c r="L81" s="3253"/>
      <c r="M81" s="3254">
        <f t="shared" si="13"/>
        <v>0</v>
      </c>
      <c r="O81" s="359"/>
      <c r="P81" s="420"/>
      <c r="Q81" s="420"/>
      <c r="R81" s="420"/>
      <c r="S81" s="420"/>
      <c r="T81" s="420"/>
      <c r="U81" s="420"/>
    </row>
    <row r="82" spans="2:21" s="796" customFormat="1" ht="14.25">
      <c r="B82" s="3253" t="s">
        <v>2893</v>
      </c>
      <c r="C82" s="3253"/>
      <c r="D82" s="3253"/>
      <c r="E82" s="3254">
        <f t="shared" si="12"/>
        <v>0</v>
      </c>
      <c r="F82" s="3253" t="s">
        <v>169</v>
      </c>
      <c r="G82" s="3253"/>
      <c r="H82" s="3253"/>
      <c r="I82" s="3253"/>
      <c r="J82" s="2073" t="str">
        <f t="shared" si="14"/>
        <v>OK</v>
      </c>
      <c r="K82" s="3253"/>
      <c r="L82" s="3253"/>
      <c r="M82" s="3254">
        <f t="shared" si="13"/>
        <v>0</v>
      </c>
      <c r="O82" s="359"/>
      <c r="P82" s="420"/>
      <c r="Q82" s="420"/>
      <c r="R82" s="420"/>
      <c r="S82" s="420"/>
      <c r="T82" s="420"/>
      <c r="U82" s="420"/>
    </row>
    <row r="83" spans="2:21" s="796" customFormat="1" ht="14.25">
      <c r="B83" s="3253" t="s">
        <v>2894</v>
      </c>
      <c r="C83" s="3253"/>
      <c r="D83" s="3253"/>
      <c r="E83" s="3254">
        <f t="shared" si="12"/>
        <v>0</v>
      </c>
      <c r="F83" s="3253" t="s">
        <v>169</v>
      </c>
      <c r="G83" s="3253"/>
      <c r="H83" s="3253"/>
      <c r="I83" s="3253"/>
      <c r="J83" s="2073" t="str">
        <f t="shared" si="14"/>
        <v>OK</v>
      </c>
      <c r="K83" s="3253"/>
      <c r="L83" s="3253"/>
      <c r="M83" s="3254">
        <f t="shared" si="13"/>
        <v>0</v>
      </c>
      <c r="O83" s="359"/>
      <c r="P83" s="420"/>
      <c r="Q83" s="420"/>
      <c r="R83" s="420"/>
      <c r="S83" s="420"/>
      <c r="T83" s="420"/>
      <c r="U83" s="420"/>
    </row>
    <row r="84" spans="2:21" s="796" customFormat="1" ht="14.25">
      <c r="B84" s="3253" t="s">
        <v>2895</v>
      </c>
      <c r="C84" s="3253"/>
      <c r="D84" s="3253"/>
      <c r="E84" s="3254">
        <f t="shared" si="12"/>
        <v>0</v>
      </c>
      <c r="F84" s="3253" t="s">
        <v>169</v>
      </c>
      <c r="G84" s="3253"/>
      <c r="H84" s="3253"/>
      <c r="I84" s="3253"/>
      <c r="J84" s="2073" t="str">
        <f t="shared" si="14"/>
        <v>OK</v>
      </c>
      <c r="K84" s="3253"/>
      <c r="L84" s="3253"/>
      <c r="M84" s="3254">
        <f t="shared" si="13"/>
        <v>0</v>
      </c>
      <c r="O84" s="359"/>
      <c r="P84" s="420"/>
      <c r="Q84" s="420"/>
      <c r="R84" s="420"/>
      <c r="S84" s="420"/>
      <c r="T84" s="420"/>
      <c r="U84" s="420"/>
    </row>
    <row r="85" spans="2:21" s="796" customFormat="1" ht="14.25">
      <c r="B85" s="3253" t="s">
        <v>2896</v>
      </c>
      <c r="C85" s="3253"/>
      <c r="D85" s="3253"/>
      <c r="E85" s="3254">
        <f t="shared" si="12"/>
        <v>0</v>
      </c>
      <c r="F85" s="3253" t="s">
        <v>169</v>
      </c>
      <c r="G85" s="3253"/>
      <c r="H85" s="3253"/>
      <c r="I85" s="3253"/>
      <c r="J85" s="2073" t="str">
        <f t="shared" si="14"/>
        <v>OK</v>
      </c>
      <c r="K85" s="3253"/>
      <c r="L85" s="3253"/>
      <c r="M85" s="3254">
        <f t="shared" si="13"/>
        <v>0</v>
      </c>
      <c r="O85" s="359"/>
      <c r="P85" s="420"/>
      <c r="Q85" s="420"/>
      <c r="R85" s="420"/>
      <c r="S85" s="420"/>
      <c r="T85" s="420"/>
      <c r="U85" s="420"/>
    </row>
    <row r="86" spans="2:21" s="796" customFormat="1" ht="14.25">
      <c r="B86" s="3253" t="s">
        <v>2897</v>
      </c>
      <c r="C86" s="3253"/>
      <c r="D86" s="3253"/>
      <c r="E86" s="3254">
        <f t="shared" si="12"/>
        <v>0</v>
      </c>
      <c r="F86" s="3253" t="s">
        <v>169</v>
      </c>
      <c r="G86" s="3253"/>
      <c r="H86" s="3253"/>
      <c r="I86" s="3253"/>
      <c r="J86" s="2073" t="str">
        <f t="shared" si="14"/>
        <v>OK</v>
      </c>
      <c r="K86" s="3253"/>
      <c r="L86" s="3253"/>
      <c r="M86" s="3254">
        <f t="shared" si="13"/>
        <v>0</v>
      </c>
      <c r="O86" s="359"/>
      <c r="P86" s="420"/>
      <c r="Q86" s="420"/>
      <c r="R86" s="420"/>
      <c r="S86" s="420"/>
      <c r="T86" s="420"/>
      <c r="U86" s="420"/>
    </row>
    <row r="87" spans="2:21" s="796" customFormat="1" ht="14.25">
      <c r="B87" s="3253" t="s">
        <v>2898</v>
      </c>
      <c r="C87" s="3253"/>
      <c r="D87" s="3253"/>
      <c r="E87" s="3254">
        <f t="shared" si="12"/>
        <v>0</v>
      </c>
      <c r="F87" s="3253" t="s">
        <v>169</v>
      </c>
      <c r="G87" s="3253"/>
      <c r="H87" s="3253"/>
      <c r="I87" s="3253"/>
      <c r="J87" s="2073" t="str">
        <f t="shared" si="14"/>
        <v>OK</v>
      </c>
      <c r="K87" s="3253"/>
      <c r="L87" s="3253"/>
      <c r="M87" s="3254">
        <f t="shared" si="13"/>
        <v>0</v>
      </c>
      <c r="O87" s="359"/>
      <c r="P87" s="420"/>
      <c r="Q87" s="420"/>
      <c r="R87" s="420"/>
      <c r="S87" s="420"/>
      <c r="T87" s="420"/>
      <c r="U87" s="420"/>
    </row>
    <row r="88" spans="2:21" s="796" customFormat="1" ht="14.25">
      <c r="B88" s="3253" t="s">
        <v>2899</v>
      </c>
      <c r="C88" s="3253"/>
      <c r="D88" s="3253"/>
      <c r="E88" s="3254">
        <f t="shared" si="12"/>
        <v>0</v>
      </c>
      <c r="F88" s="3253" t="s">
        <v>169</v>
      </c>
      <c r="G88" s="3253"/>
      <c r="H88" s="3253"/>
      <c r="I88" s="3253"/>
      <c r="J88" s="2073" t="str">
        <f t="shared" si="14"/>
        <v>OK</v>
      </c>
      <c r="K88" s="3253"/>
      <c r="L88" s="3253"/>
      <c r="M88" s="3254">
        <f t="shared" si="13"/>
        <v>0</v>
      </c>
      <c r="O88" s="359"/>
      <c r="P88" s="420"/>
      <c r="Q88" s="420"/>
      <c r="R88" s="420"/>
      <c r="S88" s="420"/>
      <c r="T88" s="420"/>
      <c r="U88" s="420"/>
    </row>
    <row r="89" spans="2:21" s="796" customFormat="1" ht="14.25">
      <c r="B89" s="3253" t="s">
        <v>2902</v>
      </c>
      <c r="C89" s="3253"/>
      <c r="D89" s="3253"/>
      <c r="E89" s="3254">
        <f t="shared" si="12"/>
        <v>0</v>
      </c>
      <c r="F89" s="3253" t="s">
        <v>169</v>
      </c>
      <c r="G89" s="3253"/>
      <c r="H89" s="3253"/>
      <c r="I89" s="3253"/>
      <c r="J89" s="2073" t="str">
        <f t="shared" si="14"/>
        <v>OK</v>
      </c>
      <c r="K89" s="3253"/>
      <c r="L89" s="3253"/>
      <c r="M89" s="3254">
        <f t="shared" si="13"/>
        <v>0</v>
      </c>
      <c r="O89" s="359"/>
      <c r="P89" s="420"/>
      <c r="Q89" s="420"/>
      <c r="R89" s="420"/>
      <c r="S89" s="420"/>
      <c r="T89" s="420"/>
      <c r="U89" s="420"/>
    </row>
    <row r="90" spans="2:21" s="796" customFormat="1" ht="14.25">
      <c r="B90" s="3255" t="s">
        <v>1783</v>
      </c>
      <c r="C90" s="3254">
        <f t="array" ref="C90">SUM(IF($F$80:$F$89="Load related",C$80:C$89,0))</f>
        <v>0</v>
      </c>
      <c r="D90" s="3254">
        <f t="array" ref="D90">SUM(IF($F$80:$F$89="Load related",D$80:D$89,0))</f>
        <v>0</v>
      </c>
      <c r="E90" s="3254">
        <f t="shared" ref="E90:E92" si="15">C90-D90</f>
        <v>0</v>
      </c>
      <c r="F90" s="3253" t="s">
        <v>169</v>
      </c>
      <c r="G90" s="3431"/>
      <c r="H90" s="3431"/>
      <c r="I90" s="3431"/>
      <c r="J90" s="2075"/>
      <c r="K90" s="3254">
        <f t="array" ref="K90">SUM(IF($F$80:$F$89="Load related",K$80:K$89,0))</f>
        <v>0</v>
      </c>
      <c r="L90" s="3254">
        <f t="array" ref="L90">SUM(IF($F$80:$F$89="load related",L$80:L$89,0))</f>
        <v>0</v>
      </c>
      <c r="M90" s="3254">
        <f t="shared" si="13"/>
        <v>0</v>
      </c>
      <c r="O90" s="359"/>
      <c r="P90" s="420"/>
      <c r="Q90" s="420"/>
      <c r="R90" s="420"/>
      <c r="S90" s="420"/>
      <c r="T90" s="420"/>
      <c r="U90" s="420"/>
    </row>
    <row r="91" spans="2:21" s="796" customFormat="1" ht="14.25">
      <c r="B91" s="3255" t="s">
        <v>1784</v>
      </c>
      <c r="C91" s="3254">
        <f t="array" ref="C91">SUM(IF($F$80:$F$89="Non-load related",C$80:C$89,0))</f>
        <v>0</v>
      </c>
      <c r="D91" s="3254">
        <f t="array" ref="D91">SUM(IF($F$80:$F$89="Non-load related",D$80:D$89,0))</f>
        <v>0</v>
      </c>
      <c r="E91" s="3254">
        <f t="shared" si="15"/>
        <v>0</v>
      </c>
      <c r="F91" s="2211"/>
      <c r="G91" s="3433"/>
      <c r="H91" s="3433"/>
      <c r="I91" s="3433"/>
      <c r="J91" s="2075"/>
      <c r="K91" s="3254">
        <f t="array" ref="K91">SUM(IF($F$80:$F$89="Non-load related",K$80:K$89,0))</f>
        <v>0</v>
      </c>
      <c r="L91" s="3254">
        <f t="array" ref="L91">SUM(IF($F$80:$F$89="Non-load related",L$80:L$89,0))</f>
        <v>0</v>
      </c>
      <c r="M91" s="3254">
        <f t="shared" si="13"/>
        <v>0</v>
      </c>
      <c r="O91" s="359"/>
      <c r="P91" s="420"/>
      <c r="Q91" s="420"/>
      <c r="R91" s="420"/>
      <c r="S91" s="420"/>
      <c r="T91" s="420"/>
      <c r="U91" s="420"/>
    </row>
    <row r="92" spans="2:21" s="796" customFormat="1" ht="14.25">
      <c r="B92" s="3255" t="s">
        <v>1785</v>
      </c>
      <c r="C92" s="3253"/>
      <c r="D92" s="3253"/>
      <c r="E92" s="3254">
        <f t="shared" si="15"/>
        <v>0</v>
      </c>
      <c r="F92" s="2211"/>
      <c r="G92" s="3433"/>
      <c r="H92" s="3433"/>
      <c r="I92" s="3433"/>
      <c r="J92" s="2075"/>
      <c r="K92" s="3253"/>
      <c r="L92" s="3253"/>
      <c r="M92" s="3254">
        <f t="shared" si="13"/>
        <v>0</v>
      </c>
      <c r="O92" s="359"/>
      <c r="P92" s="420"/>
      <c r="Q92" s="420"/>
      <c r="R92" s="420"/>
      <c r="S92" s="420"/>
      <c r="T92" s="420"/>
      <c r="U92" s="420"/>
    </row>
    <row r="93" spans="2:21" s="796" customFormat="1" ht="14.25">
      <c r="B93" s="3256" t="s">
        <v>159</v>
      </c>
      <c r="C93" s="3254">
        <f>SUM(C90:C92)</f>
        <v>0</v>
      </c>
      <c r="D93" s="3254">
        <f>SUM(D90:D92)</f>
        <v>0</v>
      </c>
      <c r="E93" s="3254">
        <f>C93-D93</f>
        <v>0</v>
      </c>
      <c r="F93" s="2211"/>
      <c r="G93" s="3433"/>
      <c r="H93" s="3433"/>
      <c r="I93" s="3433"/>
      <c r="J93" s="1049"/>
      <c r="K93" s="3254">
        <f>SUM(K90:K92)</f>
        <v>0</v>
      </c>
      <c r="L93" s="3254">
        <f>SUM(L90:L92)</f>
        <v>0</v>
      </c>
      <c r="M93" s="3254">
        <f>K93-L93</f>
        <v>0</v>
      </c>
      <c r="O93" s="359"/>
      <c r="P93" s="420"/>
      <c r="Q93" s="420"/>
      <c r="R93" s="420"/>
      <c r="S93" s="420"/>
      <c r="T93" s="420"/>
      <c r="U93" s="420"/>
    </row>
    <row r="94" spans="2:21">
      <c r="C94" s="420" t="str">
        <f>IF((ROUND(C93,3)=ROUND((SUM(C80:C89,C92)),3)),"OK","Error")</f>
        <v>OK</v>
      </c>
      <c r="D94" s="420" t="str">
        <f>IF((ROUND(D93,3)=ROUND((SUM(D80:D89,D92)),3)),"OK","Error")</f>
        <v>OK</v>
      </c>
      <c r="F94" s="420" t="str">
        <f>IF(ISERROR(MATCH("Error",$J$10:$J$19,0)),"OK","Ensure that load or non-load is selected for each project specified")</f>
        <v>OK</v>
      </c>
      <c r="O94" s="359"/>
    </row>
    <row r="95" spans="2:21">
      <c r="O95" s="359"/>
    </row>
    <row r="96" spans="2:21">
      <c r="O96" s="359"/>
    </row>
    <row r="98" spans="2:21" ht="24" customHeight="1">
      <c r="B98" s="1675" t="s">
        <v>1708</v>
      </c>
      <c r="C98" s="1675"/>
      <c r="D98" s="1675"/>
      <c r="E98" s="1675"/>
    </row>
    <row r="99" spans="2:21" s="796" customFormat="1" ht="17.25" customHeight="1">
      <c r="B99" s="1036"/>
      <c r="C99" s="4143" t="s">
        <v>1702</v>
      </c>
      <c r="D99" s="4143"/>
      <c r="E99" s="4143"/>
      <c r="F99" s="4147" t="s">
        <v>146</v>
      </c>
      <c r="G99" s="4147"/>
      <c r="H99" s="4147"/>
      <c r="I99" s="4147"/>
      <c r="K99" s="4148" t="s">
        <v>1703</v>
      </c>
      <c r="L99" s="4148"/>
      <c r="M99" s="4148"/>
      <c r="O99" s="4147" t="s">
        <v>1709</v>
      </c>
      <c r="P99" s="4147"/>
      <c r="Q99" s="4147"/>
      <c r="R99" s="4147"/>
      <c r="S99" s="4147"/>
      <c r="T99" s="4147"/>
      <c r="U99" s="4147"/>
    </row>
    <row r="100" spans="2:21" s="796" customFormat="1" ht="56.25" customHeight="1">
      <c r="B100" s="3239" t="s">
        <v>2307</v>
      </c>
      <c r="C100" s="3251" t="s">
        <v>133</v>
      </c>
      <c r="D100" s="3251" t="s">
        <v>134</v>
      </c>
      <c r="E100" s="3251" t="s">
        <v>135</v>
      </c>
      <c r="F100" s="2192" t="s">
        <v>1593</v>
      </c>
      <c r="G100" s="2211"/>
      <c r="H100" s="2211"/>
      <c r="I100" s="2211"/>
      <c r="K100" s="3251" t="s">
        <v>133</v>
      </c>
      <c r="L100" s="3251" t="s">
        <v>134</v>
      </c>
      <c r="M100" s="3251" t="s">
        <v>135</v>
      </c>
      <c r="O100" s="2192" t="s">
        <v>2288</v>
      </c>
      <c r="P100" s="2192" t="s">
        <v>2289</v>
      </c>
      <c r="Q100" s="3258" t="s">
        <v>2290</v>
      </c>
      <c r="R100" s="3258" t="s">
        <v>2291</v>
      </c>
      <c r="S100" s="3258" t="s">
        <v>2293</v>
      </c>
      <c r="T100" s="3258" t="s">
        <v>2292</v>
      </c>
      <c r="U100" s="3258" t="s">
        <v>141</v>
      </c>
    </row>
    <row r="101" spans="2:21" s="796" customFormat="1" ht="14.25">
      <c r="B101" s="3253" t="s">
        <v>2901</v>
      </c>
      <c r="C101" s="3253"/>
      <c r="D101" s="3253"/>
      <c r="E101" s="3254">
        <f>C101-D101</f>
        <v>0</v>
      </c>
      <c r="F101" s="3253" t="s">
        <v>169</v>
      </c>
      <c r="G101" s="2211"/>
      <c r="H101" s="2211"/>
      <c r="I101" s="2211"/>
      <c r="J101" s="2073" t="str">
        <f>IF(AND(C101&lt;&gt;"",F101="Select"),"Error","OK")</f>
        <v>OK</v>
      </c>
      <c r="K101" s="3253"/>
      <c r="L101" s="3253"/>
      <c r="M101" s="3254">
        <f t="shared" ref="M101:M110" si="16">K101-L101</f>
        <v>0</v>
      </c>
      <c r="O101" s="3253"/>
      <c r="P101" s="3253"/>
      <c r="Q101" s="3253"/>
      <c r="R101" s="3253"/>
      <c r="S101" s="3253"/>
      <c r="T101" s="3253"/>
      <c r="U101" s="3253"/>
    </row>
    <row r="102" spans="2:21" s="796" customFormat="1" ht="14.25">
      <c r="B102" s="3253" t="s">
        <v>2892</v>
      </c>
      <c r="C102" s="3253"/>
      <c r="D102" s="3253"/>
      <c r="E102" s="3254">
        <f t="shared" ref="E102:E110" si="17">C102-D102</f>
        <v>0</v>
      </c>
      <c r="F102" s="3253" t="s">
        <v>169</v>
      </c>
      <c r="G102" s="2211"/>
      <c r="H102" s="2211"/>
      <c r="I102" s="2211"/>
      <c r="J102" s="2073" t="str">
        <f t="shared" ref="J102:J110" si="18">IF(AND(C102&lt;&gt;"",F102="Select"),"Error","OK")</f>
        <v>OK</v>
      </c>
      <c r="K102" s="3253"/>
      <c r="L102" s="3253"/>
      <c r="M102" s="3254">
        <f t="shared" si="16"/>
        <v>0</v>
      </c>
      <c r="O102" s="3253"/>
      <c r="P102" s="3253"/>
      <c r="Q102" s="3253"/>
      <c r="R102" s="3253"/>
      <c r="S102" s="3253"/>
      <c r="T102" s="3253"/>
      <c r="U102" s="3253"/>
    </row>
    <row r="103" spans="2:21" s="796" customFormat="1" ht="14.25">
      <c r="B103" s="3253" t="s">
        <v>2893</v>
      </c>
      <c r="C103" s="3253"/>
      <c r="D103" s="3253"/>
      <c r="E103" s="3254">
        <f t="shared" si="17"/>
        <v>0</v>
      </c>
      <c r="F103" s="3253" t="s">
        <v>169</v>
      </c>
      <c r="G103" s="2211"/>
      <c r="H103" s="2211"/>
      <c r="I103" s="2211"/>
      <c r="J103" s="2073" t="str">
        <f t="shared" si="18"/>
        <v>OK</v>
      </c>
      <c r="K103" s="3253"/>
      <c r="L103" s="3253"/>
      <c r="M103" s="3254">
        <f t="shared" si="16"/>
        <v>0</v>
      </c>
      <c r="O103" s="3253"/>
      <c r="P103" s="3253"/>
      <c r="Q103" s="3253"/>
      <c r="R103" s="3253"/>
      <c r="S103" s="3253"/>
      <c r="T103" s="3253"/>
      <c r="U103" s="3253"/>
    </row>
    <row r="104" spans="2:21" s="796" customFormat="1" ht="14.25">
      <c r="B104" s="3253" t="s">
        <v>2894</v>
      </c>
      <c r="C104" s="3253"/>
      <c r="D104" s="3253"/>
      <c r="E104" s="3254">
        <f t="shared" si="17"/>
        <v>0</v>
      </c>
      <c r="F104" s="3253" t="s">
        <v>169</v>
      </c>
      <c r="G104" s="2211"/>
      <c r="H104" s="2211"/>
      <c r="I104" s="2211"/>
      <c r="J104" s="2073" t="str">
        <f t="shared" si="18"/>
        <v>OK</v>
      </c>
      <c r="K104" s="3253"/>
      <c r="L104" s="3253"/>
      <c r="M104" s="3254">
        <f t="shared" si="16"/>
        <v>0</v>
      </c>
      <c r="O104" s="3253"/>
      <c r="P104" s="3253"/>
      <c r="Q104" s="3253"/>
      <c r="R104" s="3253"/>
      <c r="S104" s="3253"/>
      <c r="T104" s="3253"/>
      <c r="U104" s="3253"/>
    </row>
    <row r="105" spans="2:21" s="796" customFormat="1" ht="14.25">
      <c r="B105" s="3253" t="s">
        <v>2895</v>
      </c>
      <c r="C105" s="3253"/>
      <c r="D105" s="3253"/>
      <c r="E105" s="3254">
        <f t="shared" si="17"/>
        <v>0</v>
      </c>
      <c r="F105" s="3253" t="s">
        <v>169</v>
      </c>
      <c r="G105" s="2211"/>
      <c r="H105" s="2211"/>
      <c r="I105" s="2211"/>
      <c r="J105" s="2073" t="str">
        <f t="shared" si="18"/>
        <v>OK</v>
      </c>
      <c r="K105" s="3253"/>
      <c r="L105" s="3253"/>
      <c r="M105" s="3254">
        <f t="shared" si="16"/>
        <v>0</v>
      </c>
      <c r="O105" s="3253"/>
      <c r="P105" s="3253"/>
      <c r="Q105" s="3253"/>
      <c r="R105" s="3253"/>
      <c r="S105" s="3253"/>
      <c r="T105" s="3253"/>
      <c r="U105" s="3253"/>
    </row>
    <row r="106" spans="2:21" s="796" customFormat="1" ht="14.25">
      <c r="B106" s="3253" t="s">
        <v>2896</v>
      </c>
      <c r="C106" s="3253"/>
      <c r="D106" s="3253"/>
      <c r="E106" s="3254">
        <f t="shared" si="17"/>
        <v>0</v>
      </c>
      <c r="F106" s="3253" t="s">
        <v>169</v>
      </c>
      <c r="G106" s="2211"/>
      <c r="H106" s="2211"/>
      <c r="I106" s="2211"/>
      <c r="J106" s="2073" t="str">
        <f t="shared" si="18"/>
        <v>OK</v>
      </c>
      <c r="K106" s="3253"/>
      <c r="L106" s="3253"/>
      <c r="M106" s="3254">
        <f t="shared" si="16"/>
        <v>0</v>
      </c>
      <c r="O106" s="3253"/>
      <c r="P106" s="3253"/>
      <c r="Q106" s="3253"/>
      <c r="R106" s="3253"/>
      <c r="S106" s="3253"/>
      <c r="T106" s="3253"/>
      <c r="U106" s="3253"/>
    </row>
    <row r="107" spans="2:21" s="796" customFormat="1" ht="14.25">
      <c r="B107" s="3253" t="s">
        <v>2897</v>
      </c>
      <c r="C107" s="3253"/>
      <c r="D107" s="3253"/>
      <c r="E107" s="3254">
        <f t="shared" si="17"/>
        <v>0</v>
      </c>
      <c r="F107" s="3253" t="s">
        <v>169</v>
      </c>
      <c r="G107" s="2211"/>
      <c r="H107" s="2211"/>
      <c r="I107" s="2211"/>
      <c r="J107" s="2073" t="str">
        <f t="shared" si="18"/>
        <v>OK</v>
      </c>
      <c r="K107" s="3253"/>
      <c r="L107" s="3253"/>
      <c r="M107" s="3254">
        <f t="shared" si="16"/>
        <v>0</v>
      </c>
      <c r="O107" s="3253"/>
      <c r="P107" s="3253"/>
      <c r="Q107" s="3253"/>
      <c r="R107" s="3253"/>
      <c r="S107" s="3253"/>
      <c r="T107" s="3253"/>
      <c r="U107" s="3253"/>
    </row>
    <row r="108" spans="2:21" s="796" customFormat="1" ht="14.25">
      <c r="B108" s="3253" t="s">
        <v>2898</v>
      </c>
      <c r="C108" s="3253"/>
      <c r="D108" s="3253"/>
      <c r="E108" s="3254">
        <f t="shared" si="17"/>
        <v>0</v>
      </c>
      <c r="F108" s="3253" t="s">
        <v>169</v>
      </c>
      <c r="G108" s="2211"/>
      <c r="H108" s="2211"/>
      <c r="I108" s="2211"/>
      <c r="J108" s="2073" t="str">
        <f t="shared" si="18"/>
        <v>OK</v>
      </c>
      <c r="K108" s="3253"/>
      <c r="L108" s="3253"/>
      <c r="M108" s="3254">
        <f t="shared" si="16"/>
        <v>0</v>
      </c>
      <c r="O108" s="3253"/>
      <c r="P108" s="3253"/>
      <c r="Q108" s="3253"/>
      <c r="R108" s="3253"/>
      <c r="S108" s="3253"/>
      <c r="T108" s="3253"/>
      <c r="U108" s="3253"/>
    </row>
    <row r="109" spans="2:21" s="796" customFormat="1" ht="14.25">
      <c r="B109" s="3253" t="s">
        <v>2899</v>
      </c>
      <c r="C109" s="3253"/>
      <c r="D109" s="3253"/>
      <c r="E109" s="3254">
        <f t="shared" si="17"/>
        <v>0</v>
      </c>
      <c r="F109" s="3253" t="s">
        <v>169</v>
      </c>
      <c r="G109" s="2211"/>
      <c r="H109" s="2211"/>
      <c r="I109" s="2211"/>
      <c r="J109" s="2073" t="str">
        <f t="shared" si="18"/>
        <v>OK</v>
      </c>
      <c r="K109" s="3253"/>
      <c r="L109" s="3253"/>
      <c r="M109" s="3254">
        <f t="shared" si="16"/>
        <v>0</v>
      </c>
      <c r="O109" s="3253"/>
      <c r="P109" s="3253"/>
      <c r="Q109" s="3253"/>
      <c r="R109" s="3253"/>
      <c r="S109" s="3253"/>
      <c r="T109" s="3253"/>
      <c r="U109" s="3253"/>
    </row>
    <row r="110" spans="2:21" s="796" customFormat="1" ht="14.25">
      <c r="B110" s="3253" t="s">
        <v>2902</v>
      </c>
      <c r="C110" s="3253"/>
      <c r="D110" s="3253"/>
      <c r="E110" s="3254">
        <f t="shared" si="17"/>
        <v>0</v>
      </c>
      <c r="F110" s="3253" t="s">
        <v>169</v>
      </c>
      <c r="G110" s="2211"/>
      <c r="H110" s="2211"/>
      <c r="I110" s="2211"/>
      <c r="J110" s="2073" t="str">
        <f t="shared" si="18"/>
        <v>OK</v>
      </c>
      <c r="K110" s="3253"/>
      <c r="L110" s="3253"/>
      <c r="M110" s="3254">
        <f t="shared" si="16"/>
        <v>0</v>
      </c>
      <c r="O110" s="3253"/>
      <c r="P110" s="3253"/>
      <c r="Q110" s="3253"/>
      <c r="R110" s="3253"/>
      <c r="S110" s="3253"/>
      <c r="T110" s="3253"/>
      <c r="U110" s="3253"/>
    </row>
    <row r="111" spans="2:21" s="796" customFormat="1" ht="32.25" customHeight="1">
      <c r="B111" s="2539" t="s">
        <v>2900</v>
      </c>
      <c r="C111" s="3254">
        <f>+'[10]3.9 LP Gasholders'!M45</f>
        <v>0</v>
      </c>
      <c r="D111" s="2211"/>
      <c r="E111" s="3254">
        <f>C111-D111</f>
        <v>0</v>
      </c>
      <c r="F111" s="2211"/>
      <c r="G111" s="2211"/>
      <c r="H111" s="2211"/>
      <c r="I111" s="2211"/>
      <c r="K111" s="3253"/>
      <c r="L111" s="3253"/>
      <c r="M111" s="3254">
        <f>K111-L111</f>
        <v>0</v>
      </c>
      <c r="O111" s="3253"/>
      <c r="P111" s="3253"/>
      <c r="Q111" s="3253"/>
      <c r="R111" s="3253"/>
      <c r="S111" s="3253"/>
      <c r="T111" s="3253"/>
      <c r="U111" s="3253"/>
    </row>
    <row r="112" spans="2:21" s="796" customFormat="1" ht="14.25">
      <c r="B112" s="3255" t="s">
        <v>2301</v>
      </c>
      <c r="C112" s="3254">
        <f t="array" ref="C112">SUM(IF($F$101:$F$110="Load related",C$101:C$110,0))</f>
        <v>0</v>
      </c>
      <c r="D112" s="3254">
        <f t="array" ref="D112">SUM(IF($F$101:$F$110="Load related",D$101:D$110,0))</f>
        <v>0</v>
      </c>
      <c r="E112" s="3254">
        <f>C112-D112</f>
        <v>0</v>
      </c>
      <c r="F112" s="2211"/>
      <c r="G112" s="2211"/>
      <c r="H112" s="2211"/>
      <c r="I112" s="2211"/>
      <c r="K112" s="3254">
        <f t="array" ref="K112">SUM(IF($F$101:$F$110="Load related",K$101:K$110,0))</f>
        <v>0</v>
      </c>
      <c r="L112" s="3254">
        <f t="array" ref="L112">SUM(IF($F$101:$F$110="Load related",L$101:L$110,0))</f>
        <v>0</v>
      </c>
      <c r="M112" s="3254">
        <f>K112-L112</f>
        <v>0</v>
      </c>
      <c r="O112" s="3432">
        <f t="array" ref="O112">SUM(IF($F$101:$F$110="load related",O$101:O$110,0))</f>
        <v>0</v>
      </c>
      <c r="P112" s="3432">
        <f t="array" ref="P112">SUM(IF($F$101:$F$110="load related",P$101:P$110,0))</f>
        <v>0</v>
      </c>
      <c r="Q112" s="3432">
        <f t="array" ref="Q112">SUM(IF($F$101:$F$110="load related",Q$101:Q$110,0))</f>
        <v>0</v>
      </c>
      <c r="R112" s="3432">
        <f t="array" ref="R112">SUM(IF($F$101:$F$110="load related",R$101:R$110,0))</f>
        <v>0</v>
      </c>
      <c r="S112" s="3432">
        <f t="array" ref="S112">SUM(IF($F$101:$F$110="load related",S$101:S$110,0))</f>
        <v>0</v>
      </c>
      <c r="T112" s="3432">
        <f t="array" ref="T112">SUM(IF($F$101:$F$110="load related",T$101:T$110,0))</f>
        <v>0</v>
      </c>
      <c r="U112" s="3432">
        <f t="array" ref="U112">SUM(IF($F$101:$F$110="load related",U$101:U$110,0))</f>
        <v>0</v>
      </c>
    </row>
    <row r="113" spans="2:21" s="796" customFormat="1" ht="14.25">
      <c r="B113" s="3255" t="s">
        <v>2302</v>
      </c>
      <c r="C113" s="3254">
        <f t="array" ref="C113">SUM(IF($F$101:$F$110="Non-load related",C$101:C$110,0))</f>
        <v>0</v>
      </c>
      <c r="D113" s="3254">
        <f t="array" ref="D113">SUM(IF($F$101:$F$110="Non-load related",D$101:D$110,0))</f>
        <v>0</v>
      </c>
      <c r="E113" s="3254">
        <f>C113-D113</f>
        <v>0</v>
      </c>
      <c r="F113" s="2211"/>
      <c r="G113" s="2211"/>
      <c r="H113" s="2211"/>
      <c r="I113" s="2211"/>
      <c r="K113" s="3254">
        <f t="array" ref="K113">SUM(IF($F$101:$F$110="Non-load related",K$101:K$110,0))</f>
        <v>0</v>
      </c>
      <c r="L113" s="3254">
        <f t="array" ref="L113">SUM(IF($F$101:$F$110="Non-load related",L$101:L$110,0))</f>
        <v>0</v>
      </c>
      <c r="M113" s="3254">
        <f>K113-L113</f>
        <v>0</v>
      </c>
      <c r="O113" s="3432">
        <f t="array" ref="O113">SUM(IF($F$101:$F$110="non-load related",O$101:O$110,0))</f>
        <v>0</v>
      </c>
      <c r="P113" s="3432">
        <f t="array" ref="P113">SUM(IF($F$101:$F$110="non-load related",P$101:P$110,0))</f>
        <v>0</v>
      </c>
      <c r="Q113" s="3432">
        <f t="array" ref="Q113">SUM(IF($F$101:$F$110="non-load related",Q$101:Q$110,0))</f>
        <v>0</v>
      </c>
      <c r="R113" s="3432">
        <f t="array" ref="R113">SUM(IF($F$101:$F$110="non-load related",R$101:R$110,0))</f>
        <v>0</v>
      </c>
      <c r="S113" s="3432">
        <f t="array" ref="S113">SUM(IF($F$101:$F$110="non-load related",S$101:S$110,0))</f>
        <v>0</v>
      </c>
      <c r="T113" s="3432">
        <f t="array" ref="T113">SUM(IF($F$101:$F$110="non-load related",T$101:T$110,0))</f>
        <v>0</v>
      </c>
      <c r="U113" s="3432">
        <f t="array" ref="U113">SUM(IF($F$101:$F$110="non-load related",U$101:U$110,0))</f>
        <v>0</v>
      </c>
    </row>
    <row r="114" spans="2:21" s="796" customFormat="1" ht="14.25">
      <c r="B114" s="3255" t="s">
        <v>2303</v>
      </c>
      <c r="C114" s="3253"/>
      <c r="D114" s="3253"/>
      <c r="E114" s="3254">
        <f>C114-D114</f>
        <v>0</v>
      </c>
      <c r="F114" s="2211"/>
      <c r="G114" s="2211"/>
      <c r="H114" s="2211"/>
      <c r="I114" s="2211"/>
      <c r="K114" s="3253">
        <v>0</v>
      </c>
      <c r="L114" s="3253">
        <v>0</v>
      </c>
      <c r="M114" s="3254">
        <f>K114-L114</f>
        <v>0</v>
      </c>
      <c r="O114" s="3433"/>
      <c r="P114" s="3433"/>
      <c r="Q114" s="3433"/>
      <c r="R114" s="3433"/>
      <c r="S114" s="3433"/>
      <c r="T114" s="3433"/>
      <c r="U114" s="3433"/>
    </row>
    <row r="115" spans="2:21" s="796" customFormat="1" ht="14.25">
      <c r="B115" s="3256" t="s">
        <v>159</v>
      </c>
      <c r="C115" s="3254">
        <f>SUM(C111:C114)</f>
        <v>0</v>
      </c>
      <c r="D115" s="3254">
        <f>SUM(D111:D114)</f>
        <v>0</v>
      </c>
      <c r="E115" s="3254">
        <f>C115-D115</f>
        <v>0</v>
      </c>
      <c r="F115" s="2211"/>
      <c r="G115" s="2211"/>
      <c r="H115" s="2211"/>
      <c r="I115" s="2211"/>
      <c r="K115" s="3254">
        <f>SUM(K112:K114)</f>
        <v>0</v>
      </c>
      <c r="L115" s="3254">
        <f>SUM(L112:L114)</f>
        <v>0</v>
      </c>
      <c r="M115" s="3254">
        <f>K115-L115</f>
        <v>0</v>
      </c>
      <c r="O115" s="3432">
        <f t="shared" ref="O115:U115" si="19">SUM(O112:O114)</f>
        <v>0</v>
      </c>
      <c r="P115" s="3432">
        <f t="shared" si="19"/>
        <v>0</v>
      </c>
      <c r="Q115" s="3432">
        <f t="shared" si="19"/>
        <v>0</v>
      </c>
      <c r="R115" s="3432">
        <f t="shared" si="19"/>
        <v>0</v>
      </c>
      <c r="S115" s="3432">
        <f t="shared" si="19"/>
        <v>0</v>
      </c>
      <c r="T115" s="3432">
        <f t="shared" si="19"/>
        <v>0</v>
      </c>
      <c r="U115" s="3432">
        <f t="shared" si="19"/>
        <v>0</v>
      </c>
    </row>
    <row r="116" spans="2:21" s="2074" customFormat="1" ht="14.25">
      <c r="B116" s="2206"/>
      <c r="C116" s="420" t="str">
        <f>IF((ROUND(C115,3)=ROUND((SUM(C101:C110,C114)),3)),"OK","Error")</f>
        <v>OK</v>
      </c>
      <c r="D116" s="420" t="str">
        <f>IF((ROUND(D115,3)=ROUND((SUM(D101:D110,D114)),3)),"OK","Error")</f>
        <v>OK</v>
      </c>
      <c r="E116" s="420"/>
      <c r="F116" s="420" t="str">
        <f>IF(ISERROR(MATCH("Error",$J$10:$J$19,0)),"OK","Ensure that load or non-load is selected for each project specified")</f>
        <v>OK</v>
      </c>
      <c r="G116" s="467"/>
      <c r="H116" s="467"/>
      <c r="I116" s="467"/>
      <c r="K116" s="2207"/>
      <c r="L116" s="2207"/>
      <c r="M116" s="2207"/>
      <c r="O116" s="2207"/>
      <c r="P116" s="2207"/>
      <c r="Q116" s="2207"/>
      <c r="R116" s="2207"/>
      <c r="S116" s="2207"/>
      <c r="T116" s="2207"/>
      <c r="U116" s="2207"/>
    </row>
  </sheetData>
  <mergeCells count="20">
    <mergeCell ref="O99:U99"/>
    <mergeCell ref="O8:Q8"/>
    <mergeCell ref="O27:Q27"/>
    <mergeCell ref="C8:E8"/>
    <mergeCell ref="K8:M8"/>
    <mergeCell ref="C27:E27"/>
    <mergeCell ref="K27:M27"/>
    <mergeCell ref="C99:E99"/>
    <mergeCell ref="K99:M99"/>
    <mergeCell ref="F43:I43"/>
    <mergeCell ref="C43:E43"/>
    <mergeCell ref="K43:M43"/>
    <mergeCell ref="F78:I78"/>
    <mergeCell ref="C78:E78"/>
    <mergeCell ref="K78:M78"/>
    <mergeCell ref="F27:I27"/>
    <mergeCell ref="F8:I8"/>
    <mergeCell ref="F99:I99"/>
    <mergeCell ref="C62:E62"/>
    <mergeCell ref="F62:G62"/>
  </mergeCells>
  <dataValidations count="4">
    <dataValidation type="list" allowBlank="1" showInputMessage="1" showErrorMessage="1" sqref="A1">
      <formula1>A900:A905</formula1>
    </dataValidation>
    <dataValidation type="list" allowBlank="1" showInputMessage="1" showErrorMessage="1" sqref="G64:G73">
      <formula1>"Select,Distributed gas connections,Other"</formula1>
    </dataValidation>
    <dataValidation type="list" allowBlank="1" showInputMessage="1" showErrorMessage="1" sqref="F10:F19 F45:F54 F80:F89 F101:F110">
      <formula1>"Select,Load related,Non-Load related"</formula1>
    </dataValidation>
    <dataValidation type="list" allowBlank="1" showInputMessage="1" showErrorMessage="1" sqref="F64:F73">
      <formula1>"Select,&gt;7bar,&lt;7bar"</formula1>
    </dataValidation>
  </dataValidations>
  <pageMargins left="0.70866141732283472" right="0.70866141732283472" top="0.74803149606299213" bottom="0.74803149606299213" header="0.31496062992125984" footer="0.31496062992125984"/>
  <pageSetup paperSize="8" scale="36"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X52"/>
  <sheetViews>
    <sheetView zoomScale="80" zoomScaleNormal="80" workbookViewId="0"/>
  </sheetViews>
  <sheetFormatPr defaultColWidth="25.140625" defaultRowHeight="14.25"/>
  <cols>
    <col min="1" max="1" width="28" style="1042" customWidth="1"/>
    <col min="2" max="2" width="15.42578125" style="1039" customWidth="1"/>
    <col min="3" max="3" width="41.7109375" style="1039" customWidth="1"/>
    <col min="4" max="13" width="14.7109375" style="1039" customWidth="1"/>
    <col min="14" max="14" width="17" style="1039" customWidth="1"/>
    <col min="15" max="15" width="16.7109375" style="1039" customWidth="1"/>
    <col min="16" max="16" width="14.7109375" style="1039" customWidth="1"/>
    <col min="17" max="17" width="14.7109375" style="1073" customWidth="1"/>
    <col min="18" max="24" width="14.7109375" style="1039" customWidth="1"/>
    <col min="25" max="16384" width="25.140625" style="1039"/>
  </cols>
  <sheetData>
    <row r="1" spans="1:24" s="49" customFormat="1" ht="24.75">
      <c r="A1" s="127" t="str">
        <f>'Universal data'!A1</f>
        <v>Regulatory Reporting Pack</v>
      </c>
      <c r="B1" s="128"/>
      <c r="C1" s="128"/>
      <c r="D1" s="128"/>
      <c r="E1" s="128"/>
      <c r="F1" s="128"/>
      <c r="G1" s="128"/>
      <c r="H1" s="128"/>
      <c r="I1" s="128"/>
      <c r="J1" s="128"/>
      <c r="K1" s="128"/>
      <c r="L1" s="128"/>
      <c r="M1" s="128"/>
      <c r="N1" s="128"/>
      <c r="O1" s="128"/>
      <c r="P1" s="128"/>
      <c r="Q1" s="128"/>
      <c r="R1" s="128"/>
      <c r="S1" s="128"/>
      <c r="T1" s="128"/>
      <c r="U1" s="128"/>
      <c r="V1" s="128"/>
      <c r="W1" s="128"/>
    </row>
    <row r="2" spans="1:24" s="49" customFormat="1" ht="24.75">
      <c r="A2" s="2186" t="str">
        <f>+'Universal data'!$A$2</f>
        <v>Master</v>
      </c>
      <c r="B2" s="128"/>
      <c r="C2" s="128"/>
      <c r="D2" s="128"/>
      <c r="E2" s="128"/>
      <c r="F2" s="128"/>
      <c r="G2" s="128"/>
      <c r="H2" s="128"/>
      <c r="I2" s="128"/>
      <c r="J2" s="128"/>
      <c r="K2" s="128"/>
      <c r="L2" s="128"/>
      <c r="M2" s="128"/>
      <c r="N2" s="128"/>
      <c r="O2" s="128"/>
      <c r="P2" s="128"/>
      <c r="Q2" s="128"/>
      <c r="R2" s="128"/>
      <c r="S2" s="128"/>
      <c r="T2" s="128"/>
      <c r="U2" s="128"/>
      <c r="V2" s="128"/>
      <c r="W2" s="128"/>
    </row>
    <row r="3" spans="1:24" s="49" customFormat="1" ht="24.75">
      <c r="A3" s="2304" t="str">
        <f>+'Universal data'!A3</f>
        <v>2015/16</v>
      </c>
      <c r="B3" s="128"/>
      <c r="C3" s="128"/>
      <c r="D3" s="128"/>
      <c r="E3" s="128"/>
      <c r="F3" s="128"/>
      <c r="G3" s="128"/>
      <c r="H3" s="128"/>
      <c r="I3" s="128"/>
      <c r="J3" s="128"/>
      <c r="K3" s="128"/>
      <c r="L3" s="128"/>
      <c r="M3" s="128"/>
      <c r="N3" s="128"/>
      <c r="O3" s="128"/>
      <c r="P3" s="128"/>
      <c r="Q3" s="128"/>
      <c r="R3" s="128"/>
      <c r="S3" s="128"/>
      <c r="T3" s="128"/>
      <c r="U3" s="128"/>
      <c r="V3" s="128"/>
      <c r="W3" s="128"/>
    </row>
    <row r="5" spans="1:24" ht="20.25" customHeight="1">
      <c r="A5" s="745" t="s">
        <v>2438</v>
      </c>
      <c r="B5" s="1050"/>
      <c r="C5" s="1050"/>
      <c r="Q5" s="1051"/>
    </row>
    <row r="6" spans="1:24" ht="20.25" customHeight="1">
      <c r="A6" s="745"/>
      <c r="B6" s="1050"/>
      <c r="C6" s="1050"/>
      <c r="J6" s="2525"/>
      <c r="Q6" s="1051"/>
    </row>
    <row r="7" spans="1:24" ht="20.25" customHeight="1">
      <c r="A7" s="745" t="s">
        <v>1710</v>
      </c>
      <c r="B7" s="1050"/>
      <c r="C7" s="1050"/>
      <c r="Q7" s="1051"/>
    </row>
    <row r="8" spans="1:24" ht="53.25" customHeight="1">
      <c r="A8" s="4155"/>
      <c r="B8" s="4156"/>
      <c r="C8" s="4157"/>
      <c r="D8" s="1052" t="s">
        <v>133</v>
      </c>
      <c r="E8" s="834" t="s">
        <v>134</v>
      </c>
      <c r="F8" s="748" t="s">
        <v>135</v>
      </c>
      <c r="G8" s="4158" t="s">
        <v>2285</v>
      </c>
      <c r="H8" s="4158"/>
      <c r="O8" s="1053"/>
      <c r="P8" s="1053"/>
      <c r="Q8" s="1053"/>
      <c r="R8" s="1053"/>
      <c r="S8" s="1053"/>
      <c r="T8" s="1053"/>
      <c r="U8" s="1053"/>
      <c r="V8" s="1053"/>
      <c r="W8" s="1053"/>
      <c r="X8" s="1053"/>
    </row>
    <row r="9" spans="1:24" ht="28.5">
      <c r="A9" s="1054"/>
      <c r="B9" s="1048" t="s">
        <v>2304</v>
      </c>
      <c r="C9" s="1048" t="s">
        <v>148</v>
      </c>
      <c r="D9" s="1055"/>
      <c r="E9" s="1055"/>
      <c r="F9" s="1055"/>
      <c r="G9" s="1055" t="s">
        <v>149</v>
      </c>
      <c r="H9" s="1055"/>
      <c r="O9" s="1056"/>
      <c r="P9" s="1057"/>
      <c r="Q9" s="1056"/>
      <c r="R9" s="1056"/>
      <c r="S9" s="1056"/>
      <c r="T9" s="1056"/>
      <c r="U9" s="1056"/>
      <c r="V9" s="1056"/>
      <c r="W9" s="1056"/>
      <c r="X9" s="1056"/>
    </row>
    <row r="10" spans="1:24">
      <c r="A10" s="4159" t="s">
        <v>80</v>
      </c>
      <c r="B10" s="1058" t="s">
        <v>150</v>
      </c>
      <c r="C10" s="1031" t="s">
        <v>151</v>
      </c>
      <c r="D10" s="2070"/>
      <c r="E10" s="2070"/>
      <c r="F10" s="2059">
        <f t="shared" ref="F10:F22" si="0">D10-E10</f>
        <v>0</v>
      </c>
      <c r="G10" s="2529" t="s">
        <v>94</v>
      </c>
      <c r="H10" s="3435"/>
      <c r="O10" s="1056"/>
      <c r="P10" s="1057"/>
      <c r="Q10" s="1056"/>
      <c r="R10" s="1056"/>
      <c r="S10" s="1056"/>
      <c r="T10" s="1056"/>
      <c r="U10" s="1056"/>
      <c r="V10" s="1056"/>
      <c r="W10" s="1056"/>
      <c r="X10" s="1056"/>
    </row>
    <row r="11" spans="1:24" ht="15" customHeight="1">
      <c r="A11" s="4160"/>
      <c r="B11" s="1058" t="s">
        <v>150</v>
      </c>
      <c r="C11" s="1031" t="s">
        <v>152</v>
      </c>
      <c r="D11" s="2070"/>
      <c r="E11" s="2070"/>
      <c r="F11" s="2059">
        <f t="shared" si="0"/>
        <v>0</v>
      </c>
      <c r="G11" s="2529" t="s">
        <v>94</v>
      </c>
      <c r="H11" s="3435"/>
      <c r="O11" s="1056"/>
      <c r="P11" s="1057"/>
      <c r="Q11" s="1056"/>
      <c r="R11" s="1056"/>
      <c r="S11" s="1056"/>
      <c r="T11" s="1056"/>
      <c r="U11" s="1056"/>
      <c r="V11" s="1056"/>
      <c r="W11" s="1056"/>
      <c r="X11" s="1056"/>
    </row>
    <row r="12" spans="1:24" ht="15" customHeight="1">
      <c r="A12" s="4160"/>
      <c r="B12" s="1058" t="s">
        <v>150</v>
      </c>
      <c r="C12" s="1031" t="s">
        <v>153</v>
      </c>
      <c r="D12" s="2070"/>
      <c r="E12" s="2070"/>
      <c r="F12" s="2059">
        <f t="shared" si="0"/>
        <v>0</v>
      </c>
      <c r="G12" s="2529" t="s">
        <v>94</v>
      </c>
      <c r="H12" s="3435"/>
      <c r="O12" s="1056"/>
      <c r="P12" s="1057"/>
      <c r="Q12" s="1056"/>
      <c r="R12" s="1056"/>
      <c r="S12" s="1056"/>
      <c r="T12" s="1056"/>
      <c r="U12" s="1056"/>
      <c r="V12" s="1056"/>
      <c r="W12" s="1056"/>
      <c r="X12" s="1056"/>
    </row>
    <row r="13" spans="1:24" ht="15" customHeight="1">
      <c r="A13" s="4160"/>
      <c r="B13" s="1058" t="s">
        <v>150</v>
      </c>
      <c r="C13" s="1059" t="s">
        <v>1589</v>
      </c>
      <c r="D13" s="2059">
        <f>SUM(D10:D12)</f>
        <v>0</v>
      </c>
      <c r="E13" s="2059">
        <f>SUM(E10:E12)</f>
        <v>0</v>
      </c>
      <c r="F13" s="2059">
        <f t="shared" si="0"/>
        <v>0</v>
      </c>
      <c r="G13" s="2529" t="s">
        <v>94</v>
      </c>
      <c r="H13" s="3451">
        <f>SUM(H10:H12)</f>
        <v>0</v>
      </c>
      <c r="O13" s="1056"/>
      <c r="P13" s="1057"/>
      <c r="Q13" s="1056"/>
      <c r="R13" s="1056"/>
      <c r="S13" s="1056"/>
      <c r="T13" s="1056"/>
      <c r="U13" s="1056"/>
      <c r="V13" s="1056"/>
      <c r="W13" s="1056"/>
      <c r="X13" s="1056"/>
    </row>
    <row r="14" spans="1:24" ht="15" customHeight="1">
      <c r="A14" s="4160"/>
      <c r="B14" s="1058" t="s">
        <v>150</v>
      </c>
      <c r="C14" s="1031" t="s">
        <v>123</v>
      </c>
      <c r="D14" s="2070"/>
      <c r="E14" s="2070"/>
      <c r="F14" s="2059">
        <f t="shared" si="0"/>
        <v>0</v>
      </c>
      <c r="G14" s="2529" t="s">
        <v>94</v>
      </c>
      <c r="H14" s="3435"/>
      <c r="O14" s="1056"/>
      <c r="P14" s="1057"/>
      <c r="Q14" s="1056"/>
      <c r="R14" s="1056"/>
      <c r="S14" s="1056"/>
      <c r="T14" s="1056"/>
      <c r="U14" s="1056"/>
      <c r="V14" s="1056"/>
      <c r="W14" s="1056"/>
      <c r="X14" s="1056"/>
    </row>
    <row r="15" spans="1:24" ht="15" customHeight="1">
      <c r="A15" s="4160"/>
      <c r="B15" s="1058" t="s">
        <v>150</v>
      </c>
      <c r="C15" s="1031" t="s">
        <v>154</v>
      </c>
      <c r="D15" s="2070"/>
      <c r="E15" s="2070"/>
      <c r="F15" s="2059">
        <f t="shared" si="0"/>
        <v>0</v>
      </c>
      <c r="G15" s="2529" t="s">
        <v>94</v>
      </c>
      <c r="H15" s="3435"/>
      <c r="O15" s="1056"/>
      <c r="P15" s="1057"/>
      <c r="Q15" s="1056"/>
      <c r="R15" s="1056"/>
      <c r="S15" s="1056"/>
      <c r="T15" s="1056"/>
      <c r="U15" s="1056"/>
      <c r="V15" s="1056"/>
      <c r="W15" s="1056"/>
      <c r="X15" s="1056"/>
    </row>
    <row r="16" spans="1:24" ht="15" customHeight="1">
      <c r="A16" s="4160"/>
      <c r="B16" s="1058" t="s">
        <v>150</v>
      </c>
      <c r="C16" s="1031" t="s">
        <v>155</v>
      </c>
      <c r="D16" s="2070"/>
      <c r="E16" s="2070"/>
      <c r="F16" s="2059">
        <f t="shared" si="0"/>
        <v>0</v>
      </c>
      <c r="G16" s="2529" t="s">
        <v>94</v>
      </c>
      <c r="H16" s="3435"/>
      <c r="O16" s="1056"/>
      <c r="P16" s="1057"/>
      <c r="Q16" s="1056"/>
      <c r="R16" s="1056"/>
      <c r="S16" s="1056"/>
      <c r="T16" s="1056"/>
      <c r="U16" s="1056"/>
      <c r="V16" s="1056"/>
      <c r="W16" s="1056"/>
      <c r="X16" s="1056"/>
    </row>
    <row r="17" spans="1:24" ht="16.5" customHeight="1">
      <c r="A17" s="4160"/>
      <c r="B17" s="1058" t="s">
        <v>150</v>
      </c>
      <c r="C17" s="1031" t="s">
        <v>156</v>
      </c>
      <c r="D17" s="2070"/>
      <c r="E17" s="2070"/>
      <c r="F17" s="2059">
        <f t="shared" si="0"/>
        <v>0</v>
      </c>
      <c r="G17" s="2529" t="s">
        <v>94</v>
      </c>
      <c r="H17" s="3435"/>
      <c r="O17" s="1049"/>
      <c r="P17" s="1060"/>
      <c r="Q17" s="1049"/>
      <c r="R17" s="1049"/>
      <c r="S17" s="1049"/>
      <c r="T17" s="1049"/>
      <c r="U17" s="1049"/>
      <c r="V17" s="1049"/>
      <c r="W17" s="1049"/>
      <c r="X17" s="1049"/>
    </row>
    <row r="18" spans="1:24" ht="16.5" customHeight="1">
      <c r="A18" s="4160"/>
      <c r="B18" s="1058" t="s">
        <v>150</v>
      </c>
      <c r="C18" s="1031" t="s">
        <v>127</v>
      </c>
      <c r="D18" s="2070"/>
      <c r="E18" s="2070"/>
      <c r="F18" s="2059">
        <f t="shared" si="0"/>
        <v>0</v>
      </c>
      <c r="G18" s="2529" t="s">
        <v>94</v>
      </c>
      <c r="H18" s="3435"/>
      <c r="O18" s="1049"/>
      <c r="P18" s="1060"/>
      <c r="Q18" s="1049"/>
      <c r="R18" s="1049"/>
      <c r="S18" s="1049"/>
      <c r="T18" s="1049"/>
      <c r="U18" s="1049"/>
      <c r="V18" s="1049"/>
      <c r="W18" s="1049"/>
      <c r="X18" s="1049"/>
    </row>
    <row r="19" spans="1:24" ht="16.5" customHeight="1">
      <c r="A19" s="4160"/>
      <c r="B19" s="1058" t="s">
        <v>150</v>
      </c>
      <c r="C19" s="1059" t="s">
        <v>1601</v>
      </c>
      <c r="D19" s="3434">
        <f>SUM(D14:D18)</f>
        <v>0</v>
      </c>
      <c r="E19" s="2059">
        <f>SUM(E14:E18)</f>
        <v>0</v>
      </c>
      <c r="F19" s="2059">
        <f t="shared" si="0"/>
        <v>0</v>
      </c>
      <c r="G19" s="2529" t="s">
        <v>94</v>
      </c>
      <c r="H19" s="3451">
        <f>SUM(H14:H18)</f>
        <v>0</v>
      </c>
      <c r="K19" s="2527"/>
      <c r="L19" s="2528"/>
      <c r="N19" s="1049"/>
      <c r="O19" s="1049"/>
      <c r="P19" s="1060"/>
      <c r="Q19" s="1049"/>
      <c r="R19" s="1049"/>
      <c r="S19" s="1049"/>
      <c r="T19" s="1049"/>
      <c r="U19" s="1049"/>
      <c r="V19" s="1049"/>
      <c r="W19" s="1049"/>
      <c r="X19" s="1049"/>
    </row>
    <row r="20" spans="1:24">
      <c r="A20" s="4160"/>
      <c r="B20" s="1058" t="s">
        <v>157</v>
      </c>
      <c r="C20" s="1031" t="s">
        <v>151</v>
      </c>
      <c r="D20" s="2070"/>
      <c r="E20" s="2070"/>
      <c r="F20" s="2059">
        <f t="shared" si="0"/>
        <v>0</v>
      </c>
      <c r="G20" s="2529" t="s">
        <v>94</v>
      </c>
      <c r="H20" s="3435"/>
      <c r="K20" s="2527"/>
      <c r="L20" s="2528"/>
      <c r="N20" s="1049"/>
      <c r="O20" s="1049"/>
      <c r="P20" s="1060"/>
      <c r="Q20" s="1049"/>
      <c r="R20" s="1049"/>
      <c r="S20" s="1049"/>
      <c r="T20" s="1049"/>
      <c r="U20" s="1049"/>
      <c r="V20" s="1049"/>
      <c r="W20" s="1049"/>
      <c r="X20" s="1049"/>
    </row>
    <row r="21" spans="1:24">
      <c r="A21" s="4160"/>
      <c r="B21" s="1058" t="s">
        <v>157</v>
      </c>
      <c r="C21" s="1031" t="s">
        <v>152</v>
      </c>
      <c r="D21" s="2070"/>
      <c r="E21" s="2070"/>
      <c r="F21" s="2059">
        <f t="shared" si="0"/>
        <v>0</v>
      </c>
      <c r="G21" s="2529" t="s">
        <v>94</v>
      </c>
      <c r="H21" s="3435"/>
      <c r="K21" s="2527"/>
      <c r="L21" s="2528"/>
      <c r="N21" s="1049"/>
      <c r="O21" s="1049"/>
      <c r="P21" s="1060"/>
      <c r="Q21" s="1049"/>
      <c r="R21" s="1049"/>
      <c r="S21" s="1049"/>
      <c r="T21" s="1049"/>
      <c r="U21" s="1049"/>
      <c r="V21" s="1049"/>
      <c r="W21" s="1049"/>
      <c r="X21" s="1049"/>
    </row>
    <row r="22" spans="1:24">
      <c r="A22" s="4160"/>
      <c r="B22" s="1058" t="s">
        <v>157</v>
      </c>
      <c r="C22" s="1031" t="s">
        <v>153</v>
      </c>
      <c r="D22" s="2070"/>
      <c r="E22" s="2070"/>
      <c r="F22" s="2059">
        <f t="shared" si="0"/>
        <v>0</v>
      </c>
      <c r="G22" s="2529" t="s">
        <v>94</v>
      </c>
      <c r="H22" s="3435"/>
      <c r="K22" s="2527"/>
      <c r="L22" s="2528"/>
      <c r="N22" s="1049"/>
      <c r="O22" s="1049"/>
      <c r="P22" s="1060"/>
      <c r="Q22" s="1049"/>
      <c r="R22" s="1049"/>
      <c r="S22" s="1049"/>
      <c r="T22" s="1049"/>
      <c r="U22" s="1049"/>
      <c r="V22" s="1049"/>
      <c r="W22" s="1049"/>
      <c r="X22" s="1049"/>
    </row>
    <row r="23" spans="1:24">
      <c r="A23" s="4160"/>
      <c r="B23" s="1058" t="s">
        <v>157</v>
      </c>
      <c r="C23" s="1059" t="s">
        <v>1589</v>
      </c>
      <c r="D23" s="2547">
        <f>SUM(D20:D22)</f>
        <v>0</v>
      </c>
      <c r="E23" s="2059">
        <f>SUM(E20:E22)</f>
        <v>0</v>
      </c>
      <c r="F23" s="2059">
        <f t="shared" ref="F23:F28" si="1">D23-E23</f>
        <v>0</v>
      </c>
      <c r="G23" s="2529" t="s">
        <v>94</v>
      </c>
      <c r="H23" s="3451">
        <f>SUM(H20:H22)</f>
        <v>0</v>
      </c>
      <c r="K23" s="2527"/>
      <c r="L23" s="2528"/>
      <c r="N23" s="1049"/>
      <c r="O23" s="1049"/>
      <c r="P23" s="1060"/>
      <c r="Q23" s="1049"/>
      <c r="R23" s="1049"/>
      <c r="S23" s="1049"/>
      <c r="T23" s="1049"/>
      <c r="U23" s="1049"/>
      <c r="V23" s="1049"/>
      <c r="W23" s="1049"/>
      <c r="X23" s="1049"/>
    </row>
    <row r="24" spans="1:24">
      <c r="A24" s="4160"/>
      <c r="B24" s="1058" t="s">
        <v>157</v>
      </c>
      <c r="C24" s="1031" t="s">
        <v>123</v>
      </c>
      <c r="D24" s="2070"/>
      <c r="E24" s="2070"/>
      <c r="F24" s="2059">
        <f t="shared" si="1"/>
        <v>0</v>
      </c>
      <c r="G24" s="2529" t="s">
        <v>94</v>
      </c>
      <c r="H24" s="3435"/>
      <c r="K24" s="2527"/>
      <c r="L24" s="2528"/>
      <c r="N24" s="1049"/>
      <c r="O24" s="1049"/>
      <c r="P24" s="1060"/>
      <c r="Q24" s="1049"/>
      <c r="R24" s="1049"/>
      <c r="S24" s="1049"/>
      <c r="T24" s="1049"/>
      <c r="U24" s="1049"/>
      <c r="V24" s="1049"/>
      <c r="W24" s="1049"/>
      <c r="X24" s="1049"/>
    </row>
    <row r="25" spans="1:24">
      <c r="A25" s="4160"/>
      <c r="B25" s="1058" t="s">
        <v>157</v>
      </c>
      <c r="C25" s="1031" t="s">
        <v>154</v>
      </c>
      <c r="D25" s="2070"/>
      <c r="E25" s="2070"/>
      <c r="F25" s="2059">
        <f t="shared" si="1"/>
        <v>0</v>
      </c>
      <c r="G25" s="2529" t="s">
        <v>94</v>
      </c>
      <c r="H25" s="3435"/>
      <c r="K25" s="2527"/>
      <c r="L25" s="2528"/>
      <c r="N25" s="1049"/>
      <c r="O25" s="1049"/>
      <c r="P25" s="1060"/>
      <c r="Q25" s="1049"/>
      <c r="R25" s="1049"/>
      <c r="S25" s="1049"/>
      <c r="T25" s="1049"/>
      <c r="U25" s="1049"/>
      <c r="V25" s="1049"/>
      <c r="W25" s="1049"/>
      <c r="X25" s="1049"/>
    </row>
    <row r="26" spans="1:24">
      <c r="A26" s="4160"/>
      <c r="B26" s="1058" t="s">
        <v>157</v>
      </c>
      <c r="C26" s="1031" t="s">
        <v>155</v>
      </c>
      <c r="D26" s="2070"/>
      <c r="E26" s="2070"/>
      <c r="F26" s="2059">
        <f t="shared" si="1"/>
        <v>0</v>
      </c>
      <c r="G26" s="2529" t="s">
        <v>94</v>
      </c>
      <c r="H26" s="3435"/>
      <c r="N26" s="1049"/>
      <c r="O26" s="1049"/>
      <c r="P26" s="1060"/>
      <c r="Q26" s="1049"/>
      <c r="R26" s="1049"/>
      <c r="S26" s="1049"/>
      <c r="T26" s="1049"/>
      <c r="U26" s="1049"/>
      <c r="V26" s="1049"/>
      <c r="W26" s="1049"/>
      <c r="X26" s="1049"/>
    </row>
    <row r="27" spans="1:24">
      <c r="A27" s="4160"/>
      <c r="B27" s="1058" t="s">
        <v>157</v>
      </c>
      <c r="C27" s="1031" t="s">
        <v>156</v>
      </c>
      <c r="D27" s="2070"/>
      <c r="E27" s="2070"/>
      <c r="F27" s="2059">
        <f t="shared" si="1"/>
        <v>0</v>
      </c>
      <c r="G27" s="2529" t="s">
        <v>94</v>
      </c>
      <c r="H27" s="3435"/>
      <c r="N27" s="1049"/>
      <c r="O27" s="1049"/>
      <c r="P27" s="1060"/>
      <c r="Q27" s="1049"/>
      <c r="R27" s="1049"/>
      <c r="S27" s="1049"/>
      <c r="T27" s="1049"/>
      <c r="U27" s="1049"/>
      <c r="V27" s="1049"/>
      <c r="W27" s="1049"/>
      <c r="X27" s="1049"/>
    </row>
    <row r="28" spans="1:24">
      <c r="A28" s="4160"/>
      <c r="B28" s="1058" t="s">
        <v>157</v>
      </c>
      <c r="C28" s="1031" t="s">
        <v>127</v>
      </c>
      <c r="D28" s="2070"/>
      <c r="E28" s="2070"/>
      <c r="F28" s="2059">
        <f t="shared" si="1"/>
        <v>0</v>
      </c>
      <c r="G28" s="2529" t="s">
        <v>94</v>
      </c>
      <c r="H28" s="3435"/>
      <c r="N28" s="1049"/>
      <c r="O28" s="1049"/>
      <c r="P28" s="1060"/>
      <c r="Q28" s="1049"/>
      <c r="R28" s="1049"/>
      <c r="S28" s="1049"/>
      <c r="T28" s="1049"/>
      <c r="U28" s="1049"/>
      <c r="V28" s="1049"/>
      <c r="W28" s="1049"/>
      <c r="X28" s="1049"/>
    </row>
    <row r="29" spans="1:24">
      <c r="A29" s="4160"/>
      <c r="B29" s="1058" t="s">
        <v>157</v>
      </c>
      <c r="C29" s="1059" t="s">
        <v>1601</v>
      </c>
      <c r="D29" s="2059">
        <f>SUM(D24:D28)</f>
        <v>0</v>
      </c>
      <c r="E29" s="2059">
        <f>SUM(E24:E28)</f>
        <v>0</v>
      </c>
      <c r="F29" s="2059">
        <f t="shared" ref="F29:F35" si="2">D29-E29</f>
        <v>0</v>
      </c>
      <c r="G29" s="2529" t="s">
        <v>94</v>
      </c>
      <c r="H29" s="3451">
        <f>SUM(H24:H28)</f>
        <v>0</v>
      </c>
      <c r="N29" s="1049"/>
      <c r="O29" s="1049"/>
      <c r="P29" s="1060"/>
      <c r="Q29" s="1049"/>
      <c r="R29" s="1049"/>
      <c r="S29" s="1049"/>
      <c r="T29" s="1049"/>
      <c r="U29" s="1049"/>
      <c r="V29" s="1049"/>
      <c r="W29" s="1049"/>
      <c r="X29" s="1049"/>
    </row>
    <row r="30" spans="1:24" ht="16.5" customHeight="1">
      <c r="A30" s="4161" t="s">
        <v>81</v>
      </c>
      <c r="B30" s="1031" t="s">
        <v>158</v>
      </c>
      <c r="C30" s="1048" t="s">
        <v>366</v>
      </c>
      <c r="D30" s="2070"/>
      <c r="E30" s="2070"/>
      <c r="F30" s="2059">
        <f t="shared" si="2"/>
        <v>0</v>
      </c>
      <c r="G30" s="2529" t="s">
        <v>2286</v>
      </c>
      <c r="H30" s="2070"/>
      <c r="N30" s="1049"/>
      <c r="O30" s="1049"/>
      <c r="P30" s="1060"/>
      <c r="Q30" s="1049"/>
      <c r="R30" s="1049"/>
      <c r="S30" s="1049"/>
      <c r="T30" s="1049"/>
      <c r="U30" s="1049"/>
      <c r="V30" s="1049"/>
      <c r="W30" s="1049"/>
      <c r="X30" s="1049"/>
    </row>
    <row r="31" spans="1:24" ht="16.5" customHeight="1">
      <c r="A31" s="4161"/>
      <c r="B31" s="1031" t="s">
        <v>158</v>
      </c>
      <c r="C31" s="1048" t="s">
        <v>367</v>
      </c>
      <c r="D31" s="2070"/>
      <c r="E31" s="2070"/>
      <c r="F31" s="2059">
        <f t="shared" si="2"/>
        <v>0</v>
      </c>
      <c r="G31" s="2529" t="s">
        <v>2286</v>
      </c>
      <c r="H31" s="2070"/>
      <c r="N31" s="1049"/>
      <c r="O31" s="1049"/>
      <c r="P31" s="1060"/>
      <c r="Q31" s="1049"/>
      <c r="R31" s="1049"/>
      <c r="S31" s="1049"/>
      <c r="T31" s="1049"/>
      <c r="U31" s="1049"/>
      <c r="V31" s="1049"/>
      <c r="W31" s="1049"/>
      <c r="X31" s="1049"/>
    </row>
    <row r="32" spans="1:24" ht="16.5" customHeight="1">
      <c r="A32" s="4161"/>
      <c r="B32" s="1031" t="s">
        <v>157</v>
      </c>
      <c r="C32" s="1048" t="s">
        <v>366</v>
      </c>
      <c r="D32" s="2070"/>
      <c r="E32" s="2070"/>
      <c r="F32" s="2059">
        <f t="shared" si="2"/>
        <v>0</v>
      </c>
      <c r="G32" s="2529" t="s">
        <v>2286</v>
      </c>
      <c r="H32" s="2070"/>
      <c r="N32" s="1049"/>
      <c r="O32" s="1049"/>
      <c r="P32" s="1060"/>
      <c r="Q32" s="1049"/>
      <c r="R32" s="1049"/>
      <c r="S32" s="1049"/>
      <c r="T32" s="1049"/>
      <c r="U32" s="1049"/>
      <c r="V32" s="1049"/>
      <c r="W32" s="1049"/>
      <c r="X32" s="1049"/>
    </row>
    <row r="33" spans="1:24" ht="16.5" customHeight="1">
      <c r="A33" s="4161"/>
      <c r="B33" s="1031" t="s">
        <v>157</v>
      </c>
      <c r="C33" s="1048" t="s">
        <v>367</v>
      </c>
      <c r="D33" s="2070"/>
      <c r="E33" s="2070"/>
      <c r="F33" s="2059">
        <f t="shared" si="2"/>
        <v>0</v>
      </c>
      <c r="G33" s="2529" t="s">
        <v>2286</v>
      </c>
      <c r="H33" s="2070"/>
      <c r="N33" s="1049"/>
      <c r="O33" s="1049"/>
      <c r="P33" s="1060"/>
      <c r="Q33" s="1049"/>
      <c r="R33" s="1049"/>
      <c r="S33" s="1049"/>
      <c r="T33" s="1049"/>
      <c r="U33" s="1049"/>
      <c r="V33" s="1049"/>
      <c r="W33" s="1049"/>
      <c r="X33" s="1049"/>
    </row>
    <row r="34" spans="1:24" ht="16.5" customHeight="1">
      <c r="A34" s="4161" t="s">
        <v>84</v>
      </c>
      <c r="B34" s="1061" t="s">
        <v>159</v>
      </c>
      <c r="C34" s="1031" t="s">
        <v>2163</v>
      </c>
      <c r="D34" s="2059">
        <f>D13+D19+D30+D31</f>
        <v>0</v>
      </c>
      <c r="E34" s="2059">
        <f>E13+E19+E30+E31</f>
        <v>0</v>
      </c>
      <c r="F34" s="2059">
        <f t="shared" si="2"/>
        <v>0</v>
      </c>
      <c r="G34" s="2537"/>
      <c r="H34" s="2537"/>
      <c r="N34" s="1049"/>
      <c r="O34" s="1049"/>
      <c r="P34" s="1060"/>
      <c r="Q34" s="1049"/>
      <c r="R34" s="1049"/>
      <c r="S34" s="1049"/>
      <c r="T34" s="1049"/>
      <c r="U34" s="1049"/>
      <c r="V34" s="1049"/>
      <c r="W34" s="1049"/>
      <c r="X34" s="1049"/>
    </row>
    <row r="35" spans="1:24" ht="16.5" customHeight="1">
      <c r="A35" s="4161"/>
      <c r="B35" s="1061" t="s">
        <v>159</v>
      </c>
      <c r="C35" s="1031" t="s">
        <v>2164</v>
      </c>
      <c r="D35" s="2059">
        <f>D23+D29+D32+D33</f>
        <v>0</v>
      </c>
      <c r="E35" s="2059">
        <f>E23+E29+E32+E33</f>
        <v>0</v>
      </c>
      <c r="F35" s="2059">
        <f t="shared" si="2"/>
        <v>0</v>
      </c>
      <c r="G35" s="2537"/>
      <c r="H35" s="2537"/>
      <c r="N35" s="1049"/>
      <c r="O35" s="1049"/>
      <c r="P35" s="1060"/>
      <c r="Q35" s="1049"/>
      <c r="R35" s="1049"/>
      <c r="S35" s="1049"/>
      <c r="T35" s="1049"/>
      <c r="U35" s="1049"/>
      <c r="V35" s="1049"/>
      <c r="W35" s="1049"/>
      <c r="X35" s="1049"/>
    </row>
    <row r="36" spans="1:24" ht="27.75" customHeight="1">
      <c r="A36" s="4161"/>
      <c r="B36" s="1062" t="s">
        <v>159</v>
      </c>
      <c r="C36" s="2066" t="s">
        <v>1815</v>
      </c>
      <c r="D36" s="2547">
        <f>SUM(D34:D35)</f>
        <v>0</v>
      </c>
      <c r="E36" s="2059">
        <f>SUM(E34:E35)</f>
        <v>0</v>
      </c>
      <c r="F36" s="2059">
        <f>SUM(F34:F35)</f>
        <v>0</v>
      </c>
      <c r="G36" s="2537"/>
      <c r="H36" s="2059">
        <f>SUM(H13,H19,H23,H29)</f>
        <v>0</v>
      </c>
      <c r="N36" s="1049"/>
      <c r="O36" s="1049"/>
      <c r="P36" s="1060"/>
      <c r="Q36" s="1049"/>
      <c r="R36" s="1049"/>
      <c r="S36" s="1049"/>
      <c r="T36" s="1049"/>
      <c r="U36" s="1049"/>
      <c r="V36" s="1049"/>
      <c r="W36" s="1049"/>
      <c r="X36" s="1049"/>
    </row>
    <row r="37" spans="1:24" s="1067" customFormat="1" ht="35.25" customHeight="1">
      <c r="A37" s="1063"/>
      <c r="B37" s="1064"/>
      <c r="C37" s="1060"/>
      <c r="D37" s="1060"/>
      <c r="E37" s="1060"/>
      <c r="F37" s="1060"/>
      <c r="G37" s="1060"/>
      <c r="H37" s="1060"/>
      <c r="I37" s="1060"/>
      <c r="J37" s="1060"/>
      <c r="K37" s="1060"/>
      <c r="L37" s="1060"/>
      <c r="M37" s="1060"/>
      <c r="N37" s="1060"/>
      <c r="O37" s="1060"/>
      <c r="P37" s="1060"/>
      <c r="Q37" s="1065"/>
      <c r="R37" s="1066"/>
      <c r="S37" s="1066"/>
      <c r="T37" s="1066"/>
    </row>
    <row r="38" spans="1:24" s="1067" customFormat="1">
      <c r="A38" s="1068" t="s">
        <v>160</v>
      </c>
      <c r="B38" s="1060"/>
      <c r="C38" s="1060"/>
      <c r="D38" s="1060"/>
      <c r="E38" s="1060"/>
      <c r="F38" s="1060"/>
      <c r="G38" s="1060"/>
      <c r="H38" s="1060"/>
      <c r="I38" s="1060"/>
      <c r="J38" s="1060"/>
      <c r="K38" s="1060"/>
      <c r="L38" s="1060"/>
      <c r="M38" s="1060"/>
      <c r="N38" s="1060"/>
      <c r="O38" s="1060"/>
      <c r="P38" s="1060"/>
      <c r="Q38" s="1065"/>
      <c r="R38" s="1066"/>
      <c r="S38" s="1066"/>
      <c r="T38" s="1066"/>
    </row>
    <row r="39" spans="1:24" s="1067" customFormat="1" ht="30" customHeight="1">
      <c r="B39" s="1060"/>
      <c r="C39" s="1060"/>
      <c r="D39" s="1069"/>
      <c r="E39" s="4149" t="s">
        <v>1591</v>
      </c>
      <c r="F39" s="4150"/>
      <c r="G39" s="4150"/>
      <c r="H39" s="4150"/>
      <c r="I39" s="4151"/>
      <c r="J39" s="4149" t="s">
        <v>1592</v>
      </c>
      <c r="K39" s="4150"/>
      <c r="L39" s="4150"/>
      <c r="M39" s="4150"/>
      <c r="N39" s="4151"/>
      <c r="O39" s="4149" t="s">
        <v>135</v>
      </c>
      <c r="P39" s="4150"/>
      <c r="Q39" s="4150"/>
      <c r="R39" s="4150"/>
      <c r="S39" s="4151"/>
      <c r="T39" s="4152" t="s">
        <v>161</v>
      </c>
      <c r="U39" s="4152"/>
      <c r="V39" s="4152"/>
      <c r="W39" s="4152"/>
      <c r="X39" s="2140"/>
    </row>
    <row r="40" spans="1:24" ht="30" customHeight="1">
      <c r="A40" s="1039"/>
      <c r="E40" s="4144" t="s">
        <v>80</v>
      </c>
      <c r="F40" s="4146"/>
      <c r="G40" s="4144" t="s">
        <v>162</v>
      </c>
      <c r="H40" s="4146"/>
      <c r="I40" s="4153" t="s">
        <v>2283</v>
      </c>
      <c r="J40" s="4144" t="s">
        <v>80</v>
      </c>
      <c r="K40" s="4146"/>
      <c r="L40" s="4144" t="s">
        <v>162</v>
      </c>
      <c r="M40" s="4146"/>
      <c r="N40" s="4153" t="s">
        <v>2287</v>
      </c>
      <c r="O40" s="4144" t="s">
        <v>80</v>
      </c>
      <c r="P40" s="4146"/>
      <c r="Q40" s="4144" t="s">
        <v>162</v>
      </c>
      <c r="R40" s="4146"/>
      <c r="S40" s="4153" t="s">
        <v>2284</v>
      </c>
      <c r="T40" s="4144" t="s">
        <v>163</v>
      </c>
      <c r="U40" s="4146"/>
      <c r="V40" s="4153" t="s">
        <v>164</v>
      </c>
      <c r="W40" s="4153" t="s">
        <v>2298</v>
      </c>
      <c r="X40" s="1075"/>
    </row>
    <row r="41" spans="1:24" ht="40.5" customHeight="1">
      <c r="A41" s="2069" t="s">
        <v>2307</v>
      </c>
      <c r="B41" s="1047" t="s">
        <v>143</v>
      </c>
      <c r="C41" s="2115" t="s">
        <v>165</v>
      </c>
      <c r="D41" s="2115" t="s">
        <v>166</v>
      </c>
      <c r="E41" s="1070" t="s">
        <v>167</v>
      </c>
      <c r="F41" s="1070" t="s">
        <v>168</v>
      </c>
      <c r="G41" s="1070" t="s">
        <v>369</v>
      </c>
      <c r="H41" s="1071" t="s">
        <v>370</v>
      </c>
      <c r="I41" s="4154"/>
      <c r="J41" s="1070" t="s">
        <v>167</v>
      </c>
      <c r="K41" s="1070" t="s">
        <v>168</v>
      </c>
      <c r="L41" s="1070" t="s">
        <v>369</v>
      </c>
      <c r="M41" s="1071" t="s">
        <v>370</v>
      </c>
      <c r="N41" s="4154"/>
      <c r="O41" s="1070" t="s">
        <v>167</v>
      </c>
      <c r="P41" s="1070" t="s">
        <v>168</v>
      </c>
      <c r="Q41" s="1070" t="s">
        <v>369</v>
      </c>
      <c r="R41" s="1071" t="s">
        <v>370</v>
      </c>
      <c r="S41" s="4154"/>
      <c r="T41" s="1072" t="s">
        <v>167</v>
      </c>
      <c r="U41" s="1072" t="s">
        <v>168</v>
      </c>
      <c r="V41" s="4154"/>
      <c r="W41" s="4154"/>
      <c r="X41" s="1075"/>
    </row>
    <row r="42" spans="1:24">
      <c r="A42" s="2070" t="s">
        <v>2901</v>
      </c>
      <c r="B42" s="2070" t="s">
        <v>169</v>
      </c>
      <c r="C42" s="2070" t="s">
        <v>169</v>
      </c>
      <c r="D42" s="2070" t="s">
        <v>169</v>
      </c>
      <c r="E42" s="2070"/>
      <c r="F42" s="2070"/>
      <c r="G42" s="2070"/>
      <c r="H42" s="2070"/>
      <c r="I42" s="2059">
        <f t="shared" ref="I42:I51" si="3">SUM(E42:H42)</f>
        <v>0</v>
      </c>
      <c r="J42" s="2070"/>
      <c r="K42" s="2070"/>
      <c r="L42" s="2070"/>
      <c r="M42" s="2070"/>
      <c r="N42" s="2059">
        <f t="shared" ref="N42:N51" si="4">SUM(J42:M42)</f>
        <v>0</v>
      </c>
      <c r="O42" s="2059">
        <f t="shared" ref="O42:O51" si="5">+E42-J42</f>
        <v>0</v>
      </c>
      <c r="P42" s="2059">
        <f t="shared" ref="P42:P51" si="6">+F42-K42</f>
        <v>0</v>
      </c>
      <c r="Q42" s="2059">
        <f t="shared" ref="Q42:Q51" si="7">+G42-L42</f>
        <v>0</v>
      </c>
      <c r="R42" s="2059">
        <f t="shared" ref="R42:R51" si="8">+H42-M42</f>
        <v>0</v>
      </c>
      <c r="S42" s="2059">
        <f t="shared" ref="S42:S51" si="9">SUM(O42:R42)</f>
        <v>0</v>
      </c>
      <c r="T42" s="3435"/>
      <c r="U42" s="3435"/>
      <c r="V42" s="2070" t="s">
        <v>169</v>
      </c>
      <c r="W42" s="3435"/>
      <c r="X42" s="1075"/>
    </row>
    <row r="43" spans="1:24">
      <c r="A43" s="2070" t="s">
        <v>2892</v>
      </c>
      <c r="B43" s="2070" t="s">
        <v>169</v>
      </c>
      <c r="C43" s="2070" t="s">
        <v>169</v>
      </c>
      <c r="D43" s="2070" t="s">
        <v>169</v>
      </c>
      <c r="E43" s="2070"/>
      <c r="F43" s="2070"/>
      <c r="G43" s="2070"/>
      <c r="H43" s="2070"/>
      <c r="I43" s="2059">
        <f t="shared" si="3"/>
        <v>0</v>
      </c>
      <c r="J43" s="2070"/>
      <c r="K43" s="2070"/>
      <c r="L43" s="2070"/>
      <c r="M43" s="2070"/>
      <c r="N43" s="2059">
        <f t="shared" si="4"/>
        <v>0</v>
      </c>
      <c r="O43" s="2059">
        <f t="shared" si="5"/>
        <v>0</v>
      </c>
      <c r="P43" s="2059">
        <f t="shared" si="6"/>
        <v>0</v>
      </c>
      <c r="Q43" s="2059">
        <f t="shared" si="7"/>
        <v>0</v>
      </c>
      <c r="R43" s="2059">
        <f t="shared" si="8"/>
        <v>0</v>
      </c>
      <c r="S43" s="2059">
        <f t="shared" si="9"/>
        <v>0</v>
      </c>
      <c r="T43" s="3435"/>
      <c r="U43" s="3435"/>
      <c r="V43" s="2070" t="s">
        <v>169</v>
      </c>
      <c r="W43" s="3435"/>
      <c r="X43" s="1075"/>
    </row>
    <row r="44" spans="1:24">
      <c r="A44" s="2070" t="s">
        <v>2893</v>
      </c>
      <c r="B44" s="2070" t="s">
        <v>169</v>
      </c>
      <c r="C44" s="2070" t="s">
        <v>169</v>
      </c>
      <c r="D44" s="2070" t="s">
        <v>169</v>
      </c>
      <c r="E44" s="2070"/>
      <c r="F44" s="2070"/>
      <c r="G44" s="2070"/>
      <c r="H44" s="2070"/>
      <c r="I44" s="2059">
        <f t="shared" si="3"/>
        <v>0</v>
      </c>
      <c r="J44" s="2070"/>
      <c r="K44" s="2070"/>
      <c r="L44" s="2070"/>
      <c r="M44" s="2070"/>
      <c r="N44" s="2059">
        <f t="shared" si="4"/>
        <v>0</v>
      </c>
      <c r="O44" s="2059">
        <f t="shared" si="5"/>
        <v>0</v>
      </c>
      <c r="P44" s="2059">
        <f t="shared" si="6"/>
        <v>0</v>
      </c>
      <c r="Q44" s="2059">
        <f t="shared" si="7"/>
        <v>0</v>
      </c>
      <c r="R44" s="2059">
        <f t="shared" si="8"/>
        <v>0</v>
      </c>
      <c r="S44" s="2059">
        <f t="shared" si="9"/>
        <v>0</v>
      </c>
      <c r="T44" s="3435"/>
      <c r="U44" s="3435"/>
      <c r="V44" s="2070" t="s">
        <v>169</v>
      </c>
      <c r="W44" s="3435"/>
      <c r="X44" s="1075"/>
    </row>
    <row r="45" spans="1:24">
      <c r="A45" s="2070" t="s">
        <v>2894</v>
      </c>
      <c r="B45" s="2070" t="s">
        <v>169</v>
      </c>
      <c r="C45" s="2070" t="s">
        <v>169</v>
      </c>
      <c r="D45" s="2070" t="s">
        <v>169</v>
      </c>
      <c r="E45" s="2070"/>
      <c r="F45" s="2070"/>
      <c r="G45" s="2070"/>
      <c r="H45" s="2070"/>
      <c r="I45" s="2059">
        <f t="shared" si="3"/>
        <v>0</v>
      </c>
      <c r="J45" s="2070"/>
      <c r="K45" s="2070"/>
      <c r="L45" s="2070"/>
      <c r="M45" s="2070"/>
      <c r="N45" s="2059">
        <f t="shared" si="4"/>
        <v>0</v>
      </c>
      <c r="O45" s="2059">
        <f t="shared" si="5"/>
        <v>0</v>
      </c>
      <c r="P45" s="2059">
        <f t="shared" si="6"/>
        <v>0</v>
      </c>
      <c r="Q45" s="2059">
        <f t="shared" si="7"/>
        <v>0</v>
      </c>
      <c r="R45" s="2059">
        <f t="shared" si="8"/>
        <v>0</v>
      </c>
      <c r="S45" s="2059">
        <f t="shared" si="9"/>
        <v>0</v>
      </c>
      <c r="T45" s="3435"/>
      <c r="U45" s="3435"/>
      <c r="V45" s="2070" t="s">
        <v>169</v>
      </c>
      <c r="W45" s="3435"/>
      <c r="X45" s="1075"/>
    </row>
    <row r="46" spans="1:24">
      <c r="A46" s="2070" t="s">
        <v>2895</v>
      </c>
      <c r="B46" s="2070" t="s">
        <v>169</v>
      </c>
      <c r="C46" s="2070" t="s">
        <v>169</v>
      </c>
      <c r="D46" s="2070" t="s">
        <v>169</v>
      </c>
      <c r="E46" s="2070"/>
      <c r="F46" s="2070"/>
      <c r="G46" s="2070"/>
      <c r="H46" s="2070"/>
      <c r="I46" s="2059">
        <f t="shared" si="3"/>
        <v>0</v>
      </c>
      <c r="J46" s="2070"/>
      <c r="K46" s="2070"/>
      <c r="L46" s="2070"/>
      <c r="M46" s="2070"/>
      <c r="N46" s="2059">
        <f t="shared" si="4"/>
        <v>0</v>
      </c>
      <c r="O46" s="2059">
        <f t="shared" si="5"/>
        <v>0</v>
      </c>
      <c r="P46" s="2059">
        <f t="shared" si="6"/>
        <v>0</v>
      </c>
      <c r="Q46" s="2059">
        <f t="shared" si="7"/>
        <v>0</v>
      </c>
      <c r="R46" s="2059">
        <f t="shared" si="8"/>
        <v>0</v>
      </c>
      <c r="S46" s="2059">
        <f t="shared" si="9"/>
        <v>0</v>
      </c>
      <c r="T46" s="3435"/>
      <c r="U46" s="3435"/>
      <c r="V46" s="2070" t="s">
        <v>169</v>
      </c>
      <c r="W46" s="3435"/>
      <c r="X46" s="1075"/>
    </row>
    <row r="47" spans="1:24">
      <c r="A47" s="2070" t="s">
        <v>2896</v>
      </c>
      <c r="B47" s="2070" t="s">
        <v>169</v>
      </c>
      <c r="C47" s="2070" t="s">
        <v>169</v>
      </c>
      <c r="D47" s="2070" t="s">
        <v>169</v>
      </c>
      <c r="E47" s="2070"/>
      <c r="F47" s="2070"/>
      <c r="G47" s="2070"/>
      <c r="H47" s="2070"/>
      <c r="I47" s="2059">
        <f t="shared" si="3"/>
        <v>0</v>
      </c>
      <c r="J47" s="2070"/>
      <c r="K47" s="2070"/>
      <c r="L47" s="2070"/>
      <c r="M47" s="2070"/>
      <c r="N47" s="2059">
        <f t="shared" si="4"/>
        <v>0</v>
      </c>
      <c r="O47" s="2059">
        <f t="shared" si="5"/>
        <v>0</v>
      </c>
      <c r="P47" s="2059">
        <f t="shared" si="6"/>
        <v>0</v>
      </c>
      <c r="Q47" s="2059">
        <f t="shared" si="7"/>
        <v>0</v>
      </c>
      <c r="R47" s="2059">
        <f t="shared" si="8"/>
        <v>0</v>
      </c>
      <c r="S47" s="2059">
        <f t="shared" si="9"/>
        <v>0</v>
      </c>
      <c r="T47" s="3435"/>
      <c r="U47" s="3435"/>
      <c r="V47" s="2070" t="s">
        <v>169</v>
      </c>
      <c r="W47" s="3435"/>
      <c r="X47" s="1075"/>
    </row>
    <row r="48" spans="1:24">
      <c r="A48" s="2070" t="s">
        <v>2897</v>
      </c>
      <c r="B48" s="2070" t="s">
        <v>169</v>
      </c>
      <c r="C48" s="2070" t="s">
        <v>169</v>
      </c>
      <c r="D48" s="2070" t="s">
        <v>169</v>
      </c>
      <c r="E48" s="2070"/>
      <c r="F48" s="2070"/>
      <c r="G48" s="2070"/>
      <c r="H48" s="2070"/>
      <c r="I48" s="2059">
        <f t="shared" si="3"/>
        <v>0</v>
      </c>
      <c r="J48" s="2070"/>
      <c r="K48" s="2070"/>
      <c r="L48" s="2070"/>
      <c r="M48" s="2070"/>
      <c r="N48" s="2059">
        <f t="shared" si="4"/>
        <v>0</v>
      </c>
      <c r="O48" s="2059">
        <f t="shared" si="5"/>
        <v>0</v>
      </c>
      <c r="P48" s="2059">
        <f t="shared" si="6"/>
        <v>0</v>
      </c>
      <c r="Q48" s="2059">
        <f t="shared" si="7"/>
        <v>0</v>
      </c>
      <c r="R48" s="2059">
        <f t="shared" si="8"/>
        <v>0</v>
      </c>
      <c r="S48" s="2059">
        <f t="shared" si="9"/>
        <v>0</v>
      </c>
      <c r="T48" s="3435"/>
      <c r="U48" s="3435"/>
      <c r="V48" s="2070" t="s">
        <v>169</v>
      </c>
      <c r="W48" s="3435"/>
      <c r="X48" s="1075"/>
    </row>
    <row r="49" spans="1:24">
      <c r="A49" s="2070" t="s">
        <v>2898</v>
      </c>
      <c r="B49" s="2070" t="s">
        <v>169</v>
      </c>
      <c r="C49" s="2070" t="s">
        <v>169</v>
      </c>
      <c r="D49" s="2070" t="s">
        <v>169</v>
      </c>
      <c r="E49" s="2070"/>
      <c r="F49" s="2070"/>
      <c r="G49" s="2070"/>
      <c r="H49" s="2070"/>
      <c r="I49" s="2059">
        <f t="shared" si="3"/>
        <v>0</v>
      </c>
      <c r="J49" s="2070"/>
      <c r="K49" s="2070"/>
      <c r="L49" s="2070"/>
      <c r="M49" s="2070"/>
      <c r="N49" s="2059">
        <f t="shared" si="4"/>
        <v>0</v>
      </c>
      <c r="O49" s="2059">
        <f t="shared" si="5"/>
        <v>0</v>
      </c>
      <c r="P49" s="2059">
        <f t="shared" si="6"/>
        <v>0</v>
      </c>
      <c r="Q49" s="2059">
        <f t="shared" si="7"/>
        <v>0</v>
      </c>
      <c r="R49" s="2059">
        <f t="shared" si="8"/>
        <v>0</v>
      </c>
      <c r="S49" s="2059">
        <f t="shared" si="9"/>
        <v>0</v>
      </c>
      <c r="T49" s="3435"/>
      <c r="U49" s="3435"/>
      <c r="V49" s="2070" t="s">
        <v>169</v>
      </c>
      <c r="W49" s="3435"/>
      <c r="X49" s="1075"/>
    </row>
    <row r="50" spans="1:24">
      <c r="A50" s="2070" t="s">
        <v>2899</v>
      </c>
      <c r="B50" s="2070" t="s">
        <v>169</v>
      </c>
      <c r="C50" s="2070" t="s">
        <v>169</v>
      </c>
      <c r="D50" s="2070" t="s">
        <v>169</v>
      </c>
      <c r="E50" s="2070"/>
      <c r="F50" s="2070"/>
      <c r="G50" s="2070"/>
      <c r="H50" s="2070"/>
      <c r="I50" s="2059">
        <f t="shared" si="3"/>
        <v>0</v>
      </c>
      <c r="J50" s="2070"/>
      <c r="K50" s="2070"/>
      <c r="L50" s="2070"/>
      <c r="M50" s="2070"/>
      <c r="N50" s="2059">
        <f t="shared" si="4"/>
        <v>0</v>
      </c>
      <c r="O50" s="2059">
        <f t="shared" si="5"/>
        <v>0</v>
      </c>
      <c r="P50" s="2059">
        <f t="shared" si="6"/>
        <v>0</v>
      </c>
      <c r="Q50" s="2059">
        <f t="shared" si="7"/>
        <v>0</v>
      </c>
      <c r="R50" s="2059">
        <f t="shared" si="8"/>
        <v>0</v>
      </c>
      <c r="S50" s="2059">
        <f t="shared" si="9"/>
        <v>0</v>
      </c>
      <c r="T50" s="3435"/>
      <c r="U50" s="3435"/>
      <c r="V50" s="2070" t="s">
        <v>169</v>
      </c>
      <c r="W50" s="3435"/>
      <c r="X50" s="1075"/>
    </row>
    <row r="51" spans="1:24">
      <c r="A51" s="2070" t="s">
        <v>2902</v>
      </c>
      <c r="B51" s="2070" t="s">
        <v>169</v>
      </c>
      <c r="C51" s="2070" t="s">
        <v>169</v>
      </c>
      <c r="D51" s="2070" t="s">
        <v>169</v>
      </c>
      <c r="E51" s="2070"/>
      <c r="F51" s="2070"/>
      <c r="G51" s="2070"/>
      <c r="H51" s="2070"/>
      <c r="I51" s="2059">
        <f t="shared" si="3"/>
        <v>0</v>
      </c>
      <c r="J51" s="2070"/>
      <c r="K51" s="2070"/>
      <c r="L51" s="2070"/>
      <c r="M51" s="2070"/>
      <c r="N51" s="2059">
        <f t="shared" si="4"/>
        <v>0</v>
      </c>
      <c r="O51" s="2059">
        <f t="shared" si="5"/>
        <v>0</v>
      </c>
      <c r="P51" s="2059">
        <f t="shared" si="6"/>
        <v>0</v>
      </c>
      <c r="Q51" s="2059">
        <f t="shared" si="7"/>
        <v>0</v>
      </c>
      <c r="R51" s="2059">
        <f t="shared" si="8"/>
        <v>0</v>
      </c>
      <c r="S51" s="2059">
        <f t="shared" si="9"/>
        <v>0</v>
      </c>
      <c r="T51" s="3435"/>
      <c r="U51" s="3435"/>
      <c r="V51" s="2070" t="s">
        <v>169</v>
      </c>
      <c r="W51" s="3435"/>
      <c r="X51" s="1075"/>
    </row>
    <row r="52" spans="1:24">
      <c r="A52" s="716" t="s">
        <v>159</v>
      </c>
      <c r="B52" s="2211"/>
      <c r="C52" s="2211"/>
      <c r="D52" s="2211"/>
      <c r="E52" s="717">
        <f>SUM(E42:E51)</f>
        <v>0</v>
      </c>
      <c r="F52" s="717">
        <f t="shared" ref="F52:M52" si="10">SUM(F42:F51)</f>
        <v>0</v>
      </c>
      <c r="G52" s="717">
        <f t="shared" si="10"/>
        <v>0</v>
      </c>
      <c r="H52" s="717">
        <f t="shared" si="10"/>
        <v>0</v>
      </c>
      <c r="I52" s="717">
        <f>SUM(I42:I51)</f>
        <v>0</v>
      </c>
      <c r="J52" s="717">
        <f t="shared" si="10"/>
        <v>0</v>
      </c>
      <c r="K52" s="717">
        <f t="shared" si="10"/>
        <v>0</v>
      </c>
      <c r="L52" s="717">
        <f t="shared" si="10"/>
        <v>0</v>
      </c>
      <c r="M52" s="717">
        <f t="shared" si="10"/>
        <v>0</v>
      </c>
      <c r="N52" s="717">
        <f t="shared" ref="N52:W52" si="11">SUM(N42:N51)</f>
        <v>0</v>
      </c>
      <c r="O52" s="717">
        <f t="shared" si="11"/>
        <v>0</v>
      </c>
      <c r="P52" s="717">
        <f t="shared" si="11"/>
        <v>0</v>
      </c>
      <c r="Q52" s="717">
        <f t="shared" si="11"/>
        <v>0</v>
      </c>
      <c r="R52" s="717">
        <f t="shared" si="11"/>
        <v>0</v>
      </c>
      <c r="S52" s="717">
        <f t="shared" si="11"/>
        <v>0</v>
      </c>
      <c r="T52" s="3436">
        <f t="shared" si="11"/>
        <v>0</v>
      </c>
      <c r="U52" s="3436">
        <f t="shared" si="11"/>
        <v>0</v>
      </c>
      <c r="V52" s="2211"/>
      <c r="W52" s="3436">
        <f t="shared" si="11"/>
        <v>0</v>
      </c>
      <c r="X52" s="1075"/>
    </row>
  </sheetData>
  <mergeCells count="21">
    <mergeCell ref="E40:F40"/>
    <mergeCell ref="Q40:R40"/>
    <mergeCell ref="T39:W39"/>
    <mergeCell ref="W40:W41"/>
    <mergeCell ref="A8:C8"/>
    <mergeCell ref="G8:H8"/>
    <mergeCell ref="A10:A29"/>
    <mergeCell ref="A30:A33"/>
    <mergeCell ref="A34:A36"/>
    <mergeCell ref="T40:U40"/>
    <mergeCell ref="I40:I41"/>
    <mergeCell ref="N40:N41"/>
    <mergeCell ref="S40:S41"/>
    <mergeCell ref="V40:V41"/>
    <mergeCell ref="E39:I39"/>
    <mergeCell ref="J39:N39"/>
    <mergeCell ref="O39:S39"/>
    <mergeCell ref="G40:H40"/>
    <mergeCell ref="J40:K40"/>
    <mergeCell ref="L40:M40"/>
    <mergeCell ref="O40:P40"/>
  </mergeCells>
  <dataValidations count="1">
    <dataValidation type="list" allowBlank="1" showInputMessage="1" showErrorMessage="1" sqref="A1">
      <formula1>A796:A801</formula1>
    </dataValidation>
  </dataValidations>
  <pageMargins left="0.70866141732283472" right="0.70866141732283472" top="0.74803149606299213" bottom="0.74803149606299213" header="0.31496062992125984" footer="0.31496062992125984"/>
  <pageSetup paperSize="8" scale="51"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I24"/>
  <sheetViews>
    <sheetView workbookViewId="0"/>
  </sheetViews>
  <sheetFormatPr defaultRowHeight="14.25"/>
  <cols>
    <col min="1" max="1" width="12.28515625" style="1042" customWidth="1"/>
    <col min="2" max="2" width="14.7109375" style="1042" customWidth="1"/>
    <col min="3" max="3" width="29.42578125" style="1039" customWidth="1"/>
    <col min="4" max="5" width="14.7109375" style="1039" customWidth="1"/>
    <col min="6" max="8" width="15.7109375" style="1039" customWidth="1"/>
    <col min="9" max="9" width="18.42578125" style="1039" customWidth="1"/>
    <col min="10" max="10" width="9.140625" style="1039"/>
    <col min="11" max="11" width="12.140625" style="1039" customWidth="1"/>
    <col min="12" max="12" width="31.28515625" style="1039" customWidth="1"/>
    <col min="13" max="13" width="8.42578125" style="1039" bestFit="1" customWidth="1"/>
    <col min="14" max="14" width="8.5703125" style="1039" bestFit="1" customWidth="1"/>
    <col min="15" max="219" width="9.140625" style="1039"/>
    <col min="220" max="220" width="4.28515625" style="1039" customWidth="1"/>
    <col min="221" max="221" width="59.85546875" style="1039" customWidth="1"/>
    <col min="222" max="222" width="7.5703125" style="1039" customWidth="1"/>
    <col min="223" max="223" width="16" style="1039" customWidth="1"/>
    <col min="224" max="224" width="14.28515625" style="1039" customWidth="1"/>
    <col min="225" max="225" width="12.140625" style="1039" customWidth="1"/>
    <col min="226" max="226" width="13.7109375" style="1039" customWidth="1"/>
    <col min="227" max="227" width="13.42578125" style="1039" customWidth="1"/>
    <col min="228" max="228" width="9.140625" style="1039"/>
    <col min="229" max="229" width="26.28515625" style="1039" customWidth="1"/>
    <col min="230" max="230" width="9.140625" style="1039"/>
    <col min="231" max="231" width="13" style="1039" customWidth="1"/>
    <col min="232" max="232" width="13.140625" style="1039" customWidth="1"/>
    <col min="233" max="233" width="18.42578125" style="1039" customWidth="1"/>
    <col min="234" max="475" width="9.140625" style="1039"/>
    <col min="476" max="476" width="4.28515625" style="1039" customWidth="1"/>
    <col min="477" max="477" width="59.85546875" style="1039" customWidth="1"/>
    <col min="478" max="478" width="7.5703125" style="1039" customWidth="1"/>
    <col min="479" max="479" width="16" style="1039" customWidth="1"/>
    <col min="480" max="480" width="14.28515625" style="1039" customWidth="1"/>
    <col min="481" max="481" width="12.140625" style="1039" customWidth="1"/>
    <col min="482" max="482" width="13.7109375" style="1039" customWidth="1"/>
    <col min="483" max="483" width="13.42578125" style="1039" customWidth="1"/>
    <col min="484" max="484" width="9.140625" style="1039"/>
    <col min="485" max="485" width="26.28515625" style="1039" customWidth="1"/>
    <col min="486" max="486" width="9.140625" style="1039"/>
    <col min="487" max="487" width="13" style="1039" customWidth="1"/>
    <col min="488" max="488" width="13.140625" style="1039" customWidth="1"/>
    <col min="489" max="489" width="18.42578125" style="1039" customWidth="1"/>
    <col min="490" max="731" width="9.140625" style="1039"/>
    <col min="732" max="732" width="4.28515625" style="1039" customWidth="1"/>
    <col min="733" max="733" width="59.85546875" style="1039" customWidth="1"/>
    <col min="734" max="734" width="7.5703125" style="1039" customWidth="1"/>
    <col min="735" max="735" width="16" style="1039" customWidth="1"/>
    <col min="736" max="736" width="14.28515625" style="1039" customWidth="1"/>
    <col min="737" max="737" width="12.140625" style="1039" customWidth="1"/>
    <col min="738" max="738" width="13.7109375" style="1039" customWidth="1"/>
    <col min="739" max="739" width="13.42578125" style="1039" customWidth="1"/>
    <col min="740" max="740" width="9.140625" style="1039"/>
    <col min="741" max="741" width="26.28515625" style="1039" customWidth="1"/>
    <col min="742" max="742" width="9.140625" style="1039"/>
    <col min="743" max="743" width="13" style="1039" customWidth="1"/>
    <col min="744" max="744" width="13.140625" style="1039" customWidth="1"/>
    <col min="745" max="745" width="18.42578125" style="1039" customWidth="1"/>
    <col min="746" max="987" width="9.140625" style="1039"/>
    <col min="988" max="988" width="4.28515625" style="1039" customWidth="1"/>
    <col min="989" max="989" width="59.85546875" style="1039" customWidth="1"/>
    <col min="990" max="990" width="7.5703125" style="1039" customWidth="1"/>
    <col min="991" max="991" width="16" style="1039" customWidth="1"/>
    <col min="992" max="992" width="14.28515625" style="1039" customWidth="1"/>
    <col min="993" max="993" width="12.140625" style="1039" customWidth="1"/>
    <col min="994" max="994" width="13.7109375" style="1039" customWidth="1"/>
    <col min="995" max="995" width="13.42578125" style="1039" customWidth="1"/>
    <col min="996" max="996" width="9.140625" style="1039"/>
    <col min="997" max="997" width="26.28515625" style="1039" customWidth="1"/>
    <col min="998" max="998" width="9.140625" style="1039"/>
    <col min="999" max="999" width="13" style="1039" customWidth="1"/>
    <col min="1000" max="1000" width="13.140625" style="1039" customWidth="1"/>
    <col min="1001" max="1001" width="18.42578125" style="1039" customWidth="1"/>
    <col min="1002" max="1243" width="9.140625" style="1039"/>
    <col min="1244" max="1244" width="4.28515625" style="1039" customWidth="1"/>
    <col min="1245" max="1245" width="59.85546875" style="1039" customWidth="1"/>
    <col min="1246" max="1246" width="7.5703125" style="1039" customWidth="1"/>
    <col min="1247" max="1247" width="16" style="1039" customWidth="1"/>
    <col min="1248" max="1248" width="14.28515625" style="1039" customWidth="1"/>
    <col min="1249" max="1249" width="12.140625" style="1039" customWidth="1"/>
    <col min="1250" max="1250" width="13.7109375" style="1039" customWidth="1"/>
    <col min="1251" max="1251" width="13.42578125" style="1039" customWidth="1"/>
    <col min="1252" max="1252" width="9.140625" style="1039"/>
    <col min="1253" max="1253" width="26.28515625" style="1039" customWidth="1"/>
    <col min="1254" max="1254" width="9.140625" style="1039"/>
    <col min="1255" max="1255" width="13" style="1039" customWidth="1"/>
    <col min="1256" max="1256" width="13.140625" style="1039" customWidth="1"/>
    <col min="1257" max="1257" width="18.42578125" style="1039" customWidth="1"/>
    <col min="1258" max="1499" width="9.140625" style="1039"/>
    <col min="1500" max="1500" width="4.28515625" style="1039" customWidth="1"/>
    <col min="1501" max="1501" width="59.85546875" style="1039" customWidth="1"/>
    <col min="1502" max="1502" width="7.5703125" style="1039" customWidth="1"/>
    <col min="1503" max="1503" width="16" style="1039" customWidth="1"/>
    <col min="1504" max="1504" width="14.28515625" style="1039" customWidth="1"/>
    <col min="1505" max="1505" width="12.140625" style="1039" customWidth="1"/>
    <col min="1506" max="1506" width="13.7109375" style="1039" customWidth="1"/>
    <col min="1507" max="1507" width="13.42578125" style="1039" customWidth="1"/>
    <col min="1508" max="1508" width="9.140625" style="1039"/>
    <col min="1509" max="1509" width="26.28515625" style="1039" customWidth="1"/>
    <col min="1510" max="1510" width="9.140625" style="1039"/>
    <col min="1511" max="1511" width="13" style="1039" customWidth="1"/>
    <col min="1512" max="1512" width="13.140625" style="1039" customWidth="1"/>
    <col min="1513" max="1513" width="18.42578125" style="1039" customWidth="1"/>
    <col min="1514" max="1755" width="9.140625" style="1039"/>
    <col min="1756" max="1756" width="4.28515625" style="1039" customWidth="1"/>
    <col min="1757" max="1757" width="59.85546875" style="1039" customWidth="1"/>
    <col min="1758" max="1758" width="7.5703125" style="1039" customWidth="1"/>
    <col min="1759" max="1759" width="16" style="1039" customWidth="1"/>
    <col min="1760" max="1760" width="14.28515625" style="1039" customWidth="1"/>
    <col min="1761" max="1761" width="12.140625" style="1039" customWidth="1"/>
    <col min="1762" max="1762" width="13.7109375" style="1039" customWidth="1"/>
    <col min="1763" max="1763" width="13.42578125" style="1039" customWidth="1"/>
    <col min="1764" max="1764" width="9.140625" style="1039"/>
    <col min="1765" max="1765" width="26.28515625" style="1039" customWidth="1"/>
    <col min="1766" max="1766" width="9.140625" style="1039"/>
    <col min="1767" max="1767" width="13" style="1039" customWidth="1"/>
    <col min="1768" max="1768" width="13.140625" style="1039" customWidth="1"/>
    <col min="1769" max="1769" width="18.42578125" style="1039" customWidth="1"/>
    <col min="1770" max="2011" width="9.140625" style="1039"/>
    <col min="2012" max="2012" width="4.28515625" style="1039" customWidth="1"/>
    <col min="2013" max="2013" width="59.85546875" style="1039" customWidth="1"/>
    <col min="2014" max="2014" width="7.5703125" style="1039" customWidth="1"/>
    <col min="2015" max="2015" width="16" style="1039" customWidth="1"/>
    <col min="2016" max="2016" width="14.28515625" style="1039" customWidth="1"/>
    <col min="2017" max="2017" width="12.140625" style="1039" customWidth="1"/>
    <col min="2018" max="2018" width="13.7109375" style="1039" customWidth="1"/>
    <col min="2019" max="2019" width="13.42578125" style="1039" customWidth="1"/>
    <col min="2020" max="2020" width="9.140625" style="1039"/>
    <col min="2021" max="2021" width="26.28515625" style="1039" customWidth="1"/>
    <col min="2022" max="2022" width="9.140625" style="1039"/>
    <col min="2023" max="2023" width="13" style="1039" customWidth="1"/>
    <col min="2024" max="2024" width="13.140625" style="1039" customWidth="1"/>
    <col min="2025" max="2025" width="18.42578125" style="1039" customWidth="1"/>
    <col min="2026" max="2267" width="9.140625" style="1039"/>
    <col min="2268" max="2268" width="4.28515625" style="1039" customWidth="1"/>
    <col min="2269" max="2269" width="59.85546875" style="1039" customWidth="1"/>
    <col min="2270" max="2270" width="7.5703125" style="1039" customWidth="1"/>
    <col min="2271" max="2271" width="16" style="1039" customWidth="1"/>
    <col min="2272" max="2272" width="14.28515625" style="1039" customWidth="1"/>
    <col min="2273" max="2273" width="12.140625" style="1039" customWidth="1"/>
    <col min="2274" max="2274" width="13.7109375" style="1039" customWidth="1"/>
    <col min="2275" max="2275" width="13.42578125" style="1039" customWidth="1"/>
    <col min="2276" max="2276" width="9.140625" style="1039"/>
    <col min="2277" max="2277" width="26.28515625" style="1039" customWidth="1"/>
    <col min="2278" max="2278" width="9.140625" style="1039"/>
    <col min="2279" max="2279" width="13" style="1039" customWidth="1"/>
    <col min="2280" max="2280" width="13.140625" style="1039" customWidth="1"/>
    <col min="2281" max="2281" width="18.42578125" style="1039" customWidth="1"/>
    <col min="2282" max="2523" width="9.140625" style="1039"/>
    <col min="2524" max="2524" width="4.28515625" style="1039" customWidth="1"/>
    <col min="2525" max="2525" width="59.85546875" style="1039" customWidth="1"/>
    <col min="2526" max="2526" width="7.5703125" style="1039" customWidth="1"/>
    <col min="2527" max="2527" width="16" style="1039" customWidth="1"/>
    <col min="2528" max="2528" width="14.28515625" style="1039" customWidth="1"/>
    <col min="2529" max="2529" width="12.140625" style="1039" customWidth="1"/>
    <col min="2530" max="2530" width="13.7109375" style="1039" customWidth="1"/>
    <col min="2531" max="2531" width="13.42578125" style="1039" customWidth="1"/>
    <col min="2532" max="2532" width="9.140625" style="1039"/>
    <col min="2533" max="2533" width="26.28515625" style="1039" customWidth="1"/>
    <col min="2534" max="2534" width="9.140625" style="1039"/>
    <col min="2535" max="2535" width="13" style="1039" customWidth="1"/>
    <col min="2536" max="2536" width="13.140625" style="1039" customWidth="1"/>
    <col min="2537" max="2537" width="18.42578125" style="1039" customWidth="1"/>
    <col min="2538" max="2779" width="9.140625" style="1039"/>
    <col min="2780" max="2780" width="4.28515625" style="1039" customWidth="1"/>
    <col min="2781" max="2781" width="59.85546875" style="1039" customWidth="1"/>
    <col min="2782" max="2782" width="7.5703125" style="1039" customWidth="1"/>
    <col min="2783" max="2783" width="16" style="1039" customWidth="1"/>
    <col min="2784" max="2784" width="14.28515625" style="1039" customWidth="1"/>
    <col min="2785" max="2785" width="12.140625" style="1039" customWidth="1"/>
    <col min="2786" max="2786" width="13.7109375" style="1039" customWidth="1"/>
    <col min="2787" max="2787" width="13.42578125" style="1039" customWidth="1"/>
    <col min="2788" max="2788" width="9.140625" style="1039"/>
    <col min="2789" max="2789" width="26.28515625" style="1039" customWidth="1"/>
    <col min="2790" max="2790" width="9.140625" style="1039"/>
    <col min="2791" max="2791" width="13" style="1039" customWidth="1"/>
    <col min="2792" max="2792" width="13.140625" style="1039" customWidth="1"/>
    <col min="2793" max="2793" width="18.42578125" style="1039" customWidth="1"/>
    <col min="2794" max="3035" width="9.140625" style="1039"/>
    <col min="3036" max="3036" width="4.28515625" style="1039" customWidth="1"/>
    <col min="3037" max="3037" width="59.85546875" style="1039" customWidth="1"/>
    <col min="3038" max="3038" width="7.5703125" style="1039" customWidth="1"/>
    <col min="3039" max="3039" width="16" style="1039" customWidth="1"/>
    <col min="3040" max="3040" width="14.28515625" style="1039" customWidth="1"/>
    <col min="3041" max="3041" width="12.140625" style="1039" customWidth="1"/>
    <col min="3042" max="3042" width="13.7109375" style="1039" customWidth="1"/>
    <col min="3043" max="3043" width="13.42578125" style="1039" customWidth="1"/>
    <col min="3044" max="3044" width="9.140625" style="1039"/>
    <col min="3045" max="3045" width="26.28515625" style="1039" customWidth="1"/>
    <col min="3046" max="3046" width="9.140625" style="1039"/>
    <col min="3047" max="3047" width="13" style="1039" customWidth="1"/>
    <col min="3048" max="3048" width="13.140625" style="1039" customWidth="1"/>
    <col min="3049" max="3049" width="18.42578125" style="1039" customWidth="1"/>
    <col min="3050" max="3291" width="9.140625" style="1039"/>
    <col min="3292" max="3292" width="4.28515625" style="1039" customWidth="1"/>
    <col min="3293" max="3293" width="59.85546875" style="1039" customWidth="1"/>
    <col min="3294" max="3294" width="7.5703125" style="1039" customWidth="1"/>
    <col min="3295" max="3295" width="16" style="1039" customWidth="1"/>
    <col min="3296" max="3296" width="14.28515625" style="1039" customWidth="1"/>
    <col min="3297" max="3297" width="12.140625" style="1039" customWidth="1"/>
    <col min="3298" max="3298" width="13.7109375" style="1039" customWidth="1"/>
    <col min="3299" max="3299" width="13.42578125" style="1039" customWidth="1"/>
    <col min="3300" max="3300" width="9.140625" style="1039"/>
    <col min="3301" max="3301" width="26.28515625" style="1039" customWidth="1"/>
    <col min="3302" max="3302" width="9.140625" style="1039"/>
    <col min="3303" max="3303" width="13" style="1039" customWidth="1"/>
    <col min="3304" max="3304" width="13.140625" style="1039" customWidth="1"/>
    <col min="3305" max="3305" width="18.42578125" style="1039" customWidth="1"/>
    <col min="3306" max="3547" width="9.140625" style="1039"/>
    <col min="3548" max="3548" width="4.28515625" style="1039" customWidth="1"/>
    <col min="3549" max="3549" width="59.85546875" style="1039" customWidth="1"/>
    <col min="3550" max="3550" width="7.5703125" style="1039" customWidth="1"/>
    <col min="3551" max="3551" width="16" style="1039" customWidth="1"/>
    <col min="3552" max="3552" width="14.28515625" style="1039" customWidth="1"/>
    <col min="3553" max="3553" width="12.140625" style="1039" customWidth="1"/>
    <col min="3554" max="3554" width="13.7109375" style="1039" customWidth="1"/>
    <col min="3555" max="3555" width="13.42578125" style="1039" customWidth="1"/>
    <col min="3556" max="3556" width="9.140625" style="1039"/>
    <col min="3557" max="3557" width="26.28515625" style="1039" customWidth="1"/>
    <col min="3558" max="3558" width="9.140625" style="1039"/>
    <col min="3559" max="3559" width="13" style="1039" customWidth="1"/>
    <col min="3560" max="3560" width="13.140625" style="1039" customWidth="1"/>
    <col min="3561" max="3561" width="18.42578125" style="1039" customWidth="1"/>
    <col min="3562" max="3803" width="9.140625" style="1039"/>
    <col min="3804" max="3804" width="4.28515625" style="1039" customWidth="1"/>
    <col min="3805" max="3805" width="59.85546875" style="1039" customWidth="1"/>
    <col min="3806" max="3806" width="7.5703125" style="1039" customWidth="1"/>
    <col min="3807" max="3807" width="16" style="1039" customWidth="1"/>
    <col min="3808" max="3808" width="14.28515625" style="1039" customWidth="1"/>
    <col min="3809" max="3809" width="12.140625" style="1039" customWidth="1"/>
    <col min="3810" max="3810" width="13.7109375" style="1039" customWidth="1"/>
    <col min="3811" max="3811" width="13.42578125" style="1039" customWidth="1"/>
    <col min="3812" max="3812" width="9.140625" style="1039"/>
    <col min="3813" max="3813" width="26.28515625" style="1039" customWidth="1"/>
    <col min="3814" max="3814" width="9.140625" style="1039"/>
    <col min="3815" max="3815" width="13" style="1039" customWidth="1"/>
    <col min="3816" max="3816" width="13.140625" style="1039" customWidth="1"/>
    <col min="3817" max="3817" width="18.42578125" style="1039" customWidth="1"/>
    <col min="3818" max="4059" width="9.140625" style="1039"/>
    <col min="4060" max="4060" width="4.28515625" style="1039" customWidth="1"/>
    <col min="4061" max="4061" width="59.85546875" style="1039" customWidth="1"/>
    <col min="4062" max="4062" width="7.5703125" style="1039" customWidth="1"/>
    <col min="4063" max="4063" width="16" style="1039" customWidth="1"/>
    <col min="4064" max="4064" width="14.28515625" style="1039" customWidth="1"/>
    <col min="4065" max="4065" width="12.140625" style="1039" customWidth="1"/>
    <col min="4066" max="4066" width="13.7109375" style="1039" customWidth="1"/>
    <col min="4067" max="4067" width="13.42578125" style="1039" customWidth="1"/>
    <col min="4068" max="4068" width="9.140625" style="1039"/>
    <col min="4069" max="4069" width="26.28515625" style="1039" customWidth="1"/>
    <col min="4070" max="4070" width="9.140625" style="1039"/>
    <col min="4071" max="4071" width="13" style="1039" customWidth="1"/>
    <col min="4072" max="4072" width="13.140625" style="1039" customWidth="1"/>
    <col min="4073" max="4073" width="18.42578125" style="1039" customWidth="1"/>
    <col min="4074" max="4315" width="9.140625" style="1039"/>
    <col min="4316" max="4316" width="4.28515625" style="1039" customWidth="1"/>
    <col min="4317" max="4317" width="59.85546875" style="1039" customWidth="1"/>
    <col min="4318" max="4318" width="7.5703125" style="1039" customWidth="1"/>
    <col min="4319" max="4319" width="16" style="1039" customWidth="1"/>
    <col min="4320" max="4320" width="14.28515625" style="1039" customWidth="1"/>
    <col min="4321" max="4321" width="12.140625" style="1039" customWidth="1"/>
    <col min="4322" max="4322" width="13.7109375" style="1039" customWidth="1"/>
    <col min="4323" max="4323" width="13.42578125" style="1039" customWidth="1"/>
    <col min="4324" max="4324" width="9.140625" style="1039"/>
    <col min="4325" max="4325" width="26.28515625" style="1039" customWidth="1"/>
    <col min="4326" max="4326" width="9.140625" style="1039"/>
    <col min="4327" max="4327" width="13" style="1039" customWidth="1"/>
    <col min="4328" max="4328" width="13.140625" style="1039" customWidth="1"/>
    <col min="4329" max="4329" width="18.42578125" style="1039" customWidth="1"/>
    <col min="4330" max="4571" width="9.140625" style="1039"/>
    <col min="4572" max="4572" width="4.28515625" style="1039" customWidth="1"/>
    <col min="4573" max="4573" width="59.85546875" style="1039" customWidth="1"/>
    <col min="4574" max="4574" width="7.5703125" style="1039" customWidth="1"/>
    <col min="4575" max="4575" width="16" style="1039" customWidth="1"/>
    <col min="4576" max="4576" width="14.28515625" style="1039" customWidth="1"/>
    <col min="4577" max="4577" width="12.140625" style="1039" customWidth="1"/>
    <col min="4578" max="4578" width="13.7109375" style="1039" customWidth="1"/>
    <col min="4579" max="4579" width="13.42578125" style="1039" customWidth="1"/>
    <col min="4580" max="4580" width="9.140625" style="1039"/>
    <col min="4581" max="4581" width="26.28515625" style="1039" customWidth="1"/>
    <col min="4582" max="4582" width="9.140625" style="1039"/>
    <col min="4583" max="4583" width="13" style="1039" customWidth="1"/>
    <col min="4584" max="4584" width="13.140625" style="1039" customWidth="1"/>
    <col min="4585" max="4585" width="18.42578125" style="1039" customWidth="1"/>
    <col min="4586" max="4827" width="9.140625" style="1039"/>
    <col min="4828" max="4828" width="4.28515625" style="1039" customWidth="1"/>
    <col min="4829" max="4829" width="59.85546875" style="1039" customWidth="1"/>
    <col min="4830" max="4830" width="7.5703125" style="1039" customWidth="1"/>
    <col min="4831" max="4831" width="16" style="1039" customWidth="1"/>
    <col min="4832" max="4832" width="14.28515625" style="1039" customWidth="1"/>
    <col min="4833" max="4833" width="12.140625" style="1039" customWidth="1"/>
    <col min="4834" max="4834" width="13.7109375" style="1039" customWidth="1"/>
    <col min="4835" max="4835" width="13.42578125" style="1039" customWidth="1"/>
    <col min="4836" max="4836" width="9.140625" style="1039"/>
    <col min="4837" max="4837" width="26.28515625" style="1039" customWidth="1"/>
    <col min="4838" max="4838" width="9.140625" style="1039"/>
    <col min="4839" max="4839" width="13" style="1039" customWidth="1"/>
    <col min="4840" max="4840" width="13.140625" style="1039" customWidth="1"/>
    <col min="4841" max="4841" width="18.42578125" style="1039" customWidth="1"/>
    <col min="4842" max="5083" width="9.140625" style="1039"/>
    <col min="5084" max="5084" width="4.28515625" style="1039" customWidth="1"/>
    <col min="5085" max="5085" width="59.85546875" style="1039" customWidth="1"/>
    <col min="5086" max="5086" width="7.5703125" style="1039" customWidth="1"/>
    <col min="5087" max="5087" width="16" style="1039" customWidth="1"/>
    <col min="5088" max="5088" width="14.28515625" style="1039" customWidth="1"/>
    <col min="5089" max="5089" width="12.140625" style="1039" customWidth="1"/>
    <col min="5090" max="5090" width="13.7109375" style="1039" customWidth="1"/>
    <col min="5091" max="5091" width="13.42578125" style="1039" customWidth="1"/>
    <col min="5092" max="5092" width="9.140625" style="1039"/>
    <col min="5093" max="5093" width="26.28515625" style="1039" customWidth="1"/>
    <col min="5094" max="5094" width="9.140625" style="1039"/>
    <col min="5095" max="5095" width="13" style="1039" customWidth="1"/>
    <col min="5096" max="5096" width="13.140625" style="1039" customWidth="1"/>
    <col min="5097" max="5097" width="18.42578125" style="1039" customWidth="1"/>
    <col min="5098" max="5339" width="9.140625" style="1039"/>
    <col min="5340" max="5340" width="4.28515625" style="1039" customWidth="1"/>
    <col min="5341" max="5341" width="59.85546875" style="1039" customWidth="1"/>
    <col min="5342" max="5342" width="7.5703125" style="1039" customWidth="1"/>
    <col min="5343" max="5343" width="16" style="1039" customWidth="1"/>
    <col min="5344" max="5344" width="14.28515625" style="1039" customWidth="1"/>
    <col min="5345" max="5345" width="12.140625" style="1039" customWidth="1"/>
    <col min="5346" max="5346" width="13.7109375" style="1039" customWidth="1"/>
    <col min="5347" max="5347" width="13.42578125" style="1039" customWidth="1"/>
    <col min="5348" max="5348" width="9.140625" style="1039"/>
    <col min="5349" max="5349" width="26.28515625" style="1039" customWidth="1"/>
    <col min="5350" max="5350" width="9.140625" style="1039"/>
    <col min="5351" max="5351" width="13" style="1039" customWidth="1"/>
    <col min="5352" max="5352" width="13.140625" style="1039" customWidth="1"/>
    <col min="5353" max="5353" width="18.42578125" style="1039" customWidth="1"/>
    <col min="5354" max="5595" width="9.140625" style="1039"/>
    <col min="5596" max="5596" width="4.28515625" style="1039" customWidth="1"/>
    <col min="5597" max="5597" width="59.85546875" style="1039" customWidth="1"/>
    <col min="5598" max="5598" width="7.5703125" style="1039" customWidth="1"/>
    <col min="5599" max="5599" width="16" style="1039" customWidth="1"/>
    <col min="5600" max="5600" width="14.28515625" style="1039" customWidth="1"/>
    <col min="5601" max="5601" width="12.140625" style="1039" customWidth="1"/>
    <col min="5602" max="5602" width="13.7109375" style="1039" customWidth="1"/>
    <col min="5603" max="5603" width="13.42578125" style="1039" customWidth="1"/>
    <col min="5604" max="5604" width="9.140625" style="1039"/>
    <col min="5605" max="5605" width="26.28515625" style="1039" customWidth="1"/>
    <col min="5606" max="5606" width="9.140625" style="1039"/>
    <col min="5607" max="5607" width="13" style="1039" customWidth="1"/>
    <col min="5608" max="5608" width="13.140625" style="1039" customWidth="1"/>
    <col min="5609" max="5609" width="18.42578125" style="1039" customWidth="1"/>
    <col min="5610" max="5851" width="9.140625" style="1039"/>
    <col min="5852" max="5852" width="4.28515625" style="1039" customWidth="1"/>
    <col min="5853" max="5853" width="59.85546875" style="1039" customWidth="1"/>
    <col min="5854" max="5854" width="7.5703125" style="1039" customWidth="1"/>
    <col min="5855" max="5855" width="16" style="1039" customWidth="1"/>
    <col min="5856" max="5856" width="14.28515625" style="1039" customWidth="1"/>
    <col min="5857" max="5857" width="12.140625" style="1039" customWidth="1"/>
    <col min="5858" max="5858" width="13.7109375" style="1039" customWidth="1"/>
    <col min="5859" max="5859" width="13.42578125" style="1039" customWidth="1"/>
    <col min="5860" max="5860" width="9.140625" style="1039"/>
    <col min="5861" max="5861" width="26.28515625" style="1039" customWidth="1"/>
    <col min="5862" max="5862" width="9.140625" style="1039"/>
    <col min="5863" max="5863" width="13" style="1039" customWidth="1"/>
    <col min="5864" max="5864" width="13.140625" style="1039" customWidth="1"/>
    <col min="5865" max="5865" width="18.42578125" style="1039" customWidth="1"/>
    <col min="5866" max="6107" width="9.140625" style="1039"/>
    <col min="6108" max="6108" width="4.28515625" style="1039" customWidth="1"/>
    <col min="6109" max="6109" width="59.85546875" style="1039" customWidth="1"/>
    <col min="6110" max="6110" width="7.5703125" style="1039" customWidth="1"/>
    <col min="6111" max="6111" width="16" style="1039" customWidth="1"/>
    <col min="6112" max="6112" width="14.28515625" style="1039" customWidth="1"/>
    <col min="6113" max="6113" width="12.140625" style="1039" customWidth="1"/>
    <col min="6114" max="6114" width="13.7109375" style="1039" customWidth="1"/>
    <col min="6115" max="6115" width="13.42578125" style="1039" customWidth="1"/>
    <col min="6116" max="6116" width="9.140625" style="1039"/>
    <col min="6117" max="6117" width="26.28515625" style="1039" customWidth="1"/>
    <col min="6118" max="6118" width="9.140625" style="1039"/>
    <col min="6119" max="6119" width="13" style="1039" customWidth="1"/>
    <col min="6120" max="6120" width="13.140625" style="1039" customWidth="1"/>
    <col min="6121" max="6121" width="18.42578125" style="1039" customWidth="1"/>
    <col min="6122" max="6363" width="9.140625" style="1039"/>
    <col min="6364" max="6364" width="4.28515625" style="1039" customWidth="1"/>
    <col min="6365" max="6365" width="59.85546875" style="1039" customWidth="1"/>
    <col min="6366" max="6366" width="7.5703125" style="1039" customWidth="1"/>
    <col min="6367" max="6367" width="16" style="1039" customWidth="1"/>
    <col min="6368" max="6368" width="14.28515625" style="1039" customWidth="1"/>
    <col min="6369" max="6369" width="12.140625" style="1039" customWidth="1"/>
    <col min="6370" max="6370" width="13.7109375" style="1039" customWidth="1"/>
    <col min="6371" max="6371" width="13.42578125" style="1039" customWidth="1"/>
    <col min="6372" max="6372" width="9.140625" style="1039"/>
    <col min="6373" max="6373" width="26.28515625" style="1039" customWidth="1"/>
    <col min="6374" max="6374" width="9.140625" style="1039"/>
    <col min="6375" max="6375" width="13" style="1039" customWidth="1"/>
    <col min="6376" max="6376" width="13.140625" style="1039" customWidth="1"/>
    <col min="6377" max="6377" width="18.42578125" style="1039" customWidth="1"/>
    <col min="6378" max="6619" width="9.140625" style="1039"/>
    <col min="6620" max="6620" width="4.28515625" style="1039" customWidth="1"/>
    <col min="6621" max="6621" width="59.85546875" style="1039" customWidth="1"/>
    <col min="6622" max="6622" width="7.5703125" style="1039" customWidth="1"/>
    <col min="6623" max="6623" width="16" style="1039" customWidth="1"/>
    <col min="6624" max="6624" width="14.28515625" style="1039" customWidth="1"/>
    <col min="6625" max="6625" width="12.140625" style="1039" customWidth="1"/>
    <col min="6626" max="6626" width="13.7109375" style="1039" customWidth="1"/>
    <col min="6627" max="6627" width="13.42578125" style="1039" customWidth="1"/>
    <col min="6628" max="6628" width="9.140625" style="1039"/>
    <col min="6629" max="6629" width="26.28515625" style="1039" customWidth="1"/>
    <col min="6630" max="6630" width="9.140625" style="1039"/>
    <col min="6631" max="6631" width="13" style="1039" customWidth="1"/>
    <col min="6632" max="6632" width="13.140625" style="1039" customWidth="1"/>
    <col min="6633" max="6633" width="18.42578125" style="1039" customWidth="1"/>
    <col min="6634" max="6875" width="9.140625" style="1039"/>
    <col min="6876" max="6876" width="4.28515625" style="1039" customWidth="1"/>
    <col min="6877" max="6877" width="59.85546875" style="1039" customWidth="1"/>
    <col min="6878" max="6878" width="7.5703125" style="1039" customWidth="1"/>
    <col min="6879" max="6879" width="16" style="1039" customWidth="1"/>
    <col min="6880" max="6880" width="14.28515625" style="1039" customWidth="1"/>
    <col min="6881" max="6881" width="12.140625" style="1039" customWidth="1"/>
    <col min="6882" max="6882" width="13.7109375" style="1039" customWidth="1"/>
    <col min="6883" max="6883" width="13.42578125" style="1039" customWidth="1"/>
    <col min="6884" max="6884" width="9.140625" style="1039"/>
    <col min="6885" max="6885" width="26.28515625" style="1039" customWidth="1"/>
    <col min="6886" max="6886" width="9.140625" style="1039"/>
    <col min="6887" max="6887" width="13" style="1039" customWidth="1"/>
    <col min="6888" max="6888" width="13.140625" style="1039" customWidth="1"/>
    <col min="6889" max="6889" width="18.42578125" style="1039" customWidth="1"/>
    <col min="6890" max="7131" width="9.140625" style="1039"/>
    <col min="7132" max="7132" width="4.28515625" style="1039" customWidth="1"/>
    <col min="7133" max="7133" width="59.85546875" style="1039" customWidth="1"/>
    <col min="7134" max="7134" width="7.5703125" style="1039" customWidth="1"/>
    <col min="7135" max="7135" width="16" style="1039" customWidth="1"/>
    <col min="7136" max="7136" width="14.28515625" style="1039" customWidth="1"/>
    <col min="7137" max="7137" width="12.140625" style="1039" customWidth="1"/>
    <col min="7138" max="7138" width="13.7109375" style="1039" customWidth="1"/>
    <col min="7139" max="7139" width="13.42578125" style="1039" customWidth="1"/>
    <col min="7140" max="7140" width="9.140625" style="1039"/>
    <col min="7141" max="7141" width="26.28515625" style="1039" customWidth="1"/>
    <col min="7142" max="7142" width="9.140625" style="1039"/>
    <col min="7143" max="7143" width="13" style="1039" customWidth="1"/>
    <col min="7144" max="7144" width="13.140625" style="1039" customWidth="1"/>
    <col min="7145" max="7145" width="18.42578125" style="1039" customWidth="1"/>
    <col min="7146" max="7387" width="9.140625" style="1039"/>
    <col min="7388" max="7388" width="4.28515625" style="1039" customWidth="1"/>
    <col min="7389" max="7389" width="59.85546875" style="1039" customWidth="1"/>
    <col min="7390" max="7390" width="7.5703125" style="1039" customWidth="1"/>
    <col min="7391" max="7391" width="16" style="1039" customWidth="1"/>
    <col min="7392" max="7392" width="14.28515625" style="1039" customWidth="1"/>
    <col min="7393" max="7393" width="12.140625" style="1039" customWidth="1"/>
    <col min="7394" max="7394" width="13.7109375" style="1039" customWidth="1"/>
    <col min="7395" max="7395" width="13.42578125" style="1039" customWidth="1"/>
    <col min="7396" max="7396" width="9.140625" style="1039"/>
    <col min="7397" max="7397" width="26.28515625" style="1039" customWidth="1"/>
    <col min="7398" max="7398" width="9.140625" style="1039"/>
    <col min="7399" max="7399" width="13" style="1039" customWidth="1"/>
    <col min="7400" max="7400" width="13.140625" style="1039" customWidth="1"/>
    <col min="7401" max="7401" width="18.42578125" style="1039" customWidth="1"/>
    <col min="7402" max="7643" width="9.140625" style="1039"/>
    <col min="7644" max="7644" width="4.28515625" style="1039" customWidth="1"/>
    <col min="7645" max="7645" width="59.85546875" style="1039" customWidth="1"/>
    <col min="7646" max="7646" width="7.5703125" style="1039" customWidth="1"/>
    <col min="7647" max="7647" width="16" style="1039" customWidth="1"/>
    <col min="7648" max="7648" width="14.28515625" style="1039" customWidth="1"/>
    <col min="7649" max="7649" width="12.140625" style="1039" customWidth="1"/>
    <col min="7650" max="7650" width="13.7109375" style="1039" customWidth="1"/>
    <col min="7651" max="7651" width="13.42578125" style="1039" customWidth="1"/>
    <col min="7652" max="7652" width="9.140625" style="1039"/>
    <col min="7653" max="7653" width="26.28515625" style="1039" customWidth="1"/>
    <col min="7654" max="7654" width="9.140625" style="1039"/>
    <col min="7655" max="7655" width="13" style="1039" customWidth="1"/>
    <col min="7656" max="7656" width="13.140625" style="1039" customWidth="1"/>
    <col min="7657" max="7657" width="18.42578125" style="1039" customWidth="1"/>
    <col min="7658" max="7899" width="9.140625" style="1039"/>
    <col min="7900" max="7900" width="4.28515625" style="1039" customWidth="1"/>
    <col min="7901" max="7901" width="59.85546875" style="1039" customWidth="1"/>
    <col min="7902" max="7902" width="7.5703125" style="1039" customWidth="1"/>
    <col min="7903" max="7903" width="16" style="1039" customWidth="1"/>
    <col min="7904" max="7904" width="14.28515625" style="1039" customWidth="1"/>
    <col min="7905" max="7905" width="12.140625" style="1039" customWidth="1"/>
    <col min="7906" max="7906" width="13.7109375" style="1039" customWidth="1"/>
    <col min="7907" max="7907" width="13.42578125" style="1039" customWidth="1"/>
    <col min="7908" max="7908" width="9.140625" style="1039"/>
    <col min="7909" max="7909" width="26.28515625" style="1039" customWidth="1"/>
    <col min="7910" max="7910" width="9.140625" style="1039"/>
    <col min="7911" max="7911" width="13" style="1039" customWidth="1"/>
    <col min="7912" max="7912" width="13.140625" style="1039" customWidth="1"/>
    <col min="7913" max="7913" width="18.42578125" style="1039" customWidth="1"/>
    <col min="7914" max="8155" width="9.140625" style="1039"/>
    <col min="8156" max="8156" width="4.28515625" style="1039" customWidth="1"/>
    <col min="8157" max="8157" width="59.85546875" style="1039" customWidth="1"/>
    <col min="8158" max="8158" width="7.5703125" style="1039" customWidth="1"/>
    <col min="8159" max="8159" width="16" style="1039" customWidth="1"/>
    <col min="8160" max="8160" width="14.28515625" style="1039" customWidth="1"/>
    <col min="8161" max="8161" width="12.140625" style="1039" customWidth="1"/>
    <col min="8162" max="8162" width="13.7109375" style="1039" customWidth="1"/>
    <col min="8163" max="8163" width="13.42578125" style="1039" customWidth="1"/>
    <col min="8164" max="8164" width="9.140625" style="1039"/>
    <col min="8165" max="8165" width="26.28515625" style="1039" customWidth="1"/>
    <col min="8166" max="8166" width="9.140625" style="1039"/>
    <col min="8167" max="8167" width="13" style="1039" customWidth="1"/>
    <col min="8168" max="8168" width="13.140625" style="1039" customWidth="1"/>
    <col min="8169" max="8169" width="18.42578125" style="1039" customWidth="1"/>
    <col min="8170" max="8411" width="9.140625" style="1039"/>
    <col min="8412" max="8412" width="4.28515625" style="1039" customWidth="1"/>
    <col min="8413" max="8413" width="59.85546875" style="1039" customWidth="1"/>
    <col min="8414" max="8414" width="7.5703125" style="1039" customWidth="1"/>
    <col min="8415" max="8415" width="16" style="1039" customWidth="1"/>
    <col min="8416" max="8416" width="14.28515625" style="1039" customWidth="1"/>
    <col min="8417" max="8417" width="12.140625" style="1039" customWidth="1"/>
    <col min="8418" max="8418" width="13.7109375" style="1039" customWidth="1"/>
    <col min="8419" max="8419" width="13.42578125" style="1039" customWidth="1"/>
    <col min="8420" max="8420" width="9.140625" style="1039"/>
    <col min="8421" max="8421" width="26.28515625" style="1039" customWidth="1"/>
    <col min="8422" max="8422" width="9.140625" style="1039"/>
    <col min="8423" max="8423" width="13" style="1039" customWidth="1"/>
    <col min="8424" max="8424" width="13.140625" style="1039" customWidth="1"/>
    <col min="8425" max="8425" width="18.42578125" style="1039" customWidth="1"/>
    <col min="8426" max="8667" width="9.140625" style="1039"/>
    <col min="8668" max="8668" width="4.28515625" style="1039" customWidth="1"/>
    <col min="8669" max="8669" width="59.85546875" style="1039" customWidth="1"/>
    <col min="8670" max="8670" width="7.5703125" style="1039" customWidth="1"/>
    <col min="8671" max="8671" width="16" style="1039" customWidth="1"/>
    <col min="8672" max="8672" width="14.28515625" style="1039" customWidth="1"/>
    <col min="8673" max="8673" width="12.140625" style="1039" customWidth="1"/>
    <col min="8674" max="8674" width="13.7109375" style="1039" customWidth="1"/>
    <col min="8675" max="8675" width="13.42578125" style="1039" customWidth="1"/>
    <col min="8676" max="8676" width="9.140625" style="1039"/>
    <col min="8677" max="8677" width="26.28515625" style="1039" customWidth="1"/>
    <col min="8678" max="8678" width="9.140625" style="1039"/>
    <col min="8679" max="8679" width="13" style="1039" customWidth="1"/>
    <col min="8680" max="8680" width="13.140625" style="1039" customWidth="1"/>
    <col min="8681" max="8681" width="18.42578125" style="1039" customWidth="1"/>
    <col min="8682" max="8923" width="9.140625" style="1039"/>
    <col min="8924" max="8924" width="4.28515625" style="1039" customWidth="1"/>
    <col min="8925" max="8925" width="59.85546875" style="1039" customWidth="1"/>
    <col min="8926" max="8926" width="7.5703125" style="1039" customWidth="1"/>
    <col min="8927" max="8927" width="16" style="1039" customWidth="1"/>
    <col min="8928" max="8928" width="14.28515625" style="1039" customWidth="1"/>
    <col min="8929" max="8929" width="12.140625" style="1039" customWidth="1"/>
    <col min="8930" max="8930" width="13.7109375" style="1039" customWidth="1"/>
    <col min="8931" max="8931" width="13.42578125" style="1039" customWidth="1"/>
    <col min="8932" max="8932" width="9.140625" style="1039"/>
    <col min="8933" max="8933" width="26.28515625" style="1039" customWidth="1"/>
    <col min="8934" max="8934" width="9.140625" style="1039"/>
    <col min="8935" max="8935" width="13" style="1039" customWidth="1"/>
    <col min="8936" max="8936" width="13.140625" style="1039" customWidth="1"/>
    <col min="8937" max="8937" width="18.42578125" style="1039" customWidth="1"/>
    <col min="8938" max="9179" width="9.140625" style="1039"/>
    <col min="9180" max="9180" width="4.28515625" style="1039" customWidth="1"/>
    <col min="9181" max="9181" width="59.85546875" style="1039" customWidth="1"/>
    <col min="9182" max="9182" width="7.5703125" style="1039" customWidth="1"/>
    <col min="9183" max="9183" width="16" style="1039" customWidth="1"/>
    <col min="9184" max="9184" width="14.28515625" style="1039" customWidth="1"/>
    <col min="9185" max="9185" width="12.140625" style="1039" customWidth="1"/>
    <col min="9186" max="9186" width="13.7109375" style="1039" customWidth="1"/>
    <col min="9187" max="9187" width="13.42578125" style="1039" customWidth="1"/>
    <col min="9188" max="9188" width="9.140625" style="1039"/>
    <col min="9189" max="9189" width="26.28515625" style="1039" customWidth="1"/>
    <col min="9190" max="9190" width="9.140625" style="1039"/>
    <col min="9191" max="9191" width="13" style="1039" customWidth="1"/>
    <col min="9192" max="9192" width="13.140625" style="1039" customWidth="1"/>
    <col min="9193" max="9193" width="18.42578125" style="1039" customWidth="1"/>
    <col min="9194" max="9435" width="9.140625" style="1039"/>
    <col min="9436" max="9436" width="4.28515625" style="1039" customWidth="1"/>
    <col min="9437" max="9437" width="59.85546875" style="1039" customWidth="1"/>
    <col min="9438" max="9438" width="7.5703125" style="1039" customWidth="1"/>
    <col min="9439" max="9439" width="16" style="1039" customWidth="1"/>
    <col min="9440" max="9440" width="14.28515625" style="1039" customWidth="1"/>
    <col min="9441" max="9441" width="12.140625" style="1039" customWidth="1"/>
    <col min="9442" max="9442" width="13.7109375" style="1039" customWidth="1"/>
    <col min="9443" max="9443" width="13.42578125" style="1039" customWidth="1"/>
    <col min="9444" max="9444" width="9.140625" style="1039"/>
    <col min="9445" max="9445" width="26.28515625" style="1039" customWidth="1"/>
    <col min="9446" max="9446" width="9.140625" style="1039"/>
    <col min="9447" max="9447" width="13" style="1039" customWidth="1"/>
    <col min="9448" max="9448" width="13.140625" style="1039" customWidth="1"/>
    <col min="9449" max="9449" width="18.42578125" style="1039" customWidth="1"/>
    <col min="9450" max="9691" width="9.140625" style="1039"/>
    <col min="9692" max="9692" width="4.28515625" style="1039" customWidth="1"/>
    <col min="9693" max="9693" width="59.85546875" style="1039" customWidth="1"/>
    <col min="9694" max="9694" width="7.5703125" style="1039" customWidth="1"/>
    <col min="9695" max="9695" width="16" style="1039" customWidth="1"/>
    <col min="9696" max="9696" width="14.28515625" style="1039" customWidth="1"/>
    <col min="9697" max="9697" width="12.140625" style="1039" customWidth="1"/>
    <col min="9698" max="9698" width="13.7109375" style="1039" customWidth="1"/>
    <col min="9699" max="9699" width="13.42578125" style="1039" customWidth="1"/>
    <col min="9700" max="9700" width="9.140625" style="1039"/>
    <col min="9701" max="9701" width="26.28515625" style="1039" customWidth="1"/>
    <col min="9702" max="9702" width="9.140625" style="1039"/>
    <col min="9703" max="9703" width="13" style="1039" customWidth="1"/>
    <col min="9704" max="9704" width="13.140625" style="1039" customWidth="1"/>
    <col min="9705" max="9705" width="18.42578125" style="1039" customWidth="1"/>
    <col min="9706" max="9947" width="9.140625" style="1039"/>
    <col min="9948" max="9948" width="4.28515625" style="1039" customWidth="1"/>
    <col min="9949" max="9949" width="59.85546875" style="1039" customWidth="1"/>
    <col min="9950" max="9950" width="7.5703125" style="1039" customWidth="1"/>
    <col min="9951" max="9951" width="16" style="1039" customWidth="1"/>
    <col min="9952" max="9952" width="14.28515625" style="1039" customWidth="1"/>
    <col min="9953" max="9953" width="12.140625" style="1039" customWidth="1"/>
    <col min="9954" max="9954" width="13.7109375" style="1039" customWidth="1"/>
    <col min="9955" max="9955" width="13.42578125" style="1039" customWidth="1"/>
    <col min="9956" max="9956" width="9.140625" style="1039"/>
    <col min="9957" max="9957" width="26.28515625" style="1039" customWidth="1"/>
    <col min="9958" max="9958" width="9.140625" style="1039"/>
    <col min="9959" max="9959" width="13" style="1039" customWidth="1"/>
    <col min="9960" max="9960" width="13.140625" style="1039" customWidth="1"/>
    <col min="9961" max="9961" width="18.42578125" style="1039" customWidth="1"/>
    <col min="9962" max="10203" width="9.140625" style="1039"/>
    <col min="10204" max="10204" width="4.28515625" style="1039" customWidth="1"/>
    <col min="10205" max="10205" width="59.85546875" style="1039" customWidth="1"/>
    <col min="10206" max="10206" width="7.5703125" style="1039" customWidth="1"/>
    <col min="10207" max="10207" width="16" style="1039" customWidth="1"/>
    <col min="10208" max="10208" width="14.28515625" style="1039" customWidth="1"/>
    <col min="10209" max="10209" width="12.140625" style="1039" customWidth="1"/>
    <col min="10210" max="10210" width="13.7109375" style="1039" customWidth="1"/>
    <col min="10211" max="10211" width="13.42578125" style="1039" customWidth="1"/>
    <col min="10212" max="10212" width="9.140625" style="1039"/>
    <col min="10213" max="10213" width="26.28515625" style="1039" customWidth="1"/>
    <col min="10214" max="10214" width="9.140625" style="1039"/>
    <col min="10215" max="10215" width="13" style="1039" customWidth="1"/>
    <col min="10216" max="10216" width="13.140625" style="1039" customWidth="1"/>
    <col min="10217" max="10217" width="18.42578125" style="1039" customWidth="1"/>
    <col min="10218" max="10459" width="9.140625" style="1039"/>
    <col min="10460" max="10460" width="4.28515625" style="1039" customWidth="1"/>
    <col min="10461" max="10461" width="59.85546875" style="1039" customWidth="1"/>
    <col min="10462" max="10462" width="7.5703125" style="1039" customWidth="1"/>
    <col min="10463" max="10463" width="16" style="1039" customWidth="1"/>
    <col min="10464" max="10464" width="14.28515625" style="1039" customWidth="1"/>
    <col min="10465" max="10465" width="12.140625" style="1039" customWidth="1"/>
    <col min="10466" max="10466" width="13.7109375" style="1039" customWidth="1"/>
    <col min="10467" max="10467" width="13.42578125" style="1039" customWidth="1"/>
    <col min="10468" max="10468" width="9.140625" style="1039"/>
    <col min="10469" max="10469" width="26.28515625" style="1039" customWidth="1"/>
    <col min="10470" max="10470" width="9.140625" style="1039"/>
    <col min="10471" max="10471" width="13" style="1039" customWidth="1"/>
    <col min="10472" max="10472" width="13.140625" style="1039" customWidth="1"/>
    <col min="10473" max="10473" width="18.42578125" style="1039" customWidth="1"/>
    <col min="10474" max="10715" width="9.140625" style="1039"/>
    <col min="10716" max="10716" width="4.28515625" style="1039" customWidth="1"/>
    <col min="10717" max="10717" width="59.85546875" style="1039" customWidth="1"/>
    <col min="10718" max="10718" width="7.5703125" style="1039" customWidth="1"/>
    <col min="10719" max="10719" width="16" style="1039" customWidth="1"/>
    <col min="10720" max="10720" width="14.28515625" style="1039" customWidth="1"/>
    <col min="10721" max="10721" width="12.140625" style="1039" customWidth="1"/>
    <col min="10722" max="10722" width="13.7109375" style="1039" customWidth="1"/>
    <col min="10723" max="10723" width="13.42578125" style="1039" customWidth="1"/>
    <col min="10724" max="10724" width="9.140625" style="1039"/>
    <col min="10725" max="10725" width="26.28515625" style="1039" customWidth="1"/>
    <col min="10726" max="10726" width="9.140625" style="1039"/>
    <col min="10727" max="10727" width="13" style="1039" customWidth="1"/>
    <col min="10728" max="10728" width="13.140625" style="1039" customWidth="1"/>
    <col min="10729" max="10729" width="18.42578125" style="1039" customWidth="1"/>
    <col min="10730" max="10971" width="9.140625" style="1039"/>
    <col min="10972" max="10972" width="4.28515625" style="1039" customWidth="1"/>
    <col min="10973" max="10973" width="59.85546875" style="1039" customWidth="1"/>
    <col min="10974" max="10974" width="7.5703125" style="1039" customWidth="1"/>
    <col min="10975" max="10975" width="16" style="1039" customWidth="1"/>
    <col min="10976" max="10976" width="14.28515625" style="1039" customWidth="1"/>
    <col min="10977" max="10977" width="12.140625" style="1039" customWidth="1"/>
    <col min="10978" max="10978" width="13.7109375" style="1039" customWidth="1"/>
    <col min="10979" max="10979" width="13.42578125" style="1039" customWidth="1"/>
    <col min="10980" max="10980" width="9.140625" style="1039"/>
    <col min="10981" max="10981" width="26.28515625" style="1039" customWidth="1"/>
    <col min="10982" max="10982" width="9.140625" style="1039"/>
    <col min="10983" max="10983" width="13" style="1039" customWidth="1"/>
    <col min="10984" max="10984" width="13.140625" style="1039" customWidth="1"/>
    <col min="10985" max="10985" width="18.42578125" style="1039" customWidth="1"/>
    <col min="10986" max="11227" width="9.140625" style="1039"/>
    <col min="11228" max="11228" width="4.28515625" style="1039" customWidth="1"/>
    <col min="11229" max="11229" width="59.85546875" style="1039" customWidth="1"/>
    <col min="11230" max="11230" width="7.5703125" style="1039" customWidth="1"/>
    <col min="11231" max="11231" width="16" style="1039" customWidth="1"/>
    <col min="11232" max="11232" width="14.28515625" style="1039" customWidth="1"/>
    <col min="11233" max="11233" width="12.140625" style="1039" customWidth="1"/>
    <col min="11234" max="11234" width="13.7109375" style="1039" customWidth="1"/>
    <col min="11235" max="11235" width="13.42578125" style="1039" customWidth="1"/>
    <col min="11236" max="11236" width="9.140625" style="1039"/>
    <col min="11237" max="11237" width="26.28515625" style="1039" customWidth="1"/>
    <col min="11238" max="11238" width="9.140625" style="1039"/>
    <col min="11239" max="11239" width="13" style="1039" customWidth="1"/>
    <col min="11240" max="11240" width="13.140625" style="1039" customWidth="1"/>
    <col min="11241" max="11241" width="18.42578125" style="1039" customWidth="1"/>
    <col min="11242" max="11483" width="9.140625" style="1039"/>
    <col min="11484" max="11484" width="4.28515625" style="1039" customWidth="1"/>
    <col min="11485" max="11485" width="59.85546875" style="1039" customWidth="1"/>
    <col min="11486" max="11486" width="7.5703125" style="1039" customWidth="1"/>
    <col min="11487" max="11487" width="16" style="1039" customWidth="1"/>
    <col min="11488" max="11488" width="14.28515625" style="1039" customWidth="1"/>
    <col min="11489" max="11489" width="12.140625" style="1039" customWidth="1"/>
    <col min="11490" max="11490" width="13.7109375" style="1039" customWidth="1"/>
    <col min="11491" max="11491" width="13.42578125" style="1039" customWidth="1"/>
    <col min="11492" max="11492" width="9.140625" style="1039"/>
    <col min="11493" max="11493" width="26.28515625" style="1039" customWidth="1"/>
    <col min="11494" max="11494" width="9.140625" style="1039"/>
    <col min="11495" max="11495" width="13" style="1039" customWidth="1"/>
    <col min="11496" max="11496" width="13.140625" style="1039" customWidth="1"/>
    <col min="11497" max="11497" width="18.42578125" style="1039" customWidth="1"/>
    <col min="11498" max="11739" width="9.140625" style="1039"/>
    <col min="11740" max="11740" width="4.28515625" style="1039" customWidth="1"/>
    <col min="11741" max="11741" width="59.85546875" style="1039" customWidth="1"/>
    <col min="11742" max="11742" width="7.5703125" style="1039" customWidth="1"/>
    <col min="11743" max="11743" width="16" style="1039" customWidth="1"/>
    <col min="11744" max="11744" width="14.28515625" style="1039" customWidth="1"/>
    <col min="11745" max="11745" width="12.140625" style="1039" customWidth="1"/>
    <col min="11746" max="11746" width="13.7109375" style="1039" customWidth="1"/>
    <col min="11747" max="11747" width="13.42578125" style="1039" customWidth="1"/>
    <col min="11748" max="11748" width="9.140625" style="1039"/>
    <col min="11749" max="11749" width="26.28515625" style="1039" customWidth="1"/>
    <col min="11750" max="11750" width="9.140625" style="1039"/>
    <col min="11751" max="11751" width="13" style="1039" customWidth="1"/>
    <col min="11752" max="11752" width="13.140625" style="1039" customWidth="1"/>
    <col min="11753" max="11753" width="18.42578125" style="1039" customWidth="1"/>
    <col min="11754" max="11995" width="9.140625" style="1039"/>
    <col min="11996" max="11996" width="4.28515625" style="1039" customWidth="1"/>
    <col min="11997" max="11997" width="59.85546875" style="1039" customWidth="1"/>
    <col min="11998" max="11998" width="7.5703125" style="1039" customWidth="1"/>
    <col min="11999" max="11999" width="16" style="1039" customWidth="1"/>
    <col min="12000" max="12000" width="14.28515625" style="1039" customWidth="1"/>
    <col min="12001" max="12001" width="12.140625" style="1039" customWidth="1"/>
    <col min="12002" max="12002" width="13.7109375" style="1039" customWidth="1"/>
    <col min="12003" max="12003" width="13.42578125" style="1039" customWidth="1"/>
    <col min="12004" max="12004" width="9.140625" style="1039"/>
    <col min="12005" max="12005" width="26.28515625" style="1039" customWidth="1"/>
    <col min="12006" max="12006" width="9.140625" style="1039"/>
    <col min="12007" max="12007" width="13" style="1039" customWidth="1"/>
    <col min="12008" max="12008" width="13.140625" style="1039" customWidth="1"/>
    <col min="12009" max="12009" width="18.42578125" style="1039" customWidth="1"/>
    <col min="12010" max="12251" width="9.140625" style="1039"/>
    <col min="12252" max="12252" width="4.28515625" style="1039" customWidth="1"/>
    <col min="12253" max="12253" width="59.85546875" style="1039" customWidth="1"/>
    <col min="12254" max="12254" width="7.5703125" style="1039" customWidth="1"/>
    <col min="12255" max="12255" width="16" style="1039" customWidth="1"/>
    <col min="12256" max="12256" width="14.28515625" style="1039" customWidth="1"/>
    <col min="12257" max="12257" width="12.140625" style="1039" customWidth="1"/>
    <col min="12258" max="12258" width="13.7109375" style="1039" customWidth="1"/>
    <col min="12259" max="12259" width="13.42578125" style="1039" customWidth="1"/>
    <col min="12260" max="12260" width="9.140625" style="1039"/>
    <col min="12261" max="12261" width="26.28515625" style="1039" customWidth="1"/>
    <col min="12262" max="12262" width="9.140625" style="1039"/>
    <col min="12263" max="12263" width="13" style="1039" customWidth="1"/>
    <col min="12264" max="12264" width="13.140625" style="1039" customWidth="1"/>
    <col min="12265" max="12265" width="18.42578125" style="1039" customWidth="1"/>
    <col min="12266" max="12507" width="9.140625" style="1039"/>
    <col min="12508" max="12508" width="4.28515625" style="1039" customWidth="1"/>
    <col min="12509" max="12509" width="59.85546875" style="1039" customWidth="1"/>
    <col min="12510" max="12510" width="7.5703125" style="1039" customWidth="1"/>
    <col min="12511" max="12511" width="16" style="1039" customWidth="1"/>
    <col min="12512" max="12512" width="14.28515625" style="1039" customWidth="1"/>
    <col min="12513" max="12513" width="12.140625" style="1039" customWidth="1"/>
    <col min="12514" max="12514" width="13.7109375" style="1039" customWidth="1"/>
    <col min="12515" max="12515" width="13.42578125" style="1039" customWidth="1"/>
    <col min="12516" max="12516" width="9.140625" style="1039"/>
    <col min="12517" max="12517" width="26.28515625" style="1039" customWidth="1"/>
    <col min="12518" max="12518" width="9.140625" style="1039"/>
    <col min="12519" max="12519" width="13" style="1039" customWidth="1"/>
    <col min="12520" max="12520" width="13.140625" style="1039" customWidth="1"/>
    <col min="12521" max="12521" width="18.42578125" style="1039" customWidth="1"/>
    <col min="12522" max="12763" width="9.140625" style="1039"/>
    <col min="12764" max="12764" width="4.28515625" style="1039" customWidth="1"/>
    <col min="12765" max="12765" width="59.85546875" style="1039" customWidth="1"/>
    <col min="12766" max="12766" width="7.5703125" style="1039" customWidth="1"/>
    <col min="12767" max="12767" width="16" style="1039" customWidth="1"/>
    <col min="12768" max="12768" width="14.28515625" style="1039" customWidth="1"/>
    <col min="12769" max="12769" width="12.140625" style="1039" customWidth="1"/>
    <col min="12770" max="12770" width="13.7109375" style="1039" customWidth="1"/>
    <col min="12771" max="12771" width="13.42578125" style="1039" customWidth="1"/>
    <col min="12772" max="12772" width="9.140625" style="1039"/>
    <col min="12773" max="12773" width="26.28515625" style="1039" customWidth="1"/>
    <col min="12774" max="12774" width="9.140625" style="1039"/>
    <col min="12775" max="12775" width="13" style="1039" customWidth="1"/>
    <col min="12776" max="12776" width="13.140625" style="1039" customWidth="1"/>
    <col min="12777" max="12777" width="18.42578125" style="1039" customWidth="1"/>
    <col min="12778" max="13019" width="9.140625" style="1039"/>
    <col min="13020" max="13020" width="4.28515625" style="1039" customWidth="1"/>
    <col min="13021" max="13021" width="59.85546875" style="1039" customWidth="1"/>
    <col min="13022" max="13022" width="7.5703125" style="1039" customWidth="1"/>
    <col min="13023" max="13023" width="16" style="1039" customWidth="1"/>
    <col min="13024" max="13024" width="14.28515625" style="1039" customWidth="1"/>
    <col min="13025" max="13025" width="12.140625" style="1039" customWidth="1"/>
    <col min="13026" max="13026" width="13.7109375" style="1039" customWidth="1"/>
    <col min="13027" max="13027" width="13.42578125" style="1039" customWidth="1"/>
    <col min="13028" max="13028" width="9.140625" style="1039"/>
    <col min="13029" max="13029" width="26.28515625" style="1039" customWidth="1"/>
    <col min="13030" max="13030" width="9.140625" style="1039"/>
    <col min="13031" max="13031" width="13" style="1039" customWidth="1"/>
    <col min="13032" max="13032" width="13.140625" style="1039" customWidth="1"/>
    <col min="13033" max="13033" width="18.42578125" style="1039" customWidth="1"/>
    <col min="13034" max="13275" width="9.140625" style="1039"/>
    <col min="13276" max="13276" width="4.28515625" style="1039" customWidth="1"/>
    <col min="13277" max="13277" width="59.85546875" style="1039" customWidth="1"/>
    <col min="13278" max="13278" width="7.5703125" style="1039" customWidth="1"/>
    <col min="13279" max="13279" width="16" style="1039" customWidth="1"/>
    <col min="13280" max="13280" width="14.28515625" style="1039" customWidth="1"/>
    <col min="13281" max="13281" width="12.140625" style="1039" customWidth="1"/>
    <col min="13282" max="13282" width="13.7109375" style="1039" customWidth="1"/>
    <col min="13283" max="13283" width="13.42578125" style="1039" customWidth="1"/>
    <col min="13284" max="13284" width="9.140625" style="1039"/>
    <col min="13285" max="13285" width="26.28515625" style="1039" customWidth="1"/>
    <col min="13286" max="13286" width="9.140625" style="1039"/>
    <col min="13287" max="13287" width="13" style="1039" customWidth="1"/>
    <col min="13288" max="13288" width="13.140625" style="1039" customWidth="1"/>
    <col min="13289" max="13289" width="18.42578125" style="1039" customWidth="1"/>
    <col min="13290" max="13531" width="9.140625" style="1039"/>
    <col min="13532" max="13532" width="4.28515625" style="1039" customWidth="1"/>
    <col min="13533" max="13533" width="59.85546875" style="1039" customWidth="1"/>
    <col min="13534" max="13534" width="7.5703125" style="1039" customWidth="1"/>
    <col min="13535" max="13535" width="16" style="1039" customWidth="1"/>
    <col min="13536" max="13536" width="14.28515625" style="1039" customWidth="1"/>
    <col min="13537" max="13537" width="12.140625" style="1039" customWidth="1"/>
    <col min="13538" max="13538" width="13.7109375" style="1039" customWidth="1"/>
    <col min="13539" max="13539" width="13.42578125" style="1039" customWidth="1"/>
    <col min="13540" max="13540" width="9.140625" style="1039"/>
    <col min="13541" max="13541" width="26.28515625" style="1039" customWidth="1"/>
    <col min="13542" max="13542" width="9.140625" style="1039"/>
    <col min="13543" max="13543" width="13" style="1039" customWidth="1"/>
    <col min="13544" max="13544" width="13.140625" style="1039" customWidth="1"/>
    <col min="13545" max="13545" width="18.42578125" style="1039" customWidth="1"/>
    <col min="13546" max="13787" width="9.140625" style="1039"/>
    <col min="13788" max="13788" width="4.28515625" style="1039" customWidth="1"/>
    <col min="13789" max="13789" width="59.85546875" style="1039" customWidth="1"/>
    <col min="13790" max="13790" width="7.5703125" style="1039" customWidth="1"/>
    <col min="13791" max="13791" width="16" style="1039" customWidth="1"/>
    <col min="13792" max="13792" width="14.28515625" style="1039" customWidth="1"/>
    <col min="13793" max="13793" width="12.140625" style="1039" customWidth="1"/>
    <col min="13794" max="13794" width="13.7109375" style="1039" customWidth="1"/>
    <col min="13795" max="13795" width="13.42578125" style="1039" customWidth="1"/>
    <col min="13796" max="13796" width="9.140625" style="1039"/>
    <col min="13797" max="13797" width="26.28515625" style="1039" customWidth="1"/>
    <col min="13798" max="13798" width="9.140625" style="1039"/>
    <col min="13799" max="13799" width="13" style="1039" customWidth="1"/>
    <col min="13800" max="13800" width="13.140625" style="1039" customWidth="1"/>
    <col min="13801" max="13801" width="18.42578125" style="1039" customWidth="1"/>
    <col min="13802" max="14043" width="9.140625" style="1039"/>
    <col min="14044" max="14044" width="4.28515625" style="1039" customWidth="1"/>
    <col min="14045" max="14045" width="59.85546875" style="1039" customWidth="1"/>
    <col min="14046" max="14046" width="7.5703125" style="1039" customWidth="1"/>
    <col min="14047" max="14047" width="16" style="1039" customWidth="1"/>
    <col min="14048" max="14048" width="14.28515625" style="1039" customWidth="1"/>
    <col min="14049" max="14049" width="12.140625" style="1039" customWidth="1"/>
    <col min="14050" max="14050" width="13.7109375" style="1039" customWidth="1"/>
    <col min="14051" max="14051" width="13.42578125" style="1039" customWidth="1"/>
    <col min="14052" max="14052" width="9.140625" style="1039"/>
    <col min="14053" max="14053" width="26.28515625" style="1039" customWidth="1"/>
    <col min="14054" max="14054" width="9.140625" style="1039"/>
    <col min="14055" max="14055" width="13" style="1039" customWidth="1"/>
    <col min="14056" max="14056" width="13.140625" style="1039" customWidth="1"/>
    <col min="14057" max="14057" width="18.42578125" style="1039" customWidth="1"/>
    <col min="14058" max="14299" width="9.140625" style="1039"/>
    <col min="14300" max="14300" width="4.28515625" style="1039" customWidth="1"/>
    <col min="14301" max="14301" width="59.85546875" style="1039" customWidth="1"/>
    <col min="14302" max="14302" width="7.5703125" style="1039" customWidth="1"/>
    <col min="14303" max="14303" width="16" style="1039" customWidth="1"/>
    <col min="14304" max="14304" width="14.28515625" style="1039" customWidth="1"/>
    <col min="14305" max="14305" width="12.140625" style="1039" customWidth="1"/>
    <col min="14306" max="14306" width="13.7109375" style="1039" customWidth="1"/>
    <col min="14307" max="14307" width="13.42578125" style="1039" customWidth="1"/>
    <col min="14308" max="14308" width="9.140625" style="1039"/>
    <col min="14309" max="14309" width="26.28515625" style="1039" customWidth="1"/>
    <col min="14310" max="14310" width="9.140625" style="1039"/>
    <col min="14311" max="14311" width="13" style="1039" customWidth="1"/>
    <col min="14312" max="14312" width="13.140625" style="1039" customWidth="1"/>
    <col min="14313" max="14313" width="18.42578125" style="1039" customWidth="1"/>
    <col min="14314" max="14555" width="9.140625" style="1039"/>
    <col min="14556" max="14556" width="4.28515625" style="1039" customWidth="1"/>
    <col min="14557" max="14557" width="59.85546875" style="1039" customWidth="1"/>
    <col min="14558" max="14558" width="7.5703125" style="1039" customWidth="1"/>
    <col min="14559" max="14559" width="16" style="1039" customWidth="1"/>
    <col min="14560" max="14560" width="14.28515625" style="1039" customWidth="1"/>
    <col min="14561" max="14561" width="12.140625" style="1039" customWidth="1"/>
    <col min="14562" max="14562" width="13.7109375" style="1039" customWidth="1"/>
    <col min="14563" max="14563" width="13.42578125" style="1039" customWidth="1"/>
    <col min="14564" max="14564" width="9.140625" style="1039"/>
    <col min="14565" max="14565" width="26.28515625" style="1039" customWidth="1"/>
    <col min="14566" max="14566" width="9.140625" style="1039"/>
    <col min="14567" max="14567" width="13" style="1039" customWidth="1"/>
    <col min="14568" max="14568" width="13.140625" style="1039" customWidth="1"/>
    <col min="14569" max="14569" width="18.42578125" style="1039" customWidth="1"/>
    <col min="14570" max="14811" width="9.140625" style="1039"/>
    <col min="14812" max="14812" width="4.28515625" style="1039" customWidth="1"/>
    <col min="14813" max="14813" width="59.85546875" style="1039" customWidth="1"/>
    <col min="14814" max="14814" width="7.5703125" style="1039" customWidth="1"/>
    <col min="14815" max="14815" width="16" style="1039" customWidth="1"/>
    <col min="14816" max="14816" width="14.28515625" style="1039" customWidth="1"/>
    <col min="14817" max="14817" width="12.140625" style="1039" customWidth="1"/>
    <col min="14818" max="14818" width="13.7109375" style="1039" customWidth="1"/>
    <col min="14819" max="14819" width="13.42578125" style="1039" customWidth="1"/>
    <col min="14820" max="14820" width="9.140625" style="1039"/>
    <col min="14821" max="14821" width="26.28515625" style="1039" customWidth="1"/>
    <col min="14822" max="14822" width="9.140625" style="1039"/>
    <col min="14823" max="14823" width="13" style="1039" customWidth="1"/>
    <col min="14824" max="14824" width="13.140625" style="1039" customWidth="1"/>
    <col min="14825" max="14825" width="18.42578125" style="1039" customWidth="1"/>
    <col min="14826" max="15067" width="9.140625" style="1039"/>
    <col min="15068" max="15068" width="4.28515625" style="1039" customWidth="1"/>
    <col min="15069" max="15069" width="59.85546875" style="1039" customWidth="1"/>
    <col min="15070" max="15070" width="7.5703125" style="1039" customWidth="1"/>
    <col min="15071" max="15071" width="16" style="1039" customWidth="1"/>
    <col min="15072" max="15072" width="14.28515625" style="1039" customWidth="1"/>
    <col min="15073" max="15073" width="12.140625" style="1039" customWidth="1"/>
    <col min="15074" max="15074" width="13.7109375" style="1039" customWidth="1"/>
    <col min="15075" max="15075" width="13.42578125" style="1039" customWidth="1"/>
    <col min="15076" max="15076" width="9.140625" style="1039"/>
    <col min="15077" max="15077" width="26.28515625" style="1039" customWidth="1"/>
    <col min="15078" max="15078" width="9.140625" style="1039"/>
    <col min="15079" max="15079" width="13" style="1039" customWidth="1"/>
    <col min="15080" max="15080" width="13.140625" style="1039" customWidth="1"/>
    <col min="15081" max="15081" width="18.42578125" style="1039" customWidth="1"/>
    <col min="15082" max="15323" width="9.140625" style="1039"/>
    <col min="15324" max="15324" width="4.28515625" style="1039" customWidth="1"/>
    <col min="15325" max="15325" width="59.85546875" style="1039" customWidth="1"/>
    <col min="15326" max="15326" width="7.5703125" style="1039" customWidth="1"/>
    <col min="15327" max="15327" width="16" style="1039" customWidth="1"/>
    <col min="15328" max="15328" width="14.28515625" style="1039" customWidth="1"/>
    <col min="15329" max="15329" width="12.140625" style="1039" customWidth="1"/>
    <col min="15330" max="15330" width="13.7109375" style="1039" customWidth="1"/>
    <col min="15331" max="15331" width="13.42578125" style="1039" customWidth="1"/>
    <col min="15332" max="15332" width="9.140625" style="1039"/>
    <col min="15333" max="15333" width="26.28515625" style="1039" customWidth="1"/>
    <col min="15334" max="15334" width="9.140625" style="1039"/>
    <col min="15335" max="15335" width="13" style="1039" customWidth="1"/>
    <col min="15336" max="15336" width="13.140625" style="1039" customWidth="1"/>
    <col min="15337" max="15337" width="18.42578125" style="1039" customWidth="1"/>
    <col min="15338" max="15579" width="9.140625" style="1039"/>
    <col min="15580" max="15580" width="4.28515625" style="1039" customWidth="1"/>
    <col min="15581" max="15581" width="59.85546875" style="1039" customWidth="1"/>
    <col min="15582" max="15582" width="7.5703125" style="1039" customWidth="1"/>
    <col min="15583" max="15583" width="16" style="1039" customWidth="1"/>
    <col min="15584" max="15584" width="14.28515625" style="1039" customWidth="1"/>
    <col min="15585" max="15585" width="12.140625" style="1039" customWidth="1"/>
    <col min="15586" max="15586" width="13.7109375" style="1039" customWidth="1"/>
    <col min="15587" max="15587" width="13.42578125" style="1039" customWidth="1"/>
    <col min="15588" max="15588" width="9.140625" style="1039"/>
    <col min="15589" max="15589" width="26.28515625" style="1039" customWidth="1"/>
    <col min="15590" max="15590" width="9.140625" style="1039"/>
    <col min="15591" max="15591" width="13" style="1039" customWidth="1"/>
    <col min="15592" max="15592" width="13.140625" style="1039" customWidth="1"/>
    <col min="15593" max="15593" width="18.42578125" style="1039" customWidth="1"/>
    <col min="15594" max="15835" width="9.140625" style="1039"/>
    <col min="15836" max="15836" width="4.28515625" style="1039" customWidth="1"/>
    <col min="15837" max="15837" width="59.85546875" style="1039" customWidth="1"/>
    <col min="15838" max="15838" width="7.5703125" style="1039" customWidth="1"/>
    <col min="15839" max="15839" width="16" style="1039" customWidth="1"/>
    <col min="15840" max="15840" width="14.28515625" style="1039" customWidth="1"/>
    <col min="15841" max="15841" width="12.140625" style="1039" customWidth="1"/>
    <col min="15842" max="15842" width="13.7109375" style="1039" customWidth="1"/>
    <col min="15843" max="15843" width="13.42578125" style="1039" customWidth="1"/>
    <col min="15844" max="15844" width="9.140625" style="1039"/>
    <col min="15845" max="15845" width="26.28515625" style="1039" customWidth="1"/>
    <col min="15846" max="15846" width="9.140625" style="1039"/>
    <col min="15847" max="15847" width="13" style="1039" customWidth="1"/>
    <col min="15848" max="15848" width="13.140625" style="1039" customWidth="1"/>
    <col min="15849" max="15849" width="18.42578125" style="1039" customWidth="1"/>
    <col min="15850" max="16384" width="9.140625" style="1039"/>
  </cols>
  <sheetData>
    <row r="1" spans="1:9" s="49" customFormat="1" ht="24.75">
      <c r="A1" s="127" t="str">
        <f>'Universal data'!A1</f>
        <v>Regulatory Reporting Pack</v>
      </c>
      <c r="B1" s="128"/>
      <c r="C1" s="128"/>
      <c r="D1" s="128"/>
      <c r="E1" s="128"/>
      <c r="F1" s="128"/>
      <c r="G1" s="128"/>
      <c r="H1" s="128"/>
      <c r="I1" s="128"/>
    </row>
    <row r="2" spans="1:9" s="49" customFormat="1" ht="24.75">
      <c r="A2" s="2186" t="str">
        <f>+'Universal data'!$A$2</f>
        <v>Master</v>
      </c>
      <c r="B2" s="128"/>
      <c r="C2" s="128"/>
      <c r="D2" s="128"/>
      <c r="E2" s="128"/>
      <c r="F2" s="128"/>
      <c r="G2" s="128"/>
      <c r="H2" s="128"/>
      <c r="I2" s="128"/>
    </row>
    <row r="3" spans="1:9" s="49" customFormat="1" ht="24.75">
      <c r="A3" s="2304" t="str">
        <f>+'Universal data'!A3</f>
        <v>2015/16</v>
      </c>
      <c r="B3" s="128"/>
      <c r="C3" s="128"/>
      <c r="D3" s="128"/>
      <c r="E3" s="128"/>
      <c r="F3" s="128"/>
      <c r="G3" s="128"/>
      <c r="H3" s="128"/>
      <c r="I3" s="128"/>
    </row>
    <row r="5" spans="1:9" ht="19.5">
      <c r="A5" s="745" t="s">
        <v>2439</v>
      </c>
      <c r="B5" s="745"/>
      <c r="C5" s="1050"/>
    </row>
    <row r="6" spans="1:9" ht="19.5">
      <c r="A6" s="745"/>
      <c r="B6" s="745"/>
      <c r="C6" s="1050"/>
    </row>
    <row r="7" spans="1:9" ht="19.5">
      <c r="A7" s="745"/>
      <c r="B7" s="745"/>
      <c r="C7" s="1050"/>
    </row>
    <row r="8" spans="1:9" ht="55.5" customHeight="1">
      <c r="A8" s="745"/>
      <c r="B8" s="748" t="s">
        <v>170</v>
      </c>
      <c r="C8" s="748" t="s">
        <v>2305</v>
      </c>
      <c r="D8" s="4164" t="s">
        <v>371</v>
      </c>
      <c r="E8" s="4165"/>
      <c r="F8" s="1678" t="s">
        <v>133</v>
      </c>
      <c r="G8" s="834" t="s">
        <v>134</v>
      </c>
      <c r="H8" s="834" t="s">
        <v>135</v>
      </c>
      <c r="I8" s="748" t="s">
        <v>2299</v>
      </c>
    </row>
    <row r="9" spans="1:9" ht="43.5" customHeight="1">
      <c r="A9" s="745"/>
      <c r="B9" s="4162" t="s">
        <v>171</v>
      </c>
      <c r="C9" s="833" t="s">
        <v>1711</v>
      </c>
      <c r="D9" s="2211"/>
      <c r="E9" s="2211"/>
      <c r="F9" s="3435"/>
      <c r="G9" s="3435"/>
      <c r="H9" s="2087">
        <f>F9-G9</f>
        <v>0</v>
      </c>
      <c r="I9" s="2070"/>
    </row>
    <row r="10" spans="1:9" ht="19.5" customHeight="1">
      <c r="A10" s="745"/>
      <c r="B10" s="4162"/>
      <c r="C10" s="4162" t="s">
        <v>1712</v>
      </c>
      <c r="D10" s="751" t="s">
        <v>369</v>
      </c>
      <c r="E10" s="752"/>
      <c r="F10" s="3435"/>
      <c r="G10" s="3435"/>
      <c r="H10" s="2087">
        <f t="shared" ref="H10:H16" si="0">F10-G10</f>
        <v>0</v>
      </c>
      <c r="I10" s="2070"/>
    </row>
    <row r="11" spans="1:9" ht="19.5" customHeight="1">
      <c r="A11" s="745"/>
      <c r="B11" s="4162"/>
      <c r="C11" s="4162"/>
      <c r="D11" s="751" t="s">
        <v>370</v>
      </c>
      <c r="E11" s="752"/>
      <c r="F11" s="3435"/>
      <c r="G11" s="3435"/>
      <c r="H11" s="2087">
        <f t="shared" si="0"/>
        <v>0</v>
      </c>
      <c r="I11" s="2070"/>
    </row>
    <row r="12" spans="1:9" ht="19.5" customHeight="1">
      <c r="A12" s="745"/>
      <c r="B12" s="4162"/>
      <c r="C12" s="4162" t="s">
        <v>1713</v>
      </c>
      <c r="D12" s="751" t="s">
        <v>369</v>
      </c>
      <c r="E12" s="752"/>
      <c r="F12" s="3435"/>
      <c r="G12" s="3435"/>
      <c r="H12" s="2087">
        <f t="shared" si="0"/>
        <v>0</v>
      </c>
      <c r="I12" s="2070"/>
    </row>
    <row r="13" spans="1:9" ht="19.5">
      <c r="A13" s="745"/>
      <c r="B13" s="4162"/>
      <c r="C13" s="4162"/>
      <c r="D13" s="753" t="s">
        <v>370</v>
      </c>
      <c r="E13" s="754" t="s">
        <v>372</v>
      </c>
      <c r="F13" s="3435"/>
      <c r="G13" s="3435"/>
      <c r="H13" s="2087">
        <f t="shared" si="0"/>
        <v>0</v>
      </c>
      <c r="I13" s="2070"/>
    </row>
    <row r="14" spans="1:9" ht="42" customHeight="1">
      <c r="A14" s="745"/>
      <c r="B14" s="4162"/>
      <c r="C14" s="4162"/>
      <c r="D14" s="753" t="s">
        <v>370</v>
      </c>
      <c r="E14" s="754" t="s">
        <v>373</v>
      </c>
      <c r="F14" s="3435"/>
      <c r="G14" s="3435"/>
      <c r="H14" s="2087">
        <f t="shared" si="0"/>
        <v>0</v>
      </c>
      <c r="I14" s="2070"/>
    </row>
    <row r="15" spans="1:9" ht="37.5" customHeight="1">
      <c r="A15" s="745"/>
      <c r="B15" s="4162"/>
      <c r="C15" s="1674" t="s">
        <v>2169</v>
      </c>
      <c r="D15" s="2211"/>
      <c r="E15" s="2211"/>
      <c r="F15" s="3435"/>
      <c r="G15" s="3435"/>
      <c r="H15" s="2087">
        <f t="shared" si="0"/>
        <v>0</v>
      </c>
      <c r="I15" s="2070"/>
    </row>
    <row r="16" spans="1:9" ht="30.75" customHeight="1">
      <c r="A16" s="745"/>
      <c r="B16" s="4162" t="s">
        <v>172</v>
      </c>
      <c r="C16" s="4168" t="s">
        <v>1713</v>
      </c>
      <c r="D16" s="4166" t="s">
        <v>1714</v>
      </c>
      <c r="E16" s="4167"/>
      <c r="F16" s="3435"/>
      <c r="G16" s="3435"/>
      <c r="H16" s="2087">
        <f t="shared" si="0"/>
        <v>0</v>
      </c>
      <c r="I16" s="2070"/>
    </row>
    <row r="17" spans="1:9" ht="45" customHeight="1">
      <c r="A17" s="745"/>
      <c r="B17" s="4162"/>
      <c r="C17" s="4169"/>
      <c r="D17" s="4166" t="s">
        <v>1715</v>
      </c>
      <c r="E17" s="4167"/>
      <c r="F17" s="3435"/>
      <c r="G17" s="3435"/>
      <c r="H17" s="2087">
        <f>F17-G17</f>
        <v>0</v>
      </c>
      <c r="I17" s="2070"/>
    </row>
    <row r="18" spans="1:9" ht="36" customHeight="1">
      <c r="A18" s="745"/>
      <c r="B18" s="4163" t="s">
        <v>430</v>
      </c>
      <c r="C18" s="2323" t="s">
        <v>374</v>
      </c>
      <c r="D18" s="2324"/>
      <c r="E18" s="2324"/>
      <c r="F18" s="2087">
        <f>SUM($F$9:$F$15)</f>
        <v>0</v>
      </c>
      <c r="G18" s="2087">
        <f>SUM($G$9:$G$15)</f>
        <v>0</v>
      </c>
      <c r="H18" s="2087">
        <f>SUM($H$9:$H$15)</f>
        <v>0</v>
      </c>
      <c r="I18" s="2087">
        <f>SUM($I$9:$I$15)</f>
        <v>0</v>
      </c>
    </row>
    <row r="19" spans="1:9" ht="54.75" customHeight="1">
      <c r="B19" s="4163"/>
      <c r="C19" s="2323" t="s">
        <v>375</v>
      </c>
      <c r="D19" s="2324"/>
      <c r="E19" s="2324"/>
      <c r="F19" s="2087">
        <f>SUM(F16:F17)</f>
        <v>0</v>
      </c>
      <c r="G19" s="2087">
        <f>SUM(G16:G17)</f>
        <v>0</v>
      </c>
      <c r="H19" s="2087">
        <f>SUM(H16:H17)</f>
        <v>0</v>
      </c>
      <c r="I19" s="2087">
        <f>SUM(I16:I17)</f>
        <v>0</v>
      </c>
    </row>
    <row r="20" spans="1:9" ht="20.25" customHeight="1">
      <c r="B20" s="4163"/>
      <c r="C20" s="714" t="s">
        <v>159</v>
      </c>
      <c r="D20" s="2324"/>
      <c r="E20" s="2324"/>
      <c r="F20" s="2087">
        <f>SUM(F18:F19)</f>
        <v>0</v>
      </c>
      <c r="G20" s="2087">
        <f>SUM(G18:G19)</f>
        <v>0</v>
      </c>
      <c r="H20" s="2087">
        <f>SUM(H18:H19)</f>
        <v>0</v>
      </c>
      <c r="I20" s="2087">
        <f>SUM(I18:I19)</f>
        <v>0</v>
      </c>
    </row>
    <row r="24" spans="1:9">
      <c r="F24" s="2208"/>
    </row>
  </sheetData>
  <mergeCells count="9">
    <mergeCell ref="B16:B17"/>
    <mergeCell ref="B18:B20"/>
    <mergeCell ref="D8:E8"/>
    <mergeCell ref="B9:B15"/>
    <mergeCell ref="C10:C11"/>
    <mergeCell ref="C12:C14"/>
    <mergeCell ref="D16:E16"/>
    <mergeCell ref="D17:E17"/>
    <mergeCell ref="C16:C17"/>
  </mergeCells>
  <dataValidations count="1">
    <dataValidation type="list" allowBlank="1" showInputMessage="1" showErrorMessage="1" sqref="A1">
      <formula1>A843:A848</formula1>
    </dataValidation>
  </dataValidations>
  <pageMargins left="0.70866141732283472" right="0.70866141732283472" top="0.74803149606299213" bottom="0.74803149606299213" header="0.31496062992125984" footer="0.31496062992125984"/>
  <pageSetup paperSize="8" scale="78"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AG68"/>
  <sheetViews>
    <sheetView workbookViewId="0"/>
  </sheetViews>
  <sheetFormatPr defaultRowHeight="14.25"/>
  <cols>
    <col min="1" max="1" width="7.140625" style="1042" customWidth="1"/>
    <col min="2" max="2" width="41" style="1039" customWidth="1"/>
    <col min="3" max="3" width="45.28515625" style="1039" customWidth="1"/>
    <col min="4" max="10" width="15.7109375" style="1039" customWidth="1"/>
    <col min="11" max="11" width="17.7109375" style="1039" customWidth="1"/>
    <col min="12" max="12" width="18.42578125" style="1039" customWidth="1"/>
    <col min="13" max="14" width="15.7109375" style="1039" customWidth="1"/>
    <col min="15" max="15" width="15.7109375" style="1075" customWidth="1"/>
    <col min="16" max="17" width="15.7109375" style="1039" customWidth="1"/>
    <col min="18" max="18" width="18" style="1039" customWidth="1"/>
    <col min="19" max="19" width="17.28515625" style="1039" customWidth="1"/>
    <col min="20" max="20" width="19.140625" style="1039" customWidth="1"/>
    <col min="21" max="24" width="15.7109375" style="1039" customWidth="1"/>
    <col min="25" max="25" width="17.7109375" style="1039" customWidth="1"/>
    <col min="26" max="26" width="18.28515625" style="1039" customWidth="1"/>
    <col min="27" max="31" width="15.7109375" style="1039" customWidth="1"/>
    <col min="32" max="32" width="17.140625" style="1039" customWidth="1"/>
    <col min="33" max="33" width="18.42578125" style="1039" customWidth="1"/>
    <col min="34" max="16384" width="9.140625" style="1039"/>
  </cols>
  <sheetData>
    <row r="1" spans="1:15" s="49" customFormat="1" ht="24.75">
      <c r="A1" s="127" t="str">
        <f>'Universal data'!A1</f>
        <v>Regulatory Reporting Pack</v>
      </c>
      <c r="B1" s="128"/>
      <c r="C1" s="128"/>
      <c r="D1" s="128"/>
      <c r="E1" s="128"/>
      <c r="F1" s="128"/>
      <c r="G1" s="128"/>
      <c r="H1" s="128"/>
    </row>
    <row r="2" spans="1:15" s="49" customFormat="1" ht="24.75">
      <c r="A2" s="2186" t="str">
        <f>+'Universal data'!$A$2</f>
        <v>Master</v>
      </c>
      <c r="B2" s="128"/>
      <c r="C2" s="128"/>
      <c r="D2" s="128"/>
      <c r="E2" s="128"/>
      <c r="F2" s="128"/>
      <c r="G2" s="128"/>
      <c r="H2" s="128"/>
    </row>
    <row r="3" spans="1:15" s="49" customFormat="1" ht="24.75">
      <c r="A3" s="2304" t="str">
        <f>+'Universal data'!A3</f>
        <v>2015/16</v>
      </c>
      <c r="B3" s="128"/>
      <c r="C3" s="128"/>
      <c r="D3" s="128"/>
      <c r="E3" s="128"/>
      <c r="F3" s="128"/>
      <c r="G3" s="128"/>
      <c r="H3" s="128"/>
    </row>
    <row r="4" spans="1:15" ht="19.5">
      <c r="A4" s="1074"/>
    </row>
    <row r="5" spans="1:15" s="737" customFormat="1" ht="54" customHeight="1">
      <c r="A5" s="732"/>
      <c r="B5" s="2067" t="s">
        <v>2440</v>
      </c>
      <c r="C5" s="738"/>
      <c r="D5" s="834" t="s">
        <v>133</v>
      </c>
      <c r="E5" s="834" t="s">
        <v>134</v>
      </c>
      <c r="F5" s="834" t="s">
        <v>135</v>
      </c>
      <c r="G5" s="4171" t="s">
        <v>161</v>
      </c>
      <c r="H5" s="4172"/>
      <c r="O5" s="739"/>
    </row>
    <row r="6" spans="1:15" s="737" customFormat="1" ht="12.75">
      <c r="A6" s="741"/>
      <c r="B6" s="2064" t="s">
        <v>2393</v>
      </c>
      <c r="C6" s="2064" t="s">
        <v>173</v>
      </c>
      <c r="D6" s="742"/>
      <c r="E6" s="742"/>
      <c r="F6" s="742"/>
      <c r="G6" s="733" t="s">
        <v>78</v>
      </c>
      <c r="H6" s="742"/>
      <c r="O6" s="739"/>
    </row>
    <row r="7" spans="1:15" s="737" customFormat="1" ht="12.75">
      <c r="A7" s="741"/>
      <c r="B7" s="4176" t="s">
        <v>80</v>
      </c>
      <c r="C7" s="2078" t="s">
        <v>431</v>
      </c>
      <c r="D7" s="716"/>
      <c r="E7" s="716"/>
      <c r="F7" s="717">
        <f>D7-E7</f>
        <v>0</v>
      </c>
      <c r="G7" s="734" t="s">
        <v>94</v>
      </c>
      <c r="H7" s="3437"/>
      <c r="O7" s="739"/>
    </row>
    <row r="8" spans="1:15" s="737" customFormat="1" ht="12.75">
      <c r="A8" s="741"/>
      <c r="B8" s="4177"/>
      <c r="C8" s="2078" t="s">
        <v>432</v>
      </c>
      <c r="D8" s="716"/>
      <c r="E8" s="716"/>
      <c r="F8" s="717">
        <f t="shared" ref="F8:F26" si="0">D8-E8</f>
        <v>0</v>
      </c>
      <c r="G8" s="734" t="s">
        <v>94</v>
      </c>
      <c r="H8" s="3437"/>
      <c r="O8" s="739"/>
    </row>
    <row r="9" spans="1:15" s="737" customFormat="1" ht="12.75">
      <c r="A9" s="741"/>
      <c r="B9" s="4177"/>
      <c r="C9" s="736" t="s">
        <v>437</v>
      </c>
      <c r="D9" s="716"/>
      <c r="E9" s="716"/>
      <c r="F9" s="717">
        <f t="shared" si="0"/>
        <v>0</v>
      </c>
      <c r="G9" s="734" t="s">
        <v>94</v>
      </c>
      <c r="H9" s="3437"/>
      <c r="O9" s="739"/>
    </row>
    <row r="10" spans="1:15" s="737" customFormat="1" ht="12.75">
      <c r="A10" s="741"/>
      <c r="B10" s="4177"/>
      <c r="C10" s="736" t="s">
        <v>438</v>
      </c>
      <c r="D10" s="716"/>
      <c r="E10" s="716"/>
      <c r="F10" s="717">
        <f t="shared" si="0"/>
        <v>0</v>
      </c>
      <c r="G10" s="734" t="s">
        <v>94</v>
      </c>
      <c r="H10" s="3437"/>
      <c r="O10" s="739"/>
    </row>
    <row r="11" spans="1:15" s="737" customFormat="1" ht="12.75">
      <c r="A11" s="741"/>
      <c r="B11" s="4177"/>
      <c r="C11" s="736" t="s">
        <v>433</v>
      </c>
      <c r="D11" s="716"/>
      <c r="E11" s="716"/>
      <c r="F11" s="717">
        <f t="shared" si="0"/>
        <v>0</v>
      </c>
      <c r="G11" s="734" t="s">
        <v>94</v>
      </c>
      <c r="H11" s="3437"/>
      <c r="O11" s="739"/>
    </row>
    <row r="12" spans="1:15" s="737" customFormat="1" ht="12.75">
      <c r="A12" s="741"/>
      <c r="B12" s="4177"/>
      <c r="C12" s="736" t="s">
        <v>434</v>
      </c>
      <c r="D12" s="716"/>
      <c r="E12" s="716"/>
      <c r="F12" s="717">
        <f t="shared" si="0"/>
        <v>0</v>
      </c>
      <c r="G12" s="734" t="s">
        <v>94</v>
      </c>
      <c r="H12" s="3437"/>
      <c r="O12" s="739"/>
    </row>
    <row r="13" spans="1:15" s="737" customFormat="1" ht="12.75">
      <c r="A13" s="741"/>
      <c r="B13" s="4177"/>
      <c r="C13" s="736" t="s">
        <v>435</v>
      </c>
      <c r="D13" s="716"/>
      <c r="E13" s="716"/>
      <c r="F13" s="717">
        <f t="shared" si="0"/>
        <v>0</v>
      </c>
      <c r="G13" s="734" t="s">
        <v>94</v>
      </c>
      <c r="H13" s="3437"/>
      <c r="O13" s="739"/>
    </row>
    <row r="14" spans="1:15" s="737" customFormat="1" ht="12.75">
      <c r="A14" s="741"/>
      <c r="B14" s="4178"/>
      <c r="C14" s="736" t="s">
        <v>436</v>
      </c>
      <c r="D14" s="716"/>
      <c r="E14" s="716"/>
      <c r="F14" s="717">
        <f t="shared" si="0"/>
        <v>0</v>
      </c>
      <c r="G14" s="734" t="s">
        <v>94</v>
      </c>
      <c r="H14" s="3437"/>
      <c r="O14" s="739"/>
    </row>
    <row r="15" spans="1:15" s="737" customFormat="1" ht="12.75">
      <c r="A15" s="741"/>
      <c r="B15" s="4179" t="s">
        <v>178</v>
      </c>
      <c r="C15" s="2078" t="s">
        <v>174</v>
      </c>
      <c r="D15" s="716"/>
      <c r="E15" s="716"/>
      <c r="F15" s="717">
        <f t="shared" si="0"/>
        <v>0</v>
      </c>
      <c r="G15" s="734" t="s">
        <v>87</v>
      </c>
      <c r="H15" s="3317"/>
      <c r="O15" s="739"/>
    </row>
    <row r="16" spans="1:15" s="737" customFormat="1" ht="12.75">
      <c r="A16" s="741"/>
      <c r="B16" s="4180"/>
      <c r="C16" s="736" t="s">
        <v>175</v>
      </c>
      <c r="D16" s="716"/>
      <c r="E16" s="716"/>
      <c r="F16" s="717">
        <f t="shared" si="0"/>
        <v>0</v>
      </c>
      <c r="G16" s="734" t="s">
        <v>87</v>
      </c>
      <c r="H16" s="3317"/>
      <c r="O16" s="739"/>
    </row>
    <row r="17" spans="1:33" s="737" customFormat="1" ht="12.75">
      <c r="A17" s="741"/>
      <c r="B17" s="4180"/>
      <c r="C17" s="736" t="s">
        <v>176</v>
      </c>
      <c r="D17" s="716"/>
      <c r="E17" s="716"/>
      <c r="F17" s="717">
        <f t="shared" si="0"/>
        <v>0</v>
      </c>
      <c r="G17" s="734" t="s">
        <v>87</v>
      </c>
      <c r="H17" s="3317"/>
      <c r="I17" s="3570"/>
      <c r="O17" s="739"/>
    </row>
    <row r="18" spans="1:33" s="737" customFormat="1" ht="12.75">
      <c r="A18" s="741"/>
      <c r="B18" s="4181"/>
      <c r="C18" s="736" t="s">
        <v>177</v>
      </c>
      <c r="D18" s="716"/>
      <c r="E18" s="716"/>
      <c r="F18" s="717">
        <f t="shared" si="0"/>
        <v>0</v>
      </c>
      <c r="G18" s="734" t="s">
        <v>87</v>
      </c>
      <c r="H18" s="3317"/>
      <c r="O18" s="739"/>
    </row>
    <row r="19" spans="1:33" s="737" customFormat="1" ht="12.75">
      <c r="A19" s="741"/>
      <c r="B19" s="4179" t="s">
        <v>162</v>
      </c>
      <c r="C19" s="2078" t="s">
        <v>174</v>
      </c>
      <c r="D19" s="716"/>
      <c r="E19" s="716"/>
      <c r="F19" s="717">
        <f t="shared" si="0"/>
        <v>0</v>
      </c>
      <c r="G19" s="734" t="s">
        <v>87</v>
      </c>
      <c r="H19" s="3317"/>
      <c r="O19" s="739"/>
    </row>
    <row r="20" spans="1:33" s="737" customFormat="1" ht="12.75">
      <c r="A20" s="741"/>
      <c r="B20" s="4180"/>
      <c r="C20" s="736" t="s">
        <v>175</v>
      </c>
      <c r="D20" s="716"/>
      <c r="E20" s="716"/>
      <c r="F20" s="717">
        <f t="shared" si="0"/>
        <v>0</v>
      </c>
      <c r="G20" s="734" t="s">
        <v>87</v>
      </c>
      <c r="H20" s="3317"/>
      <c r="O20" s="739"/>
    </row>
    <row r="21" spans="1:33" s="737" customFormat="1" ht="12.75">
      <c r="A21" s="741"/>
      <c r="B21" s="4180"/>
      <c r="C21" s="736" t="s">
        <v>176</v>
      </c>
      <c r="D21" s="716"/>
      <c r="E21" s="716"/>
      <c r="F21" s="717">
        <f t="shared" si="0"/>
        <v>0</v>
      </c>
      <c r="G21" s="734" t="s">
        <v>87</v>
      </c>
      <c r="H21" s="3317"/>
      <c r="O21" s="739"/>
    </row>
    <row r="22" spans="1:33" s="737" customFormat="1" ht="12.75">
      <c r="A22" s="741"/>
      <c r="B22" s="4181"/>
      <c r="C22" s="736" t="s">
        <v>177</v>
      </c>
      <c r="D22" s="716"/>
      <c r="E22" s="716"/>
      <c r="F22" s="717">
        <f t="shared" si="0"/>
        <v>0</v>
      </c>
      <c r="G22" s="734" t="s">
        <v>87</v>
      </c>
      <c r="H22" s="3317"/>
      <c r="O22" s="739"/>
    </row>
    <row r="23" spans="1:33" s="737" customFormat="1" ht="12.75">
      <c r="A23" s="741"/>
      <c r="B23" s="4182" t="s">
        <v>2394</v>
      </c>
      <c r="C23" s="2078" t="s">
        <v>174</v>
      </c>
      <c r="D23" s="716"/>
      <c r="E23" s="716"/>
      <c r="F23" s="1276">
        <f t="shared" si="0"/>
        <v>0</v>
      </c>
      <c r="G23" s="1676" t="s">
        <v>2170</v>
      </c>
      <c r="H23" s="3317"/>
      <c r="O23" s="739"/>
    </row>
    <row r="24" spans="1:33" s="737" customFormat="1" ht="12.75">
      <c r="A24" s="741"/>
      <c r="B24" s="4183"/>
      <c r="C24" s="736" t="s">
        <v>175</v>
      </c>
      <c r="D24" s="716"/>
      <c r="E24" s="716"/>
      <c r="F24" s="1276">
        <f t="shared" si="0"/>
        <v>0</v>
      </c>
      <c r="G24" s="1676" t="s">
        <v>2170</v>
      </c>
      <c r="H24" s="3317"/>
      <c r="O24" s="739"/>
    </row>
    <row r="25" spans="1:33" s="737" customFormat="1" ht="12.75">
      <c r="A25" s="741"/>
      <c r="B25" s="4183"/>
      <c r="C25" s="736" t="s">
        <v>176</v>
      </c>
      <c r="D25" s="716"/>
      <c r="E25" s="716"/>
      <c r="F25" s="1276">
        <f t="shared" si="0"/>
        <v>0</v>
      </c>
      <c r="G25" s="1676" t="s">
        <v>2170</v>
      </c>
      <c r="H25" s="3317"/>
      <c r="L25" s="735"/>
      <c r="M25" s="735"/>
      <c r="N25" s="735"/>
      <c r="O25" s="735"/>
      <c r="P25" s="735"/>
      <c r="Q25" s="735"/>
      <c r="R25" s="735"/>
      <c r="S25" s="743"/>
      <c r="T25" s="743"/>
      <c r="U25" s="743"/>
      <c r="V25" s="743"/>
      <c r="W25" s="743"/>
      <c r="X25" s="743"/>
      <c r="Y25" s="743"/>
      <c r="Z25" s="743"/>
      <c r="AA25" s="743"/>
      <c r="AB25" s="743"/>
      <c r="AC25" s="743"/>
      <c r="AD25" s="743"/>
      <c r="AE25" s="743"/>
      <c r="AF25" s="743"/>
      <c r="AG25" s="743"/>
    </row>
    <row r="26" spans="1:33" s="737" customFormat="1" ht="12.75">
      <c r="A26" s="741"/>
      <c r="B26" s="4184"/>
      <c r="C26" s="736" t="s">
        <v>177</v>
      </c>
      <c r="D26" s="716"/>
      <c r="E26" s="716"/>
      <c r="F26" s="1276">
        <f t="shared" si="0"/>
        <v>0</v>
      </c>
      <c r="G26" s="1676" t="s">
        <v>2170</v>
      </c>
      <c r="H26" s="3317"/>
      <c r="L26" s="735"/>
      <c r="M26" s="735"/>
      <c r="N26" s="735"/>
      <c r="O26" s="735"/>
      <c r="P26" s="735"/>
      <c r="Q26" s="735"/>
      <c r="R26" s="735"/>
      <c r="S26" s="743"/>
      <c r="T26" s="743"/>
      <c r="U26" s="743"/>
      <c r="V26" s="743"/>
      <c r="W26" s="743"/>
      <c r="X26" s="743"/>
      <c r="Y26" s="743"/>
      <c r="Z26" s="743"/>
      <c r="AA26" s="743"/>
      <c r="AB26" s="743"/>
      <c r="AC26" s="743"/>
      <c r="AD26" s="743"/>
      <c r="AE26" s="743"/>
      <c r="AF26" s="743"/>
      <c r="AG26" s="743"/>
    </row>
    <row r="27" spans="1:33" s="737" customFormat="1" ht="12.75">
      <c r="A27" s="740"/>
      <c r="B27" s="736" t="s">
        <v>376</v>
      </c>
      <c r="C27" s="736" t="s">
        <v>84</v>
      </c>
      <c r="D27" s="717">
        <f>SUM($D$7:$D$14)</f>
        <v>0</v>
      </c>
      <c r="E27" s="717">
        <f>SUM($E$7:$E$14)</f>
        <v>0</v>
      </c>
      <c r="F27" s="1276">
        <f>SUM(F7:F14)</f>
        <v>0</v>
      </c>
      <c r="G27" s="1677" t="s">
        <v>94</v>
      </c>
      <c r="H27" s="717">
        <f>SUM($H$7:$H$14)</f>
        <v>0</v>
      </c>
      <c r="L27" s="735"/>
      <c r="M27" s="735"/>
      <c r="N27" s="735"/>
      <c r="O27" s="735"/>
      <c r="P27" s="735"/>
      <c r="Q27" s="735"/>
      <c r="R27" s="735"/>
      <c r="S27" s="743"/>
      <c r="T27" s="743"/>
      <c r="U27" s="743"/>
      <c r="V27" s="743"/>
      <c r="W27" s="743"/>
      <c r="X27" s="743"/>
      <c r="Y27" s="743"/>
      <c r="Z27" s="743"/>
      <c r="AA27" s="743"/>
      <c r="AB27" s="743"/>
      <c r="AC27" s="743"/>
      <c r="AD27" s="743"/>
      <c r="AE27" s="743"/>
      <c r="AF27" s="743"/>
      <c r="AG27" s="743"/>
    </row>
    <row r="28" spans="1:33" s="737" customFormat="1" ht="12.75">
      <c r="A28" s="740"/>
      <c r="B28" s="736" t="s">
        <v>377</v>
      </c>
      <c r="C28" s="736" t="s">
        <v>84</v>
      </c>
      <c r="D28" s="717">
        <f>SUM(D15:D18)</f>
        <v>0</v>
      </c>
      <c r="E28" s="717">
        <f>SUM(E15:E18)</f>
        <v>0</v>
      </c>
      <c r="F28" s="1276">
        <f>SUM(F15:F18)</f>
        <v>0</v>
      </c>
      <c r="G28" s="1677" t="s">
        <v>648</v>
      </c>
      <c r="H28" s="2068">
        <f>SUM(H15:H18)</f>
        <v>0</v>
      </c>
      <c r="L28" s="735"/>
      <c r="M28" s="735"/>
      <c r="N28" s="735"/>
      <c r="O28" s="735"/>
      <c r="P28" s="735"/>
      <c r="Q28" s="735"/>
      <c r="R28" s="735"/>
      <c r="S28" s="743"/>
      <c r="T28" s="743"/>
      <c r="U28" s="743"/>
      <c r="V28" s="743"/>
      <c r="W28" s="743"/>
      <c r="X28" s="743"/>
      <c r="Y28" s="743"/>
      <c r="Z28" s="743"/>
      <c r="AA28" s="743"/>
      <c r="AB28" s="743"/>
      <c r="AC28" s="743"/>
      <c r="AD28" s="743"/>
      <c r="AE28" s="743"/>
      <c r="AF28" s="743"/>
      <c r="AG28" s="743"/>
    </row>
    <row r="29" spans="1:33" s="737" customFormat="1" ht="12.75">
      <c r="A29" s="740"/>
      <c r="B29" s="750" t="s">
        <v>430</v>
      </c>
      <c r="C29" s="736" t="s">
        <v>84</v>
      </c>
      <c r="D29" s="717">
        <f>SUM(D19:D22)</f>
        <v>0</v>
      </c>
      <c r="E29" s="717">
        <f>SUM(E19:E22)</f>
        <v>0</v>
      </c>
      <c r="F29" s="1276">
        <f>SUM(F19:F22)</f>
        <v>0</v>
      </c>
      <c r="G29" s="1677" t="s">
        <v>648</v>
      </c>
      <c r="H29" s="2068">
        <f>SUM(H19:H22)</f>
        <v>0</v>
      </c>
      <c r="L29" s="735"/>
      <c r="M29" s="735"/>
      <c r="N29" s="735"/>
      <c r="O29" s="735"/>
      <c r="P29" s="735"/>
      <c r="Q29" s="735"/>
      <c r="R29" s="735"/>
      <c r="S29" s="743"/>
      <c r="T29" s="743"/>
      <c r="U29" s="743"/>
      <c r="V29" s="743"/>
      <c r="W29" s="743"/>
      <c r="X29" s="743"/>
      <c r="Y29" s="743"/>
      <c r="Z29" s="743"/>
      <c r="AA29" s="743"/>
      <c r="AB29" s="743"/>
      <c r="AC29" s="743"/>
      <c r="AD29" s="743"/>
      <c r="AE29" s="743"/>
      <c r="AF29" s="743"/>
      <c r="AG29" s="743"/>
    </row>
    <row r="30" spans="1:33" s="737" customFormat="1" ht="12.75">
      <c r="A30" s="740"/>
      <c r="B30" s="750" t="s">
        <v>2396</v>
      </c>
      <c r="C30" s="736" t="s">
        <v>84</v>
      </c>
      <c r="D30" s="717">
        <f>SUM(D23:D26)</f>
        <v>0</v>
      </c>
      <c r="E30" s="717">
        <f>SUM(E23:E26)</f>
        <v>0</v>
      </c>
      <c r="F30" s="1276">
        <f>SUM(F23:F26)</f>
        <v>0</v>
      </c>
      <c r="G30" s="1676" t="s">
        <v>2170</v>
      </c>
      <c r="H30" s="2068">
        <f>SUM(H23:H26)</f>
        <v>0</v>
      </c>
      <c r="L30" s="735"/>
      <c r="M30" s="735"/>
      <c r="N30" s="735"/>
      <c r="O30" s="735"/>
      <c r="P30" s="735"/>
      <c r="Q30" s="735"/>
      <c r="R30" s="735"/>
      <c r="S30" s="743"/>
      <c r="T30" s="743"/>
      <c r="U30" s="743"/>
      <c r="V30" s="743"/>
      <c r="W30" s="743"/>
      <c r="X30" s="743"/>
      <c r="Y30" s="743"/>
      <c r="Z30" s="743"/>
      <c r="AA30" s="743"/>
      <c r="AB30" s="743"/>
      <c r="AC30" s="743"/>
      <c r="AD30" s="743"/>
      <c r="AE30" s="743"/>
      <c r="AF30" s="743"/>
      <c r="AG30" s="743"/>
    </row>
    <row r="31" spans="1:33" s="737" customFormat="1" ht="12.75">
      <c r="A31" s="741"/>
      <c r="B31" s="2078" t="s">
        <v>159</v>
      </c>
      <c r="C31" s="736" t="s">
        <v>84</v>
      </c>
      <c r="D31" s="717">
        <f>SUM(D27:D30)</f>
        <v>0</v>
      </c>
      <c r="E31" s="717">
        <f>SUM(E27:E30)</f>
        <v>0</v>
      </c>
      <c r="F31" s="717">
        <f>SUM(F27:F30)</f>
        <v>0</v>
      </c>
      <c r="G31" s="2211"/>
      <c r="H31" s="2211"/>
      <c r="J31" s="741"/>
      <c r="K31" s="741"/>
      <c r="L31" s="741"/>
      <c r="M31" s="741"/>
      <c r="N31" s="741"/>
      <c r="O31" s="741"/>
      <c r="P31" s="741"/>
      <c r="Q31" s="741"/>
      <c r="R31" s="741"/>
      <c r="S31" s="743"/>
      <c r="T31" s="743"/>
      <c r="U31" s="743"/>
      <c r="V31" s="743"/>
      <c r="W31" s="743"/>
      <c r="X31" s="743"/>
      <c r="Y31" s="743"/>
      <c r="Z31" s="743"/>
      <c r="AA31" s="743"/>
      <c r="AB31" s="743"/>
      <c r="AC31" s="743"/>
      <c r="AD31" s="743"/>
      <c r="AE31" s="743"/>
      <c r="AF31" s="743"/>
      <c r="AG31" s="743"/>
    </row>
    <row r="32" spans="1:33" s="1080" customFormat="1">
      <c r="A32" s="1076"/>
      <c r="B32" s="1077"/>
      <c r="C32" s="1078"/>
      <c r="D32" s="1066"/>
      <c r="E32" s="1066"/>
      <c r="F32" s="1066"/>
      <c r="G32" s="1067"/>
      <c r="H32" s="1076"/>
      <c r="I32" s="1076"/>
      <c r="J32" s="1076"/>
      <c r="K32" s="1076"/>
      <c r="L32" s="1076"/>
      <c r="M32" s="1076"/>
      <c r="N32" s="1076"/>
      <c r="O32" s="1076"/>
      <c r="P32" s="1076"/>
      <c r="Q32" s="1076"/>
      <c r="R32" s="1076"/>
      <c r="S32" s="1079"/>
      <c r="T32" s="1079"/>
      <c r="U32" s="1079"/>
      <c r="V32" s="1079"/>
      <c r="W32" s="1079"/>
      <c r="X32" s="1079"/>
      <c r="Y32" s="1079"/>
      <c r="Z32" s="1079"/>
      <c r="AA32" s="1079"/>
      <c r="AB32" s="1079"/>
      <c r="AC32" s="1079"/>
      <c r="AD32" s="1079"/>
      <c r="AE32" s="1079"/>
      <c r="AF32" s="1079"/>
      <c r="AG32" s="1079"/>
    </row>
    <row r="33" spans="1:33" s="1080" customFormat="1">
      <c r="A33" s="1076"/>
      <c r="B33" s="744"/>
      <c r="C33" s="1078"/>
      <c r="D33" s="1067"/>
      <c r="E33" s="1067"/>
      <c r="F33" s="1067"/>
      <c r="G33" s="1067"/>
      <c r="H33" s="1067"/>
      <c r="I33" s="1076"/>
      <c r="J33" s="1076"/>
      <c r="K33" s="1076"/>
      <c r="L33" s="1076"/>
      <c r="M33" s="1076"/>
      <c r="N33" s="1076"/>
      <c r="O33" s="1076"/>
      <c r="P33" s="1076"/>
      <c r="Q33" s="1076"/>
      <c r="R33" s="1076"/>
      <c r="S33" s="1079"/>
      <c r="T33" s="1079"/>
      <c r="U33" s="1079"/>
      <c r="V33" s="1079"/>
      <c r="W33" s="1079"/>
      <c r="X33" s="1079"/>
      <c r="Y33" s="1079"/>
      <c r="Z33" s="1079"/>
      <c r="AA33" s="1079"/>
      <c r="AB33" s="1079"/>
      <c r="AC33" s="1079"/>
      <c r="AD33" s="1079"/>
      <c r="AE33" s="1079"/>
      <c r="AF33" s="1079"/>
      <c r="AG33" s="1079"/>
    </row>
    <row r="34" spans="1:33" s="1080" customFormat="1" ht="19.5">
      <c r="A34" s="1076"/>
      <c r="B34" s="1074"/>
      <c r="C34" s="420"/>
      <c r="D34" s="420"/>
      <c r="E34" s="420"/>
      <c r="F34" s="420"/>
      <c r="G34" s="420"/>
      <c r="H34" s="420"/>
      <c r="I34" s="420"/>
      <c r="J34" s="1076"/>
      <c r="K34" s="1076"/>
      <c r="L34" s="1076"/>
      <c r="M34" s="1076"/>
      <c r="N34" s="1076"/>
      <c r="O34" s="1076"/>
      <c r="P34" s="1076"/>
      <c r="Q34" s="1076"/>
      <c r="R34" s="1076"/>
      <c r="S34" s="1079"/>
      <c r="T34" s="1079"/>
      <c r="U34" s="1079"/>
      <c r="V34" s="1079"/>
      <c r="W34" s="1079"/>
      <c r="X34" s="1079"/>
      <c r="Y34" s="1079"/>
      <c r="Z34" s="1079"/>
      <c r="AA34" s="1079"/>
      <c r="AB34" s="1079"/>
      <c r="AC34" s="1079"/>
      <c r="AD34" s="1079"/>
      <c r="AE34" s="1079"/>
      <c r="AF34" s="1079"/>
      <c r="AG34" s="1079"/>
    </row>
    <row r="35" spans="1:33" s="1080" customFormat="1" ht="19.5">
      <c r="A35" s="1076"/>
      <c r="B35" s="745" t="s">
        <v>378</v>
      </c>
      <c r="C35" s="1039"/>
      <c r="D35" s="1039"/>
      <c r="E35" s="1039"/>
      <c r="F35" s="1039"/>
      <c r="G35" s="1039"/>
      <c r="H35" s="1039"/>
      <c r="I35" s="1039"/>
      <c r="J35" s="1076"/>
      <c r="K35" s="1076"/>
      <c r="L35" s="1076"/>
      <c r="M35" s="1076"/>
      <c r="N35" s="1076"/>
      <c r="O35" s="1076"/>
      <c r="P35" s="1076"/>
      <c r="Q35" s="1076"/>
      <c r="R35" s="1076"/>
      <c r="S35" s="1079"/>
      <c r="T35" s="1079"/>
      <c r="U35" s="1079"/>
      <c r="V35" s="1079"/>
      <c r="W35" s="1079"/>
      <c r="X35" s="1079"/>
      <c r="Y35" s="1079"/>
      <c r="Z35" s="1079"/>
      <c r="AA35" s="1079"/>
      <c r="AB35" s="1079"/>
      <c r="AC35" s="1079"/>
      <c r="AD35" s="1079"/>
      <c r="AE35" s="1079"/>
      <c r="AF35" s="1079"/>
      <c r="AG35" s="1079"/>
    </row>
    <row r="36" spans="1:33" s="1080" customFormat="1" ht="19.5">
      <c r="A36" s="1076"/>
      <c r="B36" s="745"/>
      <c r="C36" s="1039"/>
      <c r="D36" s="1039"/>
      <c r="E36" s="1039"/>
      <c r="F36" s="1039"/>
      <c r="G36" s="1039"/>
      <c r="H36" s="1039"/>
      <c r="I36" s="1039"/>
      <c r="J36" s="1076"/>
      <c r="K36" s="1076"/>
      <c r="L36" s="1076"/>
      <c r="M36" s="1076"/>
      <c r="N36" s="1076"/>
      <c r="O36" s="1076"/>
      <c r="P36" s="1076"/>
      <c r="Q36" s="1076"/>
      <c r="R36" s="1076"/>
      <c r="S36" s="1079"/>
      <c r="T36" s="1079"/>
      <c r="U36" s="1079"/>
      <c r="V36" s="1079"/>
      <c r="W36" s="1079"/>
      <c r="X36" s="1079"/>
      <c r="Y36" s="1079"/>
      <c r="Z36" s="1079"/>
      <c r="AA36" s="1079"/>
      <c r="AB36" s="1079"/>
      <c r="AC36" s="1079"/>
      <c r="AD36" s="1079"/>
      <c r="AE36" s="1079"/>
      <c r="AF36" s="1079"/>
      <c r="AG36" s="1079"/>
    </row>
    <row r="37" spans="1:33" s="737" customFormat="1" ht="43.5" customHeight="1">
      <c r="A37" s="741"/>
      <c r="B37" s="2081"/>
      <c r="C37" s="1081" t="s">
        <v>2295</v>
      </c>
      <c r="D37" s="834" t="s">
        <v>133</v>
      </c>
      <c r="E37" s="834" t="s">
        <v>134</v>
      </c>
      <c r="F37" s="834" t="s">
        <v>135</v>
      </c>
      <c r="G37" s="1081" t="s">
        <v>2300</v>
      </c>
      <c r="J37" s="741"/>
      <c r="K37" s="741"/>
      <c r="L37" s="741"/>
      <c r="M37" s="741"/>
      <c r="N37" s="741"/>
      <c r="O37" s="741"/>
      <c r="P37" s="741"/>
      <c r="Q37" s="741"/>
      <c r="R37" s="741"/>
      <c r="S37" s="743"/>
      <c r="T37" s="743"/>
      <c r="U37" s="743"/>
      <c r="V37" s="743"/>
      <c r="W37" s="743"/>
      <c r="X37" s="743"/>
      <c r="Y37" s="743"/>
      <c r="Z37" s="743"/>
      <c r="AA37" s="743"/>
      <c r="AB37" s="743"/>
      <c r="AC37" s="743"/>
      <c r="AD37" s="743"/>
      <c r="AE37" s="743"/>
      <c r="AF37" s="743"/>
      <c r="AG37" s="743"/>
    </row>
    <row r="38" spans="1:33" s="737" customFormat="1" ht="12.75">
      <c r="A38" s="741"/>
      <c r="B38" s="4179" t="s">
        <v>2296</v>
      </c>
      <c r="C38" s="1082"/>
      <c r="D38" s="742"/>
      <c r="E38" s="742"/>
      <c r="F38" s="742"/>
      <c r="G38" s="742"/>
      <c r="J38" s="741"/>
      <c r="K38" s="741"/>
      <c r="L38" s="741"/>
      <c r="M38" s="741"/>
      <c r="N38" s="741"/>
      <c r="O38" s="741"/>
      <c r="P38" s="741"/>
      <c r="Q38" s="741"/>
      <c r="R38" s="741"/>
      <c r="S38" s="743"/>
      <c r="T38" s="743"/>
      <c r="U38" s="743"/>
      <c r="V38" s="743"/>
      <c r="W38" s="743"/>
      <c r="X38" s="743"/>
      <c r="Y38" s="743"/>
      <c r="Z38" s="743"/>
      <c r="AA38" s="743"/>
      <c r="AB38" s="743"/>
      <c r="AC38" s="743"/>
      <c r="AD38" s="743"/>
      <c r="AE38" s="743"/>
      <c r="AF38" s="743"/>
      <c r="AG38" s="743"/>
    </row>
    <row r="39" spans="1:33" s="737" customFormat="1" ht="12.75">
      <c r="A39" s="741"/>
      <c r="B39" s="4180"/>
      <c r="C39" s="2079" t="s">
        <v>90</v>
      </c>
      <c r="D39" s="716"/>
      <c r="E39" s="716"/>
      <c r="F39" s="717">
        <f>D39-E39</f>
        <v>0</v>
      </c>
      <c r="G39" s="3317"/>
      <c r="J39" s="741"/>
      <c r="K39" s="741"/>
      <c r="L39" s="741"/>
      <c r="M39" s="741"/>
      <c r="N39" s="741"/>
      <c r="O39" s="741"/>
      <c r="P39" s="741"/>
      <c r="Q39" s="741"/>
      <c r="R39" s="741"/>
      <c r="S39" s="743"/>
      <c r="T39" s="743"/>
      <c r="U39" s="743"/>
      <c r="V39" s="743"/>
      <c r="W39" s="743"/>
      <c r="X39" s="743"/>
      <c r="Y39" s="743"/>
      <c r="Z39" s="743"/>
      <c r="AA39" s="743"/>
      <c r="AB39" s="743"/>
      <c r="AC39" s="743"/>
      <c r="AD39" s="743"/>
      <c r="AE39" s="743"/>
      <c r="AF39" s="743"/>
      <c r="AG39" s="743"/>
    </row>
    <row r="40" spans="1:33" s="737" customFormat="1" ht="12.75">
      <c r="A40" s="741"/>
      <c r="B40" s="4180"/>
      <c r="C40" s="2080" t="s">
        <v>92</v>
      </c>
      <c r="D40" s="716"/>
      <c r="E40" s="716"/>
      <c r="F40" s="717">
        <f>D40-E40</f>
        <v>0</v>
      </c>
      <c r="G40" s="3317"/>
      <c r="J40" s="741"/>
      <c r="K40" s="741"/>
      <c r="L40" s="741"/>
      <c r="M40" s="741"/>
      <c r="N40" s="741"/>
      <c r="O40" s="741"/>
      <c r="P40" s="741"/>
      <c r="Q40" s="741"/>
      <c r="R40" s="741"/>
      <c r="S40" s="743"/>
      <c r="T40" s="743"/>
      <c r="U40" s="743"/>
      <c r="V40" s="743"/>
      <c r="W40" s="743"/>
      <c r="X40" s="743"/>
      <c r="Y40" s="743"/>
      <c r="Z40" s="743"/>
      <c r="AA40" s="743"/>
      <c r="AB40" s="743"/>
      <c r="AC40" s="743"/>
      <c r="AD40" s="743"/>
      <c r="AE40" s="743"/>
      <c r="AF40" s="743"/>
      <c r="AG40" s="743"/>
    </row>
    <row r="41" spans="1:33" s="737" customFormat="1" ht="12.75">
      <c r="A41" s="741"/>
      <c r="B41" s="4180"/>
      <c r="C41" s="2092" t="s">
        <v>2425</v>
      </c>
      <c r="D41" s="716"/>
      <c r="E41" s="716"/>
      <c r="F41" s="2059">
        <f>D41-E41</f>
        <v>0</v>
      </c>
      <c r="G41" s="3317"/>
      <c r="J41" s="741"/>
      <c r="K41" s="741"/>
      <c r="L41" s="741"/>
      <c r="M41" s="741"/>
      <c r="N41" s="741"/>
      <c r="O41" s="741"/>
      <c r="P41" s="741"/>
      <c r="Q41" s="741"/>
      <c r="R41" s="741"/>
      <c r="S41" s="743"/>
      <c r="T41" s="743"/>
      <c r="U41" s="743"/>
      <c r="V41" s="743"/>
      <c r="W41" s="743"/>
      <c r="X41" s="743"/>
      <c r="Y41" s="743"/>
      <c r="Z41" s="743"/>
      <c r="AA41" s="743"/>
      <c r="AB41" s="743"/>
      <c r="AC41" s="743"/>
      <c r="AD41" s="743"/>
      <c r="AE41" s="743"/>
      <c r="AF41" s="743"/>
      <c r="AG41" s="743"/>
    </row>
    <row r="42" spans="1:33" s="1080" customFormat="1" ht="12.75">
      <c r="A42" s="1076"/>
      <c r="B42" s="4175" t="s">
        <v>429</v>
      </c>
      <c r="C42" s="736" t="s">
        <v>84</v>
      </c>
      <c r="D42" s="717">
        <f>SUM(D39:D41)</f>
        <v>0</v>
      </c>
      <c r="E42" s="717">
        <f>SUM(E39:E41)</f>
        <v>0</v>
      </c>
      <c r="F42" s="717">
        <f>SUM(F39:F41)</f>
        <v>0</v>
      </c>
      <c r="G42" s="2068">
        <f>SUM($G$39:$G$41)</f>
        <v>0</v>
      </c>
      <c r="I42" s="1076"/>
      <c r="J42" s="1076"/>
      <c r="K42" s="1076"/>
      <c r="L42" s="1076"/>
      <c r="M42" s="1076"/>
      <c r="N42" s="1076"/>
      <c r="O42" s="1076"/>
      <c r="P42" s="1076"/>
      <c r="Q42" s="1076"/>
      <c r="R42" s="1076"/>
      <c r="S42" s="1079"/>
      <c r="T42" s="1079"/>
      <c r="U42" s="1079"/>
      <c r="V42" s="1079"/>
      <c r="W42" s="1079"/>
      <c r="X42" s="1079"/>
      <c r="Y42" s="1079"/>
      <c r="Z42" s="1079"/>
      <c r="AA42" s="1079"/>
      <c r="AB42" s="1079"/>
      <c r="AC42" s="1079"/>
      <c r="AD42" s="1079"/>
      <c r="AE42" s="1079"/>
      <c r="AF42" s="1079"/>
      <c r="AG42" s="1079"/>
    </row>
    <row r="43" spans="1:33" s="1080" customFormat="1" ht="12.75">
      <c r="A43" s="1076"/>
      <c r="B43" s="4175"/>
      <c r="C43" s="2092" t="s">
        <v>2314</v>
      </c>
      <c r="D43" s="2093" t="str">
        <f>IF(ROUND(SUM(D$39:D$41),3)=ROUND(D$11+D$12+D$17+D$21+D$25,3), "ok","error")</f>
        <v>ok</v>
      </c>
      <c r="E43" s="2093" t="str">
        <f>IF(ROUND(SUM(E$39:E$41),3)=ROUND(E$11+E$12+E$17+E$21+E$25,3), "ok","error")</f>
        <v>ok</v>
      </c>
      <c r="F43" s="2093" t="str">
        <f>IF(ROUND(SUM(F$39:F$41),3)=ROUND(F$11+F$12+F$17+F$21+F$25,3), "ok","error")</f>
        <v>ok</v>
      </c>
      <c r="G43" s="2093" t="str">
        <f>IF(ROUND(SUM(G39:G41),3)=ROUND(H17,3), "ok","error")</f>
        <v>ok</v>
      </c>
      <c r="I43" s="1076"/>
      <c r="J43" s="1076"/>
      <c r="K43" s="1076"/>
      <c r="L43" s="1076"/>
      <c r="M43" s="1076"/>
      <c r="N43" s="1076"/>
      <c r="O43" s="1076"/>
      <c r="P43" s="1076"/>
      <c r="Q43" s="1076"/>
      <c r="R43" s="1076"/>
      <c r="S43" s="1079"/>
      <c r="T43" s="1079"/>
      <c r="U43" s="1079"/>
      <c r="V43" s="1079"/>
      <c r="W43" s="1079"/>
      <c r="X43" s="1079"/>
      <c r="Y43" s="1079"/>
      <c r="Z43" s="1079"/>
      <c r="AA43" s="1079"/>
      <c r="AB43" s="1079"/>
      <c r="AC43" s="1079"/>
      <c r="AD43" s="1079"/>
      <c r="AE43" s="1079"/>
      <c r="AF43" s="1079"/>
      <c r="AG43" s="1079"/>
    </row>
    <row r="45" spans="1:33" ht="19.5" customHeight="1">
      <c r="B45" s="745" t="s">
        <v>179</v>
      </c>
      <c r="C45" s="745"/>
      <c r="D45" s="1083"/>
      <c r="E45" s="1083"/>
      <c r="F45" s="4174" t="s">
        <v>133</v>
      </c>
      <c r="G45" s="4174"/>
      <c r="H45" s="4174"/>
      <c r="I45" s="4174"/>
      <c r="J45" s="4174"/>
      <c r="K45" s="4174"/>
      <c r="L45" s="4174"/>
      <c r="M45" s="4174" t="s">
        <v>1592</v>
      </c>
      <c r="N45" s="4174"/>
      <c r="O45" s="4174"/>
      <c r="P45" s="4174"/>
      <c r="Q45" s="4174"/>
      <c r="R45" s="4174"/>
      <c r="S45" s="4174"/>
      <c r="T45" s="4174" t="s">
        <v>2233</v>
      </c>
      <c r="U45" s="4174"/>
      <c r="V45" s="4174"/>
      <c r="W45" s="4174"/>
      <c r="X45" s="4174"/>
      <c r="Y45" s="4174"/>
      <c r="Z45" s="4174"/>
      <c r="AA45" s="4171" t="s">
        <v>161</v>
      </c>
      <c r="AB45" s="4173"/>
      <c r="AC45" s="4173"/>
      <c r="AD45" s="4173"/>
      <c r="AE45" s="4173"/>
      <c r="AF45" s="4172"/>
    </row>
    <row r="46" spans="1:33" ht="26.25" customHeight="1">
      <c r="B46" s="1084"/>
      <c r="C46" s="1084"/>
      <c r="D46" s="1085"/>
      <c r="E46" s="1085"/>
      <c r="F46" s="4164" t="s">
        <v>80</v>
      </c>
      <c r="G46" s="4170"/>
      <c r="H46" s="4153" t="s">
        <v>178</v>
      </c>
      <c r="I46" s="4171" t="s">
        <v>162</v>
      </c>
      <c r="J46" s="4172"/>
      <c r="K46" s="4153" t="s">
        <v>2394</v>
      </c>
      <c r="L46" s="4153" t="s">
        <v>1716</v>
      </c>
      <c r="M46" s="4164" t="s">
        <v>80</v>
      </c>
      <c r="N46" s="4170"/>
      <c r="O46" s="4153" t="s">
        <v>178</v>
      </c>
      <c r="P46" s="4171" t="s">
        <v>162</v>
      </c>
      <c r="Q46" s="4172"/>
      <c r="R46" s="4153" t="s">
        <v>2394</v>
      </c>
      <c r="S46" s="4153" t="s">
        <v>1089</v>
      </c>
      <c r="T46" s="4164" t="s">
        <v>80</v>
      </c>
      <c r="U46" s="4170"/>
      <c r="V46" s="4153" t="s">
        <v>178</v>
      </c>
      <c r="W46" s="4171" t="s">
        <v>162</v>
      </c>
      <c r="X46" s="4172"/>
      <c r="Y46" s="4153" t="s">
        <v>2394</v>
      </c>
      <c r="Z46" s="4153" t="s">
        <v>1090</v>
      </c>
      <c r="AA46" s="4164" t="s">
        <v>2343</v>
      </c>
      <c r="AB46" s="4170"/>
      <c r="AC46" s="4153" t="s">
        <v>2297</v>
      </c>
      <c r="AD46" s="4171" t="s">
        <v>162</v>
      </c>
      <c r="AE46" s="4172"/>
      <c r="AF46" s="4153" t="s">
        <v>2395</v>
      </c>
    </row>
    <row r="47" spans="1:33" s="737" customFormat="1" ht="44.25" customHeight="1">
      <c r="A47" s="740"/>
      <c r="B47" s="2069" t="s">
        <v>2307</v>
      </c>
      <c r="C47" s="2065" t="s">
        <v>143</v>
      </c>
      <c r="D47" s="2065" t="s">
        <v>165</v>
      </c>
      <c r="E47" s="2065" t="s">
        <v>166</v>
      </c>
      <c r="F47" s="746" t="s">
        <v>167</v>
      </c>
      <c r="G47" s="747" t="s">
        <v>168</v>
      </c>
      <c r="H47" s="4154"/>
      <c r="I47" s="748" t="s">
        <v>369</v>
      </c>
      <c r="J47" s="2064" t="s">
        <v>370</v>
      </c>
      <c r="K47" s="4154"/>
      <c r="L47" s="4154"/>
      <c r="M47" s="746" t="s">
        <v>167</v>
      </c>
      <c r="N47" s="747" t="s">
        <v>168</v>
      </c>
      <c r="O47" s="4154"/>
      <c r="P47" s="748" t="s">
        <v>369</v>
      </c>
      <c r="Q47" s="2064" t="s">
        <v>370</v>
      </c>
      <c r="R47" s="4154"/>
      <c r="S47" s="4154"/>
      <c r="T47" s="746" t="s">
        <v>167</v>
      </c>
      <c r="U47" s="747" t="s">
        <v>168</v>
      </c>
      <c r="V47" s="4154"/>
      <c r="W47" s="748" t="s">
        <v>369</v>
      </c>
      <c r="X47" s="2064" t="s">
        <v>370</v>
      </c>
      <c r="Y47" s="4154"/>
      <c r="Z47" s="4154"/>
      <c r="AA47" s="746" t="s">
        <v>167</v>
      </c>
      <c r="AB47" s="747" t="s">
        <v>168</v>
      </c>
      <c r="AC47" s="4154"/>
      <c r="AD47" s="748" t="s">
        <v>2294</v>
      </c>
      <c r="AE47" s="748" t="s">
        <v>2344</v>
      </c>
      <c r="AF47" s="4154"/>
    </row>
    <row r="48" spans="1:33" s="737" customFormat="1" ht="12.75">
      <c r="A48" s="740"/>
      <c r="B48" s="716"/>
      <c r="C48" s="716"/>
      <c r="D48" s="716"/>
      <c r="E48" s="716"/>
      <c r="F48" s="716"/>
      <c r="G48" s="716"/>
      <c r="H48" s="716"/>
      <c r="I48" s="716"/>
      <c r="J48" s="716"/>
      <c r="K48" s="716"/>
      <c r="L48" s="2530">
        <f>SUM(F48:K48)</f>
        <v>0</v>
      </c>
      <c r="M48" s="716"/>
      <c r="N48" s="716"/>
      <c r="O48" s="716"/>
      <c r="P48" s="716"/>
      <c r="Q48" s="716"/>
      <c r="R48" s="716"/>
      <c r="S48" s="2530">
        <f>SUM(M48:R48)</f>
        <v>0</v>
      </c>
      <c r="T48" s="716"/>
      <c r="U48" s="716"/>
      <c r="V48" s="716"/>
      <c r="W48" s="716"/>
      <c r="X48" s="716"/>
      <c r="Y48" s="716"/>
      <c r="Z48" s="2530">
        <f>SUM(T48:Y48)</f>
        <v>0</v>
      </c>
      <c r="AA48" s="3437"/>
      <c r="AB48" s="3437"/>
      <c r="AC48" s="716"/>
      <c r="AD48" s="716"/>
      <c r="AE48" s="716"/>
      <c r="AF48" s="716"/>
    </row>
    <row r="49" spans="1:33" s="737" customFormat="1" ht="12.75">
      <c r="A49" s="740"/>
      <c r="B49" s="716"/>
      <c r="C49" s="716"/>
      <c r="D49" s="716"/>
      <c r="E49" s="716"/>
      <c r="F49" s="716"/>
      <c r="G49" s="716"/>
      <c r="H49" s="716"/>
      <c r="I49" s="716"/>
      <c r="J49" s="716"/>
      <c r="K49" s="716"/>
      <c r="L49" s="2530">
        <f t="shared" ref="L49:L60" si="1">SUM(F49:K49)</f>
        <v>0</v>
      </c>
      <c r="M49" s="716"/>
      <c r="N49" s="716"/>
      <c r="O49" s="716"/>
      <c r="P49" s="716"/>
      <c r="Q49" s="716"/>
      <c r="R49" s="716"/>
      <c r="S49" s="2530">
        <f t="shared" ref="S49:S60" si="2">SUM(M49:R49)</f>
        <v>0</v>
      </c>
      <c r="T49" s="716"/>
      <c r="U49" s="716"/>
      <c r="V49" s="716"/>
      <c r="W49" s="716"/>
      <c r="X49" s="716"/>
      <c r="Y49" s="716"/>
      <c r="Z49" s="2530">
        <f t="shared" ref="Z49:Z60" si="3">SUM(T49:Y49)</f>
        <v>0</v>
      </c>
      <c r="AA49" s="3437"/>
      <c r="AB49" s="3437"/>
      <c r="AC49" s="716"/>
      <c r="AD49" s="716"/>
      <c r="AE49" s="716"/>
      <c r="AF49" s="716"/>
    </row>
    <row r="50" spans="1:33" s="737" customFormat="1" ht="12.75">
      <c r="A50" s="740"/>
      <c r="B50" s="716"/>
      <c r="C50" s="716"/>
      <c r="D50" s="716"/>
      <c r="E50" s="716"/>
      <c r="F50" s="716"/>
      <c r="G50" s="716"/>
      <c r="H50" s="716"/>
      <c r="I50" s="716"/>
      <c r="J50" s="716"/>
      <c r="K50" s="716"/>
      <c r="L50" s="2530">
        <f t="shared" si="1"/>
        <v>0</v>
      </c>
      <c r="M50" s="716"/>
      <c r="N50" s="716"/>
      <c r="O50" s="716"/>
      <c r="P50" s="716"/>
      <c r="Q50" s="716"/>
      <c r="R50" s="716"/>
      <c r="S50" s="2530">
        <f t="shared" si="2"/>
        <v>0</v>
      </c>
      <c r="T50" s="716"/>
      <c r="U50" s="716"/>
      <c r="V50" s="716"/>
      <c r="W50" s="716"/>
      <c r="X50" s="716"/>
      <c r="Y50" s="716"/>
      <c r="Z50" s="2530">
        <f t="shared" si="3"/>
        <v>0</v>
      </c>
      <c r="AA50" s="3437"/>
      <c r="AB50" s="3437"/>
      <c r="AC50" s="716"/>
      <c r="AD50" s="716"/>
      <c r="AE50" s="716"/>
      <c r="AF50" s="716"/>
    </row>
    <row r="51" spans="1:33" s="737" customFormat="1" ht="12.75">
      <c r="A51" s="740"/>
      <c r="B51" s="716"/>
      <c r="C51" s="716"/>
      <c r="D51" s="716"/>
      <c r="E51" s="716"/>
      <c r="F51" s="716"/>
      <c r="G51" s="716"/>
      <c r="H51" s="716"/>
      <c r="I51" s="716"/>
      <c r="J51" s="716"/>
      <c r="K51" s="716"/>
      <c r="L51" s="2530">
        <f t="shared" si="1"/>
        <v>0</v>
      </c>
      <c r="M51" s="716"/>
      <c r="N51" s="716"/>
      <c r="O51" s="716"/>
      <c r="P51" s="716"/>
      <c r="Q51" s="716"/>
      <c r="R51" s="716"/>
      <c r="S51" s="2530">
        <f t="shared" si="2"/>
        <v>0</v>
      </c>
      <c r="T51" s="716"/>
      <c r="U51" s="716"/>
      <c r="V51" s="716"/>
      <c r="W51" s="716"/>
      <c r="X51" s="716"/>
      <c r="Y51" s="716"/>
      <c r="Z51" s="2530">
        <f t="shared" si="3"/>
        <v>0</v>
      </c>
      <c r="AA51" s="3437"/>
      <c r="AB51" s="3437"/>
      <c r="AC51" s="716"/>
      <c r="AD51" s="716"/>
      <c r="AE51" s="716"/>
      <c r="AF51" s="716"/>
    </row>
    <row r="52" spans="1:33" s="737" customFormat="1" ht="12.75">
      <c r="A52" s="740"/>
      <c r="B52" s="716"/>
      <c r="C52" s="716"/>
      <c r="D52" s="716"/>
      <c r="E52" s="716"/>
      <c r="F52" s="716"/>
      <c r="G52" s="716"/>
      <c r="H52" s="716"/>
      <c r="I52" s="716"/>
      <c r="J52" s="716"/>
      <c r="K52" s="716"/>
      <c r="L52" s="2530">
        <f t="shared" si="1"/>
        <v>0</v>
      </c>
      <c r="M52" s="716"/>
      <c r="N52" s="716"/>
      <c r="O52" s="716"/>
      <c r="P52" s="716"/>
      <c r="Q52" s="716"/>
      <c r="R52" s="716"/>
      <c r="S52" s="2530">
        <f t="shared" si="2"/>
        <v>0</v>
      </c>
      <c r="T52" s="716"/>
      <c r="U52" s="716"/>
      <c r="V52" s="716"/>
      <c r="W52" s="716"/>
      <c r="X52" s="716"/>
      <c r="Y52" s="716"/>
      <c r="Z52" s="2530">
        <f t="shared" si="3"/>
        <v>0</v>
      </c>
      <c r="AA52" s="3437"/>
      <c r="AB52" s="3437"/>
      <c r="AC52" s="716"/>
      <c r="AD52" s="716"/>
      <c r="AE52" s="716"/>
      <c r="AF52" s="716"/>
    </row>
    <row r="53" spans="1:33" s="737" customFormat="1" ht="12.75">
      <c r="A53" s="740"/>
      <c r="B53" s="716"/>
      <c r="C53" s="716"/>
      <c r="D53" s="716"/>
      <c r="E53" s="716"/>
      <c r="F53" s="716"/>
      <c r="G53" s="716"/>
      <c r="H53" s="716"/>
      <c r="I53" s="716"/>
      <c r="J53" s="716"/>
      <c r="K53" s="716"/>
      <c r="L53" s="2530">
        <f t="shared" si="1"/>
        <v>0</v>
      </c>
      <c r="M53" s="716"/>
      <c r="N53" s="716"/>
      <c r="O53" s="716"/>
      <c r="P53" s="716"/>
      <c r="Q53" s="716"/>
      <c r="R53" s="716"/>
      <c r="S53" s="2530">
        <f t="shared" si="2"/>
        <v>0</v>
      </c>
      <c r="T53" s="716"/>
      <c r="U53" s="716"/>
      <c r="V53" s="716"/>
      <c r="W53" s="716"/>
      <c r="X53" s="716"/>
      <c r="Y53" s="716"/>
      <c r="Z53" s="2530">
        <f t="shared" si="3"/>
        <v>0</v>
      </c>
      <c r="AA53" s="3437"/>
      <c r="AB53" s="3437"/>
      <c r="AC53" s="716"/>
      <c r="AD53" s="716"/>
      <c r="AE53" s="716"/>
      <c r="AF53" s="716"/>
    </row>
    <row r="54" spans="1:33" s="737" customFormat="1" ht="12.75">
      <c r="A54" s="740"/>
      <c r="B54" s="716"/>
      <c r="C54" s="716"/>
      <c r="D54" s="716"/>
      <c r="E54" s="716"/>
      <c r="F54" s="716"/>
      <c r="G54" s="716"/>
      <c r="H54" s="716"/>
      <c r="I54" s="716"/>
      <c r="J54" s="716"/>
      <c r="K54" s="716"/>
      <c r="L54" s="2530">
        <f t="shared" si="1"/>
        <v>0</v>
      </c>
      <c r="M54" s="716"/>
      <c r="N54" s="716"/>
      <c r="O54" s="716"/>
      <c r="P54" s="716"/>
      <c r="Q54" s="716"/>
      <c r="R54" s="716"/>
      <c r="S54" s="2530">
        <f t="shared" si="2"/>
        <v>0</v>
      </c>
      <c r="T54" s="716"/>
      <c r="U54" s="716"/>
      <c r="V54" s="716"/>
      <c r="W54" s="716"/>
      <c r="X54" s="716"/>
      <c r="Y54" s="716"/>
      <c r="Z54" s="2530">
        <f t="shared" si="3"/>
        <v>0</v>
      </c>
      <c r="AA54" s="3437"/>
      <c r="AB54" s="3437"/>
      <c r="AC54" s="716"/>
      <c r="AD54" s="716"/>
      <c r="AE54" s="716"/>
      <c r="AF54" s="716"/>
    </row>
    <row r="55" spans="1:33" s="737" customFormat="1" ht="12.75">
      <c r="A55" s="740"/>
      <c r="B55" s="716"/>
      <c r="C55" s="716"/>
      <c r="D55" s="716"/>
      <c r="E55" s="716"/>
      <c r="F55" s="716"/>
      <c r="G55" s="716"/>
      <c r="H55" s="716"/>
      <c r="I55" s="716"/>
      <c r="J55" s="716"/>
      <c r="K55" s="716"/>
      <c r="L55" s="2530">
        <f t="shared" si="1"/>
        <v>0</v>
      </c>
      <c r="M55" s="716"/>
      <c r="N55" s="716"/>
      <c r="O55" s="716"/>
      <c r="P55" s="716"/>
      <c r="Q55" s="716"/>
      <c r="R55" s="716"/>
      <c r="S55" s="2530">
        <f t="shared" si="2"/>
        <v>0</v>
      </c>
      <c r="T55" s="716"/>
      <c r="U55" s="716"/>
      <c r="V55" s="716"/>
      <c r="W55" s="716"/>
      <c r="X55" s="716"/>
      <c r="Y55" s="716"/>
      <c r="Z55" s="2530">
        <f t="shared" si="3"/>
        <v>0</v>
      </c>
      <c r="AA55" s="3437"/>
      <c r="AB55" s="3437"/>
      <c r="AC55" s="716"/>
      <c r="AD55" s="716"/>
      <c r="AE55" s="716"/>
      <c r="AF55" s="716"/>
    </row>
    <row r="56" spans="1:33" s="737" customFormat="1" ht="12.75">
      <c r="A56" s="740"/>
      <c r="B56" s="716"/>
      <c r="C56" s="716"/>
      <c r="D56" s="716"/>
      <c r="E56" s="716"/>
      <c r="F56" s="716"/>
      <c r="G56" s="716"/>
      <c r="H56" s="716"/>
      <c r="I56" s="716"/>
      <c r="J56" s="716"/>
      <c r="K56" s="716"/>
      <c r="L56" s="2530">
        <f t="shared" si="1"/>
        <v>0</v>
      </c>
      <c r="M56" s="716"/>
      <c r="N56" s="716"/>
      <c r="O56" s="716"/>
      <c r="P56" s="716"/>
      <c r="Q56" s="716"/>
      <c r="R56" s="716"/>
      <c r="S56" s="2530">
        <f t="shared" si="2"/>
        <v>0</v>
      </c>
      <c r="T56" s="716"/>
      <c r="U56" s="716"/>
      <c r="V56" s="716"/>
      <c r="W56" s="716"/>
      <c r="X56" s="716"/>
      <c r="Y56" s="716"/>
      <c r="Z56" s="2530">
        <f t="shared" si="3"/>
        <v>0</v>
      </c>
      <c r="AA56" s="3437"/>
      <c r="AB56" s="3437"/>
      <c r="AC56" s="716"/>
      <c r="AD56" s="716"/>
      <c r="AE56" s="716"/>
      <c r="AF56" s="716"/>
    </row>
    <row r="57" spans="1:33" s="737" customFormat="1" ht="12.75">
      <c r="A57" s="740"/>
      <c r="B57" s="716"/>
      <c r="C57" s="716"/>
      <c r="D57" s="716"/>
      <c r="E57" s="716"/>
      <c r="F57" s="716"/>
      <c r="G57" s="716"/>
      <c r="H57" s="716"/>
      <c r="I57" s="716"/>
      <c r="J57" s="716"/>
      <c r="K57" s="716"/>
      <c r="L57" s="2530">
        <f t="shared" si="1"/>
        <v>0</v>
      </c>
      <c r="M57" s="716"/>
      <c r="N57" s="716"/>
      <c r="O57" s="716"/>
      <c r="P57" s="716"/>
      <c r="Q57" s="716"/>
      <c r="R57" s="716"/>
      <c r="S57" s="2530">
        <f t="shared" si="2"/>
        <v>0</v>
      </c>
      <c r="T57" s="716"/>
      <c r="U57" s="716"/>
      <c r="V57" s="716"/>
      <c r="W57" s="716"/>
      <c r="X57" s="716"/>
      <c r="Y57" s="716"/>
      <c r="Z57" s="2530">
        <f t="shared" si="3"/>
        <v>0</v>
      </c>
      <c r="AA57" s="3437"/>
      <c r="AB57" s="3437"/>
      <c r="AC57" s="716"/>
      <c r="AD57" s="716"/>
      <c r="AE57" s="716"/>
      <c r="AF57" s="716"/>
    </row>
    <row r="58" spans="1:33" s="737" customFormat="1" ht="12.75">
      <c r="A58" s="740"/>
      <c r="B58" s="716"/>
      <c r="C58" s="716"/>
      <c r="D58" s="716"/>
      <c r="E58" s="716"/>
      <c r="F58" s="716"/>
      <c r="G58" s="716"/>
      <c r="H58" s="716"/>
      <c r="I58" s="716"/>
      <c r="J58" s="716"/>
      <c r="K58" s="716"/>
      <c r="L58" s="2530">
        <f t="shared" si="1"/>
        <v>0</v>
      </c>
      <c r="M58" s="716"/>
      <c r="N58" s="716"/>
      <c r="O58" s="716"/>
      <c r="P58" s="716"/>
      <c r="Q58" s="716"/>
      <c r="R58" s="716"/>
      <c r="S58" s="2530">
        <f t="shared" si="2"/>
        <v>0</v>
      </c>
      <c r="T58" s="716"/>
      <c r="U58" s="716"/>
      <c r="V58" s="716"/>
      <c r="W58" s="716"/>
      <c r="X58" s="716"/>
      <c r="Y58" s="716"/>
      <c r="Z58" s="2530">
        <f t="shared" si="3"/>
        <v>0</v>
      </c>
      <c r="AA58" s="3437"/>
      <c r="AB58" s="3437"/>
      <c r="AC58" s="716"/>
      <c r="AD58" s="716"/>
      <c r="AE58" s="716"/>
      <c r="AF58" s="716"/>
    </row>
    <row r="59" spans="1:33">
      <c r="B59" s="716"/>
      <c r="C59" s="716"/>
      <c r="D59" s="716"/>
      <c r="E59" s="716"/>
      <c r="F59" s="716"/>
      <c r="G59" s="716"/>
      <c r="H59" s="716"/>
      <c r="I59" s="716"/>
      <c r="J59" s="716"/>
      <c r="K59" s="716"/>
      <c r="L59" s="2530">
        <f t="shared" si="1"/>
        <v>0</v>
      </c>
      <c r="M59" s="716"/>
      <c r="N59" s="716"/>
      <c r="O59" s="716"/>
      <c r="P59" s="716"/>
      <c r="Q59" s="716"/>
      <c r="R59" s="716"/>
      <c r="S59" s="2530">
        <f t="shared" si="2"/>
        <v>0</v>
      </c>
      <c r="T59" s="716"/>
      <c r="U59" s="716"/>
      <c r="V59" s="716"/>
      <c r="W59" s="716"/>
      <c r="X59" s="716"/>
      <c r="Y59" s="716"/>
      <c r="Z59" s="2530">
        <f t="shared" si="3"/>
        <v>0</v>
      </c>
      <c r="AA59" s="3437"/>
      <c r="AB59" s="3437"/>
      <c r="AC59" s="716"/>
      <c r="AD59" s="716"/>
      <c r="AE59" s="716"/>
      <c r="AF59" s="716"/>
      <c r="AG59" s="1086"/>
    </row>
    <row r="60" spans="1:33">
      <c r="B60" s="716"/>
      <c r="C60" s="716"/>
      <c r="D60" s="716"/>
      <c r="E60" s="716"/>
      <c r="F60" s="716"/>
      <c r="G60" s="716"/>
      <c r="H60" s="716"/>
      <c r="I60" s="716"/>
      <c r="J60" s="716"/>
      <c r="K60" s="716"/>
      <c r="L60" s="2530">
        <f t="shared" si="1"/>
        <v>0</v>
      </c>
      <c r="M60" s="716"/>
      <c r="N60" s="716"/>
      <c r="O60" s="716"/>
      <c r="P60" s="716"/>
      <c r="Q60" s="716"/>
      <c r="R60" s="716"/>
      <c r="S60" s="2530">
        <f t="shared" si="2"/>
        <v>0</v>
      </c>
      <c r="T60" s="716"/>
      <c r="U60" s="716"/>
      <c r="V60" s="716"/>
      <c r="W60" s="716"/>
      <c r="X60" s="716"/>
      <c r="Y60" s="716"/>
      <c r="Z60" s="2530">
        <f t="shared" si="3"/>
        <v>0</v>
      </c>
      <c r="AA60" s="3437"/>
      <c r="AB60" s="3437"/>
      <c r="AC60" s="716"/>
      <c r="AD60" s="716"/>
      <c r="AE60" s="716"/>
      <c r="AF60" s="716"/>
    </row>
    <row r="61" spans="1:33">
      <c r="B61" s="749" t="s">
        <v>84</v>
      </c>
      <c r="C61" s="2211"/>
      <c r="D61" s="2211"/>
      <c r="E61" s="2211"/>
      <c r="F61" s="2538">
        <f>SUM(F48:F60)</f>
        <v>0</v>
      </c>
      <c r="G61" s="2538">
        <f t="shared" ref="G61:AF61" si="4">SUM(G48:G60)</f>
        <v>0</v>
      </c>
      <c r="H61" s="2538">
        <f t="shared" si="4"/>
        <v>0</v>
      </c>
      <c r="I61" s="2538">
        <f t="shared" si="4"/>
        <v>0</v>
      </c>
      <c r="J61" s="2538">
        <f t="shared" si="4"/>
        <v>0</v>
      </c>
      <c r="K61" s="2538">
        <f t="shared" si="4"/>
        <v>0</v>
      </c>
      <c r="L61" s="2538">
        <f t="shared" si="4"/>
        <v>0</v>
      </c>
      <c r="M61" s="2538">
        <f t="shared" si="4"/>
        <v>0</v>
      </c>
      <c r="N61" s="2538">
        <f t="shared" si="4"/>
        <v>0</v>
      </c>
      <c r="O61" s="2538">
        <f t="shared" si="4"/>
        <v>0</v>
      </c>
      <c r="P61" s="2538">
        <f t="shared" si="4"/>
        <v>0</v>
      </c>
      <c r="Q61" s="2538">
        <f t="shared" si="4"/>
        <v>0</v>
      </c>
      <c r="R61" s="2538">
        <f t="shared" si="4"/>
        <v>0</v>
      </c>
      <c r="S61" s="2538">
        <f t="shared" si="4"/>
        <v>0</v>
      </c>
      <c r="T61" s="2538">
        <f t="shared" si="4"/>
        <v>0</v>
      </c>
      <c r="U61" s="2538">
        <f t="shared" si="4"/>
        <v>0</v>
      </c>
      <c r="V61" s="2538">
        <f t="shared" si="4"/>
        <v>0</v>
      </c>
      <c r="W61" s="2538">
        <f t="shared" si="4"/>
        <v>0</v>
      </c>
      <c r="X61" s="2538">
        <f t="shared" si="4"/>
        <v>0</v>
      </c>
      <c r="Y61" s="2538">
        <f t="shared" si="4"/>
        <v>0</v>
      </c>
      <c r="Z61" s="2538">
        <f t="shared" si="4"/>
        <v>0</v>
      </c>
      <c r="AA61" s="2538">
        <f t="shared" si="4"/>
        <v>0</v>
      </c>
      <c r="AB61" s="2538">
        <f t="shared" si="4"/>
        <v>0</v>
      </c>
      <c r="AC61" s="2538">
        <f t="shared" si="4"/>
        <v>0</v>
      </c>
      <c r="AD61" s="2538">
        <f t="shared" si="4"/>
        <v>0</v>
      </c>
      <c r="AE61" s="2538">
        <f t="shared" si="4"/>
        <v>0</v>
      </c>
      <c r="AF61" s="2538">
        <f t="shared" si="4"/>
        <v>0</v>
      </c>
    </row>
    <row r="63" spans="1:33">
      <c r="N63" s="1075"/>
      <c r="O63" s="1039"/>
      <c r="AB63" s="1042"/>
      <c r="AC63" s="1042"/>
    </row>
    <row r="65" spans="2:3">
      <c r="B65" s="1087"/>
      <c r="C65" s="743"/>
    </row>
    <row r="66" spans="2:3">
      <c r="B66" s="1087"/>
      <c r="C66" s="1088"/>
    </row>
    <row r="67" spans="2:3">
      <c r="C67" s="1088"/>
    </row>
    <row r="68" spans="2:3">
      <c r="C68" s="1088"/>
    </row>
  </sheetData>
  <mergeCells count="30">
    <mergeCell ref="B42:B43"/>
    <mergeCell ref="G5:H5"/>
    <mergeCell ref="B7:B14"/>
    <mergeCell ref="B15:B18"/>
    <mergeCell ref="B19:B22"/>
    <mergeCell ref="B23:B26"/>
    <mergeCell ref="B38:B41"/>
    <mergeCell ref="F45:L45"/>
    <mergeCell ref="F46:G46"/>
    <mergeCell ref="H46:H47"/>
    <mergeCell ref="I46:J46"/>
    <mergeCell ref="K46:K47"/>
    <mergeCell ref="L46:L47"/>
    <mergeCell ref="M45:S45"/>
    <mergeCell ref="M46:N46"/>
    <mergeCell ref="O46:O47"/>
    <mergeCell ref="P46:Q46"/>
    <mergeCell ref="R46:R47"/>
    <mergeCell ref="S46:S47"/>
    <mergeCell ref="T45:Z45"/>
    <mergeCell ref="T46:U46"/>
    <mergeCell ref="V46:V47"/>
    <mergeCell ref="W46:X46"/>
    <mergeCell ref="Y46:Y47"/>
    <mergeCell ref="Z46:Z47"/>
    <mergeCell ref="AA46:AB46"/>
    <mergeCell ref="AC46:AC47"/>
    <mergeCell ref="AD46:AE46"/>
    <mergeCell ref="AF46:AF47"/>
    <mergeCell ref="AA45:AF45"/>
  </mergeCells>
  <dataValidations count="1">
    <dataValidation type="list" allowBlank="1" showInputMessage="1" showErrorMessage="1" sqref="A1">
      <formula1>A873:A878</formula1>
    </dataValidation>
  </dataValidations>
  <pageMargins left="0.70866141732283472" right="0.70866141732283472" top="0.74803149606299213" bottom="0.74803149606299213" header="0.31496062992125984" footer="0.31496062992125984"/>
  <pageSetup paperSize="8" scale="23"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AP75"/>
  <sheetViews>
    <sheetView zoomScaleNormal="100" workbookViewId="0"/>
  </sheetViews>
  <sheetFormatPr defaultRowHeight="14.25"/>
  <cols>
    <col min="1" max="1" width="4.5703125" style="1089" customWidth="1"/>
    <col min="2" max="2" width="86.7109375" style="1084" bestFit="1" customWidth="1"/>
    <col min="3" max="3" width="28" style="1084" bestFit="1" customWidth="1"/>
    <col min="4" max="4" width="20.42578125" style="1102" customWidth="1"/>
    <col min="5" max="6" width="15.7109375" style="730" customWidth="1"/>
    <col min="7" max="7" width="5.28515625" style="730" customWidth="1"/>
    <col min="8" max="8" width="19" style="730" customWidth="1"/>
    <col min="9" max="12" width="19" style="2299" customWidth="1"/>
    <col min="13" max="13" width="2" style="2299" customWidth="1"/>
    <col min="14" max="17" width="14.5703125" style="2299" customWidth="1"/>
    <col min="18" max="20" width="14.7109375" style="730" customWidth="1"/>
    <col min="21" max="21" width="10.28515625" style="730" customWidth="1"/>
    <col min="22" max="22" width="20" style="730" customWidth="1"/>
    <col min="23" max="23" width="17.140625" style="730" customWidth="1"/>
    <col min="24" max="24" width="18" style="730" customWidth="1"/>
    <col min="25" max="25" width="10.28515625" style="730" customWidth="1"/>
    <col min="26" max="27" width="17.85546875" style="730" customWidth="1"/>
    <col min="28" max="28" width="17.85546875" style="727" customWidth="1"/>
    <col min="29" max="29" width="13.42578125" style="730" bestFit="1" customWidth="1"/>
    <col min="30" max="30" width="12.140625" style="730" customWidth="1"/>
    <col min="31" max="31" width="13.7109375" style="727" customWidth="1"/>
    <col min="32" max="32" width="12" style="2297" customWidth="1"/>
    <col min="33" max="33" width="11.42578125" style="2297" customWidth="1"/>
    <col min="34" max="34" width="9.140625" style="2297"/>
    <col min="35" max="37" width="9.140625" style="727"/>
    <col min="38" max="38" width="9.140625" style="728"/>
    <col min="39" max="16384" width="9.140625" style="1084"/>
  </cols>
  <sheetData>
    <row r="1" spans="1:38" s="2267" customFormat="1" ht="24.75">
      <c r="A1" s="2265" t="str">
        <f>'Universal data'!A1</f>
        <v>Regulatory Reporting Pack</v>
      </c>
      <c r="B1" s="2266"/>
      <c r="C1" s="2266"/>
      <c r="D1" s="2266"/>
      <c r="E1" s="2266"/>
      <c r="F1" s="2266"/>
      <c r="G1" s="2266"/>
      <c r="H1" s="2266"/>
      <c r="I1" s="2266"/>
      <c r="J1" s="2266"/>
      <c r="K1" s="2266"/>
      <c r="L1" s="2266"/>
    </row>
    <row r="2" spans="1:38" s="2267" customFormat="1" ht="24.75">
      <c r="A2" s="2268" t="str">
        <f>+'Universal data'!$A$2</f>
        <v>Master</v>
      </c>
      <c r="B2" s="2266"/>
      <c r="C2" s="2266"/>
      <c r="D2" s="2266"/>
      <c r="E2" s="2266"/>
      <c r="F2" s="2266"/>
      <c r="G2" s="2266"/>
      <c r="H2" s="2266"/>
      <c r="I2" s="2266"/>
      <c r="J2" s="2266"/>
      <c r="K2" s="2266"/>
      <c r="L2" s="2266"/>
    </row>
    <row r="3" spans="1:38" s="2267" customFormat="1" ht="24.75">
      <c r="A3" s="2304" t="str">
        <f>+'Universal data'!A3</f>
        <v>2015/16</v>
      </c>
      <c r="B3" s="2266"/>
      <c r="C3" s="2266"/>
      <c r="D3" s="2266"/>
      <c r="E3" s="2266"/>
      <c r="F3" s="2266"/>
      <c r="G3" s="2266"/>
      <c r="H3" s="2266"/>
      <c r="I3" s="2266"/>
      <c r="J3" s="2266"/>
      <c r="K3" s="2266"/>
      <c r="L3" s="2266"/>
    </row>
    <row r="5" spans="1:38">
      <c r="C5" s="715"/>
      <c r="D5" s="1090"/>
      <c r="E5" s="719"/>
      <c r="F5" s="719"/>
      <c r="G5" s="719"/>
      <c r="H5" s="719"/>
      <c r="I5" s="719"/>
      <c r="J5" s="719"/>
      <c r="K5" s="719"/>
      <c r="L5" s="719"/>
      <c r="M5" s="719"/>
      <c r="N5" s="719"/>
      <c r="O5" s="719"/>
      <c r="P5" s="719"/>
      <c r="Q5" s="719"/>
      <c r="R5" s="722"/>
      <c r="S5" s="722"/>
      <c r="T5" s="722"/>
      <c r="U5" s="722"/>
      <c r="V5" s="722"/>
      <c r="W5" s="722"/>
      <c r="X5" s="722"/>
      <c r="Y5" s="722"/>
      <c r="Z5" s="722"/>
    </row>
    <row r="6" spans="1:38" ht="19.5">
      <c r="B6" s="712" t="s">
        <v>2441</v>
      </c>
      <c r="C6" s="1091"/>
      <c r="D6" s="1092"/>
      <c r="E6" s="1101"/>
      <c r="F6" s="1101"/>
      <c r="G6" s="1101"/>
      <c r="H6" s="1101"/>
      <c r="I6" s="1101"/>
      <c r="J6" s="2691"/>
      <c r="K6" s="2691"/>
      <c r="L6" s="2691"/>
      <c r="M6" s="2691"/>
      <c r="N6" s="2691"/>
      <c r="O6" s="2691"/>
      <c r="P6" s="2691"/>
      <c r="Q6" s="2691"/>
      <c r="AA6" s="1093"/>
      <c r="AB6" s="1094"/>
      <c r="AC6" s="1093"/>
      <c r="AD6" s="1095"/>
    </row>
    <row r="7" spans="1:38">
      <c r="C7" s="4174" t="s">
        <v>180</v>
      </c>
      <c r="D7" s="4174"/>
      <c r="E7" s="4174"/>
      <c r="F7" s="1084"/>
      <c r="G7" s="1084"/>
      <c r="H7" s="1096"/>
      <c r="I7" s="1096"/>
      <c r="J7" s="1096"/>
      <c r="K7" s="1096"/>
      <c r="L7" s="1096"/>
      <c r="M7" s="1096"/>
      <c r="N7" s="1096"/>
      <c r="O7" s="1096"/>
      <c r="P7" s="1096"/>
      <c r="Q7" s="1096"/>
      <c r="R7" s="722"/>
      <c r="S7" s="722"/>
      <c r="T7" s="722"/>
      <c r="U7" s="722"/>
      <c r="V7" s="722"/>
      <c r="W7" s="722"/>
      <c r="X7" s="722"/>
      <c r="Y7" s="722"/>
      <c r="Z7" s="722"/>
      <c r="AA7" s="1097"/>
      <c r="AB7" s="724"/>
      <c r="AC7" s="1097"/>
      <c r="AD7" s="1095"/>
    </row>
    <row r="8" spans="1:38" ht="38.25">
      <c r="B8" s="2689" t="s">
        <v>143</v>
      </c>
      <c r="C8" s="2688" t="s">
        <v>133</v>
      </c>
      <c r="D8" s="2688" t="s">
        <v>134</v>
      </c>
      <c r="E8" s="2688" t="s">
        <v>135</v>
      </c>
      <c r="F8" s="1084"/>
      <c r="G8" s="1084"/>
      <c r="H8" s="729"/>
      <c r="I8" s="729"/>
      <c r="J8" s="729"/>
      <c r="K8" s="729"/>
      <c r="L8" s="729"/>
      <c r="M8" s="729"/>
      <c r="N8" s="729"/>
      <c r="O8" s="729"/>
      <c r="P8" s="729"/>
      <c r="Q8" s="729"/>
      <c r="R8" s="722"/>
      <c r="S8" s="722"/>
      <c r="T8" s="722"/>
      <c r="U8" s="722"/>
      <c r="V8" s="722"/>
      <c r="W8" s="722"/>
      <c r="X8" s="722"/>
      <c r="Y8" s="722"/>
      <c r="Z8" s="722"/>
      <c r="AA8" s="726"/>
      <c r="AB8" s="726"/>
      <c r="AC8" s="726"/>
      <c r="AD8" s="1095"/>
    </row>
    <row r="9" spans="1:38">
      <c r="B9" s="2690" t="s">
        <v>2308</v>
      </c>
      <c r="C9" s="3179"/>
      <c r="D9" s="3179"/>
      <c r="E9" s="717">
        <f t="shared" ref="E9:E17" si="0">C9-D9</f>
        <v>0</v>
      </c>
      <c r="F9" s="1084"/>
      <c r="G9" s="1084"/>
      <c r="H9" s="729"/>
      <c r="I9" s="729"/>
      <c r="J9" s="729"/>
      <c r="K9" s="729"/>
      <c r="L9" s="729"/>
      <c r="M9" s="729"/>
      <c r="N9" s="729"/>
      <c r="O9" s="729"/>
      <c r="P9" s="729"/>
      <c r="Q9" s="729"/>
      <c r="R9" s="722"/>
      <c r="S9" s="722"/>
      <c r="T9" s="722"/>
      <c r="U9" s="722"/>
      <c r="V9" s="722"/>
      <c r="W9" s="722"/>
      <c r="X9" s="722"/>
      <c r="Y9" s="722"/>
      <c r="Z9" s="722"/>
      <c r="AA9" s="726"/>
      <c r="AB9" s="726"/>
      <c r="AC9" s="726"/>
      <c r="AD9" s="1095"/>
    </row>
    <row r="10" spans="1:38">
      <c r="B10" s="2690" t="s">
        <v>2309</v>
      </c>
      <c r="C10" s="3179"/>
      <c r="D10" s="3179"/>
      <c r="E10" s="717">
        <f t="shared" si="0"/>
        <v>0</v>
      </c>
      <c r="F10" s="1084"/>
      <c r="G10" s="1084"/>
      <c r="H10" s="729"/>
      <c r="I10" s="729"/>
      <c r="J10" s="729"/>
      <c r="K10" s="729"/>
      <c r="L10" s="729"/>
      <c r="M10" s="729"/>
      <c r="N10" s="729"/>
      <c r="O10" s="729"/>
      <c r="P10" s="729"/>
      <c r="Q10" s="729"/>
      <c r="R10" s="722"/>
      <c r="S10" s="722"/>
      <c r="T10" s="722"/>
      <c r="U10" s="722"/>
      <c r="V10" s="722"/>
      <c r="W10" s="722"/>
      <c r="X10" s="722"/>
      <c r="Y10" s="722"/>
      <c r="Z10" s="722"/>
      <c r="AA10" s="726"/>
      <c r="AB10" s="726"/>
      <c r="AC10" s="726"/>
      <c r="AD10" s="1095"/>
    </row>
    <row r="11" spans="1:38">
      <c r="B11" s="2690" t="s">
        <v>2306</v>
      </c>
      <c r="C11" s="3179"/>
      <c r="D11" s="3179"/>
      <c r="E11" s="717">
        <f t="shared" si="0"/>
        <v>0</v>
      </c>
      <c r="F11" s="1084"/>
      <c r="G11" s="1084"/>
      <c r="H11" s="726"/>
      <c r="I11" s="726"/>
      <c r="J11" s="726"/>
      <c r="K11" s="726"/>
      <c r="L11" s="726"/>
      <c r="M11" s="726"/>
      <c r="N11" s="726"/>
      <c r="O11" s="726"/>
      <c r="P11" s="726"/>
      <c r="Q11" s="726"/>
      <c r="R11" s="722"/>
      <c r="S11" s="722"/>
      <c r="T11" s="722"/>
      <c r="U11" s="722"/>
      <c r="V11" s="722"/>
      <c r="W11" s="722"/>
      <c r="X11" s="722"/>
      <c r="Y11" s="722"/>
      <c r="Z11" s="722"/>
      <c r="AA11" s="726"/>
      <c r="AB11" s="1098"/>
      <c r="AC11" s="729"/>
      <c r="AD11" s="1095"/>
    </row>
    <row r="12" spans="1:38">
      <c r="B12" s="2690" t="s">
        <v>1737</v>
      </c>
      <c r="C12" s="3179"/>
      <c r="D12" s="3179"/>
      <c r="E12" s="717">
        <f t="shared" si="0"/>
        <v>0</v>
      </c>
      <c r="F12" s="1084"/>
      <c r="G12" s="1084"/>
      <c r="H12" s="726"/>
      <c r="I12" s="726"/>
      <c r="J12" s="726"/>
      <c r="K12" s="726"/>
      <c r="L12" s="726"/>
      <c r="M12" s="726"/>
      <c r="N12" s="726"/>
      <c r="O12" s="726"/>
      <c r="P12" s="726"/>
      <c r="Q12" s="726"/>
      <c r="R12" s="722"/>
      <c r="S12" s="722"/>
      <c r="T12" s="722"/>
      <c r="U12" s="722"/>
      <c r="V12" s="722"/>
      <c r="W12" s="722"/>
      <c r="X12" s="722"/>
      <c r="Y12" s="722"/>
      <c r="Z12" s="722"/>
      <c r="AA12" s="726"/>
      <c r="AB12" s="1098"/>
      <c r="AC12" s="729"/>
      <c r="AD12" s="1095"/>
    </row>
    <row r="13" spans="1:38">
      <c r="B13" s="2690" t="s">
        <v>1738</v>
      </c>
      <c r="C13" s="3179"/>
      <c r="D13" s="3179"/>
      <c r="E13" s="717">
        <f t="shared" si="0"/>
        <v>0</v>
      </c>
      <c r="F13" s="1084"/>
      <c r="G13" s="1084"/>
      <c r="H13" s="726"/>
      <c r="I13" s="726"/>
      <c r="J13" s="726"/>
      <c r="K13" s="726"/>
      <c r="L13" s="726"/>
      <c r="M13" s="726"/>
      <c r="N13" s="726"/>
      <c r="O13" s="726"/>
      <c r="P13" s="726"/>
      <c r="Q13" s="726"/>
      <c r="R13" s="722"/>
      <c r="S13" s="722"/>
      <c r="T13" s="722"/>
      <c r="U13" s="722"/>
      <c r="V13" s="722"/>
      <c r="W13" s="722"/>
      <c r="X13" s="722"/>
      <c r="Y13" s="722"/>
      <c r="Z13" s="722"/>
      <c r="AA13" s="726"/>
      <c r="AB13" s="1098"/>
      <c r="AC13" s="729"/>
      <c r="AD13" s="1095"/>
    </row>
    <row r="14" spans="1:38" s="1089" customFormat="1">
      <c r="B14" s="2690" t="s">
        <v>181</v>
      </c>
      <c r="C14" s="3179"/>
      <c r="D14" s="3179"/>
      <c r="E14" s="717">
        <f t="shared" si="0"/>
        <v>0</v>
      </c>
      <c r="H14" s="726"/>
      <c r="I14" s="726"/>
      <c r="J14" s="726"/>
      <c r="K14" s="726"/>
      <c r="L14" s="726"/>
      <c r="M14" s="726"/>
      <c r="N14" s="726"/>
      <c r="O14" s="726"/>
      <c r="P14" s="726"/>
      <c r="Q14" s="726"/>
      <c r="R14" s="722"/>
      <c r="S14" s="722"/>
      <c r="T14" s="722"/>
      <c r="U14" s="722"/>
      <c r="V14" s="722"/>
      <c r="W14" s="722"/>
      <c r="X14" s="722"/>
      <c r="Y14" s="722"/>
      <c r="Z14" s="722"/>
      <c r="AA14" s="726"/>
      <c r="AB14" s="1098"/>
      <c r="AC14" s="729"/>
      <c r="AD14" s="1095"/>
      <c r="AE14" s="720"/>
      <c r="AI14" s="720"/>
      <c r="AJ14" s="720"/>
      <c r="AK14" s="720"/>
      <c r="AL14" s="721"/>
    </row>
    <row r="15" spans="1:38" s="1089" customFormat="1">
      <c r="B15" s="2690" t="s">
        <v>2231</v>
      </c>
      <c r="C15" s="3179"/>
      <c r="D15" s="3179"/>
      <c r="E15" s="717">
        <f t="shared" si="0"/>
        <v>0</v>
      </c>
      <c r="H15" s="726"/>
      <c r="I15" s="726"/>
      <c r="J15" s="726"/>
      <c r="K15" s="726"/>
      <c r="L15" s="726"/>
      <c r="M15" s="726"/>
      <c r="N15" s="726"/>
      <c r="O15" s="726"/>
      <c r="P15" s="726"/>
      <c r="Q15" s="726"/>
      <c r="R15" s="722"/>
      <c r="S15" s="722"/>
      <c r="T15" s="722"/>
      <c r="U15" s="722"/>
      <c r="V15" s="722"/>
      <c r="W15" s="722"/>
      <c r="X15" s="722"/>
      <c r="Y15" s="722"/>
      <c r="Z15" s="722"/>
      <c r="AA15" s="726"/>
      <c r="AB15" s="1098"/>
      <c r="AC15" s="729"/>
      <c r="AD15" s="1095"/>
      <c r="AE15" s="720"/>
      <c r="AI15" s="720"/>
      <c r="AJ15" s="720"/>
      <c r="AK15" s="720"/>
      <c r="AL15" s="721"/>
    </row>
    <row r="16" spans="1:38">
      <c r="A16" s="1084"/>
      <c r="B16" s="2690" t="s">
        <v>2232</v>
      </c>
      <c r="C16" s="3179"/>
      <c r="D16" s="3179"/>
      <c r="E16" s="717">
        <f t="shared" si="0"/>
        <v>0</v>
      </c>
      <c r="F16" s="1084"/>
      <c r="G16" s="1084"/>
      <c r="H16" s="726"/>
      <c r="I16" s="726"/>
      <c r="J16" s="726"/>
      <c r="K16" s="726"/>
      <c r="L16" s="726"/>
      <c r="M16" s="726"/>
      <c r="N16" s="726"/>
      <c r="O16" s="726"/>
      <c r="P16" s="726"/>
      <c r="Q16" s="726"/>
      <c r="R16" s="722"/>
      <c r="S16" s="722"/>
      <c r="T16" s="722"/>
      <c r="U16" s="722"/>
      <c r="V16" s="722"/>
      <c r="W16" s="722"/>
      <c r="X16" s="722"/>
      <c r="Y16" s="722"/>
      <c r="Z16" s="722"/>
      <c r="AA16" s="726"/>
      <c r="AB16" s="1098"/>
      <c r="AC16" s="729"/>
      <c r="AD16" s="1095"/>
    </row>
    <row r="17" spans="2:42" s="1089" customFormat="1">
      <c r="B17" s="2690" t="s">
        <v>97</v>
      </c>
      <c r="C17" s="717">
        <f>+C23</f>
        <v>0</v>
      </c>
      <c r="D17" s="717">
        <f>+D23</f>
        <v>0</v>
      </c>
      <c r="E17" s="717">
        <f t="shared" si="0"/>
        <v>0</v>
      </c>
      <c r="H17" s="726"/>
      <c r="I17" s="726"/>
      <c r="J17" s="726"/>
      <c r="K17" s="726"/>
      <c r="L17" s="726"/>
      <c r="M17" s="726"/>
      <c r="N17" s="726"/>
      <c r="O17" s="726"/>
      <c r="P17" s="726"/>
      <c r="Q17" s="726"/>
      <c r="R17" s="722"/>
      <c r="S17" s="722"/>
      <c r="T17" s="722"/>
      <c r="U17" s="722"/>
      <c r="V17" s="722"/>
      <c r="W17" s="722"/>
      <c r="X17" s="722"/>
      <c r="Y17" s="722"/>
      <c r="Z17" s="722"/>
      <c r="AA17" s="726"/>
      <c r="AB17" s="1098"/>
      <c r="AC17" s="726"/>
      <c r="AD17" s="1095"/>
      <c r="AE17" s="720"/>
      <c r="AI17" s="720"/>
      <c r="AJ17" s="720"/>
      <c r="AK17" s="720"/>
      <c r="AL17" s="721"/>
    </row>
    <row r="18" spans="2:42" s="1089" customFormat="1">
      <c r="B18" s="2689" t="s">
        <v>182</v>
      </c>
      <c r="C18" s="2087">
        <f>SUM(C9:C17)</f>
        <v>0</v>
      </c>
      <c r="D18" s="2087">
        <f>SUM(D9:D17)</f>
        <v>0</v>
      </c>
      <c r="E18" s="2087">
        <f>SUM(E9:E17)</f>
        <v>0</v>
      </c>
      <c r="G18" s="729"/>
      <c r="H18" s="730"/>
      <c r="I18" s="2299"/>
      <c r="J18" s="2299"/>
      <c r="K18" s="2299"/>
      <c r="L18" s="2299"/>
      <c r="M18" s="2299"/>
      <c r="N18" s="2299"/>
      <c r="O18" s="2299"/>
      <c r="P18" s="2299"/>
      <c r="Q18" s="2299"/>
      <c r="R18" s="719"/>
      <c r="S18" s="719"/>
      <c r="T18" s="719"/>
      <c r="U18" s="719"/>
      <c r="V18" s="719"/>
      <c r="W18" s="719"/>
      <c r="X18" s="719"/>
      <c r="Y18" s="719"/>
      <c r="Z18" s="719"/>
      <c r="AA18" s="1099"/>
      <c r="AB18" s="1100"/>
      <c r="AC18" s="1099"/>
      <c r="AD18" s="1095"/>
      <c r="AE18" s="720"/>
      <c r="AI18" s="727"/>
      <c r="AJ18" s="727"/>
      <c r="AK18" s="727"/>
      <c r="AL18" s="728"/>
      <c r="AM18" s="1084"/>
      <c r="AN18" s="1084"/>
      <c r="AO18" s="1084"/>
      <c r="AP18" s="1084"/>
    </row>
    <row r="19" spans="2:42" s="1089" customFormat="1">
      <c r="C19" s="3180"/>
      <c r="D19" s="3181" t="s">
        <v>2665</v>
      </c>
      <c r="E19" s="730"/>
      <c r="F19" s="730"/>
      <c r="G19" s="730"/>
      <c r="H19" s="730"/>
      <c r="I19" s="2299"/>
      <c r="J19" s="2299"/>
      <c r="K19" s="2299"/>
      <c r="L19" s="2299"/>
      <c r="M19" s="2299"/>
      <c r="N19" s="2299"/>
      <c r="O19" s="2299"/>
      <c r="P19" s="2299"/>
      <c r="Q19" s="2299"/>
      <c r="R19" s="719"/>
      <c r="S19" s="719"/>
      <c r="T19" s="719"/>
      <c r="U19" s="719"/>
      <c r="V19" s="719"/>
      <c r="W19" s="719"/>
      <c r="X19" s="719"/>
      <c r="Y19" s="719"/>
      <c r="Z19" s="719"/>
      <c r="AA19" s="719"/>
      <c r="AB19" s="720"/>
      <c r="AC19" s="719"/>
      <c r="AD19" s="1095"/>
      <c r="AE19" s="720"/>
      <c r="AI19" s="727"/>
      <c r="AJ19" s="727"/>
      <c r="AK19" s="727"/>
      <c r="AL19" s="728"/>
      <c r="AM19" s="1084"/>
      <c r="AN19" s="1084"/>
      <c r="AO19" s="1084"/>
      <c r="AP19" s="1084"/>
    </row>
    <row r="20" spans="2:42" s="1089" customFormat="1">
      <c r="B20" s="3183" t="s">
        <v>2800</v>
      </c>
      <c r="C20" s="3182"/>
      <c r="D20" s="3182"/>
      <c r="E20" s="2829"/>
      <c r="F20" s="2829"/>
      <c r="G20" s="2829"/>
      <c r="H20" s="1101"/>
      <c r="I20" s="1101"/>
      <c r="J20" s="1101"/>
      <c r="K20" s="1101"/>
      <c r="L20" s="1101"/>
      <c r="M20" s="1101"/>
      <c r="N20" s="1101"/>
      <c r="O20" s="1101"/>
      <c r="P20" s="1101"/>
      <c r="Q20" s="1101"/>
      <c r="R20" s="719"/>
      <c r="S20" s="719"/>
      <c r="T20" s="719"/>
      <c r="U20" s="719"/>
      <c r="V20" s="719"/>
      <c r="W20" s="719"/>
      <c r="X20" s="719"/>
      <c r="Y20" s="719"/>
      <c r="Z20" s="719"/>
      <c r="AD20" s="1095"/>
      <c r="AE20" s="720"/>
      <c r="AI20" s="727"/>
      <c r="AJ20" s="727"/>
      <c r="AK20" s="727"/>
      <c r="AL20" s="728"/>
      <c r="AM20" s="1084"/>
      <c r="AN20" s="1084"/>
      <c r="AO20" s="1084"/>
      <c r="AP20" s="1084"/>
    </row>
    <row r="21" spans="2:42" s="1089" customFormat="1">
      <c r="B21" s="3122" t="s">
        <v>97</v>
      </c>
      <c r="C21" s="3179"/>
      <c r="D21" s="3179"/>
      <c r="E21" s="717">
        <f>C21-D21</f>
        <v>0</v>
      </c>
      <c r="F21" s="2691"/>
      <c r="G21" s="2691"/>
      <c r="H21" s="2691"/>
      <c r="I21" s="2691"/>
      <c r="J21" s="2691"/>
      <c r="K21" s="2691"/>
      <c r="L21" s="2691"/>
      <c r="M21" s="2691"/>
      <c r="N21" s="2691"/>
      <c r="O21" s="2691"/>
      <c r="P21" s="2691"/>
      <c r="Q21" s="2691"/>
      <c r="R21" s="719"/>
      <c r="S21" s="719"/>
      <c r="T21" s="719"/>
      <c r="U21" s="719"/>
      <c r="V21" s="719"/>
      <c r="W21" s="719"/>
      <c r="X21" s="719"/>
      <c r="Y21" s="719"/>
      <c r="Z21" s="719"/>
      <c r="AD21" s="1095"/>
      <c r="AE21" s="720"/>
      <c r="AI21" s="727"/>
      <c r="AJ21" s="727"/>
      <c r="AK21" s="727"/>
      <c r="AL21" s="728"/>
      <c r="AM21" s="1084"/>
      <c r="AN21" s="1084"/>
      <c r="AO21" s="1084"/>
      <c r="AP21" s="1084"/>
    </row>
    <row r="22" spans="2:42" s="1089" customFormat="1">
      <c r="B22" s="3122" t="s">
        <v>2799</v>
      </c>
      <c r="C22" s="3179"/>
      <c r="D22" s="3179"/>
      <c r="E22" s="717">
        <f>C22-D22</f>
        <v>0</v>
      </c>
      <c r="F22" s="2691"/>
      <c r="G22" s="2691"/>
      <c r="H22" s="2691"/>
      <c r="I22" s="2691"/>
      <c r="J22" s="2691"/>
      <c r="K22" s="2691"/>
      <c r="L22" s="2691"/>
      <c r="M22" s="2691"/>
      <c r="N22" s="2691"/>
      <c r="O22" s="2691"/>
      <c r="P22" s="2691"/>
      <c r="Q22" s="2691"/>
      <c r="R22" s="719"/>
      <c r="S22" s="719"/>
      <c r="T22" s="719"/>
      <c r="U22" s="719"/>
      <c r="V22" s="719"/>
      <c r="W22" s="719"/>
      <c r="X22" s="719"/>
      <c r="Y22" s="719"/>
      <c r="Z22" s="719"/>
      <c r="AD22" s="1095"/>
      <c r="AE22" s="720"/>
      <c r="AI22" s="727"/>
      <c r="AJ22" s="727"/>
      <c r="AK22" s="727"/>
      <c r="AL22" s="728"/>
      <c r="AM22" s="1084"/>
      <c r="AN22" s="1084"/>
      <c r="AO22" s="1084"/>
      <c r="AP22" s="1084"/>
    </row>
    <row r="23" spans="2:42" s="1089" customFormat="1">
      <c r="B23" s="3123" t="s">
        <v>182</v>
      </c>
      <c r="C23" s="2087">
        <f>SUM(C21:C22)</f>
        <v>0</v>
      </c>
      <c r="D23" s="2087">
        <f>SUM(D21:D22)</f>
        <v>0</v>
      </c>
      <c r="E23" s="2087">
        <f>SUM(E21:E22)</f>
        <v>0</v>
      </c>
      <c r="H23" s="719"/>
      <c r="I23" s="719"/>
      <c r="J23" s="719"/>
      <c r="K23" s="719"/>
      <c r="L23" s="719"/>
      <c r="M23" s="719"/>
      <c r="N23" s="719"/>
      <c r="O23" s="719"/>
      <c r="P23" s="719"/>
      <c r="Q23" s="719"/>
      <c r="R23" s="719"/>
      <c r="S23" s="719"/>
      <c r="T23" s="719"/>
      <c r="U23" s="719"/>
      <c r="V23" s="719"/>
      <c r="W23" s="719"/>
      <c r="X23" s="719"/>
      <c r="Y23" s="719"/>
      <c r="Z23" s="719"/>
      <c r="AA23" s="719"/>
      <c r="AB23" s="720"/>
      <c r="AC23" s="719"/>
      <c r="AD23" s="719"/>
      <c r="AE23" s="720"/>
      <c r="AI23" s="720"/>
      <c r="AJ23" s="720"/>
      <c r="AK23" s="720"/>
      <c r="AL23" s="721"/>
      <c r="AN23" s="1084"/>
      <c r="AO23" s="1084"/>
      <c r="AP23" s="1084"/>
    </row>
    <row r="24" spans="2:42" s="718" customFormat="1" ht="24.75" customHeight="1">
      <c r="C24" s="713"/>
      <c r="D24" s="731"/>
      <c r="E24" s="719"/>
      <c r="F24" s="719"/>
      <c r="G24" s="719"/>
      <c r="H24" s="4187" t="s">
        <v>2533</v>
      </c>
      <c r="I24" s="4187"/>
      <c r="J24" s="4187"/>
      <c r="K24" s="2824"/>
      <c r="L24" s="2824"/>
      <c r="M24" s="2824"/>
      <c r="N24" s="2824"/>
      <c r="O24" s="2824"/>
      <c r="P24" s="2824"/>
      <c r="Q24" s="2824"/>
      <c r="S24" s="719"/>
      <c r="T24" s="719"/>
      <c r="X24" s="719"/>
      <c r="Y24" s="719"/>
      <c r="Z24" s="719"/>
      <c r="AA24" s="719"/>
      <c r="AB24" s="720"/>
      <c r="AC24" s="719"/>
      <c r="AD24" s="719"/>
      <c r="AE24" s="720"/>
      <c r="AI24" s="720"/>
      <c r="AJ24" s="720"/>
      <c r="AK24" s="720"/>
      <c r="AL24" s="721"/>
      <c r="AN24" s="715"/>
      <c r="AO24" s="715"/>
      <c r="AP24" s="715"/>
    </row>
    <row r="25" spans="2:42" s="718" customFormat="1" ht="33" customHeight="1">
      <c r="B25" s="2825" t="s">
        <v>2720</v>
      </c>
      <c r="C25" s="4174" t="s">
        <v>143</v>
      </c>
      <c r="D25" s="4188" t="s">
        <v>2532</v>
      </c>
      <c r="E25" s="4189"/>
      <c r="F25" s="4190"/>
      <c r="H25" s="4187" t="s">
        <v>2531</v>
      </c>
      <c r="I25" s="4187"/>
      <c r="J25" s="4187"/>
      <c r="K25" s="2830"/>
      <c r="L25" s="2831"/>
      <c r="M25" s="2296"/>
      <c r="N25" s="4185"/>
      <c r="O25" s="4185"/>
      <c r="P25" s="4185"/>
      <c r="Q25" s="4185"/>
      <c r="T25" s="1101"/>
      <c r="Y25" s="719"/>
      <c r="AC25" s="4186"/>
      <c r="AD25" s="4186"/>
      <c r="AE25" s="4186"/>
      <c r="AF25" s="4186"/>
      <c r="AG25" s="4186"/>
      <c r="AH25" s="4186"/>
      <c r="AI25" s="720"/>
      <c r="AJ25" s="720"/>
      <c r="AK25" s="720"/>
      <c r="AL25" s="721"/>
      <c r="AN25" s="715"/>
      <c r="AO25" s="715"/>
      <c r="AP25" s="715"/>
    </row>
    <row r="26" spans="2:42" s="718" customFormat="1" ht="50.25" customHeight="1">
      <c r="B26" s="2687" t="s">
        <v>2307</v>
      </c>
      <c r="C26" s="4174"/>
      <c r="D26" s="2688" t="s">
        <v>133</v>
      </c>
      <c r="E26" s="2688" t="s">
        <v>134</v>
      </c>
      <c r="F26" s="2688" t="s">
        <v>135</v>
      </c>
      <c r="H26" s="2526" t="s">
        <v>133</v>
      </c>
      <c r="I26" s="2526" t="s">
        <v>134</v>
      </c>
      <c r="J26" s="2526" t="s">
        <v>135</v>
      </c>
      <c r="K26" s="723"/>
      <c r="L26" s="723"/>
      <c r="M26" s="2826"/>
      <c r="N26" s="1096"/>
      <c r="O26" s="1096"/>
      <c r="P26" s="1096"/>
      <c r="Q26" s="1096"/>
      <c r="R26" s="2826"/>
      <c r="T26" s="1096"/>
      <c r="Y26" s="722"/>
      <c r="AC26" s="723"/>
      <c r="AD26" s="724"/>
      <c r="AE26" s="723"/>
      <c r="AF26" s="723"/>
      <c r="AG26" s="724"/>
      <c r="AH26" s="723"/>
      <c r="AI26" s="720"/>
      <c r="AJ26" s="720"/>
      <c r="AK26" s="720"/>
      <c r="AL26" s="721"/>
    </row>
    <row r="27" spans="2:42" s="715" customFormat="1" ht="12.75">
      <c r="B27" s="2070" t="s">
        <v>2971</v>
      </c>
      <c r="C27" s="2070" t="s">
        <v>169</v>
      </c>
      <c r="D27" s="2070"/>
      <c r="E27" s="2070"/>
      <c r="F27" s="2059">
        <f>D27-E27</f>
        <v>0</v>
      </c>
      <c r="H27" s="3179"/>
      <c r="I27" s="3179"/>
      <c r="J27" s="2059">
        <f t="shared" ref="J27:J56" si="1">H27-I27</f>
        <v>0</v>
      </c>
      <c r="K27" s="2082"/>
      <c r="L27" s="2083"/>
      <c r="M27" s="2827"/>
      <c r="N27" s="2082"/>
      <c r="O27" s="2082"/>
      <c r="P27" s="2082"/>
      <c r="Q27" s="2082"/>
      <c r="R27" s="2827"/>
      <c r="T27" s="2082"/>
      <c r="Y27" s="722"/>
      <c r="AC27" s="725"/>
      <c r="AD27" s="725"/>
      <c r="AE27" s="725"/>
      <c r="AF27" s="726"/>
      <c r="AG27" s="726"/>
      <c r="AH27" s="726"/>
      <c r="AI27" s="727"/>
      <c r="AJ27" s="727"/>
      <c r="AK27" s="727"/>
      <c r="AL27" s="728"/>
    </row>
    <row r="28" spans="2:42" s="715" customFormat="1" ht="12.75">
      <c r="B28" s="2070" t="s">
        <v>2972</v>
      </c>
      <c r="C28" s="2070" t="s">
        <v>169</v>
      </c>
      <c r="D28" s="2070"/>
      <c r="E28" s="2070"/>
      <c r="F28" s="2059">
        <f>D28-E28</f>
        <v>0</v>
      </c>
      <c r="H28" s="3179"/>
      <c r="I28" s="3179"/>
      <c r="J28" s="2059">
        <f t="shared" si="1"/>
        <v>0</v>
      </c>
      <c r="K28" s="2082"/>
      <c r="L28" s="2083"/>
      <c r="M28" s="2827"/>
      <c r="N28" s="2082"/>
      <c r="O28" s="2082"/>
      <c r="P28" s="2082"/>
      <c r="Q28" s="2082"/>
      <c r="R28" s="2827"/>
      <c r="T28" s="2082"/>
      <c r="Y28" s="722"/>
      <c r="AC28" s="725"/>
      <c r="AD28" s="725"/>
      <c r="AE28" s="725"/>
      <c r="AF28" s="726"/>
      <c r="AG28" s="726"/>
      <c r="AH28" s="726"/>
      <c r="AI28" s="727"/>
      <c r="AJ28" s="727"/>
      <c r="AK28" s="727"/>
      <c r="AL28" s="728"/>
    </row>
    <row r="29" spans="2:42" s="715" customFormat="1" ht="12.75">
      <c r="B29" s="2070" t="s">
        <v>2973</v>
      </c>
      <c r="C29" s="2070" t="s">
        <v>169</v>
      </c>
      <c r="D29" s="2070"/>
      <c r="E29" s="2070"/>
      <c r="F29" s="2059">
        <f>D29-E29</f>
        <v>0</v>
      </c>
      <c r="H29" s="3179"/>
      <c r="I29" s="3179"/>
      <c r="J29" s="2059">
        <f t="shared" si="1"/>
        <v>0</v>
      </c>
      <c r="K29" s="2082"/>
      <c r="L29" s="2083"/>
      <c r="M29" s="2827"/>
      <c r="N29" s="2082"/>
      <c r="O29" s="2082"/>
      <c r="P29" s="2082"/>
      <c r="Q29" s="2082"/>
      <c r="R29" s="2827"/>
      <c r="T29" s="2082"/>
      <c r="Y29" s="722"/>
      <c r="AC29" s="725"/>
      <c r="AD29" s="725"/>
      <c r="AE29" s="725"/>
      <c r="AF29" s="726"/>
      <c r="AG29" s="726"/>
      <c r="AH29" s="726"/>
      <c r="AI29" s="727"/>
      <c r="AJ29" s="727"/>
      <c r="AK29" s="727"/>
      <c r="AL29" s="728"/>
    </row>
    <row r="30" spans="2:42" s="715" customFormat="1" ht="12.75">
      <c r="B30" s="2070" t="s">
        <v>2974</v>
      </c>
      <c r="C30" s="2070" t="s">
        <v>169</v>
      </c>
      <c r="D30" s="2070"/>
      <c r="E30" s="2070"/>
      <c r="F30" s="2059">
        <f t="shared" ref="F30:F56" si="2">D30-E30</f>
        <v>0</v>
      </c>
      <c r="H30" s="3179"/>
      <c r="I30" s="3179"/>
      <c r="J30" s="2059">
        <f t="shared" si="1"/>
        <v>0</v>
      </c>
      <c r="K30" s="2082"/>
      <c r="L30" s="2083"/>
      <c r="M30" s="2827"/>
      <c r="N30" s="2082"/>
      <c r="O30" s="2082"/>
      <c r="P30" s="2082"/>
      <c r="Q30" s="2082"/>
      <c r="R30" s="2827"/>
      <c r="T30" s="2082"/>
      <c r="Y30" s="722"/>
      <c r="AC30" s="725"/>
      <c r="AD30" s="725"/>
      <c r="AE30" s="725"/>
      <c r="AF30" s="726"/>
      <c r="AG30" s="726"/>
      <c r="AH30" s="726"/>
      <c r="AI30" s="727"/>
      <c r="AJ30" s="727"/>
      <c r="AK30" s="727"/>
      <c r="AL30" s="728"/>
    </row>
    <row r="31" spans="2:42" s="715" customFormat="1" ht="12.75">
      <c r="B31" s="2070" t="s">
        <v>2975</v>
      </c>
      <c r="C31" s="2070" t="s">
        <v>169</v>
      </c>
      <c r="D31" s="2070"/>
      <c r="E31" s="2070"/>
      <c r="F31" s="2059">
        <f t="shared" si="2"/>
        <v>0</v>
      </c>
      <c r="H31" s="3179"/>
      <c r="I31" s="3179"/>
      <c r="J31" s="2059">
        <f t="shared" si="1"/>
        <v>0</v>
      </c>
      <c r="K31" s="2082"/>
      <c r="L31" s="2083"/>
      <c r="M31" s="2827"/>
      <c r="N31" s="2082"/>
      <c r="O31" s="2082"/>
      <c r="P31" s="2082"/>
      <c r="Q31" s="2082"/>
      <c r="R31" s="2827"/>
      <c r="T31" s="2082"/>
      <c r="Y31" s="722"/>
      <c r="AC31" s="725"/>
      <c r="AD31" s="725"/>
      <c r="AE31" s="725"/>
      <c r="AF31" s="729"/>
      <c r="AG31" s="729"/>
      <c r="AH31" s="729"/>
    </row>
    <row r="32" spans="2:42" s="715" customFormat="1" ht="12.75">
      <c r="B32" s="2070" t="s">
        <v>2976</v>
      </c>
      <c r="C32" s="2070" t="s">
        <v>169</v>
      </c>
      <c r="D32" s="2070"/>
      <c r="E32" s="2070"/>
      <c r="F32" s="2059">
        <f t="shared" si="2"/>
        <v>0</v>
      </c>
      <c r="H32" s="3179"/>
      <c r="I32" s="3179"/>
      <c r="J32" s="2059">
        <f t="shared" si="1"/>
        <v>0</v>
      </c>
      <c r="K32" s="2082"/>
      <c r="L32" s="2083"/>
      <c r="M32" s="2827"/>
      <c r="N32" s="2082"/>
      <c r="O32" s="2082"/>
      <c r="P32" s="2082"/>
      <c r="Q32" s="2082"/>
      <c r="R32" s="2827"/>
      <c r="T32" s="2082"/>
      <c r="Y32" s="722"/>
      <c r="AC32" s="725"/>
      <c r="AD32" s="725"/>
      <c r="AE32" s="725"/>
      <c r="AF32" s="729"/>
      <c r="AG32" s="729"/>
      <c r="AH32" s="729"/>
    </row>
    <row r="33" spans="2:34" s="715" customFormat="1" ht="12.75">
      <c r="B33" s="2070" t="s">
        <v>2977</v>
      </c>
      <c r="C33" s="2070" t="s">
        <v>169</v>
      </c>
      <c r="D33" s="2070"/>
      <c r="E33" s="2070"/>
      <c r="F33" s="2059">
        <f t="shared" si="2"/>
        <v>0</v>
      </c>
      <c r="H33" s="3179"/>
      <c r="I33" s="3179"/>
      <c r="J33" s="2059">
        <f t="shared" si="1"/>
        <v>0</v>
      </c>
      <c r="K33" s="2082"/>
      <c r="L33" s="2083"/>
      <c r="M33" s="2827"/>
      <c r="N33" s="2082"/>
      <c r="O33" s="2082"/>
      <c r="P33" s="2082"/>
      <c r="Q33" s="2082"/>
      <c r="R33" s="2827"/>
      <c r="T33" s="2082"/>
      <c r="Y33" s="722"/>
      <c r="AC33" s="725"/>
      <c r="AD33" s="725"/>
      <c r="AE33" s="725"/>
      <c r="AF33" s="729"/>
      <c r="AG33" s="729"/>
      <c r="AH33" s="729"/>
    </row>
    <row r="34" spans="2:34" s="715" customFormat="1" ht="12.75">
      <c r="B34" s="2070" t="s">
        <v>2978</v>
      </c>
      <c r="C34" s="2070" t="s">
        <v>169</v>
      </c>
      <c r="D34" s="2070"/>
      <c r="E34" s="2070"/>
      <c r="F34" s="2059">
        <f t="shared" si="2"/>
        <v>0</v>
      </c>
      <c r="H34" s="3179"/>
      <c r="I34" s="3179"/>
      <c r="J34" s="2059">
        <f t="shared" si="1"/>
        <v>0</v>
      </c>
      <c r="K34" s="2082"/>
      <c r="L34" s="2083"/>
      <c r="M34" s="2827"/>
      <c r="N34" s="2082"/>
      <c r="O34" s="2082"/>
      <c r="P34" s="2082"/>
      <c r="Q34" s="2082"/>
      <c r="R34" s="2827"/>
      <c r="T34" s="2082"/>
      <c r="Y34" s="722"/>
      <c r="AC34" s="725"/>
      <c r="AD34" s="725"/>
      <c r="AE34" s="725"/>
      <c r="AF34" s="729"/>
      <c r="AG34" s="729"/>
      <c r="AH34" s="729"/>
    </row>
    <row r="35" spans="2:34" s="715" customFormat="1" ht="12.75">
      <c r="B35" s="2070" t="s">
        <v>2979</v>
      </c>
      <c r="C35" s="2070" t="s">
        <v>169</v>
      </c>
      <c r="D35" s="2070"/>
      <c r="E35" s="2070"/>
      <c r="F35" s="2059">
        <f t="shared" si="2"/>
        <v>0</v>
      </c>
      <c r="H35" s="3179"/>
      <c r="I35" s="3179"/>
      <c r="J35" s="2059">
        <f t="shared" si="1"/>
        <v>0</v>
      </c>
      <c r="K35" s="2082"/>
      <c r="L35" s="2083"/>
      <c r="M35" s="2827"/>
      <c r="N35" s="2082"/>
      <c r="O35" s="2082"/>
      <c r="P35" s="2082"/>
      <c r="Q35" s="2082"/>
      <c r="R35" s="2827"/>
      <c r="T35" s="2082"/>
      <c r="Y35" s="722"/>
      <c r="AC35" s="725"/>
      <c r="AD35" s="725"/>
      <c r="AE35" s="725"/>
      <c r="AF35" s="729"/>
      <c r="AG35" s="729"/>
      <c r="AH35" s="729"/>
    </row>
    <row r="36" spans="2:34" s="715" customFormat="1" ht="13.5" customHeight="1">
      <c r="B36" s="2070" t="s">
        <v>2980</v>
      </c>
      <c r="C36" s="2070" t="s">
        <v>169</v>
      </c>
      <c r="D36" s="2070"/>
      <c r="E36" s="2070"/>
      <c r="F36" s="2059">
        <f t="shared" si="2"/>
        <v>0</v>
      </c>
      <c r="H36" s="3179"/>
      <c r="I36" s="3179"/>
      <c r="J36" s="2059">
        <f t="shared" si="1"/>
        <v>0</v>
      </c>
      <c r="K36" s="2082"/>
      <c r="L36" s="2083"/>
      <c r="M36" s="2827"/>
      <c r="N36" s="2082"/>
      <c r="O36" s="2082"/>
      <c r="P36" s="2082"/>
      <c r="Q36" s="2082"/>
      <c r="R36" s="2827"/>
      <c r="T36" s="2082"/>
      <c r="Y36" s="722"/>
      <c r="AC36" s="725"/>
      <c r="AD36" s="725"/>
      <c r="AE36" s="725"/>
      <c r="AF36" s="729"/>
      <c r="AG36" s="729"/>
      <c r="AH36" s="729"/>
    </row>
    <row r="37" spans="2:34" s="715" customFormat="1" ht="13.5" customHeight="1">
      <c r="B37" s="2070" t="s">
        <v>2982</v>
      </c>
      <c r="C37" s="2070" t="s">
        <v>169</v>
      </c>
      <c r="D37" s="2070"/>
      <c r="E37" s="2070"/>
      <c r="F37" s="2059">
        <f t="shared" si="2"/>
        <v>0</v>
      </c>
      <c r="H37" s="3179"/>
      <c r="I37" s="3179"/>
      <c r="J37" s="2059">
        <f t="shared" si="1"/>
        <v>0</v>
      </c>
      <c r="K37" s="2082"/>
      <c r="L37" s="2083"/>
      <c r="M37" s="2827"/>
      <c r="N37" s="2082"/>
      <c r="O37" s="2082"/>
      <c r="P37" s="2082"/>
      <c r="Q37" s="2082"/>
      <c r="R37" s="2827"/>
      <c r="T37" s="2082"/>
      <c r="Y37" s="722"/>
      <c r="AC37" s="725"/>
      <c r="AD37" s="725"/>
      <c r="AE37" s="725"/>
      <c r="AF37" s="729"/>
      <c r="AG37" s="729"/>
      <c r="AH37" s="729"/>
    </row>
    <row r="38" spans="2:34" s="715" customFormat="1" ht="13.5" customHeight="1">
      <c r="B38" s="2070" t="s">
        <v>2983</v>
      </c>
      <c r="C38" s="2070" t="s">
        <v>169</v>
      </c>
      <c r="D38" s="2070"/>
      <c r="E38" s="2070"/>
      <c r="F38" s="2059">
        <f t="shared" si="2"/>
        <v>0</v>
      </c>
      <c r="H38" s="3179"/>
      <c r="I38" s="3179"/>
      <c r="J38" s="2059">
        <f t="shared" si="1"/>
        <v>0</v>
      </c>
      <c r="K38" s="2082"/>
      <c r="L38" s="2083"/>
      <c r="M38" s="2827"/>
      <c r="N38" s="2082"/>
      <c r="O38" s="2082"/>
      <c r="P38" s="2082"/>
      <c r="Q38" s="2082"/>
      <c r="R38" s="2827"/>
      <c r="T38" s="2082"/>
      <c r="Y38" s="722"/>
      <c r="AC38" s="725"/>
      <c r="AD38" s="725"/>
      <c r="AE38" s="725"/>
      <c r="AF38" s="729"/>
      <c r="AG38" s="729"/>
      <c r="AH38" s="729"/>
    </row>
    <row r="39" spans="2:34" s="715" customFormat="1" ht="13.5" customHeight="1">
      <c r="B39" s="2070" t="s">
        <v>2984</v>
      </c>
      <c r="C39" s="2070" t="s">
        <v>169</v>
      </c>
      <c r="D39" s="2070"/>
      <c r="E39" s="2070"/>
      <c r="F39" s="2059">
        <f t="shared" si="2"/>
        <v>0</v>
      </c>
      <c r="H39" s="3179"/>
      <c r="I39" s="3179"/>
      <c r="J39" s="2059">
        <f t="shared" si="1"/>
        <v>0</v>
      </c>
      <c r="K39" s="2082"/>
      <c r="L39" s="2083"/>
      <c r="M39" s="2827"/>
      <c r="N39" s="2082"/>
      <c r="O39" s="2082"/>
      <c r="P39" s="2082"/>
      <c r="Q39" s="2082"/>
      <c r="R39" s="2827"/>
      <c r="T39" s="2082"/>
      <c r="Y39" s="722"/>
      <c r="AC39" s="725"/>
      <c r="AD39" s="725"/>
      <c r="AE39" s="725"/>
      <c r="AF39" s="729"/>
      <c r="AG39" s="729"/>
      <c r="AH39" s="729"/>
    </row>
    <row r="40" spans="2:34" s="715" customFormat="1" ht="13.5" customHeight="1">
      <c r="B40" s="2070" t="s">
        <v>2985</v>
      </c>
      <c r="C40" s="2070" t="s">
        <v>169</v>
      </c>
      <c r="D40" s="2070"/>
      <c r="E40" s="2070"/>
      <c r="F40" s="2059">
        <f t="shared" si="2"/>
        <v>0</v>
      </c>
      <c r="H40" s="3179"/>
      <c r="I40" s="3179"/>
      <c r="J40" s="2059">
        <f t="shared" si="1"/>
        <v>0</v>
      </c>
      <c r="K40" s="2082"/>
      <c r="L40" s="2083"/>
      <c r="M40" s="2827"/>
      <c r="N40" s="2082"/>
      <c r="O40" s="2082"/>
      <c r="P40" s="2082"/>
      <c r="Q40" s="2082"/>
      <c r="R40" s="2827"/>
      <c r="T40" s="2082"/>
      <c r="Y40" s="722"/>
      <c r="AC40" s="725"/>
      <c r="AD40" s="725"/>
      <c r="AE40" s="725"/>
      <c r="AF40" s="729"/>
      <c r="AG40" s="729"/>
      <c r="AH40" s="729"/>
    </row>
    <row r="41" spans="2:34" s="715" customFormat="1" ht="13.5" customHeight="1">
      <c r="B41" s="2070" t="s">
        <v>2986</v>
      </c>
      <c r="C41" s="2070" t="s">
        <v>169</v>
      </c>
      <c r="D41" s="2070"/>
      <c r="E41" s="2070"/>
      <c r="F41" s="2059">
        <f t="shared" si="2"/>
        <v>0</v>
      </c>
      <c r="H41" s="3179"/>
      <c r="I41" s="3179"/>
      <c r="J41" s="2059">
        <f t="shared" si="1"/>
        <v>0</v>
      </c>
      <c r="K41" s="2082"/>
      <c r="L41" s="2083"/>
      <c r="M41" s="2827"/>
      <c r="N41" s="2082"/>
      <c r="O41" s="2082"/>
      <c r="P41" s="2082"/>
      <c r="Q41" s="2082"/>
      <c r="R41" s="2827"/>
      <c r="T41" s="2082"/>
      <c r="Y41" s="722"/>
      <c r="AC41" s="725"/>
      <c r="AD41" s="725"/>
      <c r="AE41" s="725"/>
      <c r="AF41" s="729"/>
      <c r="AG41" s="729"/>
      <c r="AH41" s="729"/>
    </row>
    <row r="42" spans="2:34" s="715" customFormat="1" ht="13.5" customHeight="1">
      <c r="B42" s="2070" t="s">
        <v>2987</v>
      </c>
      <c r="C42" s="2070" t="s">
        <v>169</v>
      </c>
      <c r="D42" s="2070"/>
      <c r="E42" s="2070"/>
      <c r="F42" s="2059">
        <f t="shared" si="2"/>
        <v>0</v>
      </c>
      <c r="H42" s="3179"/>
      <c r="I42" s="3179"/>
      <c r="J42" s="2059">
        <f t="shared" si="1"/>
        <v>0</v>
      </c>
      <c r="K42" s="2082"/>
      <c r="L42" s="2083"/>
      <c r="M42" s="2827"/>
      <c r="N42" s="2082"/>
      <c r="O42" s="2082"/>
      <c r="P42" s="2082"/>
      <c r="Q42" s="2082"/>
      <c r="R42" s="2827"/>
      <c r="T42" s="2082"/>
      <c r="Y42" s="722"/>
      <c r="AC42" s="725"/>
      <c r="AD42" s="725"/>
      <c r="AE42" s="725"/>
      <c r="AF42" s="729"/>
      <c r="AG42" s="729"/>
      <c r="AH42" s="729"/>
    </row>
    <row r="43" spans="2:34" s="715" customFormat="1" ht="13.5" customHeight="1">
      <c r="B43" s="2070" t="s">
        <v>2988</v>
      </c>
      <c r="C43" s="2070" t="s">
        <v>169</v>
      </c>
      <c r="D43" s="2070"/>
      <c r="E43" s="2070"/>
      <c r="F43" s="2059">
        <f t="shared" si="2"/>
        <v>0</v>
      </c>
      <c r="H43" s="3179"/>
      <c r="I43" s="3179"/>
      <c r="J43" s="2059">
        <f t="shared" si="1"/>
        <v>0</v>
      </c>
      <c r="K43" s="2082"/>
      <c r="L43" s="2083"/>
      <c r="M43" s="2827"/>
      <c r="N43" s="2082"/>
      <c r="O43" s="2082"/>
      <c r="P43" s="2082"/>
      <c r="Q43" s="2082"/>
      <c r="R43" s="2827"/>
      <c r="T43" s="2082"/>
      <c r="Y43" s="722"/>
      <c r="AC43" s="725"/>
      <c r="AD43" s="725"/>
      <c r="AE43" s="725"/>
      <c r="AF43" s="729"/>
      <c r="AG43" s="729"/>
      <c r="AH43" s="729"/>
    </row>
    <row r="44" spans="2:34" s="715" customFormat="1" ht="13.5" customHeight="1">
      <c r="B44" s="2070" t="s">
        <v>2989</v>
      </c>
      <c r="C44" s="2070" t="s">
        <v>169</v>
      </c>
      <c r="D44" s="2070"/>
      <c r="E44" s="2070"/>
      <c r="F44" s="2059">
        <f t="shared" si="2"/>
        <v>0</v>
      </c>
      <c r="H44" s="3179"/>
      <c r="I44" s="3179"/>
      <c r="J44" s="2059">
        <f t="shared" si="1"/>
        <v>0</v>
      </c>
      <c r="K44" s="2082"/>
      <c r="L44" s="2083"/>
      <c r="M44" s="2827"/>
      <c r="N44" s="2082"/>
      <c r="O44" s="2082"/>
      <c r="P44" s="2082"/>
      <c r="Q44" s="2082"/>
      <c r="R44" s="2827"/>
      <c r="T44" s="2082"/>
      <c r="Y44" s="722"/>
      <c r="AC44" s="725"/>
      <c r="AD44" s="725"/>
      <c r="AE44" s="725"/>
      <c r="AF44" s="729"/>
      <c r="AG44" s="729"/>
      <c r="AH44" s="729"/>
    </row>
    <row r="45" spans="2:34" s="715" customFormat="1" ht="13.5" customHeight="1">
      <c r="B45" s="2070" t="s">
        <v>2990</v>
      </c>
      <c r="C45" s="2070" t="s">
        <v>169</v>
      </c>
      <c r="D45" s="2070"/>
      <c r="E45" s="2070"/>
      <c r="F45" s="2059">
        <f t="shared" si="2"/>
        <v>0</v>
      </c>
      <c r="H45" s="3179"/>
      <c r="I45" s="3179"/>
      <c r="J45" s="2059">
        <f t="shared" si="1"/>
        <v>0</v>
      </c>
      <c r="K45" s="2082"/>
      <c r="L45" s="2083"/>
      <c r="M45" s="2827"/>
      <c r="N45" s="2082"/>
      <c r="O45" s="2082"/>
      <c r="P45" s="2082"/>
      <c r="Q45" s="2082"/>
      <c r="R45" s="2827"/>
      <c r="T45" s="2082"/>
      <c r="Y45" s="722"/>
      <c r="AC45" s="725"/>
      <c r="AD45" s="725"/>
      <c r="AE45" s="725"/>
      <c r="AF45" s="729"/>
      <c r="AG45" s="729"/>
      <c r="AH45" s="729"/>
    </row>
    <row r="46" spans="2:34" s="715" customFormat="1" ht="13.5" customHeight="1">
      <c r="B46" s="2070" t="s">
        <v>2991</v>
      </c>
      <c r="C46" s="2070" t="s">
        <v>169</v>
      </c>
      <c r="D46" s="2070"/>
      <c r="E46" s="2070"/>
      <c r="F46" s="2059">
        <f t="shared" si="2"/>
        <v>0</v>
      </c>
      <c r="H46" s="3179"/>
      <c r="I46" s="3179"/>
      <c r="J46" s="2059">
        <f t="shared" si="1"/>
        <v>0</v>
      </c>
      <c r="K46" s="2082"/>
      <c r="L46" s="2083"/>
      <c r="M46" s="2827"/>
      <c r="N46" s="2082"/>
      <c r="O46" s="2082"/>
      <c r="P46" s="2082"/>
      <c r="Q46" s="2082"/>
      <c r="R46" s="2827"/>
      <c r="T46" s="2082"/>
      <c r="Y46" s="722"/>
      <c r="AC46" s="725"/>
      <c r="AD46" s="725"/>
      <c r="AE46" s="725"/>
      <c r="AF46" s="729"/>
      <c r="AG46" s="729"/>
      <c r="AH46" s="729"/>
    </row>
    <row r="47" spans="2:34" s="715" customFormat="1" ht="13.5" customHeight="1">
      <c r="B47" s="2070" t="s">
        <v>2993</v>
      </c>
      <c r="C47" s="2070" t="s">
        <v>169</v>
      </c>
      <c r="D47" s="2070"/>
      <c r="E47" s="2070"/>
      <c r="F47" s="2059">
        <f t="shared" si="2"/>
        <v>0</v>
      </c>
      <c r="H47" s="3179"/>
      <c r="I47" s="3179"/>
      <c r="J47" s="2059">
        <f t="shared" si="1"/>
        <v>0</v>
      </c>
      <c r="K47" s="2082"/>
      <c r="L47" s="2083"/>
      <c r="M47" s="2827"/>
      <c r="N47" s="2082"/>
      <c r="O47" s="2082"/>
      <c r="P47" s="2082"/>
      <c r="Q47" s="2082"/>
      <c r="R47" s="2827"/>
      <c r="T47" s="2082"/>
      <c r="Y47" s="722"/>
      <c r="AC47" s="725"/>
      <c r="AD47" s="725"/>
      <c r="AE47" s="725"/>
      <c r="AF47" s="729"/>
      <c r="AG47" s="729"/>
      <c r="AH47" s="729"/>
    </row>
    <row r="48" spans="2:34" s="715" customFormat="1" ht="13.5" customHeight="1">
      <c r="B48" s="2070" t="s">
        <v>2992</v>
      </c>
      <c r="C48" s="2070" t="s">
        <v>169</v>
      </c>
      <c r="D48" s="2070"/>
      <c r="E48" s="2070"/>
      <c r="F48" s="2059">
        <f t="shared" si="2"/>
        <v>0</v>
      </c>
      <c r="H48" s="3179"/>
      <c r="I48" s="3179"/>
      <c r="J48" s="2059">
        <f t="shared" si="1"/>
        <v>0</v>
      </c>
      <c r="K48" s="2082"/>
      <c r="L48" s="2083"/>
      <c r="M48" s="2827"/>
      <c r="N48" s="2082"/>
      <c r="O48" s="2082"/>
      <c r="P48" s="2082"/>
      <c r="Q48" s="2082"/>
      <c r="R48" s="2827"/>
      <c r="T48" s="2082"/>
      <c r="Y48" s="722"/>
      <c r="AC48" s="725"/>
      <c r="AD48" s="725"/>
      <c r="AE48" s="725"/>
      <c r="AF48" s="729"/>
      <c r="AG48" s="729"/>
      <c r="AH48" s="729"/>
    </row>
    <row r="49" spans="1:38" s="715" customFormat="1" ht="13.5" customHeight="1">
      <c r="B49" s="2070" t="s">
        <v>2994</v>
      </c>
      <c r="C49" s="2070" t="s">
        <v>169</v>
      </c>
      <c r="D49" s="2070"/>
      <c r="E49" s="2070"/>
      <c r="F49" s="2059">
        <f t="shared" si="2"/>
        <v>0</v>
      </c>
      <c r="H49" s="3179"/>
      <c r="I49" s="3179"/>
      <c r="J49" s="2059">
        <f t="shared" si="1"/>
        <v>0</v>
      </c>
      <c r="K49" s="2082"/>
      <c r="L49" s="2083"/>
      <c r="M49" s="2827"/>
      <c r="N49" s="2082"/>
      <c r="O49" s="2082"/>
      <c r="P49" s="2082"/>
      <c r="Q49" s="2082"/>
      <c r="R49" s="2827"/>
      <c r="T49" s="2082"/>
      <c r="Y49" s="722"/>
      <c r="AC49" s="725"/>
      <c r="AD49" s="725"/>
      <c r="AE49" s="725"/>
      <c r="AF49" s="729"/>
      <c r="AG49" s="729"/>
      <c r="AH49" s="729"/>
    </row>
    <row r="50" spans="1:38" s="715" customFormat="1" ht="13.5" customHeight="1">
      <c r="B50" s="2070" t="s">
        <v>2995</v>
      </c>
      <c r="C50" s="2070" t="s">
        <v>169</v>
      </c>
      <c r="D50" s="2070"/>
      <c r="E50" s="2070"/>
      <c r="F50" s="2059">
        <f t="shared" si="2"/>
        <v>0</v>
      </c>
      <c r="H50" s="3179"/>
      <c r="I50" s="3179"/>
      <c r="J50" s="2059">
        <f t="shared" si="1"/>
        <v>0</v>
      </c>
      <c r="K50" s="2082"/>
      <c r="L50" s="2083"/>
      <c r="M50" s="2827"/>
      <c r="N50" s="2082"/>
      <c r="O50" s="2082"/>
      <c r="P50" s="2082"/>
      <c r="Q50" s="2082"/>
      <c r="R50" s="2827"/>
      <c r="T50" s="2082"/>
      <c r="Y50" s="722"/>
      <c r="AC50" s="725"/>
      <c r="AD50" s="725"/>
      <c r="AE50" s="725"/>
      <c r="AF50" s="729"/>
      <c r="AG50" s="729"/>
      <c r="AH50" s="729"/>
    </row>
    <row r="51" spans="1:38" s="715" customFormat="1" ht="13.5" customHeight="1">
      <c r="B51" s="2070" t="s">
        <v>2996</v>
      </c>
      <c r="C51" s="2070" t="s">
        <v>169</v>
      </c>
      <c r="D51" s="2070"/>
      <c r="E51" s="2070"/>
      <c r="F51" s="2059">
        <f t="shared" si="2"/>
        <v>0</v>
      </c>
      <c r="H51" s="3179"/>
      <c r="I51" s="3179"/>
      <c r="J51" s="2059">
        <f t="shared" si="1"/>
        <v>0</v>
      </c>
      <c r="K51" s="2082"/>
      <c r="L51" s="2083"/>
      <c r="M51" s="2827"/>
      <c r="N51" s="2082"/>
      <c r="O51" s="2082"/>
      <c r="P51" s="2082"/>
      <c r="Q51" s="2082"/>
      <c r="R51" s="2827"/>
      <c r="T51" s="2082"/>
      <c r="Y51" s="722"/>
      <c r="AC51" s="725"/>
      <c r="AD51" s="725"/>
      <c r="AE51" s="725"/>
      <c r="AF51" s="729"/>
      <c r="AG51" s="729"/>
      <c r="AH51" s="729"/>
    </row>
    <row r="52" spans="1:38" s="715" customFormat="1" ht="13.5" customHeight="1">
      <c r="B52" s="2070" t="s">
        <v>2997</v>
      </c>
      <c r="C52" s="2070" t="s">
        <v>169</v>
      </c>
      <c r="D52" s="2070"/>
      <c r="E52" s="2070"/>
      <c r="F52" s="2059">
        <f t="shared" si="2"/>
        <v>0</v>
      </c>
      <c r="H52" s="3179"/>
      <c r="I52" s="3179"/>
      <c r="J52" s="2059">
        <f t="shared" si="1"/>
        <v>0</v>
      </c>
      <c r="K52" s="2082"/>
      <c r="L52" s="2083"/>
      <c r="M52" s="2827"/>
      <c r="N52" s="2082"/>
      <c r="O52" s="2082"/>
      <c r="P52" s="2082"/>
      <c r="Q52" s="2082"/>
      <c r="R52" s="2827"/>
      <c r="T52" s="2082"/>
      <c r="Y52" s="722"/>
      <c r="AC52" s="725"/>
      <c r="AD52" s="725"/>
      <c r="AE52" s="725"/>
      <c r="AF52" s="729"/>
      <c r="AG52" s="729"/>
      <c r="AH52" s="729"/>
    </row>
    <row r="53" spans="1:38" s="715" customFormat="1" ht="13.5" customHeight="1">
      <c r="B53" s="2070" t="s">
        <v>2998</v>
      </c>
      <c r="C53" s="2070" t="s">
        <v>169</v>
      </c>
      <c r="D53" s="2070"/>
      <c r="E53" s="2070"/>
      <c r="F53" s="2059">
        <f t="shared" si="2"/>
        <v>0</v>
      </c>
      <c r="H53" s="3179"/>
      <c r="I53" s="3179"/>
      <c r="J53" s="2059">
        <f t="shared" si="1"/>
        <v>0</v>
      </c>
      <c r="K53" s="2082"/>
      <c r="L53" s="2083"/>
      <c r="M53" s="2827"/>
      <c r="N53" s="2082"/>
      <c r="O53" s="2082"/>
      <c r="P53" s="2082"/>
      <c r="Q53" s="2082"/>
      <c r="R53" s="2827"/>
      <c r="T53" s="2082"/>
      <c r="Y53" s="722"/>
      <c r="AC53" s="725"/>
      <c r="AD53" s="725"/>
      <c r="AE53" s="725"/>
      <c r="AF53" s="729"/>
      <c r="AG53" s="729"/>
      <c r="AH53" s="729"/>
    </row>
    <row r="54" spans="1:38" s="715" customFormat="1" ht="13.5" customHeight="1">
      <c r="B54" s="2070" t="s">
        <v>2999</v>
      </c>
      <c r="C54" s="2070" t="s">
        <v>169</v>
      </c>
      <c r="D54" s="2070"/>
      <c r="E54" s="2070"/>
      <c r="F54" s="2059">
        <f t="shared" si="2"/>
        <v>0</v>
      </c>
      <c r="H54" s="3179"/>
      <c r="I54" s="3179"/>
      <c r="J54" s="2059">
        <f t="shared" si="1"/>
        <v>0</v>
      </c>
      <c r="K54" s="2082"/>
      <c r="L54" s="2083"/>
      <c r="M54" s="2827"/>
      <c r="N54" s="2082"/>
      <c r="O54" s="2082"/>
      <c r="P54" s="2082"/>
      <c r="Q54" s="2082"/>
      <c r="R54" s="2827"/>
      <c r="T54" s="2082"/>
      <c r="Y54" s="722"/>
      <c r="AC54" s="725"/>
      <c r="AD54" s="725"/>
      <c r="AE54" s="725"/>
      <c r="AF54" s="729"/>
      <c r="AG54" s="729"/>
      <c r="AH54" s="729"/>
    </row>
    <row r="55" spans="1:38" s="715" customFormat="1" ht="13.5" customHeight="1">
      <c r="B55" s="2070" t="s">
        <v>3000</v>
      </c>
      <c r="C55" s="2070" t="s">
        <v>169</v>
      </c>
      <c r="D55" s="2070"/>
      <c r="E55" s="2070"/>
      <c r="F55" s="2059">
        <f t="shared" si="2"/>
        <v>0</v>
      </c>
      <c r="H55" s="3179"/>
      <c r="I55" s="3179"/>
      <c r="J55" s="2059">
        <f t="shared" si="1"/>
        <v>0</v>
      </c>
      <c r="K55" s="2082"/>
      <c r="L55" s="2083"/>
      <c r="M55" s="2827"/>
      <c r="N55" s="2082"/>
      <c r="O55" s="2082"/>
      <c r="P55" s="2082"/>
      <c r="Q55" s="2082"/>
      <c r="R55" s="2827"/>
      <c r="T55" s="2082"/>
      <c r="Y55" s="722"/>
      <c r="AC55" s="725"/>
      <c r="AD55" s="725"/>
      <c r="AE55" s="725"/>
      <c r="AF55" s="729"/>
      <c r="AG55" s="729"/>
      <c r="AH55" s="729"/>
    </row>
    <row r="56" spans="1:38" s="715" customFormat="1" ht="13.5" customHeight="1">
      <c r="B56" s="2070" t="s">
        <v>3001</v>
      </c>
      <c r="C56" s="2070" t="s">
        <v>169</v>
      </c>
      <c r="D56" s="2070"/>
      <c r="E56" s="2070"/>
      <c r="F56" s="2059">
        <f t="shared" si="2"/>
        <v>0</v>
      </c>
      <c r="H56" s="3179"/>
      <c r="I56" s="3179"/>
      <c r="J56" s="2059">
        <f t="shared" si="1"/>
        <v>0</v>
      </c>
      <c r="K56" s="2082"/>
      <c r="L56" s="2083"/>
      <c r="M56" s="2827"/>
      <c r="N56" s="2082"/>
      <c r="O56" s="2082"/>
      <c r="P56" s="2082"/>
      <c r="Q56" s="2082"/>
      <c r="R56" s="2827"/>
      <c r="T56" s="2082"/>
      <c r="Y56" s="722"/>
      <c r="AC56" s="725"/>
      <c r="AD56" s="725"/>
      <c r="AE56" s="725"/>
      <c r="AF56" s="729"/>
      <c r="AG56" s="729"/>
      <c r="AH56" s="729"/>
    </row>
    <row r="57" spans="1:38" s="715" customFormat="1" ht="12.75">
      <c r="B57" s="2689" t="s">
        <v>182</v>
      </c>
      <c r="C57" s="2298"/>
      <c r="D57" s="2087">
        <f>SUM(D27:D36)</f>
        <v>0</v>
      </c>
      <c r="E57" s="2087">
        <f>SUM(E27:E36)</f>
        <v>0</v>
      </c>
      <c r="F57" s="2087">
        <f>SUM(F27:F36)</f>
        <v>0</v>
      </c>
      <c r="G57" s="2828"/>
      <c r="H57" s="2087">
        <f>SUM(H27:H36)</f>
        <v>0</v>
      </c>
      <c r="I57" s="2087">
        <f>SUM(I27:I36)</f>
        <v>0</v>
      </c>
      <c r="J57" s="2087">
        <f>SUM(J27:J36)</f>
        <v>0</v>
      </c>
      <c r="K57" s="2083"/>
      <c r="L57" s="1098"/>
      <c r="M57" s="2827"/>
      <c r="N57" s="2083"/>
      <c r="O57" s="2083"/>
      <c r="P57" s="2083"/>
      <c r="Q57" s="2083"/>
      <c r="R57" s="2827"/>
      <c r="T57" s="2083"/>
      <c r="Y57" s="730"/>
      <c r="AC57" s="726"/>
      <c r="AD57" s="726"/>
      <c r="AE57" s="726"/>
      <c r="AF57" s="726"/>
      <c r="AG57" s="726"/>
      <c r="AH57" s="726"/>
      <c r="AI57" s="727"/>
      <c r="AJ57" s="727"/>
      <c r="AK57" s="727"/>
      <c r="AL57" s="728"/>
    </row>
    <row r="58" spans="1:38" s="1089" customFormat="1">
      <c r="D58" s="1092"/>
      <c r="E58" s="2299"/>
      <c r="F58" s="2299"/>
      <c r="G58" s="2299"/>
      <c r="H58" s="2299"/>
      <c r="I58" s="2299"/>
      <c r="J58" s="2299"/>
      <c r="K58" s="2299"/>
      <c r="L58" s="2299"/>
      <c r="M58" s="2299"/>
      <c r="N58" s="2299"/>
      <c r="O58" s="2299"/>
      <c r="P58" s="2299"/>
      <c r="Q58" s="2299"/>
      <c r="R58" s="719"/>
      <c r="S58" s="719"/>
      <c r="T58" s="719"/>
      <c r="U58" s="719"/>
      <c r="V58" s="719"/>
      <c r="W58" s="719"/>
      <c r="X58" s="719"/>
      <c r="Y58" s="719"/>
      <c r="Z58" s="719"/>
      <c r="AA58" s="719"/>
      <c r="AB58" s="720"/>
      <c r="AC58" s="719"/>
      <c r="AD58" s="719"/>
      <c r="AE58" s="720"/>
      <c r="AI58" s="720"/>
      <c r="AJ58" s="720"/>
      <c r="AK58" s="720"/>
      <c r="AL58" s="721"/>
    </row>
    <row r="59" spans="1:38" s="1089" customFormat="1">
      <c r="D59" s="1092"/>
      <c r="E59" s="2299"/>
      <c r="F59" s="2299"/>
      <c r="G59" s="2299"/>
      <c r="H59" s="2299"/>
      <c r="I59" s="2299"/>
      <c r="J59" s="2299"/>
      <c r="K59" s="2299"/>
      <c r="L59" s="2299"/>
      <c r="M59" s="2299"/>
      <c r="N59" s="2299"/>
      <c r="O59" s="2299"/>
      <c r="P59" s="2299"/>
      <c r="Q59" s="2299"/>
      <c r="R59" s="719"/>
      <c r="S59" s="719"/>
      <c r="T59" s="719"/>
      <c r="U59" s="719"/>
      <c r="V59" s="719"/>
      <c r="W59" s="719"/>
      <c r="X59" s="719"/>
      <c r="Y59" s="719"/>
      <c r="Z59" s="719"/>
      <c r="AA59" s="719"/>
      <c r="AB59" s="720"/>
      <c r="AC59" s="719"/>
      <c r="AD59" s="719"/>
      <c r="AE59" s="720"/>
      <c r="AI59" s="720"/>
      <c r="AJ59" s="720"/>
      <c r="AK59" s="720"/>
      <c r="AL59" s="721"/>
    </row>
    <row r="60" spans="1:38">
      <c r="A60" s="1084"/>
      <c r="E60" s="2299"/>
      <c r="F60" s="2299"/>
      <c r="G60" s="2299"/>
      <c r="H60" s="2299"/>
      <c r="I60" s="730"/>
      <c r="J60" s="730"/>
      <c r="K60" s="730"/>
      <c r="L60" s="730"/>
      <c r="M60" s="730"/>
      <c r="N60" s="730"/>
      <c r="O60" s="730"/>
      <c r="P60" s="730"/>
      <c r="Q60" s="730"/>
      <c r="R60" s="1084"/>
      <c r="S60" s="1084"/>
      <c r="T60" s="1084"/>
      <c r="U60" s="1084"/>
      <c r="V60" s="1084"/>
      <c r="W60" s="1084"/>
      <c r="X60" s="1084"/>
      <c r="Y60" s="1084"/>
      <c r="Z60" s="1084"/>
      <c r="AA60" s="1084"/>
      <c r="AB60" s="1103"/>
      <c r="AC60" s="1084"/>
      <c r="AD60" s="1084"/>
      <c r="AE60" s="1084"/>
      <c r="AF60" s="1084"/>
      <c r="AG60" s="1084"/>
      <c r="AH60" s="1084"/>
      <c r="AI60" s="1084"/>
      <c r="AJ60" s="1084"/>
      <c r="AK60" s="1084"/>
      <c r="AL60" s="1084"/>
    </row>
    <row r="61" spans="1:38">
      <c r="A61" s="1084"/>
      <c r="E61" s="2299"/>
      <c r="F61" s="2299"/>
      <c r="G61" s="2299"/>
      <c r="H61" s="2299"/>
      <c r="I61" s="730"/>
      <c r="J61" s="730"/>
      <c r="K61" s="730"/>
      <c r="L61" s="730"/>
      <c r="M61" s="730"/>
      <c r="N61" s="730"/>
      <c r="O61" s="730"/>
      <c r="P61" s="730"/>
      <c r="Q61" s="730"/>
      <c r="R61" s="1084"/>
      <c r="S61" s="1084"/>
      <c r="T61" s="1084"/>
      <c r="U61" s="1084"/>
      <c r="V61" s="1084"/>
      <c r="W61" s="1084"/>
      <c r="X61" s="1084"/>
      <c r="Y61" s="1084"/>
      <c r="Z61" s="1084"/>
      <c r="AA61" s="1084"/>
      <c r="AB61" s="1103"/>
      <c r="AC61" s="1084"/>
      <c r="AD61" s="1084"/>
      <c r="AE61" s="1084"/>
      <c r="AF61" s="1084"/>
      <c r="AG61" s="1084"/>
      <c r="AH61" s="1084"/>
      <c r="AI61" s="1084"/>
      <c r="AJ61" s="1084"/>
      <c r="AK61" s="1084"/>
      <c r="AL61" s="1084"/>
    </row>
    <row r="62" spans="1:38">
      <c r="A62" s="1084"/>
      <c r="E62" s="2299"/>
      <c r="F62" s="2299"/>
      <c r="G62" s="2299"/>
      <c r="H62" s="2299"/>
      <c r="I62" s="730"/>
      <c r="J62" s="730"/>
      <c r="K62" s="730"/>
      <c r="L62" s="730"/>
      <c r="M62" s="730"/>
      <c r="N62" s="730"/>
      <c r="O62" s="730"/>
      <c r="P62" s="730"/>
      <c r="Q62" s="730"/>
      <c r="R62" s="1084"/>
      <c r="S62" s="1084"/>
      <c r="T62" s="1084"/>
      <c r="U62" s="1084"/>
      <c r="V62" s="1084"/>
      <c r="W62" s="1084"/>
      <c r="X62" s="1084"/>
      <c r="Y62" s="1084"/>
      <c r="Z62" s="1084"/>
      <c r="AA62" s="1084"/>
      <c r="AB62" s="1103"/>
      <c r="AC62" s="1084"/>
      <c r="AD62" s="1084"/>
      <c r="AE62" s="1084"/>
      <c r="AF62" s="1084"/>
      <c r="AG62" s="1084"/>
      <c r="AH62" s="1084"/>
      <c r="AI62" s="1084"/>
      <c r="AJ62" s="1084"/>
      <c r="AK62" s="1084"/>
      <c r="AL62" s="1084"/>
    </row>
    <row r="63" spans="1:38">
      <c r="A63" s="1084"/>
      <c r="E63" s="2299"/>
      <c r="F63" s="2299"/>
      <c r="G63" s="2299"/>
      <c r="H63" s="2299"/>
      <c r="I63" s="730"/>
      <c r="J63" s="730"/>
      <c r="K63" s="730"/>
      <c r="L63" s="730"/>
      <c r="M63" s="730"/>
      <c r="N63" s="730"/>
      <c r="O63" s="730"/>
      <c r="P63" s="730"/>
      <c r="Q63" s="730"/>
      <c r="R63" s="1084"/>
      <c r="S63" s="1084"/>
      <c r="T63" s="1084"/>
      <c r="U63" s="1084"/>
      <c r="V63" s="1084"/>
      <c r="W63" s="1084"/>
      <c r="X63" s="1084"/>
      <c r="Y63" s="1084"/>
      <c r="Z63" s="1084"/>
      <c r="AA63" s="1084"/>
      <c r="AB63" s="1103"/>
      <c r="AC63" s="1084"/>
      <c r="AD63" s="1084"/>
      <c r="AE63" s="1084"/>
      <c r="AF63" s="1084"/>
      <c r="AG63" s="1084"/>
      <c r="AH63" s="1084"/>
      <c r="AI63" s="1084"/>
      <c r="AJ63" s="1084"/>
      <c r="AK63" s="1084"/>
      <c r="AL63" s="1084"/>
    </row>
    <row r="64" spans="1:38">
      <c r="A64" s="1084"/>
      <c r="E64" s="2299"/>
      <c r="F64" s="2299"/>
      <c r="G64" s="2299"/>
      <c r="H64" s="2299"/>
      <c r="I64" s="730"/>
      <c r="J64" s="730"/>
      <c r="K64" s="730"/>
      <c r="L64" s="730"/>
      <c r="M64" s="730"/>
      <c r="N64" s="730"/>
      <c r="O64" s="730"/>
      <c r="P64" s="730"/>
      <c r="Q64" s="730"/>
      <c r="R64" s="1084"/>
      <c r="S64" s="1084"/>
      <c r="T64" s="1084"/>
      <c r="U64" s="1084"/>
      <c r="V64" s="1084"/>
      <c r="W64" s="1084"/>
      <c r="X64" s="1084"/>
      <c r="Y64" s="1084"/>
      <c r="Z64" s="1084"/>
      <c r="AA64" s="1084"/>
      <c r="AB64" s="1103"/>
      <c r="AC64" s="1084"/>
      <c r="AD64" s="1084"/>
      <c r="AE64" s="1084"/>
      <c r="AF64" s="1084"/>
      <c r="AG64" s="1084"/>
      <c r="AH64" s="1084"/>
      <c r="AI64" s="1084"/>
      <c r="AJ64" s="1084"/>
      <c r="AK64" s="1084"/>
      <c r="AL64" s="1084"/>
    </row>
    <row r="65" spans="1:38">
      <c r="A65" s="1084"/>
      <c r="E65" s="2299"/>
      <c r="F65" s="2299"/>
      <c r="G65" s="2299"/>
      <c r="H65" s="2299"/>
      <c r="I65" s="730"/>
      <c r="J65" s="730"/>
      <c r="K65" s="730"/>
      <c r="L65" s="730"/>
      <c r="M65" s="730"/>
      <c r="N65" s="730"/>
      <c r="O65" s="730"/>
      <c r="P65" s="730"/>
      <c r="Q65" s="730"/>
      <c r="R65" s="1084"/>
      <c r="S65" s="1084"/>
      <c r="T65" s="1084"/>
      <c r="U65" s="1084"/>
      <c r="V65" s="1084"/>
      <c r="W65" s="1084"/>
      <c r="X65" s="1084"/>
      <c r="Y65" s="1084"/>
      <c r="Z65" s="1084"/>
      <c r="AA65" s="1084"/>
      <c r="AB65" s="1103"/>
      <c r="AC65" s="1084"/>
      <c r="AD65" s="1084"/>
      <c r="AE65" s="1084"/>
      <c r="AF65" s="1084"/>
      <c r="AG65" s="1084"/>
      <c r="AH65" s="1084"/>
      <c r="AI65" s="1084"/>
      <c r="AJ65" s="1084"/>
      <c r="AK65" s="1084"/>
      <c r="AL65" s="1084"/>
    </row>
    <row r="66" spans="1:38">
      <c r="A66" s="1084"/>
      <c r="E66" s="2299"/>
      <c r="F66" s="2299"/>
      <c r="G66" s="2299"/>
      <c r="H66" s="2299"/>
      <c r="I66" s="730"/>
      <c r="J66" s="730"/>
      <c r="K66" s="730"/>
      <c r="L66" s="730"/>
      <c r="M66" s="730"/>
      <c r="N66" s="730"/>
      <c r="O66" s="730"/>
      <c r="P66" s="730"/>
      <c r="Q66" s="730"/>
      <c r="R66" s="1084"/>
      <c r="S66" s="1084"/>
      <c r="T66" s="1084"/>
      <c r="U66" s="1084"/>
      <c r="V66" s="1084"/>
      <c r="W66" s="1084"/>
      <c r="X66" s="1084"/>
      <c r="Y66" s="1084"/>
      <c r="Z66" s="1084"/>
      <c r="AA66" s="1084"/>
      <c r="AB66" s="1103"/>
      <c r="AC66" s="1084"/>
      <c r="AD66" s="1084"/>
      <c r="AE66" s="1084"/>
      <c r="AF66" s="1084"/>
      <c r="AG66" s="1084"/>
      <c r="AH66" s="1084"/>
      <c r="AI66" s="1084"/>
      <c r="AJ66" s="1084"/>
      <c r="AK66" s="1084"/>
      <c r="AL66" s="1084"/>
    </row>
    <row r="67" spans="1:38">
      <c r="A67" s="1084"/>
      <c r="E67" s="2299"/>
      <c r="F67" s="2299"/>
      <c r="G67" s="2299"/>
      <c r="H67" s="2299"/>
      <c r="I67" s="730"/>
      <c r="J67" s="730"/>
      <c r="K67" s="730"/>
      <c r="L67" s="730"/>
      <c r="M67" s="730"/>
      <c r="N67" s="730"/>
      <c r="O67" s="730"/>
      <c r="P67" s="730"/>
      <c r="Q67" s="730"/>
      <c r="R67" s="1084"/>
      <c r="S67" s="1084"/>
      <c r="T67" s="1084"/>
      <c r="U67" s="1084"/>
      <c r="V67" s="1084"/>
      <c r="W67" s="1084"/>
      <c r="X67" s="1084"/>
      <c r="Y67" s="1084"/>
      <c r="Z67" s="1084"/>
      <c r="AA67" s="1084"/>
      <c r="AB67" s="1103"/>
      <c r="AC67" s="1084"/>
      <c r="AD67" s="1084"/>
      <c r="AE67" s="1084"/>
      <c r="AF67" s="1084"/>
      <c r="AG67" s="1084"/>
      <c r="AH67" s="1084"/>
      <c r="AI67" s="1084"/>
      <c r="AJ67" s="1084"/>
      <c r="AK67" s="1084"/>
      <c r="AL67" s="1084"/>
    </row>
    <row r="68" spans="1:38">
      <c r="A68" s="1084"/>
      <c r="E68" s="2299"/>
      <c r="F68" s="2299"/>
      <c r="G68" s="2299"/>
      <c r="H68" s="2299"/>
      <c r="I68" s="730"/>
      <c r="J68" s="730"/>
      <c r="K68" s="730"/>
      <c r="L68" s="730"/>
      <c r="M68" s="730"/>
      <c r="N68" s="730"/>
      <c r="O68" s="730"/>
      <c r="P68" s="730"/>
      <c r="Q68" s="730"/>
      <c r="R68" s="1084"/>
      <c r="S68" s="1084"/>
      <c r="T68" s="1084"/>
      <c r="U68" s="1084"/>
      <c r="V68" s="1084"/>
      <c r="W68" s="1084"/>
      <c r="X68" s="1084"/>
      <c r="Y68" s="1084"/>
      <c r="Z68" s="1084"/>
      <c r="AA68" s="1084"/>
      <c r="AB68" s="1103"/>
      <c r="AC68" s="1084"/>
      <c r="AD68" s="1084"/>
      <c r="AE68" s="1084"/>
      <c r="AF68" s="1084"/>
      <c r="AG68" s="1084"/>
      <c r="AH68" s="1084"/>
      <c r="AI68" s="1084"/>
      <c r="AJ68" s="1084"/>
      <c r="AK68" s="1084"/>
      <c r="AL68" s="1084"/>
    </row>
    <row r="69" spans="1:38">
      <c r="A69" s="1084"/>
      <c r="E69" s="2299"/>
      <c r="F69" s="2299"/>
      <c r="G69" s="2299"/>
      <c r="H69" s="2299"/>
      <c r="I69" s="730"/>
      <c r="J69" s="730"/>
      <c r="K69" s="730"/>
      <c r="L69" s="730"/>
      <c r="M69" s="730"/>
      <c r="N69" s="730"/>
      <c r="O69" s="730"/>
      <c r="P69" s="730"/>
      <c r="Q69" s="730"/>
      <c r="R69" s="1084"/>
      <c r="S69" s="1084"/>
      <c r="T69" s="1084"/>
      <c r="U69" s="1084"/>
      <c r="V69" s="1084"/>
      <c r="W69" s="1084"/>
      <c r="X69" s="1084"/>
      <c r="Y69" s="1084"/>
      <c r="Z69" s="1084"/>
      <c r="AA69" s="1084"/>
      <c r="AB69" s="1103"/>
      <c r="AC69" s="1084"/>
      <c r="AD69" s="1084"/>
      <c r="AE69" s="1084"/>
      <c r="AF69" s="1084"/>
      <c r="AG69" s="1084"/>
      <c r="AH69" s="1084"/>
      <c r="AI69" s="1084"/>
      <c r="AJ69" s="1084"/>
      <c r="AK69" s="1084"/>
      <c r="AL69" s="1084"/>
    </row>
    <row r="70" spans="1:38">
      <c r="A70" s="1084"/>
      <c r="E70" s="2299"/>
      <c r="F70" s="2299"/>
      <c r="G70" s="2299"/>
      <c r="H70" s="2299"/>
      <c r="I70" s="730"/>
      <c r="J70" s="730"/>
      <c r="K70" s="730"/>
      <c r="L70" s="730"/>
      <c r="M70" s="730"/>
      <c r="N70" s="730"/>
      <c r="O70" s="730"/>
      <c r="P70" s="730"/>
      <c r="Q70" s="730"/>
      <c r="R70" s="1084"/>
      <c r="S70" s="1084"/>
      <c r="T70" s="1084"/>
      <c r="U70" s="1084"/>
      <c r="V70" s="1084"/>
      <c r="W70" s="1084"/>
      <c r="X70" s="1084"/>
      <c r="Y70" s="1084"/>
      <c r="Z70" s="1084"/>
      <c r="AA70" s="1084"/>
      <c r="AB70" s="1103"/>
      <c r="AC70" s="1084"/>
      <c r="AD70" s="1084"/>
      <c r="AE70" s="1084"/>
      <c r="AF70" s="1084"/>
      <c r="AG70" s="1084"/>
      <c r="AH70" s="1084"/>
      <c r="AI70" s="1084"/>
      <c r="AJ70" s="1084"/>
      <c r="AK70" s="1084"/>
      <c r="AL70" s="1084"/>
    </row>
    <row r="71" spans="1:38">
      <c r="A71" s="1084"/>
      <c r="E71" s="2299"/>
      <c r="F71" s="2299"/>
      <c r="G71" s="2299"/>
      <c r="H71" s="2299"/>
      <c r="I71" s="730"/>
      <c r="J71" s="730"/>
      <c r="K71" s="730"/>
      <c r="L71" s="730"/>
      <c r="M71" s="730"/>
      <c r="N71" s="730"/>
      <c r="O71" s="730"/>
      <c r="P71" s="730"/>
      <c r="Q71" s="730"/>
      <c r="R71" s="1084"/>
      <c r="S71" s="1084"/>
      <c r="T71" s="1084"/>
      <c r="U71" s="1084"/>
      <c r="V71" s="1084"/>
      <c r="W71" s="1084"/>
      <c r="X71" s="1084"/>
      <c r="Y71" s="1084"/>
      <c r="Z71" s="1084"/>
      <c r="AA71" s="1084"/>
      <c r="AB71" s="1103"/>
      <c r="AC71" s="1084"/>
      <c r="AD71" s="1084"/>
      <c r="AE71" s="1084"/>
      <c r="AF71" s="1084"/>
      <c r="AG71" s="1084"/>
      <c r="AH71" s="1084"/>
      <c r="AI71" s="1084"/>
      <c r="AJ71" s="1084"/>
      <c r="AK71" s="1084"/>
      <c r="AL71" s="1084"/>
    </row>
    <row r="72" spans="1:38">
      <c r="A72" s="1084"/>
      <c r="E72" s="2299"/>
      <c r="F72" s="2299"/>
      <c r="G72" s="2299"/>
      <c r="H72" s="2299"/>
      <c r="I72" s="730"/>
      <c r="J72" s="730"/>
      <c r="K72" s="730"/>
      <c r="L72" s="730"/>
      <c r="M72" s="730"/>
      <c r="N72" s="730"/>
      <c r="O72" s="730"/>
      <c r="P72" s="730"/>
      <c r="Q72" s="730"/>
      <c r="R72" s="1084"/>
      <c r="S72" s="1084"/>
      <c r="T72" s="1084"/>
      <c r="U72" s="1084"/>
      <c r="V72" s="1084"/>
      <c r="W72" s="1084"/>
      <c r="X72" s="1084"/>
      <c r="Y72" s="1084"/>
      <c r="Z72" s="1084"/>
      <c r="AA72" s="1084"/>
      <c r="AB72" s="1103"/>
      <c r="AC72" s="1084"/>
      <c r="AD72" s="1084"/>
      <c r="AE72" s="1084"/>
      <c r="AF72" s="1084"/>
      <c r="AG72" s="1084"/>
      <c r="AH72" s="1084"/>
      <c r="AI72" s="1084"/>
      <c r="AJ72" s="1084"/>
      <c r="AK72" s="1084"/>
      <c r="AL72" s="1084"/>
    </row>
    <row r="73" spans="1:38">
      <c r="A73" s="1084"/>
      <c r="E73" s="2299"/>
      <c r="F73" s="2299"/>
      <c r="G73" s="2299"/>
      <c r="H73" s="2299"/>
      <c r="I73" s="730"/>
      <c r="J73" s="730"/>
      <c r="K73" s="730"/>
      <c r="L73" s="730"/>
      <c r="M73" s="730"/>
      <c r="N73" s="730"/>
      <c r="O73" s="730"/>
      <c r="P73" s="730"/>
      <c r="Q73" s="730"/>
      <c r="R73" s="1084"/>
      <c r="S73" s="1084"/>
      <c r="T73" s="1084"/>
      <c r="U73" s="1084"/>
      <c r="V73" s="1084"/>
      <c r="W73" s="1084"/>
      <c r="X73" s="1084"/>
      <c r="Y73" s="1084"/>
      <c r="Z73" s="1084"/>
      <c r="AA73" s="1084"/>
      <c r="AB73" s="1103"/>
      <c r="AC73" s="1084"/>
      <c r="AD73" s="1084"/>
      <c r="AE73" s="1084"/>
      <c r="AF73" s="1084"/>
      <c r="AG73" s="1084"/>
      <c r="AH73" s="1084"/>
      <c r="AI73" s="1084"/>
      <c r="AJ73" s="1084"/>
      <c r="AK73" s="1084"/>
      <c r="AL73" s="1084"/>
    </row>
    <row r="74" spans="1:38">
      <c r="A74" s="1084"/>
      <c r="E74" s="2299"/>
      <c r="F74" s="2299"/>
      <c r="G74" s="2299"/>
      <c r="H74" s="2299"/>
      <c r="I74" s="730"/>
      <c r="J74" s="730"/>
      <c r="K74" s="730"/>
      <c r="L74" s="730"/>
      <c r="M74" s="730"/>
      <c r="N74" s="730"/>
      <c r="O74" s="730"/>
      <c r="P74" s="730"/>
      <c r="Q74" s="730"/>
      <c r="R74" s="1084"/>
      <c r="S74" s="1084"/>
      <c r="T74" s="1084"/>
      <c r="U74" s="1084"/>
      <c r="V74" s="1084"/>
      <c r="W74" s="1084"/>
      <c r="X74" s="1084"/>
      <c r="Y74" s="1084"/>
      <c r="Z74" s="1084"/>
      <c r="AA74" s="1084"/>
      <c r="AB74" s="1103"/>
      <c r="AC74" s="1084"/>
      <c r="AD74" s="1084"/>
      <c r="AE74" s="1084"/>
      <c r="AF74" s="1084"/>
      <c r="AG74" s="1084"/>
      <c r="AH74" s="1084"/>
      <c r="AI74" s="1084"/>
      <c r="AJ74" s="1084"/>
      <c r="AK74" s="1084"/>
      <c r="AL74" s="1084"/>
    </row>
    <row r="75" spans="1:38">
      <c r="A75" s="1084"/>
      <c r="E75" s="2299"/>
      <c r="F75" s="2299"/>
      <c r="G75" s="2299"/>
      <c r="H75" s="2299"/>
      <c r="I75" s="730"/>
      <c r="J75" s="730"/>
      <c r="K75" s="730"/>
      <c r="L75" s="730"/>
      <c r="M75" s="730"/>
      <c r="N75" s="730"/>
      <c r="O75" s="730"/>
      <c r="P75" s="730"/>
      <c r="Q75" s="730"/>
      <c r="R75" s="1084"/>
      <c r="S75" s="1084"/>
      <c r="T75" s="1084"/>
      <c r="U75" s="1084"/>
      <c r="V75" s="1084"/>
      <c r="W75" s="1084"/>
      <c r="X75" s="1084"/>
      <c r="Y75" s="1084"/>
      <c r="Z75" s="1084"/>
      <c r="AA75" s="1084"/>
      <c r="AB75" s="1103"/>
      <c r="AC75" s="1084"/>
      <c r="AD75" s="1084"/>
      <c r="AE75" s="1084"/>
      <c r="AF75" s="1084"/>
      <c r="AG75" s="1084"/>
      <c r="AH75" s="1084"/>
      <c r="AI75" s="1084"/>
      <c r="AJ75" s="1084"/>
      <c r="AK75" s="1084"/>
      <c r="AL75" s="1084"/>
    </row>
  </sheetData>
  <mergeCells count="8">
    <mergeCell ref="C7:E7"/>
    <mergeCell ref="N25:Q25"/>
    <mergeCell ref="AC25:AE25"/>
    <mergeCell ref="AF25:AH25"/>
    <mergeCell ref="C25:C26"/>
    <mergeCell ref="H24:J24"/>
    <mergeCell ref="D25:F25"/>
    <mergeCell ref="H25:J25"/>
  </mergeCells>
  <conditionalFormatting sqref="L57">
    <cfRule type="cellIs" dxfId="95" priority="2" operator="lessThan">
      <formula>0</formula>
    </cfRule>
  </conditionalFormatting>
  <conditionalFormatting sqref="R27:R56">
    <cfRule type="cellIs" dxfId="94" priority="1" operator="equal">
      <formula>"error"</formula>
    </cfRule>
  </conditionalFormatting>
  <dataValidations count="3">
    <dataValidation type="list" allowBlank="1" showInputMessage="1" showErrorMessage="1" sqref="A1">
      <formula1>A866:A871</formula1>
    </dataValidation>
    <dataValidation type="list" allowBlank="1" showInputMessage="1" showErrorMessage="1" sqref="B9:B17">
      <formula1>"jdjd, ljdflsdlkj, ljdflsadfj"</formula1>
    </dataValidation>
    <dataValidation type="list" allowBlank="1" showInputMessage="1" showErrorMessage="1" sqref="C27:C56">
      <formula1>$B$9:$B$17</formula1>
    </dataValidation>
  </dataValidations>
  <pageMargins left="0.70866141732283472" right="0.70866141732283472" top="0.74803149606299213" bottom="0.74803149606299213" header="0.31496062992125984" footer="0.31496062992125984"/>
  <pageSetup paperSize="8" scale="52"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S224"/>
  <sheetViews>
    <sheetView zoomScaleNormal="100" workbookViewId="0">
      <selection activeCell="A4" sqref="A4"/>
    </sheetView>
  </sheetViews>
  <sheetFormatPr defaultRowHeight="12.75"/>
  <cols>
    <col min="1" max="1" width="2.85546875" style="793" customWidth="1"/>
    <col min="2" max="2" width="5.7109375" style="793" customWidth="1"/>
    <col min="3" max="3" width="21" style="793" customWidth="1"/>
    <col min="4" max="4" width="16.5703125" style="793" bestFit="1" customWidth="1"/>
    <col min="5" max="5" width="15" style="793" customWidth="1"/>
    <col min="6" max="6" width="25.7109375" style="793" bestFit="1" customWidth="1"/>
    <col min="7" max="7" width="20.7109375" style="793" bestFit="1" customWidth="1"/>
    <col min="8" max="18" width="13.7109375" style="793" customWidth="1"/>
    <col min="19" max="19" width="4" style="793" hidden="1" customWidth="1"/>
    <col min="20" max="16384" width="9.140625" style="793"/>
  </cols>
  <sheetData>
    <row r="1" spans="1:19" s="49" customFormat="1" ht="24.75">
      <c r="A1" s="127" t="s">
        <v>2388</v>
      </c>
      <c r="B1" s="128"/>
      <c r="C1" s="128"/>
      <c r="D1" s="128"/>
      <c r="E1" s="128"/>
      <c r="F1" s="128"/>
      <c r="G1" s="128"/>
      <c r="H1" s="128"/>
      <c r="I1" s="128"/>
      <c r="J1" s="128"/>
      <c r="K1" s="128"/>
      <c r="L1" s="128"/>
      <c r="M1" s="128"/>
      <c r="N1" s="128"/>
      <c r="O1" s="128"/>
      <c r="P1" s="128"/>
      <c r="Q1" s="128"/>
      <c r="R1" s="128"/>
    </row>
    <row r="2" spans="1:19" s="49" customFormat="1" ht="24.75">
      <c r="A2" s="2186" t="str">
        <f>+'Universal data'!$A$2</f>
        <v>Master</v>
      </c>
      <c r="B2" s="128"/>
      <c r="C2" s="128"/>
      <c r="D2" s="128"/>
      <c r="E2" s="128"/>
      <c r="F2" s="128"/>
      <c r="G2" s="128"/>
      <c r="H2" s="128"/>
      <c r="I2" s="128"/>
      <c r="J2" s="128"/>
      <c r="K2" s="128"/>
      <c r="L2" s="128"/>
      <c r="M2" s="128"/>
      <c r="N2" s="128"/>
      <c r="O2" s="128"/>
      <c r="P2" s="128"/>
      <c r="Q2" s="128"/>
      <c r="R2" s="128"/>
    </row>
    <row r="3" spans="1:19" s="49" customFormat="1" ht="24.75">
      <c r="A3" s="2304" t="str">
        <f>+'Universal data'!A3</f>
        <v>2015/16</v>
      </c>
      <c r="B3" s="128"/>
      <c r="C3" s="128"/>
      <c r="D3" s="128"/>
      <c r="E3" s="128"/>
      <c r="F3" s="128"/>
      <c r="G3" s="128"/>
      <c r="H3" s="128"/>
      <c r="I3" s="128"/>
      <c r="J3" s="128"/>
      <c r="K3" s="128"/>
      <c r="L3" s="128"/>
      <c r="M3" s="128"/>
      <c r="N3" s="128"/>
      <c r="O3" s="128"/>
      <c r="P3" s="128"/>
      <c r="Q3" s="128"/>
      <c r="R3" s="128"/>
    </row>
    <row r="4" spans="1:19" s="3259" customFormat="1"/>
    <row r="5" spans="1:19" s="1716" customFormat="1" ht="19.5">
      <c r="A5" s="1715"/>
      <c r="B5" s="1715" t="s">
        <v>2445</v>
      </c>
      <c r="C5" s="1715"/>
      <c r="D5" s="1715"/>
      <c r="E5" s="1715"/>
      <c r="F5" s="1715"/>
      <c r="G5" s="1715"/>
      <c r="H5" s="1715"/>
      <c r="I5" s="1715"/>
      <c r="J5" s="1715"/>
    </row>
    <row r="7" spans="1:19">
      <c r="B7" s="1704" t="s">
        <v>594</v>
      </c>
      <c r="J7" s="4191" t="s">
        <v>408</v>
      </c>
      <c r="K7" s="4193" t="s">
        <v>409</v>
      </c>
      <c r="L7" s="4194"/>
      <c r="M7" s="4194"/>
      <c r="N7" s="4194"/>
      <c r="O7" s="4194"/>
      <c r="P7" s="4194"/>
      <c r="Q7" s="4195"/>
      <c r="R7" s="1705"/>
    </row>
    <row r="8" spans="1:19" ht="12.75" customHeight="1">
      <c r="B8" s="1704"/>
      <c r="J8" s="4192"/>
      <c r="K8" s="4196"/>
      <c r="L8" s="4197"/>
      <c r="M8" s="4197"/>
      <c r="N8" s="4197"/>
      <c r="O8" s="4197"/>
      <c r="P8" s="4197"/>
      <c r="Q8" s="4198"/>
      <c r="R8" s="3247"/>
    </row>
    <row r="9" spans="1:19" ht="25.5">
      <c r="B9" s="1706" t="s">
        <v>189</v>
      </c>
      <c r="C9" s="1706" t="s">
        <v>654</v>
      </c>
      <c r="D9" s="1706" t="s">
        <v>655</v>
      </c>
      <c r="E9" s="1706" t="s">
        <v>656</v>
      </c>
      <c r="F9" s="1706" t="s">
        <v>657</v>
      </c>
      <c r="G9" s="1706" t="s">
        <v>2174</v>
      </c>
      <c r="H9" s="1706" t="s">
        <v>658</v>
      </c>
      <c r="I9" s="1706" t="s">
        <v>659</v>
      </c>
      <c r="J9" s="1707">
        <v>2014</v>
      </c>
      <c r="K9" s="1708">
        <v>2015</v>
      </c>
      <c r="L9" s="1708">
        <v>2016</v>
      </c>
      <c r="M9" s="1709">
        <v>2017</v>
      </c>
      <c r="N9" s="1708">
        <v>2018</v>
      </c>
      <c r="O9" s="1709">
        <v>2019</v>
      </c>
      <c r="P9" s="1708">
        <v>2020</v>
      </c>
      <c r="Q9" s="1710">
        <v>2021</v>
      </c>
      <c r="R9" s="1711" t="s">
        <v>411</v>
      </c>
    </row>
    <row r="10" spans="1:19" s="1717" customFormat="1">
      <c r="B10" s="1718"/>
      <c r="C10" s="1718"/>
      <c r="D10" s="1718"/>
      <c r="E10" s="1718"/>
      <c r="F10" s="1718"/>
      <c r="G10" s="1718"/>
      <c r="H10" s="1719" t="s">
        <v>2175</v>
      </c>
      <c r="I10" s="1719" t="s">
        <v>2175</v>
      </c>
      <c r="J10" s="1719" t="s">
        <v>2175</v>
      </c>
      <c r="K10" s="1719" t="s">
        <v>2175</v>
      </c>
      <c r="L10" s="1719" t="s">
        <v>2175</v>
      </c>
      <c r="M10" s="1719" t="s">
        <v>2175</v>
      </c>
      <c r="N10" s="1719" t="s">
        <v>2175</v>
      </c>
      <c r="O10" s="1719" t="s">
        <v>2175</v>
      </c>
      <c r="P10" s="1719" t="s">
        <v>2175</v>
      </c>
      <c r="Q10" s="1719" t="s">
        <v>2175</v>
      </c>
      <c r="R10" s="1719" t="s">
        <v>2175</v>
      </c>
    </row>
    <row r="11" spans="1:19" s="1717" customFormat="1">
      <c r="B11" s="1720">
        <v>1</v>
      </c>
      <c r="C11" s="2118"/>
      <c r="D11" s="1722"/>
      <c r="E11" s="1722"/>
      <c r="F11" s="3260">
        <f>E11-D11</f>
        <v>0</v>
      </c>
      <c r="G11" s="1721"/>
      <c r="H11" s="3304"/>
      <c r="I11" s="3304"/>
      <c r="J11" s="3304"/>
      <c r="K11" s="3304"/>
      <c r="L11" s="3304"/>
      <c r="M11" s="3304"/>
      <c r="N11" s="3304"/>
      <c r="O11" s="3304"/>
      <c r="P11" s="3304"/>
      <c r="Q11" s="3304"/>
      <c r="R11" s="3438">
        <f>SUM(J11:Q11)</f>
        <v>0</v>
      </c>
      <c r="S11" s="3238" t="s">
        <v>2482</v>
      </c>
    </row>
    <row r="12" spans="1:19" s="1717" customFormat="1">
      <c r="B12" s="1720">
        <v>2</v>
      </c>
      <c r="C12" s="2118"/>
      <c r="D12" s="2118"/>
      <c r="E12" s="2118"/>
      <c r="F12" s="3260">
        <f>E12-D12</f>
        <v>0</v>
      </c>
      <c r="G12" s="1721"/>
      <c r="H12" s="3304"/>
      <c r="I12" s="3304"/>
      <c r="J12" s="3304"/>
      <c r="K12" s="3304"/>
      <c r="L12" s="3304"/>
      <c r="M12" s="3304"/>
      <c r="N12" s="3304"/>
      <c r="O12" s="3304"/>
      <c r="P12" s="3304"/>
      <c r="Q12" s="3304"/>
      <c r="R12" s="3438">
        <f t="shared" ref="R12:R50" si="0">SUM(J12:Q12)</f>
        <v>0</v>
      </c>
      <c r="S12" s="3238" t="s">
        <v>2483</v>
      </c>
    </row>
    <row r="13" spans="1:19" s="1717" customFormat="1">
      <c r="B13" s="1720">
        <v>3</v>
      </c>
      <c r="C13" s="2118"/>
      <c r="D13" s="2118"/>
      <c r="E13" s="2118"/>
      <c r="F13" s="3260">
        <f t="shared" ref="F13:F50" si="1">E13-D13</f>
        <v>0</v>
      </c>
      <c r="G13" s="1721"/>
      <c r="H13" s="3304"/>
      <c r="I13" s="3304"/>
      <c r="J13" s="3304"/>
      <c r="K13" s="3304"/>
      <c r="L13" s="3304"/>
      <c r="M13" s="3304"/>
      <c r="N13" s="3304"/>
      <c r="O13" s="3304"/>
      <c r="P13" s="3304"/>
      <c r="Q13" s="3304"/>
      <c r="R13" s="3438">
        <f t="shared" si="0"/>
        <v>0</v>
      </c>
      <c r="S13" s="3238" t="s">
        <v>2207</v>
      </c>
    </row>
    <row r="14" spans="1:19" s="1717" customFormat="1">
      <c r="B14" s="1720">
        <v>4</v>
      </c>
      <c r="C14" s="2118"/>
      <c r="D14" s="2118"/>
      <c r="E14" s="2118"/>
      <c r="F14" s="3260">
        <f t="shared" si="1"/>
        <v>0</v>
      </c>
      <c r="G14" s="2118"/>
      <c r="H14" s="2118"/>
      <c r="I14" s="2118"/>
      <c r="J14" s="2118"/>
      <c r="K14" s="2118"/>
      <c r="L14" s="2118"/>
      <c r="M14" s="2118"/>
      <c r="N14" s="2118"/>
      <c r="O14" s="2118"/>
      <c r="P14" s="2118"/>
      <c r="Q14" s="2118"/>
      <c r="R14" s="1723">
        <f t="shared" si="0"/>
        <v>0</v>
      </c>
    </row>
    <row r="15" spans="1:19" s="1717" customFormat="1">
      <c r="B15" s="1720">
        <v>5</v>
      </c>
      <c r="C15" s="2118"/>
      <c r="D15" s="2118"/>
      <c r="E15" s="2118"/>
      <c r="F15" s="3260">
        <f t="shared" si="1"/>
        <v>0</v>
      </c>
      <c r="G15" s="2118"/>
      <c r="H15" s="2118"/>
      <c r="I15" s="2118"/>
      <c r="J15" s="2118"/>
      <c r="K15" s="2118"/>
      <c r="L15" s="2118"/>
      <c r="M15" s="2118"/>
      <c r="N15" s="2118"/>
      <c r="O15" s="2118"/>
      <c r="P15" s="2118"/>
      <c r="Q15" s="2118"/>
      <c r="R15" s="1723">
        <f t="shared" si="0"/>
        <v>0</v>
      </c>
    </row>
    <row r="16" spans="1:19" s="1717" customFormat="1">
      <c r="B16" s="1720">
        <v>6</v>
      </c>
      <c r="C16" s="2118"/>
      <c r="D16" s="2118"/>
      <c r="E16" s="2118"/>
      <c r="F16" s="3260">
        <f t="shared" si="1"/>
        <v>0</v>
      </c>
      <c r="G16" s="2118"/>
      <c r="H16" s="2118"/>
      <c r="I16" s="2118"/>
      <c r="J16" s="2118"/>
      <c r="K16" s="2118"/>
      <c r="L16" s="2118"/>
      <c r="M16" s="2118"/>
      <c r="N16" s="2118"/>
      <c r="O16" s="2118"/>
      <c r="P16" s="2118"/>
      <c r="Q16" s="2118"/>
      <c r="R16" s="1723">
        <f t="shared" si="0"/>
        <v>0</v>
      </c>
    </row>
    <row r="17" spans="2:18" s="1717" customFormat="1">
      <c r="B17" s="1720">
        <v>7</v>
      </c>
      <c r="C17" s="2118"/>
      <c r="D17" s="2118"/>
      <c r="E17" s="2118"/>
      <c r="F17" s="3260">
        <f t="shared" si="1"/>
        <v>0</v>
      </c>
      <c r="G17" s="2118"/>
      <c r="H17" s="2118"/>
      <c r="I17" s="2118"/>
      <c r="J17" s="2118"/>
      <c r="K17" s="2118"/>
      <c r="L17" s="2118"/>
      <c r="M17" s="2118"/>
      <c r="N17" s="2118"/>
      <c r="O17" s="2118"/>
      <c r="P17" s="2118"/>
      <c r="Q17" s="2118"/>
      <c r="R17" s="1723">
        <f t="shared" si="0"/>
        <v>0</v>
      </c>
    </row>
    <row r="18" spans="2:18" s="1717" customFormat="1">
      <c r="B18" s="1720">
        <v>8</v>
      </c>
      <c r="C18" s="2118"/>
      <c r="D18" s="2118"/>
      <c r="E18" s="2118"/>
      <c r="F18" s="3260">
        <f t="shared" si="1"/>
        <v>0</v>
      </c>
      <c r="G18" s="2118"/>
      <c r="H18" s="2118"/>
      <c r="I18" s="2118"/>
      <c r="J18" s="2118"/>
      <c r="K18" s="2118"/>
      <c r="L18" s="2118"/>
      <c r="M18" s="2118"/>
      <c r="N18" s="2118"/>
      <c r="O18" s="2118"/>
      <c r="P18" s="2118"/>
      <c r="Q18" s="2118"/>
      <c r="R18" s="1723">
        <f t="shared" si="0"/>
        <v>0</v>
      </c>
    </row>
    <row r="19" spans="2:18" s="1717" customFormat="1">
      <c r="B19" s="1720">
        <v>9</v>
      </c>
      <c r="C19" s="2118"/>
      <c r="D19" s="2118"/>
      <c r="E19" s="2118"/>
      <c r="F19" s="3260">
        <f t="shared" si="1"/>
        <v>0</v>
      </c>
      <c r="G19" s="2118"/>
      <c r="H19" s="2118"/>
      <c r="I19" s="2118"/>
      <c r="J19" s="2118"/>
      <c r="K19" s="2118"/>
      <c r="L19" s="2118"/>
      <c r="M19" s="2118"/>
      <c r="N19" s="2118"/>
      <c r="O19" s="2118"/>
      <c r="P19" s="2118"/>
      <c r="Q19" s="2118"/>
      <c r="R19" s="1723">
        <f t="shared" si="0"/>
        <v>0</v>
      </c>
    </row>
    <row r="20" spans="2:18" s="1717" customFormat="1">
      <c r="B20" s="1720">
        <v>10</v>
      </c>
      <c r="C20" s="2118"/>
      <c r="D20" s="2118"/>
      <c r="E20" s="2118"/>
      <c r="F20" s="3260">
        <f t="shared" si="1"/>
        <v>0</v>
      </c>
      <c r="G20" s="2118"/>
      <c r="H20" s="2118"/>
      <c r="I20" s="2118"/>
      <c r="J20" s="2118"/>
      <c r="K20" s="2118"/>
      <c r="L20" s="2118"/>
      <c r="M20" s="2118"/>
      <c r="N20" s="2118"/>
      <c r="O20" s="2118"/>
      <c r="P20" s="2118"/>
      <c r="Q20" s="2118"/>
      <c r="R20" s="1723">
        <f t="shared" si="0"/>
        <v>0</v>
      </c>
    </row>
    <row r="21" spans="2:18" s="1717" customFormat="1">
      <c r="B21" s="1720">
        <v>11</v>
      </c>
      <c r="C21" s="2118"/>
      <c r="D21" s="2118"/>
      <c r="E21" s="2118"/>
      <c r="F21" s="3260">
        <f t="shared" si="1"/>
        <v>0</v>
      </c>
      <c r="G21" s="2118"/>
      <c r="H21" s="2118"/>
      <c r="I21" s="2118"/>
      <c r="J21" s="2118"/>
      <c r="K21" s="2118"/>
      <c r="L21" s="2118"/>
      <c r="M21" s="2118"/>
      <c r="N21" s="2118"/>
      <c r="O21" s="2118"/>
      <c r="P21" s="2118"/>
      <c r="Q21" s="2118"/>
      <c r="R21" s="1723">
        <f t="shared" si="0"/>
        <v>0</v>
      </c>
    </row>
    <row r="22" spans="2:18" s="1717" customFormat="1">
      <c r="B22" s="1720">
        <v>12</v>
      </c>
      <c r="C22" s="2118"/>
      <c r="D22" s="2118"/>
      <c r="E22" s="2118"/>
      <c r="F22" s="3260">
        <f t="shared" si="1"/>
        <v>0</v>
      </c>
      <c r="G22" s="2118"/>
      <c r="H22" s="2118"/>
      <c r="I22" s="2118"/>
      <c r="J22" s="2118"/>
      <c r="K22" s="2118"/>
      <c r="L22" s="2118"/>
      <c r="M22" s="2118"/>
      <c r="N22" s="2118"/>
      <c r="O22" s="2118"/>
      <c r="P22" s="2118"/>
      <c r="Q22" s="2118"/>
      <c r="R22" s="1723">
        <f t="shared" si="0"/>
        <v>0</v>
      </c>
    </row>
    <row r="23" spans="2:18" s="1717" customFormat="1">
      <c r="B23" s="1720">
        <v>13</v>
      </c>
      <c r="C23" s="2118"/>
      <c r="D23" s="2118"/>
      <c r="E23" s="2118"/>
      <c r="F23" s="3260">
        <f t="shared" si="1"/>
        <v>0</v>
      </c>
      <c r="G23" s="2118"/>
      <c r="H23" s="2118"/>
      <c r="I23" s="2118"/>
      <c r="J23" s="2118"/>
      <c r="K23" s="2118"/>
      <c r="L23" s="2118"/>
      <c r="M23" s="2118"/>
      <c r="N23" s="2118"/>
      <c r="O23" s="2118"/>
      <c r="P23" s="2118"/>
      <c r="Q23" s="2118"/>
      <c r="R23" s="1723">
        <f t="shared" si="0"/>
        <v>0</v>
      </c>
    </row>
    <row r="24" spans="2:18" s="1717" customFormat="1">
      <c r="B24" s="1720">
        <v>14</v>
      </c>
      <c r="C24" s="2118"/>
      <c r="D24" s="2118"/>
      <c r="E24" s="2118"/>
      <c r="F24" s="3260">
        <f t="shared" si="1"/>
        <v>0</v>
      </c>
      <c r="G24" s="2118"/>
      <c r="H24" s="2118"/>
      <c r="I24" s="2118"/>
      <c r="J24" s="2118"/>
      <c r="K24" s="2118"/>
      <c r="L24" s="2118"/>
      <c r="M24" s="2118"/>
      <c r="N24" s="2118"/>
      <c r="O24" s="2118"/>
      <c r="P24" s="2118"/>
      <c r="Q24" s="2118"/>
      <c r="R24" s="1723">
        <f t="shared" si="0"/>
        <v>0</v>
      </c>
    </row>
    <row r="25" spans="2:18" s="1717" customFormat="1">
      <c r="B25" s="1720">
        <v>15</v>
      </c>
      <c r="C25" s="2118"/>
      <c r="D25" s="2118"/>
      <c r="E25" s="2118"/>
      <c r="F25" s="3260">
        <f t="shared" si="1"/>
        <v>0</v>
      </c>
      <c r="G25" s="2118"/>
      <c r="H25" s="2118"/>
      <c r="I25" s="2118"/>
      <c r="J25" s="2118"/>
      <c r="K25" s="2118"/>
      <c r="L25" s="2118"/>
      <c r="M25" s="2118"/>
      <c r="N25" s="2118"/>
      <c r="O25" s="2118"/>
      <c r="P25" s="2118"/>
      <c r="Q25" s="2118"/>
      <c r="R25" s="1723">
        <f t="shared" si="0"/>
        <v>0</v>
      </c>
    </row>
    <row r="26" spans="2:18" s="1717" customFormat="1">
      <c r="B26" s="1720">
        <v>16</v>
      </c>
      <c r="C26" s="2118"/>
      <c r="D26" s="2118"/>
      <c r="E26" s="2118"/>
      <c r="F26" s="3260">
        <f t="shared" si="1"/>
        <v>0</v>
      </c>
      <c r="G26" s="2118"/>
      <c r="H26" s="2118"/>
      <c r="I26" s="2118"/>
      <c r="J26" s="2118"/>
      <c r="K26" s="2118"/>
      <c r="L26" s="2118"/>
      <c r="M26" s="2118"/>
      <c r="N26" s="2118"/>
      <c r="O26" s="2118"/>
      <c r="P26" s="2118"/>
      <c r="Q26" s="2118"/>
      <c r="R26" s="1723">
        <f t="shared" si="0"/>
        <v>0</v>
      </c>
    </row>
    <row r="27" spans="2:18" s="1717" customFormat="1">
      <c r="B27" s="1720">
        <v>17</v>
      </c>
      <c r="C27" s="2118"/>
      <c r="D27" s="2118"/>
      <c r="E27" s="2118"/>
      <c r="F27" s="3260">
        <f t="shared" si="1"/>
        <v>0</v>
      </c>
      <c r="G27" s="2118"/>
      <c r="H27" s="2118"/>
      <c r="I27" s="2118"/>
      <c r="J27" s="2118"/>
      <c r="K27" s="2118"/>
      <c r="L27" s="2118"/>
      <c r="M27" s="2118"/>
      <c r="N27" s="2118"/>
      <c r="O27" s="2118"/>
      <c r="P27" s="2118"/>
      <c r="Q27" s="2118"/>
      <c r="R27" s="1723">
        <f t="shared" si="0"/>
        <v>0</v>
      </c>
    </row>
    <row r="28" spans="2:18" s="1717" customFormat="1">
      <c r="B28" s="1720">
        <v>18</v>
      </c>
      <c r="C28" s="2118"/>
      <c r="D28" s="2118"/>
      <c r="E28" s="2118"/>
      <c r="F28" s="3260">
        <f t="shared" si="1"/>
        <v>0</v>
      </c>
      <c r="G28" s="2118"/>
      <c r="H28" s="2118"/>
      <c r="I28" s="2118"/>
      <c r="J28" s="2118"/>
      <c r="K28" s="2118"/>
      <c r="L28" s="2118"/>
      <c r="M28" s="2118"/>
      <c r="N28" s="2118"/>
      <c r="O28" s="2118"/>
      <c r="P28" s="2118"/>
      <c r="Q28" s="2118"/>
      <c r="R28" s="1723">
        <f t="shared" si="0"/>
        <v>0</v>
      </c>
    </row>
    <row r="29" spans="2:18" s="1717" customFormat="1">
      <c r="B29" s="1720">
        <v>19</v>
      </c>
      <c r="C29" s="2118"/>
      <c r="D29" s="2118"/>
      <c r="E29" s="2118"/>
      <c r="F29" s="3260">
        <f t="shared" si="1"/>
        <v>0</v>
      </c>
      <c r="G29" s="2118"/>
      <c r="H29" s="2118"/>
      <c r="I29" s="2118"/>
      <c r="J29" s="2118"/>
      <c r="K29" s="2118"/>
      <c r="L29" s="2118"/>
      <c r="M29" s="2118"/>
      <c r="N29" s="2118"/>
      <c r="O29" s="2118"/>
      <c r="P29" s="2118"/>
      <c r="Q29" s="2118"/>
      <c r="R29" s="1723">
        <f t="shared" si="0"/>
        <v>0</v>
      </c>
    </row>
    <row r="30" spans="2:18" s="1717" customFormat="1">
      <c r="B30" s="1720">
        <v>20</v>
      </c>
      <c r="C30" s="2118"/>
      <c r="D30" s="2118"/>
      <c r="E30" s="2118"/>
      <c r="F30" s="3260">
        <f t="shared" si="1"/>
        <v>0</v>
      </c>
      <c r="G30" s="2118"/>
      <c r="H30" s="2118"/>
      <c r="I30" s="2118"/>
      <c r="J30" s="2118"/>
      <c r="K30" s="2118"/>
      <c r="L30" s="2118"/>
      <c r="M30" s="2118"/>
      <c r="N30" s="2118"/>
      <c r="O30" s="2118"/>
      <c r="P30" s="2118"/>
      <c r="Q30" s="2118"/>
      <c r="R30" s="1723">
        <f t="shared" si="0"/>
        <v>0</v>
      </c>
    </row>
    <row r="31" spans="2:18" s="1717" customFormat="1">
      <c r="B31" s="1720">
        <v>21</v>
      </c>
      <c r="C31" s="2118"/>
      <c r="D31" s="2118"/>
      <c r="E31" s="2118"/>
      <c r="F31" s="3260">
        <f t="shared" si="1"/>
        <v>0</v>
      </c>
      <c r="G31" s="2118"/>
      <c r="H31" s="2118"/>
      <c r="I31" s="2118"/>
      <c r="J31" s="2118"/>
      <c r="K31" s="2118"/>
      <c r="L31" s="2118"/>
      <c r="M31" s="2118"/>
      <c r="N31" s="2118"/>
      <c r="O31" s="2118"/>
      <c r="P31" s="2118"/>
      <c r="Q31" s="2118"/>
      <c r="R31" s="1723">
        <f t="shared" si="0"/>
        <v>0</v>
      </c>
    </row>
    <row r="32" spans="2:18" s="1717" customFormat="1">
      <c r="B32" s="1720">
        <v>22</v>
      </c>
      <c r="C32" s="2118"/>
      <c r="D32" s="2118"/>
      <c r="E32" s="2118"/>
      <c r="F32" s="3260">
        <f t="shared" si="1"/>
        <v>0</v>
      </c>
      <c r="G32" s="2118"/>
      <c r="H32" s="2118"/>
      <c r="I32" s="2118"/>
      <c r="J32" s="2118"/>
      <c r="K32" s="2118"/>
      <c r="L32" s="2118"/>
      <c r="M32" s="2118"/>
      <c r="N32" s="2118"/>
      <c r="O32" s="2118"/>
      <c r="P32" s="2118"/>
      <c r="Q32" s="2118"/>
      <c r="R32" s="1723">
        <f t="shared" si="0"/>
        <v>0</v>
      </c>
    </row>
    <row r="33" spans="2:18" s="1717" customFormat="1">
      <c r="B33" s="1720">
        <v>23</v>
      </c>
      <c r="C33" s="2118"/>
      <c r="D33" s="2118"/>
      <c r="E33" s="2118"/>
      <c r="F33" s="3260">
        <f t="shared" si="1"/>
        <v>0</v>
      </c>
      <c r="G33" s="2118"/>
      <c r="H33" s="2118"/>
      <c r="I33" s="2118"/>
      <c r="J33" s="2118"/>
      <c r="K33" s="2118"/>
      <c r="L33" s="2118"/>
      <c r="M33" s="2118"/>
      <c r="N33" s="2118"/>
      <c r="O33" s="2118"/>
      <c r="P33" s="2118"/>
      <c r="Q33" s="2118"/>
      <c r="R33" s="1723">
        <f t="shared" si="0"/>
        <v>0</v>
      </c>
    </row>
    <row r="34" spans="2:18" s="1717" customFormat="1">
      <c r="B34" s="1720">
        <v>24</v>
      </c>
      <c r="C34" s="2118"/>
      <c r="D34" s="2118"/>
      <c r="E34" s="2118"/>
      <c r="F34" s="3260">
        <f t="shared" si="1"/>
        <v>0</v>
      </c>
      <c r="G34" s="2118"/>
      <c r="H34" s="2118"/>
      <c r="I34" s="2118"/>
      <c r="J34" s="2118"/>
      <c r="K34" s="2118"/>
      <c r="L34" s="2118"/>
      <c r="M34" s="2118"/>
      <c r="N34" s="2118"/>
      <c r="O34" s="2118"/>
      <c r="P34" s="2118"/>
      <c r="Q34" s="2118"/>
      <c r="R34" s="1723">
        <f t="shared" si="0"/>
        <v>0</v>
      </c>
    </row>
    <row r="35" spans="2:18" s="1717" customFormat="1">
      <c r="B35" s="1720">
        <v>25</v>
      </c>
      <c r="C35" s="2118"/>
      <c r="D35" s="2118"/>
      <c r="E35" s="2118"/>
      <c r="F35" s="3260">
        <f t="shared" si="1"/>
        <v>0</v>
      </c>
      <c r="G35" s="2118"/>
      <c r="H35" s="2118"/>
      <c r="I35" s="2118"/>
      <c r="J35" s="2118"/>
      <c r="K35" s="2118"/>
      <c r="L35" s="2118"/>
      <c r="M35" s="2118"/>
      <c r="N35" s="2118"/>
      <c r="O35" s="2118"/>
      <c r="P35" s="2118"/>
      <c r="Q35" s="2118"/>
      <c r="R35" s="1723">
        <f t="shared" si="0"/>
        <v>0</v>
      </c>
    </row>
    <row r="36" spans="2:18" s="1717" customFormat="1">
      <c r="B36" s="1720">
        <v>26</v>
      </c>
      <c r="C36" s="2118"/>
      <c r="D36" s="2118"/>
      <c r="E36" s="2118"/>
      <c r="F36" s="3260">
        <f t="shared" si="1"/>
        <v>0</v>
      </c>
      <c r="G36" s="2118"/>
      <c r="H36" s="2118"/>
      <c r="I36" s="2118"/>
      <c r="J36" s="2118"/>
      <c r="K36" s="2118"/>
      <c r="L36" s="2118"/>
      <c r="M36" s="2118"/>
      <c r="N36" s="2118"/>
      <c r="O36" s="2118"/>
      <c r="P36" s="2118"/>
      <c r="Q36" s="2118"/>
      <c r="R36" s="1723">
        <f t="shared" si="0"/>
        <v>0</v>
      </c>
    </row>
    <row r="37" spans="2:18" s="1717" customFormat="1">
      <c r="B37" s="1720">
        <v>27</v>
      </c>
      <c r="C37" s="2118"/>
      <c r="D37" s="2118"/>
      <c r="E37" s="2118"/>
      <c r="F37" s="3260">
        <f t="shared" si="1"/>
        <v>0</v>
      </c>
      <c r="G37" s="2118"/>
      <c r="H37" s="2118"/>
      <c r="I37" s="2118"/>
      <c r="J37" s="2118"/>
      <c r="K37" s="2118"/>
      <c r="L37" s="2118"/>
      <c r="M37" s="2118"/>
      <c r="N37" s="2118"/>
      <c r="O37" s="2118"/>
      <c r="P37" s="2118"/>
      <c r="Q37" s="2118"/>
      <c r="R37" s="1723">
        <f t="shared" si="0"/>
        <v>0</v>
      </c>
    </row>
    <row r="38" spans="2:18" s="1717" customFormat="1">
      <c r="B38" s="1720">
        <v>28</v>
      </c>
      <c r="C38" s="2118"/>
      <c r="D38" s="2118"/>
      <c r="E38" s="2118"/>
      <c r="F38" s="3260">
        <f t="shared" si="1"/>
        <v>0</v>
      </c>
      <c r="G38" s="2118"/>
      <c r="H38" s="2118"/>
      <c r="I38" s="2118"/>
      <c r="J38" s="2118"/>
      <c r="K38" s="2118"/>
      <c r="L38" s="2118"/>
      <c r="M38" s="2118"/>
      <c r="N38" s="2118"/>
      <c r="O38" s="2118"/>
      <c r="P38" s="2118"/>
      <c r="Q38" s="2118"/>
      <c r="R38" s="1723">
        <f t="shared" si="0"/>
        <v>0</v>
      </c>
    </row>
    <row r="39" spans="2:18" s="1717" customFormat="1">
      <c r="B39" s="1720">
        <v>29</v>
      </c>
      <c r="C39" s="2118"/>
      <c r="D39" s="2118"/>
      <c r="E39" s="2118"/>
      <c r="F39" s="3260">
        <f t="shared" si="1"/>
        <v>0</v>
      </c>
      <c r="G39" s="2118"/>
      <c r="H39" s="2118"/>
      <c r="I39" s="2118"/>
      <c r="J39" s="2118"/>
      <c r="K39" s="2118"/>
      <c r="L39" s="2118"/>
      <c r="M39" s="2118"/>
      <c r="N39" s="2118"/>
      <c r="O39" s="2118"/>
      <c r="P39" s="2118"/>
      <c r="Q39" s="2118"/>
      <c r="R39" s="1723">
        <f t="shared" si="0"/>
        <v>0</v>
      </c>
    </row>
    <row r="40" spans="2:18" s="1717" customFormat="1">
      <c r="B40" s="1720">
        <v>30</v>
      </c>
      <c r="C40" s="2118"/>
      <c r="D40" s="2118"/>
      <c r="E40" s="2118"/>
      <c r="F40" s="3260">
        <f t="shared" si="1"/>
        <v>0</v>
      </c>
      <c r="G40" s="2118"/>
      <c r="H40" s="2118"/>
      <c r="I40" s="2118"/>
      <c r="J40" s="2118"/>
      <c r="K40" s="2118"/>
      <c r="L40" s="2118"/>
      <c r="M40" s="2118"/>
      <c r="N40" s="2118"/>
      <c r="O40" s="2118"/>
      <c r="P40" s="2118"/>
      <c r="Q40" s="2118"/>
      <c r="R40" s="1723">
        <f t="shared" si="0"/>
        <v>0</v>
      </c>
    </row>
    <row r="41" spans="2:18" s="1717" customFormat="1">
      <c r="B41" s="1720">
        <v>31</v>
      </c>
      <c r="C41" s="2118"/>
      <c r="D41" s="2118"/>
      <c r="E41" s="2118"/>
      <c r="F41" s="3260">
        <f t="shared" si="1"/>
        <v>0</v>
      </c>
      <c r="G41" s="2118"/>
      <c r="H41" s="2118"/>
      <c r="I41" s="2118"/>
      <c r="J41" s="2118"/>
      <c r="K41" s="2118"/>
      <c r="L41" s="2118"/>
      <c r="M41" s="2118"/>
      <c r="N41" s="2118"/>
      <c r="O41" s="2118"/>
      <c r="P41" s="2118"/>
      <c r="Q41" s="2118"/>
      <c r="R41" s="1723">
        <f t="shared" si="0"/>
        <v>0</v>
      </c>
    </row>
    <row r="42" spans="2:18" s="1717" customFormat="1">
      <c r="B42" s="1720">
        <v>32</v>
      </c>
      <c r="C42" s="2118"/>
      <c r="D42" s="2118"/>
      <c r="E42" s="2118"/>
      <c r="F42" s="3260">
        <f t="shared" si="1"/>
        <v>0</v>
      </c>
      <c r="G42" s="2118"/>
      <c r="H42" s="2118"/>
      <c r="I42" s="2118"/>
      <c r="J42" s="2118"/>
      <c r="K42" s="2118"/>
      <c r="L42" s="2118"/>
      <c r="M42" s="2118"/>
      <c r="N42" s="2118"/>
      <c r="O42" s="2118"/>
      <c r="P42" s="2118"/>
      <c r="Q42" s="2118"/>
      <c r="R42" s="1723">
        <f t="shared" si="0"/>
        <v>0</v>
      </c>
    </row>
    <row r="43" spans="2:18" s="1717" customFormat="1">
      <c r="B43" s="1720">
        <v>33</v>
      </c>
      <c r="C43" s="2118"/>
      <c r="D43" s="2118"/>
      <c r="E43" s="2118"/>
      <c r="F43" s="3260">
        <f t="shared" si="1"/>
        <v>0</v>
      </c>
      <c r="G43" s="2118"/>
      <c r="H43" s="2118"/>
      <c r="I43" s="2118"/>
      <c r="J43" s="2118"/>
      <c r="K43" s="2118"/>
      <c r="L43" s="2118"/>
      <c r="M43" s="2118"/>
      <c r="N43" s="2118"/>
      <c r="O43" s="2118"/>
      <c r="P43" s="2118"/>
      <c r="Q43" s="2118"/>
      <c r="R43" s="1723">
        <f t="shared" si="0"/>
        <v>0</v>
      </c>
    </row>
    <row r="44" spans="2:18" s="1717" customFormat="1">
      <c r="B44" s="1720">
        <v>34</v>
      </c>
      <c r="C44" s="2118"/>
      <c r="D44" s="2118"/>
      <c r="E44" s="2118"/>
      <c r="F44" s="3260">
        <f t="shared" si="1"/>
        <v>0</v>
      </c>
      <c r="G44" s="2118"/>
      <c r="H44" s="2118"/>
      <c r="I44" s="2118"/>
      <c r="J44" s="2118"/>
      <c r="K44" s="2118"/>
      <c r="L44" s="2118"/>
      <c r="M44" s="2118"/>
      <c r="N44" s="2118"/>
      <c r="O44" s="2118"/>
      <c r="P44" s="2118"/>
      <c r="Q44" s="2118"/>
      <c r="R44" s="1723">
        <f t="shared" si="0"/>
        <v>0</v>
      </c>
    </row>
    <row r="45" spans="2:18" s="1717" customFormat="1">
      <c r="B45" s="1720">
        <v>35</v>
      </c>
      <c r="C45" s="2118"/>
      <c r="D45" s="2118"/>
      <c r="E45" s="2118"/>
      <c r="F45" s="3260">
        <f t="shared" si="1"/>
        <v>0</v>
      </c>
      <c r="G45" s="2118"/>
      <c r="H45" s="2118"/>
      <c r="I45" s="2118"/>
      <c r="J45" s="2118"/>
      <c r="K45" s="2118"/>
      <c r="L45" s="2118"/>
      <c r="M45" s="2118"/>
      <c r="N45" s="2118"/>
      <c r="O45" s="2118"/>
      <c r="P45" s="2118"/>
      <c r="Q45" s="2118"/>
      <c r="R45" s="1723">
        <f t="shared" si="0"/>
        <v>0</v>
      </c>
    </row>
    <row r="46" spans="2:18" s="1717" customFormat="1">
      <c r="B46" s="1720">
        <v>36</v>
      </c>
      <c r="C46" s="2118"/>
      <c r="D46" s="2118"/>
      <c r="E46" s="2118"/>
      <c r="F46" s="3260">
        <f t="shared" si="1"/>
        <v>0</v>
      </c>
      <c r="G46" s="2118"/>
      <c r="H46" s="2118"/>
      <c r="I46" s="2118"/>
      <c r="J46" s="2118"/>
      <c r="K46" s="2118"/>
      <c r="L46" s="2118"/>
      <c r="M46" s="2118"/>
      <c r="N46" s="2118"/>
      <c r="O46" s="2118"/>
      <c r="P46" s="2118"/>
      <c r="Q46" s="2118"/>
      <c r="R46" s="1723">
        <f t="shared" si="0"/>
        <v>0</v>
      </c>
    </row>
    <row r="47" spans="2:18" s="1717" customFormat="1">
      <c r="B47" s="1720">
        <v>37</v>
      </c>
      <c r="C47" s="2118"/>
      <c r="D47" s="2118"/>
      <c r="E47" s="2118"/>
      <c r="F47" s="3260">
        <f t="shared" si="1"/>
        <v>0</v>
      </c>
      <c r="G47" s="2118"/>
      <c r="H47" s="2118"/>
      <c r="I47" s="2118"/>
      <c r="J47" s="2118"/>
      <c r="K47" s="2118"/>
      <c r="L47" s="2118"/>
      <c r="M47" s="2118"/>
      <c r="N47" s="2118"/>
      <c r="O47" s="2118"/>
      <c r="P47" s="2118"/>
      <c r="Q47" s="2118"/>
      <c r="R47" s="1723">
        <f t="shared" si="0"/>
        <v>0</v>
      </c>
    </row>
    <row r="48" spans="2:18" s="1717" customFormat="1">
      <c r="B48" s="1720">
        <v>38</v>
      </c>
      <c r="C48" s="2118"/>
      <c r="D48" s="2118"/>
      <c r="E48" s="2118"/>
      <c r="F48" s="3260">
        <f t="shared" si="1"/>
        <v>0</v>
      </c>
      <c r="G48" s="2118"/>
      <c r="H48" s="2118"/>
      <c r="I48" s="2118"/>
      <c r="J48" s="2118"/>
      <c r="K48" s="2118"/>
      <c r="L48" s="2118"/>
      <c r="M48" s="2118"/>
      <c r="N48" s="2118"/>
      <c r="O48" s="2118"/>
      <c r="P48" s="2118"/>
      <c r="Q48" s="2118"/>
      <c r="R48" s="1723">
        <f t="shared" si="0"/>
        <v>0</v>
      </c>
    </row>
    <row r="49" spans="2:18" s="1717" customFormat="1">
      <c r="B49" s="1720">
        <v>39</v>
      </c>
      <c r="C49" s="2118"/>
      <c r="D49" s="2118"/>
      <c r="E49" s="2118"/>
      <c r="F49" s="3260">
        <f t="shared" si="1"/>
        <v>0</v>
      </c>
      <c r="G49" s="2118"/>
      <c r="H49" s="2118"/>
      <c r="I49" s="2118"/>
      <c r="J49" s="2118"/>
      <c r="K49" s="2118"/>
      <c r="L49" s="2118"/>
      <c r="M49" s="2118"/>
      <c r="N49" s="2118"/>
      <c r="O49" s="2118"/>
      <c r="P49" s="2118"/>
      <c r="Q49" s="2118"/>
      <c r="R49" s="1723">
        <f t="shared" si="0"/>
        <v>0</v>
      </c>
    </row>
    <row r="50" spans="2:18" s="1717" customFormat="1">
      <c r="B50" s="1720">
        <v>40</v>
      </c>
      <c r="C50" s="2118"/>
      <c r="D50" s="2118"/>
      <c r="E50" s="2118"/>
      <c r="F50" s="3260">
        <f t="shared" si="1"/>
        <v>0</v>
      </c>
      <c r="G50" s="2118"/>
      <c r="H50" s="2118"/>
      <c r="I50" s="2118"/>
      <c r="J50" s="2118"/>
      <c r="K50" s="2118"/>
      <c r="L50" s="2118"/>
      <c r="M50" s="2118"/>
      <c r="N50" s="2118"/>
      <c r="O50" s="2118"/>
      <c r="P50" s="2118"/>
      <c r="Q50" s="2118"/>
      <c r="R50" s="1723">
        <f t="shared" si="0"/>
        <v>0</v>
      </c>
    </row>
    <row r="51" spans="2:18">
      <c r="G51" s="1712" t="s">
        <v>84</v>
      </c>
      <c r="H51" s="1713">
        <f>SUM(H11:H50)</f>
        <v>0</v>
      </c>
      <c r="I51" s="1713">
        <f>SUM(I11:I50)</f>
        <v>0</v>
      </c>
      <c r="J51" s="1713">
        <f>SUM(J11:J50)</f>
        <v>0</v>
      </c>
      <c r="K51" s="3449">
        <f t="shared" ref="K51:R51" si="2">SUM(K11:K50)</f>
        <v>0</v>
      </c>
      <c r="L51" s="1713">
        <f t="shared" si="2"/>
        <v>0</v>
      </c>
      <c r="M51" s="1713">
        <f t="shared" si="2"/>
        <v>0</v>
      </c>
      <c r="N51" s="1713">
        <f t="shared" si="2"/>
        <v>0</v>
      </c>
      <c r="O51" s="1713">
        <f t="shared" si="2"/>
        <v>0</v>
      </c>
      <c r="P51" s="1713">
        <f t="shared" si="2"/>
        <v>0</v>
      </c>
      <c r="Q51" s="1713">
        <f t="shared" si="2"/>
        <v>0</v>
      </c>
      <c r="R51" s="1713">
        <f t="shared" si="2"/>
        <v>0</v>
      </c>
    </row>
    <row r="55" spans="2:18" ht="19.5">
      <c r="B55" s="1715"/>
      <c r="C55" s="1715" t="s">
        <v>2208</v>
      </c>
      <c r="D55" s="1724"/>
      <c r="E55" s="1715"/>
      <c r="F55" s="1715"/>
      <c r="G55" s="1716"/>
      <c r="H55" s="1716"/>
      <c r="I55" s="1716"/>
      <c r="J55" s="1725"/>
      <c r="K55" s="1716"/>
      <c r="L55" s="1716"/>
      <c r="M55" s="1716"/>
      <c r="N55" s="1716"/>
      <c r="O55" s="1716"/>
    </row>
    <row r="56" spans="2:18">
      <c r="N56" s="1714"/>
      <c r="O56" s="1714"/>
    </row>
    <row r="57" spans="2:18" ht="12.75" customHeight="1">
      <c r="C57" s="1704" t="s">
        <v>2172</v>
      </c>
      <c r="D57" s="1704"/>
      <c r="E57" s="1704"/>
      <c r="F57" s="3240" t="s">
        <v>408</v>
      </c>
      <c r="G57" s="3242" t="s">
        <v>409</v>
      </c>
      <c r="H57" s="3243"/>
      <c r="I57" s="3243"/>
      <c r="J57" s="3243"/>
      <c r="K57" s="3243"/>
      <c r="L57" s="3243"/>
      <c r="M57" s="3244"/>
      <c r="N57" s="1705"/>
    </row>
    <row r="58" spans="2:18">
      <c r="C58" s="1704"/>
      <c r="D58" s="1704"/>
      <c r="E58" s="1704"/>
      <c r="F58" s="3241"/>
      <c r="G58" s="3245"/>
      <c r="H58" s="3246"/>
      <c r="I58" s="3246"/>
      <c r="J58" s="3246"/>
      <c r="K58" s="3246"/>
      <c r="L58" s="3246"/>
      <c r="M58" s="3247"/>
      <c r="N58" s="3247"/>
    </row>
    <row r="59" spans="2:18" ht="25.5" customHeight="1">
      <c r="B59" s="1726" t="s">
        <v>189</v>
      </c>
      <c r="C59" s="1726" t="s">
        <v>654</v>
      </c>
      <c r="D59" s="1726" t="s">
        <v>91</v>
      </c>
      <c r="E59" s="1726" t="s">
        <v>78</v>
      </c>
      <c r="F59" s="1707">
        <v>2014</v>
      </c>
      <c r="G59" s="1708">
        <v>2015</v>
      </c>
      <c r="H59" s="1708">
        <v>2016</v>
      </c>
      <c r="I59" s="1709">
        <v>2017</v>
      </c>
      <c r="J59" s="1708">
        <v>2018</v>
      </c>
      <c r="K59" s="1709">
        <v>2019</v>
      </c>
      <c r="L59" s="1708">
        <v>2020</v>
      </c>
      <c r="M59" s="1710">
        <v>2021</v>
      </c>
      <c r="N59" s="1711" t="s">
        <v>411</v>
      </c>
    </row>
    <row r="60" spans="2:18">
      <c r="B60" s="1726"/>
      <c r="C60" s="1726"/>
      <c r="D60" s="1726"/>
      <c r="E60" s="1726"/>
      <c r="F60" s="1719" t="s">
        <v>2175</v>
      </c>
      <c r="G60" s="1719" t="s">
        <v>2175</v>
      </c>
      <c r="H60" s="1719" t="s">
        <v>2175</v>
      </c>
      <c r="I60" s="1719" t="s">
        <v>2175</v>
      </c>
      <c r="J60" s="1719" t="s">
        <v>2175</v>
      </c>
      <c r="K60" s="1719" t="s">
        <v>2175</v>
      </c>
      <c r="L60" s="1719" t="s">
        <v>2175</v>
      </c>
      <c r="M60" s="1719" t="s">
        <v>2175</v>
      </c>
      <c r="N60" s="1719" t="s">
        <v>2175</v>
      </c>
    </row>
    <row r="61" spans="2:18">
      <c r="B61" s="1727"/>
      <c r="C61" s="1728" t="s">
        <v>84</v>
      </c>
      <c r="D61" s="1729" t="s">
        <v>661</v>
      </c>
      <c r="E61" s="1729" t="s">
        <v>88</v>
      </c>
      <c r="F61" s="1730">
        <f>SUM(F65,F69,F73,F77,F81,F85,F89,F93,F97,F101,F105,F109,F113,F117,F121,F125,F129,F133,F137,F141,F145,F149,F153,F157,F161,F165,F169,F173,F177,F181,F185,F189,F193,F197,F201,F205,F209,F213,F217,F221)</f>
        <v>0</v>
      </c>
      <c r="G61" s="1730">
        <f t="shared" ref="G61:M61" si="3">SUM(G65,G69,G73,G77,G81,G85,G89,G93,G97,G101,G105,G109,G113,G117,G121,G125,G129,G133,G137,G141,G145,G149,G153,G157,G161,G165,G169,G173,G177,G181,G185,G189,G193,G197,G201,G205,G209,G213,G217,G221)</f>
        <v>0</v>
      </c>
      <c r="H61" s="1730">
        <f t="shared" si="3"/>
        <v>0</v>
      </c>
      <c r="I61" s="1730">
        <f t="shared" si="3"/>
        <v>0</v>
      </c>
      <c r="J61" s="1730">
        <f t="shared" si="3"/>
        <v>0</v>
      </c>
      <c r="K61" s="1730">
        <f t="shared" si="3"/>
        <v>0</v>
      </c>
      <c r="L61" s="1730">
        <f t="shared" si="3"/>
        <v>0</v>
      </c>
      <c r="M61" s="1730">
        <f t="shared" si="3"/>
        <v>0</v>
      </c>
      <c r="N61" s="1731">
        <f>SUM(F61:M61)</f>
        <v>0</v>
      </c>
    </row>
    <row r="62" spans="2:18">
      <c r="B62" s="1732"/>
      <c r="C62" s="1733"/>
      <c r="D62" s="1729" t="s">
        <v>660</v>
      </c>
      <c r="E62" s="1729" t="s">
        <v>88</v>
      </c>
      <c r="F62" s="1730">
        <f t="shared" ref="F62:M63" si="4">SUM(F66,F70,F74,F78,F82,F86,F90,F94,F98,F102,F106,F110,F114,F118,F122,F126,F130,F134,F138,F142,F146,F150,F154,F158,F162,F166,F170,F174,F178,F182,F186,F190,F194,F198,F202,F206,F210,F214,F218,F222)</f>
        <v>0</v>
      </c>
      <c r="G62" s="1730">
        <f t="shared" si="4"/>
        <v>0</v>
      </c>
      <c r="H62" s="1730">
        <f t="shared" si="4"/>
        <v>0</v>
      </c>
      <c r="I62" s="1730">
        <f t="shared" si="4"/>
        <v>0</v>
      </c>
      <c r="J62" s="1730">
        <f t="shared" si="4"/>
        <v>0</v>
      </c>
      <c r="K62" s="1730">
        <f t="shared" si="4"/>
        <v>0</v>
      </c>
      <c r="L62" s="1730">
        <f t="shared" si="4"/>
        <v>0</v>
      </c>
      <c r="M62" s="1730">
        <f t="shared" si="4"/>
        <v>0</v>
      </c>
      <c r="N62" s="1731">
        <f t="shared" ref="N62:N125" si="5">SUM(F62:M62)</f>
        <v>0</v>
      </c>
    </row>
    <row r="63" spans="2:18" ht="13.5" thickBot="1">
      <c r="B63" s="1732"/>
      <c r="C63" s="1733"/>
      <c r="D63" s="2118" t="s">
        <v>97</v>
      </c>
      <c r="E63" s="1729" t="s">
        <v>88</v>
      </c>
      <c r="F63" s="2220">
        <f t="shared" si="4"/>
        <v>0</v>
      </c>
      <c r="G63" s="2220">
        <f t="shared" si="4"/>
        <v>0</v>
      </c>
      <c r="H63" s="2220">
        <f t="shared" si="4"/>
        <v>0</v>
      </c>
      <c r="I63" s="2220">
        <f t="shared" si="4"/>
        <v>0</v>
      </c>
      <c r="J63" s="2220">
        <f t="shared" si="4"/>
        <v>0</v>
      </c>
      <c r="K63" s="2220">
        <f t="shared" si="4"/>
        <v>0</v>
      </c>
      <c r="L63" s="2220">
        <f t="shared" si="4"/>
        <v>0</v>
      </c>
      <c r="M63" s="2220">
        <f t="shared" si="4"/>
        <v>0</v>
      </c>
      <c r="N63" s="2221">
        <f t="shared" si="5"/>
        <v>0</v>
      </c>
    </row>
    <row r="64" spans="2:18" ht="13.5" thickBot="1">
      <c r="B64" s="1734"/>
      <c r="C64" s="1735"/>
      <c r="D64" s="2217" t="s">
        <v>2171</v>
      </c>
      <c r="E64" s="2217" t="s">
        <v>88</v>
      </c>
      <c r="F64" s="2223">
        <f>SUM(F61:F63)</f>
        <v>0</v>
      </c>
      <c r="G64" s="2223">
        <f t="shared" ref="G64:M64" si="6">SUM(G61:G63)</f>
        <v>0</v>
      </c>
      <c r="H64" s="2223">
        <f t="shared" si="6"/>
        <v>0</v>
      </c>
      <c r="I64" s="2223">
        <f t="shared" si="6"/>
        <v>0</v>
      </c>
      <c r="J64" s="2223">
        <f t="shared" si="6"/>
        <v>0</v>
      </c>
      <c r="K64" s="2223">
        <f t="shared" si="6"/>
        <v>0</v>
      </c>
      <c r="L64" s="2223">
        <f t="shared" si="6"/>
        <v>0</v>
      </c>
      <c r="M64" s="2223">
        <f t="shared" si="6"/>
        <v>0</v>
      </c>
      <c r="N64" s="2224">
        <f t="shared" si="5"/>
        <v>0</v>
      </c>
    </row>
    <row r="65" spans="2:14">
      <c r="B65" s="1736">
        <v>1</v>
      </c>
      <c r="C65" s="2147" t="s">
        <v>2903</v>
      </c>
      <c r="D65" s="1729" t="s">
        <v>661</v>
      </c>
      <c r="E65" s="1729" t="s">
        <v>88</v>
      </c>
      <c r="F65" s="2118"/>
      <c r="G65" s="2118"/>
      <c r="H65" s="3304"/>
      <c r="I65" s="3304"/>
      <c r="J65" s="3304"/>
      <c r="K65" s="3304"/>
      <c r="L65" s="3304"/>
      <c r="M65" s="3304"/>
      <c r="N65" s="2222">
        <f t="shared" si="5"/>
        <v>0</v>
      </c>
    </row>
    <row r="66" spans="2:14">
      <c r="B66" s="1732"/>
      <c r="C66" s="1733"/>
      <c r="D66" s="1729" t="s">
        <v>660</v>
      </c>
      <c r="E66" s="1729" t="s">
        <v>88</v>
      </c>
      <c r="F66" s="2118"/>
      <c r="G66" s="2118"/>
      <c r="H66" s="3304"/>
      <c r="I66" s="3304"/>
      <c r="J66" s="3304"/>
      <c r="K66" s="3304"/>
      <c r="L66" s="3304"/>
      <c r="M66" s="3304"/>
      <c r="N66" s="1731">
        <f t="shared" si="5"/>
        <v>0</v>
      </c>
    </row>
    <row r="67" spans="2:14">
      <c r="B67" s="1732"/>
      <c r="C67" s="1733"/>
      <c r="D67" s="2118" t="s">
        <v>97</v>
      </c>
      <c r="E67" s="1729" t="s">
        <v>88</v>
      </c>
      <c r="F67" s="2118"/>
      <c r="G67" s="2118"/>
      <c r="H67" s="3304"/>
      <c r="I67" s="3304"/>
      <c r="J67" s="3304"/>
      <c r="K67" s="3304"/>
      <c r="L67" s="3304"/>
      <c r="M67" s="3304"/>
      <c r="N67" s="1731">
        <f t="shared" si="5"/>
        <v>0</v>
      </c>
    </row>
    <row r="68" spans="2:14">
      <c r="B68" s="1734"/>
      <c r="C68" s="1735"/>
      <c r="D68" s="2217" t="s">
        <v>2171</v>
      </c>
      <c r="E68" s="2217" t="s">
        <v>88</v>
      </c>
      <c r="F68" s="2218">
        <f>SUM(F65:F67)</f>
        <v>0</v>
      </c>
      <c r="G68" s="2218">
        <f t="shared" ref="G68:M68" si="7">SUM(G65:G67)</f>
        <v>0</v>
      </c>
      <c r="H68" s="2218">
        <f t="shared" si="7"/>
        <v>0</v>
      </c>
      <c r="I68" s="2218">
        <f t="shared" si="7"/>
        <v>0</v>
      </c>
      <c r="J68" s="2218">
        <f t="shared" si="7"/>
        <v>0</v>
      </c>
      <c r="K68" s="2218">
        <f t="shared" si="7"/>
        <v>0</v>
      </c>
      <c r="L68" s="2218">
        <f t="shared" si="7"/>
        <v>0</v>
      </c>
      <c r="M68" s="2218">
        <f t="shared" si="7"/>
        <v>0</v>
      </c>
      <c r="N68" s="2219">
        <f t="shared" si="5"/>
        <v>0</v>
      </c>
    </row>
    <row r="69" spans="2:14">
      <c r="B69" s="1736">
        <v>2</v>
      </c>
      <c r="C69" s="2147" t="s">
        <v>2904</v>
      </c>
      <c r="D69" s="1729" t="s">
        <v>661</v>
      </c>
      <c r="E69" s="1729" t="s">
        <v>88</v>
      </c>
      <c r="F69" s="2118"/>
      <c r="G69" s="2118"/>
      <c r="H69" s="3304"/>
      <c r="I69" s="3304"/>
      <c r="J69" s="3304"/>
      <c r="K69" s="3304"/>
      <c r="L69" s="3304"/>
      <c r="M69" s="3304"/>
      <c r="N69" s="1731">
        <f t="shared" si="5"/>
        <v>0</v>
      </c>
    </row>
    <row r="70" spans="2:14">
      <c r="B70" s="1732"/>
      <c r="C70" s="1733"/>
      <c r="D70" s="1729" t="s">
        <v>660</v>
      </c>
      <c r="E70" s="1729" t="s">
        <v>88</v>
      </c>
      <c r="F70" s="2118"/>
      <c r="G70" s="2118"/>
      <c r="H70" s="3304"/>
      <c r="I70" s="3304"/>
      <c r="J70" s="3304"/>
      <c r="K70" s="3304"/>
      <c r="L70" s="3304"/>
      <c r="M70" s="3304"/>
      <c r="N70" s="1731">
        <f t="shared" si="5"/>
        <v>0</v>
      </c>
    </row>
    <row r="71" spans="2:14">
      <c r="B71" s="1732"/>
      <c r="C71" s="1733"/>
      <c r="D71" s="2118" t="s">
        <v>97</v>
      </c>
      <c r="E71" s="1729" t="s">
        <v>88</v>
      </c>
      <c r="F71" s="2118"/>
      <c r="G71" s="2118"/>
      <c r="H71" s="3304"/>
      <c r="I71" s="3304"/>
      <c r="J71" s="3304"/>
      <c r="K71" s="3304"/>
      <c r="L71" s="3304"/>
      <c r="M71" s="3304"/>
      <c r="N71" s="1731">
        <f t="shared" si="5"/>
        <v>0</v>
      </c>
    </row>
    <row r="72" spans="2:14">
      <c r="B72" s="1734"/>
      <c r="C72" s="1735"/>
      <c r="D72" s="2217" t="s">
        <v>2171</v>
      </c>
      <c r="E72" s="2217" t="s">
        <v>88</v>
      </c>
      <c r="F72" s="2218">
        <f>SUM(F69:F71)</f>
        <v>0</v>
      </c>
      <c r="G72" s="2218">
        <f t="shared" ref="G72:M72" si="8">SUM(G69:G71)</f>
        <v>0</v>
      </c>
      <c r="H72" s="2218">
        <f t="shared" si="8"/>
        <v>0</v>
      </c>
      <c r="I72" s="2218">
        <f t="shared" si="8"/>
        <v>0</v>
      </c>
      <c r="J72" s="2218">
        <f t="shared" si="8"/>
        <v>0</v>
      </c>
      <c r="K72" s="2218">
        <f t="shared" si="8"/>
        <v>0</v>
      </c>
      <c r="L72" s="2218">
        <f t="shared" si="8"/>
        <v>0</v>
      </c>
      <c r="M72" s="2218">
        <f t="shared" si="8"/>
        <v>0</v>
      </c>
      <c r="N72" s="2219">
        <f t="shared" si="5"/>
        <v>0</v>
      </c>
    </row>
    <row r="73" spans="2:14">
      <c r="B73" s="1736">
        <v>3</v>
      </c>
      <c r="C73" s="2147" t="s">
        <v>2905</v>
      </c>
      <c r="D73" s="1729" t="s">
        <v>661</v>
      </c>
      <c r="E73" s="1729" t="s">
        <v>88</v>
      </c>
      <c r="F73" s="2118"/>
      <c r="G73" s="2118"/>
      <c r="H73" s="3304"/>
      <c r="I73" s="3304"/>
      <c r="J73" s="3304"/>
      <c r="K73" s="3304"/>
      <c r="L73" s="3304"/>
      <c r="M73" s="3304"/>
      <c r="N73" s="1731">
        <f t="shared" si="5"/>
        <v>0</v>
      </c>
    </row>
    <row r="74" spans="2:14">
      <c r="B74" s="1732"/>
      <c r="C74" s="1733"/>
      <c r="D74" s="1729" t="s">
        <v>660</v>
      </c>
      <c r="E74" s="1729" t="s">
        <v>88</v>
      </c>
      <c r="F74" s="2118"/>
      <c r="G74" s="2118"/>
      <c r="H74" s="3304"/>
      <c r="I74" s="3304"/>
      <c r="J74" s="3304"/>
      <c r="K74" s="3304"/>
      <c r="L74" s="3304"/>
      <c r="M74" s="3304"/>
      <c r="N74" s="1731">
        <f t="shared" si="5"/>
        <v>0</v>
      </c>
    </row>
    <row r="75" spans="2:14">
      <c r="B75" s="1732"/>
      <c r="C75" s="1733"/>
      <c r="D75" s="2118" t="s">
        <v>97</v>
      </c>
      <c r="E75" s="1729" t="s">
        <v>88</v>
      </c>
      <c r="F75" s="2118"/>
      <c r="G75" s="2118"/>
      <c r="H75" s="3304"/>
      <c r="I75" s="3304"/>
      <c r="J75" s="3304"/>
      <c r="K75" s="3304"/>
      <c r="L75" s="3304"/>
      <c r="M75" s="3304"/>
      <c r="N75" s="1731">
        <f t="shared" si="5"/>
        <v>0</v>
      </c>
    </row>
    <row r="76" spans="2:14">
      <c r="B76" s="1734"/>
      <c r="C76" s="1735"/>
      <c r="D76" s="2217" t="s">
        <v>2171</v>
      </c>
      <c r="E76" s="2217" t="s">
        <v>88</v>
      </c>
      <c r="F76" s="2218">
        <f>SUM(F73:F75)</f>
        <v>0</v>
      </c>
      <c r="G76" s="2218">
        <f t="shared" ref="G76:M76" si="9">SUM(G73:G75)</f>
        <v>0</v>
      </c>
      <c r="H76" s="2218">
        <f t="shared" si="9"/>
        <v>0</v>
      </c>
      <c r="I76" s="2218">
        <f t="shared" si="9"/>
        <v>0</v>
      </c>
      <c r="J76" s="2218">
        <f t="shared" si="9"/>
        <v>0</v>
      </c>
      <c r="K76" s="2218">
        <f t="shared" si="9"/>
        <v>0</v>
      </c>
      <c r="L76" s="2218">
        <f t="shared" si="9"/>
        <v>0</v>
      </c>
      <c r="M76" s="2218">
        <f t="shared" si="9"/>
        <v>0</v>
      </c>
      <c r="N76" s="2219">
        <f t="shared" si="5"/>
        <v>0</v>
      </c>
    </row>
    <row r="77" spans="2:14">
      <c r="B77" s="1736">
        <v>4</v>
      </c>
      <c r="C77" s="2147">
        <v>0</v>
      </c>
      <c r="D77" s="1729" t="s">
        <v>661</v>
      </c>
      <c r="E77" s="1729" t="s">
        <v>88</v>
      </c>
      <c r="F77" s="2118"/>
      <c r="G77" s="2118"/>
      <c r="H77" s="3304"/>
      <c r="I77" s="3304"/>
      <c r="J77" s="3304"/>
      <c r="K77" s="3304"/>
      <c r="L77" s="3304"/>
      <c r="M77" s="3304"/>
      <c r="N77" s="1731">
        <f t="shared" si="5"/>
        <v>0</v>
      </c>
    </row>
    <row r="78" spans="2:14">
      <c r="B78" s="1732"/>
      <c r="C78" s="1733"/>
      <c r="D78" s="1729" t="s">
        <v>660</v>
      </c>
      <c r="E78" s="1729" t="s">
        <v>88</v>
      </c>
      <c r="F78" s="2118"/>
      <c r="G78" s="2118"/>
      <c r="H78" s="3304"/>
      <c r="I78" s="3304"/>
      <c r="J78" s="3304"/>
      <c r="K78" s="3304"/>
      <c r="L78" s="3304"/>
      <c r="M78" s="3304"/>
      <c r="N78" s="1731">
        <f t="shared" si="5"/>
        <v>0</v>
      </c>
    </row>
    <row r="79" spans="2:14">
      <c r="B79" s="1732"/>
      <c r="C79" s="1733"/>
      <c r="D79" s="2118" t="s">
        <v>97</v>
      </c>
      <c r="E79" s="1729" t="s">
        <v>88</v>
      </c>
      <c r="F79" s="2118"/>
      <c r="G79" s="2118"/>
      <c r="H79" s="3304"/>
      <c r="I79" s="3304"/>
      <c r="J79" s="3304"/>
      <c r="K79" s="3304"/>
      <c r="L79" s="3304"/>
      <c r="M79" s="3304"/>
      <c r="N79" s="1731">
        <f t="shared" si="5"/>
        <v>0</v>
      </c>
    </row>
    <row r="80" spans="2:14">
      <c r="B80" s="1734"/>
      <c r="C80" s="1735"/>
      <c r="D80" s="2217" t="s">
        <v>2171</v>
      </c>
      <c r="E80" s="2217" t="s">
        <v>88</v>
      </c>
      <c r="F80" s="2218">
        <f>SUM(F77:F79)</f>
        <v>0</v>
      </c>
      <c r="G80" s="2218">
        <f t="shared" ref="G80:M80" si="10">SUM(G77:G79)</f>
        <v>0</v>
      </c>
      <c r="H80" s="2218">
        <f t="shared" si="10"/>
        <v>0</v>
      </c>
      <c r="I80" s="2218">
        <f t="shared" si="10"/>
        <v>0</v>
      </c>
      <c r="J80" s="2218">
        <f t="shared" si="10"/>
        <v>0</v>
      </c>
      <c r="K80" s="2218">
        <f t="shared" si="10"/>
        <v>0</v>
      </c>
      <c r="L80" s="2218">
        <f t="shared" si="10"/>
        <v>0</v>
      </c>
      <c r="M80" s="2218">
        <f t="shared" si="10"/>
        <v>0</v>
      </c>
      <c r="N80" s="2219">
        <f t="shared" si="5"/>
        <v>0</v>
      </c>
    </row>
    <row r="81" spans="2:14">
      <c r="B81" s="1736">
        <v>5</v>
      </c>
      <c r="C81" s="2147">
        <v>0</v>
      </c>
      <c r="D81" s="1729" t="s">
        <v>661</v>
      </c>
      <c r="E81" s="1729" t="s">
        <v>88</v>
      </c>
      <c r="F81" s="2118"/>
      <c r="G81" s="2118"/>
      <c r="H81" s="3304"/>
      <c r="I81" s="3304"/>
      <c r="J81" s="3304"/>
      <c r="K81" s="3304"/>
      <c r="L81" s="3304"/>
      <c r="M81" s="3304"/>
      <c r="N81" s="1731">
        <f t="shared" si="5"/>
        <v>0</v>
      </c>
    </row>
    <row r="82" spans="2:14">
      <c r="B82" s="1732"/>
      <c r="C82" s="1733"/>
      <c r="D82" s="1729" t="s">
        <v>660</v>
      </c>
      <c r="E82" s="1729" t="s">
        <v>88</v>
      </c>
      <c r="F82" s="2118"/>
      <c r="G82" s="2118"/>
      <c r="H82" s="3304"/>
      <c r="I82" s="3304"/>
      <c r="J82" s="3304"/>
      <c r="K82" s="3304"/>
      <c r="L82" s="3304"/>
      <c r="M82" s="3304"/>
      <c r="N82" s="1731">
        <f t="shared" si="5"/>
        <v>0</v>
      </c>
    </row>
    <row r="83" spans="2:14">
      <c r="B83" s="1732"/>
      <c r="C83" s="1733"/>
      <c r="D83" s="2118" t="s">
        <v>97</v>
      </c>
      <c r="E83" s="1729" t="s">
        <v>88</v>
      </c>
      <c r="F83" s="2118"/>
      <c r="G83" s="2118"/>
      <c r="H83" s="3304"/>
      <c r="I83" s="3304"/>
      <c r="J83" s="3304"/>
      <c r="K83" s="3304"/>
      <c r="L83" s="3304"/>
      <c r="M83" s="3304"/>
      <c r="N83" s="1731">
        <f t="shared" si="5"/>
        <v>0</v>
      </c>
    </row>
    <row r="84" spans="2:14">
      <c r="B84" s="1734"/>
      <c r="C84" s="1735"/>
      <c r="D84" s="2217" t="s">
        <v>2171</v>
      </c>
      <c r="E84" s="2217" t="s">
        <v>88</v>
      </c>
      <c r="F84" s="2218">
        <f>SUM(F81:F83)</f>
        <v>0</v>
      </c>
      <c r="G84" s="2218">
        <f t="shared" ref="G84:M84" si="11">SUM(G81:G83)</f>
        <v>0</v>
      </c>
      <c r="H84" s="2218">
        <f t="shared" si="11"/>
        <v>0</v>
      </c>
      <c r="I84" s="2218">
        <f t="shared" si="11"/>
        <v>0</v>
      </c>
      <c r="J84" s="2218">
        <f t="shared" si="11"/>
        <v>0</v>
      </c>
      <c r="K84" s="2218">
        <f t="shared" si="11"/>
        <v>0</v>
      </c>
      <c r="L84" s="2218">
        <f t="shared" si="11"/>
        <v>0</v>
      </c>
      <c r="M84" s="2218">
        <f t="shared" si="11"/>
        <v>0</v>
      </c>
      <c r="N84" s="2219">
        <f t="shared" si="5"/>
        <v>0</v>
      </c>
    </row>
    <row r="85" spans="2:14">
      <c r="B85" s="1736">
        <v>6</v>
      </c>
      <c r="C85" s="2147">
        <v>0</v>
      </c>
      <c r="D85" s="1729" t="s">
        <v>661</v>
      </c>
      <c r="E85" s="1729" t="s">
        <v>88</v>
      </c>
      <c r="F85" s="2118"/>
      <c r="G85" s="2118"/>
      <c r="H85" s="3304"/>
      <c r="I85" s="3304"/>
      <c r="J85" s="3304"/>
      <c r="K85" s="3304"/>
      <c r="L85" s="3304"/>
      <c r="M85" s="3304"/>
      <c r="N85" s="1731">
        <f t="shared" si="5"/>
        <v>0</v>
      </c>
    </row>
    <row r="86" spans="2:14">
      <c r="B86" s="1732"/>
      <c r="C86" s="1733"/>
      <c r="D86" s="1729" t="s">
        <v>660</v>
      </c>
      <c r="E86" s="1729" t="s">
        <v>88</v>
      </c>
      <c r="F86" s="2118"/>
      <c r="G86" s="2118"/>
      <c r="H86" s="3304"/>
      <c r="I86" s="3304"/>
      <c r="J86" s="3304"/>
      <c r="K86" s="3304"/>
      <c r="L86" s="3304"/>
      <c r="M86" s="3304"/>
      <c r="N86" s="1731">
        <f t="shared" si="5"/>
        <v>0</v>
      </c>
    </row>
    <row r="87" spans="2:14">
      <c r="B87" s="1732"/>
      <c r="C87" s="1733"/>
      <c r="D87" s="2118" t="s">
        <v>97</v>
      </c>
      <c r="E87" s="1729" t="s">
        <v>88</v>
      </c>
      <c r="F87" s="2118"/>
      <c r="G87" s="2118"/>
      <c r="H87" s="3304"/>
      <c r="I87" s="3304"/>
      <c r="J87" s="3304"/>
      <c r="K87" s="3304"/>
      <c r="L87" s="3304"/>
      <c r="M87" s="3304"/>
      <c r="N87" s="1731">
        <f t="shared" si="5"/>
        <v>0</v>
      </c>
    </row>
    <row r="88" spans="2:14">
      <c r="B88" s="1734"/>
      <c r="C88" s="1735"/>
      <c r="D88" s="2217" t="s">
        <v>2171</v>
      </c>
      <c r="E88" s="2217" t="s">
        <v>88</v>
      </c>
      <c r="F88" s="2218">
        <f>SUM(F85:F87)</f>
        <v>0</v>
      </c>
      <c r="G88" s="2218">
        <f t="shared" ref="G88:M88" si="12">SUM(G85:G87)</f>
        <v>0</v>
      </c>
      <c r="H88" s="2218">
        <f t="shared" si="12"/>
        <v>0</v>
      </c>
      <c r="I88" s="2218">
        <f t="shared" si="12"/>
        <v>0</v>
      </c>
      <c r="J88" s="2218">
        <f t="shared" si="12"/>
        <v>0</v>
      </c>
      <c r="K88" s="2218">
        <f t="shared" si="12"/>
        <v>0</v>
      </c>
      <c r="L88" s="2218">
        <f t="shared" si="12"/>
        <v>0</v>
      </c>
      <c r="M88" s="2218">
        <f t="shared" si="12"/>
        <v>0</v>
      </c>
      <c r="N88" s="2219">
        <f t="shared" si="5"/>
        <v>0</v>
      </c>
    </row>
    <row r="89" spans="2:14">
      <c r="B89" s="1736">
        <v>7</v>
      </c>
      <c r="C89" s="2147">
        <v>0</v>
      </c>
      <c r="D89" s="1729" t="s">
        <v>661</v>
      </c>
      <c r="E89" s="1729" t="s">
        <v>88</v>
      </c>
      <c r="F89" s="2118"/>
      <c r="G89" s="2118"/>
      <c r="H89" s="3304"/>
      <c r="I89" s="3304"/>
      <c r="J89" s="3304"/>
      <c r="K89" s="3304"/>
      <c r="L89" s="3304"/>
      <c r="M89" s="3304"/>
      <c r="N89" s="1731">
        <f t="shared" si="5"/>
        <v>0</v>
      </c>
    </row>
    <row r="90" spans="2:14">
      <c r="B90" s="1732"/>
      <c r="C90" s="1733"/>
      <c r="D90" s="1729" t="s">
        <v>660</v>
      </c>
      <c r="E90" s="1729" t="s">
        <v>88</v>
      </c>
      <c r="F90" s="2118"/>
      <c r="G90" s="2118"/>
      <c r="H90" s="3304"/>
      <c r="I90" s="3304"/>
      <c r="J90" s="3304"/>
      <c r="K90" s="3304"/>
      <c r="L90" s="3304"/>
      <c r="M90" s="3304"/>
      <c r="N90" s="1731">
        <f t="shared" si="5"/>
        <v>0</v>
      </c>
    </row>
    <row r="91" spans="2:14">
      <c r="B91" s="1732"/>
      <c r="C91" s="1733"/>
      <c r="D91" s="2118" t="s">
        <v>97</v>
      </c>
      <c r="E91" s="1729" t="s">
        <v>88</v>
      </c>
      <c r="F91" s="2118"/>
      <c r="G91" s="2118"/>
      <c r="H91" s="3304"/>
      <c r="I91" s="3304"/>
      <c r="J91" s="3304"/>
      <c r="K91" s="3304"/>
      <c r="L91" s="3304"/>
      <c r="M91" s="3304"/>
      <c r="N91" s="1731">
        <f t="shared" si="5"/>
        <v>0</v>
      </c>
    </row>
    <row r="92" spans="2:14">
      <c r="B92" s="1734"/>
      <c r="C92" s="1735"/>
      <c r="D92" s="2217" t="s">
        <v>2171</v>
      </c>
      <c r="E92" s="2217" t="s">
        <v>88</v>
      </c>
      <c r="F92" s="2218">
        <f>SUM(F89:F91)</f>
        <v>0</v>
      </c>
      <c r="G92" s="2218">
        <f t="shared" ref="G92:M92" si="13">SUM(G89:G91)</f>
        <v>0</v>
      </c>
      <c r="H92" s="2218">
        <f t="shared" si="13"/>
        <v>0</v>
      </c>
      <c r="I92" s="2218">
        <f t="shared" si="13"/>
        <v>0</v>
      </c>
      <c r="J92" s="2218">
        <f t="shared" si="13"/>
        <v>0</v>
      </c>
      <c r="K92" s="2218">
        <f t="shared" si="13"/>
        <v>0</v>
      </c>
      <c r="L92" s="2218">
        <f t="shared" si="13"/>
        <v>0</v>
      </c>
      <c r="M92" s="2218">
        <f t="shared" si="13"/>
        <v>0</v>
      </c>
      <c r="N92" s="2219">
        <f t="shared" si="5"/>
        <v>0</v>
      </c>
    </row>
    <row r="93" spans="2:14">
      <c r="B93" s="1736">
        <v>8</v>
      </c>
      <c r="C93" s="2147">
        <v>0</v>
      </c>
      <c r="D93" s="1729" t="s">
        <v>661</v>
      </c>
      <c r="E93" s="1729" t="s">
        <v>88</v>
      </c>
      <c r="F93" s="2118"/>
      <c r="G93" s="2118"/>
      <c r="H93" s="3304"/>
      <c r="I93" s="3304"/>
      <c r="J93" s="3304"/>
      <c r="K93" s="3304"/>
      <c r="L93" s="3304"/>
      <c r="M93" s="3304"/>
      <c r="N93" s="1731">
        <f t="shared" si="5"/>
        <v>0</v>
      </c>
    </row>
    <row r="94" spans="2:14">
      <c r="B94" s="1732"/>
      <c r="C94" s="1733"/>
      <c r="D94" s="1729" t="s">
        <v>660</v>
      </c>
      <c r="E94" s="1729" t="s">
        <v>88</v>
      </c>
      <c r="F94" s="2118"/>
      <c r="G94" s="2118"/>
      <c r="H94" s="3304"/>
      <c r="I94" s="3304"/>
      <c r="J94" s="3304"/>
      <c r="K94" s="3304"/>
      <c r="L94" s="3304"/>
      <c r="M94" s="3304"/>
      <c r="N94" s="1731">
        <f t="shared" si="5"/>
        <v>0</v>
      </c>
    </row>
    <row r="95" spans="2:14">
      <c r="B95" s="1732"/>
      <c r="C95" s="1733"/>
      <c r="D95" s="2118" t="s">
        <v>97</v>
      </c>
      <c r="E95" s="1729" t="s">
        <v>88</v>
      </c>
      <c r="F95" s="2118"/>
      <c r="G95" s="2118"/>
      <c r="H95" s="3304"/>
      <c r="I95" s="3304"/>
      <c r="J95" s="3304"/>
      <c r="K95" s="3304"/>
      <c r="L95" s="3304"/>
      <c r="M95" s="3304"/>
      <c r="N95" s="1731">
        <f t="shared" si="5"/>
        <v>0</v>
      </c>
    </row>
    <row r="96" spans="2:14">
      <c r="B96" s="1734"/>
      <c r="C96" s="1735"/>
      <c r="D96" s="2217" t="s">
        <v>2171</v>
      </c>
      <c r="E96" s="2217" t="s">
        <v>88</v>
      </c>
      <c r="F96" s="2218">
        <f>SUM(F93:F95)</f>
        <v>0</v>
      </c>
      <c r="G96" s="2218">
        <f t="shared" ref="G96:M96" si="14">SUM(G93:G95)</f>
        <v>0</v>
      </c>
      <c r="H96" s="2218">
        <f t="shared" si="14"/>
        <v>0</v>
      </c>
      <c r="I96" s="2218">
        <f t="shared" si="14"/>
        <v>0</v>
      </c>
      <c r="J96" s="2218">
        <f t="shared" si="14"/>
        <v>0</v>
      </c>
      <c r="K96" s="2218">
        <f t="shared" si="14"/>
        <v>0</v>
      </c>
      <c r="L96" s="2218">
        <f t="shared" si="14"/>
        <v>0</v>
      </c>
      <c r="M96" s="2218">
        <f t="shared" si="14"/>
        <v>0</v>
      </c>
      <c r="N96" s="2219">
        <f t="shared" si="5"/>
        <v>0</v>
      </c>
    </row>
    <row r="97" spans="2:14">
      <c r="B97" s="1736">
        <v>9</v>
      </c>
      <c r="C97" s="2147">
        <v>0</v>
      </c>
      <c r="D97" s="1729" t="s">
        <v>661</v>
      </c>
      <c r="E97" s="1729" t="s">
        <v>88</v>
      </c>
      <c r="F97" s="2118"/>
      <c r="G97" s="2118"/>
      <c r="H97" s="3304"/>
      <c r="I97" s="3304"/>
      <c r="J97" s="3304"/>
      <c r="K97" s="3304"/>
      <c r="L97" s="3304"/>
      <c r="M97" s="3304"/>
      <c r="N97" s="1731">
        <f t="shared" si="5"/>
        <v>0</v>
      </c>
    </row>
    <row r="98" spans="2:14">
      <c r="B98" s="1732"/>
      <c r="C98" s="1733"/>
      <c r="D98" s="1729" t="s">
        <v>660</v>
      </c>
      <c r="E98" s="1729" t="s">
        <v>88</v>
      </c>
      <c r="F98" s="2118"/>
      <c r="G98" s="2118"/>
      <c r="H98" s="3304"/>
      <c r="I98" s="3304"/>
      <c r="J98" s="3304"/>
      <c r="K98" s="3304"/>
      <c r="L98" s="3304"/>
      <c r="M98" s="3304"/>
      <c r="N98" s="1731">
        <f t="shared" si="5"/>
        <v>0</v>
      </c>
    </row>
    <row r="99" spans="2:14">
      <c r="B99" s="1732"/>
      <c r="C99" s="1733"/>
      <c r="D99" s="2118" t="s">
        <v>97</v>
      </c>
      <c r="E99" s="1729" t="s">
        <v>88</v>
      </c>
      <c r="F99" s="2118"/>
      <c r="G99" s="2118"/>
      <c r="H99" s="3304"/>
      <c r="I99" s="3304"/>
      <c r="J99" s="3304"/>
      <c r="K99" s="3304"/>
      <c r="L99" s="3304"/>
      <c r="M99" s="3304"/>
      <c r="N99" s="1731">
        <f t="shared" si="5"/>
        <v>0</v>
      </c>
    </row>
    <row r="100" spans="2:14">
      <c r="B100" s="1734"/>
      <c r="C100" s="1735"/>
      <c r="D100" s="2217" t="s">
        <v>2171</v>
      </c>
      <c r="E100" s="2217" t="s">
        <v>88</v>
      </c>
      <c r="F100" s="2218">
        <f>SUM(F97:F99)</f>
        <v>0</v>
      </c>
      <c r="G100" s="2218">
        <f t="shared" ref="G100:M100" si="15">SUM(G97:G99)</f>
        <v>0</v>
      </c>
      <c r="H100" s="2218">
        <f t="shared" si="15"/>
        <v>0</v>
      </c>
      <c r="I100" s="2218">
        <f t="shared" si="15"/>
        <v>0</v>
      </c>
      <c r="J100" s="2218">
        <f t="shared" si="15"/>
        <v>0</v>
      </c>
      <c r="K100" s="2218">
        <f t="shared" si="15"/>
        <v>0</v>
      </c>
      <c r="L100" s="2218">
        <f t="shared" si="15"/>
        <v>0</v>
      </c>
      <c r="M100" s="2218">
        <f t="shared" si="15"/>
        <v>0</v>
      </c>
      <c r="N100" s="2219">
        <f t="shared" si="5"/>
        <v>0</v>
      </c>
    </row>
    <row r="101" spans="2:14">
      <c r="B101" s="1736">
        <v>10</v>
      </c>
      <c r="C101" s="2147">
        <v>0</v>
      </c>
      <c r="D101" s="1729" t="s">
        <v>661</v>
      </c>
      <c r="E101" s="1729" t="s">
        <v>88</v>
      </c>
      <c r="F101" s="2118"/>
      <c r="G101" s="2118"/>
      <c r="H101" s="3304"/>
      <c r="I101" s="3304"/>
      <c r="J101" s="3304"/>
      <c r="K101" s="3304"/>
      <c r="L101" s="3304"/>
      <c r="M101" s="3304"/>
      <c r="N101" s="1731">
        <f t="shared" si="5"/>
        <v>0</v>
      </c>
    </row>
    <row r="102" spans="2:14">
      <c r="B102" s="1732"/>
      <c r="C102" s="1733"/>
      <c r="D102" s="1729" t="s">
        <v>660</v>
      </c>
      <c r="E102" s="1729" t="s">
        <v>88</v>
      </c>
      <c r="F102" s="2118"/>
      <c r="G102" s="2118"/>
      <c r="H102" s="3304"/>
      <c r="I102" s="3304"/>
      <c r="J102" s="3304"/>
      <c r="K102" s="3304"/>
      <c r="L102" s="3304"/>
      <c r="M102" s="3304"/>
      <c r="N102" s="1731">
        <f t="shared" si="5"/>
        <v>0</v>
      </c>
    </row>
    <row r="103" spans="2:14">
      <c r="B103" s="1732"/>
      <c r="C103" s="1733"/>
      <c r="D103" s="2118" t="s">
        <v>97</v>
      </c>
      <c r="E103" s="1729" t="s">
        <v>88</v>
      </c>
      <c r="F103" s="2118"/>
      <c r="G103" s="2118"/>
      <c r="H103" s="3304"/>
      <c r="I103" s="3304"/>
      <c r="J103" s="3304"/>
      <c r="K103" s="3304"/>
      <c r="L103" s="3304"/>
      <c r="M103" s="3304"/>
      <c r="N103" s="1731">
        <f t="shared" si="5"/>
        <v>0</v>
      </c>
    </row>
    <row r="104" spans="2:14">
      <c r="B104" s="1734"/>
      <c r="C104" s="1735"/>
      <c r="D104" s="2217" t="s">
        <v>2171</v>
      </c>
      <c r="E104" s="2217" t="s">
        <v>88</v>
      </c>
      <c r="F104" s="2218">
        <f>SUM(F101:F103)</f>
        <v>0</v>
      </c>
      <c r="G104" s="2218">
        <f t="shared" ref="G104:M104" si="16">SUM(G101:G103)</f>
        <v>0</v>
      </c>
      <c r="H104" s="2218">
        <f t="shared" si="16"/>
        <v>0</v>
      </c>
      <c r="I104" s="2218">
        <f t="shared" si="16"/>
        <v>0</v>
      </c>
      <c r="J104" s="2218">
        <f t="shared" si="16"/>
        <v>0</v>
      </c>
      <c r="K104" s="2218">
        <f t="shared" si="16"/>
        <v>0</v>
      </c>
      <c r="L104" s="2218">
        <f t="shared" si="16"/>
        <v>0</v>
      </c>
      <c r="M104" s="2218">
        <f t="shared" si="16"/>
        <v>0</v>
      </c>
      <c r="N104" s="2219">
        <f t="shared" si="5"/>
        <v>0</v>
      </c>
    </row>
    <row r="105" spans="2:14">
      <c r="B105" s="1736">
        <v>11</v>
      </c>
      <c r="C105" s="2147">
        <v>0</v>
      </c>
      <c r="D105" s="1729" t="s">
        <v>661</v>
      </c>
      <c r="E105" s="1729" t="s">
        <v>88</v>
      </c>
      <c r="F105" s="2118"/>
      <c r="G105" s="2118"/>
      <c r="H105" s="3304"/>
      <c r="I105" s="3304"/>
      <c r="J105" s="3304"/>
      <c r="K105" s="3304"/>
      <c r="L105" s="3304"/>
      <c r="M105" s="3304"/>
      <c r="N105" s="1731">
        <f t="shared" si="5"/>
        <v>0</v>
      </c>
    </row>
    <row r="106" spans="2:14">
      <c r="B106" s="1732"/>
      <c r="C106" s="1733"/>
      <c r="D106" s="1729" t="s">
        <v>660</v>
      </c>
      <c r="E106" s="1729" t="s">
        <v>88</v>
      </c>
      <c r="F106" s="2118"/>
      <c r="G106" s="2118"/>
      <c r="H106" s="3304"/>
      <c r="I106" s="3304"/>
      <c r="J106" s="3304"/>
      <c r="K106" s="3304"/>
      <c r="L106" s="3304"/>
      <c r="M106" s="3304"/>
      <c r="N106" s="1731">
        <f t="shared" si="5"/>
        <v>0</v>
      </c>
    </row>
    <row r="107" spans="2:14">
      <c r="B107" s="1732"/>
      <c r="C107" s="1733"/>
      <c r="D107" s="2118" t="s">
        <v>97</v>
      </c>
      <c r="E107" s="1729" t="s">
        <v>88</v>
      </c>
      <c r="F107" s="2118"/>
      <c r="G107" s="2118"/>
      <c r="H107" s="3304"/>
      <c r="I107" s="3304"/>
      <c r="J107" s="3304"/>
      <c r="K107" s="3304"/>
      <c r="L107" s="3304"/>
      <c r="M107" s="3304"/>
      <c r="N107" s="1731">
        <f t="shared" si="5"/>
        <v>0</v>
      </c>
    </row>
    <row r="108" spans="2:14">
      <c r="B108" s="1734"/>
      <c r="C108" s="1735"/>
      <c r="D108" s="2217" t="s">
        <v>2171</v>
      </c>
      <c r="E108" s="2217" t="s">
        <v>88</v>
      </c>
      <c r="F108" s="2218">
        <f>SUM(F105:F107)</f>
        <v>0</v>
      </c>
      <c r="G108" s="2218">
        <f t="shared" ref="G108:M108" si="17">SUM(G105:G107)</f>
        <v>0</v>
      </c>
      <c r="H108" s="2218">
        <f t="shared" si="17"/>
        <v>0</v>
      </c>
      <c r="I108" s="2218">
        <f t="shared" si="17"/>
        <v>0</v>
      </c>
      <c r="J108" s="2218">
        <f t="shared" si="17"/>
        <v>0</v>
      </c>
      <c r="K108" s="2218">
        <f t="shared" si="17"/>
        <v>0</v>
      </c>
      <c r="L108" s="2218">
        <f t="shared" si="17"/>
        <v>0</v>
      </c>
      <c r="M108" s="2218">
        <f t="shared" si="17"/>
        <v>0</v>
      </c>
      <c r="N108" s="2219">
        <f t="shared" si="5"/>
        <v>0</v>
      </c>
    </row>
    <row r="109" spans="2:14">
      <c r="B109" s="1736">
        <v>12</v>
      </c>
      <c r="C109" s="2147">
        <v>0</v>
      </c>
      <c r="D109" s="1729" t="s">
        <v>661</v>
      </c>
      <c r="E109" s="1729" t="s">
        <v>88</v>
      </c>
      <c r="F109" s="2118"/>
      <c r="G109" s="2118"/>
      <c r="H109" s="3304"/>
      <c r="I109" s="3304"/>
      <c r="J109" s="3304"/>
      <c r="K109" s="3304"/>
      <c r="L109" s="3304"/>
      <c r="M109" s="3304"/>
      <c r="N109" s="1731">
        <f t="shared" si="5"/>
        <v>0</v>
      </c>
    </row>
    <row r="110" spans="2:14">
      <c r="B110" s="1732"/>
      <c r="C110" s="1733"/>
      <c r="D110" s="1729" t="s">
        <v>660</v>
      </c>
      <c r="E110" s="1729" t="s">
        <v>88</v>
      </c>
      <c r="F110" s="2118"/>
      <c r="G110" s="2118"/>
      <c r="H110" s="3304"/>
      <c r="I110" s="3304"/>
      <c r="J110" s="3304"/>
      <c r="K110" s="3304"/>
      <c r="L110" s="3304"/>
      <c r="M110" s="3304"/>
      <c r="N110" s="1731">
        <f t="shared" si="5"/>
        <v>0</v>
      </c>
    </row>
    <row r="111" spans="2:14">
      <c r="B111" s="1732"/>
      <c r="C111" s="1733"/>
      <c r="D111" s="2118" t="s">
        <v>97</v>
      </c>
      <c r="E111" s="1729" t="s">
        <v>88</v>
      </c>
      <c r="F111" s="2118"/>
      <c r="G111" s="2118"/>
      <c r="H111" s="3304"/>
      <c r="I111" s="3304"/>
      <c r="J111" s="3304"/>
      <c r="K111" s="3304"/>
      <c r="L111" s="3304"/>
      <c r="M111" s="3304"/>
      <c r="N111" s="1731">
        <f t="shared" si="5"/>
        <v>0</v>
      </c>
    </row>
    <row r="112" spans="2:14">
      <c r="B112" s="1734"/>
      <c r="C112" s="1735"/>
      <c r="D112" s="2217" t="s">
        <v>2171</v>
      </c>
      <c r="E112" s="2217" t="s">
        <v>88</v>
      </c>
      <c r="F112" s="2218">
        <f>SUM(F109:F111)</f>
        <v>0</v>
      </c>
      <c r="G112" s="2218">
        <f t="shared" ref="G112:M112" si="18">SUM(G109:G111)</f>
        <v>0</v>
      </c>
      <c r="H112" s="2218">
        <f t="shared" si="18"/>
        <v>0</v>
      </c>
      <c r="I112" s="2218">
        <f t="shared" si="18"/>
        <v>0</v>
      </c>
      <c r="J112" s="2218">
        <f t="shared" si="18"/>
        <v>0</v>
      </c>
      <c r="K112" s="2218">
        <f t="shared" si="18"/>
        <v>0</v>
      </c>
      <c r="L112" s="2218">
        <f t="shared" si="18"/>
        <v>0</v>
      </c>
      <c r="M112" s="2218">
        <f t="shared" si="18"/>
        <v>0</v>
      </c>
      <c r="N112" s="2219">
        <f t="shared" si="5"/>
        <v>0</v>
      </c>
    </row>
    <row r="113" spans="2:14">
      <c r="B113" s="1736">
        <v>13</v>
      </c>
      <c r="C113" s="2147">
        <v>0</v>
      </c>
      <c r="D113" s="1729" t="s">
        <v>661</v>
      </c>
      <c r="E113" s="1729" t="s">
        <v>88</v>
      </c>
      <c r="F113" s="2118"/>
      <c r="G113" s="2118"/>
      <c r="H113" s="3304"/>
      <c r="I113" s="3304"/>
      <c r="J113" s="3304"/>
      <c r="K113" s="3304"/>
      <c r="L113" s="3304"/>
      <c r="M113" s="3304"/>
      <c r="N113" s="1731">
        <f t="shared" si="5"/>
        <v>0</v>
      </c>
    </row>
    <row r="114" spans="2:14">
      <c r="B114" s="1732"/>
      <c r="C114" s="1733"/>
      <c r="D114" s="1729" t="s">
        <v>660</v>
      </c>
      <c r="E114" s="1729" t="s">
        <v>88</v>
      </c>
      <c r="F114" s="2118"/>
      <c r="G114" s="2118"/>
      <c r="H114" s="3304"/>
      <c r="I114" s="3304"/>
      <c r="J114" s="3304"/>
      <c r="K114" s="3304"/>
      <c r="L114" s="3304"/>
      <c r="M114" s="3304"/>
      <c r="N114" s="1731">
        <f t="shared" si="5"/>
        <v>0</v>
      </c>
    </row>
    <row r="115" spans="2:14">
      <c r="B115" s="1732"/>
      <c r="C115" s="1733"/>
      <c r="D115" s="2118" t="s">
        <v>97</v>
      </c>
      <c r="E115" s="1729" t="s">
        <v>88</v>
      </c>
      <c r="F115" s="2118"/>
      <c r="G115" s="2118"/>
      <c r="H115" s="3304"/>
      <c r="I115" s="3304"/>
      <c r="J115" s="3304"/>
      <c r="K115" s="3304"/>
      <c r="L115" s="3304"/>
      <c r="M115" s="3304"/>
      <c r="N115" s="1731">
        <f t="shared" si="5"/>
        <v>0</v>
      </c>
    </row>
    <row r="116" spans="2:14">
      <c r="B116" s="1734"/>
      <c r="C116" s="1735"/>
      <c r="D116" s="2217" t="s">
        <v>2171</v>
      </c>
      <c r="E116" s="2217" t="s">
        <v>88</v>
      </c>
      <c r="F116" s="2218">
        <f>SUM(F113:F115)</f>
        <v>0</v>
      </c>
      <c r="G116" s="2218">
        <f t="shared" ref="G116:M116" si="19">SUM(G113:G115)</f>
        <v>0</v>
      </c>
      <c r="H116" s="2218">
        <f t="shared" si="19"/>
        <v>0</v>
      </c>
      <c r="I116" s="2218">
        <f t="shared" si="19"/>
        <v>0</v>
      </c>
      <c r="J116" s="2218">
        <f t="shared" si="19"/>
        <v>0</v>
      </c>
      <c r="K116" s="2218">
        <f t="shared" si="19"/>
        <v>0</v>
      </c>
      <c r="L116" s="2218">
        <f t="shared" si="19"/>
        <v>0</v>
      </c>
      <c r="M116" s="2218">
        <f t="shared" si="19"/>
        <v>0</v>
      </c>
      <c r="N116" s="2219">
        <f t="shared" si="5"/>
        <v>0</v>
      </c>
    </row>
    <row r="117" spans="2:14">
      <c r="B117" s="1736">
        <v>14</v>
      </c>
      <c r="C117" s="2147">
        <v>0</v>
      </c>
      <c r="D117" s="1729" t="s">
        <v>661</v>
      </c>
      <c r="E117" s="1729" t="s">
        <v>88</v>
      </c>
      <c r="F117" s="2118"/>
      <c r="G117" s="2118"/>
      <c r="H117" s="3304"/>
      <c r="I117" s="3304"/>
      <c r="J117" s="3304"/>
      <c r="K117" s="3304"/>
      <c r="L117" s="3304"/>
      <c r="M117" s="3304"/>
      <c r="N117" s="1731">
        <f t="shared" si="5"/>
        <v>0</v>
      </c>
    </row>
    <row r="118" spans="2:14">
      <c r="B118" s="1732"/>
      <c r="C118" s="1733"/>
      <c r="D118" s="1729" t="s">
        <v>660</v>
      </c>
      <c r="E118" s="1729" t="s">
        <v>88</v>
      </c>
      <c r="F118" s="2118"/>
      <c r="G118" s="2118"/>
      <c r="H118" s="3304"/>
      <c r="I118" s="3304"/>
      <c r="J118" s="3304"/>
      <c r="K118" s="3304"/>
      <c r="L118" s="3304"/>
      <c r="M118" s="3304"/>
      <c r="N118" s="1731">
        <f t="shared" si="5"/>
        <v>0</v>
      </c>
    </row>
    <row r="119" spans="2:14">
      <c r="B119" s="1732"/>
      <c r="C119" s="1733"/>
      <c r="D119" s="2118" t="s">
        <v>97</v>
      </c>
      <c r="E119" s="1729" t="s">
        <v>88</v>
      </c>
      <c r="F119" s="2118"/>
      <c r="G119" s="2118"/>
      <c r="H119" s="3304"/>
      <c r="I119" s="3304"/>
      <c r="J119" s="3304"/>
      <c r="K119" s="3304"/>
      <c r="L119" s="3304"/>
      <c r="M119" s="3304"/>
      <c r="N119" s="1731">
        <f t="shared" si="5"/>
        <v>0</v>
      </c>
    </row>
    <row r="120" spans="2:14">
      <c r="B120" s="1734"/>
      <c r="C120" s="1735"/>
      <c r="D120" s="2217" t="s">
        <v>2171</v>
      </c>
      <c r="E120" s="2217" t="s">
        <v>88</v>
      </c>
      <c r="F120" s="2218">
        <f>SUM(F117:F119)</f>
        <v>0</v>
      </c>
      <c r="G120" s="2218">
        <f t="shared" ref="G120:M120" si="20">SUM(G117:G119)</f>
        <v>0</v>
      </c>
      <c r="H120" s="2218">
        <f t="shared" si="20"/>
        <v>0</v>
      </c>
      <c r="I120" s="2218">
        <f t="shared" si="20"/>
        <v>0</v>
      </c>
      <c r="J120" s="2218">
        <f t="shared" si="20"/>
        <v>0</v>
      </c>
      <c r="K120" s="2218">
        <f t="shared" si="20"/>
        <v>0</v>
      </c>
      <c r="L120" s="2218">
        <f t="shared" si="20"/>
        <v>0</v>
      </c>
      <c r="M120" s="2218">
        <f t="shared" si="20"/>
        <v>0</v>
      </c>
      <c r="N120" s="2219">
        <f t="shared" si="5"/>
        <v>0</v>
      </c>
    </row>
    <row r="121" spans="2:14">
      <c r="B121" s="1736">
        <v>15</v>
      </c>
      <c r="C121" s="2147">
        <v>0</v>
      </c>
      <c r="D121" s="1729" t="s">
        <v>661</v>
      </c>
      <c r="E121" s="1729" t="s">
        <v>88</v>
      </c>
      <c r="F121" s="2118"/>
      <c r="G121" s="2118"/>
      <c r="H121" s="3304"/>
      <c r="I121" s="3304"/>
      <c r="J121" s="3304"/>
      <c r="K121" s="3304"/>
      <c r="L121" s="3304"/>
      <c r="M121" s="3304"/>
      <c r="N121" s="1731">
        <f t="shared" si="5"/>
        <v>0</v>
      </c>
    </row>
    <row r="122" spans="2:14">
      <c r="B122" s="1732"/>
      <c r="C122" s="1733"/>
      <c r="D122" s="1729" t="s">
        <v>660</v>
      </c>
      <c r="E122" s="1729" t="s">
        <v>88</v>
      </c>
      <c r="F122" s="2118"/>
      <c r="G122" s="2118"/>
      <c r="H122" s="3304"/>
      <c r="I122" s="3304"/>
      <c r="J122" s="3304"/>
      <c r="K122" s="3304"/>
      <c r="L122" s="3304"/>
      <c r="M122" s="3304"/>
      <c r="N122" s="1731">
        <f t="shared" si="5"/>
        <v>0</v>
      </c>
    </row>
    <row r="123" spans="2:14">
      <c r="B123" s="1732"/>
      <c r="C123" s="1733"/>
      <c r="D123" s="2118" t="s">
        <v>97</v>
      </c>
      <c r="E123" s="1729" t="s">
        <v>88</v>
      </c>
      <c r="F123" s="2118"/>
      <c r="G123" s="2118"/>
      <c r="H123" s="3304"/>
      <c r="I123" s="3304"/>
      <c r="J123" s="3304"/>
      <c r="K123" s="3304"/>
      <c r="L123" s="3304"/>
      <c r="M123" s="3304"/>
      <c r="N123" s="1731">
        <f t="shared" si="5"/>
        <v>0</v>
      </c>
    </row>
    <row r="124" spans="2:14">
      <c r="B124" s="1734"/>
      <c r="C124" s="1735"/>
      <c r="D124" s="2217" t="s">
        <v>2171</v>
      </c>
      <c r="E124" s="2217" t="s">
        <v>88</v>
      </c>
      <c r="F124" s="2218">
        <f>SUM(F121:F123)</f>
        <v>0</v>
      </c>
      <c r="G124" s="2218">
        <f t="shared" ref="G124:M124" si="21">SUM(G121:G123)</f>
        <v>0</v>
      </c>
      <c r="H124" s="2218">
        <f t="shared" si="21"/>
        <v>0</v>
      </c>
      <c r="I124" s="2218">
        <f t="shared" si="21"/>
        <v>0</v>
      </c>
      <c r="J124" s="2218">
        <f t="shared" si="21"/>
        <v>0</v>
      </c>
      <c r="K124" s="2218">
        <f t="shared" si="21"/>
        <v>0</v>
      </c>
      <c r="L124" s="2218">
        <f t="shared" si="21"/>
        <v>0</v>
      </c>
      <c r="M124" s="2218">
        <f t="shared" si="21"/>
        <v>0</v>
      </c>
      <c r="N124" s="2219">
        <f t="shared" si="5"/>
        <v>0</v>
      </c>
    </row>
    <row r="125" spans="2:14">
      <c r="B125" s="1736">
        <v>16</v>
      </c>
      <c r="C125" s="2147">
        <v>0</v>
      </c>
      <c r="D125" s="1729" t="s">
        <v>661</v>
      </c>
      <c r="E125" s="1729" t="s">
        <v>88</v>
      </c>
      <c r="F125" s="2118"/>
      <c r="G125" s="2118"/>
      <c r="H125" s="3304"/>
      <c r="I125" s="3304"/>
      <c r="J125" s="3304"/>
      <c r="K125" s="3304"/>
      <c r="L125" s="3304"/>
      <c r="M125" s="3304"/>
      <c r="N125" s="1731">
        <f t="shared" si="5"/>
        <v>0</v>
      </c>
    </row>
    <row r="126" spans="2:14">
      <c r="B126" s="1732"/>
      <c r="C126" s="1733"/>
      <c r="D126" s="1729" t="s">
        <v>660</v>
      </c>
      <c r="E126" s="1729" t="s">
        <v>88</v>
      </c>
      <c r="F126" s="2118"/>
      <c r="G126" s="2118"/>
      <c r="H126" s="3304"/>
      <c r="I126" s="3304"/>
      <c r="J126" s="3304"/>
      <c r="K126" s="3304"/>
      <c r="L126" s="3304"/>
      <c r="M126" s="3304"/>
      <c r="N126" s="1731">
        <f t="shared" ref="N126:N189" si="22">SUM(F126:M126)</f>
        <v>0</v>
      </c>
    </row>
    <row r="127" spans="2:14">
      <c r="B127" s="1732"/>
      <c r="C127" s="1733"/>
      <c r="D127" s="2118" t="s">
        <v>97</v>
      </c>
      <c r="E127" s="1729" t="s">
        <v>88</v>
      </c>
      <c r="F127" s="2118"/>
      <c r="G127" s="2118"/>
      <c r="H127" s="3304"/>
      <c r="I127" s="3304"/>
      <c r="J127" s="3304"/>
      <c r="K127" s="3304"/>
      <c r="L127" s="3304"/>
      <c r="M127" s="3304"/>
      <c r="N127" s="1731">
        <f t="shared" si="22"/>
        <v>0</v>
      </c>
    </row>
    <row r="128" spans="2:14">
      <c r="B128" s="1734"/>
      <c r="C128" s="1735"/>
      <c r="D128" s="2217" t="s">
        <v>2171</v>
      </c>
      <c r="E128" s="2217" t="s">
        <v>88</v>
      </c>
      <c r="F128" s="2218">
        <f>SUM(F125:F127)</f>
        <v>0</v>
      </c>
      <c r="G128" s="2218">
        <f t="shared" ref="G128:M128" si="23">SUM(G125:G127)</f>
        <v>0</v>
      </c>
      <c r="H128" s="2218">
        <f t="shared" si="23"/>
        <v>0</v>
      </c>
      <c r="I128" s="2218">
        <f t="shared" si="23"/>
        <v>0</v>
      </c>
      <c r="J128" s="2218">
        <f t="shared" si="23"/>
        <v>0</v>
      </c>
      <c r="K128" s="2218">
        <f t="shared" si="23"/>
        <v>0</v>
      </c>
      <c r="L128" s="2218">
        <f t="shared" si="23"/>
        <v>0</v>
      </c>
      <c r="M128" s="2218">
        <f t="shared" si="23"/>
        <v>0</v>
      </c>
      <c r="N128" s="2219">
        <f t="shared" si="22"/>
        <v>0</v>
      </c>
    </row>
    <row r="129" spans="2:14">
      <c r="B129" s="1736">
        <v>17</v>
      </c>
      <c r="C129" s="2147">
        <v>0</v>
      </c>
      <c r="D129" s="1729" t="s">
        <v>661</v>
      </c>
      <c r="E129" s="1729" t="s">
        <v>88</v>
      </c>
      <c r="F129" s="2118"/>
      <c r="G129" s="2118"/>
      <c r="H129" s="3304"/>
      <c r="I129" s="3304"/>
      <c r="J129" s="3304"/>
      <c r="K129" s="3304"/>
      <c r="L129" s="3304"/>
      <c r="M129" s="3304"/>
      <c r="N129" s="1731">
        <f t="shared" si="22"/>
        <v>0</v>
      </c>
    </row>
    <row r="130" spans="2:14">
      <c r="B130" s="1732"/>
      <c r="C130" s="1733"/>
      <c r="D130" s="1729" t="s">
        <v>660</v>
      </c>
      <c r="E130" s="1729" t="s">
        <v>88</v>
      </c>
      <c r="F130" s="2118"/>
      <c r="G130" s="2118"/>
      <c r="H130" s="3304"/>
      <c r="I130" s="3304"/>
      <c r="J130" s="3304"/>
      <c r="K130" s="3304"/>
      <c r="L130" s="3304"/>
      <c r="M130" s="3304"/>
      <c r="N130" s="1731">
        <f t="shared" si="22"/>
        <v>0</v>
      </c>
    </row>
    <row r="131" spans="2:14">
      <c r="B131" s="1732"/>
      <c r="C131" s="1733"/>
      <c r="D131" s="2118" t="s">
        <v>97</v>
      </c>
      <c r="E131" s="1729" t="s">
        <v>88</v>
      </c>
      <c r="F131" s="2118"/>
      <c r="G131" s="2118"/>
      <c r="H131" s="3304"/>
      <c r="I131" s="3304"/>
      <c r="J131" s="3304"/>
      <c r="K131" s="3304"/>
      <c r="L131" s="3304"/>
      <c r="M131" s="3304"/>
      <c r="N131" s="1731">
        <f t="shared" si="22"/>
        <v>0</v>
      </c>
    </row>
    <row r="132" spans="2:14">
      <c r="B132" s="1734"/>
      <c r="C132" s="1735"/>
      <c r="D132" s="2217" t="s">
        <v>2171</v>
      </c>
      <c r="E132" s="2217" t="s">
        <v>88</v>
      </c>
      <c r="F132" s="2218">
        <f>SUM(F129:F131)</f>
        <v>0</v>
      </c>
      <c r="G132" s="2218">
        <f t="shared" ref="G132:M132" si="24">SUM(G129:G131)</f>
        <v>0</v>
      </c>
      <c r="H132" s="2218">
        <f t="shared" si="24"/>
        <v>0</v>
      </c>
      <c r="I132" s="2218">
        <f t="shared" si="24"/>
        <v>0</v>
      </c>
      <c r="J132" s="2218">
        <f t="shared" si="24"/>
        <v>0</v>
      </c>
      <c r="K132" s="2218">
        <f t="shared" si="24"/>
        <v>0</v>
      </c>
      <c r="L132" s="2218">
        <f t="shared" si="24"/>
        <v>0</v>
      </c>
      <c r="M132" s="2218">
        <f t="shared" si="24"/>
        <v>0</v>
      </c>
      <c r="N132" s="2219">
        <f t="shared" si="22"/>
        <v>0</v>
      </c>
    </row>
    <row r="133" spans="2:14">
      <c r="B133" s="1736">
        <v>18</v>
      </c>
      <c r="C133" s="2147">
        <v>0</v>
      </c>
      <c r="D133" s="1729" t="s">
        <v>661</v>
      </c>
      <c r="E133" s="1729" t="s">
        <v>88</v>
      </c>
      <c r="F133" s="2118"/>
      <c r="G133" s="2118"/>
      <c r="H133" s="3304"/>
      <c r="I133" s="3304"/>
      <c r="J133" s="3304"/>
      <c r="K133" s="3304"/>
      <c r="L133" s="3304"/>
      <c r="M133" s="3304"/>
      <c r="N133" s="1731">
        <f t="shared" si="22"/>
        <v>0</v>
      </c>
    </row>
    <row r="134" spans="2:14">
      <c r="B134" s="1732"/>
      <c r="C134" s="1733"/>
      <c r="D134" s="1729" t="s">
        <v>660</v>
      </c>
      <c r="E134" s="1729" t="s">
        <v>88</v>
      </c>
      <c r="F134" s="2118"/>
      <c r="G134" s="2118"/>
      <c r="H134" s="3304"/>
      <c r="I134" s="3304"/>
      <c r="J134" s="3304"/>
      <c r="K134" s="3304"/>
      <c r="L134" s="3304"/>
      <c r="M134" s="3304"/>
      <c r="N134" s="1731">
        <f t="shared" si="22"/>
        <v>0</v>
      </c>
    </row>
    <row r="135" spans="2:14">
      <c r="B135" s="1732"/>
      <c r="C135" s="1733"/>
      <c r="D135" s="2118" t="s">
        <v>97</v>
      </c>
      <c r="E135" s="1729" t="s">
        <v>88</v>
      </c>
      <c r="F135" s="2118"/>
      <c r="G135" s="2118"/>
      <c r="H135" s="3304"/>
      <c r="I135" s="3304"/>
      <c r="J135" s="3304"/>
      <c r="K135" s="3304"/>
      <c r="L135" s="3304"/>
      <c r="M135" s="3304"/>
      <c r="N135" s="1731">
        <f t="shared" si="22"/>
        <v>0</v>
      </c>
    </row>
    <row r="136" spans="2:14">
      <c r="B136" s="1734"/>
      <c r="C136" s="1735"/>
      <c r="D136" s="2217" t="s">
        <v>2171</v>
      </c>
      <c r="E136" s="2217" t="s">
        <v>88</v>
      </c>
      <c r="F136" s="2218">
        <f>SUM(F133:F135)</f>
        <v>0</v>
      </c>
      <c r="G136" s="2218">
        <f t="shared" ref="G136:M136" si="25">SUM(G133:G135)</f>
        <v>0</v>
      </c>
      <c r="H136" s="2218">
        <f t="shared" si="25"/>
        <v>0</v>
      </c>
      <c r="I136" s="2218">
        <f t="shared" si="25"/>
        <v>0</v>
      </c>
      <c r="J136" s="2218">
        <f t="shared" si="25"/>
        <v>0</v>
      </c>
      <c r="K136" s="2218">
        <f t="shared" si="25"/>
        <v>0</v>
      </c>
      <c r="L136" s="2218">
        <f t="shared" si="25"/>
        <v>0</v>
      </c>
      <c r="M136" s="2218">
        <f t="shared" si="25"/>
        <v>0</v>
      </c>
      <c r="N136" s="2219">
        <f t="shared" si="22"/>
        <v>0</v>
      </c>
    </row>
    <row r="137" spans="2:14">
      <c r="B137" s="1736">
        <v>19</v>
      </c>
      <c r="C137" s="2147">
        <v>0</v>
      </c>
      <c r="D137" s="1729" t="s">
        <v>661</v>
      </c>
      <c r="E137" s="1729" t="s">
        <v>88</v>
      </c>
      <c r="F137" s="2118"/>
      <c r="G137" s="2118"/>
      <c r="H137" s="3304"/>
      <c r="I137" s="3304"/>
      <c r="J137" s="3304"/>
      <c r="K137" s="3304"/>
      <c r="L137" s="3304"/>
      <c r="M137" s="3304"/>
      <c r="N137" s="1731">
        <f t="shared" si="22"/>
        <v>0</v>
      </c>
    </row>
    <row r="138" spans="2:14">
      <c r="B138" s="1732"/>
      <c r="C138" s="1733"/>
      <c r="D138" s="1729" t="s">
        <v>660</v>
      </c>
      <c r="E138" s="1729" t="s">
        <v>88</v>
      </c>
      <c r="F138" s="2118"/>
      <c r="G138" s="2118"/>
      <c r="H138" s="3304"/>
      <c r="I138" s="3304"/>
      <c r="J138" s="3304"/>
      <c r="K138" s="3304"/>
      <c r="L138" s="3304"/>
      <c r="M138" s="3304"/>
      <c r="N138" s="1731">
        <f t="shared" si="22"/>
        <v>0</v>
      </c>
    </row>
    <row r="139" spans="2:14">
      <c r="B139" s="1732"/>
      <c r="C139" s="1733"/>
      <c r="D139" s="2118" t="s">
        <v>97</v>
      </c>
      <c r="E139" s="1729" t="s">
        <v>88</v>
      </c>
      <c r="F139" s="2118"/>
      <c r="G139" s="2118"/>
      <c r="H139" s="3304"/>
      <c r="I139" s="3304"/>
      <c r="J139" s="3304"/>
      <c r="K139" s="3304"/>
      <c r="L139" s="3304"/>
      <c r="M139" s="3304"/>
      <c r="N139" s="1731">
        <f t="shared" si="22"/>
        <v>0</v>
      </c>
    </row>
    <row r="140" spans="2:14">
      <c r="B140" s="1734"/>
      <c r="C140" s="1735"/>
      <c r="D140" s="2217" t="s">
        <v>2171</v>
      </c>
      <c r="E140" s="2217" t="s">
        <v>88</v>
      </c>
      <c r="F140" s="2218">
        <f>SUM(F137:F139)</f>
        <v>0</v>
      </c>
      <c r="G140" s="2218">
        <f t="shared" ref="G140:M140" si="26">SUM(G137:G139)</f>
        <v>0</v>
      </c>
      <c r="H140" s="2218">
        <f t="shared" si="26"/>
        <v>0</v>
      </c>
      <c r="I140" s="2218">
        <f t="shared" si="26"/>
        <v>0</v>
      </c>
      <c r="J140" s="2218">
        <f t="shared" si="26"/>
        <v>0</v>
      </c>
      <c r="K140" s="2218">
        <f t="shared" si="26"/>
        <v>0</v>
      </c>
      <c r="L140" s="2218">
        <f t="shared" si="26"/>
        <v>0</v>
      </c>
      <c r="M140" s="2218">
        <f t="shared" si="26"/>
        <v>0</v>
      </c>
      <c r="N140" s="2219">
        <f t="shared" si="22"/>
        <v>0</v>
      </c>
    </row>
    <row r="141" spans="2:14">
      <c r="B141" s="1736">
        <v>20</v>
      </c>
      <c r="C141" s="2147">
        <v>0</v>
      </c>
      <c r="D141" s="1729" t="s">
        <v>661</v>
      </c>
      <c r="E141" s="1729" t="s">
        <v>88</v>
      </c>
      <c r="F141" s="2118"/>
      <c r="G141" s="2118"/>
      <c r="H141" s="3304"/>
      <c r="I141" s="3304"/>
      <c r="J141" s="3304"/>
      <c r="K141" s="3304"/>
      <c r="L141" s="3304"/>
      <c r="M141" s="3304"/>
      <c r="N141" s="1731">
        <f t="shared" si="22"/>
        <v>0</v>
      </c>
    </row>
    <row r="142" spans="2:14">
      <c r="B142" s="1732"/>
      <c r="C142" s="1733"/>
      <c r="D142" s="1729" t="s">
        <v>660</v>
      </c>
      <c r="E142" s="1729" t="s">
        <v>88</v>
      </c>
      <c r="F142" s="2118"/>
      <c r="G142" s="2118"/>
      <c r="H142" s="3304"/>
      <c r="I142" s="3304"/>
      <c r="J142" s="3304"/>
      <c r="K142" s="3304"/>
      <c r="L142" s="3304"/>
      <c r="M142" s="3304"/>
      <c r="N142" s="1731">
        <f t="shared" si="22"/>
        <v>0</v>
      </c>
    </row>
    <row r="143" spans="2:14">
      <c r="B143" s="1732"/>
      <c r="C143" s="1733"/>
      <c r="D143" s="2118" t="s">
        <v>97</v>
      </c>
      <c r="E143" s="1729" t="s">
        <v>88</v>
      </c>
      <c r="F143" s="2118"/>
      <c r="G143" s="2118"/>
      <c r="H143" s="3304"/>
      <c r="I143" s="3304"/>
      <c r="J143" s="3304"/>
      <c r="K143" s="3304"/>
      <c r="L143" s="3304"/>
      <c r="M143" s="3304"/>
      <c r="N143" s="1731">
        <f t="shared" si="22"/>
        <v>0</v>
      </c>
    </row>
    <row r="144" spans="2:14">
      <c r="B144" s="1734"/>
      <c r="C144" s="1735"/>
      <c r="D144" s="2217" t="s">
        <v>2171</v>
      </c>
      <c r="E144" s="2217" t="s">
        <v>88</v>
      </c>
      <c r="F144" s="2218">
        <f>SUM(F141:F143)</f>
        <v>0</v>
      </c>
      <c r="G144" s="2218">
        <f t="shared" ref="G144:M144" si="27">SUM(G141:G143)</f>
        <v>0</v>
      </c>
      <c r="H144" s="2218">
        <f t="shared" si="27"/>
        <v>0</v>
      </c>
      <c r="I144" s="2218">
        <f t="shared" si="27"/>
        <v>0</v>
      </c>
      <c r="J144" s="2218">
        <f t="shared" si="27"/>
        <v>0</v>
      </c>
      <c r="K144" s="2218">
        <f t="shared" si="27"/>
        <v>0</v>
      </c>
      <c r="L144" s="2218">
        <f t="shared" si="27"/>
        <v>0</v>
      </c>
      <c r="M144" s="2218">
        <f t="shared" si="27"/>
        <v>0</v>
      </c>
      <c r="N144" s="2219">
        <f t="shared" si="22"/>
        <v>0</v>
      </c>
    </row>
    <row r="145" spans="2:14">
      <c r="B145" s="1736">
        <v>21</v>
      </c>
      <c r="C145" s="2147">
        <v>0</v>
      </c>
      <c r="D145" s="1729" t="s">
        <v>661</v>
      </c>
      <c r="E145" s="1729" t="s">
        <v>88</v>
      </c>
      <c r="F145" s="2118"/>
      <c r="G145" s="2118"/>
      <c r="H145" s="3304"/>
      <c r="I145" s="3304"/>
      <c r="J145" s="3304"/>
      <c r="K145" s="3304"/>
      <c r="L145" s="3304"/>
      <c r="M145" s="3304"/>
      <c r="N145" s="1731">
        <f t="shared" si="22"/>
        <v>0</v>
      </c>
    </row>
    <row r="146" spans="2:14">
      <c r="B146" s="1732"/>
      <c r="C146" s="1733"/>
      <c r="D146" s="1729" t="s">
        <v>660</v>
      </c>
      <c r="E146" s="1729" t="s">
        <v>88</v>
      </c>
      <c r="F146" s="2118"/>
      <c r="G146" s="2118"/>
      <c r="H146" s="3304"/>
      <c r="I146" s="3304"/>
      <c r="J146" s="3304"/>
      <c r="K146" s="3304"/>
      <c r="L146" s="3304"/>
      <c r="M146" s="3304"/>
      <c r="N146" s="1731">
        <f t="shared" si="22"/>
        <v>0</v>
      </c>
    </row>
    <row r="147" spans="2:14">
      <c r="B147" s="1732"/>
      <c r="C147" s="1733"/>
      <c r="D147" s="2118" t="s">
        <v>97</v>
      </c>
      <c r="E147" s="1729" t="s">
        <v>88</v>
      </c>
      <c r="F147" s="2118"/>
      <c r="G147" s="2118"/>
      <c r="H147" s="3304"/>
      <c r="I147" s="3304"/>
      <c r="J147" s="3304"/>
      <c r="K147" s="3304"/>
      <c r="L147" s="3304"/>
      <c r="M147" s="3304"/>
      <c r="N147" s="1731">
        <f t="shared" si="22"/>
        <v>0</v>
      </c>
    </row>
    <row r="148" spans="2:14">
      <c r="B148" s="1734"/>
      <c r="C148" s="1735"/>
      <c r="D148" s="2217" t="s">
        <v>2171</v>
      </c>
      <c r="E148" s="2217" t="s">
        <v>88</v>
      </c>
      <c r="F148" s="2218">
        <f>SUM(F145:F147)</f>
        <v>0</v>
      </c>
      <c r="G148" s="2218">
        <f t="shared" ref="G148:M148" si="28">SUM(G145:G147)</f>
        <v>0</v>
      </c>
      <c r="H148" s="2218">
        <f t="shared" si="28"/>
        <v>0</v>
      </c>
      <c r="I148" s="2218">
        <f t="shared" si="28"/>
        <v>0</v>
      </c>
      <c r="J148" s="2218">
        <f t="shared" si="28"/>
        <v>0</v>
      </c>
      <c r="K148" s="2218">
        <f t="shared" si="28"/>
        <v>0</v>
      </c>
      <c r="L148" s="2218">
        <f t="shared" si="28"/>
        <v>0</v>
      </c>
      <c r="M148" s="2218">
        <f t="shared" si="28"/>
        <v>0</v>
      </c>
      <c r="N148" s="2219">
        <f t="shared" si="22"/>
        <v>0</v>
      </c>
    </row>
    <row r="149" spans="2:14">
      <c r="B149" s="1736">
        <v>22</v>
      </c>
      <c r="C149" s="2147">
        <v>0</v>
      </c>
      <c r="D149" s="1729" t="s">
        <v>661</v>
      </c>
      <c r="E149" s="1729" t="s">
        <v>88</v>
      </c>
      <c r="F149" s="2118"/>
      <c r="G149" s="2118"/>
      <c r="H149" s="3304"/>
      <c r="I149" s="3304"/>
      <c r="J149" s="3304"/>
      <c r="K149" s="3304"/>
      <c r="L149" s="3304"/>
      <c r="M149" s="3304"/>
      <c r="N149" s="1731">
        <f t="shared" si="22"/>
        <v>0</v>
      </c>
    </row>
    <row r="150" spans="2:14">
      <c r="B150" s="1732"/>
      <c r="C150" s="1733"/>
      <c r="D150" s="1729" t="s">
        <v>660</v>
      </c>
      <c r="E150" s="1729" t="s">
        <v>88</v>
      </c>
      <c r="F150" s="2118"/>
      <c r="G150" s="2118"/>
      <c r="H150" s="3304"/>
      <c r="I150" s="3304"/>
      <c r="J150" s="3304"/>
      <c r="K150" s="3304"/>
      <c r="L150" s="3304"/>
      <c r="M150" s="3304"/>
      <c r="N150" s="1731">
        <f t="shared" si="22"/>
        <v>0</v>
      </c>
    </row>
    <row r="151" spans="2:14">
      <c r="B151" s="1732"/>
      <c r="C151" s="1733"/>
      <c r="D151" s="2118" t="s">
        <v>97</v>
      </c>
      <c r="E151" s="1729" t="s">
        <v>88</v>
      </c>
      <c r="F151" s="2118"/>
      <c r="G151" s="2118"/>
      <c r="H151" s="3304"/>
      <c r="I151" s="3304"/>
      <c r="J151" s="3304"/>
      <c r="K151" s="3304"/>
      <c r="L151" s="3304"/>
      <c r="M151" s="3304"/>
      <c r="N151" s="1731">
        <f t="shared" si="22"/>
        <v>0</v>
      </c>
    </row>
    <row r="152" spans="2:14">
      <c r="B152" s="1734"/>
      <c r="C152" s="1735"/>
      <c r="D152" s="2217" t="s">
        <v>2171</v>
      </c>
      <c r="E152" s="2217" t="s">
        <v>88</v>
      </c>
      <c r="F152" s="2218">
        <f>SUM(F149:F151)</f>
        <v>0</v>
      </c>
      <c r="G152" s="2218">
        <f t="shared" ref="G152:M152" si="29">SUM(G149:G151)</f>
        <v>0</v>
      </c>
      <c r="H152" s="2218">
        <f t="shared" si="29"/>
        <v>0</v>
      </c>
      <c r="I152" s="2218">
        <f t="shared" si="29"/>
        <v>0</v>
      </c>
      <c r="J152" s="2218">
        <f t="shared" si="29"/>
        <v>0</v>
      </c>
      <c r="K152" s="2218">
        <f t="shared" si="29"/>
        <v>0</v>
      </c>
      <c r="L152" s="2218">
        <f t="shared" si="29"/>
        <v>0</v>
      </c>
      <c r="M152" s="2218">
        <f t="shared" si="29"/>
        <v>0</v>
      </c>
      <c r="N152" s="2219">
        <f t="shared" si="22"/>
        <v>0</v>
      </c>
    </row>
    <row r="153" spans="2:14">
      <c r="B153" s="1736">
        <v>23</v>
      </c>
      <c r="C153" s="2147">
        <v>0</v>
      </c>
      <c r="D153" s="1729" t="s">
        <v>661</v>
      </c>
      <c r="E153" s="1729" t="s">
        <v>88</v>
      </c>
      <c r="F153" s="2118"/>
      <c r="G153" s="2118"/>
      <c r="H153" s="3304"/>
      <c r="I153" s="3304"/>
      <c r="J153" s="3304"/>
      <c r="K153" s="3304"/>
      <c r="L153" s="3304"/>
      <c r="M153" s="3304"/>
      <c r="N153" s="1731">
        <f t="shared" si="22"/>
        <v>0</v>
      </c>
    </row>
    <row r="154" spans="2:14">
      <c r="B154" s="1732"/>
      <c r="C154" s="1733"/>
      <c r="D154" s="1729" t="s">
        <v>660</v>
      </c>
      <c r="E154" s="1729" t="s">
        <v>88</v>
      </c>
      <c r="F154" s="2118"/>
      <c r="G154" s="2118"/>
      <c r="H154" s="3304"/>
      <c r="I154" s="3304"/>
      <c r="J154" s="3304"/>
      <c r="K154" s="3304"/>
      <c r="L154" s="3304"/>
      <c r="M154" s="3304"/>
      <c r="N154" s="1731">
        <f t="shared" si="22"/>
        <v>0</v>
      </c>
    </row>
    <row r="155" spans="2:14">
      <c r="B155" s="1732"/>
      <c r="C155" s="1733"/>
      <c r="D155" s="2118" t="s">
        <v>97</v>
      </c>
      <c r="E155" s="1729" t="s">
        <v>88</v>
      </c>
      <c r="F155" s="2118"/>
      <c r="G155" s="2118"/>
      <c r="H155" s="3304"/>
      <c r="I155" s="3304"/>
      <c r="J155" s="3304"/>
      <c r="K155" s="3304"/>
      <c r="L155" s="3304"/>
      <c r="M155" s="3304"/>
      <c r="N155" s="1731">
        <f t="shared" si="22"/>
        <v>0</v>
      </c>
    </row>
    <row r="156" spans="2:14">
      <c r="B156" s="1734"/>
      <c r="C156" s="1735"/>
      <c r="D156" s="2217" t="s">
        <v>2171</v>
      </c>
      <c r="E156" s="2217" t="s">
        <v>88</v>
      </c>
      <c r="F156" s="2218">
        <f>SUM(F153:F155)</f>
        <v>0</v>
      </c>
      <c r="G156" s="2218">
        <f t="shared" ref="G156:M156" si="30">SUM(G153:G155)</f>
        <v>0</v>
      </c>
      <c r="H156" s="2218">
        <f t="shared" si="30"/>
        <v>0</v>
      </c>
      <c r="I156" s="2218">
        <f t="shared" si="30"/>
        <v>0</v>
      </c>
      <c r="J156" s="2218">
        <f t="shared" si="30"/>
        <v>0</v>
      </c>
      <c r="K156" s="2218">
        <f t="shared" si="30"/>
        <v>0</v>
      </c>
      <c r="L156" s="2218">
        <f t="shared" si="30"/>
        <v>0</v>
      </c>
      <c r="M156" s="2218">
        <f t="shared" si="30"/>
        <v>0</v>
      </c>
      <c r="N156" s="2219">
        <f t="shared" si="22"/>
        <v>0</v>
      </c>
    </row>
    <row r="157" spans="2:14">
      <c r="B157" s="1736">
        <v>24</v>
      </c>
      <c r="C157" s="2147">
        <v>0</v>
      </c>
      <c r="D157" s="1729" t="s">
        <v>661</v>
      </c>
      <c r="E157" s="1729" t="s">
        <v>88</v>
      </c>
      <c r="F157" s="2118"/>
      <c r="G157" s="2118"/>
      <c r="H157" s="3304"/>
      <c r="I157" s="3304"/>
      <c r="J157" s="3304"/>
      <c r="K157" s="3304"/>
      <c r="L157" s="3304"/>
      <c r="M157" s="3304"/>
      <c r="N157" s="1731">
        <f t="shared" si="22"/>
        <v>0</v>
      </c>
    </row>
    <row r="158" spans="2:14">
      <c r="B158" s="1732"/>
      <c r="C158" s="1733"/>
      <c r="D158" s="1729" t="s">
        <v>660</v>
      </c>
      <c r="E158" s="1729" t="s">
        <v>88</v>
      </c>
      <c r="F158" s="2118"/>
      <c r="G158" s="2118"/>
      <c r="H158" s="3304"/>
      <c r="I158" s="3304"/>
      <c r="J158" s="3304"/>
      <c r="K158" s="3304"/>
      <c r="L158" s="3304"/>
      <c r="M158" s="3304"/>
      <c r="N158" s="1731">
        <f t="shared" si="22"/>
        <v>0</v>
      </c>
    </row>
    <row r="159" spans="2:14">
      <c r="B159" s="1732"/>
      <c r="C159" s="1733"/>
      <c r="D159" s="2118" t="s">
        <v>97</v>
      </c>
      <c r="E159" s="1729" t="s">
        <v>88</v>
      </c>
      <c r="F159" s="2118"/>
      <c r="G159" s="2118"/>
      <c r="H159" s="3304"/>
      <c r="I159" s="3304"/>
      <c r="J159" s="3304"/>
      <c r="K159" s="3304"/>
      <c r="L159" s="3304"/>
      <c r="M159" s="3304"/>
      <c r="N159" s="1731">
        <f t="shared" si="22"/>
        <v>0</v>
      </c>
    </row>
    <row r="160" spans="2:14">
      <c r="B160" s="1734"/>
      <c r="C160" s="1735"/>
      <c r="D160" s="2217" t="s">
        <v>2171</v>
      </c>
      <c r="E160" s="2217" t="s">
        <v>88</v>
      </c>
      <c r="F160" s="2218">
        <f>SUM(F157:F159)</f>
        <v>0</v>
      </c>
      <c r="G160" s="2218">
        <f t="shared" ref="G160:M160" si="31">SUM(G157:G159)</f>
        <v>0</v>
      </c>
      <c r="H160" s="2218">
        <f t="shared" si="31"/>
        <v>0</v>
      </c>
      <c r="I160" s="2218">
        <f t="shared" si="31"/>
        <v>0</v>
      </c>
      <c r="J160" s="2218">
        <f t="shared" si="31"/>
        <v>0</v>
      </c>
      <c r="K160" s="2218">
        <f t="shared" si="31"/>
        <v>0</v>
      </c>
      <c r="L160" s="2218">
        <f t="shared" si="31"/>
        <v>0</v>
      </c>
      <c r="M160" s="2218">
        <f t="shared" si="31"/>
        <v>0</v>
      </c>
      <c r="N160" s="2219">
        <f t="shared" si="22"/>
        <v>0</v>
      </c>
    </row>
    <row r="161" spans="2:14">
      <c r="B161" s="1736">
        <v>25</v>
      </c>
      <c r="C161" s="2147">
        <v>0</v>
      </c>
      <c r="D161" s="1729" t="s">
        <v>661</v>
      </c>
      <c r="E161" s="1729" t="s">
        <v>88</v>
      </c>
      <c r="F161" s="2118"/>
      <c r="G161" s="2118"/>
      <c r="H161" s="3304"/>
      <c r="I161" s="3304"/>
      <c r="J161" s="3304"/>
      <c r="K161" s="3304"/>
      <c r="L161" s="3304"/>
      <c r="M161" s="3304"/>
      <c r="N161" s="1731">
        <f t="shared" si="22"/>
        <v>0</v>
      </c>
    </row>
    <row r="162" spans="2:14">
      <c r="B162" s="1732"/>
      <c r="C162" s="1733"/>
      <c r="D162" s="1729" t="s">
        <v>660</v>
      </c>
      <c r="E162" s="1729" t="s">
        <v>88</v>
      </c>
      <c r="F162" s="2118"/>
      <c r="G162" s="2118"/>
      <c r="H162" s="3304"/>
      <c r="I162" s="3304"/>
      <c r="J162" s="3304"/>
      <c r="K162" s="3304"/>
      <c r="L162" s="3304"/>
      <c r="M162" s="3304"/>
      <c r="N162" s="1731">
        <f t="shared" si="22"/>
        <v>0</v>
      </c>
    </row>
    <row r="163" spans="2:14">
      <c r="B163" s="1732"/>
      <c r="C163" s="1733"/>
      <c r="D163" s="2118" t="s">
        <v>97</v>
      </c>
      <c r="E163" s="1729" t="s">
        <v>88</v>
      </c>
      <c r="F163" s="2118"/>
      <c r="G163" s="2118"/>
      <c r="H163" s="3304"/>
      <c r="I163" s="3304"/>
      <c r="J163" s="3304"/>
      <c r="K163" s="3304"/>
      <c r="L163" s="3304"/>
      <c r="M163" s="3304"/>
      <c r="N163" s="1731">
        <f t="shared" si="22"/>
        <v>0</v>
      </c>
    </row>
    <row r="164" spans="2:14">
      <c r="B164" s="1734"/>
      <c r="C164" s="1735"/>
      <c r="D164" s="2217" t="s">
        <v>2171</v>
      </c>
      <c r="E164" s="2217" t="s">
        <v>88</v>
      </c>
      <c r="F164" s="2218">
        <f>SUM(F161:F163)</f>
        <v>0</v>
      </c>
      <c r="G164" s="2218">
        <f t="shared" ref="G164:M164" si="32">SUM(G161:G163)</f>
        <v>0</v>
      </c>
      <c r="H164" s="2218">
        <f t="shared" si="32"/>
        <v>0</v>
      </c>
      <c r="I164" s="2218">
        <f t="shared" si="32"/>
        <v>0</v>
      </c>
      <c r="J164" s="2218">
        <f t="shared" si="32"/>
        <v>0</v>
      </c>
      <c r="K164" s="2218">
        <f t="shared" si="32"/>
        <v>0</v>
      </c>
      <c r="L164" s="2218">
        <f t="shared" si="32"/>
        <v>0</v>
      </c>
      <c r="M164" s="2218">
        <f t="shared" si="32"/>
        <v>0</v>
      </c>
      <c r="N164" s="2219">
        <f t="shared" si="22"/>
        <v>0</v>
      </c>
    </row>
    <row r="165" spans="2:14">
      <c r="B165" s="1736">
        <v>26</v>
      </c>
      <c r="C165" s="2147">
        <v>0</v>
      </c>
      <c r="D165" s="1729" t="s">
        <v>661</v>
      </c>
      <c r="E165" s="1729" t="s">
        <v>88</v>
      </c>
      <c r="F165" s="2118"/>
      <c r="G165" s="2118"/>
      <c r="H165" s="3304"/>
      <c r="I165" s="3304"/>
      <c r="J165" s="3304"/>
      <c r="K165" s="3304"/>
      <c r="L165" s="3304"/>
      <c r="M165" s="3304"/>
      <c r="N165" s="1731">
        <f t="shared" si="22"/>
        <v>0</v>
      </c>
    </row>
    <row r="166" spans="2:14">
      <c r="B166" s="1732"/>
      <c r="C166" s="1733"/>
      <c r="D166" s="1729" t="s">
        <v>660</v>
      </c>
      <c r="E166" s="1729" t="s">
        <v>88</v>
      </c>
      <c r="F166" s="2118"/>
      <c r="G166" s="2118"/>
      <c r="H166" s="3304"/>
      <c r="I166" s="3304"/>
      <c r="J166" s="3304"/>
      <c r="K166" s="3304"/>
      <c r="L166" s="3304"/>
      <c r="M166" s="3304"/>
      <c r="N166" s="1731">
        <f t="shared" si="22"/>
        <v>0</v>
      </c>
    </row>
    <row r="167" spans="2:14">
      <c r="B167" s="1732"/>
      <c r="C167" s="1733"/>
      <c r="D167" s="2118" t="s">
        <v>97</v>
      </c>
      <c r="E167" s="1729" t="s">
        <v>88</v>
      </c>
      <c r="F167" s="2118"/>
      <c r="G167" s="2118"/>
      <c r="H167" s="3304"/>
      <c r="I167" s="3304"/>
      <c r="J167" s="3304"/>
      <c r="K167" s="3304"/>
      <c r="L167" s="3304"/>
      <c r="M167" s="3304"/>
      <c r="N167" s="1731">
        <f t="shared" si="22"/>
        <v>0</v>
      </c>
    </row>
    <row r="168" spans="2:14">
      <c r="B168" s="1734"/>
      <c r="C168" s="1735"/>
      <c r="D168" s="2217" t="s">
        <v>2171</v>
      </c>
      <c r="E168" s="2217" t="s">
        <v>88</v>
      </c>
      <c r="F168" s="2218">
        <f>SUM(F165:F167)</f>
        <v>0</v>
      </c>
      <c r="G168" s="2218">
        <f t="shared" ref="G168:M168" si="33">SUM(G165:G167)</f>
        <v>0</v>
      </c>
      <c r="H168" s="2218">
        <f t="shared" si="33"/>
        <v>0</v>
      </c>
      <c r="I168" s="2218">
        <f t="shared" si="33"/>
        <v>0</v>
      </c>
      <c r="J168" s="2218">
        <f t="shared" si="33"/>
        <v>0</v>
      </c>
      <c r="K168" s="2218">
        <f t="shared" si="33"/>
        <v>0</v>
      </c>
      <c r="L168" s="2218">
        <f t="shared" si="33"/>
        <v>0</v>
      </c>
      <c r="M168" s="2218">
        <f t="shared" si="33"/>
        <v>0</v>
      </c>
      <c r="N168" s="2219">
        <f t="shared" si="22"/>
        <v>0</v>
      </c>
    </row>
    <row r="169" spans="2:14">
      <c r="B169" s="1736">
        <v>27</v>
      </c>
      <c r="C169" s="2147">
        <v>0</v>
      </c>
      <c r="D169" s="1729" t="s">
        <v>661</v>
      </c>
      <c r="E169" s="1729" t="s">
        <v>88</v>
      </c>
      <c r="F169" s="2118"/>
      <c r="G169" s="2118"/>
      <c r="H169" s="3304"/>
      <c r="I169" s="3304"/>
      <c r="J169" s="3304"/>
      <c r="K169" s="3304"/>
      <c r="L169" s="3304"/>
      <c r="M169" s="3304"/>
      <c r="N169" s="1731">
        <f t="shared" si="22"/>
        <v>0</v>
      </c>
    </row>
    <row r="170" spans="2:14">
      <c r="B170" s="1732"/>
      <c r="C170" s="1733"/>
      <c r="D170" s="1729" t="s">
        <v>660</v>
      </c>
      <c r="E170" s="1729" t="s">
        <v>88</v>
      </c>
      <c r="F170" s="2118"/>
      <c r="G170" s="2118"/>
      <c r="H170" s="3304"/>
      <c r="I170" s="3304"/>
      <c r="J170" s="3304"/>
      <c r="K170" s="3304"/>
      <c r="L170" s="3304"/>
      <c r="M170" s="3304"/>
      <c r="N170" s="1731">
        <f t="shared" si="22"/>
        <v>0</v>
      </c>
    </row>
    <row r="171" spans="2:14">
      <c r="B171" s="1732"/>
      <c r="C171" s="1733"/>
      <c r="D171" s="2118" t="s">
        <v>97</v>
      </c>
      <c r="E171" s="1729" t="s">
        <v>88</v>
      </c>
      <c r="F171" s="2118"/>
      <c r="G171" s="2118"/>
      <c r="H171" s="3304"/>
      <c r="I171" s="3304"/>
      <c r="J171" s="3304"/>
      <c r="K171" s="3304"/>
      <c r="L171" s="3304"/>
      <c r="M171" s="3304"/>
      <c r="N171" s="1731">
        <f t="shared" si="22"/>
        <v>0</v>
      </c>
    </row>
    <row r="172" spans="2:14">
      <c r="B172" s="1734"/>
      <c r="C172" s="1735"/>
      <c r="D172" s="2217" t="s">
        <v>2171</v>
      </c>
      <c r="E172" s="2217" t="s">
        <v>88</v>
      </c>
      <c r="F172" s="2218">
        <f>SUM(F169:F171)</f>
        <v>0</v>
      </c>
      <c r="G172" s="2218">
        <f t="shared" ref="G172:M172" si="34">SUM(G169:G171)</f>
        <v>0</v>
      </c>
      <c r="H172" s="2218">
        <f t="shared" si="34"/>
        <v>0</v>
      </c>
      <c r="I172" s="2218">
        <f t="shared" si="34"/>
        <v>0</v>
      </c>
      <c r="J172" s="2218">
        <f t="shared" si="34"/>
        <v>0</v>
      </c>
      <c r="K172" s="2218">
        <f t="shared" si="34"/>
        <v>0</v>
      </c>
      <c r="L172" s="2218">
        <f t="shared" si="34"/>
        <v>0</v>
      </c>
      <c r="M172" s="2218">
        <f t="shared" si="34"/>
        <v>0</v>
      </c>
      <c r="N172" s="2219">
        <f t="shared" si="22"/>
        <v>0</v>
      </c>
    </row>
    <row r="173" spans="2:14">
      <c r="B173" s="1736">
        <v>28</v>
      </c>
      <c r="C173" s="2147">
        <v>0</v>
      </c>
      <c r="D173" s="1729" t="s">
        <v>661</v>
      </c>
      <c r="E173" s="1729" t="s">
        <v>88</v>
      </c>
      <c r="F173" s="2118"/>
      <c r="G173" s="2118"/>
      <c r="H173" s="3304"/>
      <c r="I173" s="3304"/>
      <c r="J173" s="3304"/>
      <c r="K173" s="3304"/>
      <c r="L173" s="3304"/>
      <c r="M173" s="3304"/>
      <c r="N173" s="1731">
        <f t="shared" si="22"/>
        <v>0</v>
      </c>
    </row>
    <row r="174" spans="2:14">
      <c r="B174" s="1732"/>
      <c r="C174" s="1733"/>
      <c r="D174" s="1729" t="s">
        <v>660</v>
      </c>
      <c r="E174" s="1729" t="s">
        <v>88</v>
      </c>
      <c r="F174" s="2118"/>
      <c r="G174" s="2118"/>
      <c r="H174" s="3304"/>
      <c r="I174" s="3304"/>
      <c r="J174" s="3304"/>
      <c r="K174" s="3304"/>
      <c r="L174" s="3304"/>
      <c r="M174" s="3304"/>
      <c r="N174" s="1731">
        <f t="shared" si="22"/>
        <v>0</v>
      </c>
    </row>
    <row r="175" spans="2:14">
      <c r="B175" s="1732"/>
      <c r="C175" s="1733"/>
      <c r="D175" s="2118" t="s">
        <v>97</v>
      </c>
      <c r="E175" s="1729" t="s">
        <v>88</v>
      </c>
      <c r="F175" s="2118"/>
      <c r="G175" s="2118"/>
      <c r="H175" s="3304"/>
      <c r="I175" s="3304"/>
      <c r="J175" s="3304"/>
      <c r="K175" s="3304"/>
      <c r="L175" s="3304"/>
      <c r="M175" s="3304"/>
      <c r="N175" s="1731">
        <f t="shared" si="22"/>
        <v>0</v>
      </c>
    </row>
    <row r="176" spans="2:14">
      <c r="B176" s="1734"/>
      <c r="C176" s="1735"/>
      <c r="D176" s="2217" t="s">
        <v>2171</v>
      </c>
      <c r="E176" s="2217" t="s">
        <v>88</v>
      </c>
      <c r="F176" s="2218">
        <f>SUM(F173:F175)</f>
        <v>0</v>
      </c>
      <c r="G176" s="2218">
        <f t="shared" ref="G176:M176" si="35">SUM(G173:G175)</f>
        <v>0</v>
      </c>
      <c r="H176" s="2218">
        <f t="shared" si="35"/>
        <v>0</v>
      </c>
      <c r="I176" s="2218">
        <f t="shared" si="35"/>
        <v>0</v>
      </c>
      <c r="J176" s="2218">
        <f t="shared" si="35"/>
        <v>0</v>
      </c>
      <c r="K176" s="2218">
        <f t="shared" si="35"/>
        <v>0</v>
      </c>
      <c r="L176" s="2218">
        <f t="shared" si="35"/>
        <v>0</v>
      </c>
      <c r="M176" s="2218">
        <f t="shared" si="35"/>
        <v>0</v>
      </c>
      <c r="N176" s="2219">
        <f t="shared" si="22"/>
        <v>0</v>
      </c>
    </row>
    <row r="177" spans="2:14">
      <c r="B177" s="1736">
        <v>29</v>
      </c>
      <c r="C177" s="2147">
        <v>0</v>
      </c>
      <c r="D177" s="1729" t="s">
        <v>661</v>
      </c>
      <c r="E177" s="1729" t="s">
        <v>88</v>
      </c>
      <c r="F177" s="2118"/>
      <c r="G177" s="2118"/>
      <c r="H177" s="3304"/>
      <c r="I177" s="3304"/>
      <c r="J177" s="3304"/>
      <c r="K177" s="3304"/>
      <c r="L177" s="3304"/>
      <c r="M177" s="3304"/>
      <c r="N177" s="1731">
        <f t="shared" si="22"/>
        <v>0</v>
      </c>
    </row>
    <row r="178" spans="2:14">
      <c r="B178" s="1732"/>
      <c r="C178" s="1733"/>
      <c r="D178" s="1729" t="s">
        <v>660</v>
      </c>
      <c r="E178" s="1729" t="s">
        <v>88</v>
      </c>
      <c r="F178" s="2118"/>
      <c r="G178" s="2118"/>
      <c r="H178" s="3304"/>
      <c r="I178" s="3304"/>
      <c r="J178" s="3304"/>
      <c r="K178" s="3304"/>
      <c r="L178" s="3304"/>
      <c r="M178" s="3304"/>
      <c r="N178" s="1731">
        <f t="shared" si="22"/>
        <v>0</v>
      </c>
    </row>
    <row r="179" spans="2:14">
      <c r="B179" s="1732"/>
      <c r="C179" s="1733"/>
      <c r="D179" s="2118" t="s">
        <v>97</v>
      </c>
      <c r="E179" s="1729" t="s">
        <v>88</v>
      </c>
      <c r="F179" s="2118"/>
      <c r="G179" s="2118"/>
      <c r="H179" s="3304"/>
      <c r="I179" s="3304"/>
      <c r="J179" s="3304"/>
      <c r="K179" s="3304"/>
      <c r="L179" s="3304"/>
      <c r="M179" s="3304"/>
      <c r="N179" s="1731">
        <f t="shared" si="22"/>
        <v>0</v>
      </c>
    </row>
    <row r="180" spans="2:14">
      <c r="B180" s="1734"/>
      <c r="C180" s="1735"/>
      <c r="D180" s="2217" t="s">
        <v>2171</v>
      </c>
      <c r="E180" s="2217" t="s">
        <v>88</v>
      </c>
      <c r="F180" s="2218">
        <f>SUM(F177:F179)</f>
        <v>0</v>
      </c>
      <c r="G180" s="2218">
        <f t="shared" ref="G180:M180" si="36">SUM(G177:G179)</f>
        <v>0</v>
      </c>
      <c r="H180" s="2218">
        <f t="shared" si="36"/>
        <v>0</v>
      </c>
      <c r="I180" s="2218">
        <f t="shared" si="36"/>
        <v>0</v>
      </c>
      <c r="J180" s="2218">
        <f t="shared" si="36"/>
        <v>0</v>
      </c>
      <c r="K180" s="2218">
        <f t="shared" si="36"/>
        <v>0</v>
      </c>
      <c r="L180" s="2218">
        <f t="shared" si="36"/>
        <v>0</v>
      </c>
      <c r="M180" s="2218">
        <f t="shared" si="36"/>
        <v>0</v>
      </c>
      <c r="N180" s="2219">
        <f t="shared" si="22"/>
        <v>0</v>
      </c>
    </row>
    <row r="181" spans="2:14">
      <c r="B181" s="1736">
        <v>30</v>
      </c>
      <c r="C181" s="2147">
        <v>0</v>
      </c>
      <c r="D181" s="1729" t="s">
        <v>661</v>
      </c>
      <c r="E181" s="1729" t="s">
        <v>88</v>
      </c>
      <c r="F181" s="2118"/>
      <c r="G181" s="2118"/>
      <c r="H181" s="3304"/>
      <c r="I181" s="3304"/>
      <c r="J181" s="3304"/>
      <c r="K181" s="3304"/>
      <c r="L181" s="3304"/>
      <c r="M181" s="3304"/>
      <c r="N181" s="1731">
        <f t="shared" si="22"/>
        <v>0</v>
      </c>
    </row>
    <row r="182" spans="2:14">
      <c r="B182" s="1732"/>
      <c r="C182" s="1733"/>
      <c r="D182" s="1729" t="s">
        <v>660</v>
      </c>
      <c r="E182" s="1729" t="s">
        <v>88</v>
      </c>
      <c r="F182" s="2118"/>
      <c r="G182" s="2118"/>
      <c r="H182" s="3304"/>
      <c r="I182" s="3304"/>
      <c r="J182" s="3304"/>
      <c r="K182" s="3304"/>
      <c r="L182" s="3304"/>
      <c r="M182" s="3304"/>
      <c r="N182" s="1731">
        <f t="shared" si="22"/>
        <v>0</v>
      </c>
    </row>
    <row r="183" spans="2:14">
      <c r="B183" s="1732"/>
      <c r="C183" s="1733"/>
      <c r="D183" s="2118" t="s">
        <v>97</v>
      </c>
      <c r="E183" s="1729" t="s">
        <v>88</v>
      </c>
      <c r="F183" s="2118"/>
      <c r="G183" s="2118"/>
      <c r="H183" s="3304"/>
      <c r="I183" s="3304"/>
      <c r="J183" s="3304"/>
      <c r="K183" s="3304"/>
      <c r="L183" s="3304"/>
      <c r="M183" s="3304"/>
      <c r="N183" s="1731">
        <f t="shared" si="22"/>
        <v>0</v>
      </c>
    </row>
    <row r="184" spans="2:14">
      <c r="B184" s="1734"/>
      <c r="C184" s="1735"/>
      <c r="D184" s="2217" t="s">
        <v>2171</v>
      </c>
      <c r="E184" s="2217" t="s">
        <v>88</v>
      </c>
      <c r="F184" s="2218">
        <f>SUM(F181:F183)</f>
        <v>0</v>
      </c>
      <c r="G184" s="2218">
        <f t="shared" ref="G184:M184" si="37">SUM(G181:G183)</f>
        <v>0</v>
      </c>
      <c r="H184" s="2218">
        <f t="shared" si="37"/>
        <v>0</v>
      </c>
      <c r="I184" s="2218">
        <f t="shared" si="37"/>
        <v>0</v>
      </c>
      <c r="J184" s="2218">
        <f t="shared" si="37"/>
        <v>0</v>
      </c>
      <c r="K184" s="2218">
        <f t="shared" si="37"/>
        <v>0</v>
      </c>
      <c r="L184" s="2218">
        <f t="shared" si="37"/>
        <v>0</v>
      </c>
      <c r="M184" s="2218">
        <f t="shared" si="37"/>
        <v>0</v>
      </c>
      <c r="N184" s="2219">
        <f t="shared" si="22"/>
        <v>0</v>
      </c>
    </row>
    <row r="185" spans="2:14">
      <c r="B185" s="1736">
        <v>31</v>
      </c>
      <c r="C185" s="2147">
        <v>0</v>
      </c>
      <c r="D185" s="1729" t="s">
        <v>661</v>
      </c>
      <c r="E185" s="1729" t="s">
        <v>88</v>
      </c>
      <c r="F185" s="2118"/>
      <c r="G185" s="2118"/>
      <c r="H185" s="3304"/>
      <c r="I185" s="3304"/>
      <c r="J185" s="3304"/>
      <c r="K185" s="3304"/>
      <c r="L185" s="3304"/>
      <c r="M185" s="3304"/>
      <c r="N185" s="1731">
        <f t="shared" si="22"/>
        <v>0</v>
      </c>
    </row>
    <row r="186" spans="2:14">
      <c r="B186" s="1732"/>
      <c r="C186" s="1733"/>
      <c r="D186" s="1729" t="s">
        <v>660</v>
      </c>
      <c r="E186" s="1729" t="s">
        <v>88</v>
      </c>
      <c r="F186" s="2118"/>
      <c r="G186" s="2118"/>
      <c r="H186" s="3304"/>
      <c r="I186" s="3304"/>
      <c r="J186" s="3304"/>
      <c r="K186" s="3304"/>
      <c r="L186" s="3304"/>
      <c r="M186" s="3304"/>
      <c r="N186" s="1731">
        <f t="shared" si="22"/>
        <v>0</v>
      </c>
    </row>
    <row r="187" spans="2:14">
      <c r="B187" s="1732"/>
      <c r="C187" s="1733"/>
      <c r="D187" s="2118" t="s">
        <v>97</v>
      </c>
      <c r="E187" s="1729" t="s">
        <v>88</v>
      </c>
      <c r="F187" s="2118"/>
      <c r="G187" s="2118"/>
      <c r="H187" s="3304"/>
      <c r="I187" s="3304"/>
      <c r="J187" s="3304"/>
      <c r="K187" s="3304"/>
      <c r="L187" s="3304"/>
      <c r="M187" s="3304"/>
      <c r="N187" s="1731">
        <f t="shared" si="22"/>
        <v>0</v>
      </c>
    </row>
    <row r="188" spans="2:14">
      <c r="B188" s="1734"/>
      <c r="C188" s="1735"/>
      <c r="D188" s="2217" t="s">
        <v>2171</v>
      </c>
      <c r="E188" s="2217" t="s">
        <v>88</v>
      </c>
      <c r="F188" s="2218">
        <f>SUM(F185:F187)</f>
        <v>0</v>
      </c>
      <c r="G188" s="2218">
        <f t="shared" ref="G188:M188" si="38">SUM(G185:G187)</f>
        <v>0</v>
      </c>
      <c r="H188" s="2218">
        <f t="shared" si="38"/>
        <v>0</v>
      </c>
      <c r="I188" s="2218">
        <f t="shared" si="38"/>
        <v>0</v>
      </c>
      <c r="J188" s="2218">
        <f t="shared" si="38"/>
        <v>0</v>
      </c>
      <c r="K188" s="2218">
        <f t="shared" si="38"/>
        <v>0</v>
      </c>
      <c r="L188" s="2218">
        <f t="shared" si="38"/>
        <v>0</v>
      </c>
      <c r="M188" s="2218">
        <f t="shared" si="38"/>
        <v>0</v>
      </c>
      <c r="N188" s="2219">
        <f t="shared" si="22"/>
        <v>0</v>
      </c>
    </row>
    <row r="189" spans="2:14">
      <c r="B189" s="1736">
        <v>32</v>
      </c>
      <c r="C189" s="2147">
        <v>0</v>
      </c>
      <c r="D189" s="1729" t="s">
        <v>661</v>
      </c>
      <c r="E189" s="1729" t="s">
        <v>88</v>
      </c>
      <c r="F189" s="2118"/>
      <c r="G189" s="2118"/>
      <c r="H189" s="3304"/>
      <c r="I189" s="3304"/>
      <c r="J189" s="3304"/>
      <c r="K189" s="3304"/>
      <c r="L189" s="3304"/>
      <c r="M189" s="3304"/>
      <c r="N189" s="1731">
        <f t="shared" si="22"/>
        <v>0</v>
      </c>
    </row>
    <row r="190" spans="2:14">
      <c r="B190" s="1732"/>
      <c r="C190" s="1733"/>
      <c r="D190" s="1729" t="s">
        <v>660</v>
      </c>
      <c r="E190" s="1729" t="s">
        <v>88</v>
      </c>
      <c r="F190" s="2118"/>
      <c r="G190" s="2118"/>
      <c r="H190" s="3304"/>
      <c r="I190" s="3304"/>
      <c r="J190" s="3304"/>
      <c r="K190" s="3304"/>
      <c r="L190" s="3304"/>
      <c r="M190" s="3304"/>
      <c r="N190" s="1731">
        <f t="shared" ref="N190:N224" si="39">SUM(F190:M190)</f>
        <v>0</v>
      </c>
    </row>
    <row r="191" spans="2:14">
      <c r="B191" s="1732"/>
      <c r="C191" s="1733"/>
      <c r="D191" s="2118" t="s">
        <v>97</v>
      </c>
      <c r="E191" s="1729" t="s">
        <v>88</v>
      </c>
      <c r="F191" s="2118"/>
      <c r="G191" s="2118"/>
      <c r="H191" s="3304"/>
      <c r="I191" s="3304"/>
      <c r="J191" s="3304"/>
      <c r="K191" s="3304"/>
      <c r="L191" s="3304"/>
      <c r="M191" s="3304"/>
      <c r="N191" s="1731">
        <f t="shared" si="39"/>
        <v>0</v>
      </c>
    </row>
    <row r="192" spans="2:14">
      <c r="B192" s="1734"/>
      <c r="C192" s="1735"/>
      <c r="D192" s="2217" t="s">
        <v>2171</v>
      </c>
      <c r="E192" s="2217" t="s">
        <v>88</v>
      </c>
      <c r="F192" s="2218">
        <f>SUM(F189:F191)</f>
        <v>0</v>
      </c>
      <c r="G192" s="2218">
        <f t="shared" ref="G192:M192" si="40">SUM(G189:G191)</f>
        <v>0</v>
      </c>
      <c r="H192" s="2218">
        <f t="shared" si="40"/>
        <v>0</v>
      </c>
      <c r="I192" s="2218">
        <f t="shared" si="40"/>
        <v>0</v>
      </c>
      <c r="J192" s="2218">
        <f t="shared" si="40"/>
        <v>0</v>
      </c>
      <c r="K192" s="2218">
        <f t="shared" si="40"/>
        <v>0</v>
      </c>
      <c r="L192" s="2218">
        <f t="shared" si="40"/>
        <v>0</v>
      </c>
      <c r="M192" s="2218">
        <f t="shared" si="40"/>
        <v>0</v>
      </c>
      <c r="N192" s="2219">
        <f t="shared" si="39"/>
        <v>0</v>
      </c>
    </row>
    <row r="193" spans="2:14">
      <c r="B193" s="1736">
        <v>33</v>
      </c>
      <c r="C193" s="2147">
        <v>0</v>
      </c>
      <c r="D193" s="1729" t="s">
        <v>661</v>
      </c>
      <c r="E193" s="1729" t="s">
        <v>88</v>
      </c>
      <c r="F193" s="2118"/>
      <c r="G193" s="2118"/>
      <c r="H193" s="3304"/>
      <c r="I193" s="3304"/>
      <c r="J193" s="3304"/>
      <c r="K193" s="3304"/>
      <c r="L193" s="3304"/>
      <c r="M193" s="3304"/>
      <c r="N193" s="1731">
        <f t="shared" si="39"/>
        <v>0</v>
      </c>
    </row>
    <row r="194" spans="2:14">
      <c r="B194" s="1732"/>
      <c r="C194" s="1733"/>
      <c r="D194" s="1729" t="s">
        <v>660</v>
      </c>
      <c r="E194" s="1729" t="s">
        <v>88</v>
      </c>
      <c r="F194" s="2118"/>
      <c r="G194" s="2118"/>
      <c r="H194" s="3304"/>
      <c r="I194" s="3304"/>
      <c r="J194" s="3304"/>
      <c r="K194" s="3304"/>
      <c r="L194" s="3304"/>
      <c r="M194" s="3304"/>
      <c r="N194" s="1731">
        <f t="shared" si="39"/>
        <v>0</v>
      </c>
    </row>
    <row r="195" spans="2:14">
      <c r="B195" s="1732"/>
      <c r="C195" s="1733"/>
      <c r="D195" s="2118" t="s">
        <v>97</v>
      </c>
      <c r="E195" s="1729" t="s">
        <v>88</v>
      </c>
      <c r="F195" s="2118"/>
      <c r="G195" s="2118"/>
      <c r="H195" s="3304"/>
      <c r="I195" s="3304"/>
      <c r="J195" s="3304"/>
      <c r="K195" s="3304"/>
      <c r="L195" s="3304"/>
      <c r="M195" s="3304"/>
      <c r="N195" s="1731">
        <f t="shared" si="39"/>
        <v>0</v>
      </c>
    </row>
    <row r="196" spans="2:14">
      <c r="B196" s="1734"/>
      <c r="C196" s="1735"/>
      <c r="D196" s="2217" t="s">
        <v>2171</v>
      </c>
      <c r="E196" s="2217" t="s">
        <v>88</v>
      </c>
      <c r="F196" s="2218">
        <f>SUM(F193:F195)</f>
        <v>0</v>
      </c>
      <c r="G196" s="2218">
        <f t="shared" ref="G196:M196" si="41">SUM(G193:G195)</f>
        <v>0</v>
      </c>
      <c r="H196" s="2218">
        <f t="shared" si="41"/>
        <v>0</v>
      </c>
      <c r="I196" s="2218">
        <f t="shared" si="41"/>
        <v>0</v>
      </c>
      <c r="J196" s="2218">
        <f t="shared" si="41"/>
        <v>0</v>
      </c>
      <c r="K196" s="2218">
        <f t="shared" si="41"/>
        <v>0</v>
      </c>
      <c r="L196" s="2218">
        <f t="shared" si="41"/>
        <v>0</v>
      </c>
      <c r="M196" s="2218">
        <f t="shared" si="41"/>
        <v>0</v>
      </c>
      <c r="N196" s="2219">
        <f t="shared" si="39"/>
        <v>0</v>
      </c>
    </row>
    <row r="197" spans="2:14">
      <c r="B197" s="1736">
        <v>34</v>
      </c>
      <c r="C197" s="2147">
        <v>0</v>
      </c>
      <c r="D197" s="1729" t="s">
        <v>661</v>
      </c>
      <c r="E197" s="1729" t="s">
        <v>88</v>
      </c>
      <c r="F197" s="2118"/>
      <c r="G197" s="2118"/>
      <c r="H197" s="3304"/>
      <c r="I197" s="3304"/>
      <c r="J197" s="3304"/>
      <c r="K197" s="3304"/>
      <c r="L197" s="3304"/>
      <c r="M197" s="3304"/>
      <c r="N197" s="1731">
        <f t="shared" si="39"/>
        <v>0</v>
      </c>
    </row>
    <row r="198" spans="2:14">
      <c r="B198" s="1732"/>
      <c r="C198" s="1733"/>
      <c r="D198" s="1729" t="s">
        <v>660</v>
      </c>
      <c r="E198" s="1729" t="s">
        <v>88</v>
      </c>
      <c r="F198" s="2118"/>
      <c r="G198" s="2118"/>
      <c r="H198" s="3304"/>
      <c r="I198" s="3304"/>
      <c r="J198" s="3304"/>
      <c r="K198" s="3304"/>
      <c r="L198" s="3304"/>
      <c r="M198" s="3304"/>
      <c r="N198" s="1731">
        <f t="shared" si="39"/>
        <v>0</v>
      </c>
    </row>
    <row r="199" spans="2:14">
      <c r="B199" s="1732"/>
      <c r="C199" s="1733"/>
      <c r="D199" s="2118" t="s">
        <v>97</v>
      </c>
      <c r="E199" s="1729" t="s">
        <v>88</v>
      </c>
      <c r="F199" s="2118"/>
      <c r="G199" s="2118"/>
      <c r="H199" s="3304"/>
      <c r="I199" s="3304"/>
      <c r="J199" s="3304"/>
      <c r="K199" s="3304"/>
      <c r="L199" s="3304"/>
      <c r="M199" s="3304"/>
      <c r="N199" s="1731">
        <f t="shared" si="39"/>
        <v>0</v>
      </c>
    </row>
    <row r="200" spans="2:14">
      <c r="B200" s="1734"/>
      <c r="C200" s="1735"/>
      <c r="D200" s="2217" t="s">
        <v>2171</v>
      </c>
      <c r="E200" s="2217" t="s">
        <v>88</v>
      </c>
      <c r="F200" s="2218">
        <f>SUM(F197:F199)</f>
        <v>0</v>
      </c>
      <c r="G200" s="2218">
        <f t="shared" ref="G200:M200" si="42">SUM(G197:G199)</f>
        <v>0</v>
      </c>
      <c r="H200" s="2218">
        <f t="shared" si="42"/>
        <v>0</v>
      </c>
      <c r="I200" s="2218">
        <f t="shared" si="42"/>
        <v>0</v>
      </c>
      <c r="J200" s="2218">
        <f t="shared" si="42"/>
        <v>0</v>
      </c>
      <c r="K200" s="2218">
        <f t="shared" si="42"/>
        <v>0</v>
      </c>
      <c r="L200" s="2218">
        <f t="shared" si="42"/>
        <v>0</v>
      </c>
      <c r="M200" s="2218">
        <f t="shared" si="42"/>
        <v>0</v>
      </c>
      <c r="N200" s="2219">
        <f t="shared" si="39"/>
        <v>0</v>
      </c>
    </row>
    <row r="201" spans="2:14">
      <c r="B201" s="1736">
        <v>35</v>
      </c>
      <c r="C201" s="2147">
        <v>0</v>
      </c>
      <c r="D201" s="1729" t="s">
        <v>661</v>
      </c>
      <c r="E201" s="1729" t="s">
        <v>88</v>
      </c>
      <c r="F201" s="2118"/>
      <c r="G201" s="2118"/>
      <c r="H201" s="3304"/>
      <c r="I201" s="3304"/>
      <c r="J201" s="3304"/>
      <c r="K201" s="3304"/>
      <c r="L201" s="3304"/>
      <c r="M201" s="3304"/>
      <c r="N201" s="1731">
        <f t="shared" si="39"/>
        <v>0</v>
      </c>
    </row>
    <row r="202" spans="2:14">
      <c r="B202" s="1732"/>
      <c r="C202" s="1733"/>
      <c r="D202" s="1729" t="s">
        <v>660</v>
      </c>
      <c r="E202" s="1729" t="s">
        <v>88</v>
      </c>
      <c r="F202" s="2118"/>
      <c r="G202" s="2118"/>
      <c r="H202" s="3304"/>
      <c r="I202" s="3304"/>
      <c r="J202" s="3304"/>
      <c r="K202" s="3304"/>
      <c r="L202" s="3304"/>
      <c r="M202" s="3304"/>
      <c r="N202" s="1731">
        <f t="shared" si="39"/>
        <v>0</v>
      </c>
    </row>
    <row r="203" spans="2:14">
      <c r="B203" s="1732"/>
      <c r="C203" s="1733"/>
      <c r="D203" s="2118" t="s">
        <v>97</v>
      </c>
      <c r="E203" s="1729" t="s">
        <v>88</v>
      </c>
      <c r="F203" s="2118"/>
      <c r="G203" s="2118"/>
      <c r="H203" s="3304"/>
      <c r="I203" s="3304"/>
      <c r="J203" s="3304"/>
      <c r="K203" s="3304"/>
      <c r="L203" s="3304"/>
      <c r="M203" s="3304"/>
      <c r="N203" s="1731">
        <f t="shared" si="39"/>
        <v>0</v>
      </c>
    </row>
    <row r="204" spans="2:14">
      <c r="B204" s="1734"/>
      <c r="C204" s="1735"/>
      <c r="D204" s="2217" t="s">
        <v>2171</v>
      </c>
      <c r="E204" s="2217" t="s">
        <v>88</v>
      </c>
      <c r="F204" s="2218">
        <f>SUM(F201:F203)</f>
        <v>0</v>
      </c>
      <c r="G204" s="2218">
        <f t="shared" ref="G204:M204" si="43">SUM(G201:G203)</f>
        <v>0</v>
      </c>
      <c r="H204" s="2218">
        <f t="shared" si="43"/>
        <v>0</v>
      </c>
      <c r="I204" s="2218">
        <f t="shared" si="43"/>
        <v>0</v>
      </c>
      <c r="J204" s="2218">
        <f t="shared" si="43"/>
        <v>0</v>
      </c>
      <c r="K204" s="2218">
        <f t="shared" si="43"/>
        <v>0</v>
      </c>
      <c r="L204" s="2218">
        <f t="shared" si="43"/>
        <v>0</v>
      </c>
      <c r="M204" s="2218">
        <f t="shared" si="43"/>
        <v>0</v>
      </c>
      <c r="N204" s="2219">
        <f t="shared" si="39"/>
        <v>0</v>
      </c>
    </row>
    <row r="205" spans="2:14">
      <c r="B205" s="1736">
        <v>36</v>
      </c>
      <c r="C205" s="2147">
        <v>0</v>
      </c>
      <c r="D205" s="1729" t="s">
        <v>661</v>
      </c>
      <c r="E205" s="1729" t="s">
        <v>88</v>
      </c>
      <c r="F205" s="2118"/>
      <c r="G205" s="2118"/>
      <c r="H205" s="3304"/>
      <c r="I205" s="3304"/>
      <c r="J205" s="3304"/>
      <c r="K205" s="3304"/>
      <c r="L205" s="3304"/>
      <c r="M205" s="3304"/>
      <c r="N205" s="1731">
        <f t="shared" si="39"/>
        <v>0</v>
      </c>
    </row>
    <row r="206" spans="2:14">
      <c r="B206" s="1732"/>
      <c r="C206" s="1733"/>
      <c r="D206" s="1729" t="s">
        <v>660</v>
      </c>
      <c r="E206" s="1729" t="s">
        <v>88</v>
      </c>
      <c r="F206" s="2118"/>
      <c r="G206" s="2118"/>
      <c r="H206" s="3304"/>
      <c r="I206" s="3304"/>
      <c r="J206" s="3304"/>
      <c r="K206" s="3304"/>
      <c r="L206" s="3304"/>
      <c r="M206" s="3304"/>
      <c r="N206" s="1731">
        <f t="shared" si="39"/>
        <v>0</v>
      </c>
    </row>
    <row r="207" spans="2:14">
      <c r="B207" s="1732"/>
      <c r="C207" s="1733"/>
      <c r="D207" s="2118" t="s">
        <v>97</v>
      </c>
      <c r="E207" s="1729" t="s">
        <v>88</v>
      </c>
      <c r="F207" s="2118"/>
      <c r="G207" s="2118"/>
      <c r="H207" s="3304"/>
      <c r="I207" s="3304"/>
      <c r="J207" s="3304"/>
      <c r="K207" s="3304"/>
      <c r="L207" s="3304"/>
      <c r="M207" s="3304"/>
      <c r="N207" s="1731">
        <f t="shared" si="39"/>
        <v>0</v>
      </c>
    </row>
    <row r="208" spans="2:14">
      <c r="B208" s="1734"/>
      <c r="C208" s="1735"/>
      <c r="D208" s="2217" t="s">
        <v>2171</v>
      </c>
      <c r="E208" s="2217" t="s">
        <v>88</v>
      </c>
      <c r="F208" s="2218">
        <f>SUM(F205:F207)</f>
        <v>0</v>
      </c>
      <c r="G208" s="2218">
        <f t="shared" ref="G208:M208" si="44">SUM(G205:G207)</f>
        <v>0</v>
      </c>
      <c r="H208" s="2218">
        <f t="shared" si="44"/>
        <v>0</v>
      </c>
      <c r="I208" s="2218">
        <f t="shared" si="44"/>
        <v>0</v>
      </c>
      <c r="J208" s="2218">
        <f t="shared" si="44"/>
        <v>0</v>
      </c>
      <c r="K208" s="2218">
        <f t="shared" si="44"/>
        <v>0</v>
      </c>
      <c r="L208" s="2218">
        <f t="shared" si="44"/>
        <v>0</v>
      </c>
      <c r="M208" s="2218">
        <f t="shared" si="44"/>
        <v>0</v>
      </c>
      <c r="N208" s="2219">
        <f t="shared" si="39"/>
        <v>0</v>
      </c>
    </row>
    <row r="209" spans="2:14">
      <c r="B209" s="1736">
        <v>37</v>
      </c>
      <c r="C209" s="2147">
        <v>0</v>
      </c>
      <c r="D209" s="1729" t="s">
        <v>661</v>
      </c>
      <c r="E209" s="1729" t="s">
        <v>88</v>
      </c>
      <c r="F209" s="2118"/>
      <c r="G209" s="2118"/>
      <c r="H209" s="3304"/>
      <c r="I209" s="3304"/>
      <c r="J209" s="3304"/>
      <c r="K209" s="3304"/>
      <c r="L209" s="3304"/>
      <c r="M209" s="3304"/>
      <c r="N209" s="1731">
        <f t="shared" si="39"/>
        <v>0</v>
      </c>
    </row>
    <row r="210" spans="2:14">
      <c r="B210" s="1732"/>
      <c r="C210" s="1733"/>
      <c r="D210" s="1729" t="s">
        <v>660</v>
      </c>
      <c r="E210" s="1729" t="s">
        <v>88</v>
      </c>
      <c r="F210" s="2118"/>
      <c r="G210" s="2118"/>
      <c r="H210" s="3304"/>
      <c r="I210" s="3304"/>
      <c r="J210" s="3304"/>
      <c r="K210" s="3304"/>
      <c r="L210" s="3304"/>
      <c r="M210" s="3304"/>
      <c r="N210" s="1731">
        <f t="shared" si="39"/>
        <v>0</v>
      </c>
    </row>
    <row r="211" spans="2:14">
      <c r="B211" s="1732"/>
      <c r="C211" s="1733"/>
      <c r="D211" s="2118" t="s">
        <v>97</v>
      </c>
      <c r="E211" s="1729" t="s">
        <v>88</v>
      </c>
      <c r="F211" s="2118"/>
      <c r="G211" s="2118"/>
      <c r="H211" s="3304"/>
      <c r="I211" s="3304"/>
      <c r="J211" s="3304"/>
      <c r="K211" s="3304"/>
      <c r="L211" s="3304"/>
      <c r="M211" s="3304"/>
      <c r="N211" s="1731">
        <f t="shared" si="39"/>
        <v>0</v>
      </c>
    </row>
    <row r="212" spans="2:14">
      <c r="B212" s="1734"/>
      <c r="C212" s="1735"/>
      <c r="D212" s="2217" t="s">
        <v>2171</v>
      </c>
      <c r="E212" s="2217" t="s">
        <v>88</v>
      </c>
      <c r="F212" s="2218">
        <f>SUM(F209:F211)</f>
        <v>0</v>
      </c>
      <c r="G212" s="2218">
        <f t="shared" ref="G212:M212" si="45">SUM(G209:G211)</f>
        <v>0</v>
      </c>
      <c r="H212" s="2218">
        <f t="shared" si="45"/>
        <v>0</v>
      </c>
      <c r="I212" s="2218">
        <f t="shared" si="45"/>
        <v>0</v>
      </c>
      <c r="J212" s="2218">
        <f t="shared" si="45"/>
        <v>0</v>
      </c>
      <c r="K212" s="2218">
        <f t="shared" si="45"/>
        <v>0</v>
      </c>
      <c r="L212" s="2218">
        <f t="shared" si="45"/>
        <v>0</v>
      </c>
      <c r="M212" s="2218">
        <f t="shared" si="45"/>
        <v>0</v>
      </c>
      <c r="N212" s="2219">
        <f t="shared" si="39"/>
        <v>0</v>
      </c>
    </row>
    <row r="213" spans="2:14">
      <c r="B213" s="1736">
        <v>38</v>
      </c>
      <c r="C213" s="2147">
        <v>0</v>
      </c>
      <c r="D213" s="1729" t="s">
        <v>661</v>
      </c>
      <c r="E213" s="1729" t="s">
        <v>88</v>
      </c>
      <c r="F213" s="2118"/>
      <c r="G213" s="2118"/>
      <c r="H213" s="3304"/>
      <c r="I213" s="3304"/>
      <c r="J213" s="3304"/>
      <c r="K213" s="3304"/>
      <c r="L213" s="3304"/>
      <c r="M213" s="3304"/>
      <c r="N213" s="1731">
        <f t="shared" si="39"/>
        <v>0</v>
      </c>
    </row>
    <row r="214" spans="2:14">
      <c r="B214" s="1732"/>
      <c r="C214" s="1733"/>
      <c r="D214" s="1729" t="s">
        <v>660</v>
      </c>
      <c r="E214" s="1729" t="s">
        <v>88</v>
      </c>
      <c r="F214" s="2118"/>
      <c r="G214" s="2118"/>
      <c r="H214" s="3304"/>
      <c r="I214" s="3304"/>
      <c r="J214" s="3304"/>
      <c r="K214" s="3304"/>
      <c r="L214" s="3304"/>
      <c r="M214" s="3304"/>
      <c r="N214" s="1731">
        <f t="shared" si="39"/>
        <v>0</v>
      </c>
    </row>
    <row r="215" spans="2:14">
      <c r="B215" s="1732"/>
      <c r="C215" s="1733"/>
      <c r="D215" s="2118" t="s">
        <v>97</v>
      </c>
      <c r="E215" s="1729" t="s">
        <v>88</v>
      </c>
      <c r="F215" s="2118"/>
      <c r="G215" s="2118"/>
      <c r="H215" s="3304"/>
      <c r="I215" s="3304"/>
      <c r="J215" s="3304"/>
      <c r="K215" s="3304"/>
      <c r="L215" s="3304"/>
      <c r="M215" s="3304"/>
      <c r="N215" s="1731">
        <f t="shared" si="39"/>
        <v>0</v>
      </c>
    </row>
    <row r="216" spans="2:14">
      <c r="B216" s="1734"/>
      <c r="C216" s="1735"/>
      <c r="D216" s="2217" t="s">
        <v>2171</v>
      </c>
      <c r="E216" s="2217" t="s">
        <v>88</v>
      </c>
      <c r="F216" s="2218">
        <f>SUM(F213:F215)</f>
        <v>0</v>
      </c>
      <c r="G216" s="2218">
        <f t="shared" ref="G216:M216" si="46">SUM(G213:G215)</f>
        <v>0</v>
      </c>
      <c r="H216" s="2218">
        <f t="shared" si="46"/>
        <v>0</v>
      </c>
      <c r="I216" s="2218">
        <f t="shared" si="46"/>
        <v>0</v>
      </c>
      <c r="J216" s="2218">
        <f t="shared" si="46"/>
        <v>0</v>
      </c>
      <c r="K216" s="2218">
        <f t="shared" si="46"/>
        <v>0</v>
      </c>
      <c r="L216" s="2218">
        <f t="shared" si="46"/>
        <v>0</v>
      </c>
      <c r="M216" s="2218">
        <f t="shared" si="46"/>
        <v>0</v>
      </c>
      <c r="N216" s="2219">
        <f t="shared" si="39"/>
        <v>0</v>
      </c>
    </row>
    <row r="217" spans="2:14">
      <c r="B217" s="1736">
        <v>39</v>
      </c>
      <c r="C217" s="2147">
        <v>0</v>
      </c>
      <c r="D217" s="1729" t="s">
        <v>661</v>
      </c>
      <c r="E217" s="1729" t="s">
        <v>88</v>
      </c>
      <c r="F217" s="2118"/>
      <c r="G217" s="2118"/>
      <c r="H217" s="3304"/>
      <c r="I217" s="3304"/>
      <c r="J217" s="3304"/>
      <c r="K217" s="3304"/>
      <c r="L217" s="3304"/>
      <c r="M217" s="3304"/>
      <c r="N217" s="1731">
        <f t="shared" si="39"/>
        <v>0</v>
      </c>
    </row>
    <row r="218" spans="2:14">
      <c r="B218" s="1732"/>
      <c r="C218" s="1733"/>
      <c r="D218" s="1729" t="s">
        <v>660</v>
      </c>
      <c r="E218" s="1729" t="s">
        <v>88</v>
      </c>
      <c r="F218" s="2118"/>
      <c r="G218" s="2118"/>
      <c r="H218" s="3304"/>
      <c r="I218" s="3304"/>
      <c r="J218" s="3304"/>
      <c r="K218" s="3304"/>
      <c r="L218" s="3304"/>
      <c r="M218" s="3304"/>
      <c r="N218" s="1731">
        <f t="shared" si="39"/>
        <v>0</v>
      </c>
    </row>
    <row r="219" spans="2:14">
      <c r="B219" s="1732"/>
      <c r="C219" s="1733"/>
      <c r="D219" s="2118" t="s">
        <v>97</v>
      </c>
      <c r="E219" s="1729" t="s">
        <v>88</v>
      </c>
      <c r="F219" s="2118"/>
      <c r="G219" s="2118"/>
      <c r="H219" s="3304"/>
      <c r="I219" s="3304"/>
      <c r="J219" s="3304"/>
      <c r="K219" s="3304"/>
      <c r="L219" s="3304"/>
      <c r="M219" s="3304"/>
      <c r="N219" s="1731">
        <f t="shared" si="39"/>
        <v>0</v>
      </c>
    </row>
    <row r="220" spans="2:14">
      <c r="B220" s="1734"/>
      <c r="C220" s="1735"/>
      <c r="D220" s="2217" t="s">
        <v>2171</v>
      </c>
      <c r="E220" s="2217" t="s">
        <v>88</v>
      </c>
      <c r="F220" s="2218">
        <f>SUM(F217:F219)</f>
        <v>0</v>
      </c>
      <c r="G220" s="2218">
        <f t="shared" ref="G220:M220" si="47">SUM(G217:G219)</f>
        <v>0</v>
      </c>
      <c r="H220" s="2218">
        <f t="shared" si="47"/>
        <v>0</v>
      </c>
      <c r="I220" s="2218">
        <f t="shared" si="47"/>
        <v>0</v>
      </c>
      <c r="J220" s="2218">
        <f t="shared" si="47"/>
        <v>0</v>
      </c>
      <c r="K220" s="2218">
        <f t="shared" si="47"/>
        <v>0</v>
      </c>
      <c r="L220" s="2218">
        <f t="shared" si="47"/>
        <v>0</v>
      </c>
      <c r="M220" s="2218">
        <f t="shared" si="47"/>
        <v>0</v>
      </c>
      <c r="N220" s="2219">
        <f t="shared" si="39"/>
        <v>0</v>
      </c>
    </row>
    <row r="221" spans="2:14">
      <c r="B221" s="1736">
        <v>40</v>
      </c>
      <c r="C221" s="2147">
        <v>0</v>
      </c>
      <c r="D221" s="1729" t="s">
        <v>661</v>
      </c>
      <c r="E221" s="1729" t="s">
        <v>88</v>
      </c>
      <c r="F221" s="2118"/>
      <c r="G221" s="2118"/>
      <c r="H221" s="3304"/>
      <c r="I221" s="3304"/>
      <c r="J221" s="3304"/>
      <c r="K221" s="3304"/>
      <c r="L221" s="3304"/>
      <c r="M221" s="3304"/>
      <c r="N221" s="1731">
        <f t="shared" si="39"/>
        <v>0</v>
      </c>
    </row>
    <row r="222" spans="2:14">
      <c r="B222" s="1732"/>
      <c r="C222" s="1733"/>
      <c r="D222" s="1729" t="s">
        <v>660</v>
      </c>
      <c r="E222" s="1729" t="s">
        <v>88</v>
      </c>
      <c r="F222" s="2118"/>
      <c r="G222" s="2118"/>
      <c r="H222" s="3304"/>
      <c r="I222" s="3304"/>
      <c r="J222" s="3304"/>
      <c r="K222" s="3304"/>
      <c r="L222" s="3304"/>
      <c r="M222" s="3304"/>
      <c r="N222" s="1731">
        <f t="shared" si="39"/>
        <v>0</v>
      </c>
    </row>
    <row r="223" spans="2:14">
      <c r="B223" s="1732"/>
      <c r="C223" s="1733"/>
      <c r="D223" s="2118" t="s">
        <v>97</v>
      </c>
      <c r="E223" s="1729" t="s">
        <v>88</v>
      </c>
      <c r="F223" s="2118"/>
      <c r="G223" s="2118"/>
      <c r="H223" s="3304"/>
      <c r="I223" s="3304"/>
      <c r="J223" s="3304"/>
      <c r="K223" s="3304"/>
      <c r="L223" s="3304"/>
      <c r="M223" s="3304"/>
      <c r="N223" s="1731">
        <f t="shared" si="39"/>
        <v>0</v>
      </c>
    </row>
    <row r="224" spans="2:14">
      <c r="B224" s="1734"/>
      <c r="C224" s="1735"/>
      <c r="D224" s="2217" t="s">
        <v>2171</v>
      </c>
      <c r="E224" s="2217" t="s">
        <v>88</v>
      </c>
      <c r="F224" s="2218">
        <f>SUM(F221:F223)</f>
        <v>0</v>
      </c>
      <c r="G224" s="2218">
        <f t="shared" ref="G224:M224" si="48">SUM(G221:G223)</f>
        <v>0</v>
      </c>
      <c r="H224" s="2218">
        <f t="shared" si="48"/>
        <v>0</v>
      </c>
      <c r="I224" s="2218">
        <f t="shared" si="48"/>
        <v>0</v>
      </c>
      <c r="J224" s="2218">
        <f t="shared" si="48"/>
        <v>0</v>
      </c>
      <c r="K224" s="2218">
        <f t="shared" si="48"/>
        <v>0</v>
      </c>
      <c r="L224" s="2218">
        <f t="shared" si="48"/>
        <v>0</v>
      </c>
      <c r="M224" s="2218">
        <f t="shared" si="48"/>
        <v>0</v>
      </c>
      <c r="N224" s="2219">
        <f t="shared" si="39"/>
        <v>0</v>
      </c>
    </row>
  </sheetData>
  <mergeCells count="2">
    <mergeCell ref="J7:J8"/>
    <mergeCell ref="K7:Q8"/>
  </mergeCells>
  <dataValidations count="1">
    <dataValidation type="list" allowBlank="1" showInputMessage="1" showErrorMessage="1" sqref="A1">
      <formula1>A883:A888</formula1>
    </dataValidation>
  </dataValidations>
  <pageMargins left="0.70866141732283472" right="0.70866141732283472" top="0.74803149606299213" bottom="0.74803149606299213" header="0.31496062992125984" footer="0.31496062992125984"/>
  <pageSetup paperSize="8" scale="38"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217"/>
  <sheetViews>
    <sheetView zoomScaleNormal="100" workbookViewId="0"/>
  </sheetViews>
  <sheetFormatPr defaultColWidth="0" defaultRowHeight="12.75"/>
  <cols>
    <col min="1" max="1" width="37" style="49" customWidth="1"/>
    <col min="2" max="2" width="41.140625" style="49" bestFit="1" customWidth="1"/>
    <col min="3" max="3" width="12.85546875" style="49" bestFit="1" customWidth="1"/>
    <col min="4" max="4" width="14.85546875" style="49" customWidth="1"/>
    <col min="5" max="5" width="17.28515625" style="49" customWidth="1"/>
    <col min="6" max="6" width="13.140625" style="49" customWidth="1"/>
    <col min="7" max="8" width="9.140625" style="49" customWidth="1"/>
    <col min="9" max="9" width="0" style="49" hidden="1" customWidth="1"/>
    <col min="10" max="16384" width="9.140625" style="49" hidden="1"/>
  </cols>
  <sheetData>
    <row r="1" spans="1:8" ht="24.75">
      <c r="A1" s="127" t="s">
        <v>2388</v>
      </c>
      <c r="B1" s="128"/>
      <c r="C1" s="128"/>
      <c r="D1" s="128"/>
      <c r="E1" s="128"/>
      <c r="F1" s="128"/>
      <c r="G1" s="128"/>
      <c r="H1" s="128"/>
    </row>
    <row r="2" spans="1:8" ht="24.75">
      <c r="A2" s="2186" t="str">
        <f>+C8</f>
        <v>Master</v>
      </c>
      <c r="B2" s="128"/>
      <c r="C2" s="128"/>
      <c r="D2" s="128"/>
      <c r="E2" s="128"/>
      <c r="F2" s="128"/>
      <c r="G2" s="128"/>
      <c r="H2" s="128"/>
    </row>
    <row r="3" spans="1:8" s="130" customFormat="1" ht="25.5" thickBot="1">
      <c r="A3" s="2185" t="str">
        <f>+C16</f>
        <v>2015/16</v>
      </c>
      <c r="B3" s="129"/>
      <c r="C3" s="129"/>
      <c r="D3" s="129"/>
      <c r="E3" s="129"/>
      <c r="F3" s="129"/>
      <c r="G3" s="129"/>
      <c r="H3" s="129"/>
    </row>
    <row r="4" spans="1:8" s="130" customFormat="1">
      <c r="A4" s="1570"/>
      <c r="B4" s="1570"/>
      <c r="C4" s="1570"/>
      <c r="D4" s="1570"/>
      <c r="E4" s="1570"/>
      <c r="F4" s="1570"/>
      <c r="G4" s="1570"/>
      <c r="H4" s="1570"/>
    </row>
    <row r="5" spans="1:8" s="130" customFormat="1">
      <c r="A5" s="1570"/>
      <c r="B5" s="1570"/>
      <c r="C5" s="1570"/>
      <c r="D5" s="1570"/>
      <c r="E5" s="1570"/>
      <c r="F5" s="1570"/>
      <c r="G5" s="1570"/>
      <c r="H5" s="1570"/>
    </row>
    <row r="6" spans="1:8" s="130" customFormat="1">
      <c r="A6" s="1570"/>
      <c r="B6" s="1570"/>
      <c r="C6" s="1570"/>
      <c r="D6" s="1570"/>
      <c r="E6" s="1570"/>
      <c r="F6" s="1570"/>
      <c r="G6" s="1570"/>
      <c r="H6" s="1570"/>
    </row>
    <row r="7" spans="1:8" s="130" customFormat="1">
      <c r="A7" s="1570"/>
      <c r="B7" s="1570"/>
      <c r="C7" s="1570"/>
      <c r="D7" s="1570"/>
      <c r="E7" s="1570"/>
      <c r="F7" s="1570"/>
      <c r="G7" s="1570"/>
      <c r="H7" s="1570"/>
    </row>
    <row r="8" spans="1:8" s="130" customFormat="1">
      <c r="A8" s="1570"/>
      <c r="B8" s="1572" t="s">
        <v>695</v>
      </c>
      <c r="C8" s="2306" t="s">
        <v>662</v>
      </c>
      <c r="D8" s="1426"/>
      <c r="E8" s="1426"/>
      <c r="F8" s="1426"/>
      <c r="G8" s="1426"/>
      <c r="H8" s="1426"/>
    </row>
    <row r="9" spans="1:8" s="130" customFormat="1">
      <c r="A9" s="1570"/>
      <c r="B9" s="1572" t="s">
        <v>696</v>
      </c>
      <c r="C9" s="2306" t="s">
        <v>662</v>
      </c>
      <c r="D9" s="1570"/>
      <c r="E9" s="1570"/>
      <c r="F9" s="1570"/>
      <c r="G9" s="1570"/>
      <c r="H9" s="1570"/>
    </row>
    <row r="10" spans="1:8" s="130" customFormat="1">
      <c r="A10" s="1570"/>
      <c r="B10" s="1572" t="s">
        <v>2474</v>
      </c>
      <c r="C10" s="2306">
        <v>2016</v>
      </c>
      <c r="D10" s="1570"/>
      <c r="E10" s="1570"/>
      <c r="F10" s="1570"/>
      <c r="G10" s="1570"/>
      <c r="H10" s="1570"/>
    </row>
    <row r="11" spans="1:8" s="130" customFormat="1">
      <c r="A11" s="1570"/>
      <c r="B11" s="1572" t="s">
        <v>697</v>
      </c>
      <c r="C11" s="272">
        <v>3</v>
      </c>
      <c r="D11" s="1426"/>
      <c r="E11" s="1426"/>
      <c r="F11" s="1426"/>
      <c r="G11" s="1426"/>
      <c r="H11" s="1426"/>
    </row>
    <row r="12" spans="1:8" s="130" customFormat="1">
      <c r="A12" s="1570"/>
      <c r="B12" s="1572" t="s">
        <v>698</v>
      </c>
      <c r="C12" s="273">
        <v>42582</v>
      </c>
      <c r="D12" s="1570"/>
      <c r="E12" s="1570"/>
      <c r="F12" s="1570"/>
      <c r="G12" s="1570"/>
      <c r="H12" s="1570"/>
    </row>
    <row r="13" spans="1:8" s="130" customFormat="1">
      <c r="A13" s="1570"/>
      <c r="B13" s="1570"/>
      <c r="C13" s="1570"/>
      <c r="D13" s="1570"/>
      <c r="E13" s="1570"/>
      <c r="F13" s="1570"/>
      <c r="G13" s="1570"/>
      <c r="H13" s="1570"/>
    </row>
    <row r="14" spans="1:8" s="130" customFormat="1">
      <c r="A14" s="1570"/>
      <c r="B14" s="1570"/>
      <c r="C14" s="1570"/>
      <c r="D14" s="1426"/>
      <c r="E14" s="1426"/>
      <c r="F14" s="1426"/>
      <c r="G14" s="1426"/>
      <c r="H14" s="1426"/>
    </row>
    <row r="15" spans="1:8" s="130" customFormat="1">
      <c r="A15" s="1570"/>
      <c r="B15" s="1572" t="s">
        <v>699</v>
      </c>
      <c r="C15" s="274" t="str">
        <f>$C$10-2&amp;"/"&amp;RIGHT($C$10-1,2)</f>
        <v>2014/15</v>
      </c>
      <c r="D15" s="1570"/>
      <c r="E15" s="1570"/>
      <c r="F15" s="1570"/>
      <c r="G15" s="1570"/>
      <c r="H15" s="1570"/>
    </row>
    <row r="16" spans="1:8" s="130" customFormat="1">
      <c r="A16" s="1570"/>
      <c r="B16" s="1574" t="s">
        <v>700</v>
      </c>
      <c r="C16" s="274" t="str">
        <f>$C$10-1&amp;"/"&amp;RIGHT($C$10,2)</f>
        <v>2015/16</v>
      </c>
      <c r="D16" s="1570"/>
      <c r="E16" s="1570"/>
      <c r="F16" s="1570"/>
      <c r="G16" s="1570"/>
      <c r="H16" s="1570"/>
    </row>
    <row r="17" spans="1:8" s="130" customFormat="1">
      <c r="A17" s="1570"/>
      <c r="B17" s="1572" t="s">
        <v>701</v>
      </c>
      <c r="C17" s="274" t="str">
        <f>$C$10&amp;"/"&amp;RIGHT($C$10+1,2)</f>
        <v>2016/17</v>
      </c>
      <c r="D17" s="1426"/>
      <c r="E17" s="1426"/>
      <c r="F17" s="1426"/>
      <c r="G17" s="1426"/>
      <c r="H17" s="1426"/>
    </row>
    <row r="18" spans="1:8" s="130" customFormat="1">
      <c r="A18" s="1570"/>
      <c r="B18" s="1572" t="s">
        <v>702</v>
      </c>
      <c r="C18" s="274" t="str">
        <f>$C$10+1&amp;"/"&amp;RIGHT($C$10+2,2)</f>
        <v>2017/18</v>
      </c>
      <c r="D18" s="1570"/>
      <c r="E18" s="1570"/>
      <c r="F18" s="1570"/>
      <c r="G18" s="1570"/>
      <c r="H18" s="1570"/>
    </row>
    <row r="19" spans="1:8" s="130" customFormat="1">
      <c r="A19" s="1570"/>
      <c r="B19" s="1572" t="s">
        <v>703</v>
      </c>
      <c r="C19" s="274" t="str">
        <f>$C$10+2&amp;"/"&amp;RIGHT($C$10+3,2)</f>
        <v>2018/19</v>
      </c>
      <c r="D19" s="1570"/>
      <c r="E19" s="1570"/>
      <c r="F19" s="1570"/>
      <c r="G19" s="1570"/>
      <c r="H19" s="1570"/>
    </row>
    <row r="20" spans="1:8" s="130" customFormat="1">
      <c r="A20" s="1570"/>
      <c r="B20" s="1572" t="s">
        <v>704</v>
      </c>
      <c r="C20" s="274" t="str">
        <f>$C$10+3&amp;"/"&amp;RIGHT($C$10+4,2)</f>
        <v>2019/20</v>
      </c>
      <c r="D20" s="1426"/>
      <c r="E20" s="1426"/>
      <c r="F20" s="1426"/>
      <c r="G20" s="1426"/>
      <c r="H20" s="1426"/>
    </row>
    <row r="21" spans="1:8" s="130" customFormat="1">
      <c r="A21" s="1570"/>
      <c r="B21" s="1572" t="s">
        <v>705</v>
      </c>
      <c r="C21" s="274" t="str">
        <f>$C$10+4&amp;"/"&amp;RIGHT($C$10+5,2)</f>
        <v>2020/21</v>
      </c>
      <c r="D21" s="1570"/>
      <c r="E21" s="1570"/>
      <c r="F21" s="1570"/>
      <c r="G21" s="1570"/>
      <c r="H21" s="1570"/>
    </row>
    <row r="22" spans="1:8" s="130" customFormat="1">
      <c r="A22" s="1570"/>
      <c r="B22" s="1572" t="s">
        <v>706</v>
      </c>
      <c r="C22" s="274" t="str">
        <f>$C$10+5&amp;"/"&amp;RIGHT($C$10+6,2)</f>
        <v>2021/22</v>
      </c>
      <c r="D22" s="1570"/>
      <c r="E22" s="1570"/>
      <c r="F22" s="1570"/>
      <c r="G22" s="1570"/>
      <c r="H22" s="1570"/>
    </row>
    <row r="23" spans="1:8" s="130" customFormat="1">
      <c r="A23" s="1570"/>
      <c r="B23" s="1572" t="s">
        <v>707</v>
      </c>
      <c r="C23" s="274" t="str">
        <f>$C$10+6&amp;"/"&amp;RIGHT($C$10+7,2)</f>
        <v>2022/23</v>
      </c>
      <c r="D23" s="1426"/>
      <c r="E23" s="1426"/>
      <c r="F23" s="1426"/>
      <c r="G23" s="1426"/>
      <c r="H23" s="1426"/>
    </row>
    <row r="24" spans="1:8" s="130" customFormat="1">
      <c r="A24" s="1570"/>
      <c r="B24" s="1570"/>
      <c r="C24" s="1570"/>
      <c r="D24" s="1570"/>
      <c r="E24" s="1570"/>
      <c r="F24" s="1570"/>
      <c r="G24" s="1570"/>
      <c r="H24" s="1570"/>
    </row>
    <row r="25" spans="1:8" s="130" customFormat="1">
      <c r="A25" s="1570"/>
      <c r="B25" s="1570"/>
      <c r="C25" s="1570"/>
      <c r="D25" s="1570"/>
      <c r="E25" s="1570"/>
      <c r="F25" s="1570"/>
      <c r="G25" s="1570"/>
      <c r="H25" s="1570"/>
    </row>
    <row r="26" spans="1:8" s="130" customFormat="1">
      <c r="A26" s="1570"/>
      <c r="B26" s="1570"/>
      <c r="C26" s="1570"/>
      <c r="D26" s="1570"/>
      <c r="E26" s="1570"/>
      <c r="F26" s="1570"/>
      <c r="G26" s="1570"/>
      <c r="H26" s="1570"/>
    </row>
    <row r="27" spans="1:8" s="130" customFormat="1">
      <c r="A27" s="1570"/>
      <c r="B27" s="1570"/>
      <c r="C27" s="1570"/>
      <c r="D27" s="1570"/>
      <c r="E27" s="1570"/>
      <c r="F27" s="1570"/>
      <c r="G27" s="1570"/>
      <c r="H27" s="1570"/>
    </row>
    <row r="28" spans="1:8" s="130" customFormat="1">
      <c r="A28" s="1570"/>
      <c r="B28" s="1570"/>
      <c r="C28" s="1570"/>
      <c r="D28" s="1570"/>
      <c r="E28" s="1570"/>
      <c r="F28" s="1570"/>
      <c r="G28" s="1570"/>
      <c r="H28" s="1570"/>
    </row>
    <row r="29" spans="1:8" s="130" customFormat="1" ht="63.75">
      <c r="A29" s="1570"/>
      <c r="B29" s="2307" t="s">
        <v>708</v>
      </c>
      <c r="C29" s="2308" t="s">
        <v>379</v>
      </c>
      <c r="D29" s="2309" t="s">
        <v>1689</v>
      </c>
      <c r="E29" s="2310" t="s">
        <v>1690</v>
      </c>
      <c r="F29" s="2311" t="s">
        <v>2572</v>
      </c>
      <c r="G29" s="2469" t="s">
        <v>2641</v>
      </c>
      <c r="H29" s="1570"/>
    </row>
    <row r="30" spans="1:8" s="130" customFormat="1">
      <c r="A30" s="1570"/>
      <c r="B30" s="1572" t="s">
        <v>709</v>
      </c>
      <c r="C30" s="2312">
        <v>2010</v>
      </c>
      <c r="D30" s="1642">
        <v>216.45000000000002</v>
      </c>
      <c r="E30" s="2303">
        <v>215.76669999999999</v>
      </c>
      <c r="F30" s="2303">
        <f t="shared" ref="F30:F35" si="0">+E30/$E$30</f>
        <v>1</v>
      </c>
      <c r="G30" s="2470"/>
      <c r="H30" s="1570"/>
    </row>
    <row r="31" spans="1:8" s="130" customFormat="1">
      <c r="A31" s="1570"/>
      <c r="B31" s="1572" t="s">
        <v>710</v>
      </c>
      <c r="C31" s="2312">
        <v>2011</v>
      </c>
      <c r="D31" s="1642">
        <v>215.61666666666667</v>
      </c>
      <c r="E31" s="2303">
        <v>226.47499999999999</v>
      </c>
      <c r="F31" s="2303">
        <f t="shared" si="0"/>
        <v>1.0496290669505535</v>
      </c>
      <c r="G31" s="2471">
        <f t="shared" ref="G31:G36" si="1">+E31/E30</f>
        <v>1.0496290669505535</v>
      </c>
      <c r="H31" s="1570"/>
    </row>
    <row r="32" spans="1:8" s="130" customFormat="1">
      <c r="A32" s="1570"/>
      <c r="B32" s="1572" t="s">
        <v>711</v>
      </c>
      <c r="C32" s="2312">
        <v>2012</v>
      </c>
      <c r="D32" s="1642">
        <v>225.73333333333335</v>
      </c>
      <c r="E32" s="2303">
        <v>237.34166666666667</v>
      </c>
      <c r="F32" s="2303">
        <f t="shared" si="0"/>
        <v>1.0999921056709245</v>
      </c>
      <c r="G32" s="2471">
        <f t="shared" si="1"/>
        <v>1.0479817492732826</v>
      </c>
      <c r="H32" s="1570"/>
    </row>
    <row r="33" spans="1:8" s="130" customFormat="1">
      <c r="A33" s="1570"/>
      <c r="B33" s="1572" t="s">
        <v>712</v>
      </c>
      <c r="C33" s="2312">
        <v>2013</v>
      </c>
      <c r="D33" s="1642">
        <v>237.43333333333331</v>
      </c>
      <c r="E33" s="2303">
        <v>244.67500000000001</v>
      </c>
      <c r="F33" s="2303">
        <f t="shared" si="0"/>
        <v>1.1339794324147332</v>
      </c>
      <c r="G33" s="2471">
        <f t="shared" si="1"/>
        <v>1.0308977915101296</v>
      </c>
      <c r="H33" s="1570"/>
    </row>
    <row r="34" spans="1:8" s="130" customFormat="1">
      <c r="A34" s="1570"/>
      <c r="B34" s="1572" t="s">
        <v>85</v>
      </c>
      <c r="C34" s="2312">
        <v>2014</v>
      </c>
      <c r="D34" s="1642" t="s">
        <v>2097</v>
      </c>
      <c r="E34" s="2303">
        <v>251.73330000000001</v>
      </c>
      <c r="F34" s="2303">
        <f t="shared" si="0"/>
        <v>1.1666920799178002</v>
      </c>
      <c r="G34" s="2471">
        <f t="shared" si="1"/>
        <v>1.0288476550526209</v>
      </c>
      <c r="H34" s="1570"/>
    </row>
    <row r="35" spans="1:8" s="130" customFormat="1">
      <c r="A35" s="1570"/>
      <c r="B35" s="1572" t="s">
        <v>713</v>
      </c>
      <c r="C35" s="2312">
        <v>2015</v>
      </c>
      <c r="D35" s="1642" t="s">
        <v>2097</v>
      </c>
      <c r="E35" s="2470">
        <v>256.66666666666669</v>
      </c>
      <c r="F35" s="2303">
        <f t="shared" si="0"/>
        <v>1.1895564360333022</v>
      </c>
      <c r="G35" s="2471">
        <f t="shared" si="1"/>
        <v>1.019597592637393</v>
      </c>
      <c r="H35" s="3212"/>
    </row>
    <row r="36" spans="1:8" s="130" customFormat="1">
      <c r="A36" s="1570"/>
      <c r="B36" s="1572" t="s">
        <v>714</v>
      </c>
      <c r="C36" s="2312">
        <v>2016</v>
      </c>
      <c r="D36" s="1642" t="s">
        <v>2097</v>
      </c>
      <c r="E36" s="3745">
        <v>256.66666666666669</v>
      </c>
      <c r="F36" s="3644">
        <f t="shared" ref="F36" si="2">+E36/$E$30</f>
        <v>1.1895564360333022</v>
      </c>
      <c r="G36" s="3645">
        <f t="shared" si="1"/>
        <v>1</v>
      </c>
      <c r="H36" s="1570"/>
    </row>
    <row r="37" spans="1:8" s="130" customFormat="1">
      <c r="A37" s="1570"/>
      <c r="B37" s="1572" t="s">
        <v>715</v>
      </c>
      <c r="C37" s="2312">
        <v>2017</v>
      </c>
      <c r="D37" s="1642" t="s">
        <v>2097</v>
      </c>
      <c r="E37" s="1642" t="s">
        <v>2097</v>
      </c>
      <c r="F37" s="1642" t="s">
        <v>2097</v>
      </c>
      <c r="G37" s="2472" t="s">
        <v>2097</v>
      </c>
      <c r="H37" s="1570"/>
    </row>
    <row r="38" spans="1:8" s="130" customFormat="1">
      <c r="A38" s="1570"/>
      <c r="B38" s="1572" t="s">
        <v>716</v>
      </c>
      <c r="C38" s="2312">
        <v>2018</v>
      </c>
      <c r="D38" s="1642" t="s">
        <v>2097</v>
      </c>
      <c r="E38" s="1642" t="s">
        <v>2097</v>
      </c>
      <c r="F38" s="1642" t="s">
        <v>2097</v>
      </c>
      <c r="G38" s="2472" t="s">
        <v>2097</v>
      </c>
      <c r="H38" s="1570"/>
    </row>
    <row r="39" spans="1:8" s="130" customFormat="1">
      <c r="A39" s="1570"/>
      <c r="B39" s="1572" t="s">
        <v>717</v>
      </c>
      <c r="C39" s="2312">
        <v>2019</v>
      </c>
      <c r="D39" s="1573"/>
      <c r="E39" s="1642" t="s">
        <v>2097</v>
      </c>
      <c r="F39" s="1642" t="s">
        <v>2097</v>
      </c>
      <c r="G39" s="2472" t="s">
        <v>2097</v>
      </c>
      <c r="H39" s="1570"/>
    </row>
    <row r="40" spans="1:8" s="130" customFormat="1">
      <c r="A40" s="1570"/>
      <c r="B40" s="1572" t="s">
        <v>718</v>
      </c>
      <c r="C40" s="2312">
        <v>2020</v>
      </c>
      <c r="D40" s="1573"/>
      <c r="E40" s="1642" t="s">
        <v>2097</v>
      </c>
      <c r="F40" s="1642" t="s">
        <v>2097</v>
      </c>
      <c r="G40" s="2472" t="s">
        <v>2097</v>
      </c>
      <c r="H40" s="1570"/>
    </row>
    <row r="41" spans="1:8" s="130" customFormat="1">
      <c r="A41" s="1570"/>
      <c r="B41" s="1572" t="s">
        <v>200</v>
      </c>
      <c r="C41" s="2312">
        <v>2021</v>
      </c>
      <c r="D41" s="1573"/>
      <c r="E41" s="1642" t="s">
        <v>2097</v>
      </c>
      <c r="F41" s="1642" t="s">
        <v>2097</v>
      </c>
      <c r="G41" s="2472" t="s">
        <v>2097</v>
      </c>
      <c r="H41" s="1570"/>
    </row>
    <row r="42" spans="1:8" s="130" customFormat="1">
      <c r="A42" s="1570"/>
      <c r="B42" s="1570"/>
      <c r="C42" s="1570"/>
      <c r="D42" s="1570"/>
      <c r="E42" s="1570"/>
      <c r="F42" s="1570"/>
      <c r="G42" s="1570"/>
      <c r="H42" s="1570"/>
    </row>
    <row r="43" spans="1:8" s="130" customFormat="1">
      <c r="A43" s="1570"/>
      <c r="B43" s="1570"/>
      <c r="C43" s="1570"/>
      <c r="D43" s="1570"/>
      <c r="E43" s="1570"/>
      <c r="F43" s="1570"/>
      <c r="G43" s="1570"/>
      <c r="H43" s="1570"/>
    </row>
    <row r="44" spans="1:8">
      <c r="A44" s="1426"/>
      <c r="B44" s="1426"/>
      <c r="C44" s="1426"/>
      <c r="D44" s="1426"/>
      <c r="E44" s="1426"/>
      <c r="F44" s="1426"/>
      <c r="G44" s="1426"/>
      <c r="H44" s="1426"/>
    </row>
    <row r="45" spans="1:8">
      <c r="A45" s="1426"/>
      <c r="B45" s="1426"/>
      <c r="C45" s="1426"/>
      <c r="D45" s="1426"/>
      <c r="E45" s="1426"/>
      <c r="F45" s="1426"/>
      <c r="G45" s="1426"/>
      <c r="H45" s="1426"/>
    </row>
    <row r="46" spans="1:8">
      <c r="A46" s="1426"/>
      <c r="B46" s="1426"/>
      <c r="C46" s="1426"/>
      <c r="D46" s="1426"/>
      <c r="E46" s="1426"/>
      <c r="F46" s="1426"/>
      <c r="G46" s="1426"/>
      <c r="H46" s="1426"/>
    </row>
    <row r="47" spans="1:8">
      <c r="A47" s="1426"/>
      <c r="B47" s="1426"/>
      <c r="C47" s="1426"/>
      <c r="D47" s="1426"/>
      <c r="E47" s="1426"/>
      <c r="F47" s="1426"/>
      <c r="G47" s="1426"/>
      <c r="H47" s="1426"/>
    </row>
    <row r="48" spans="1:8">
      <c r="A48" s="1426"/>
      <c r="B48" s="1426"/>
      <c r="C48" s="1426"/>
      <c r="D48" s="1426"/>
      <c r="E48" s="1426"/>
      <c r="F48" s="1426"/>
      <c r="G48" s="1426"/>
      <c r="H48" s="1426"/>
    </row>
    <row r="49" spans="1:8">
      <c r="A49" s="1426"/>
      <c r="B49" s="1426"/>
      <c r="C49" s="1426"/>
      <c r="D49" s="1426"/>
      <c r="E49" s="1426"/>
      <c r="F49" s="1426"/>
      <c r="G49" s="1426"/>
      <c r="H49" s="1426"/>
    </row>
    <row r="50" spans="1:8">
      <c r="A50" s="1426"/>
      <c r="B50" s="1426"/>
      <c r="C50" s="1426"/>
      <c r="D50" s="1426"/>
      <c r="E50" s="1426"/>
      <c r="F50" s="1426"/>
      <c r="G50" s="1426"/>
      <c r="H50" s="1426"/>
    </row>
    <row r="51" spans="1:8" ht="14.25">
      <c r="A51" s="1426"/>
      <c r="B51" s="1571"/>
      <c r="C51" s="1426"/>
      <c r="D51" s="1426"/>
      <c r="E51" s="1426"/>
      <c r="F51" s="1426"/>
      <c r="G51" s="1426"/>
      <c r="H51" s="1426"/>
    </row>
    <row r="52" spans="1:8" ht="14.25">
      <c r="A52" s="1426"/>
      <c r="B52" s="1571"/>
      <c r="C52" s="1426"/>
      <c r="D52" s="1426"/>
      <c r="E52" s="1426"/>
      <c r="F52" s="1426"/>
      <c r="G52" s="1426"/>
      <c r="H52" s="1426"/>
    </row>
    <row r="53" spans="1:8" ht="14.25">
      <c r="A53" s="1426"/>
      <c r="B53" s="1571"/>
      <c r="C53" s="1426"/>
      <c r="D53" s="1426"/>
      <c r="E53" s="1426"/>
      <c r="F53" s="1426"/>
      <c r="G53" s="1426"/>
      <c r="H53" s="1426"/>
    </row>
    <row r="54" spans="1:8" ht="14.25">
      <c r="A54" s="1426"/>
      <c r="B54" s="1571"/>
      <c r="C54" s="1426"/>
      <c r="D54" s="1426"/>
      <c r="E54" s="1426"/>
      <c r="F54" s="1426"/>
      <c r="G54" s="1426"/>
      <c r="H54" s="1426"/>
    </row>
    <row r="55" spans="1:8" ht="14.25">
      <c r="A55" s="1426"/>
      <c r="B55" s="1571"/>
      <c r="C55" s="1426"/>
      <c r="D55" s="1426"/>
      <c r="E55" s="1426"/>
      <c r="F55" s="1426"/>
      <c r="G55" s="1426"/>
      <c r="H55" s="1426"/>
    </row>
    <row r="56" spans="1:8" ht="14.25">
      <c r="B56" s="1571"/>
      <c r="C56" s="1426"/>
      <c r="D56" s="1426"/>
      <c r="E56" s="1426"/>
      <c r="F56" s="1426"/>
      <c r="G56" s="1426"/>
      <c r="H56" s="1426"/>
    </row>
    <row r="57" spans="1:8" ht="14.25">
      <c r="B57" s="275"/>
    </row>
    <row r="58" spans="1:8" ht="14.25">
      <c r="B58" s="275"/>
    </row>
    <row r="59" spans="1:8" ht="14.25">
      <c r="B59" s="275"/>
    </row>
    <row r="60" spans="1:8">
      <c r="B60" s="61"/>
    </row>
    <row r="187" spans="1:1" ht="13.5" thickBot="1"/>
    <row r="188" spans="1:1" ht="15">
      <c r="A188" s="276" t="s">
        <v>1530</v>
      </c>
    </row>
    <row r="189" spans="1:1" ht="15">
      <c r="A189" s="277" t="s">
        <v>662</v>
      </c>
    </row>
    <row r="190" spans="1:1" ht="15">
      <c r="A190" s="277" t="s">
        <v>1667</v>
      </c>
    </row>
    <row r="191" spans="1:1" ht="15">
      <c r="A191" s="277" t="s">
        <v>1668</v>
      </c>
    </row>
    <row r="192" spans="1:1" ht="15">
      <c r="A192" s="277" t="s">
        <v>1669</v>
      </c>
    </row>
    <row r="193" spans="1:1" ht="15">
      <c r="A193" s="277" t="s">
        <v>1670</v>
      </c>
    </row>
    <row r="194" spans="1:1" ht="15">
      <c r="A194" s="277" t="s">
        <v>1671</v>
      </c>
    </row>
    <row r="195" spans="1:1" ht="15">
      <c r="A195" s="277" t="s">
        <v>1672</v>
      </c>
    </row>
    <row r="196" spans="1:1" ht="15">
      <c r="A196" s="277" t="s">
        <v>1673</v>
      </c>
    </row>
    <row r="197" spans="1:1" ht="15.75" thickBot="1">
      <c r="A197" s="277" t="s">
        <v>1674</v>
      </c>
    </row>
    <row r="198" spans="1:1" ht="15">
      <c r="A198" s="278" t="s">
        <v>379</v>
      </c>
    </row>
    <row r="199" spans="1:1" ht="15">
      <c r="A199" s="279">
        <v>2014</v>
      </c>
    </row>
    <row r="200" spans="1:1" ht="15">
      <c r="A200" s="279">
        <v>2015</v>
      </c>
    </row>
    <row r="201" spans="1:1" ht="15">
      <c r="A201" s="279">
        <v>2016</v>
      </c>
    </row>
    <row r="202" spans="1:1" ht="15">
      <c r="A202" s="279">
        <v>2017</v>
      </c>
    </row>
    <row r="203" spans="1:1" ht="15">
      <c r="A203" s="279">
        <v>2018</v>
      </c>
    </row>
    <row r="204" spans="1:1" ht="15">
      <c r="A204" s="279">
        <v>2019</v>
      </c>
    </row>
    <row r="205" spans="1:1" ht="15.75" thickBot="1">
      <c r="A205" s="280">
        <v>2020</v>
      </c>
    </row>
    <row r="206" spans="1:1" ht="15.75" thickBot="1">
      <c r="A206" s="280">
        <v>2021</v>
      </c>
    </row>
    <row r="207" spans="1:1" ht="15">
      <c r="A207" s="276" t="s">
        <v>1675</v>
      </c>
    </row>
    <row r="208" spans="1:1" ht="15">
      <c r="A208" s="277" t="s">
        <v>662</v>
      </c>
    </row>
    <row r="209" spans="1:1" ht="15">
      <c r="A209" s="277" t="s">
        <v>2964</v>
      </c>
    </row>
    <row r="210" spans="1:1" ht="15">
      <c r="A210" s="277" t="s">
        <v>2965</v>
      </c>
    </row>
    <row r="211" spans="1:1" ht="15">
      <c r="A211" s="277" t="s">
        <v>2966</v>
      </c>
    </row>
    <row r="212" spans="1:1" ht="15">
      <c r="A212" s="277" t="s">
        <v>2967</v>
      </c>
    </row>
    <row r="213" spans="1:1" ht="15">
      <c r="A213" s="277" t="s">
        <v>1676</v>
      </c>
    </row>
    <row r="214" spans="1:1" ht="15">
      <c r="A214" s="277" t="s">
        <v>2968</v>
      </c>
    </row>
    <row r="215" spans="1:1" ht="15">
      <c r="A215" s="277" t="s">
        <v>2816</v>
      </c>
    </row>
    <row r="216" spans="1:1" ht="15.75" thickBot="1">
      <c r="A216" s="404" t="s">
        <v>1677</v>
      </c>
    </row>
    <row r="217" spans="1:1" ht="13.5" thickTop="1"/>
  </sheetData>
  <dataValidations count="3">
    <dataValidation type="list" allowBlank="1" showInputMessage="1" showErrorMessage="1" sqref="C10">
      <formula1>$A$199:$A$206</formula1>
    </dataValidation>
    <dataValidation type="list" allowBlank="1" showInputMessage="1" showErrorMessage="1" sqref="C8">
      <formula1>$A$189:$A$197</formula1>
    </dataValidation>
    <dataValidation type="list" allowBlank="1" showInputMessage="1" showErrorMessage="1" sqref="C9">
      <formula1>$A$208:$A$216</formula1>
    </dataValidation>
  </dataValidations>
  <printOptions horizontalCentered="1"/>
  <pageMargins left="0.70866141732283461" right="0.70866141732283461" top="0.74803149606299213" bottom="0.74803149606299213" header="0.31496062992125984" footer="0.31496062992125984"/>
  <pageSetup paperSize="9" scale="61" orientation="landscape" r:id="rId1"/>
  <headerFooter>
    <oddHeader>&amp;C&amp;A</oddHeader>
    <oddFooter>&amp;L&amp;D&amp;C&amp;Z&amp;R&amp;F</oddFooter>
  </headerFooter>
  <legacy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XFD67"/>
  <sheetViews>
    <sheetView workbookViewId="0"/>
  </sheetViews>
  <sheetFormatPr defaultColWidth="9.140625" defaultRowHeight="14.25"/>
  <cols>
    <col min="1" max="1" width="3" style="1920" customWidth="1"/>
    <col min="2" max="2" width="61.42578125" style="1920" customWidth="1"/>
    <col min="3" max="3" width="44.5703125" style="1920" customWidth="1"/>
    <col min="4" max="4" width="33.7109375" style="1920" customWidth="1"/>
    <col min="5" max="7" width="17" style="1920" customWidth="1"/>
    <col min="8" max="8" width="11.140625" style="1920" customWidth="1"/>
    <col min="9" max="16384" width="9.140625" style="1920"/>
  </cols>
  <sheetData>
    <row r="1" spans="1:16384" s="49" customFormat="1" ht="24.75">
      <c r="A1" s="127" t="str">
        <f>'Universal data'!A1</f>
        <v>Regulatory Reporting Pack</v>
      </c>
      <c r="B1" s="128"/>
      <c r="C1" s="128"/>
      <c r="D1" s="128"/>
      <c r="E1" s="128"/>
      <c r="F1" s="128"/>
      <c r="G1" s="128"/>
      <c r="H1" s="128"/>
    </row>
    <row r="2" spans="1:16384" s="49" customFormat="1" ht="24.75">
      <c r="A2" s="2186" t="str">
        <f>+'Universal data'!$A$2</f>
        <v>Master</v>
      </c>
      <c r="B2" s="128"/>
      <c r="C2" s="128"/>
      <c r="D2" s="128"/>
      <c r="E2" s="128"/>
      <c r="F2" s="128"/>
      <c r="G2" s="128"/>
      <c r="H2" s="128"/>
    </row>
    <row r="3" spans="1:16384" s="49" customFormat="1" ht="24.75">
      <c r="A3" s="2304" t="str">
        <f>+'Universal data'!A3</f>
        <v>2015/16</v>
      </c>
      <c r="B3" s="128"/>
      <c r="C3" s="128"/>
      <c r="D3" s="128"/>
      <c r="E3" s="128"/>
      <c r="F3" s="128"/>
      <c r="G3" s="128"/>
      <c r="H3" s="128"/>
    </row>
    <row r="4" spans="1:16384" s="1916" customFormat="1">
      <c r="A4" s="1914"/>
      <c r="B4" s="1915"/>
      <c r="C4" s="1915"/>
      <c r="D4" s="1915"/>
      <c r="E4" s="1915"/>
      <c r="F4" s="1915"/>
      <c r="I4" s="1920"/>
      <c r="J4" s="1920"/>
      <c r="K4" s="1920"/>
      <c r="L4" s="1920"/>
      <c r="M4" s="1920"/>
      <c r="N4" s="1920"/>
      <c r="O4" s="1920"/>
      <c r="P4" s="1920"/>
      <c r="Q4" s="1920"/>
      <c r="R4" s="1920"/>
      <c r="S4" s="1920"/>
      <c r="T4" s="1920"/>
      <c r="U4" s="1920"/>
      <c r="V4" s="1920"/>
      <c r="W4" s="1920"/>
      <c r="X4" s="1920"/>
      <c r="Y4" s="1920"/>
      <c r="Z4" s="1920"/>
      <c r="AA4" s="1920"/>
      <c r="AB4" s="1920"/>
      <c r="AC4" s="1920"/>
      <c r="AD4" s="1920"/>
      <c r="AE4" s="1920"/>
      <c r="AF4" s="1920"/>
      <c r="AG4" s="1920"/>
      <c r="AH4" s="1920"/>
      <c r="AI4" s="1920"/>
      <c r="AJ4" s="1920"/>
      <c r="AK4" s="1920"/>
      <c r="AL4" s="1920"/>
      <c r="AM4" s="1920"/>
      <c r="AN4" s="1920"/>
      <c r="AO4" s="1920"/>
      <c r="AP4" s="1920"/>
      <c r="AQ4" s="1920"/>
      <c r="AR4" s="1920"/>
      <c r="AS4" s="1920"/>
      <c r="AT4" s="1920"/>
      <c r="AU4" s="1920"/>
      <c r="AV4" s="1920"/>
      <c r="AW4" s="1920"/>
      <c r="AX4" s="1920"/>
      <c r="AY4" s="1920"/>
      <c r="AZ4" s="1920"/>
      <c r="BA4" s="1920"/>
      <c r="BB4" s="1920"/>
      <c r="BC4" s="1920"/>
      <c r="BD4" s="1920"/>
      <c r="BE4" s="1920"/>
      <c r="BF4" s="1920"/>
      <c r="BG4" s="1920"/>
      <c r="BH4" s="1920"/>
      <c r="BI4" s="1920"/>
      <c r="BJ4" s="1920"/>
      <c r="BK4" s="1920"/>
      <c r="BL4" s="1920"/>
      <c r="BM4" s="1920"/>
      <c r="BN4" s="1920"/>
      <c r="BO4" s="1920"/>
      <c r="BP4" s="1920"/>
      <c r="BQ4" s="1920"/>
      <c r="BR4" s="1920"/>
      <c r="BS4" s="1920"/>
      <c r="BT4" s="1920"/>
      <c r="BU4" s="1920"/>
      <c r="BV4" s="1920"/>
      <c r="BW4" s="1920"/>
      <c r="BX4" s="1920"/>
      <c r="BY4" s="1920"/>
      <c r="BZ4" s="1920"/>
      <c r="CA4" s="1920"/>
      <c r="CB4" s="1920"/>
      <c r="CC4" s="1920"/>
      <c r="CD4" s="1920"/>
      <c r="CE4" s="1920"/>
      <c r="CF4" s="1920"/>
      <c r="CG4" s="1920"/>
      <c r="CH4" s="1920"/>
      <c r="CI4" s="1920"/>
      <c r="CJ4" s="1920"/>
      <c r="CK4" s="1920"/>
      <c r="CL4" s="1920"/>
      <c r="CM4" s="1920"/>
      <c r="CN4" s="1920"/>
      <c r="CO4" s="1920"/>
      <c r="CP4" s="1920"/>
      <c r="CQ4" s="1920"/>
      <c r="CR4" s="1920"/>
      <c r="CS4" s="1920"/>
      <c r="CT4" s="1920"/>
      <c r="CU4" s="1920"/>
      <c r="CV4" s="1920"/>
      <c r="CW4" s="1920"/>
      <c r="CX4" s="1920"/>
      <c r="CY4" s="1920"/>
      <c r="CZ4" s="1920"/>
      <c r="DA4" s="1920"/>
      <c r="DB4" s="1920"/>
      <c r="DC4" s="1920"/>
      <c r="DD4" s="1920"/>
      <c r="DE4" s="1920"/>
      <c r="DF4" s="1920"/>
      <c r="DG4" s="1920"/>
      <c r="DH4" s="1920"/>
      <c r="DI4" s="1920"/>
      <c r="DJ4" s="1920"/>
      <c r="DK4" s="1920"/>
      <c r="DL4" s="1920"/>
      <c r="DM4" s="1920"/>
      <c r="DN4" s="1920"/>
      <c r="DO4" s="1920"/>
      <c r="DP4" s="1920"/>
      <c r="DQ4" s="1920"/>
      <c r="DR4" s="1920"/>
      <c r="DS4" s="1920"/>
      <c r="DT4" s="1920"/>
      <c r="DU4" s="1920"/>
      <c r="DV4" s="1920"/>
      <c r="DW4" s="1920"/>
      <c r="DX4" s="1920"/>
      <c r="DY4" s="1920"/>
      <c r="DZ4" s="1920"/>
      <c r="EA4" s="1920"/>
      <c r="EB4" s="1920"/>
      <c r="EC4" s="1920"/>
      <c r="ED4" s="1920"/>
      <c r="EE4" s="1920"/>
      <c r="EF4" s="1920"/>
      <c r="EG4" s="1920"/>
      <c r="EH4" s="1920"/>
      <c r="EI4" s="1920"/>
      <c r="EJ4" s="1920"/>
      <c r="EK4" s="1920"/>
      <c r="EL4" s="1920"/>
      <c r="EM4" s="1920"/>
      <c r="EN4" s="1920"/>
      <c r="EO4" s="1920"/>
      <c r="EP4" s="1920"/>
      <c r="EQ4" s="1920"/>
      <c r="ER4" s="1920"/>
      <c r="ES4" s="1920"/>
      <c r="ET4" s="1920"/>
      <c r="EU4" s="1920"/>
      <c r="EV4" s="1920"/>
      <c r="EW4" s="1920"/>
      <c r="EX4" s="1920"/>
      <c r="EY4" s="1920"/>
      <c r="EZ4" s="1920"/>
      <c r="FA4" s="1920"/>
      <c r="FB4" s="1920"/>
      <c r="FC4" s="1920"/>
      <c r="FD4" s="1920"/>
      <c r="FE4" s="1920"/>
      <c r="FF4" s="1920"/>
      <c r="FG4" s="1920"/>
      <c r="FH4" s="1920"/>
      <c r="FI4" s="1920"/>
      <c r="FJ4" s="1920"/>
      <c r="FK4" s="1920"/>
      <c r="FL4" s="1920"/>
      <c r="FM4" s="1920"/>
      <c r="FN4" s="1920"/>
      <c r="FO4" s="1920"/>
      <c r="FP4" s="1920"/>
      <c r="FQ4" s="1920"/>
      <c r="FR4" s="1920"/>
      <c r="FS4" s="1920"/>
      <c r="FT4" s="1920"/>
      <c r="FU4" s="1920"/>
      <c r="FV4" s="1920"/>
      <c r="FW4" s="1920"/>
      <c r="FX4" s="1920"/>
      <c r="FY4" s="1920"/>
      <c r="FZ4" s="1920"/>
      <c r="GA4" s="1920"/>
      <c r="GB4" s="1920"/>
      <c r="GC4" s="1920"/>
      <c r="GD4" s="1920"/>
      <c r="GE4" s="1920"/>
      <c r="GF4" s="1920"/>
      <c r="GG4" s="1920"/>
      <c r="GH4" s="1920"/>
      <c r="GI4" s="1920"/>
      <c r="GJ4" s="1920"/>
      <c r="GK4" s="1920"/>
      <c r="GL4" s="1920"/>
      <c r="GM4" s="1920"/>
      <c r="GN4" s="1920"/>
      <c r="GO4" s="1920"/>
      <c r="GP4" s="1920"/>
      <c r="GQ4" s="1920"/>
      <c r="GR4" s="1920"/>
      <c r="GS4" s="1920"/>
      <c r="GT4" s="1920"/>
      <c r="GU4" s="1920"/>
      <c r="GV4" s="1920"/>
      <c r="GW4" s="1920"/>
      <c r="GX4" s="1920"/>
      <c r="GY4" s="1920"/>
      <c r="GZ4" s="1920"/>
      <c r="HA4" s="1920"/>
      <c r="HB4" s="1920"/>
      <c r="HC4" s="1920"/>
      <c r="HD4" s="1920"/>
      <c r="HE4" s="1920"/>
      <c r="HF4" s="1920"/>
      <c r="HG4" s="1920"/>
      <c r="HH4" s="1920"/>
      <c r="HI4" s="1920"/>
      <c r="HJ4" s="1920"/>
      <c r="HK4" s="1920"/>
      <c r="HL4" s="1920"/>
      <c r="HM4" s="1920"/>
      <c r="HN4" s="1920"/>
      <c r="HO4" s="1920"/>
      <c r="HP4" s="1920"/>
      <c r="HQ4" s="1920"/>
      <c r="HR4" s="1920"/>
      <c r="HS4" s="1920"/>
      <c r="HT4" s="1920"/>
      <c r="HU4" s="1920"/>
      <c r="HV4" s="1920"/>
      <c r="HW4" s="1920"/>
      <c r="HX4" s="1920"/>
      <c r="HY4" s="1920"/>
      <c r="HZ4" s="1920"/>
      <c r="IA4" s="1920"/>
      <c r="IB4" s="1920"/>
      <c r="IC4" s="1920"/>
      <c r="ID4" s="1920"/>
      <c r="IE4" s="1920"/>
      <c r="IF4" s="1920"/>
      <c r="IG4" s="1920"/>
      <c r="IH4" s="1920"/>
      <c r="II4" s="1920"/>
      <c r="IJ4" s="1920"/>
      <c r="IK4" s="1920"/>
      <c r="IL4" s="1920"/>
      <c r="IM4" s="1920"/>
      <c r="IN4" s="1920"/>
      <c r="IO4" s="1920"/>
      <c r="IP4" s="1920"/>
      <c r="IQ4" s="1920"/>
      <c r="IR4" s="1920"/>
      <c r="IS4" s="1920"/>
      <c r="IT4" s="1920"/>
      <c r="IU4" s="1920"/>
      <c r="IV4" s="1920"/>
      <c r="IW4" s="1920"/>
      <c r="IX4" s="1920"/>
      <c r="IY4" s="1920"/>
      <c r="IZ4" s="1920"/>
      <c r="JA4" s="1920"/>
      <c r="JB4" s="1920"/>
      <c r="JC4" s="1920"/>
      <c r="JD4" s="1920"/>
      <c r="JE4" s="1920"/>
      <c r="JF4" s="1920"/>
      <c r="JG4" s="1920"/>
      <c r="JH4" s="1920"/>
      <c r="JI4" s="1920"/>
      <c r="JJ4" s="1920"/>
      <c r="JK4" s="1920"/>
      <c r="JL4" s="1920"/>
      <c r="JM4" s="1920"/>
      <c r="JN4" s="1920"/>
      <c r="JO4" s="1920"/>
      <c r="JP4" s="1920"/>
      <c r="JQ4" s="1920"/>
      <c r="JR4" s="1920"/>
      <c r="JS4" s="1920"/>
      <c r="JT4" s="1920"/>
      <c r="JU4" s="1920"/>
      <c r="JV4" s="1920"/>
      <c r="JW4" s="1920"/>
      <c r="JX4" s="1920"/>
      <c r="JY4" s="1920"/>
      <c r="JZ4" s="1920"/>
      <c r="KA4" s="1920"/>
      <c r="KB4" s="1920"/>
      <c r="KC4" s="1920"/>
      <c r="KD4" s="1920"/>
      <c r="KE4" s="1920"/>
      <c r="KF4" s="1920"/>
      <c r="KG4" s="1920"/>
      <c r="KH4" s="1920"/>
      <c r="KI4" s="1920"/>
      <c r="KJ4" s="1920"/>
      <c r="KK4" s="1920"/>
      <c r="KL4" s="1920"/>
      <c r="KM4" s="1920"/>
      <c r="KN4" s="1920"/>
      <c r="KO4" s="1920"/>
      <c r="KP4" s="1920"/>
      <c r="KQ4" s="1920"/>
      <c r="KR4" s="1920"/>
      <c r="KS4" s="1920"/>
      <c r="KT4" s="1920"/>
      <c r="KU4" s="1920"/>
      <c r="KV4" s="1920"/>
      <c r="KW4" s="1920"/>
      <c r="KX4" s="1920"/>
      <c r="KY4" s="1920"/>
      <c r="KZ4" s="1920"/>
      <c r="LA4" s="1920"/>
      <c r="LB4" s="1920"/>
      <c r="LC4" s="1920"/>
      <c r="LD4" s="1920"/>
      <c r="LE4" s="1920"/>
      <c r="LF4" s="1920"/>
      <c r="LG4" s="1920"/>
      <c r="LH4" s="1920"/>
      <c r="LI4" s="1920"/>
      <c r="LJ4" s="1920"/>
      <c r="LK4" s="1920"/>
      <c r="LL4" s="1920"/>
      <c r="LM4" s="1920"/>
      <c r="LN4" s="1920"/>
      <c r="LO4" s="1920"/>
      <c r="LP4" s="1920"/>
      <c r="LQ4" s="1920"/>
      <c r="LR4" s="1920"/>
      <c r="LS4" s="1920"/>
      <c r="LT4" s="1920"/>
      <c r="LU4" s="1920"/>
      <c r="LV4" s="1920"/>
      <c r="LW4" s="1920"/>
      <c r="LX4" s="1920"/>
      <c r="LY4" s="1920"/>
      <c r="LZ4" s="1920"/>
      <c r="MA4" s="1920"/>
      <c r="MB4" s="1920"/>
      <c r="MC4" s="1920"/>
      <c r="MD4" s="1920"/>
      <c r="ME4" s="1920"/>
      <c r="MF4" s="1920"/>
      <c r="MG4" s="1920"/>
      <c r="MH4" s="1920"/>
      <c r="MI4" s="1920"/>
      <c r="MJ4" s="1920"/>
      <c r="MK4" s="1920"/>
      <c r="ML4" s="1920"/>
      <c r="MM4" s="1920"/>
      <c r="MN4" s="1920"/>
      <c r="MO4" s="1920"/>
      <c r="MP4" s="1920"/>
      <c r="MQ4" s="1920"/>
      <c r="MR4" s="1920"/>
      <c r="MS4" s="1920"/>
      <c r="MT4" s="1920"/>
      <c r="MU4" s="1920"/>
      <c r="MV4" s="1920"/>
      <c r="MW4" s="1920"/>
      <c r="MX4" s="1920"/>
      <c r="MY4" s="1920"/>
      <c r="MZ4" s="1920"/>
      <c r="NA4" s="1920"/>
      <c r="NB4" s="1920"/>
      <c r="NC4" s="1920"/>
      <c r="ND4" s="1920"/>
      <c r="NE4" s="1920"/>
      <c r="NF4" s="1920"/>
      <c r="NG4" s="1920"/>
      <c r="NH4" s="1920"/>
      <c r="NI4" s="1920"/>
      <c r="NJ4" s="1920"/>
      <c r="NK4" s="1920"/>
      <c r="NL4" s="1920"/>
      <c r="NM4" s="1920"/>
      <c r="NN4" s="1920"/>
      <c r="NO4" s="1920"/>
      <c r="NP4" s="1920"/>
      <c r="NQ4" s="1920"/>
      <c r="NR4" s="1920"/>
      <c r="NS4" s="1920"/>
      <c r="NT4" s="1920"/>
      <c r="NU4" s="1920"/>
      <c r="NV4" s="1920"/>
      <c r="NW4" s="1920"/>
      <c r="NX4" s="1920"/>
      <c r="NY4" s="1920"/>
      <c r="NZ4" s="1920"/>
      <c r="OA4" s="1920"/>
      <c r="OB4" s="1920"/>
      <c r="OC4" s="1920"/>
      <c r="OD4" s="1920"/>
      <c r="OE4" s="1920"/>
      <c r="OF4" s="1920"/>
      <c r="OG4" s="1920"/>
      <c r="OH4" s="1920"/>
      <c r="OI4" s="1920"/>
      <c r="OJ4" s="1920"/>
      <c r="OK4" s="1920"/>
      <c r="OL4" s="1920"/>
      <c r="OM4" s="1920"/>
      <c r="ON4" s="1920"/>
      <c r="OO4" s="1920"/>
      <c r="OP4" s="1920"/>
      <c r="OQ4" s="1920"/>
      <c r="OR4" s="1920"/>
      <c r="OS4" s="1920"/>
      <c r="OT4" s="1920"/>
      <c r="OU4" s="1920"/>
      <c r="OV4" s="1920"/>
      <c r="OW4" s="1920"/>
      <c r="OX4" s="1920"/>
      <c r="OY4" s="1920"/>
      <c r="OZ4" s="1920"/>
      <c r="PA4" s="1920"/>
      <c r="PB4" s="1920"/>
      <c r="PC4" s="1920"/>
      <c r="PD4" s="1920"/>
      <c r="PE4" s="1920"/>
      <c r="PF4" s="1920"/>
      <c r="PG4" s="1920"/>
      <c r="PH4" s="1920"/>
      <c r="PI4" s="1920"/>
      <c r="PJ4" s="1920"/>
      <c r="PK4" s="1920"/>
      <c r="PL4" s="1920"/>
      <c r="PM4" s="1920"/>
      <c r="PN4" s="1920"/>
      <c r="PO4" s="1920"/>
      <c r="PP4" s="1920"/>
      <c r="PQ4" s="1920"/>
      <c r="PR4" s="1920"/>
      <c r="PS4" s="1920"/>
      <c r="PT4" s="1920"/>
      <c r="PU4" s="1920"/>
      <c r="PV4" s="1920"/>
      <c r="PW4" s="1920"/>
      <c r="PX4" s="1920"/>
      <c r="PY4" s="1920"/>
      <c r="PZ4" s="1920"/>
      <c r="QA4" s="1920"/>
      <c r="QB4" s="1920"/>
      <c r="QC4" s="1920"/>
      <c r="QD4" s="1920"/>
      <c r="QE4" s="1920"/>
      <c r="QF4" s="1920"/>
      <c r="QG4" s="1920"/>
      <c r="QH4" s="1920"/>
      <c r="QI4" s="1920"/>
      <c r="QJ4" s="1920"/>
      <c r="QK4" s="1920"/>
      <c r="QL4" s="1920"/>
      <c r="QM4" s="1920"/>
      <c r="QN4" s="1920"/>
      <c r="QO4" s="1920"/>
      <c r="QP4" s="1920"/>
      <c r="QQ4" s="1920"/>
      <c r="QR4" s="1920"/>
      <c r="QS4" s="1920"/>
      <c r="QT4" s="1920"/>
      <c r="QU4" s="1920"/>
      <c r="QV4" s="1920"/>
      <c r="QW4" s="1920"/>
      <c r="QX4" s="1920"/>
      <c r="QY4" s="1920"/>
      <c r="QZ4" s="1920"/>
      <c r="RA4" s="1920"/>
      <c r="RB4" s="1920"/>
      <c r="RC4" s="1920"/>
      <c r="RD4" s="1920"/>
      <c r="RE4" s="1920"/>
      <c r="RF4" s="1920"/>
      <c r="RG4" s="1920"/>
      <c r="RH4" s="1920"/>
      <c r="RI4" s="1920"/>
      <c r="RJ4" s="1920"/>
      <c r="RK4" s="1920"/>
      <c r="RL4" s="1920"/>
      <c r="RM4" s="1920"/>
      <c r="RN4" s="1920"/>
      <c r="RO4" s="1920"/>
      <c r="RP4" s="1920"/>
      <c r="RQ4" s="1920"/>
      <c r="RR4" s="1920"/>
      <c r="RS4" s="1920"/>
      <c r="RT4" s="1920"/>
      <c r="RU4" s="1920"/>
      <c r="RV4" s="1920"/>
      <c r="RW4" s="1920"/>
      <c r="RX4" s="1920"/>
      <c r="RY4" s="1920"/>
      <c r="RZ4" s="1920"/>
      <c r="SA4" s="1920"/>
      <c r="SB4" s="1920"/>
      <c r="SC4" s="1920"/>
      <c r="SD4" s="1920"/>
      <c r="SE4" s="1920"/>
      <c r="SF4" s="1920"/>
      <c r="SG4" s="1920"/>
      <c r="SH4" s="1920"/>
      <c r="SI4" s="1920"/>
      <c r="SJ4" s="1920"/>
      <c r="SK4" s="1920"/>
      <c r="SL4" s="1920"/>
      <c r="SM4" s="1920"/>
      <c r="SN4" s="1920"/>
      <c r="SO4" s="1920"/>
      <c r="SP4" s="1920"/>
      <c r="SQ4" s="1920"/>
      <c r="SR4" s="1920"/>
      <c r="SS4" s="1920"/>
      <c r="ST4" s="1920"/>
      <c r="SU4" s="1920"/>
      <c r="SV4" s="1920"/>
      <c r="SW4" s="1920"/>
      <c r="SX4" s="1920"/>
      <c r="SY4" s="1920"/>
      <c r="SZ4" s="1920"/>
      <c r="TA4" s="1920"/>
      <c r="TB4" s="1920"/>
      <c r="TC4" s="1920"/>
      <c r="TD4" s="1920"/>
      <c r="TE4" s="1920"/>
      <c r="TF4" s="1920"/>
      <c r="TG4" s="1920"/>
      <c r="TH4" s="1920"/>
      <c r="TI4" s="1920"/>
      <c r="TJ4" s="1920"/>
      <c r="TK4" s="1920"/>
      <c r="TL4" s="1920"/>
      <c r="TM4" s="1920"/>
      <c r="TN4" s="1920"/>
      <c r="TO4" s="1920"/>
      <c r="TP4" s="1920"/>
      <c r="TQ4" s="1920"/>
      <c r="TR4" s="1920"/>
      <c r="TS4" s="1920"/>
      <c r="TT4" s="1920"/>
      <c r="TU4" s="1920"/>
      <c r="TV4" s="1920"/>
      <c r="TW4" s="1920"/>
      <c r="TX4" s="1920"/>
      <c r="TY4" s="1920"/>
      <c r="TZ4" s="1920"/>
      <c r="UA4" s="1920"/>
      <c r="UB4" s="1920"/>
      <c r="UC4" s="1920"/>
      <c r="UD4" s="1920"/>
      <c r="UE4" s="1920"/>
      <c r="UF4" s="1920"/>
      <c r="UG4" s="1920"/>
      <c r="UH4" s="1920"/>
      <c r="UI4" s="1920"/>
      <c r="UJ4" s="1920"/>
      <c r="UK4" s="1920"/>
      <c r="UL4" s="1920"/>
      <c r="UM4" s="1920"/>
      <c r="UN4" s="1920"/>
      <c r="UO4" s="1920"/>
      <c r="UP4" s="1920"/>
      <c r="UQ4" s="1920"/>
      <c r="UR4" s="1920"/>
      <c r="US4" s="1920"/>
      <c r="UT4" s="1920"/>
      <c r="UU4" s="1920"/>
      <c r="UV4" s="1920"/>
      <c r="UW4" s="1920"/>
      <c r="UX4" s="1920"/>
      <c r="UY4" s="1920"/>
      <c r="UZ4" s="1920"/>
      <c r="VA4" s="1920"/>
      <c r="VB4" s="1920"/>
      <c r="VC4" s="1920"/>
      <c r="VD4" s="1920"/>
      <c r="VE4" s="1920"/>
      <c r="VF4" s="1920"/>
      <c r="VG4" s="1920"/>
      <c r="VH4" s="1920"/>
      <c r="VI4" s="1920"/>
      <c r="VJ4" s="1920"/>
      <c r="VK4" s="1920"/>
      <c r="VL4" s="1920"/>
      <c r="VM4" s="1920"/>
      <c r="VN4" s="1920"/>
      <c r="VO4" s="1920"/>
      <c r="VP4" s="1920"/>
      <c r="VQ4" s="1920"/>
      <c r="VR4" s="1920"/>
      <c r="VS4" s="1920"/>
      <c r="VT4" s="1920"/>
      <c r="VU4" s="1920"/>
      <c r="VV4" s="1920"/>
      <c r="VW4" s="1920"/>
      <c r="VX4" s="1920"/>
      <c r="VY4" s="1920"/>
      <c r="VZ4" s="1920"/>
      <c r="WA4" s="1920"/>
      <c r="WB4" s="1920"/>
      <c r="WC4" s="1920"/>
      <c r="WD4" s="1920"/>
      <c r="WE4" s="1920"/>
      <c r="WF4" s="1920"/>
      <c r="WG4" s="1920"/>
      <c r="WH4" s="1920"/>
      <c r="WI4" s="1920"/>
      <c r="WJ4" s="1920"/>
      <c r="WK4" s="1920"/>
      <c r="WL4" s="1920"/>
      <c r="WM4" s="1920"/>
      <c r="WN4" s="1920"/>
      <c r="WO4" s="1920"/>
      <c r="WP4" s="1920"/>
      <c r="WQ4" s="1920"/>
      <c r="WR4" s="1920"/>
      <c r="WS4" s="1920"/>
      <c r="WT4" s="1920"/>
      <c r="WU4" s="1920"/>
      <c r="WV4" s="1920"/>
      <c r="WW4" s="1920"/>
      <c r="WX4" s="1920"/>
      <c r="WY4" s="1920"/>
      <c r="WZ4" s="1920"/>
      <c r="XA4" s="1920"/>
      <c r="XB4" s="1920"/>
      <c r="XC4" s="1920"/>
      <c r="XD4" s="1920"/>
      <c r="XE4" s="1920"/>
      <c r="XF4" s="1920"/>
      <c r="XG4" s="1920"/>
      <c r="XH4" s="1920"/>
      <c r="XI4" s="1920"/>
      <c r="XJ4" s="1920"/>
      <c r="XK4" s="1920"/>
      <c r="XL4" s="1920"/>
      <c r="XM4" s="1920"/>
      <c r="XN4" s="1920"/>
      <c r="XO4" s="1920"/>
      <c r="XP4" s="1920"/>
      <c r="XQ4" s="1920"/>
      <c r="XR4" s="1920"/>
      <c r="XS4" s="1920"/>
      <c r="XT4" s="1920"/>
      <c r="XU4" s="1920"/>
      <c r="XV4" s="1920"/>
      <c r="XW4" s="1920"/>
      <c r="XX4" s="1920"/>
      <c r="XY4" s="1920"/>
      <c r="XZ4" s="1920"/>
      <c r="YA4" s="1920"/>
      <c r="YB4" s="1920"/>
      <c r="YC4" s="1920"/>
      <c r="YD4" s="1920"/>
      <c r="YE4" s="1920"/>
      <c r="YF4" s="1920"/>
      <c r="YG4" s="1920"/>
      <c r="YH4" s="1920"/>
      <c r="YI4" s="1920"/>
      <c r="YJ4" s="1920"/>
      <c r="YK4" s="1920"/>
      <c r="YL4" s="1920"/>
      <c r="YM4" s="1920"/>
      <c r="YN4" s="1920"/>
      <c r="YO4" s="1920"/>
      <c r="YP4" s="1920"/>
      <c r="YQ4" s="1920"/>
      <c r="YR4" s="1920"/>
      <c r="YS4" s="1920"/>
      <c r="YT4" s="1920"/>
      <c r="YU4" s="1920"/>
      <c r="YV4" s="1920"/>
      <c r="YW4" s="1920"/>
      <c r="YX4" s="1920"/>
      <c r="YY4" s="1920"/>
      <c r="YZ4" s="1920"/>
      <c r="ZA4" s="1920"/>
      <c r="ZB4" s="1920"/>
      <c r="ZC4" s="1920"/>
      <c r="ZD4" s="1920"/>
      <c r="ZE4" s="1920"/>
      <c r="ZF4" s="1920"/>
      <c r="ZG4" s="1920"/>
      <c r="ZH4" s="1920"/>
      <c r="ZI4" s="1920"/>
      <c r="ZJ4" s="1920"/>
      <c r="ZK4" s="1920"/>
      <c r="ZL4" s="1920"/>
      <c r="ZM4" s="1920"/>
      <c r="ZN4" s="1920"/>
      <c r="ZO4" s="1920"/>
      <c r="ZP4" s="1920"/>
      <c r="ZQ4" s="1920"/>
      <c r="ZR4" s="1920"/>
      <c r="ZS4" s="1920"/>
      <c r="ZT4" s="1920"/>
      <c r="ZU4" s="1920"/>
      <c r="ZV4" s="1920"/>
      <c r="ZW4" s="1920"/>
      <c r="ZX4" s="1920"/>
      <c r="ZY4" s="1920"/>
      <c r="ZZ4" s="1920"/>
      <c r="AAA4" s="1920"/>
      <c r="AAB4" s="1920"/>
      <c r="AAC4" s="1920"/>
      <c r="AAD4" s="1920"/>
      <c r="AAE4" s="1920"/>
      <c r="AAF4" s="1920"/>
      <c r="AAG4" s="1920"/>
      <c r="AAH4" s="1920"/>
      <c r="AAI4" s="1920"/>
      <c r="AAJ4" s="1920"/>
      <c r="AAK4" s="1920"/>
      <c r="AAL4" s="1920"/>
      <c r="AAM4" s="1920"/>
      <c r="AAN4" s="1920"/>
      <c r="AAO4" s="1920"/>
      <c r="AAP4" s="1920"/>
      <c r="AAQ4" s="1920"/>
      <c r="AAR4" s="1920"/>
      <c r="AAS4" s="1920"/>
      <c r="AAT4" s="1920"/>
      <c r="AAU4" s="1920"/>
      <c r="AAV4" s="1920"/>
      <c r="AAW4" s="1920"/>
      <c r="AAX4" s="1920"/>
      <c r="AAY4" s="1920"/>
      <c r="AAZ4" s="1920"/>
      <c r="ABA4" s="1920"/>
      <c r="ABB4" s="1920"/>
      <c r="ABC4" s="1920"/>
      <c r="ABD4" s="1920"/>
      <c r="ABE4" s="1920"/>
      <c r="ABF4" s="1920"/>
      <c r="ABG4" s="1920"/>
      <c r="ABH4" s="1920"/>
      <c r="ABI4" s="1920"/>
      <c r="ABJ4" s="1920"/>
      <c r="ABK4" s="1920"/>
      <c r="ABL4" s="1920"/>
      <c r="ABM4" s="1920"/>
      <c r="ABN4" s="1920"/>
      <c r="ABO4" s="1920"/>
      <c r="ABP4" s="1920"/>
      <c r="ABQ4" s="1920"/>
      <c r="ABR4" s="1920"/>
      <c r="ABS4" s="1920"/>
      <c r="ABT4" s="1920"/>
      <c r="ABU4" s="1920"/>
      <c r="ABV4" s="1920"/>
      <c r="ABW4" s="1920"/>
      <c r="ABX4" s="1920"/>
      <c r="ABY4" s="1920"/>
      <c r="ABZ4" s="1920"/>
      <c r="ACA4" s="1920"/>
      <c r="ACB4" s="1920"/>
      <c r="ACC4" s="1920"/>
      <c r="ACD4" s="1920"/>
      <c r="ACE4" s="1920"/>
      <c r="ACF4" s="1920"/>
      <c r="ACG4" s="1920"/>
      <c r="ACH4" s="1920"/>
      <c r="ACI4" s="1920"/>
      <c r="ACJ4" s="1920"/>
      <c r="ACK4" s="1920"/>
      <c r="ACL4" s="1920"/>
      <c r="ACM4" s="1920"/>
      <c r="ACN4" s="1920"/>
      <c r="ACO4" s="1920"/>
      <c r="ACP4" s="1920"/>
      <c r="ACQ4" s="1920"/>
      <c r="ACR4" s="1920"/>
      <c r="ACS4" s="1920"/>
      <c r="ACT4" s="1920"/>
      <c r="ACU4" s="1920"/>
      <c r="ACV4" s="1920"/>
      <c r="ACW4" s="1920"/>
      <c r="ACX4" s="1920"/>
      <c r="ACY4" s="1920"/>
      <c r="ACZ4" s="1920"/>
      <c r="ADA4" s="1920"/>
      <c r="ADB4" s="1920"/>
      <c r="ADC4" s="1920"/>
      <c r="ADD4" s="1920"/>
      <c r="ADE4" s="1920"/>
      <c r="ADF4" s="1920"/>
      <c r="ADG4" s="1920"/>
      <c r="ADH4" s="1920"/>
      <c r="ADI4" s="1920"/>
      <c r="ADJ4" s="1920"/>
      <c r="ADK4" s="1920"/>
      <c r="ADL4" s="1920"/>
      <c r="ADM4" s="1920"/>
      <c r="ADN4" s="1920"/>
      <c r="ADO4" s="1920"/>
      <c r="ADP4" s="1920"/>
      <c r="ADQ4" s="1920"/>
      <c r="ADR4" s="1920"/>
      <c r="ADS4" s="1920"/>
      <c r="ADT4" s="1920"/>
      <c r="ADU4" s="1920"/>
      <c r="ADV4" s="1920"/>
      <c r="ADW4" s="1920"/>
      <c r="ADX4" s="1920"/>
      <c r="ADY4" s="1920"/>
      <c r="ADZ4" s="1920"/>
      <c r="AEA4" s="1920"/>
      <c r="AEB4" s="1920"/>
      <c r="AEC4" s="1920"/>
      <c r="AED4" s="1920"/>
      <c r="AEE4" s="1920"/>
      <c r="AEF4" s="1920"/>
      <c r="AEG4" s="1920"/>
      <c r="AEH4" s="1920"/>
      <c r="AEI4" s="1920"/>
      <c r="AEJ4" s="1920"/>
      <c r="AEK4" s="1920"/>
      <c r="AEL4" s="1920"/>
      <c r="AEM4" s="1920"/>
      <c r="AEN4" s="1920"/>
      <c r="AEO4" s="1920"/>
      <c r="AEP4" s="1920"/>
      <c r="AEQ4" s="1920"/>
      <c r="AER4" s="1920"/>
      <c r="AES4" s="1920"/>
      <c r="AET4" s="1920"/>
      <c r="AEU4" s="1920"/>
      <c r="AEV4" s="1920"/>
      <c r="AEW4" s="1920"/>
      <c r="AEX4" s="1920"/>
      <c r="AEY4" s="1920"/>
      <c r="AEZ4" s="1920"/>
      <c r="AFA4" s="1920"/>
      <c r="AFB4" s="1920"/>
      <c r="AFC4" s="1920"/>
      <c r="AFD4" s="1920"/>
      <c r="AFE4" s="1920"/>
      <c r="AFF4" s="1920"/>
      <c r="AFG4" s="1920"/>
      <c r="AFH4" s="1920"/>
      <c r="AFI4" s="1920"/>
      <c r="AFJ4" s="1920"/>
      <c r="AFK4" s="1920"/>
      <c r="AFL4" s="1920"/>
      <c r="AFM4" s="1920"/>
      <c r="AFN4" s="1920"/>
      <c r="AFO4" s="1920"/>
      <c r="AFP4" s="1920"/>
      <c r="AFQ4" s="1920"/>
      <c r="AFR4" s="1920"/>
      <c r="AFS4" s="1920"/>
      <c r="AFT4" s="1920"/>
      <c r="AFU4" s="1920"/>
      <c r="AFV4" s="1920"/>
      <c r="AFW4" s="1920"/>
      <c r="AFX4" s="1920"/>
      <c r="AFY4" s="1920"/>
      <c r="AFZ4" s="1920"/>
      <c r="AGA4" s="1920"/>
      <c r="AGB4" s="1920"/>
      <c r="AGC4" s="1920"/>
      <c r="AGD4" s="1920"/>
      <c r="AGE4" s="1920"/>
      <c r="AGF4" s="1920"/>
      <c r="AGG4" s="1920"/>
      <c r="AGH4" s="1920"/>
      <c r="AGI4" s="1920"/>
      <c r="AGJ4" s="1920"/>
      <c r="AGK4" s="1920"/>
      <c r="AGL4" s="1920"/>
      <c r="AGM4" s="1920"/>
      <c r="AGN4" s="1920"/>
      <c r="AGO4" s="1920"/>
      <c r="AGP4" s="1920"/>
      <c r="AGQ4" s="1920"/>
      <c r="AGR4" s="1920"/>
      <c r="AGS4" s="1920"/>
      <c r="AGT4" s="1920"/>
      <c r="AGU4" s="1920"/>
      <c r="AGV4" s="1920"/>
      <c r="AGW4" s="1920"/>
      <c r="AGX4" s="1920"/>
      <c r="AGY4" s="1920"/>
      <c r="AGZ4" s="1920"/>
      <c r="AHA4" s="1920"/>
      <c r="AHB4" s="1920"/>
      <c r="AHC4" s="1920"/>
      <c r="AHD4" s="1920"/>
      <c r="AHE4" s="1920"/>
      <c r="AHF4" s="1920"/>
      <c r="AHG4" s="1920"/>
      <c r="AHH4" s="1920"/>
      <c r="AHI4" s="1920"/>
      <c r="AHJ4" s="1920"/>
      <c r="AHK4" s="1920"/>
      <c r="AHL4" s="1920"/>
      <c r="AHM4" s="1920"/>
      <c r="AHN4" s="1920"/>
      <c r="AHO4" s="1920"/>
      <c r="AHP4" s="1920"/>
      <c r="AHQ4" s="1920"/>
      <c r="AHR4" s="1920"/>
      <c r="AHS4" s="1920"/>
      <c r="AHT4" s="1920"/>
      <c r="AHU4" s="1920"/>
      <c r="AHV4" s="1920"/>
      <c r="AHW4" s="1920"/>
      <c r="AHX4" s="1920"/>
      <c r="AHY4" s="1920"/>
      <c r="AHZ4" s="1920"/>
      <c r="AIA4" s="1920"/>
      <c r="AIB4" s="1920"/>
      <c r="AIC4" s="1920"/>
      <c r="AID4" s="1920"/>
      <c r="AIE4" s="1920"/>
      <c r="AIF4" s="1920"/>
      <c r="AIG4" s="1920"/>
      <c r="AIH4" s="1920"/>
      <c r="AII4" s="1920"/>
      <c r="AIJ4" s="1920"/>
      <c r="AIK4" s="1920"/>
      <c r="AIL4" s="1920"/>
      <c r="AIM4" s="1920"/>
      <c r="AIN4" s="1920"/>
      <c r="AIO4" s="1920"/>
      <c r="AIP4" s="1920"/>
      <c r="AIQ4" s="1920"/>
      <c r="AIR4" s="1920"/>
      <c r="AIS4" s="1920"/>
      <c r="AIT4" s="1920"/>
      <c r="AIU4" s="1920"/>
      <c r="AIV4" s="1920"/>
      <c r="AIW4" s="1920"/>
      <c r="AIX4" s="1920"/>
      <c r="AIY4" s="1920"/>
      <c r="AIZ4" s="1920"/>
      <c r="AJA4" s="1920"/>
      <c r="AJB4" s="1920"/>
      <c r="AJC4" s="1920"/>
      <c r="AJD4" s="1920"/>
      <c r="AJE4" s="1920"/>
      <c r="AJF4" s="1920"/>
      <c r="AJG4" s="1920"/>
      <c r="AJH4" s="1920"/>
      <c r="AJI4" s="1920"/>
      <c r="AJJ4" s="1920"/>
      <c r="AJK4" s="1920"/>
      <c r="AJL4" s="1920"/>
      <c r="AJM4" s="1920"/>
      <c r="AJN4" s="1920"/>
      <c r="AJO4" s="1920"/>
      <c r="AJP4" s="1920"/>
      <c r="AJQ4" s="1920"/>
      <c r="AJR4" s="1920"/>
      <c r="AJS4" s="1920"/>
      <c r="AJT4" s="1920"/>
      <c r="AJU4" s="1920"/>
      <c r="AJV4" s="1920"/>
      <c r="AJW4" s="1920"/>
      <c r="AJX4" s="1920"/>
      <c r="AJY4" s="1920"/>
      <c r="AJZ4" s="1920"/>
      <c r="AKA4" s="1920"/>
      <c r="AKB4" s="1920"/>
      <c r="AKC4" s="1920"/>
      <c r="AKD4" s="1920"/>
      <c r="AKE4" s="1920"/>
      <c r="AKF4" s="1920"/>
      <c r="AKG4" s="1920"/>
      <c r="AKH4" s="1920"/>
      <c r="AKI4" s="1920"/>
      <c r="AKJ4" s="1920"/>
      <c r="AKK4" s="1920"/>
      <c r="AKL4" s="1920"/>
      <c r="AKM4" s="1920"/>
      <c r="AKN4" s="1920"/>
      <c r="AKO4" s="1920"/>
      <c r="AKP4" s="1920"/>
      <c r="AKQ4" s="1920"/>
      <c r="AKR4" s="1920"/>
      <c r="AKS4" s="1920"/>
      <c r="AKT4" s="1920"/>
      <c r="AKU4" s="1920"/>
      <c r="AKV4" s="1920"/>
      <c r="AKW4" s="1920"/>
      <c r="AKX4" s="1920"/>
      <c r="AKY4" s="1920"/>
      <c r="AKZ4" s="1920"/>
      <c r="ALA4" s="1920"/>
      <c r="ALB4" s="1920"/>
      <c r="ALC4" s="1920"/>
      <c r="ALD4" s="1920"/>
      <c r="ALE4" s="1920"/>
      <c r="ALF4" s="1920"/>
      <c r="ALG4" s="1920"/>
      <c r="ALH4" s="1920"/>
      <c r="ALI4" s="1920"/>
      <c r="ALJ4" s="1920"/>
      <c r="ALK4" s="1920"/>
      <c r="ALL4" s="1920"/>
      <c r="ALM4" s="1920"/>
      <c r="ALN4" s="1920"/>
      <c r="ALO4" s="1920"/>
      <c r="ALP4" s="1920"/>
      <c r="ALQ4" s="1920"/>
      <c r="ALR4" s="1920"/>
      <c r="ALS4" s="1920"/>
      <c r="ALT4" s="1920"/>
      <c r="ALU4" s="1920"/>
      <c r="ALV4" s="1920"/>
      <c r="ALW4" s="1920"/>
      <c r="ALX4" s="1920"/>
      <c r="ALY4" s="1920"/>
      <c r="ALZ4" s="1920"/>
      <c r="AMA4" s="1920"/>
      <c r="AMB4" s="1920"/>
      <c r="AMC4" s="1920"/>
      <c r="AMD4" s="1920"/>
      <c r="AME4" s="1920"/>
      <c r="AMF4" s="1920"/>
      <c r="AMG4" s="1920"/>
      <c r="AMH4" s="1920"/>
      <c r="AMI4" s="1920"/>
      <c r="AMJ4" s="1920"/>
      <c r="AMK4" s="1920"/>
      <c r="AML4" s="1920"/>
      <c r="AMM4" s="1920"/>
      <c r="AMN4" s="1920"/>
      <c r="AMO4" s="1920"/>
      <c r="AMP4" s="1920"/>
      <c r="AMQ4" s="1920"/>
      <c r="AMR4" s="1920"/>
      <c r="AMS4" s="1920"/>
      <c r="AMT4" s="1920"/>
      <c r="AMU4" s="1920"/>
      <c r="AMV4" s="1920"/>
      <c r="AMW4" s="1920"/>
      <c r="AMX4" s="1920"/>
      <c r="AMY4" s="1920"/>
      <c r="AMZ4" s="1920"/>
      <c r="ANA4" s="1920"/>
      <c r="ANB4" s="1920"/>
      <c r="ANC4" s="1920"/>
      <c r="AND4" s="1920"/>
      <c r="ANE4" s="1920"/>
      <c r="ANF4" s="1920"/>
      <c r="ANG4" s="1920"/>
      <c r="ANH4" s="1920"/>
      <c r="ANI4" s="1920"/>
      <c r="ANJ4" s="1920"/>
      <c r="ANK4" s="1920"/>
      <c r="ANL4" s="1920"/>
      <c r="ANM4" s="1920"/>
      <c r="ANN4" s="1920"/>
      <c r="ANO4" s="1920"/>
      <c r="ANP4" s="1920"/>
      <c r="ANQ4" s="1920"/>
      <c r="ANR4" s="1920"/>
      <c r="ANS4" s="1920"/>
      <c r="ANT4" s="1920"/>
      <c r="ANU4" s="1920"/>
      <c r="ANV4" s="1920"/>
      <c r="ANW4" s="1920"/>
      <c r="ANX4" s="1920"/>
      <c r="ANY4" s="1920"/>
      <c r="ANZ4" s="1920"/>
      <c r="AOA4" s="1920"/>
      <c r="AOB4" s="1920"/>
      <c r="AOC4" s="1920"/>
      <c r="AOD4" s="1920"/>
      <c r="AOE4" s="1920"/>
      <c r="AOF4" s="1920"/>
      <c r="AOG4" s="1920"/>
      <c r="AOH4" s="1920"/>
      <c r="AOI4" s="1920"/>
      <c r="AOJ4" s="1920"/>
      <c r="AOK4" s="1920"/>
      <c r="AOL4" s="1920"/>
      <c r="AOM4" s="1920"/>
      <c r="AON4" s="1920"/>
      <c r="AOO4" s="1920"/>
      <c r="AOP4" s="1920"/>
      <c r="AOQ4" s="1920"/>
      <c r="AOR4" s="1920"/>
      <c r="AOS4" s="1920"/>
      <c r="AOT4" s="1920"/>
      <c r="AOU4" s="1920"/>
      <c r="AOV4" s="1920"/>
      <c r="AOW4" s="1920"/>
      <c r="AOX4" s="1920"/>
      <c r="AOY4" s="1920"/>
      <c r="AOZ4" s="1920"/>
      <c r="APA4" s="1920"/>
      <c r="APB4" s="1920"/>
      <c r="APC4" s="1920"/>
      <c r="APD4" s="1920"/>
      <c r="APE4" s="1920"/>
      <c r="APF4" s="1920"/>
      <c r="APG4" s="1920"/>
      <c r="APH4" s="1920"/>
      <c r="API4" s="1920"/>
      <c r="APJ4" s="1920"/>
      <c r="APK4" s="1920"/>
      <c r="APL4" s="1920"/>
      <c r="APM4" s="1920"/>
      <c r="APN4" s="1920"/>
      <c r="APO4" s="1920"/>
      <c r="APP4" s="1920"/>
      <c r="APQ4" s="1920"/>
      <c r="APR4" s="1920"/>
      <c r="APS4" s="1920"/>
      <c r="APT4" s="1920"/>
      <c r="APU4" s="1920"/>
      <c r="APV4" s="1920"/>
      <c r="APW4" s="1920"/>
      <c r="APX4" s="1920"/>
      <c r="APY4" s="1920"/>
      <c r="APZ4" s="1920"/>
      <c r="AQA4" s="1920"/>
      <c r="AQB4" s="1920"/>
      <c r="AQC4" s="1920"/>
      <c r="AQD4" s="1920"/>
      <c r="AQE4" s="1920"/>
      <c r="AQF4" s="1920"/>
      <c r="AQG4" s="1920"/>
      <c r="AQH4" s="1920"/>
      <c r="AQI4" s="1920"/>
      <c r="AQJ4" s="1920"/>
      <c r="AQK4" s="1920"/>
      <c r="AQL4" s="1920"/>
      <c r="AQM4" s="1920"/>
      <c r="AQN4" s="1920"/>
      <c r="AQO4" s="1920"/>
      <c r="AQP4" s="1920"/>
      <c r="AQQ4" s="1920"/>
      <c r="AQR4" s="1920"/>
      <c r="AQS4" s="1920"/>
      <c r="AQT4" s="1920"/>
      <c r="AQU4" s="1920"/>
      <c r="AQV4" s="1920"/>
      <c r="AQW4" s="1920"/>
      <c r="AQX4" s="1920"/>
      <c r="AQY4" s="1920"/>
      <c r="AQZ4" s="1920"/>
      <c r="ARA4" s="1920"/>
      <c r="ARB4" s="1920"/>
      <c r="ARC4" s="1920"/>
      <c r="ARD4" s="1920"/>
      <c r="ARE4" s="1920"/>
      <c r="ARF4" s="1920"/>
      <c r="ARG4" s="1920"/>
      <c r="ARH4" s="1920"/>
      <c r="ARI4" s="1920"/>
      <c r="ARJ4" s="1920"/>
      <c r="ARK4" s="1920"/>
      <c r="ARL4" s="1920"/>
      <c r="ARM4" s="1920"/>
      <c r="ARN4" s="1920"/>
      <c r="ARO4" s="1920"/>
      <c r="ARP4" s="1920"/>
      <c r="ARQ4" s="1920"/>
      <c r="ARR4" s="1920"/>
      <c r="ARS4" s="1920"/>
      <c r="ART4" s="1920"/>
      <c r="ARU4" s="1920"/>
      <c r="ARV4" s="1920"/>
      <c r="ARW4" s="1920"/>
      <c r="ARX4" s="1920"/>
      <c r="ARY4" s="1920"/>
      <c r="ARZ4" s="1920"/>
      <c r="ASA4" s="1920"/>
      <c r="ASB4" s="1920"/>
      <c r="ASC4" s="1920"/>
      <c r="ASD4" s="1920"/>
      <c r="ASE4" s="1920"/>
      <c r="ASF4" s="1920"/>
      <c r="ASG4" s="1920"/>
      <c r="ASH4" s="1920"/>
      <c r="ASI4" s="1920"/>
      <c r="ASJ4" s="1920"/>
      <c r="ASK4" s="1920"/>
      <c r="ASL4" s="1920"/>
      <c r="ASM4" s="1920"/>
      <c r="ASN4" s="1920"/>
      <c r="ASO4" s="1920"/>
      <c r="ASP4" s="1920"/>
      <c r="ASQ4" s="1920"/>
      <c r="ASR4" s="1920"/>
      <c r="ASS4" s="1920"/>
      <c r="AST4" s="1920"/>
      <c r="ASU4" s="1920"/>
      <c r="ASV4" s="1920"/>
      <c r="ASW4" s="1920"/>
      <c r="ASX4" s="1920"/>
      <c r="ASY4" s="1920"/>
      <c r="ASZ4" s="1920"/>
      <c r="ATA4" s="1920"/>
      <c r="ATB4" s="1920"/>
      <c r="ATC4" s="1920"/>
      <c r="ATD4" s="1920"/>
      <c r="ATE4" s="1920"/>
      <c r="ATF4" s="1920"/>
      <c r="ATG4" s="1920"/>
      <c r="ATH4" s="1920"/>
      <c r="ATI4" s="1920"/>
      <c r="ATJ4" s="1920"/>
      <c r="ATK4" s="1920"/>
      <c r="ATL4" s="1920"/>
      <c r="ATM4" s="1920"/>
      <c r="ATN4" s="1920"/>
      <c r="ATO4" s="1920"/>
      <c r="ATP4" s="1920"/>
      <c r="ATQ4" s="1920"/>
      <c r="ATR4" s="1920"/>
      <c r="ATS4" s="1920"/>
      <c r="ATT4" s="1920"/>
      <c r="ATU4" s="1920"/>
      <c r="ATV4" s="1920"/>
      <c r="ATW4" s="1920"/>
      <c r="ATX4" s="1920"/>
      <c r="ATY4" s="1920"/>
      <c r="ATZ4" s="1920"/>
      <c r="AUA4" s="1920"/>
      <c r="AUB4" s="1920"/>
      <c r="AUC4" s="1920"/>
      <c r="AUD4" s="1920"/>
      <c r="AUE4" s="1920"/>
      <c r="AUF4" s="1920"/>
      <c r="AUG4" s="1920"/>
      <c r="AUH4" s="1920"/>
      <c r="AUI4" s="1920"/>
      <c r="AUJ4" s="1920"/>
      <c r="AUK4" s="1920"/>
      <c r="AUL4" s="1920"/>
      <c r="AUM4" s="1920"/>
      <c r="AUN4" s="1920"/>
      <c r="AUO4" s="1920"/>
      <c r="AUP4" s="1920"/>
      <c r="AUQ4" s="1920"/>
      <c r="AUR4" s="1920"/>
      <c r="AUS4" s="1920"/>
      <c r="AUT4" s="1920"/>
      <c r="AUU4" s="1920"/>
      <c r="AUV4" s="1920"/>
      <c r="AUW4" s="1920"/>
      <c r="AUX4" s="1920"/>
      <c r="AUY4" s="1920"/>
      <c r="AUZ4" s="1920"/>
      <c r="AVA4" s="1920"/>
      <c r="AVB4" s="1920"/>
      <c r="AVC4" s="1920"/>
      <c r="AVD4" s="1920"/>
      <c r="AVE4" s="1920"/>
      <c r="AVF4" s="1920"/>
      <c r="AVG4" s="1920"/>
      <c r="AVH4" s="1920"/>
      <c r="AVI4" s="1920"/>
      <c r="AVJ4" s="1920"/>
      <c r="AVK4" s="1920"/>
      <c r="AVL4" s="1920"/>
      <c r="AVM4" s="1920"/>
      <c r="AVN4" s="1920"/>
      <c r="AVO4" s="1920"/>
      <c r="AVP4" s="1920"/>
      <c r="AVQ4" s="1920"/>
      <c r="AVR4" s="1920"/>
      <c r="AVS4" s="1920"/>
      <c r="AVT4" s="1920"/>
      <c r="AVU4" s="1920"/>
      <c r="AVV4" s="1920"/>
      <c r="AVW4" s="1920"/>
      <c r="AVX4" s="1920"/>
      <c r="AVY4" s="1920"/>
      <c r="AVZ4" s="1920"/>
      <c r="AWA4" s="1920"/>
      <c r="AWB4" s="1920"/>
      <c r="AWC4" s="1920"/>
      <c r="AWD4" s="1920"/>
      <c r="AWE4" s="1920"/>
      <c r="AWF4" s="1920"/>
      <c r="AWG4" s="1920"/>
      <c r="AWH4" s="1920"/>
      <c r="AWI4" s="1920"/>
      <c r="AWJ4" s="1920"/>
      <c r="AWK4" s="1920"/>
      <c r="AWL4" s="1920"/>
      <c r="AWM4" s="1920"/>
      <c r="AWN4" s="1920"/>
      <c r="AWO4" s="1920"/>
      <c r="AWP4" s="1920"/>
      <c r="AWQ4" s="1920"/>
      <c r="AWR4" s="1920"/>
      <c r="AWS4" s="1920"/>
      <c r="AWT4" s="1920"/>
      <c r="AWU4" s="1920"/>
      <c r="AWV4" s="1920"/>
      <c r="AWW4" s="1920"/>
      <c r="AWX4" s="1920"/>
      <c r="AWY4" s="1920"/>
      <c r="AWZ4" s="1920"/>
      <c r="AXA4" s="1920"/>
      <c r="AXB4" s="1920"/>
      <c r="AXC4" s="1920"/>
      <c r="AXD4" s="1920"/>
      <c r="AXE4" s="1920"/>
      <c r="AXF4" s="1920"/>
      <c r="AXG4" s="1920"/>
      <c r="AXH4" s="1920"/>
      <c r="AXI4" s="1920"/>
      <c r="AXJ4" s="1920"/>
      <c r="AXK4" s="1920"/>
      <c r="AXL4" s="1920"/>
      <c r="AXM4" s="1920"/>
      <c r="AXN4" s="1920"/>
      <c r="AXO4" s="1920"/>
      <c r="AXP4" s="1920"/>
      <c r="AXQ4" s="1920"/>
      <c r="AXR4" s="1920"/>
      <c r="AXS4" s="1920"/>
      <c r="AXT4" s="1920"/>
      <c r="AXU4" s="1920"/>
      <c r="AXV4" s="1920"/>
      <c r="AXW4" s="1920"/>
      <c r="AXX4" s="1920"/>
      <c r="AXY4" s="1920"/>
      <c r="AXZ4" s="1920"/>
      <c r="AYA4" s="1920"/>
      <c r="AYB4" s="1920"/>
      <c r="AYC4" s="1920"/>
      <c r="AYD4" s="1920"/>
      <c r="AYE4" s="1920"/>
      <c r="AYF4" s="1920"/>
      <c r="AYG4" s="1920"/>
      <c r="AYH4" s="1920"/>
      <c r="AYI4" s="1920"/>
      <c r="AYJ4" s="1920"/>
      <c r="AYK4" s="1920"/>
      <c r="AYL4" s="1920"/>
      <c r="AYM4" s="1920"/>
      <c r="AYN4" s="1920"/>
      <c r="AYO4" s="1920"/>
      <c r="AYP4" s="1920"/>
      <c r="AYQ4" s="1920"/>
      <c r="AYR4" s="1920"/>
      <c r="AYS4" s="1920"/>
      <c r="AYT4" s="1920"/>
      <c r="AYU4" s="1920"/>
      <c r="AYV4" s="1920"/>
      <c r="AYW4" s="1920"/>
      <c r="AYX4" s="1920"/>
      <c r="AYY4" s="1920"/>
      <c r="AYZ4" s="1920"/>
      <c r="AZA4" s="1920"/>
      <c r="AZB4" s="1920"/>
      <c r="AZC4" s="1920"/>
      <c r="AZD4" s="1920"/>
      <c r="AZE4" s="1920"/>
      <c r="AZF4" s="1920"/>
      <c r="AZG4" s="1920"/>
      <c r="AZH4" s="1920"/>
      <c r="AZI4" s="1920"/>
      <c r="AZJ4" s="1920"/>
      <c r="AZK4" s="1920"/>
      <c r="AZL4" s="1920"/>
      <c r="AZM4" s="1920"/>
      <c r="AZN4" s="1920"/>
      <c r="AZO4" s="1920"/>
      <c r="AZP4" s="1920"/>
      <c r="AZQ4" s="1920"/>
      <c r="AZR4" s="1920"/>
      <c r="AZS4" s="1920"/>
      <c r="AZT4" s="1920"/>
      <c r="AZU4" s="1920"/>
      <c r="AZV4" s="1920"/>
      <c r="AZW4" s="1920"/>
      <c r="AZX4" s="1920"/>
      <c r="AZY4" s="1920"/>
      <c r="AZZ4" s="1920"/>
      <c r="BAA4" s="1920"/>
      <c r="BAB4" s="1920"/>
      <c r="BAC4" s="1920"/>
      <c r="BAD4" s="1920"/>
      <c r="BAE4" s="1920"/>
      <c r="BAF4" s="1920"/>
      <c r="BAG4" s="1920"/>
      <c r="BAH4" s="1920"/>
      <c r="BAI4" s="1920"/>
      <c r="BAJ4" s="1920"/>
      <c r="BAK4" s="1920"/>
      <c r="BAL4" s="1920"/>
      <c r="BAM4" s="1920"/>
      <c r="BAN4" s="1920"/>
      <c r="BAO4" s="1920"/>
      <c r="BAP4" s="1920"/>
      <c r="BAQ4" s="1920"/>
      <c r="BAR4" s="1920"/>
      <c r="BAS4" s="1920"/>
      <c r="BAT4" s="1920"/>
      <c r="BAU4" s="1920"/>
      <c r="BAV4" s="1920"/>
      <c r="BAW4" s="1920"/>
      <c r="BAX4" s="1920"/>
      <c r="BAY4" s="1920"/>
      <c r="BAZ4" s="1920"/>
      <c r="BBA4" s="1920"/>
      <c r="BBB4" s="1920"/>
      <c r="BBC4" s="1920"/>
      <c r="BBD4" s="1920"/>
      <c r="BBE4" s="1920"/>
      <c r="BBF4" s="1920"/>
      <c r="BBG4" s="1920"/>
      <c r="BBH4" s="1920"/>
      <c r="BBI4" s="1920"/>
      <c r="BBJ4" s="1920"/>
      <c r="BBK4" s="1920"/>
      <c r="BBL4" s="1920"/>
      <c r="BBM4" s="1920"/>
      <c r="BBN4" s="1920"/>
      <c r="BBO4" s="1920"/>
      <c r="BBP4" s="1920"/>
      <c r="BBQ4" s="1920"/>
      <c r="BBR4" s="1920"/>
      <c r="BBS4" s="1920"/>
      <c r="BBT4" s="1920"/>
      <c r="BBU4" s="1920"/>
      <c r="BBV4" s="1920"/>
      <c r="BBW4" s="1920"/>
      <c r="BBX4" s="1920"/>
      <c r="BBY4" s="1920"/>
      <c r="BBZ4" s="1920"/>
      <c r="BCA4" s="1920"/>
      <c r="BCB4" s="1920"/>
      <c r="BCC4" s="1920"/>
      <c r="BCD4" s="1920"/>
      <c r="BCE4" s="1920"/>
      <c r="BCF4" s="1920"/>
      <c r="BCG4" s="1920"/>
      <c r="BCH4" s="1920"/>
      <c r="BCI4" s="1920"/>
      <c r="BCJ4" s="1920"/>
      <c r="BCK4" s="1920"/>
      <c r="BCL4" s="1920"/>
      <c r="BCM4" s="1920"/>
      <c r="BCN4" s="1920"/>
      <c r="BCO4" s="1920"/>
      <c r="BCP4" s="1920"/>
      <c r="BCQ4" s="1920"/>
      <c r="BCR4" s="1920"/>
      <c r="BCS4" s="1920"/>
      <c r="BCT4" s="1920"/>
      <c r="BCU4" s="1920"/>
      <c r="BCV4" s="1920"/>
      <c r="BCW4" s="1920"/>
      <c r="BCX4" s="1920"/>
      <c r="BCY4" s="1920"/>
      <c r="BCZ4" s="1920"/>
      <c r="BDA4" s="1920"/>
      <c r="BDB4" s="1920"/>
      <c r="BDC4" s="1920"/>
      <c r="BDD4" s="1920"/>
      <c r="BDE4" s="1920"/>
      <c r="BDF4" s="1920"/>
      <c r="BDG4" s="1920"/>
      <c r="BDH4" s="1920"/>
      <c r="BDI4" s="1920"/>
      <c r="BDJ4" s="1920"/>
      <c r="BDK4" s="1920"/>
      <c r="BDL4" s="1920"/>
      <c r="BDM4" s="1920"/>
      <c r="BDN4" s="1920"/>
      <c r="BDO4" s="1920"/>
      <c r="BDP4" s="1920"/>
      <c r="BDQ4" s="1920"/>
      <c r="BDR4" s="1920"/>
      <c r="BDS4" s="1920"/>
      <c r="BDT4" s="1920"/>
      <c r="BDU4" s="1920"/>
      <c r="BDV4" s="1920"/>
      <c r="BDW4" s="1920"/>
      <c r="BDX4" s="1920"/>
      <c r="BDY4" s="1920"/>
      <c r="BDZ4" s="1920"/>
      <c r="BEA4" s="1920"/>
      <c r="BEB4" s="1920"/>
      <c r="BEC4" s="1920"/>
      <c r="BED4" s="1920"/>
      <c r="BEE4" s="1920"/>
      <c r="BEF4" s="1920"/>
      <c r="BEG4" s="1920"/>
      <c r="BEH4" s="1920"/>
      <c r="BEI4" s="1920"/>
      <c r="BEJ4" s="1920"/>
      <c r="BEK4" s="1920"/>
      <c r="BEL4" s="1920"/>
      <c r="BEM4" s="1920"/>
      <c r="BEN4" s="1920"/>
      <c r="BEO4" s="1920"/>
      <c r="BEP4" s="1920"/>
      <c r="BEQ4" s="1920"/>
      <c r="BER4" s="1920"/>
      <c r="BES4" s="1920"/>
      <c r="BET4" s="1920"/>
      <c r="BEU4" s="1920"/>
      <c r="BEV4" s="1920"/>
      <c r="BEW4" s="1920"/>
      <c r="BEX4" s="1920"/>
      <c r="BEY4" s="1920"/>
      <c r="BEZ4" s="1920"/>
      <c r="BFA4" s="1920"/>
      <c r="BFB4" s="1920"/>
      <c r="BFC4" s="1920"/>
      <c r="BFD4" s="1920"/>
      <c r="BFE4" s="1920"/>
      <c r="BFF4" s="1920"/>
      <c r="BFG4" s="1920"/>
      <c r="BFH4" s="1920"/>
      <c r="BFI4" s="1920"/>
      <c r="BFJ4" s="1920"/>
      <c r="BFK4" s="1920"/>
      <c r="BFL4" s="1920"/>
      <c r="BFM4" s="1920"/>
      <c r="BFN4" s="1920"/>
      <c r="BFO4" s="1920"/>
      <c r="BFP4" s="1920"/>
      <c r="BFQ4" s="1920"/>
      <c r="BFR4" s="1920"/>
      <c r="BFS4" s="1920"/>
      <c r="BFT4" s="1920"/>
      <c r="BFU4" s="1920"/>
      <c r="BFV4" s="1920"/>
      <c r="BFW4" s="1920"/>
      <c r="BFX4" s="1920"/>
      <c r="BFY4" s="1920"/>
      <c r="BFZ4" s="1920"/>
      <c r="BGA4" s="1920"/>
      <c r="BGB4" s="1920"/>
      <c r="BGC4" s="1920"/>
      <c r="BGD4" s="1920"/>
      <c r="BGE4" s="1920"/>
      <c r="BGF4" s="1920"/>
      <c r="BGG4" s="1920"/>
      <c r="BGH4" s="1920"/>
      <c r="BGI4" s="1920"/>
      <c r="BGJ4" s="1920"/>
      <c r="BGK4" s="1920"/>
      <c r="BGL4" s="1920"/>
      <c r="BGM4" s="1920"/>
      <c r="BGN4" s="1920"/>
      <c r="BGO4" s="1920"/>
      <c r="BGP4" s="1920"/>
      <c r="BGQ4" s="1920"/>
      <c r="BGR4" s="1920"/>
      <c r="BGS4" s="1920"/>
      <c r="BGT4" s="1920"/>
      <c r="BGU4" s="1920"/>
      <c r="BGV4" s="1920"/>
      <c r="BGW4" s="1920"/>
      <c r="BGX4" s="1920"/>
      <c r="BGY4" s="1920"/>
      <c r="BGZ4" s="1920"/>
      <c r="BHA4" s="1920"/>
      <c r="BHB4" s="1920"/>
      <c r="BHC4" s="1920"/>
      <c r="BHD4" s="1920"/>
      <c r="BHE4" s="1920"/>
      <c r="BHF4" s="1920"/>
      <c r="BHG4" s="1920"/>
      <c r="BHH4" s="1920"/>
      <c r="BHI4" s="1920"/>
      <c r="BHJ4" s="1920"/>
      <c r="BHK4" s="1920"/>
      <c r="BHL4" s="1920"/>
      <c r="BHM4" s="1920"/>
      <c r="BHN4" s="1920"/>
      <c r="BHO4" s="1920"/>
      <c r="BHP4" s="1920"/>
      <c r="BHQ4" s="1920"/>
      <c r="BHR4" s="1920"/>
      <c r="BHS4" s="1920"/>
      <c r="BHT4" s="1920"/>
      <c r="BHU4" s="1920"/>
      <c r="BHV4" s="1920"/>
      <c r="BHW4" s="1920"/>
      <c r="BHX4" s="1920"/>
      <c r="BHY4" s="1920"/>
      <c r="BHZ4" s="1920"/>
      <c r="BIA4" s="1920"/>
      <c r="BIB4" s="1920"/>
      <c r="BIC4" s="1920"/>
      <c r="BID4" s="1920"/>
      <c r="BIE4" s="1920"/>
      <c r="BIF4" s="1920"/>
      <c r="BIG4" s="1920"/>
      <c r="BIH4" s="1920"/>
      <c r="BII4" s="1920"/>
      <c r="BIJ4" s="1920"/>
      <c r="BIK4" s="1920"/>
      <c r="BIL4" s="1920"/>
      <c r="BIM4" s="1920"/>
      <c r="BIN4" s="1920"/>
      <c r="BIO4" s="1920"/>
      <c r="BIP4" s="1920"/>
      <c r="BIQ4" s="1920"/>
      <c r="BIR4" s="1920"/>
      <c r="BIS4" s="1920"/>
      <c r="BIT4" s="1920"/>
      <c r="BIU4" s="1920"/>
      <c r="BIV4" s="1920"/>
      <c r="BIW4" s="1920"/>
      <c r="BIX4" s="1920"/>
      <c r="BIY4" s="1920"/>
      <c r="BIZ4" s="1920"/>
      <c r="BJA4" s="1920"/>
      <c r="BJB4" s="1920"/>
      <c r="BJC4" s="1920"/>
      <c r="BJD4" s="1920"/>
      <c r="BJE4" s="1920"/>
      <c r="BJF4" s="1920"/>
      <c r="BJG4" s="1920"/>
      <c r="BJH4" s="1920"/>
      <c r="BJI4" s="1920"/>
      <c r="BJJ4" s="1920"/>
      <c r="BJK4" s="1920"/>
      <c r="BJL4" s="1920"/>
      <c r="BJM4" s="1920"/>
      <c r="BJN4" s="1920"/>
      <c r="BJO4" s="1920"/>
      <c r="BJP4" s="1920"/>
      <c r="BJQ4" s="1920"/>
      <c r="BJR4" s="1920"/>
      <c r="BJS4" s="1920"/>
      <c r="BJT4" s="1920"/>
      <c r="BJU4" s="1920"/>
      <c r="BJV4" s="1920"/>
      <c r="BJW4" s="1920"/>
      <c r="BJX4" s="1920"/>
      <c r="BJY4" s="1920"/>
      <c r="BJZ4" s="1920"/>
      <c r="BKA4" s="1920"/>
      <c r="BKB4" s="1920"/>
      <c r="BKC4" s="1920"/>
      <c r="BKD4" s="1920"/>
      <c r="BKE4" s="1920"/>
      <c r="BKF4" s="1920"/>
      <c r="BKG4" s="1920"/>
      <c r="BKH4" s="1920"/>
      <c r="BKI4" s="1920"/>
      <c r="BKJ4" s="1920"/>
      <c r="BKK4" s="1920"/>
      <c r="BKL4" s="1920"/>
      <c r="BKM4" s="1920"/>
      <c r="BKN4" s="1920"/>
      <c r="BKO4" s="1920"/>
      <c r="BKP4" s="1920"/>
      <c r="BKQ4" s="1920"/>
      <c r="BKR4" s="1920"/>
      <c r="BKS4" s="1920"/>
      <c r="BKT4" s="1920"/>
      <c r="BKU4" s="1920"/>
      <c r="BKV4" s="1920"/>
      <c r="BKW4" s="1920"/>
      <c r="BKX4" s="1920"/>
      <c r="BKY4" s="1920"/>
      <c r="BKZ4" s="1920"/>
      <c r="BLA4" s="1920"/>
      <c r="BLB4" s="1920"/>
      <c r="BLC4" s="1920"/>
      <c r="BLD4" s="1920"/>
      <c r="BLE4" s="1920"/>
      <c r="BLF4" s="1920"/>
      <c r="BLG4" s="1920"/>
      <c r="BLH4" s="1920"/>
      <c r="BLI4" s="1920"/>
      <c r="BLJ4" s="1920"/>
      <c r="BLK4" s="1920"/>
      <c r="BLL4" s="1920"/>
      <c r="BLM4" s="1920"/>
      <c r="BLN4" s="1920"/>
      <c r="BLO4" s="1920"/>
      <c r="BLP4" s="1920"/>
      <c r="BLQ4" s="1920"/>
      <c r="BLR4" s="1920"/>
      <c r="BLS4" s="1920"/>
      <c r="BLT4" s="1920"/>
      <c r="BLU4" s="1920"/>
      <c r="BLV4" s="1920"/>
      <c r="BLW4" s="1920"/>
      <c r="BLX4" s="1920"/>
      <c r="BLY4" s="1920"/>
      <c r="BLZ4" s="1920"/>
      <c r="BMA4" s="1920"/>
      <c r="BMB4" s="1920"/>
      <c r="BMC4" s="1920"/>
      <c r="BMD4" s="1920"/>
      <c r="BME4" s="1920"/>
      <c r="BMF4" s="1920"/>
      <c r="BMG4" s="1920"/>
      <c r="BMH4" s="1920"/>
      <c r="BMI4" s="1920"/>
      <c r="BMJ4" s="1920"/>
      <c r="BMK4" s="1920"/>
      <c r="BML4" s="1920"/>
      <c r="BMM4" s="1920"/>
      <c r="BMN4" s="1920"/>
      <c r="BMO4" s="1920"/>
      <c r="BMP4" s="1920"/>
      <c r="BMQ4" s="1920"/>
      <c r="BMR4" s="1920"/>
      <c r="BMS4" s="1920"/>
      <c r="BMT4" s="1920"/>
      <c r="BMU4" s="1920"/>
      <c r="BMV4" s="1920"/>
      <c r="BMW4" s="1920"/>
      <c r="BMX4" s="1920"/>
      <c r="BMY4" s="1920"/>
      <c r="BMZ4" s="1920"/>
      <c r="BNA4" s="1920"/>
      <c r="BNB4" s="1920"/>
      <c r="BNC4" s="1920"/>
      <c r="BND4" s="1920"/>
      <c r="BNE4" s="1920"/>
      <c r="BNF4" s="1920"/>
      <c r="BNG4" s="1920"/>
      <c r="BNH4" s="1920"/>
      <c r="BNI4" s="1920"/>
      <c r="BNJ4" s="1920"/>
      <c r="BNK4" s="1920"/>
      <c r="BNL4" s="1920"/>
      <c r="BNM4" s="1920"/>
      <c r="BNN4" s="1920"/>
      <c r="BNO4" s="1920"/>
      <c r="BNP4" s="1920"/>
      <c r="BNQ4" s="1920"/>
      <c r="BNR4" s="1920"/>
      <c r="BNS4" s="1920"/>
      <c r="BNT4" s="1920"/>
      <c r="BNU4" s="1920"/>
      <c r="BNV4" s="1920"/>
      <c r="BNW4" s="1920"/>
      <c r="BNX4" s="1920"/>
      <c r="BNY4" s="1920"/>
      <c r="BNZ4" s="1920"/>
      <c r="BOA4" s="1920"/>
      <c r="BOB4" s="1920"/>
      <c r="BOC4" s="1920"/>
      <c r="BOD4" s="1920"/>
      <c r="BOE4" s="1920"/>
      <c r="BOF4" s="1920"/>
      <c r="BOG4" s="1920"/>
      <c r="BOH4" s="1920"/>
      <c r="BOI4" s="1920"/>
      <c r="BOJ4" s="1920"/>
      <c r="BOK4" s="1920"/>
      <c r="BOL4" s="1920"/>
      <c r="BOM4" s="1920"/>
      <c r="BON4" s="1920"/>
      <c r="BOO4" s="1920"/>
      <c r="BOP4" s="1920"/>
      <c r="BOQ4" s="1920"/>
      <c r="BOR4" s="1920"/>
      <c r="BOS4" s="1920"/>
      <c r="BOT4" s="1920"/>
      <c r="BOU4" s="1920"/>
      <c r="BOV4" s="1920"/>
      <c r="BOW4" s="1920"/>
      <c r="BOX4" s="1920"/>
      <c r="BOY4" s="1920"/>
      <c r="BOZ4" s="1920"/>
      <c r="BPA4" s="1920"/>
      <c r="BPB4" s="1920"/>
      <c r="BPC4" s="1920"/>
      <c r="BPD4" s="1920"/>
      <c r="BPE4" s="1920"/>
      <c r="BPF4" s="1920"/>
      <c r="BPG4" s="1920"/>
      <c r="BPH4" s="1920"/>
      <c r="BPI4" s="1920"/>
      <c r="BPJ4" s="1920"/>
      <c r="BPK4" s="1920"/>
      <c r="BPL4" s="1920"/>
      <c r="BPM4" s="1920"/>
      <c r="BPN4" s="1920"/>
      <c r="BPO4" s="1920"/>
      <c r="BPP4" s="1920"/>
      <c r="BPQ4" s="1920"/>
      <c r="BPR4" s="1920"/>
      <c r="BPS4" s="1920"/>
      <c r="BPT4" s="1920"/>
      <c r="BPU4" s="1920"/>
      <c r="BPV4" s="1920"/>
      <c r="BPW4" s="1920"/>
      <c r="BPX4" s="1920"/>
      <c r="BPY4" s="1920"/>
      <c r="BPZ4" s="1920"/>
      <c r="BQA4" s="1920"/>
      <c r="BQB4" s="1920"/>
      <c r="BQC4" s="1920"/>
      <c r="BQD4" s="1920"/>
      <c r="BQE4" s="1920"/>
      <c r="BQF4" s="1920"/>
      <c r="BQG4" s="1920"/>
      <c r="BQH4" s="1920"/>
      <c r="BQI4" s="1920"/>
      <c r="BQJ4" s="1920"/>
      <c r="BQK4" s="1920"/>
      <c r="BQL4" s="1920"/>
      <c r="BQM4" s="1920"/>
      <c r="BQN4" s="1920"/>
      <c r="BQO4" s="1920"/>
      <c r="BQP4" s="1920"/>
      <c r="BQQ4" s="1920"/>
      <c r="BQR4" s="1920"/>
      <c r="BQS4" s="1920"/>
      <c r="BQT4" s="1920"/>
      <c r="BQU4" s="1920"/>
      <c r="BQV4" s="1920"/>
      <c r="BQW4" s="1920"/>
      <c r="BQX4" s="1920"/>
      <c r="BQY4" s="1920"/>
      <c r="BQZ4" s="1920"/>
      <c r="BRA4" s="1920"/>
      <c r="BRB4" s="1920"/>
      <c r="BRC4" s="1920"/>
      <c r="BRD4" s="1920"/>
      <c r="BRE4" s="1920"/>
      <c r="BRF4" s="1920"/>
      <c r="BRG4" s="1920"/>
      <c r="BRH4" s="1920"/>
      <c r="BRI4" s="1920"/>
      <c r="BRJ4" s="1920"/>
      <c r="BRK4" s="1920"/>
      <c r="BRL4" s="1920"/>
      <c r="BRM4" s="1920"/>
      <c r="BRN4" s="1920"/>
      <c r="BRO4" s="1920"/>
      <c r="BRP4" s="1920"/>
      <c r="BRQ4" s="1920"/>
      <c r="BRR4" s="1920"/>
      <c r="BRS4" s="1920"/>
      <c r="BRT4" s="1920"/>
      <c r="BRU4" s="1920"/>
      <c r="BRV4" s="1920"/>
      <c r="BRW4" s="1920"/>
      <c r="BRX4" s="1920"/>
      <c r="BRY4" s="1920"/>
      <c r="BRZ4" s="1920"/>
      <c r="BSA4" s="1920"/>
      <c r="BSB4" s="1920"/>
      <c r="BSC4" s="1920"/>
      <c r="BSD4" s="1920"/>
      <c r="BSE4" s="1920"/>
      <c r="BSF4" s="1920"/>
      <c r="BSG4" s="1920"/>
      <c r="BSH4" s="1920"/>
      <c r="BSI4" s="1920"/>
      <c r="BSJ4" s="1920"/>
      <c r="BSK4" s="1920"/>
      <c r="BSL4" s="1920"/>
      <c r="BSM4" s="1920"/>
      <c r="BSN4" s="1920"/>
      <c r="BSO4" s="1920"/>
      <c r="BSP4" s="1920"/>
      <c r="BSQ4" s="1920"/>
      <c r="BSR4" s="1920"/>
      <c r="BSS4" s="1920"/>
      <c r="BST4" s="1920"/>
      <c r="BSU4" s="1920"/>
      <c r="BSV4" s="1920"/>
      <c r="BSW4" s="1920"/>
      <c r="BSX4" s="1920"/>
      <c r="BSY4" s="1920"/>
      <c r="BSZ4" s="1920"/>
      <c r="BTA4" s="1920"/>
      <c r="BTB4" s="1920"/>
      <c r="BTC4" s="1920"/>
      <c r="BTD4" s="1920"/>
      <c r="BTE4" s="1920"/>
      <c r="BTF4" s="1920"/>
      <c r="BTG4" s="1920"/>
      <c r="BTH4" s="1920"/>
      <c r="BTI4" s="1920"/>
      <c r="BTJ4" s="1920"/>
      <c r="BTK4" s="1920"/>
      <c r="BTL4" s="1920"/>
      <c r="BTM4" s="1920"/>
      <c r="BTN4" s="1920"/>
      <c r="BTO4" s="1920"/>
      <c r="BTP4" s="1920"/>
      <c r="BTQ4" s="1920"/>
      <c r="BTR4" s="1920"/>
      <c r="BTS4" s="1920"/>
      <c r="BTT4" s="1920"/>
      <c r="BTU4" s="1920"/>
      <c r="BTV4" s="1920"/>
      <c r="BTW4" s="1920"/>
      <c r="BTX4" s="1920"/>
      <c r="BTY4" s="1920"/>
      <c r="BTZ4" s="1920"/>
      <c r="BUA4" s="1920"/>
      <c r="BUB4" s="1920"/>
      <c r="BUC4" s="1920"/>
      <c r="BUD4" s="1920"/>
      <c r="BUE4" s="1920"/>
      <c r="BUF4" s="1920"/>
      <c r="BUG4" s="1920"/>
      <c r="BUH4" s="1920"/>
      <c r="BUI4" s="1920"/>
      <c r="BUJ4" s="1920"/>
      <c r="BUK4" s="1920"/>
      <c r="BUL4" s="1920"/>
      <c r="BUM4" s="1920"/>
      <c r="BUN4" s="1920"/>
      <c r="BUO4" s="1920"/>
      <c r="BUP4" s="1920"/>
      <c r="BUQ4" s="1920"/>
      <c r="BUR4" s="1920"/>
      <c r="BUS4" s="1920"/>
      <c r="BUT4" s="1920"/>
      <c r="BUU4" s="1920"/>
      <c r="BUV4" s="1920"/>
      <c r="BUW4" s="1920"/>
      <c r="BUX4" s="1920"/>
      <c r="BUY4" s="1920"/>
      <c r="BUZ4" s="1920"/>
      <c r="BVA4" s="1920"/>
      <c r="BVB4" s="1920"/>
      <c r="BVC4" s="1920"/>
      <c r="BVD4" s="1920"/>
      <c r="BVE4" s="1920"/>
      <c r="BVF4" s="1920"/>
      <c r="BVG4" s="1920"/>
      <c r="BVH4" s="1920"/>
      <c r="BVI4" s="1920"/>
      <c r="BVJ4" s="1920"/>
      <c r="BVK4" s="1920"/>
      <c r="BVL4" s="1920"/>
      <c r="BVM4" s="1920"/>
      <c r="BVN4" s="1920"/>
      <c r="BVO4" s="1920"/>
      <c r="BVP4" s="1920"/>
      <c r="BVQ4" s="1920"/>
      <c r="BVR4" s="1920"/>
      <c r="BVS4" s="1920"/>
      <c r="BVT4" s="1920"/>
      <c r="BVU4" s="1920"/>
      <c r="BVV4" s="1920"/>
      <c r="BVW4" s="1920"/>
      <c r="BVX4" s="1920"/>
      <c r="BVY4" s="1920"/>
      <c r="BVZ4" s="1920"/>
      <c r="BWA4" s="1920"/>
      <c r="BWB4" s="1920"/>
      <c r="BWC4" s="1920"/>
      <c r="BWD4" s="1920"/>
      <c r="BWE4" s="1920"/>
      <c r="BWF4" s="1920"/>
      <c r="BWG4" s="1920"/>
      <c r="BWH4" s="1920"/>
      <c r="BWI4" s="1920"/>
      <c r="BWJ4" s="1920"/>
      <c r="BWK4" s="1920"/>
      <c r="BWL4" s="1920"/>
      <c r="BWM4" s="1920"/>
      <c r="BWN4" s="1920"/>
      <c r="BWO4" s="1920"/>
      <c r="BWP4" s="1920"/>
      <c r="BWQ4" s="1920"/>
      <c r="BWR4" s="1920"/>
      <c r="BWS4" s="1920"/>
      <c r="BWT4" s="1920"/>
      <c r="BWU4" s="1920"/>
      <c r="BWV4" s="1920"/>
      <c r="BWW4" s="1920"/>
      <c r="BWX4" s="1920"/>
      <c r="BWY4" s="1920"/>
      <c r="BWZ4" s="1920"/>
      <c r="BXA4" s="1920"/>
      <c r="BXB4" s="1920"/>
      <c r="BXC4" s="1920"/>
      <c r="BXD4" s="1920"/>
      <c r="BXE4" s="1920"/>
      <c r="BXF4" s="1920"/>
      <c r="BXG4" s="1920"/>
      <c r="BXH4" s="1920"/>
      <c r="BXI4" s="1920"/>
      <c r="BXJ4" s="1920"/>
      <c r="BXK4" s="1920"/>
      <c r="BXL4" s="1920"/>
      <c r="BXM4" s="1920"/>
      <c r="BXN4" s="1920"/>
      <c r="BXO4" s="1920"/>
      <c r="BXP4" s="1920"/>
      <c r="BXQ4" s="1920"/>
      <c r="BXR4" s="1920"/>
      <c r="BXS4" s="1920"/>
      <c r="BXT4" s="1920"/>
      <c r="BXU4" s="1920"/>
      <c r="BXV4" s="1920"/>
      <c r="BXW4" s="1920"/>
      <c r="BXX4" s="1920"/>
      <c r="BXY4" s="1920"/>
      <c r="BXZ4" s="1920"/>
      <c r="BYA4" s="1920"/>
      <c r="BYB4" s="1920"/>
      <c r="BYC4" s="1920"/>
      <c r="BYD4" s="1920"/>
      <c r="BYE4" s="1920"/>
      <c r="BYF4" s="1920"/>
      <c r="BYG4" s="1920"/>
      <c r="BYH4" s="1920"/>
      <c r="BYI4" s="1920"/>
      <c r="BYJ4" s="1920"/>
      <c r="BYK4" s="1920"/>
      <c r="BYL4" s="1920"/>
      <c r="BYM4" s="1920"/>
      <c r="BYN4" s="1920"/>
      <c r="BYO4" s="1920"/>
      <c r="BYP4" s="1920"/>
      <c r="BYQ4" s="1920"/>
      <c r="BYR4" s="1920"/>
      <c r="BYS4" s="1920"/>
      <c r="BYT4" s="1920"/>
      <c r="BYU4" s="1920"/>
      <c r="BYV4" s="1920"/>
      <c r="BYW4" s="1920"/>
      <c r="BYX4" s="1920"/>
      <c r="BYY4" s="1920"/>
      <c r="BYZ4" s="1920"/>
      <c r="BZA4" s="1920"/>
      <c r="BZB4" s="1920"/>
      <c r="BZC4" s="1920"/>
      <c r="BZD4" s="1920"/>
      <c r="BZE4" s="1920"/>
      <c r="BZF4" s="1920"/>
      <c r="BZG4" s="1920"/>
      <c r="BZH4" s="1920"/>
      <c r="BZI4" s="1920"/>
      <c r="BZJ4" s="1920"/>
      <c r="BZK4" s="1920"/>
      <c r="BZL4" s="1920"/>
      <c r="BZM4" s="1920"/>
      <c r="BZN4" s="1920"/>
      <c r="BZO4" s="1920"/>
      <c r="BZP4" s="1920"/>
      <c r="BZQ4" s="1920"/>
      <c r="BZR4" s="1920"/>
      <c r="BZS4" s="1920"/>
      <c r="BZT4" s="1920"/>
      <c r="BZU4" s="1920"/>
      <c r="BZV4" s="1920"/>
      <c r="BZW4" s="1920"/>
      <c r="BZX4" s="1920"/>
      <c r="BZY4" s="1920"/>
      <c r="BZZ4" s="1920"/>
      <c r="CAA4" s="1920"/>
      <c r="CAB4" s="1920"/>
      <c r="CAC4" s="1920"/>
      <c r="CAD4" s="1920"/>
      <c r="CAE4" s="1920"/>
      <c r="CAF4" s="1920"/>
      <c r="CAG4" s="1920"/>
      <c r="CAH4" s="1920"/>
      <c r="CAI4" s="1920"/>
      <c r="CAJ4" s="1920"/>
      <c r="CAK4" s="1920"/>
      <c r="CAL4" s="1920"/>
      <c r="CAM4" s="1920"/>
      <c r="CAN4" s="1920"/>
      <c r="CAO4" s="1920"/>
      <c r="CAP4" s="1920"/>
      <c r="CAQ4" s="1920"/>
      <c r="CAR4" s="1920"/>
      <c r="CAS4" s="1920"/>
      <c r="CAT4" s="1920"/>
      <c r="CAU4" s="1920"/>
      <c r="CAV4" s="1920"/>
      <c r="CAW4" s="1920"/>
      <c r="CAX4" s="1920"/>
      <c r="CAY4" s="1920"/>
      <c r="CAZ4" s="1920"/>
      <c r="CBA4" s="1920"/>
      <c r="CBB4" s="1920"/>
      <c r="CBC4" s="1920"/>
      <c r="CBD4" s="1920"/>
      <c r="CBE4" s="1920"/>
      <c r="CBF4" s="1920"/>
      <c r="CBG4" s="1920"/>
      <c r="CBH4" s="1920"/>
      <c r="CBI4" s="1920"/>
      <c r="CBJ4" s="1920"/>
      <c r="CBK4" s="1920"/>
      <c r="CBL4" s="1920"/>
      <c r="CBM4" s="1920"/>
      <c r="CBN4" s="1920"/>
      <c r="CBO4" s="1920"/>
      <c r="CBP4" s="1920"/>
      <c r="CBQ4" s="1920"/>
      <c r="CBR4" s="1920"/>
      <c r="CBS4" s="1920"/>
      <c r="CBT4" s="1920"/>
      <c r="CBU4" s="1920"/>
      <c r="CBV4" s="1920"/>
      <c r="CBW4" s="1920"/>
      <c r="CBX4" s="1920"/>
      <c r="CBY4" s="1920"/>
      <c r="CBZ4" s="1920"/>
      <c r="CCA4" s="1920"/>
      <c r="CCB4" s="1920"/>
      <c r="CCC4" s="1920"/>
      <c r="CCD4" s="1920"/>
      <c r="CCE4" s="1920"/>
      <c r="CCF4" s="1920"/>
      <c r="CCG4" s="1920"/>
      <c r="CCH4" s="1920"/>
      <c r="CCI4" s="1920"/>
      <c r="CCJ4" s="1920"/>
      <c r="CCK4" s="1920"/>
      <c r="CCL4" s="1920"/>
      <c r="CCM4" s="1920"/>
      <c r="CCN4" s="1920"/>
      <c r="CCO4" s="1920"/>
      <c r="CCP4" s="1920"/>
      <c r="CCQ4" s="1920"/>
      <c r="CCR4" s="1920"/>
      <c r="CCS4" s="1920"/>
      <c r="CCT4" s="1920"/>
      <c r="CCU4" s="1920"/>
      <c r="CCV4" s="1920"/>
      <c r="CCW4" s="1920"/>
      <c r="CCX4" s="1920"/>
      <c r="CCY4" s="1920"/>
      <c r="CCZ4" s="1920"/>
      <c r="CDA4" s="1920"/>
      <c r="CDB4" s="1920"/>
      <c r="CDC4" s="1920"/>
      <c r="CDD4" s="1920"/>
      <c r="CDE4" s="1920"/>
      <c r="CDF4" s="1920"/>
      <c r="CDG4" s="1920"/>
      <c r="CDH4" s="1920"/>
      <c r="CDI4" s="1920"/>
      <c r="CDJ4" s="1920"/>
      <c r="CDK4" s="1920"/>
      <c r="CDL4" s="1920"/>
      <c r="CDM4" s="1920"/>
      <c r="CDN4" s="1920"/>
      <c r="CDO4" s="1920"/>
      <c r="CDP4" s="1920"/>
      <c r="CDQ4" s="1920"/>
      <c r="CDR4" s="1920"/>
      <c r="CDS4" s="1920"/>
      <c r="CDT4" s="1920"/>
      <c r="CDU4" s="1920"/>
      <c r="CDV4" s="1920"/>
      <c r="CDW4" s="1920"/>
      <c r="CDX4" s="1920"/>
      <c r="CDY4" s="1920"/>
      <c r="CDZ4" s="1920"/>
      <c r="CEA4" s="1920"/>
      <c r="CEB4" s="1920"/>
      <c r="CEC4" s="1920"/>
      <c r="CED4" s="1920"/>
      <c r="CEE4" s="1920"/>
      <c r="CEF4" s="1920"/>
      <c r="CEG4" s="1920"/>
      <c r="CEH4" s="1920"/>
      <c r="CEI4" s="1920"/>
      <c r="CEJ4" s="1920"/>
      <c r="CEK4" s="1920"/>
      <c r="CEL4" s="1920"/>
      <c r="CEM4" s="1920"/>
      <c r="CEN4" s="1920"/>
      <c r="CEO4" s="1920"/>
      <c r="CEP4" s="1920"/>
      <c r="CEQ4" s="1920"/>
      <c r="CER4" s="1920"/>
      <c r="CES4" s="1920"/>
      <c r="CET4" s="1920"/>
      <c r="CEU4" s="1920"/>
      <c r="CEV4" s="1920"/>
      <c r="CEW4" s="1920"/>
      <c r="CEX4" s="1920"/>
      <c r="CEY4" s="1920"/>
      <c r="CEZ4" s="1920"/>
      <c r="CFA4" s="1920"/>
      <c r="CFB4" s="1920"/>
      <c r="CFC4" s="1920"/>
      <c r="CFD4" s="1920"/>
      <c r="CFE4" s="1920"/>
      <c r="CFF4" s="1920"/>
      <c r="CFG4" s="1920"/>
      <c r="CFH4" s="1920"/>
      <c r="CFI4" s="1920"/>
      <c r="CFJ4" s="1920"/>
      <c r="CFK4" s="1920"/>
      <c r="CFL4" s="1920"/>
      <c r="CFM4" s="1920"/>
      <c r="CFN4" s="1920"/>
      <c r="CFO4" s="1920"/>
      <c r="CFP4" s="1920"/>
      <c r="CFQ4" s="1920"/>
      <c r="CFR4" s="1920"/>
      <c r="CFS4" s="1920"/>
      <c r="CFT4" s="1920"/>
      <c r="CFU4" s="1920"/>
      <c r="CFV4" s="1920"/>
      <c r="CFW4" s="1920"/>
      <c r="CFX4" s="1920"/>
      <c r="CFY4" s="1920"/>
      <c r="CFZ4" s="1920"/>
      <c r="CGA4" s="1920"/>
      <c r="CGB4" s="1920"/>
      <c r="CGC4" s="1920"/>
      <c r="CGD4" s="1920"/>
      <c r="CGE4" s="1920"/>
      <c r="CGF4" s="1920"/>
      <c r="CGG4" s="1920"/>
      <c r="CGH4" s="1920"/>
      <c r="CGI4" s="1920"/>
      <c r="CGJ4" s="1920"/>
      <c r="CGK4" s="1920"/>
      <c r="CGL4" s="1920"/>
      <c r="CGM4" s="1920"/>
      <c r="CGN4" s="1920"/>
      <c r="CGO4" s="1920"/>
      <c r="CGP4" s="1920"/>
      <c r="CGQ4" s="1920"/>
      <c r="CGR4" s="1920"/>
      <c r="CGS4" s="1920"/>
      <c r="CGT4" s="1920"/>
      <c r="CGU4" s="1920"/>
      <c r="CGV4" s="1920"/>
      <c r="CGW4" s="1920"/>
      <c r="CGX4" s="1920"/>
      <c r="CGY4" s="1920"/>
      <c r="CGZ4" s="1920"/>
      <c r="CHA4" s="1920"/>
      <c r="CHB4" s="1920"/>
      <c r="CHC4" s="1920"/>
      <c r="CHD4" s="1920"/>
      <c r="CHE4" s="1920"/>
      <c r="CHF4" s="1920"/>
      <c r="CHG4" s="1920"/>
      <c r="CHH4" s="1920"/>
      <c r="CHI4" s="1920"/>
      <c r="CHJ4" s="1920"/>
      <c r="CHK4" s="1920"/>
      <c r="CHL4" s="1920"/>
      <c r="CHM4" s="1920"/>
      <c r="CHN4" s="1920"/>
      <c r="CHO4" s="1920"/>
      <c r="CHP4" s="1920"/>
      <c r="CHQ4" s="1920"/>
      <c r="CHR4" s="1920"/>
      <c r="CHS4" s="1920"/>
      <c r="CHT4" s="1920"/>
      <c r="CHU4" s="1920"/>
      <c r="CHV4" s="1920"/>
      <c r="CHW4" s="1920"/>
      <c r="CHX4" s="1920"/>
      <c r="CHY4" s="1920"/>
      <c r="CHZ4" s="1920"/>
      <c r="CIA4" s="1920"/>
      <c r="CIB4" s="1920"/>
      <c r="CIC4" s="1920"/>
      <c r="CID4" s="1920"/>
      <c r="CIE4" s="1920"/>
      <c r="CIF4" s="1920"/>
      <c r="CIG4" s="1920"/>
      <c r="CIH4" s="1920"/>
      <c r="CII4" s="1920"/>
      <c r="CIJ4" s="1920"/>
      <c r="CIK4" s="1920"/>
      <c r="CIL4" s="1920"/>
      <c r="CIM4" s="1920"/>
      <c r="CIN4" s="1920"/>
      <c r="CIO4" s="1920"/>
      <c r="CIP4" s="1920"/>
      <c r="CIQ4" s="1920"/>
      <c r="CIR4" s="1920"/>
      <c r="CIS4" s="1920"/>
      <c r="CIT4" s="1920"/>
      <c r="CIU4" s="1920"/>
      <c r="CIV4" s="1920"/>
      <c r="CIW4" s="1920"/>
      <c r="CIX4" s="1920"/>
      <c r="CIY4" s="1920"/>
      <c r="CIZ4" s="1920"/>
      <c r="CJA4" s="1920"/>
      <c r="CJB4" s="1920"/>
      <c r="CJC4" s="1920"/>
      <c r="CJD4" s="1920"/>
      <c r="CJE4" s="1920"/>
      <c r="CJF4" s="1920"/>
      <c r="CJG4" s="1920"/>
      <c r="CJH4" s="1920"/>
      <c r="CJI4" s="1920"/>
      <c r="CJJ4" s="1920"/>
      <c r="CJK4" s="1920"/>
      <c r="CJL4" s="1920"/>
      <c r="CJM4" s="1920"/>
      <c r="CJN4" s="1920"/>
      <c r="CJO4" s="1920"/>
      <c r="CJP4" s="1920"/>
      <c r="CJQ4" s="1920"/>
      <c r="CJR4" s="1920"/>
      <c r="CJS4" s="1920"/>
      <c r="CJT4" s="1920"/>
      <c r="CJU4" s="1920"/>
      <c r="CJV4" s="1920"/>
      <c r="CJW4" s="1920"/>
      <c r="CJX4" s="1920"/>
      <c r="CJY4" s="1920"/>
      <c r="CJZ4" s="1920"/>
      <c r="CKA4" s="1920"/>
      <c r="CKB4" s="1920"/>
      <c r="CKC4" s="1920"/>
      <c r="CKD4" s="1920"/>
      <c r="CKE4" s="1920"/>
      <c r="CKF4" s="1920"/>
      <c r="CKG4" s="1920"/>
      <c r="CKH4" s="1920"/>
      <c r="CKI4" s="1920"/>
      <c r="CKJ4" s="1920"/>
      <c r="CKK4" s="1920"/>
      <c r="CKL4" s="1920"/>
      <c r="CKM4" s="1920"/>
      <c r="CKN4" s="1920"/>
      <c r="CKO4" s="1920"/>
      <c r="CKP4" s="1920"/>
      <c r="CKQ4" s="1920"/>
      <c r="CKR4" s="1920"/>
      <c r="CKS4" s="1920"/>
      <c r="CKT4" s="1920"/>
      <c r="CKU4" s="1920"/>
      <c r="CKV4" s="1920"/>
      <c r="CKW4" s="1920"/>
      <c r="CKX4" s="1920"/>
      <c r="CKY4" s="1920"/>
      <c r="CKZ4" s="1920"/>
      <c r="CLA4" s="1920"/>
      <c r="CLB4" s="1920"/>
      <c r="CLC4" s="1920"/>
      <c r="CLD4" s="1920"/>
      <c r="CLE4" s="1920"/>
      <c r="CLF4" s="1920"/>
      <c r="CLG4" s="1920"/>
      <c r="CLH4" s="1920"/>
      <c r="CLI4" s="1920"/>
      <c r="CLJ4" s="1920"/>
      <c r="CLK4" s="1920"/>
      <c r="CLL4" s="1920"/>
      <c r="CLM4" s="1920"/>
      <c r="CLN4" s="1920"/>
      <c r="CLO4" s="1920"/>
      <c r="CLP4" s="1920"/>
      <c r="CLQ4" s="1920"/>
      <c r="CLR4" s="1920"/>
      <c r="CLS4" s="1920"/>
      <c r="CLT4" s="1920"/>
      <c r="CLU4" s="1920"/>
      <c r="CLV4" s="1920"/>
      <c r="CLW4" s="1920"/>
      <c r="CLX4" s="1920"/>
      <c r="CLY4" s="1920"/>
      <c r="CLZ4" s="1920"/>
      <c r="CMA4" s="1920"/>
      <c r="CMB4" s="1920"/>
      <c r="CMC4" s="1920"/>
      <c r="CMD4" s="1920"/>
      <c r="CME4" s="1920"/>
      <c r="CMF4" s="1920"/>
      <c r="CMG4" s="1920"/>
      <c r="CMH4" s="1920"/>
      <c r="CMI4" s="1920"/>
      <c r="CMJ4" s="1920"/>
      <c r="CMK4" s="1920"/>
      <c r="CML4" s="1920"/>
      <c r="CMM4" s="1920"/>
      <c r="CMN4" s="1920"/>
      <c r="CMO4" s="1920"/>
      <c r="CMP4" s="1920"/>
      <c r="CMQ4" s="1920"/>
      <c r="CMR4" s="1920"/>
      <c r="CMS4" s="1920"/>
      <c r="CMT4" s="1920"/>
      <c r="CMU4" s="1920"/>
      <c r="CMV4" s="1920"/>
      <c r="CMW4" s="1920"/>
      <c r="CMX4" s="1920"/>
      <c r="CMY4" s="1920"/>
      <c r="CMZ4" s="1920"/>
      <c r="CNA4" s="1920"/>
      <c r="CNB4" s="1920"/>
      <c r="CNC4" s="1920"/>
      <c r="CND4" s="1920"/>
      <c r="CNE4" s="1920"/>
      <c r="CNF4" s="1920"/>
      <c r="CNG4" s="1920"/>
      <c r="CNH4" s="1920"/>
      <c r="CNI4" s="1920"/>
      <c r="CNJ4" s="1920"/>
      <c r="CNK4" s="1920"/>
      <c r="CNL4" s="1920"/>
      <c r="CNM4" s="1920"/>
      <c r="CNN4" s="1920"/>
      <c r="CNO4" s="1920"/>
      <c r="CNP4" s="1920"/>
      <c r="CNQ4" s="1920"/>
      <c r="CNR4" s="1920"/>
      <c r="CNS4" s="1920"/>
      <c r="CNT4" s="1920"/>
      <c r="CNU4" s="1920"/>
      <c r="CNV4" s="1920"/>
      <c r="CNW4" s="1920"/>
      <c r="CNX4" s="1920"/>
      <c r="CNY4" s="1920"/>
      <c r="CNZ4" s="1920"/>
      <c r="COA4" s="1920"/>
      <c r="COB4" s="1920"/>
      <c r="COC4" s="1920"/>
      <c r="COD4" s="1920"/>
      <c r="COE4" s="1920"/>
      <c r="COF4" s="1920"/>
      <c r="COG4" s="1920"/>
      <c r="COH4" s="1920"/>
      <c r="COI4" s="1920"/>
      <c r="COJ4" s="1920"/>
      <c r="COK4" s="1920"/>
      <c r="COL4" s="1920"/>
      <c r="COM4" s="1920"/>
      <c r="CON4" s="1920"/>
      <c r="COO4" s="1920"/>
      <c r="COP4" s="1920"/>
      <c r="COQ4" s="1920"/>
      <c r="COR4" s="1920"/>
      <c r="COS4" s="1920"/>
      <c r="COT4" s="1920"/>
      <c r="COU4" s="1920"/>
      <c r="COV4" s="1920"/>
      <c r="COW4" s="1920"/>
      <c r="COX4" s="1920"/>
      <c r="COY4" s="1920"/>
      <c r="COZ4" s="1920"/>
      <c r="CPA4" s="1920"/>
      <c r="CPB4" s="1920"/>
      <c r="CPC4" s="1920"/>
      <c r="CPD4" s="1920"/>
      <c r="CPE4" s="1920"/>
      <c r="CPF4" s="1920"/>
      <c r="CPG4" s="1920"/>
      <c r="CPH4" s="1920"/>
      <c r="CPI4" s="1920"/>
      <c r="CPJ4" s="1920"/>
      <c r="CPK4" s="1920"/>
      <c r="CPL4" s="1920"/>
      <c r="CPM4" s="1920"/>
      <c r="CPN4" s="1920"/>
      <c r="CPO4" s="1920"/>
      <c r="CPP4" s="1920"/>
      <c r="CPQ4" s="1920"/>
      <c r="CPR4" s="1920"/>
      <c r="CPS4" s="1920"/>
      <c r="CPT4" s="1920"/>
      <c r="CPU4" s="1920"/>
      <c r="CPV4" s="1920"/>
      <c r="CPW4" s="1920"/>
      <c r="CPX4" s="1920"/>
      <c r="CPY4" s="1920"/>
      <c r="CPZ4" s="1920"/>
      <c r="CQA4" s="1920"/>
      <c r="CQB4" s="1920"/>
      <c r="CQC4" s="1920"/>
      <c r="CQD4" s="1920"/>
      <c r="CQE4" s="1920"/>
      <c r="CQF4" s="1920"/>
      <c r="CQG4" s="1920"/>
      <c r="CQH4" s="1920"/>
      <c r="CQI4" s="1920"/>
      <c r="CQJ4" s="1920"/>
      <c r="CQK4" s="1920"/>
      <c r="CQL4" s="1920"/>
      <c r="CQM4" s="1920"/>
      <c r="CQN4" s="1920"/>
      <c r="CQO4" s="1920"/>
      <c r="CQP4" s="1920"/>
      <c r="CQQ4" s="1920"/>
      <c r="CQR4" s="1920"/>
      <c r="CQS4" s="1920"/>
      <c r="CQT4" s="1920"/>
      <c r="CQU4" s="1920"/>
      <c r="CQV4" s="1920"/>
      <c r="CQW4" s="1920"/>
      <c r="CQX4" s="1920"/>
      <c r="CQY4" s="1920"/>
      <c r="CQZ4" s="1920"/>
      <c r="CRA4" s="1920"/>
      <c r="CRB4" s="1920"/>
      <c r="CRC4" s="1920"/>
      <c r="CRD4" s="1920"/>
      <c r="CRE4" s="1920"/>
      <c r="CRF4" s="1920"/>
      <c r="CRG4" s="1920"/>
      <c r="CRH4" s="1920"/>
      <c r="CRI4" s="1920"/>
      <c r="CRJ4" s="1920"/>
      <c r="CRK4" s="1920"/>
      <c r="CRL4" s="1920"/>
      <c r="CRM4" s="1920"/>
      <c r="CRN4" s="1920"/>
      <c r="CRO4" s="1920"/>
      <c r="CRP4" s="1920"/>
      <c r="CRQ4" s="1920"/>
      <c r="CRR4" s="1920"/>
      <c r="CRS4" s="1920"/>
      <c r="CRT4" s="1920"/>
      <c r="CRU4" s="1920"/>
      <c r="CRV4" s="1920"/>
      <c r="CRW4" s="1920"/>
      <c r="CRX4" s="1920"/>
      <c r="CRY4" s="1920"/>
      <c r="CRZ4" s="1920"/>
      <c r="CSA4" s="1920"/>
      <c r="CSB4" s="1920"/>
      <c r="CSC4" s="1920"/>
      <c r="CSD4" s="1920"/>
      <c r="CSE4" s="1920"/>
      <c r="CSF4" s="1920"/>
      <c r="CSG4" s="1920"/>
      <c r="CSH4" s="1920"/>
      <c r="CSI4" s="1920"/>
      <c r="CSJ4" s="1920"/>
      <c r="CSK4" s="1920"/>
      <c r="CSL4" s="1920"/>
      <c r="CSM4" s="1920"/>
      <c r="CSN4" s="1920"/>
      <c r="CSO4" s="1920"/>
      <c r="CSP4" s="1920"/>
      <c r="CSQ4" s="1920"/>
      <c r="CSR4" s="1920"/>
      <c r="CSS4" s="1920"/>
      <c r="CST4" s="1920"/>
      <c r="CSU4" s="1920"/>
      <c r="CSV4" s="1920"/>
      <c r="CSW4" s="1920"/>
      <c r="CSX4" s="1920"/>
      <c r="CSY4" s="1920"/>
      <c r="CSZ4" s="1920"/>
      <c r="CTA4" s="1920"/>
      <c r="CTB4" s="1920"/>
      <c r="CTC4" s="1920"/>
      <c r="CTD4" s="1920"/>
      <c r="CTE4" s="1920"/>
      <c r="CTF4" s="1920"/>
      <c r="CTG4" s="1920"/>
      <c r="CTH4" s="1920"/>
      <c r="CTI4" s="1920"/>
      <c r="CTJ4" s="1920"/>
      <c r="CTK4" s="1920"/>
      <c r="CTL4" s="1920"/>
      <c r="CTM4" s="1920"/>
      <c r="CTN4" s="1920"/>
      <c r="CTO4" s="1920"/>
      <c r="CTP4" s="1920"/>
      <c r="CTQ4" s="1920"/>
      <c r="CTR4" s="1920"/>
      <c r="CTS4" s="1920"/>
      <c r="CTT4" s="1920"/>
      <c r="CTU4" s="1920"/>
      <c r="CTV4" s="1920"/>
      <c r="CTW4" s="1920"/>
      <c r="CTX4" s="1920"/>
      <c r="CTY4" s="1920"/>
      <c r="CTZ4" s="1920"/>
      <c r="CUA4" s="1920"/>
      <c r="CUB4" s="1920"/>
      <c r="CUC4" s="1920"/>
      <c r="CUD4" s="1920"/>
      <c r="CUE4" s="1920"/>
      <c r="CUF4" s="1920"/>
      <c r="CUG4" s="1920"/>
      <c r="CUH4" s="1920"/>
      <c r="CUI4" s="1920"/>
      <c r="CUJ4" s="1920"/>
      <c r="CUK4" s="1920"/>
      <c r="CUL4" s="1920"/>
      <c r="CUM4" s="1920"/>
      <c r="CUN4" s="1920"/>
      <c r="CUO4" s="1920"/>
      <c r="CUP4" s="1920"/>
      <c r="CUQ4" s="1920"/>
      <c r="CUR4" s="1920"/>
      <c r="CUS4" s="1920"/>
      <c r="CUT4" s="1920"/>
      <c r="CUU4" s="1920"/>
      <c r="CUV4" s="1920"/>
      <c r="CUW4" s="1920"/>
      <c r="CUX4" s="1920"/>
      <c r="CUY4" s="1920"/>
      <c r="CUZ4" s="1920"/>
      <c r="CVA4" s="1920"/>
      <c r="CVB4" s="1920"/>
      <c r="CVC4" s="1920"/>
      <c r="CVD4" s="1920"/>
      <c r="CVE4" s="1920"/>
      <c r="CVF4" s="1920"/>
      <c r="CVG4" s="1920"/>
      <c r="CVH4" s="1920"/>
      <c r="CVI4" s="1920"/>
      <c r="CVJ4" s="1920"/>
      <c r="CVK4" s="1920"/>
      <c r="CVL4" s="1920"/>
      <c r="CVM4" s="1920"/>
      <c r="CVN4" s="1920"/>
      <c r="CVO4" s="1920"/>
      <c r="CVP4" s="1920"/>
      <c r="CVQ4" s="1920"/>
      <c r="CVR4" s="1920"/>
      <c r="CVS4" s="1920"/>
      <c r="CVT4" s="1920"/>
      <c r="CVU4" s="1920"/>
      <c r="CVV4" s="1920"/>
      <c r="CVW4" s="1920"/>
      <c r="CVX4" s="1920"/>
      <c r="CVY4" s="1920"/>
      <c r="CVZ4" s="1920"/>
      <c r="CWA4" s="1920"/>
      <c r="CWB4" s="1920"/>
      <c r="CWC4" s="1920"/>
      <c r="CWD4" s="1920"/>
      <c r="CWE4" s="1920"/>
      <c r="CWF4" s="1920"/>
      <c r="CWG4" s="1920"/>
      <c r="CWH4" s="1920"/>
      <c r="CWI4" s="1920"/>
      <c r="CWJ4" s="1920"/>
      <c r="CWK4" s="1920"/>
      <c r="CWL4" s="1920"/>
      <c r="CWM4" s="1920"/>
      <c r="CWN4" s="1920"/>
      <c r="CWO4" s="1920"/>
      <c r="CWP4" s="1920"/>
      <c r="CWQ4" s="1920"/>
      <c r="CWR4" s="1920"/>
      <c r="CWS4" s="1920"/>
      <c r="CWT4" s="1920"/>
      <c r="CWU4" s="1920"/>
      <c r="CWV4" s="1920"/>
      <c r="CWW4" s="1920"/>
      <c r="CWX4" s="1920"/>
      <c r="CWY4" s="1920"/>
      <c r="CWZ4" s="1920"/>
      <c r="CXA4" s="1920"/>
      <c r="CXB4" s="1920"/>
      <c r="CXC4" s="1920"/>
      <c r="CXD4" s="1920"/>
      <c r="CXE4" s="1920"/>
      <c r="CXF4" s="1920"/>
      <c r="CXG4" s="1920"/>
      <c r="CXH4" s="1920"/>
      <c r="CXI4" s="1920"/>
      <c r="CXJ4" s="1920"/>
      <c r="CXK4" s="1920"/>
      <c r="CXL4" s="1920"/>
      <c r="CXM4" s="1920"/>
      <c r="CXN4" s="1920"/>
      <c r="CXO4" s="1920"/>
      <c r="CXP4" s="1920"/>
      <c r="CXQ4" s="1920"/>
      <c r="CXR4" s="1920"/>
      <c r="CXS4" s="1920"/>
      <c r="CXT4" s="1920"/>
      <c r="CXU4" s="1920"/>
      <c r="CXV4" s="1920"/>
      <c r="CXW4" s="1920"/>
      <c r="CXX4" s="1920"/>
      <c r="CXY4" s="1920"/>
      <c r="CXZ4" s="1920"/>
      <c r="CYA4" s="1920"/>
      <c r="CYB4" s="1920"/>
      <c r="CYC4" s="1920"/>
      <c r="CYD4" s="1920"/>
      <c r="CYE4" s="1920"/>
      <c r="CYF4" s="1920"/>
      <c r="CYG4" s="1920"/>
      <c r="CYH4" s="1920"/>
      <c r="CYI4" s="1920"/>
      <c r="CYJ4" s="1920"/>
      <c r="CYK4" s="1920"/>
      <c r="CYL4" s="1920"/>
      <c r="CYM4" s="1920"/>
      <c r="CYN4" s="1920"/>
      <c r="CYO4" s="1920"/>
      <c r="CYP4" s="1920"/>
      <c r="CYQ4" s="1920"/>
      <c r="CYR4" s="1920"/>
      <c r="CYS4" s="1920"/>
      <c r="CYT4" s="1920"/>
      <c r="CYU4" s="1920"/>
      <c r="CYV4" s="1920"/>
      <c r="CYW4" s="1920"/>
      <c r="CYX4" s="1920"/>
      <c r="CYY4" s="1920"/>
      <c r="CYZ4" s="1920"/>
      <c r="CZA4" s="1920"/>
      <c r="CZB4" s="1920"/>
      <c r="CZC4" s="1920"/>
      <c r="CZD4" s="1920"/>
      <c r="CZE4" s="1920"/>
      <c r="CZF4" s="1920"/>
      <c r="CZG4" s="1920"/>
      <c r="CZH4" s="1920"/>
      <c r="CZI4" s="1920"/>
      <c r="CZJ4" s="1920"/>
      <c r="CZK4" s="1920"/>
      <c r="CZL4" s="1920"/>
      <c r="CZM4" s="1920"/>
      <c r="CZN4" s="1920"/>
      <c r="CZO4" s="1920"/>
      <c r="CZP4" s="1920"/>
      <c r="CZQ4" s="1920"/>
      <c r="CZR4" s="1920"/>
      <c r="CZS4" s="1920"/>
      <c r="CZT4" s="1920"/>
      <c r="CZU4" s="1920"/>
      <c r="CZV4" s="1920"/>
      <c r="CZW4" s="1920"/>
      <c r="CZX4" s="1920"/>
      <c r="CZY4" s="1920"/>
      <c r="CZZ4" s="1920"/>
      <c r="DAA4" s="1920"/>
      <c r="DAB4" s="1920"/>
      <c r="DAC4" s="1920"/>
      <c r="DAD4" s="1920"/>
      <c r="DAE4" s="1920"/>
      <c r="DAF4" s="1920"/>
      <c r="DAG4" s="1920"/>
      <c r="DAH4" s="1920"/>
      <c r="DAI4" s="1920"/>
      <c r="DAJ4" s="1920"/>
      <c r="DAK4" s="1920"/>
      <c r="DAL4" s="1920"/>
      <c r="DAM4" s="1920"/>
      <c r="DAN4" s="1920"/>
      <c r="DAO4" s="1920"/>
      <c r="DAP4" s="1920"/>
      <c r="DAQ4" s="1920"/>
      <c r="DAR4" s="1920"/>
      <c r="DAS4" s="1920"/>
      <c r="DAT4" s="1920"/>
      <c r="DAU4" s="1920"/>
      <c r="DAV4" s="1920"/>
      <c r="DAW4" s="1920"/>
      <c r="DAX4" s="1920"/>
      <c r="DAY4" s="1920"/>
      <c r="DAZ4" s="1920"/>
      <c r="DBA4" s="1920"/>
      <c r="DBB4" s="1920"/>
      <c r="DBC4" s="1920"/>
      <c r="DBD4" s="1920"/>
      <c r="DBE4" s="1920"/>
      <c r="DBF4" s="1920"/>
      <c r="DBG4" s="1920"/>
      <c r="DBH4" s="1920"/>
      <c r="DBI4" s="1920"/>
      <c r="DBJ4" s="1920"/>
      <c r="DBK4" s="1920"/>
      <c r="DBL4" s="1920"/>
      <c r="DBM4" s="1920"/>
      <c r="DBN4" s="1920"/>
      <c r="DBO4" s="1920"/>
      <c r="DBP4" s="1920"/>
      <c r="DBQ4" s="1920"/>
      <c r="DBR4" s="1920"/>
      <c r="DBS4" s="1920"/>
      <c r="DBT4" s="1920"/>
      <c r="DBU4" s="1920"/>
      <c r="DBV4" s="1920"/>
      <c r="DBW4" s="1920"/>
      <c r="DBX4" s="1920"/>
      <c r="DBY4" s="1920"/>
      <c r="DBZ4" s="1920"/>
      <c r="DCA4" s="1920"/>
      <c r="DCB4" s="1920"/>
      <c r="DCC4" s="1920"/>
      <c r="DCD4" s="1920"/>
      <c r="DCE4" s="1920"/>
      <c r="DCF4" s="1920"/>
      <c r="DCG4" s="1920"/>
      <c r="DCH4" s="1920"/>
      <c r="DCI4" s="1920"/>
      <c r="DCJ4" s="1920"/>
      <c r="DCK4" s="1920"/>
      <c r="DCL4" s="1920"/>
      <c r="DCM4" s="1920"/>
      <c r="DCN4" s="1920"/>
      <c r="DCO4" s="1920"/>
      <c r="DCP4" s="1920"/>
      <c r="DCQ4" s="1920"/>
      <c r="DCR4" s="1920"/>
      <c r="DCS4" s="1920"/>
      <c r="DCT4" s="1920"/>
      <c r="DCU4" s="1920"/>
      <c r="DCV4" s="1920"/>
      <c r="DCW4" s="1920"/>
      <c r="DCX4" s="1920"/>
      <c r="DCY4" s="1920"/>
      <c r="DCZ4" s="1920"/>
      <c r="DDA4" s="1920"/>
      <c r="DDB4" s="1920"/>
      <c r="DDC4" s="1920"/>
      <c r="DDD4" s="1920"/>
      <c r="DDE4" s="1920"/>
      <c r="DDF4" s="1920"/>
      <c r="DDG4" s="1920"/>
      <c r="DDH4" s="1920"/>
      <c r="DDI4" s="1920"/>
      <c r="DDJ4" s="1920"/>
      <c r="DDK4" s="1920"/>
      <c r="DDL4" s="1920"/>
      <c r="DDM4" s="1920"/>
      <c r="DDN4" s="1920"/>
      <c r="DDO4" s="1920"/>
      <c r="DDP4" s="1920"/>
      <c r="DDQ4" s="1920"/>
      <c r="DDR4" s="1920"/>
      <c r="DDS4" s="1920"/>
      <c r="DDT4" s="1920"/>
      <c r="DDU4" s="1920"/>
      <c r="DDV4" s="1920"/>
      <c r="DDW4" s="1920"/>
      <c r="DDX4" s="1920"/>
      <c r="DDY4" s="1920"/>
      <c r="DDZ4" s="1920"/>
      <c r="DEA4" s="1920"/>
      <c r="DEB4" s="1920"/>
      <c r="DEC4" s="1920"/>
      <c r="DED4" s="1920"/>
      <c r="DEE4" s="1920"/>
      <c r="DEF4" s="1920"/>
      <c r="DEG4" s="1920"/>
      <c r="DEH4" s="1920"/>
      <c r="DEI4" s="1920"/>
      <c r="DEJ4" s="1920"/>
      <c r="DEK4" s="1920"/>
      <c r="DEL4" s="1920"/>
      <c r="DEM4" s="1920"/>
      <c r="DEN4" s="1920"/>
      <c r="DEO4" s="1920"/>
      <c r="DEP4" s="1920"/>
      <c r="DEQ4" s="1920"/>
      <c r="DER4" s="1920"/>
      <c r="DES4" s="1920"/>
      <c r="DET4" s="1920"/>
      <c r="DEU4" s="1920"/>
      <c r="DEV4" s="1920"/>
      <c r="DEW4" s="1920"/>
      <c r="DEX4" s="1920"/>
      <c r="DEY4" s="1920"/>
      <c r="DEZ4" s="1920"/>
      <c r="DFA4" s="1920"/>
      <c r="DFB4" s="1920"/>
      <c r="DFC4" s="1920"/>
      <c r="DFD4" s="1920"/>
      <c r="DFE4" s="1920"/>
      <c r="DFF4" s="1920"/>
      <c r="DFG4" s="1920"/>
      <c r="DFH4" s="1920"/>
      <c r="DFI4" s="1920"/>
      <c r="DFJ4" s="1920"/>
      <c r="DFK4" s="1920"/>
      <c r="DFL4" s="1920"/>
      <c r="DFM4" s="1920"/>
      <c r="DFN4" s="1920"/>
      <c r="DFO4" s="1920"/>
      <c r="DFP4" s="1920"/>
      <c r="DFQ4" s="1920"/>
      <c r="DFR4" s="1920"/>
      <c r="DFS4" s="1920"/>
      <c r="DFT4" s="1920"/>
      <c r="DFU4" s="1920"/>
      <c r="DFV4" s="1920"/>
      <c r="DFW4" s="1920"/>
      <c r="DFX4" s="1920"/>
      <c r="DFY4" s="1920"/>
      <c r="DFZ4" s="1920"/>
      <c r="DGA4" s="1920"/>
      <c r="DGB4" s="1920"/>
      <c r="DGC4" s="1920"/>
      <c r="DGD4" s="1920"/>
      <c r="DGE4" s="1920"/>
      <c r="DGF4" s="1920"/>
      <c r="DGG4" s="1920"/>
      <c r="DGH4" s="1920"/>
      <c r="DGI4" s="1920"/>
      <c r="DGJ4" s="1920"/>
      <c r="DGK4" s="1920"/>
      <c r="DGL4" s="1920"/>
      <c r="DGM4" s="1920"/>
      <c r="DGN4" s="1920"/>
      <c r="DGO4" s="1920"/>
      <c r="DGP4" s="1920"/>
      <c r="DGQ4" s="1920"/>
      <c r="DGR4" s="1920"/>
      <c r="DGS4" s="1920"/>
      <c r="DGT4" s="1920"/>
      <c r="DGU4" s="1920"/>
      <c r="DGV4" s="1920"/>
      <c r="DGW4" s="1920"/>
      <c r="DGX4" s="1920"/>
      <c r="DGY4" s="1920"/>
      <c r="DGZ4" s="1920"/>
      <c r="DHA4" s="1920"/>
      <c r="DHB4" s="1920"/>
      <c r="DHC4" s="1920"/>
      <c r="DHD4" s="1920"/>
      <c r="DHE4" s="1920"/>
      <c r="DHF4" s="1920"/>
      <c r="DHG4" s="1920"/>
      <c r="DHH4" s="1920"/>
      <c r="DHI4" s="1920"/>
      <c r="DHJ4" s="1920"/>
      <c r="DHK4" s="1920"/>
      <c r="DHL4" s="1920"/>
      <c r="DHM4" s="1920"/>
      <c r="DHN4" s="1920"/>
      <c r="DHO4" s="1920"/>
      <c r="DHP4" s="1920"/>
      <c r="DHQ4" s="1920"/>
      <c r="DHR4" s="1920"/>
      <c r="DHS4" s="1920"/>
      <c r="DHT4" s="1920"/>
      <c r="DHU4" s="1920"/>
      <c r="DHV4" s="1920"/>
      <c r="DHW4" s="1920"/>
      <c r="DHX4" s="1920"/>
      <c r="DHY4" s="1920"/>
      <c r="DHZ4" s="1920"/>
      <c r="DIA4" s="1920"/>
      <c r="DIB4" s="1920"/>
      <c r="DIC4" s="1920"/>
      <c r="DID4" s="1920"/>
      <c r="DIE4" s="1920"/>
      <c r="DIF4" s="1920"/>
      <c r="DIG4" s="1920"/>
      <c r="DIH4" s="1920"/>
      <c r="DII4" s="1920"/>
      <c r="DIJ4" s="1920"/>
      <c r="DIK4" s="1920"/>
      <c r="DIL4" s="1920"/>
      <c r="DIM4" s="1920"/>
      <c r="DIN4" s="1920"/>
      <c r="DIO4" s="1920"/>
      <c r="DIP4" s="1920"/>
      <c r="DIQ4" s="1920"/>
      <c r="DIR4" s="1920"/>
      <c r="DIS4" s="1920"/>
      <c r="DIT4" s="1920"/>
      <c r="DIU4" s="1920"/>
      <c r="DIV4" s="1920"/>
      <c r="DIW4" s="1920"/>
      <c r="DIX4" s="1920"/>
      <c r="DIY4" s="1920"/>
      <c r="DIZ4" s="1920"/>
      <c r="DJA4" s="1920"/>
      <c r="DJB4" s="1920"/>
      <c r="DJC4" s="1920"/>
      <c r="DJD4" s="1920"/>
      <c r="DJE4" s="1920"/>
      <c r="DJF4" s="1920"/>
      <c r="DJG4" s="1920"/>
      <c r="DJH4" s="1920"/>
      <c r="DJI4" s="1920"/>
      <c r="DJJ4" s="1920"/>
      <c r="DJK4" s="1920"/>
      <c r="DJL4" s="1920"/>
      <c r="DJM4" s="1920"/>
      <c r="DJN4" s="1920"/>
      <c r="DJO4" s="1920"/>
      <c r="DJP4" s="1920"/>
      <c r="DJQ4" s="1920"/>
      <c r="DJR4" s="1920"/>
      <c r="DJS4" s="1920"/>
      <c r="DJT4" s="1920"/>
      <c r="DJU4" s="1920"/>
      <c r="DJV4" s="1920"/>
      <c r="DJW4" s="1920"/>
      <c r="DJX4" s="1920"/>
      <c r="DJY4" s="1920"/>
      <c r="DJZ4" s="1920"/>
      <c r="DKA4" s="1920"/>
      <c r="DKB4" s="1920"/>
      <c r="DKC4" s="1920"/>
      <c r="DKD4" s="1920"/>
      <c r="DKE4" s="1920"/>
      <c r="DKF4" s="1920"/>
      <c r="DKG4" s="1920"/>
      <c r="DKH4" s="1920"/>
      <c r="DKI4" s="1920"/>
      <c r="DKJ4" s="1920"/>
      <c r="DKK4" s="1920"/>
      <c r="DKL4" s="1920"/>
      <c r="DKM4" s="1920"/>
      <c r="DKN4" s="1920"/>
      <c r="DKO4" s="1920"/>
      <c r="DKP4" s="1920"/>
      <c r="DKQ4" s="1920"/>
      <c r="DKR4" s="1920"/>
      <c r="DKS4" s="1920"/>
      <c r="DKT4" s="1920"/>
      <c r="DKU4" s="1920"/>
      <c r="DKV4" s="1920"/>
      <c r="DKW4" s="1920"/>
      <c r="DKX4" s="1920"/>
      <c r="DKY4" s="1920"/>
      <c r="DKZ4" s="1920"/>
      <c r="DLA4" s="1920"/>
      <c r="DLB4" s="1920"/>
      <c r="DLC4" s="1920"/>
      <c r="DLD4" s="1920"/>
      <c r="DLE4" s="1920"/>
      <c r="DLF4" s="1920"/>
      <c r="DLG4" s="1920"/>
      <c r="DLH4" s="1920"/>
      <c r="DLI4" s="1920"/>
      <c r="DLJ4" s="1920"/>
      <c r="DLK4" s="1920"/>
      <c r="DLL4" s="1920"/>
      <c r="DLM4" s="1920"/>
      <c r="DLN4" s="1920"/>
      <c r="DLO4" s="1920"/>
      <c r="DLP4" s="1920"/>
      <c r="DLQ4" s="1920"/>
      <c r="DLR4" s="1920"/>
      <c r="DLS4" s="1920"/>
      <c r="DLT4" s="1920"/>
      <c r="DLU4" s="1920"/>
      <c r="DLV4" s="1920"/>
      <c r="DLW4" s="1920"/>
      <c r="DLX4" s="1920"/>
      <c r="DLY4" s="1920"/>
      <c r="DLZ4" s="1920"/>
      <c r="DMA4" s="1920"/>
      <c r="DMB4" s="1920"/>
      <c r="DMC4" s="1920"/>
      <c r="DMD4" s="1920"/>
      <c r="DME4" s="1920"/>
      <c r="DMF4" s="1920"/>
      <c r="DMG4" s="1920"/>
      <c r="DMH4" s="1920"/>
      <c r="DMI4" s="1920"/>
      <c r="DMJ4" s="1920"/>
      <c r="DMK4" s="1920"/>
      <c r="DML4" s="1920"/>
      <c r="DMM4" s="1920"/>
      <c r="DMN4" s="1920"/>
      <c r="DMO4" s="1920"/>
      <c r="DMP4" s="1920"/>
      <c r="DMQ4" s="1920"/>
      <c r="DMR4" s="1920"/>
      <c r="DMS4" s="1920"/>
      <c r="DMT4" s="1920"/>
      <c r="DMU4" s="1920"/>
      <c r="DMV4" s="1920"/>
      <c r="DMW4" s="1920"/>
      <c r="DMX4" s="1920"/>
      <c r="DMY4" s="1920"/>
      <c r="DMZ4" s="1920"/>
      <c r="DNA4" s="1920"/>
      <c r="DNB4" s="1920"/>
      <c r="DNC4" s="1920"/>
      <c r="DND4" s="1920"/>
      <c r="DNE4" s="1920"/>
      <c r="DNF4" s="1920"/>
      <c r="DNG4" s="1920"/>
      <c r="DNH4" s="1920"/>
      <c r="DNI4" s="1920"/>
      <c r="DNJ4" s="1920"/>
      <c r="DNK4" s="1920"/>
      <c r="DNL4" s="1920"/>
      <c r="DNM4" s="1920"/>
      <c r="DNN4" s="1920"/>
      <c r="DNO4" s="1920"/>
      <c r="DNP4" s="1920"/>
      <c r="DNQ4" s="1920"/>
      <c r="DNR4" s="1920"/>
      <c r="DNS4" s="1920"/>
      <c r="DNT4" s="1920"/>
      <c r="DNU4" s="1920"/>
      <c r="DNV4" s="1920"/>
      <c r="DNW4" s="1920"/>
      <c r="DNX4" s="1920"/>
      <c r="DNY4" s="1920"/>
      <c r="DNZ4" s="1920"/>
      <c r="DOA4" s="1920"/>
      <c r="DOB4" s="1920"/>
      <c r="DOC4" s="1920"/>
      <c r="DOD4" s="1920"/>
      <c r="DOE4" s="1920"/>
      <c r="DOF4" s="1920"/>
      <c r="DOG4" s="1920"/>
      <c r="DOH4" s="1920"/>
      <c r="DOI4" s="1920"/>
      <c r="DOJ4" s="1920"/>
      <c r="DOK4" s="1920"/>
      <c r="DOL4" s="1920"/>
      <c r="DOM4" s="1920"/>
      <c r="DON4" s="1920"/>
      <c r="DOO4" s="1920"/>
      <c r="DOP4" s="1920"/>
      <c r="DOQ4" s="1920"/>
      <c r="DOR4" s="1920"/>
      <c r="DOS4" s="1920"/>
      <c r="DOT4" s="1920"/>
      <c r="DOU4" s="1920"/>
      <c r="DOV4" s="1920"/>
      <c r="DOW4" s="1920"/>
      <c r="DOX4" s="1920"/>
      <c r="DOY4" s="1920"/>
      <c r="DOZ4" s="1920"/>
      <c r="DPA4" s="1920"/>
      <c r="DPB4" s="1920"/>
      <c r="DPC4" s="1920"/>
      <c r="DPD4" s="1920"/>
      <c r="DPE4" s="1920"/>
      <c r="DPF4" s="1920"/>
      <c r="DPG4" s="1920"/>
      <c r="DPH4" s="1920"/>
      <c r="DPI4" s="1920"/>
      <c r="DPJ4" s="1920"/>
      <c r="DPK4" s="1920"/>
      <c r="DPL4" s="1920"/>
      <c r="DPM4" s="1920"/>
      <c r="DPN4" s="1920"/>
      <c r="DPO4" s="1920"/>
      <c r="DPP4" s="1920"/>
      <c r="DPQ4" s="1920"/>
      <c r="DPR4" s="1920"/>
      <c r="DPS4" s="1920"/>
      <c r="DPT4" s="1920"/>
      <c r="DPU4" s="1920"/>
      <c r="DPV4" s="1920"/>
      <c r="DPW4" s="1920"/>
      <c r="DPX4" s="1920"/>
      <c r="DPY4" s="1920"/>
      <c r="DPZ4" s="1920"/>
      <c r="DQA4" s="1920"/>
      <c r="DQB4" s="1920"/>
      <c r="DQC4" s="1920"/>
      <c r="DQD4" s="1920"/>
      <c r="DQE4" s="1920"/>
      <c r="DQF4" s="1920"/>
      <c r="DQG4" s="1920"/>
      <c r="DQH4" s="1920"/>
      <c r="DQI4" s="1920"/>
      <c r="DQJ4" s="1920"/>
      <c r="DQK4" s="1920"/>
      <c r="DQL4" s="1920"/>
      <c r="DQM4" s="1920"/>
      <c r="DQN4" s="1920"/>
      <c r="DQO4" s="1920"/>
      <c r="DQP4" s="1920"/>
      <c r="DQQ4" s="1920"/>
      <c r="DQR4" s="1920"/>
      <c r="DQS4" s="1920"/>
      <c r="DQT4" s="1920"/>
      <c r="DQU4" s="1920"/>
      <c r="DQV4" s="1920"/>
      <c r="DQW4" s="1920"/>
      <c r="DQX4" s="1920"/>
      <c r="DQY4" s="1920"/>
      <c r="DQZ4" s="1920"/>
      <c r="DRA4" s="1920"/>
      <c r="DRB4" s="1920"/>
      <c r="DRC4" s="1920"/>
      <c r="DRD4" s="1920"/>
      <c r="DRE4" s="1920"/>
      <c r="DRF4" s="1920"/>
      <c r="DRG4" s="1920"/>
      <c r="DRH4" s="1920"/>
      <c r="DRI4" s="1920"/>
      <c r="DRJ4" s="1920"/>
      <c r="DRK4" s="1920"/>
      <c r="DRL4" s="1920"/>
      <c r="DRM4" s="1920"/>
      <c r="DRN4" s="1920"/>
      <c r="DRO4" s="1920"/>
      <c r="DRP4" s="1920"/>
      <c r="DRQ4" s="1920"/>
      <c r="DRR4" s="1920"/>
      <c r="DRS4" s="1920"/>
      <c r="DRT4" s="1920"/>
      <c r="DRU4" s="1920"/>
      <c r="DRV4" s="1920"/>
      <c r="DRW4" s="1920"/>
      <c r="DRX4" s="1920"/>
      <c r="DRY4" s="1920"/>
      <c r="DRZ4" s="1920"/>
      <c r="DSA4" s="1920"/>
      <c r="DSB4" s="1920"/>
      <c r="DSC4" s="1920"/>
      <c r="DSD4" s="1920"/>
      <c r="DSE4" s="1920"/>
      <c r="DSF4" s="1920"/>
      <c r="DSG4" s="1920"/>
      <c r="DSH4" s="1920"/>
      <c r="DSI4" s="1920"/>
      <c r="DSJ4" s="1920"/>
      <c r="DSK4" s="1920"/>
      <c r="DSL4" s="1920"/>
      <c r="DSM4" s="1920"/>
      <c r="DSN4" s="1920"/>
      <c r="DSO4" s="1920"/>
      <c r="DSP4" s="1920"/>
      <c r="DSQ4" s="1920"/>
      <c r="DSR4" s="1920"/>
      <c r="DSS4" s="1920"/>
      <c r="DST4" s="1920"/>
      <c r="DSU4" s="1920"/>
      <c r="DSV4" s="1920"/>
      <c r="DSW4" s="1920"/>
      <c r="DSX4" s="1920"/>
      <c r="DSY4" s="1920"/>
      <c r="DSZ4" s="1920"/>
      <c r="DTA4" s="1920"/>
      <c r="DTB4" s="1920"/>
      <c r="DTC4" s="1920"/>
      <c r="DTD4" s="1920"/>
      <c r="DTE4" s="1920"/>
      <c r="DTF4" s="1920"/>
      <c r="DTG4" s="1920"/>
      <c r="DTH4" s="1920"/>
      <c r="DTI4" s="1920"/>
      <c r="DTJ4" s="1920"/>
      <c r="DTK4" s="1920"/>
      <c r="DTL4" s="1920"/>
      <c r="DTM4" s="1920"/>
      <c r="DTN4" s="1920"/>
      <c r="DTO4" s="1920"/>
      <c r="DTP4" s="1920"/>
      <c r="DTQ4" s="1920"/>
      <c r="DTR4" s="1920"/>
      <c r="DTS4" s="1920"/>
      <c r="DTT4" s="1920"/>
      <c r="DTU4" s="1920"/>
      <c r="DTV4" s="1920"/>
      <c r="DTW4" s="1920"/>
      <c r="DTX4" s="1920"/>
      <c r="DTY4" s="1920"/>
      <c r="DTZ4" s="1920"/>
      <c r="DUA4" s="1920"/>
      <c r="DUB4" s="1920"/>
      <c r="DUC4" s="1920"/>
      <c r="DUD4" s="1920"/>
      <c r="DUE4" s="1920"/>
      <c r="DUF4" s="1920"/>
      <c r="DUG4" s="1920"/>
      <c r="DUH4" s="1920"/>
      <c r="DUI4" s="1920"/>
      <c r="DUJ4" s="1920"/>
      <c r="DUK4" s="1920"/>
      <c r="DUL4" s="1920"/>
      <c r="DUM4" s="1920"/>
      <c r="DUN4" s="1920"/>
      <c r="DUO4" s="1920"/>
      <c r="DUP4" s="1920"/>
      <c r="DUQ4" s="1920"/>
      <c r="DUR4" s="1920"/>
      <c r="DUS4" s="1920"/>
      <c r="DUT4" s="1920"/>
      <c r="DUU4" s="1920"/>
      <c r="DUV4" s="1920"/>
      <c r="DUW4" s="1920"/>
      <c r="DUX4" s="1920"/>
      <c r="DUY4" s="1920"/>
      <c r="DUZ4" s="1920"/>
      <c r="DVA4" s="1920"/>
      <c r="DVB4" s="1920"/>
      <c r="DVC4" s="1920"/>
      <c r="DVD4" s="1920"/>
      <c r="DVE4" s="1920"/>
      <c r="DVF4" s="1920"/>
      <c r="DVG4" s="1920"/>
      <c r="DVH4" s="1920"/>
      <c r="DVI4" s="1920"/>
      <c r="DVJ4" s="1920"/>
      <c r="DVK4" s="1920"/>
      <c r="DVL4" s="1920"/>
      <c r="DVM4" s="1920"/>
      <c r="DVN4" s="1920"/>
      <c r="DVO4" s="1920"/>
      <c r="DVP4" s="1920"/>
      <c r="DVQ4" s="1920"/>
      <c r="DVR4" s="1920"/>
      <c r="DVS4" s="1920"/>
      <c r="DVT4" s="1920"/>
      <c r="DVU4" s="1920"/>
      <c r="DVV4" s="1920"/>
      <c r="DVW4" s="1920"/>
      <c r="DVX4" s="1920"/>
      <c r="DVY4" s="1920"/>
      <c r="DVZ4" s="1920"/>
      <c r="DWA4" s="1920"/>
      <c r="DWB4" s="1920"/>
      <c r="DWC4" s="1920"/>
      <c r="DWD4" s="1920"/>
      <c r="DWE4" s="1920"/>
      <c r="DWF4" s="1920"/>
      <c r="DWG4" s="1920"/>
      <c r="DWH4" s="1920"/>
      <c r="DWI4" s="1920"/>
      <c r="DWJ4" s="1920"/>
      <c r="DWK4" s="1920"/>
      <c r="DWL4" s="1920"/>
      <c r="DWM4" s="1920"/>
      <c r="DWN4" s="1920"/>
      <c r="DWO4" s="1920"/>
      <c r="DWP4" s="1920"/>
      <c r="DWQ4" s="1920"/>
      <c r="DWR4" s="1920"/>
      <c r="DWS4" s="1920"/>
      <c r="DWT4" s="1920"/>
      <c r="DWU4" s="1920"/>
      <c r="DWV4" s="1920"/>
      <c r="DWW4" s="1920"/>
      <c r="DWX4" s="1920"/>
      <c r="DWY4" s="1920"/>
      <c r="DWZ4" s="1920"/>
      <c r="DXA4" s="1920"/>
      <c r="DXB4" s="1920"/>
      <c r="DXC4" s="1920"/>
      <c r="DXD4" s="1920"/>
      <c r="DXE4" s="1920"/>
      <c r="DXF4" s="1920"/>
      <c r="DXG4" s="1920"/>
      <c r="DXH4" s="1920"/>
      <c r="DXI4" s="1920"/>
      <c r="DXJ4" s="1920"/>
      <c r="DXK4" s="1920"/>
      <c r="DXL4" s="1920"/>
      <c r="DXM4" s="1920"/>
      <c r="DXN4" s="1920"/>
      <c r="DXO4" s="1920"/>
      <c r="DXP4" s="1920"/>
      <c r="DXQ4" s="1920"/>
      <c r="DXR4" s="1920"/>
      <c r="DXS4" s="1920"/>
      <c r="DXT4" s="1920"/>
      <c r="DXU4" s="1920"/>
      <c r="DXV4" s="1920"/>
      <c r="DXW4" s="1920"/>
      <c r="DXX4" s="1920"/>
      <c r="DXY4" s="1920"/>
      <c r="DXZ4" s="1920"/>
      <c r="DYA4" s="1920"/>
      <c r="DYB4" s="1920"/>
      <c r="DYC4" s="1920"/>
      <c r="DYD4" s="1920"/>
      <c r="DYE4" s="1920"/>
      <c r="DYF4" s="1920"/>
      <c r="DYG4" s="1920"/>
      <c r="DYH4" s="1920"/>
      <c r="DYI4" s="1920"/>
      <c r="DYJ4" s="1920"/>
      <c r="DYK4" s="1920"/>
      <c r="DYL4" s="1920"/>
      <c r="DYM4" s="1920"/>
      <c r="DYN4" s="1920"/>
      <c r="DYO4" s="1920"/>
      <c r="DYP4" s="1920"/>
      <c r="DYQ4" s="1920"/>
      <c r="DYR4" s="1920"/>
      <c r="DYS4" s="1920"/>
      <c r="DYT4" s="1920"/>
      <c r="DYU4" s="1920"/>
      <c r="DYV4" s="1920"/>
      <c r="DYW4" s="1920"/>
      <c r="DYX4" s="1920"/>
      <c r="DYY4" s="1920"/>
      <c r="DYZ4" s="1920"/>
      <c r="DZA4" s="1920"/>
      <c r="DZB4" s="1920"/>
      <c r="DZC4" s="1920"/>
      <c r="DZD4" s="1920"/>
      <c r="DZE4" s="1920"/>
      <c r="DZF4" s="1920"/>
      <c r="DZG4" s="1920"/>
      <c r="DZH4" s="1920"/>
      <c r="DZI4" s="1920"/>
      <c r="DZJ4" s="1920"/>
      <c r="DZK4" s="1920"/>
      <c r="DZL4" s="1920"/>
      <c r="DZM4" s="1920"/>
      <c r="DZN4" s="1920"/>
      <c r="DZO4" s="1920"/>
      <c r="DZP4" s="1920"/>
      <c r="DZQ4" s="1920"/>
      <c r="DZR4" s="1920"/>
      <c r="DZS4" s="1920"/>
      <c r="DZT4" s="1920"/>
      <c r="DZU4" s="1920"/>
      <c r="DZV4" s="1920"/>
      <c r="DZW4" s="1920"/>
      <c r="DZX4" s="1920"/>
      <c r="DZY4" s="1920"/>
      <c r="DZZ4" s="1920"/>
      <c r="EAA4" s="1920"/>
      <c r="EAB4" s="1920"/>
      <c r="EAC4" s="1920"/>
      <c r="EAD4" s="1920"/>
      <c r="EAE4" s="1920"/>
      <c r="EAF4" s="1920"/>
      <c r="EAG4" s="1920"/>
      <c r="EAH4" s="1920"/>
      <c r="EAI4" s="1920"/>
      <c r="EAJ4" s="1920"/>
      <c r="EAK4" s="1920"/>
      <c r="EAL4" s="1920"/>
      <c r="EAM4" s="1920"/>
      <c r="EAN4" s="1920"/>
      <c r="EAO4" s="1920"/>
      <c r="EAP4" s="1920"/>
      <c r="EAQ4" s="1920"/>
      <c r="EAR4" s="1920"/>
      <c r="EAS4" s="1920"/>
      <c r="EAT4" s="1920"/>
      <c r="EAU4" s="1920"/>
      <c r="EAV4" s="1920"/>
      <c r="EAW4" s="1920"/>
      <c r="EAX4" s="1920"/>
      <c r="EAY4" s="1920"/>
      <c r="EAZ4" s="1920"/>
      <c r="EBA4" s="1920"/>
      <c r="EBB4" s="1920"/>
      <c r="EBC4" s="1920"/>
      <c r="EBD4" s="1920"/>
      <c r="EBE4" s="1920"/>
      <c r="EBF4" s="1920"/>
      <c r="EBG4" s="1920"/>
      <c r="EBH4" s="1920"/>
      <c r="EBI4" s="1920"/>
      <c r="EBJ4" s="1920"/>
      <c r="EBK4" s="1920"/>
      <c r="EBL4" s="1920"/>
      <c r="EBM4" s="1920"/>
      <c r="EBN4" s="1920"/>
      <c r="EBO4" s="1920"/>
      <c r="EBP4" s="1920"/>
      <c r="EBQ4" s="1920"/>
      <c r="EBR4" s="1920"/>
      <c r="EBS4" s="1920"/>
      <c r="EBT4" s="1920"/>
      <c r="EBU4" s="1920"/>
      <c r="EBV4" s="1920"/>
      <c r="EBW4" s="1920"/>
      <c r="EBX4" s="1920"/>
      <c r="EBY4" s="1920"/>
      <c r="EBZ4" s="1920"/>
      <c r="ECA4" s="1920"/>
      <c r="ECB4" s="1920"/>
      <c r="ECC4" s="1920"/>
      <c r="ECD4" s="1920"/>
      <c r="ECE4" s="1920"/>
      <c r="ECF4" s="1920"/>
      <c r="ECG4" s="1920"/>
      <c r="ECH4" s="1920"/>
      <c r="ECI4" s="1920"/>
      <c r="ECJ4" s="1920"/>
      <c r="ECK4" s="1920"/>
      <c r="ECL4" s="1920"/>
      <c r="ECM4" s="1920"/>
      <c r="ECN4" s="1920"/>
      <c r="ECO4" s="1920"/>
      <c r="ECP4" s="1920"/>
      <c r="ECQ4" s="1920"/>
      <c r="ECR4" s="1920"/>
      <c r="ECS4" s="1920"/>
      <c r="ECT4" s="1920"/>
      <c r="ECU4" s="1920"/>
      <c r="ECV4" s="1920"/>
      <c r="ECW4" s="1920"/>
      <c r="ECX4" s="1920"/>
      <c r="ECY4" s="1920"/>
      <c r="ECZ4" s="1920"/>
      <c r="EDA4" s="1920"/>
      <c r="EDB4" s="1920"/>
      <c r="EDC4" s="1920"/>
      <c r="EDD4" s="1920"/>
      <c r="EDE4" s="1920"/>
      <c r="EDF4" s="1920"/>
      <c r="EDG4" s="1920"/>
      <c r="EDH4" s="1920"/>
      <c r="EDI4" s="1920"/>
      <c r="EDJ4" s="1920"/>
      <c r="EDK4" s="1920"/>
      <c r="EDL4" s="1920"/>
      <c r="EDM4" s="1920"/>
      <c r="EDN4" s="1920"/>
      <c r="EDO4" s="1920"/>
      <c r="EDP4" s="1920"/>
      <c r="EDQ4" s="1920"/>
      <c r="EDR4" s="1920"/>
      <c r="EDS4" s="1920"/>
      <c r="EDT4" s="1920"/>
      <c r="EDU4" s="1920"/>
      <c r="EDV4" s="1920"/>
      <c r="EDW4" s="1920"/>
      <c r="EDX4" s="1920"/>
      <c r="EDY4" s="1920"/>
      <c r="EDZ4" s="1920"/>
      <c r="EEA4" s="1920"/>
      <c r="EEB4" s="1920"/>
      <c r="EEC4" s="1920"/>
      <c r="EED4" s="1920"/>
      <c r="EEE4" s="1920"/>
      <c r="EEF4" s="1920"/>
      <c r="EEG4" s="1920"/>
      <c r="EEH4" s="1920"/>
      <c r="EEI4" s="1920"/>
      <c r="EEJ4" s="1920"/>
      <c r="EEK4" s="1920"/>
      <c r="EEL4" s="1920"/>
      <c r="EEM4" s="1920"/>
      <c r="EEN4" s="1920"/>
      <c r="EEO4" s="1920"/>
      <c r="EEP4" s="1920"/>
      <c r="EEQ4" s="1920"/>
      <c r="EER4" s="1920"/>
      <c r="EES4" s="1920"/>
      <c r="EET4" s="1920"/>
      <c r="EEU4" s="1920"/>
      <c r="EEV4" s="1920"/>
      <c r="EEW4" s="1920"/>
      <c r="EEX4" s="1920"/>
      <c r="EEY4" s="1920"/>
      <c r="EEZ4" s="1920"/>
      <c r="EFA4" s="1920"/>
      <c r="EFB4" s="1920"/>
      <c r="EFC4" s="1920"/>
      <c r="EFD4" s="1920"/>
      <c r="EFE4" s="1920"/>
      <c r="EFF4" s="1920"/>
      <c r="EFG4" s="1920"/>
      <c r="EFH4" s="1920"/>
      <c r="EFI4" s="1920"/>
      <c r="EFJ4" s="1920"/>
      <c r="EFK4" s="1920"/>
      <c r="EFL4" s="1920"/>
      <c r="EFM4" s="1920"/>
      <c r="EFN4" s="1920"/>
      <c r="EFO4" s="1920"/>
      <c r="EFP4" s="1920"/>
      <c r="EFQ4" s="1920"/>
      <c r="EFR4" s="1920"/>
      <c r="EFS4" s="1920"/>
      <c r="EFT4" s="1920"/>
      <c r="EFU4" s="1920"/>
      <c r="EFV4" s="1920"/>
      <c r="EFW4" s="1920"/>
      <c r="EFX4" s="1920"/>
      <c r="EFY4" s="1920"/>
      <c r="EFZ4" s="1920"/>
      <c r="EGA4" s="1920"/>
      <c r="EGB4" s="1920"/>
      <c r="EGC4" s="1920"/>
      <c r="EGD4" s="1920"/>
      <c r="EGE4" s="1920"/>
      <c r="EGF4" s="1920"/>
      <c r="EGG4" s="1920"/>
      <c r="EGH4" s="1920"/>
      <c r="EGI4" s="1920"/>
      <c r="EGJ4" s="1920"/>
      <c r="EGK4" s="1920"/>
      <c r="EGL4" s="1920"/>
      <c r="EGM4" s="1920"/>
      <c r="EGN4" s="1920"/>
      <c r="EGO4" s="1920"/>
      <c r="EGP4" s="1920"/>
      <c r="EGQ4" s="1920"/>
      <c r="EGR4" s="1920"/>
      <c r="EGS4" s="1920"/>
      <c r="EGT4" s="1920"/>
      <c r="EGU4" s="1920"/>
      <c r="EGV4" s="1920"/>
      <c r="EGW4" s="1920"/>
      <c r="EGX4" s="1920"/>
      <c r="EGY4" s="1920"/>
      <c r="EGZ4" s="1920"/>
      <c r="EHA4" s="1920"/>
      <c r="EHB4" s="1920"/>
      <c r="EHC4" s="1920"/>
      <c r="EHD4" s="1920"/>
      <c r="EHE4" s="1920"/>
      <c r="EHF4" s="1920"/>
      <c r="EHG4" s="1920"/>
      <c r="EHH4" s="1920"/>
      <c r="EHI4" s="1920"/>
      <c r="EHJ4" s="1920"/>
      <c r="EHK4" s="1920"/>
      <c r="EHL4" s="1920"/>
      <c r="EHM4" s="1920"/>
      <c r="EHN4" s="1920"/>
      <c r="EHO4" s="1920"/>
      <c r="EHP4" s="1920"/>
      <c r="EHQ4" s="1920"/>
      <c r="EHR4" s="1920"/>
      <c r="EHS4" s="1920"/>
      <c r="EHT4" s="1920"/>
      <c r="EHU4" s="1920"/>
      <c r="EHV4" s="1920"/>
      <c r="EHW4" s="1920"/>
      <c r="EHX4" s="1920"/>
      <c r="EHY4" s="1920"/>
      <c r="EHZ4" s="1920"/>
      <c r="EIA4" s="1920"/>
      <c r="EIB4" s="1920"/>
      <c r="EIC4" s="1920"/>
      <c r="EID4" s="1920"/>
      <c r="EIE4" s="1920"/>
      <c r="EIF4" s="1920"/>
      <c r="EIG4" s="1920"/>
      <c r="EIH4" s="1920"/>
      <c r="EII4" s="1920"/>
      <c r="EIJ4" s="1920"/>
      <c r="EIK4" s="1920"/>
      <c r="EIL4" s="1920"/>
      <c r="EIM4" s="1920"/>
      <c r="EIN4" s="1920"/>
      <c r="EIO4" s="1920"/>
      <c r="EIP4" s="1920"/>
      <c r="EIQ4" s="1920"/>
      <c r="EIR4" s="1920"/>
      <c r="EIS4" s="1920"/>
      <c r="EIT4" s="1920"/>
      <c r="EIU4" s="1920"/>
      <c r="EIV4" s="1920"/>
      <c r="EIW4" s="1920"/>
      <c r="EIX4" s="1920"/>
      <c r="EIY4" s="1920"/>
      <c r="EIZ4" s="1920"/>
      <c r="EJA4" s="1920"/>
      <c r="EJB4" s="1920"/>
      <c r="EJC4" s="1920"/>
      <c r="EJD4" s="1920"/>
      <c r="EJE4" s="1920"/>
      <c r="EJF4" s="1920"/>
      <c r="EJG4" s="1920"/>
      <c r="EJH4" s="1920"/>
      <c r="EJI4" s="1920"/>
      <c r="EJJ4" s="1920"/>
      <c r="EJK4" s="1920"/>
      <c r="EJL4" s="1920"/>
      <c r="EJM4" s="1920"/>
      <c r="EJN4" s="1920"/>
      <c r="EJO4" s="1920"/>
      <c r="EJP4" s="1920"/>
      <c r="EJQ4" s="1920"/>
      <c r="EJR4" s="1920"/>
      <c r="EJS4" s="1920"/>
      <c r="EJT4" s="1920"/>
      <c r="EJU4" s="1920"/>
      <c r="EJV4" s="1920"/>
      <c r="EJW4" s="1920"/>
      <c r="EJX4" s="1920"/>
      <c r="EJY4" s="1920"/>
      <c r="EJZ4" s="1920"/>
      <c r="EKA4" s="1920"/>
      <c r="EKB4" s="1920"/>
      <c r="EKC4" s="1920"/>
      <c r="EKD4" s="1920"/>
      <c r="EKE4" s="1920"/>
      <c r="EKF4" s="1920"/>
      <c r="EKG4" s="1920"/>
      <c r="EKH4" s="1920"/>
      <c r="EKI4" s="1920"/>
      <c r="EKJ4" s="1920"/>
      <c r="EKK4" s="1920"/>
      <c r="EKL4" s="1920"/>
      <c r="EKM4" s="1920"/>
      <c r="EKN4" s="1920"/>
      <c r="EKO4" s="1920"/>
      <c r="EKP4" s="1920"/>
      <c r="EKQ4" s="1920"/>
      <c r="EKR4" s="1920"/>
      <c r="EKS4" s="1920"/>
      <c r="EKT4" s="1920"/>
      <c r="EKU4" s="1920"/>
      <c r="EKV4" s="1920"/>
      <c r="EKW4" s="1920"/>
      <c r="EKX4" s="1920"/>
      <c r="EKY4" s="1920"/>
      <c r="EKZ4" s="1920"/>
      <c r="ELA4" s="1920"/>
      <c r="ELB4" s="1920"/>
      <c r="ELC4" s="1920"/>
      <c r="ELD4" s="1920"/>
      <c r="ELE4" s="1920"/>
      <c r="ELF4" s="1920"/>
      <c r="ELG4" s="1920"/>
      <c r="ELH4" s="1920"/>
      <c r="ELI4" s="1920"/>
      <c r="ELJ4" s="1920"/>
      <c r="ELK4" s="1920"/>
      <c r="ELL4" s="1920"/>
      <c r="ELM4" s="1920"/>
      <c r="ELN4" s="1920"/>
      <c r="ELO4" s="1920"/>
      <c r="ELP4" s="1920"/>
      <c r="ELQ4" s="1920"/>
      <c r="ELR4" s="1920"/>
      <c r="ELS4" s="1920"/>
      <c r="ELT4" s="1920"/>
      <c r="ELU4" s="1920"/>
      <c r="ELV4" s="1920"/>
      <c r="ELW4" s="1920"/>
      <c r="ELX4" s="1920"/>
      <c r="ELY4" s="1920"/>
      <c r="ELZ4" s="1920"/>
      <c r="EMA4" s="1920"/>
      <c r="EMB4" s="1920"/>
      <c r="EMC4" s="1920"/>
      <c r="EMD4" s="1920"/>
      <c r="EME4" s="1920"/>
      <c r="EMF4" s="1920"/>
      <c r="EMG4" s="1920"/>
      <c r="EMH4" s="1920"/>
      <c r="EMI4" s="1920"/>
      <c r="EMJ4" s="1920"/>
      <c r="EMK4" s="1920"/>
      <c r="EML4" s="1920"/>
      <c r="EMM4" s="1920"/>
      <c r="EMN4" s="1920"/>
      <c r="EMO4" s="1920"/>
      <c r="EMP4" s="1920"/>
      <c r="EMQ4" s="1920"/>
      <c r="EMR4" s="1920"/>
      <c r="EMS4" s="1920"/>
      <c r="EMT4" s="1920"/>
      <c r="EMU4" s="1920"/>
      <c r="EMV4" s="1920"/>
      <c r="EMW4" s="1920"/>
      <c r="EMX4" s="1920"/>
      <c r="EMY4" s="1920"/>
      <c r="EMZ4" s="1920"/>
      <c r="ENA4" s="1920"/>
      <c r="ENB4" s="1920"/>
      <c r="ENC4" s="1920"/>
      <c r="END4" s="1920"/>
      <c r="ENE4" s="1920"/>
      <c r="ENF4" s="1920"/>
      <c r="ENG4" s="1920"/>
      <c r="ENH4" s="1920"/>
      <c r="ENI4" s="1920"/>
      <c r="ENJ4" s="1920"/>
      <c r="ENK4" s="1920"/>
      <c r="ENL4" s="1920"/>
      <c r="ENM4" s="1920"/>
      <c r="ENN4" s="1920"/>
      <c r="ENO4" s="1920"/>
      <c r="ENP4" s="1920"/>
      <c r="ENQ4" s="1920"/>
      <c r="ENR4" s="1920"/>
      <c r="ENS4" s="1920"/>
      <c r="ENT4" s="1920"/>
      <c r="ENU4" s="1920"/>
      <c r="ENV4" s="1920"/>
      <c r="ENW4" s="1920"/>
      <c r="ENX4" s="1920"/>
      <c r="ENY4" s="1920"/>
      <c r="ENZ4" s="1920"/>
      <c r="EOA4" s="1920"/>
      <c r="EOB4" s="1920"/>
      <c r="EOC4" s="1920"/>
      <c r="EOD4" s="1920"/>
      <c r="EOE4" s="1920"/>
      <c r="EOF4" s="1920"/>
      <c r="EOG4" s="1920"/>
      <c r="EOH4" s="1920"/>
      <c r="EOI4" s="1920"/>
      <c r="EOJ4" s="1920"/>
      <c r="EOK4" s="1920"/>
      <c r="EOL4" s="1920"/>
      <c r="EOM4" s="1920"/>
      <c r="EON4" s="1920"/>
      <c r="EOO4" s="1920"/>
      <c r="EOP4" s="1920"/>
      <c r="EOQ4" s="1920"/>
      <c r="EOR4" s="1920"/>
      <c r="EOS4" s="1920"/>
      <c r="EOT4" s="1920"/>
      <c r="EOU4" s="1920"/>
      <c r="EOV4" s="1920"/>
      <c r="EOW4" s="1920"/>
      <c r="EOX4" s="1920"/>
      <c r="EOY4" s="1920"/>
      <c r="EOZ4" s="1920"/>
      <c r="EPA4" s="1920"/>
      <c r="EPB4" s="1920"/>
      <c r="EPC4" s="1920"/>
      <c r="EPD4" s="1920"/>
      <c r="EPE4" s="1920"/>
      <c r="EPF4" s="1920"/>
      <c r="EPG4" s="1920"/>
      <c r="EPH4" s="1920"/>
      <c r="EPI4" s="1920"/>
      <c r="EPJ4" s="1920"/>
      <c r="EPK4" s="1920"/>
      <c r="EPL4" s="1920"/>
      <c r="EPM4" s="1920"/>
      <c r="EPN4" s="1920"/>
      <c r="EPO4" s="1920"/>
      <c r="EPP4" s="1920"/>
      <c r="EPQ4" s="1920"/>
      <c r="EPR4" s="1920"/>
      <c r="EPS4" s="1920"/>
      <c r="EPT4" s="1920"/>
      <c r="EPU4" s="1920"/>
      <c r="EPV4" s="1920"/>
      <c r="EPW4" s="1920"/>
      <c r="EPX4" s="1920"/>
      <c r="EPY4" s="1920"/>
      <c r="EPZ4" s="1920"/>
      <c r="EQA4" s="1920"/>
      <c r="EQB4" s="1920"/>
      <c r="EQC4" s="1920"/>
      <c r="EQD4" s="1920"/>
      <c r="EQE4" s="1920"/>
      <c r="EQF4" s="1920"/>
      <c r="EQG4" s="1920"/>
      <c r="EQH4" s="1920"/>
      <c r="EQI4" s="1920"/>
      <c r="EQJ4" s="1920"/>
      <c r="EQK4" s="1920"/>
      <c r="EQL4" s="1920"/>
      <c r="EQM4" s="1920"/>
      <c r="EQN4" s="1920"/>
      <c r="EQO4" s="1920"/>
      <c r="EQP4" s="1920"/>
      <c r="EQQ4" s="1920"/>
      <c r="EQR4" s="1920"/>
      <c r="EQS4" s="1920"/>
      <c r="EQT4" s="1920"/>
      <c r="EQU4" s="1920"/>
      <c r="EQV4" s="1920"/>
      <c r="EQW4" s="1920"/>
      <c r="EQX4" s="1920"/>
      <c r="EQY4" s="1920"/>
      <c r="EQZ4" s="1920"/>
      <c r="ERA4" s="1920"/>
      <c r="ERB4" s="1920"/>
      <c r="ERC4" s="1920"/>
      <c r="ERD4" s="1920"/>
      <c r="ERE4" s="1920"/>
      <c r="ERF4" s="1920"/>
      <c r="ERG4" s="1920"/>
      <c r="ERH4" s="1920"/>
      <c r="ERI4" s="1920"/>
      <c r="ERJ4" s="1920"/>
      <c r="ERK4" s="1920"/>
      <c r="ERL4" s="1920"/>
      <c r="ERM4" s="1920"/>
      <c r="ERN4" s="1920"/>
      <c r="ERO4" s="1920"/>
      <c r="ERP4" s="1920"/>
      <c r="ERQ4" s="1920"/>
      <c r="ERR4" s="1920"/>
      <c r="ERS4" s="1920"/>
      <c r="ERT4" s="1920"/>
      <c r="ERU4" s="1920"/>
      <c r="ERV4" s="1920"/>
      <c r="ERW4" s="1920"/>
      <c r="ERX4" s="1920"/>
      <c r="ERY4" s="1920"/>
      <c r="ERZ4" s="1920"/>
      <c r="ESA4" s="1920"/>
      <c r="ESB4" s="1920"/>
      <c r="ESC4" s="1920"/>
      <c r="ESD4" s="1920"/>
      <c r="ESE4" s="1920"/>
      <c r="ESF4" s="1920"/>
      <c r="ESG4" s="1920"/>
      <c r="ESH4" s="1920"/>
      <c r="ESI4" s="1920"/>
      <c r="ESJ4" s="1920"/>
      <c r="ESK4" s="1920"/>
      <c r="ESL4" s="1920"/>
      <c r="ESM4" s="1920"/>
      <c r="ESN4" s="1920"/>
      <c r="ESO4" s="1920"/>
      <c r="ESP4" s="1920"/>
      <c r="ESQ4" s="1920"/>
      <c r="ESR4" s="1920"/>
      <c r="ESS4" s="1920"/>
      <c r="EST4" s="1920"/>
      <c r="ESU4" s="1920"/>
      <c r="ESV4" s="1920"/>
      <c r="ESW4" s="1920"/>
      <c r="ESX4" s="1920"/>
      <c r="ESY4" s="1920"/>
      <c r="ESZ4" s="1920"/>
      <c r="ETA4" s="1920"/>
      <c r="ETB4" s="1920"/>
      <c r="ETC4" s="1920"/>
      <c r="ETD4" s="1920"/>
      <c r="ETE4" s="1920"/>
      <c r="ETF4" s="1920"/>
      <c r="ETG4" s="1920"/>
      <c r="ETH4" s="1920"/>
      <c r="ETI4" s="1920"/>
      <c r="ETJ4" s="1920"/>
      <c r="ETK4" s="1920"/>
      <c r="ETL4" s="1920"/>
      <c r="ETM4" s="1920"/>
      <c r="ETN4" s="1920"/>
      <c r="ETO4" s="1920"/>
      <c r="ETP4" s="1920"/>
      <c r="ETQ4" s="1920"/>
      <c r="ETR4" s="1920"/>
      <c r="ETS4" s="1920"/>
      <c r="ETT4" s="1920"/>
      <c r="ETU4" s="1920"/>
      <c r="ETV4" s="1920"/>
      <c r="ETW4" s="1920"/>
      <c r="ETX4" s="1920"/>
      <c r="ETY4" s="1920"/>
      <c r="ETZ4" s="1920"/>
      <c r="EUA4" s="1920"/>
      <c r="EUB4" s="1920"/>
      <c r="EUC4" s="1920"/>
      <c r="EUD4" s="1920"/>
      <c r="EUE4" s="1920"/>
      <c r="EUF4" s="1920"/>
      <c r="EUG4" s="1920"/>
      <c r="EUH4" s="1920"/>
      <c r="EUI4" s="1920"/>
      <c r="EUJ4" s="1920"/>
      <c r="EUK4" s="1920"/>
      <c r="EUL4" s="1920"/>
      <c r="EUM4" s="1920"/>
      <c r="EUN4" s="1920"/>
      <c r="EUO4" s="1920"/>
      <c r="EUP4" s="1920"/>
      <c r="EUQ4" s="1920"/>
      <c r="EUR4" s="1920"/>
      <c r="EUS4" s="1920"/>
      <c r="EUT4" s="1920"/>
      <c r="EUU4" s="1920"/>
      <c r="EUV4" s="1920"/>
      <c r="EUW4" s="1920"/>
      <c r="EUX4" s="1920"/>
      <c r="EUY4" s="1920"/>
      <c r="EUZ4" s="1920"/>
      <c r="EVA4" s="1920"/>
      <c r="EVB4" s="1920"/>
      <c r="EVC4" s="1920"/>
      <c r="EVD4" s="1920"/>
      <c r="EVE4" s="1920"/>
      <c r="EVF4" s="1920"/>
      <c r="EVG4" s="1920"/>
      <c r="EVH4" s="1920"/>
      <c r="EVI4" s="1920"/>
      <c r="EVJ4" s="1920"/>
      <c r="EVK4" s="1920"/>
      <c r="EVL4" s="1920"/>
      <c r="EVM4" s="1920"/>
      <c r="EVN4" s="1920"/>
      <c r="EVO4" s="1920"/>
      <c r="EVP4" s="1920"/>
      <c r="EVQ4" s="1920"/>
      <c r="EVR4" s="1920"/>
      <c r="EVS4" s="1920"/>
      <c r="EVT4" s="1920"/>
      <c r="EVU4" s="1920"/>
      <c r="EVV4" s="1920"/>
      <c r="EVW4" s="1920"/>
      <c r="EVX4" s="1920"/>
      <c r="EVY4" s="1920"/>
      <c r="EVZ4" s="1920"/>
      <c r="EWA4" s="1920"/>
      <c r="EWB4" s="1920"/>
      <c r="EWC4" s="1920"/>
      <c r="EWD4" s="1920"/>
      <c r="EWE4" s="1920"/>
      <c r="EWF4" s="1920"/>
      <c r="EWG4" s="1920"/>
      <c r="EWH4" s="1920"/>
      <c r="EWI4" s="1920"/>
      <c r="EWJ4" s="1920"/>
      <c r="EWK4" s="1920"/>
      <c r="EWL4" s="1920"/>
      <c r="EWM4" s="1920"/>
      <c r="EWN4" s="1920"/>
      <c r="EWO4" s="1920"/>
      <c r="EWP4" s="1920"/>
      <c r="EWQ4" s="1920"/>
      <c r="EWR4" s="1920"/>
      <c r="EWS4" s="1920"/>
      <c r="EWT4" s="1920"/>
      <c r="EWU4" s="1920"/>
      <c r="EWV4" s="1920"/>
      <c r="EWW4" s="1920"/>
      <c r="EWX4" s="1920"/>
      <c r="EWY4" s="1920"/>
      <c r="EWZ4" s="1920"/>
      <c r="EXA4" s="1920"/>
      <c r="EXB4" s="1920"/>
      <c r="EXC4" s="1920"/>
      <c r="EXD4" s="1920"/>
      <c r="EXE4" s="1920"/>
      <c r="EXF4" s="1920"/>
      <c r="EXG4" s="1920"/>
      <c r="EXH4" s="1920"/>
      <c r="EXI4" s="1920"/>
      <c r="EXJ4" s="1920"/>
      <c r="EXK4" s="1920"/>
      <c r="EXL4" s="1920"/>
      <c r="EXM4" s="1920"/>
      <c r="EXN4" s="1920"/>
      <c r="EXO4" s="1920"/>
      <c r="EXP4" s="1920"/>
      <c r="EXQ4" s="1920"/>
      <c r="EXR4" s="1920"/>
      <c r="EXS4" s="1920"/>
      <c r="EXT4" s="1920"/>
      <c r="EXU4" s="1920"/>
      <c r="EXV4" s="1920"/>
      <c r="EXW4" s="1920"/>
      <c r="EXX4" s="1920"/>
      <c r="EXY4" s="1920"/>
      <c r="EXZ4" s="1920"/>
      <c r="EYA4" s="1920"/>
      <c r="EYB4" s="1920"/>
      <c r="EYC4" s="1920"/>
      <c r="EYD4" s="1920"/>
      <c r="EYE4" s="1920"/>
      <c r="EYF4" s="1920"/>
      <c r="EYG4" s="1920"/>
      <c r="EYH4" s="1920"/>
      <c r="EYI4" s="1920"/>
      <c r="EYJ4" s="1920"/>
      <c r="EYK4" s="1920"/>
      <c r="EYL4" s="1920"/>
      <c r="EYM4" s="1920"/>
      <c r="EYN4" s="1920"/>
      <c r="EYO4" s="1920"/>
      <c r="EYP4" s="1920"/>
      <c r="EYQ4" s="1920"/>
      <c r="EYR4" s="1920"/>
      <c r="EYS4" s="1920"/>
      <c r="EYT4" s="1920"/>
      <c r="EYU4" s="1920"/>
      <c r="EYV4" s="1920"/>
      <c r="EYW4" s="1920"/>
      <c r="EYX4" s="1920"/>
      <c r="EYY4" s="1920"/>
      <c r="EYZ4" s="1920"/>
      <c r="EZA4" s="1920"/>
      <c r="EZB4" s="1920"/>
      <c r="EZC4" s="1920"/>
      <c r="EZD4" s="1920"/>
      <c r="EZE4" s="1920"/>
      <c r="EZF4" s="1920"/>
      <c r="EZG4" s="1920"/>
      <c r="EZH4" s="1920"/>
      <c r="EZI4" s="1920"/>
      <c r="EZJ4" s="1920"/>
      <c r="EZK4" s="1920"/>
      <c r="EZL4" s="1920"/>
      <c r="EZM4" s="1920"/>
      <c r="EZN4" s="1920"/>
      <c r="EZO4" s="1920"/>
      <c r="EZP4" s="1920"/>
      <c r="EZQ4" s="1920"/>
      <c r="EZR4" s="1920"/>
      <c r="EZS4" s="1920"/>
      <c r="EZT4" s="1920"/>
      <c r="EZU4" s="1920"/>
      <c r="EZV4" s="1920"/>
      <c r="EZW4" s="1920"/>
      <c r="EZX4" s="1920"/>
      <c r="EZY4" s="1920"/>
      <c r="EZZ4" s="1920"/>
      <c r="FAA4" s="1920"/>
      <c r="FAB4" s="1920"/>
      <c r="FAC4" s="1920"/>
      <c r="FAD4" s="1920"/>
      <c r="FAE4" s="1920"/>
      <c r="FAF4" s="1920"/>
      <c r="FAG4" s="1920"/>
      <c r="FAH4" s="1920"/>
      <c r="FAI4" s="1920"/>
      <c r="FAJ4" s="1920"/>
      <c r="FAK4" s="1920"/>
      <c r="FAL4" s="1920"/>
      <c r="FAM4" s="1920"/>
      <c r="FAN4" s="1920"/>
      <c r="FAO4" s="1920"/>
      <c r="FAP4" s="1920"/>
      <c r="FAQ4" s="1920"/>
      <c r="FAR4" s="1920"/>
      <c r="FAS4" s="1920"/>
      <c r="FAT4" s="1920"/>
      <c r="FAU4" s="1920"/>
      <c r="FAV4" s="1920"/>
      <c r="FAW4" s="1920"/>
      <c r="FAX4" s="1920"/>
      <c r="FAY4" s="1920"/>
      <c r="FAZ4" s="1920"/>
      <c r="FBA4" s="1920"/>
      <c r="FBB4" s="1920"/>
      <c r="FBC4" s="1920"/>
      <c r="FBD4" s="1920"/>
      <c r="FBE4" s="1920"/>
      <c r="FBF4" s="1920"/>
      <c r="FBG4" s="1920"/>
      <c r="FBH4" s="1920"/>
      <c r="FBI4" s="1920"/>
      <c r="FBJ4" s="1920"/>
      <c r="FBK4" s="1920"/>
      <c r="FBL4" s="1920"/>
      <c r="FBM4" s="1920"/>
      <c r="FBN4" s="1920"/>
      <c r="FBO4" s="1920"/>
      <c r="FBP4" s="1920"/>
      <c r="FBQ4" s="1920"/>
      <c r="FBR4" s="1920"/>
      <c r="FBS4" s="1920"/>
      <c r="FBT4" s="1920"/>
      <c r="FBU4" s="1920"/>
      <c r="FBV4" s="1920"/>
      <c r="FBW4" s="1920"/>
      <c r="FBX4" s="1920"/>
      <c r="FBY4" s="1920"/>
      <c r="FBZ4" s="1920"/>
      <c r="FCA4" s="1920"/>
      <c r="FCB4" s="1920"/>
      <c r="FCC4" s="1920"/>
      <c r="FCD4" s="1920"/>
      <c r="FCE4" s="1920"/>
      <c r="FCF4" s="1920"/>
      <c r="FCG4" s="1920"/>
      <c r="FCH4" s="1920"/>
      <c r="FCI4" s="1920"/>
      <c r="FCJ4" s="1920"/>
      <c r="FCK4" s="1920"/>
      <c r="FCL4" s="1920"/>
      <c r="FCM4" s="1920"/>
      <c r="FCN4" s="1920"/>
      <c r="FCO4" s="1920"/>
      <c r="FCP4" s="1920"/>
      <c r="FCQ4" s="1920"/>
      <c r="FCR4" s="1920"/>
      <c r="FCS4" s="1920"/>
      <c r="FCT4" s="1920"/>
      <c r="FCU4" s="1920"/>
      <c r="FCV4" s="1920"/>
      <c r="FCW4" s="1920"/>
      <c r="FCX4" s="1920"/>
      <c r="FCY4" s="1920"/>
      <c r="FCZ4" s="1920"/>
      <c r="FDA4" s="1920"/>
      <c r="FDB4" s="1920"/>
      <c r="FDC4" s="1920"/>
      <c r="FDD4" s="1920"/>
      <c r="FDE4" s="1920"/>
      <c r="FDF4" s="1920"/>
      <c r="FDG4" s="1920"/>
      <c r="FDH4" s="1920"/>
      <c r="FDI4" s="1920"/>
      <c r="FDJ4" s="1920"/>
      <c r="FDK4" s="1920"/>
      <c r="FDL4" s="1920"/>
      <c r="FDM4" s="1920"/>
      <c r="FDN4" s="1920"/>
      <c r="FDO4" s="1920"/>
      <c r="FDP4" s="1920"/>
      <c r="FDQ4" s="1920"/>
      <c r="FDR4" s="1920"/>
      <c r="FDS4" s="1920"/>
      <c r="FDT4" s="1920"/>
      <c r="FDU4" s="1920"/>
      <c r="FDV4" s="1920"/>
      <c r="FDW4" s="1920"/>
      <c r="FDX4" s="1920"/>
      <c r="FDY4" s="1920"/>
      <c r="FDZ4" s="1920"/>
      <c r="FEA4" s="1920"/>
      <c r="FEB4" s="1920"/>
      <c r="FEC4" s="1920"/>
      <c r="FED4" s="1920"/>
      <c r="FEE4" s="1920"/>
      <c r="FEF4" s="1920"/>
      <c r="FEG4" s="1920"/>
      <c r="FEH4" s="1920"/>
      <c r="FEI4" s="1920"/>
      <c r="FEJ4" s="1920"/>
      <c r="FEK4" s="1920"/>
      <c r="FEL4" s="1920"/>
      <c r="FEM4" s="1920"/>
      <c r="FEN4" s="1920"/>
      <c r="FEO4" s="1920"/>
      <c r="FEP4" s="1920"/>
      <c r="FEQ4" s="1920"/>
      <c r="FER4" s="1920"/>
      <c r="FES4" s="1920"/>
      <c r="FET4" s="1920"/>
      <c r="FEU4" s="1920"/>
      <c r="FEV4" s="1920"/>
      <c r="FEW4" s="1920"/>
      <c r="FEX4" s="1920"/>
      <c r="FEY4" s="1920"/>
      <c r="FEZ4" s="1920"/>
      <c r="FFA4" s="1920"/>
      <c r="FFB4" s="1920"/>
      <c r="FFC4" s="1920"/>
      <c r="FFD4" s="1920"/>
      <c r="FFE4" s="1920"/>
      <c r="FFF4" s="1920"/>
      <c r="FFG4" s="1920"/>
      <c r="FFH4" s="1920"/>
      <c r="FFI4" s="1920"/>
      <c r="FFJ4" s="1920"/>
      <c r="FFK4" s="1920"/>
      <c r="FFL4" s="1920"/>
      <c r="FFM4" s="1920"/>
      <c r="FFN4" s="1920"/>
      <c r="FFO4" s="1920"/>
      <c r="FFP4" s="1920"/>
      <c r="FFQ4" s="1920"/>
      <c r="FFR4" s="1920"/>
      <c r="FFS4" s="1920"/>
      <c r="FFT4" s="1920"/>
      <c r="FFU4" s="1920"/>
      <c r="FFV4" s="1920"/>
      <c r="FFW4" s="1920"/>
      <c r="FFX4" s="1920"/>
      <c r="FFY4" s="1920"/>
      <c r="FFZ4" s="1920"/>
      <c r="FGA4" s="1920"/>
      <c r="FGB4" s="1920"/>
      <c r="FGC4" s="1920"/>
      <c r="FGD4" s="1920"/>
      <c r="FGE4" s="1920"/>
      <c r="FGF4" s="1920"/>
      <c r="FGG4" s="1920"/>
      <c r="FGH4" s="1920"/>
      <c r="FGI4" s="1920"/>
      <c r="FGJ4" s="1920"/>
      <c r="FGK4" s="1920"/>
      <c r="FGL4" s="1920"/>
      <c r="FGM4" s="1920"/>
      <c r="FGN4" s="1920"/>
      <c r="FGO4" s="1920"/>
      <c r="FGP4" s="1920"/>
      <c r="FGQ4" s="1920"/>
      <c r="FGR4" s="1920"/>
      <c r="FGS4" s="1920"/>
      <c r="FGT4" s="1920"/>
      <c r="FGU4" s="1920"/>
      <c r="FGV4" s="1920"/>
      <c r="FGW4" s="1920"/>
      <c r="FGX4" s="1920"/>
      <c r="FGY4" s="1920"/>
      <c r="FGZ4" s="1920"/>
      <c r="FHA4" s="1920"/>
      <c r="FHB4" s="1920"/>
      <c r="FHC4" s="1920"/>
      <c r="FHD4" s="1920"/>
      <c r="FHE4" s="1920"/>
      <c r="FHF4" s="1920"/>
      <c r="FHG4" s="1920"/>
      <c r="FHH4" s="1920"/>
      <c r="FHI4" s="1920"/>
      <c r="FHJ4" s="1920"/>
      <c r="FHK4" s="1920"/>
      <c r="FHL4" s="1920"/>
      <c r="FHM4" s="1920"/>
      <c r="FHN4" s="1920"/>
      <c r="FHO4" s="1920"/>
      <c r="FHP4" s="1920"/>
      <c r="FHQ4" s="1920"/>
      <c r="FHR4" s="1920"/>
      <c r="FHS4" s="1920"/>
      <c r="FHT4" s="1920"/>
      <c r="FHU4" s="1920"/>
      <c r="FHV4" s="1920"/>
      <c r="FHW4" s="1920"/>
      <c r="FHX4" s="1920"/>
      <c r="FHY4" s="1920"/>
      <c r="FHZ4" s="1920"/>
      <c r="FIA4" s="1920"/>
      <c r="FIB4" s="1920"/>
      <c r="FIC4" s="1920"/>
      <c r="FID4" s="1920"/>
      <c r="FIE4" s="1920"/>
      <c r="FIF4" s="1920"/>
      <c r="FIG4" s="1920"/>
      <c r="FIH4" s="1920"/>
      <c r="FII4" s="1920"/>
      <c r="FIJ4" s="1920"/>
      <c r="FIK4" s="1920"/>
      <c r="FIL4" s="1920"/>
      <c r="FIM4" s="1920"/>
      <c r="FIN4" s="1920"/>
      <c r="FIO4" s="1920"/>
      <c r="FIP4" s="1920"/>
      <c r="FIQ4" s="1920"/>
      <c r="FIR4" s="1920"/>
      <c r="FIS4" s="1920"/>
      <c r="FIT4" s="1920"/>
      <c r="FIU4" s="1920"/>
      <c r="FIV4" s="1920"/>
      <c r="FIW4" s="1920"/>
      <c r="FIX4" s="1920"/>
      <c r="FIY4" s="1920"/>
      <c r="FIZ4" s="1920"/>
      <c r="FJA4" s="1920"/>
      <c r="FJB4" s="1920"/>
      <c r="FJC4" s="1920"/>
      <c r="FJD4" s="1920"/>
      <c r="FJE4" s="1920"/>
      <c r="FJF4" s="1920"/>
      <c r="FJG4" s="1920"/>
      <c r="FJH4" s="1920"/>
      <c r="FJI4" s="1920"/>
      <c r="FJJ4" s="1920"/>
      <c r="FJK4" s="1920"/>
      <c r="FJL4" s="1920"/>
      <c r="FJM4" s="1920"/>
      <c r="FJN4" s="1920"/>
      <c r="FJO4" s="1920"/>
      <c r="FJP4" s="1920"/>
      <c r="FJQ4" s="1920"/>
      <c r="FJR4" s="1920"/>
      <c r="FJS4" s="1920"/>
      <c r="FJT4" s="1920"/>
      <c r="FJU4" s="1920"/>
      <c r="FJV4" s="1920"/>
      <c r="FJW4" s="1920"/>
      <c r="FJX4" s="1920"/>
      <c r="FJY4" s="1920"/>
      <c r="FJZ4" s="1920"/>
      <c r="FKA4" s="1920"/>
      <c r="FKB4" s="1920"/>
      <c r="FKC4" s="1920"/>
      <c r="FKD4" s="1920"/>
      <c r="FKE4" s="1920"/>
      <c r="FKF4" s="1920"/>
      <c r="FKG4" s="1920"/>
      <c r="FKH4" s="1920"/>
      <c r="FKI4" s="1920"/>
      <c r="FKJ4" s="1920"/>
      <c r="FKK4" s="1920"/>
      <c r="FKL4" s="1920"/>
      <c r="FKM4" s="1920"/>
      <c r="FKN4" s="1920"/>
      <c r="FKO4" s="1920"/>
      <c r="FKP4" s="1920"/>
      <c r="FKQ4" s="1920"/>
      <c r="FKR4" s="1920"/>
      <c r="FKS4" s="1920"/>
      <c r="FKT4" s="1920"/>
      <c r="FKU4" s="1920"/>
      <c r="FKV4" s="1920"/>
      <c r="FKW4" s="1920"/>
      <c r="FKX4" s="1920"/>
      <c r="FKY4" s="1920"/>
      <c r="FKZ4" s="1920"/>
      <c r="FLA4" s="1920"/>
      <c r="FLB4" s="1920"/>
      <c r="FLC4" s="1920"/>
      <c r="FLD4" s="1920"/>
      <c r="FLE4" s="1920"/>
      <c r="FLF4" s="1920"/>
      <c r="FLG4" s="1920"/>
      <c r="FLH4" s="1920"/>
      <c r="FLI4" s="1920"/>
      <c r="FLJ4" s="1920"/>
      <c r="FLK4" s="1920"/>
      <c r="FLL4" s="1920"/>
      <c r="FLM4" s="1920"/>
      <c r="FLN4" s="1920"/>
      <c r="FLO4" s="1920"/>
      <c r="FLP4" s="1920"/>
      <c r="FLQ4" s="1920"/>
      <c r="FLR4" s="1920"/>
      <c r="FLS4" s="1920"/>
      <c r="FLT4" s="1920"/>
      <c r="FLU4" s="1920"/>
      <c r="FLV4" s="1920"/>
      <c r="FLW4" s="1920"/>
      <c r="FLX4" s="1920"/>
      <c r="FLY4" s="1920"/>
      <c r="FLZ4" s="1920"/>
      <c r="FMA4" s="1920"/>
      <c r="FMB4" s="1920"/>
      <c r="FMC4" s="1920"/>
      <c r="FMD4" s="1920"/>
      <c r="FME4" s="1920"/>
      <c r="FMF4" s="1920"/>
      <c r="FMG4" s="1920"/>
      <c r="FMH4" s="1920"/>
      <c r="FMI4" s="1920"/>
      <c r="FMJ4" s="1920"/>
      <c r="FMK4" s="1920"/>
      <c r="FML4" s="1920"/>
      <c r="FMM4" s="1920"/>
      <c r="FMN4" s="1920"/>
      <c r="FMO4" s="1920"/>
      <c r="FMP4" s="1920"/>
      <c r="FMQ4" s="1920"/>
      <c r="FMR4" s="1920"/>
      <c r="FMS4" s="1920"/>
      <c r="FMT4" s="1920"/>
      <c r="FMU4" s="1920"/>
      <c r="FMV4" s="1920"/>
      <c r="FMW4" s="1920"/>
      <c r="FMX4" s="1920"/>
      <c r="FMY4" s="1920"/>
      <c r="FMZ4" s="1920"/>
      <c r="FNA4" s="1920"/>
      <c r="FNB4" s="1920"/>
      <c r="FNC4" s="1920"/>
      <c r="FND4" s="1920"/>
      <c r="FNE4" s="1920"/>
      <c r="FNF4" s="1920"/>
      <c r="FNG4" s="1920"/>
      <c r="FNH4" s="1920"/>
      <c r="FNI4" s="1920"/>
      <c r="FNJ4" s="1920"/>
      <c r="FNK4" s="1920"/>
      <c r="FNL4" s="1920"/>
      <c r="FNM4" s="1920"/>
      <c r="FNN4" s="1920"/>
      <c r="FNO4" s="1920"/>
      <c r="FNP4" s="1920"/>
      <c r="FNQ4" s="1920"/>
      <c r="FNR4" s="1920"/>
      <c r="FNS4" s="1920"/>
      <c r="FNT4" s="1920"/>
      <c r="FNU4" s="1920"/>
      <c r="FNV4" s="1920"/>
      <c r="FNW4" s="1920"/>
      <c r="FNX4" s="1920"/>
      <c r="FNY4" s="1920"/>
      <c r="FNZ4" s="1920"/>
      <c r="FOA4" s="1920"/>
      <c r="FOB4" s="1920"/>
      <c r="FOC4" s="1920"/>
      <c r="FOD4" s="1920"/>
      <c r="FOE4" s="1920"/>
      <c r="FOF4" s="1920"/>
      <c r="FOG4" s="1920"/>
      <c r="FOH4" s="1920"/>
      <c r="FOI4" s="1920"/>
      <c r="FOJ4" s="1920"/>
      <c r="FOK4" s="1920"/>
      <c r="FOL4" s="1920"/>
      <c r="FOM4" s="1920"/>
      <c r="FON4" s="1920"/>
      <c r="FOO4" s="1920"/>
      <c r="FOP4" s="1920"/>
      <c r="FOQ4" s="1920"/>
      <c r="FOR4" s="1920"/>
      <c r="FOS4" s="1920"/>
      <c r="FOT4" s="1920"/>
      <c r="FOU4" s="1920"/>
      <c r="FOV4" s="1920"/>
      <c r="FOW4" s="1920"/>
      <c r="FOX4" s="1920"/>
      <c r="FOY4" s="1920"/>
      <c r="FOZ4" s="1920"/>
      <c r="FPA4" s="1920"/>
      <c r="FPB4" s="1920"/>
      <c r="FPC4" s="1920"/>
      <c r="FPD4" s="1920"/>
      <c r="FPE4" s="1920"/>
      <c r="FPF4" s="1920"/>
      <c r="FPG4" s="1920"/>
      <c r="FPH4" s="1920"/>
      <c r="FPI4" s="1920"/>
      <c r="FPJ4" s="1920"/>
      <c r="FPK4" s="1920"/>
      <c r="FPL4" s="1920"/>
      <c r="FPM4" s="1920"/>
      <c r="FPN4" s="1920"/>
      <c r="FPO4" s="1920"/>
      <c r="FPP4" s="1920"/>
      <c r="FPQ4" s="1920"/>
      <c r="FPR4" s="1920"/>
      <c r="FPS4" s="1920"/>
      <c r="FPT4" s="1920"/>
      <c r="FPU4" s="1920"/>
      <c r="FPV4" s="1920"/>
      <c r="FPW4" s="1920"/>
      <c r="FPX4" s="1920"/>
      <c r="FPY4" s="1920"/>
      <c r="FPZ4" s="1920"/>
      <c r="FQA4" s="1920"/>
      <c r="FQB4" s="1920"/>
      <c r="FQC4" s="1920"/>
      <c r="FQD4" s="1920"/>
      <c r="FQE4" s="1920"/>
      <c r="FQF4" s="1920"/>
      <c r="FQG4" s="1920"/>
      <c r="FQH4" s="1920"/>
      <c r="FQI4" s="1920"/>
      <c r="FQJ4" s="1920"/>
      <c r="FQK4" s="1920"/>
      <c r="FQL4" s="1920"/>
      <c r="FQM4" s="1920"/>
      <c r="FQN4" s="1920"/>
      <c r="FQO4" s="1920"/>
      <c r="FQP4" s="1920"/>
      <c r="FQQ4" s="1920"/>
      <c r="FQR4" s="1920"/>
      <c r="FQS4" s="1920"/>
      <c r="FQT4" s="1920"/>
      <c r="FQU4" s="1920"/>
      <c r="FQV4" s="1920"/>
      <c r="FQW4" s="1920"/>
      <c r="FQX4" s="1920"/>
      <c r="FQY4" s="1920"/>
      <c r="FQZ4" s="1920"/>
      <c r="FRA4" s="1920"/>
      <c r="FRB4" s="1920"/>
      <c r="FRC4" s="1920"/>
      <c r="FRD4" s="1920"/>
      <c r="FRE4" s="1920"/>
      <c r="FRF4" s="1920"/>
      <c r="FRG4" s="1920"/>
      <c r="FRH4" s="1920"/>
      <c r="FRI4" s="1920"/>
      <c r="FRJ4" s="1920"/>
      <c r="FRK4" s="1920"/>
      <c r="FRL4" s="1920"/>
      <c r="FRM4" s="1920"/>
      <c r="FRN4" s="1920"/>
      <c r="FRO4" s="1920"/>
      <c r="FRP4" s="1920"/>
      <c r="FRQ4" s="1920"/>
      <c r="FRR4" s="1920"/>
      <c r="FRS4" s="1920"/>
      <c r="FRT4" s="1920"/>
      <c r="FRU4" s="1920"/>
      <c r="FRV4" s="1920"/>
      <c r="FRW4" s="1920"/>
      <c r="FRX4" s="1920"/>
      <c r="FRY4" s="1920"/>
      <c r="FRZ4" s="1920"/>
      <c r="FSA4" s="1920"/>
      <c r="FSB4" s="1920"/>
      <c r="FSC4" s="1920"/>
      <c r="FSD4" s="1920"/>
      <c r="FSE4" s="1920"/>
      <c r="FSF4" s="1920"/>
      <c r="FSG4" s="1920"/>
      <c r="FSH4" s="1920"/>
      <c r="FSI4" s="1920"/>
      <c r="FSJ4" s="1920"/>
      <c r="FSK4" s="1920"/>
      <c r="FSL4" s="1920"/>
      <c r="FSM4" s="1920"/>
      <c r="FSN4" s="1920"/>
      <c r="FSO4" s="1920"/>
      <c r="FSP4" s="1920"/>
      <c r="FSQ4" s="1920"/>
      <c r="FSR4" s="1920"/>
      <c r="FSS4" s="1920"/>
      <c r="FST4" s="1920"/>
      <c r="FSU4" s="1920"/>
      <c r="FSV4" s="1920"/>
      <c r="FSW4" s="1920"/>
      <c r="FSX4" s="1920"/>
      <c r="FSY4" s="1920"/>
      <c r="FSZ4" s="1920"/>
      <c r="FTA4" s="1920"/>
      <c r="FTB4" s="1920"/>
      <c r="FTC4" s="1920"/>
      <c r="FTD4" s="1920"/>
      <c r="FTE4" s="1920"/>
      <c r="FTF4" s="1920"/>
      <c r="FTG4" s="1920"/>
      <c r="FTH4" s="1920"/>
      <c r="FTI4" s="1920"/>
      <c r="FTJ4" s="1920"/>
      <c r="FTK4" s="1920"/>
      <c r="FTL4" s="1920"/>
      <c r="FTM4" s="1920"/>
      <c r="FTN4" s="1920"/>
      <c r="FTO4" s="1920"/>
      <c r="FTP4" s="1920"/>
      <c r="FTQ4" s="1920"/>
      <c r="FTR4" s="1920"/>
      <c r="FTS4" s="1920"/>
      <c r="FTT4" s="1920"/>
      <c r="FTU4" s="1920"/>
      <c r="FTV4" s="1920"/>
      <c r="FTW4" s="1920"/>
      <c r="FTX4" s="1920"/>
      <c r="FTY4" s="1920"/>
      <c r="FTZ4" s="1920"/>
      <c r="FUA4" s="1920"/>
      <c r="FUB4" s="1920"/>
      <c r="FUC4" s="1920"/>
      <c r="FUD4" s="1920"/>
      <c r="FUE4" s="1920"/>
      <c r="FUF4" s="1920"/>
      <c r="FUG4" s="1920"/>
      <c r="FUH4" s="1920"/>
      <c r="FUI4" s="1920"/>
      <c r="FUJ4" s="1920"/>
      <c r="FUK4" s="1920"/>
      <c r="FUL4" s="1920"/>
      <c r="FUM4" s="1920"/>
      <c r="FUN4" s="1920"/>
      <c r="FUO4" s="1920"/>
      <c r="FUP4" s="1920"/>
      <c r="FUQ4" s="1920"/>
      <c r="FUR4" s="1920"/>
      <c r="FUS4" s="1920"/>
      <c r="FUT4" s="1920"/>
      <c r="FUU4" s="1920"/>
      <c r="FUV4" s="1920"/>
      <c r="FUW4" s="1920"/>
      <c r="FUX4" s="1920"/>
      <c r="FUY4" s="1920"/>
      <c r="FUZ4" s="1920"/>
      <c r="FVA4" s="1920"/>
      <c r="FVB4" s="1920"/>
      <c r="FVC4" s="1920"/>
      <c r="FVD4" s="1920"/>
      <c r="FVE4" s="1920"/>
      <c r="FVF4" s="1920"/>
      <c r="FVG4" s="1920"/>
      <c r="FVH4" s="1920"/>
      <c r="FVI4" s="1920"/>
      <c r="FVJ4" s="1920"/>
      <c r="FVK4" s="1920"/>
      <c r="FVL4" s="1920"/>
      <c r="FVM4" s="1920"/>
      <c r="FVN4" s="1920"/>
      <c r="FVO4" s="1920"/>
      <c r="FVP4" s="1920"/>
      <c r="FVQ4" s="1920"/>
      <c r="FVR4" s="1920"/>
      <c r="FVS4" s="1920"/>
      <c r="FVT4" s="1920"/>
      <c r="FVU4" s="1920"/>
      <c r="FVV4" s="1920"/>
      <c r="FVW4" s="1920"/>
      <c r="FVX4" s="1920"/>
      <c r="FVY4" s="1920"/>
      <c r="FVZ4" s="1920"/>
      <c r="FWA4" s="1920"/>
      <c r="FWB4" s="1920"/>
      <c r="FWC4" s="1920"/>
      <c r="FWD4" s="1920"/>
      <c r="FWE4" s="1920"/>
      <c r="FWF4" s="1920"/>
      <c r="FWG4" s="1920"/>
      <c r="FWH4" s="1920"/>
      <c r="FWI4" s="1920"/>
      <c r="FWJ4" s="1920"/>
      <c r="FWK4" s="1920"/>
      <c r="FWL4" s="1920"/>
      <c r="FWM4" s="1920"/>
      <c r="FWN4" s="1920"/>
      <c r="FWO4" s="1920"/>
      <c r="FWP4" s="1920"/>
      <c r="FWQ4" s="1920"/>
      <c r="FWR4" s="1920"/>
      <c r="FWS4" s="1920"/>
      <c r="FWT4" s="1920"/>
      <c r="FWU4" s="1920"/>
      <c r="FWV4" s="1920"/>
      <c r="FWW4" s="1920"/>
      <c r="FWX4" s="1920"/>
      <c r="FWY4" s="1920"/>
      <c r="FWZ4" s="1920"/>
      <c r="FXA4" s="1920"/>
      <c r="FXB4" s="1920"/>
      <c r="FXC4" s="1920"/>
      <c r="FXD4" s="1920"/>
      <c r="FXE4" s="1920"/>
      <c r="FXF4" s="1920"/>
      <c r="FXG4" s="1920"/>
      <c r="FXH4" s="1920"/>
      <c r="FXI4" s="1920"/>
      <c r="FXJ4" s="1920"/>
      <c r="FXK4" s="1920"/>
      <c r="FXL4" s="1920"/>
      <c r="FXM4" s="1920"/>
      <c r="FXN4" s="1920"/>
      <c r="FXO4" s="1920"/>
      <c r="FXP4" s="1920"/>
      <c r="FXQ4" s="1920"/>
      <c r="FXR4" s="1920"/>
      <c r="FXS4" s="1920"/>
      <c r="FXT4" s="1920"/>
      <c r="FXU4" s="1920"/>
      <c r="FXV4" s="1920"/>
      <c r="FXW4" s="1920"/>
      <c r="FXX4" s="1920"/>
      <c r="FXY4" s="1920"/>
      <c r="FXZ4" s="1920"/>
      <c r="FYA4" s="1920"/>
      <c r="FYB4" s="1920"/>
      <c r="FYC4" s="1920"/>
      <c r="FYD4" s="1920"/>
      <c r="FYE4" s="1920"/>
      <c r="FYF4" s="1920"/>
      <c r="FYG4" s="1920"/>
      <c r="FYH4" s="1920"/>
      <c r="FYI4" s="1920"/>
      <c r="FYJ4" s="1920"/>
      <c r="FYK4" s="1920"/>
      <c r="FYL4" s="1920"/>
      <c r="FYM4" s="1920"/>
      <c r="FYN4" s="1920"/>
      <c r="FYO4" s="1920"/>
      <c r="FYP4" s="1920"/>
      <c r="FYQ4" s="1920"/>
      <c r="FYR4" s="1920"/>
      <c r="FYS4" s="1920"/>
      <c r="FYT4" s="1920"/>
      <c r="FYU4" s="1920"/>
      <c r="FYV4" s="1920"/>
      <c r="FYW4" s="1920"/>
      <c r="FYX4" s="1920"/>
      <c r="FYY4" s="1920"/>
      <c r="FYZ4" s="1920"/>
      <c r="FZA4" s="1920"/>
      <c r="FZB4" s="1920"/>
      <c r="FZC4" s="1920"/>
      <c r="FZD4" s="1920"/>
      <c r="FZE4" s="1920"/>
      <c r="FZF4" s="1920"/>
      <c r="FZG4" s="1920"/>
      <c r="FZH4" s="1920"/>
      <c r="FZI4" s="1920"/>
      <c r="FZJ4" s="1920"/>
      <c r="FZK4" s="1920"/>
      <c r="FZL4" s="1920"/>
      <c r="FZM4" s="1920"/>
      <c r="FZN4" s="1920"/>
      <c r="FZO4" s="1920"/>
      <c r="FZP4" s="1920"/>
      <c r="FZQ4" s="1920"/>
      <c r="FZR4" s="1920"/>
      <c r="FZS4" s="1920"/>
      <c r="FZT4" s="1920"/>
      <c r="FZU4" s="1920"/>
      <c r="FZV4" s="1920"/>
      <c r="FZW4" s="1920"/>
      <c r="FZX4" s="1920"/>
      <c r="FZY4" s="1920"/>
      <c r="FZZ4" s="1920"/>
      <c r="GAA4" s="1920"/>
      <c r="GAB4" s="1920"/>
      <c r="GAC4" s="1920"/>
      <c r="GAD4" s="1920"/>
      <c r="GAE4" s="1920"/>
      <c r="GAF4" s="1920"/>
      <c r="GAG4" s="1920"/>
      <c r="GAH4" s="1920"/>
      <c r="GAI4" s="1920"/>
      <c r="GAJ4" s="1920"/>
      <c r="GAK4" s="1920"/>
      <c r="GAL4" s="1920"/>
      <c r="GAM4" s="1920"/>
      <c r="GAN4" s="1920"/>
      <c r="GAO4" s="1920"/>
      <c r="GAP4" s="1920"/>
      <c r="GAQ4" s="1920"/>
      <c r="GAR4" s="1920"/>
      <c r="GAS4" s="1920"/>
      <c r="GAT4" s="1920"/>
      <c r="GAU4" s="1920"/>
      <c r="GAV4" s="1920"/>
      <c r="GAW4" s="1920"/>
      <c r="GAX4" s="1920"/>
      <c r="GAY4" s="1920"/>
      <c r="GAZ4" s="1920"/>
      <c r="GBA4" s="1920"/>
      <c r="GBB4" s="1920"/>
      <c r="GBC4" s="1920"/>
      <c r="GBD4" s="1920"/>
      <c r="GBE4" s="1920"/>
      <c r="GBF4" s="1920"/>
      <c r="GBG4" s="1920"/>
      <c r="GBH4" s="1920"/>
      <c r="GBI4" s="1920"/>
      <c r="GBJ4" s="1920"/>
      <c r="GBK4" s="1920"/>
      <c r="GBL4" s="1920"/>
      <c r="GBM4" s="1920"/>
      <c r="GBN4" s="1920"/>
      <c r="GBO4" s="1920"/>
      <c r="GBP4" s="1920"/>
      <c r="GBQ4" s="1920"/>
      <c r="GBR4" s="1920"/>
      <c r="GBS4" s="1920"/>
      <c r="GBT4" s="1920"/>
      <c r="GBU4" s="1920"/>
      <c r="GBV4" s="1920"/>
      <c r="GBW4" s="1920"/>
      <c r="GBX4" s="1920"/>
      <c r="GBY4" s="1920"/>
      <c r="GBZ4" s="1920"/>
      <c r="GCA4" s="1920"/>
      <c r="GCB4" s="1920"/>
      <c r="GCC4" s="1920"/>
      <c r="GCD4" s="1920"/>
      <c r="GCE4" s="1920"/>
      <c r="GCF4" s="1920"/>
      <c r="GCG4" s="1920"/>
      <c r="GCH4" s="1920"/>
      <c r="GCI4" s="1920"/>
      <c r="GCJ4" s="1920"/>
      <c r="GCK4" s="1920"/>
      <c r="GCL4" s="1920"/>
      <c r="GCM4" s="1920"/>
      <c r="GCN4" s="1920"/>
      <c r="GCO4" s="1920"/>
      <c r="GCP4" s="1920"/>
      <c r="GCQ4" s="1920"/>
      <c r="GCR4" s="1920"/>
      <c r="GCS4" s="1920"/>
      <c r="GCT4" s="1920"/>
      <c r="GCU4" s="1920"/>
      <c r="GCV4" s="1920"/>
      <c r="GCW4" s="1920"/>
      <c r="GCX4" s="1920"/>
      <c r="GCY4" s="1920"/>
      <c r="GCZ4" s="1920"/>
      <c r="GDA4" s="1920"/>
      <c r="GDB4" s="1920"/>
      <c r="GDC4" s="1920"/>
      <c r="GDD4" s="1920"/>
      <c r="GDE4" s="1920"/>
      <c r="GDF4" s="1920"/>
      <c r="GDG4" s="1920"/>
      <c r="GDH4" s="1920"/>
      <c r="GDI4" s="1920"/>
      <c r="GDJ4" s="1920"/>
      <c r="GDK4" s="1920"/>
      <c r="GDL4" s="1920"/>
      <c r="GDM4" s="1920"/>
      <c r="GDN4" s="1920"/>
      <c r="GDO4" s="1920"/>
      <c r="GDP4" s="1920"/>
      <c r="GDQ4" s="1920"/>
      <c r="GDR4" s="1920"/>
      <c r="GDS4" s="1920"/>
      <c r="GDT4" s="1920"/>
      <c r="GDU4" s="1920"/>
      <c r="GDV4" s="1920"/>
      <c r="GDW4" s="1920"/>
      <c r="GDX4" s="1920"/>
      <c r="GDY4" s="1920"/>
      <c r="GDZ4" s="1920"/>
      <c r="GEA4" s="1920"/>
      <c r="GEB4" s="1920"/>
      <c r="GEC4" s="1920"/>
      <c r="GED4" s="1920"/>
      <c r="GEE4" s="1920"/>
      <c r="GEF4" s="1920"/>
      <c r="GEG4" s="1920"/>
      <c r="GEH4" s="1920"/>
      <c r="GEI4" s="1920"/>
      <c r="GEJ4" s="1920"/>
      <c r="GEK4" s="1920"/>
      <c r="GEL4" s="1920"/>
      <c r="GEM4" s="1920"/>
      <c r="GEN4" s="1920"/>
      <c r="GEO4" s="1920"/>
      <c r="GEP4" s="1920"/>
      <c r="GEQ4" s="1920"/>
      <c r="GER4" s="1920"/>
      <c r="GES4" s="1920"/>
      <c r="GET4" s="1920"/>
      <c r="GEU4" s="1920"/>
      <c r="GEV4" s="1920"/>
      <c r="GEW4" s="1920"/>
      <c r="GEX4" s="1920"/>
      <c r="GEY4" s="1920"/>
      <c r="GEZ4" s="1920"/>
      <c r="GFA4" s="1920"/>
      <c r="GFB4" s="1920"/>
      <c r="GFC4" s="1920"/>
      <c r="GFD4" s="1920"/>
      <c r="GFE4" s="1920"/>
      <c r="GFF4" s="1920"/>
      <c r="GFG4" s="1920"/>
      <c r="GFH4" s="1920"/>
      <c r="GFI4" s="1920"/>
      <c r="GFJ4" s="1920"/>
      <c r="GFK4" s="1920"/>
      <c r="GFL4" s="1920"/>
      <c r="GFM4" s="1920"/>
      <c r="GFN4" s="1920"/>
      <c r="GFO4" s="1920"/>
      <c r="GFP4" s="1920"/>
      <c r="GFQ4" s="1920"/>
      <c r="GFR4" s="1920"/>
      <c r="GFS4" s="1920"/>
      <c r="GFT4" s="1920"/>
      <c r="GFU4" s="1920"/>
      <c r="GFV4" s="1920"/>
      <c r="GFW4" s="1920"/>
      <c r="GFX4" s="1920"/>
      <c r="GFY4" s="1920"/>
      <c r="GFZ4" s="1920"/>
      <c r="GGA4" s="1920"/>
      <c r="GGB4" s="1920"/>
      <c r="GGC4" s="1920"/>
      <c r="GGD4" s="1920"/>
      <c r="GGE4" s="1920"/>
      <c r="GGF4" s="1920"/>
      <c r="GGG4" s="1920"/>
      <c r="GGH4" s="1920"/>
      <c r="GGI4" s="1920"/>
      <c r="GGJ4" s="1920"/>
      <c r="GGK4" s="1920"/>
      <c r="GGL4" s="1920"/>
      <c r="GGM4" s="1920"/>
      <c r="GGN4" s="1920"/>
      <c r="GGO4" s="1920"/>
      <c r="GGP4" s="1920"/>
      <c r="GGQ4" s="1920"/>
      <c r="GGR4" s="1920"/>
      <c r="GGS4" s="1920"/>
      <c r="GGT4" s="1920"/>
      <c r="GGU4" s="1920"/>
      <c r="GGV4" s="1920"/>
      <c r="GGW4" s="1920"/>
      <c r="GGX4" s="1920"/>
      <c r="GGY4" s="1920"/>
      <c r="GGZ4" s="1920"/>
      <c r="GHA4" s="1920"/>
      <c r="GHB4" s="1920"/>
      <c r="GHC4" s="1920"/>
      <c r="GHD4" s="1920"/>
      <c r="GHE4" s="1920"/>
      <c r="GHF4" s="1920"/>
      <c r="GHG4" s="1920"/>
      <c r="GHH4" s="1920"/>
      <c r="GHI4" s="1920"/>
      <c r="GHJ4" s="1920"/>
      <c r="GHK4" s="1920"/>
      <c r="GHL4" s="1920"/>
      <c r="GHM4" s="1920"/>
      <c r="GHN4" s="1920"/>
      <c r="GHO4" s="1920"/>
      <c r="GHP4" s="1920"/>
      <c r="GHQ4" s="1920"/>
      <c r="GHR4" s="1920"/>
      <c r="GHS4" s="1920"/>
      <c r="GHT4" s="1920"/>
      <c r="GHU4" s="1920"/>
      <c r="GHV4" s="1920"/>
      <c r="GHW4" s="1920"/>
      <c r="GHX4" s="1920"/>
      <c r="GHY4" s="1920"/>
      <c r="GHZ4" s="1920"/>
      <c r="GIA4" s="1920"/>
      <c r="GIB4" s="1920"/>
      <c r="GIC4" s="1920"/>
      <c r="GID4" s="1920"/>
      <c r="GIE4" s="1920"/>
      <c r="GIF4" s="1920"/>
      <c r="GIG4" s="1920"/>
      <c r="GIH4" s="1920"/>
      <c r="GII4" s="1920"/>
      <c r="GIJ4" s="1920"/>
      <c r="GIK4" s="1920"/>
      <c r="GIL4" s="1920"/>
      <c r="GIM4" s="1920"/>
      <c r="GIN4" s="1920"/>
      <c r="GIO4" s="1920"/>
      <c r="GIP4" s="1920"/>
      <c r="GIQ4" s="1920"/>
      <c r="GIR4" s="1920"/>
      <c r="GIS4" s="1920"/>
      <c r="GIT4" s="1920"/>
      <c r="GIU4" s="1920"/>
      <c r="GIV4" s="1920"/>
      <c r="GIW4" s="1920"/>
      <c r="GIX4" s="1920"/>
      <c r="GIY4" s="1920"/>
      <c r="GIZ4" s="1920"/>
      <c r="GJA4" s="1920"/>
      <c r="GJB4" s="1920"/>
      <c r="GJC4" s="1920"/>
      <c r="GJD4" s="1920"/>
      <c r="GJE4" s="1920"/>
      <c r="GJF4" s="1920"/>
      <c r="GJG4" s="1920"/>
      <c r="GJH4" s="1920"/>
      <c r="GJI4" s="1920"/>
      <c r="GJJ4" s="1920"/>
      <c r="GJK4" s="1920"/>
      <c r="GJL4" s="1920"/>
      <c r="GJM4" s="1920"/>
      <c r="GJN4" s="1920"/>
      <c r="GJO4" s="1920"/>
      <c r="GJP4" s="1920"/>
      <c r="GJQ4" s="1920"/>
      <c r="GJR4" s="1920"/>
      <c r="GJS4" s="1920"/>
      <c r="GJT4" s="1920"/>
      <c r="GJU4" s="1920"/>
      <c r="GJV4" s="1920"/>
      <c r="GJW4" s="1920"/>
      <c r="GJX4" s="1920"/>
      <c r="GJY4" s="1920"/>
      <c r="GJZ4" s="1920"/>
      <c r="GKA4" s="1920"/>
      <c r="GKB4" s="1920"/>
      <c r="GKC4" s="1920"/>
      <c r="GKD4" s="1920"/>
      <c r="GKE4" s="1920"/>
      <c r="GKF4" s="1920"/>
      <c r="GKG4" s="1920"/>
      <c r="GKH4" s="1920"/>
      <c r="GKI4" s="1920"/>
      <c r="GKJ4" s="1920"/>
      <c r="GKK4" s="1920"/>
      <c r="GKL4" s="1920"/>
      <c r="GKM4" s="1920"/>
      <c r="GKN4" s="1920"/>
      <c r="GKO4" s="1920"/>
      <c r="GKP4" s="1920"/>
      <c r="GKQ4" s="1920"/>
      <c r="GKR4" s="1920"/>
      <c r="GKS4" s="1920"/>
      <c r="GKT4" s="1920"/>
      <c r="GKU4" s="1920"/>
      <c r="GKV4" s="1920"/>
      <c r="GKW4" s="1920"/>
      <c r="GKX4" s="1920"/>
      <c r="GKY4" s="1920"/>
      <c r="GKZ4" s="1920"/>
      <c r="GLA4" s="1920"/>
      <c r="GLB4" s="1920"/>
      <c r="GLC4" s="1920"/>
      <c r="GLD4" s="1920"/>
      <c r="GLE4" s="1920"/>
      <c r="GLF4" s="1920"/>
      <c r="GLG4" s="1920"/>
      <c r="GLH4" s="1920"/>
      <c r="GLI4" s="1920"/>
      <c r="GLJ4" s="1920"/>
      <c r="GLK4" s="1920"/>
      <c r="GLL4" s="1920"/>
      <c r="GLM4" s="1920"/>
      <c r="GLN4" s="1920"/>
      <c r="GLO4" s="1920"/>
      <c r="GLP4" s="1920"/>
      <c r="GLQ4" s="1920"/>
      <c r="GLR4" s="1920"/>
      <c r="GLS4" s="1920"/>
      <c r="GLT4" s="1920"/>
      <c r="GLU4" s="1920"/>
      <c r="GLV4" s="1920"/>
      <c r="GLW4" s="1920"/>
      <c r="GLX4" s="1920"/>
      <c r="GLY4" s="1920"/>
      <c r="GLZ4" s="1920"/>
      <c r="GMA4" s="1920"/>
      <c r="GMB4" s="1920"/>
      <c r="GMC4" s="1920"/>
      <c r="GMD4" s="1920"/>
      <c r="GME4" s="1920"/>
      <c r="GMF4" s="1920"/>
      <c r="GMG4" s="1920"/>
      <c r="GMH4" s="1920"/>
      <c r="GMI4" s="1920"/>
      <c r="GMJ4" s="1920"/>
      <c r="GMK4" s="1920"/>
      <c r="GML4" s="1920"/>
      <c r="GMM4" s="1920"/>
      <c r="GMN4" s="1920"/>
      <c r="GMO4" s="1920"/>
      <c r="GMP4" s="1920"/>
      <c r="GMQ4" s="1920"/>
      <c r="GMR4" s="1920"/>
      <c r="GMS4" s="1920"/>
      <c r="GMT4" s="1920"/>
      <c r="GMU4" s="1920"/>
      <c r="GMV4" s="1920"/>
      <c r="GMW4" s="1920"/>
      <c r="GMX4" s="1920"/>
      <c r="GMY4" s="1920"/>
      <c r="GMZ4" s="1920"/>
      <c r="GNA4" s="1920"/>
      <c r="GNB4" s="1920"/>
      <c r="GNC4" s="1920"/>
      <c r="GND4" s="1920"/>
      <c r="GNE4" s="1920"/>
      <c r="GNF4" s="1920"/>
      <c r="GNG4" s="1920"/>
      <c r="GNH4" s="1920"/>
      <c r="GNI4" s="1920"/>
      <c r="GNJ4" s="1920"/>
      <c r="GNK4" s="1920"/>
      <c r="GNL4" s="1920"/>
      <c r="GNM4" s="1920"/>
      <c r="GNN4" s="1920"/>
      <c r="GNO4" s="1920"/>
      <c r="GNP4" s="1920"/>
      <c r="GNQ4" s="1920"/>
      <c r="GNR4" s="1920"/>
      <c r="GNS4" s="1920"/>
      <c r="GNT4" s="1920"/>
      <c r="GNU4" s="1920"/>
      <c r="GNV4" s="1920"/>
      <c r="GNW4" s="1920"/>
      <c r="GNX4" s="1920"/>
      <c r="GNY4" s="1920"/>
      <c r="GNZ4" s="1920"/>
      <c r="GOA4" s="1920"/>
      <c r="GOB4" s="1920"/>
      <c r="GOC4" s="1920"/>
      <c r="GOD4" s="1920"/>
      <c r="GOE4" s="1920"/>
      <c r="GOF4" s="1920"/>
      <c r="GOG4" s="1920"/>
      <c r="GOH4" s="1920"/>
      <c r="GOI4" s="1920"/>
      <c r="GOJ4" s="1920"/>
      <c r="GOK4" s="1920"/>
      <c r="GOL4" s="1920"/>
      <c r="GOM4" s="1920"/>
      <c r="GON4" s="1920"/>
      <c r="GOO4" s="1920"/>
      <c r="GOP4" s="1920"/>
      <c r="GOQ4" s="1920"/>
      <c r="GOR4" s="1920"/>
      <c r="GOS4" s="1920"/>
      <c r="GOT4" s="1920"/>
      <c r="GOU4" s="1920"/>
      <c r="GOV4" s="1920"/>
      <c r="GOW4" s="1920"/>
      <c r="GOX4" s="1920"/>
      <c r="GOY4" s="1920"/>
      <c r="GOZ4" s="1920"/>
      <c r="GPA4" s="1920"/>
      <c r="GPB4" s="1920"/>
      <c r="GPC4" s="1920"/>
      <c r="GPD4" s="1920"/>
      <c r="GPE4" s="1920"/>
      <c r="GPF4" s="1920"/>
      <c r="GPG4" s="1920"/>
      <c r="GPH4" s="1920"/>
      <c r="GPI4" s="1920"/>
      <c r="GPJ4" s="1920"/>
      <c r="GPK4" s="1920"/>
      <c r="GPL4" s="1920"/>
      <c r="GPM4" s="1920"/>
      <c r="GPN4" s="1920"/>
      <c r="GPO4" s="1920"/>
      <c r="GPP4" s="1920"/>
      <c r="GPQ4" s="1920"/>
      <c r="GPR4" s="1920"/>
      <c r="GPS4" s="1920"/>
      <c r="GPT4" s="1920"/>
      <c r="GPU4" s="1920"/>
      <c r="GPV4" s="1920"/>
      <c r="GPW4" s="1920"/>
      <c r="GPX4" s="1920"/>
      <c r="GPY4" s="1920"/>
      <c r="GPZ4" s="1920"/>
      <c r="GQA4" s="1920"/>
      <c r="GQB4" s="1920"/>
      <c r="GQC4" s="1920"/>
      <c r="GQD4" s="1920"/>
      <c r="GQE4" s="1920"/>
      <c r="GQF4" s="1920"/>
      <c r="GQG4" s="1920"/>
      <c r="GQH4" s="1920"/>
      <c r="GQI4" s="1920"/>
      <c r="GQJ4" s="1920"/>
      <c r="GQK4" s="1920"/>
      <c r="GQL4" s="1920"/>
      <c r="GQM4" s="1920"/>
      <c r="GQN4" s="1920"/>
      <c r="GQO4" s="1920"/>
      <c r="GQP4" s="1920"/>
      <c r="GQQ4" s="1920"/>
      <c r="GQR4" s="1920"/>
      <c r="GQS4" s="1920"/>
      <c r="GQT4" s="1920"/>
      <c r="GQU4" s="1920"/>
      <c r="GQV4" s="1920"/>
      <c r="GQW4" s="1920"/>
      <c r="GQX4" s="1920"/>
      <c r="GQY4" s="1920"/>
      <c r="GQZ4" s="1920"/>
      <c r="GRA4" s="1920"/>
      <c r="GRB4" s="1920"/>
      <c r="GRC4" s="1920"/>
      <c r="GRD4" s="1920"/>
      <c r="GRE4" s="1920"/>
      <c r="GRF4" s="1920"/>
      <c r="GRG4" s="1920"/>
      <c r="GRH4" s="1920"/>
      <c r="GRI4" s="1920"/>
      <c r="GRJ4" s="1920"/>
      <c r="GRK4" s="1920"/>
      <c r="GRL4" s="1920"/>
      <c r="GRM4" s="1920"/>
      <c r="GRN4" s="1920"/>
      <c r="GRO4" s="1920"/>
      <c r="GRP4" s="1920"/>
      <c r="GRQ4" s="1920"/>
      <c r="GRR4" s="1920"/>
      <c r="GRS4" s="1920"/>
      <c r="GRT4" s="1920"/>
      <c r="GRU4" s="1920"/>
      <c r="GRV4" s="1920"/>
      <c r="GRW4" s="1920"/>
      <c r="GRX4" s="1920"/>
      <c r="GRY4" s="1920"/>
      <c r="GRZ4" s="1920"/>
      <c r="GSA4" s="1920"/>
      <c r="GSB4" s="1920"/>
      <c r="GSC4" s="1920"/>
      <c r="GSD4" s="1920"/>
      <c r="GSE4" s="1920"/>
      <c r="GSF4" s="1920"/>
      <c r="GSG4" s="1920"/>
      <c r="GSH4" s="1920"/>
      <c r="GSI4" s="1920"/>
      <c r="GSJ4" s="1920"/>
      <c r="GSK4" s="1920"/>
      <c r="GSL4" s="1920"/>
      <c r="GSM4" s="1920"/>
      <c r="GSN4" s="1920"/>
      <c r="GSO4" s="1920"/>
      <c r="GSP4" s="1920"/>
      <c r="GSQ4" s="1920"/>
      <c r="GSR4" s="1920"/>
      <c r="GSS4" s="1920"/>
      <c r="GST4" s="1920"/>
      <c r="GSU4" s="1920"/>
      <c r="GSV4" s="1920"/>
      <c r="GSW4" s="1920"/>
      <c r="GSX4" s="1920"/>
      <c r="GSY4" s="1920"/>
      <c r="GSZ4" s="1920"/>
      <c r="GTA4" s="1920"/>
      <c r="GTB4" s="1920"/>
      <c r="GTC4" s="1920"/>
      <c r="GTD4" s="1920"/>
      <c r="GTE4" s="1920"/>
      <c r="GTF4" s="1920"/>
      <c r="GTG4" s="1920"/>
      <c r="GTH4" s="1920"/>
      <c r="GTI4" s="1920"/>
      <c r="GTJ4" s="1920"/>
      <c r="GTK4" s="1920"/>
      <c r="GTL4" s="1920"/>
      <c r="GTM4" s="1920"/>
      <c r="GTN4" s="1920"/>
      <c r="GTO4" s="1920"/>
      <c r="GTP4" s="1920"/>
      <c r="GTQ4" s="1920"/>
      <c r="GTR4" s="1920"/>
      <c r="GTS4" s="1920"/>
      <c r="GTT4" s="1920"/>
      <c r="GTU4" s="1920"/>
      <c r="GTV4" s="1920"/>
      <c r="GTW4" s="1920"/>
      <c r="GTX4" s="1920"/>
      <c r="GTY4" s="1920"/>
      <c r="GTZ4" s="1920"/>
      <c r="GUA4" s="1920"/>
      <c r="GUB4" s="1920"/>
      <c r="GUC4" s="1920"/>
      <c r="GUD4" s="1920"/>
      <c r="GUE4" s="1920"/>
      <c r="GUF4" s="1920"/>
      <c r="GUG4" s="1920"/>
      <c r="GUH4" s="1920"/>
      <c r="GUI4" s="1920"/>
      <c r="GUJ4" s="1920"/>
      <c r="GUK4" s="1920"/>
      <c r="GUL4" s="1920"/>
      <c r="GUM4" s="1920"/>
      <c r="GUN4" s="1920"/>
      <c r="GUO4" s="1920"/>
      <c r="GUP4" s="1920"/>
      <c r="GUQ4" s="1920"/>
      <c r="GUR4" s="1920"/>
      <c r="GUS4" s="1920"/>
      <c r="GUT4" s="1920"/>
      <c r="GUU4" s="1920"/>
      <c r="GUV4" s="1920"/>
      <c r="GUW4" s="1920"/>
      <c r="GUX4" s="1920"/>
      <c r="GUY4" s="1920"/>
      <c r="GUZ4" s="1920"/>
      <c r="GVA4" s="1920"/>
      <c r="GVB4" s="1920"/>
      <c r="GVC4" s="1920"/>
      <c r="GVD4" s="1920"/>
      <c r="GVE4" s="1920"/>
      <c r="GVF4" s="1920"/>
      <c r="GVG4" s="1920"/>
      <c r="GVH4" s="1920"/>
      <c r="GVI4" s="1920"/>
      <c r="GVJ4" s="1920"/>
      <c r="GVK4" s="1920"/>
      <c r="GVL4" s="1920"/>
      <c r="GVM4" s="1920"/>
      <c r="GVN4" s="1920"/>
      <c r="GVO4" s="1920"/>
      <c r="GVP4" s="1920"/>
      <c r="GVQ4" s="1920"/>
      <c r="GVR4" s="1920"/>
      <c r="GVS4" s="1920"/>
      <c r="GVT4" s="1920"/>
      <c r="GVU4" s="1920"/>
      <c r="GVV4" s="1920"/>
      <c r="GVW4" s="1920"/>
      <c r="GVX4" s="1920"/>
      <c r="GVY4" s="1920"/>
      <c r="GVZ4" s="1920"/>
      <c r="GWA4" s="1920"/>
      <c r="GWB4" s="1920"/>
      <c r="GWC4" s="1920"/>
      <c r="GWD4" s="1920"/>
      <c r="GWE4" s="1920"/>
      <c r="GWF4" s="1920"/>
      <c r="GWG4" s="1920"/>
      <c r="GWH4" s="1920"/>
      <c r="GWI4" s="1920"/>
      <c r="GWJ4" s="1920"/>
      <c r="GWK4" s="1920"/>
      <c r="GWL4" s="1920"/>
      <c r="GWM4" s="1920"/>
      <c r="GWN4" s="1920"/>
      <c r="GWO4" s="1920"/>
      <c r="GWP4" s="1920"/>
      <c r="GWQ4" s="1920"/>
      <c r="GWR4" s="1920"/>
      <c r="GWS4" s="1920"/>
      <c r="GWT4" s="1920"/>
      <c r="GWU4" s="1920"/>
      <c r="GWV4" s="1920"/>
      <c r="GWW4" s="1920"/>
      <c r="GWX4" s="1920"/>
      <c r="GWY4" s="1920"/>
      <c r="GWZ4" s="1920"/>
      <c r="GXA4" s="1920"/>
      <c r="GXB4" s="1920"/>
      <c r="GXC4" s="1920"/>
      <c r="GXD4" s="1920"/>
      <c r="GXE4" s="1920"/>
      <c r="GXF4" s="1920"/>
      <c r="GXG4" s="1920"/>
      <c r="GXH4" s="1920"/>
      <c r="GXI4" s="1920"/>
      <c r="GXJ4" s="1920"/>
      <c r="GXK4" s="1920"/>
      <c r="GXL4" s="1920"/>
      <c r="GXM4" s="1920"/>
      <c r="GXN4" s="1920"/>
      <c r="GXO4" s="1920"/>
      <c r="GXP4" s="1920"/>
      <c r="GXQ4" s="1920"/>
      <c r="GXR4" s="1920"/>
      <c r="GXS4" s="1920"/>
      <c r="GXT4" s="1920"/>
      <c r="GXU4" s="1920"/>
      <c r="GXV4" s="1920"/>
      <c r="GXW4" s="1920"/>
      <c r="GXX4" s="1920"/>
      <c r="GXY4" s="1920"/>
      <c r="GXZ4" s="1920"/>
      <c r="GYA4" s="1920"/>
      <c r="GYB4" s="1920"/>
      <c r="GYC4" s="1920"/>
      <c r="GYD4" s="1920"/>
      <c r="GYE4" s="1920"/>
      <c r="GYF4" s="1920"/>
      <c r="GYG4" s="1920"/>
      <c r="GYH4" s="1920"/>
      <c r="GYI4" s="1920"/>
      <c r="GYJ4" s="1920"/>
      <c r="GYK4" s="1920"/>
      <c r="GYL4" s="1920"/>
      <c r="GYM4" s="1920"/>
      <c r="GYN4" s="1920"/>
      <c r="GYO4" s="1920"/>
      <c r="GYP4" s="1920"/>
      <c r="GYQ4" s="1920"/>
      <c r="GYR4" s="1920"/>
      <c r="GYS4" s="1920"/>
      <c r="GYT4" s="1920"/>
      <c r="GYU4" s="1920"/>
      <c r="GYV4" s="1920"/>
      <c r="GYW4" s="1920"/>
      <c r="GYX4" s="1920"/>
      <c r="GYY4" s="1920"/>
      <c r="GYZ4" s="1920"/>
      <c r="GZA4" s="1920"/>
      <c r="GZB4" s="1920"/>
      <c r="GZC4" s="1920"/>
      <c r="GZD4" s="1920"/>
      <c r="GZE4" s="1920"/>
      <c r="GZF4" s="1920"/>
      <c r="GZG4" s="1920"/>
      <c r="GZH4" s="1920"/>
      <c r="GZI4" s="1920"/>
      <c r="GZJ4" s="1920"/>
      <c r="GZK4" s="1920"/>
      <c r="GZL4" s="1920"/>
      <c r="GZM4" s="1920"/>
      <c r="GZN4" s="1920"/>
      <c r="GZO4" s="1920"/>
      <c r="GZP4" s="1920"/>
      <c r="GZQ4" s="1920"/>
      <c r="GZR4" s="1920"/>
      <c r="GZS4" s="1920"/>
      <c r="GZT4" s="1920"/>
      <c r="GZU4" s="1920"/>
      <c r="GZV4" s="1920"/>
      <c r="GZW4" s="1920"/>
      <c r="GZX4" s="1920"/>
      <c r="GZY4" s="1920"/>
      <c r="GZZ4" s="1920"/>
      <c r="HAA4" s="1920"/>
      <c r="HAB4" s="1920"/>
      <c r="HAC4" s="1920"/>
      <c r="HAD4" s="1920"/>
      <c r="HAE4" s="1920"/>
      <c r="HAF4" s="1920"/>
      <c r="HAG4" s="1920"/>
      <c r="HAH4" s="1920"/>
      <c r="HAI4" s="1920"/>
      <c r="HAJ4" s="1920"/>
      <c r="HAK4" s="1920"/>
      <c r="HAL4" s="1920"/>
      <c r="HAM4" s="1920"/>
      <c r="HAN4" s="1920"/>
      <c r="HAO4" s="1920"/>
      <c r="HAP4" s="1920"/>
      <c r="HAQ4" s="1920"/>
      <c r="HAR4" s="1920"/>
      <c r="HAS4" s="1920"/>
      <c r="HAT4" s="1920"/>
      <c r="HAU4" s="1920"/>
      <c r="HAV4" s="1920"/>
      <c r="HAW4" s="1920"/>
      <c r="HAX4" s="1920"/>
      <c r="HAY4" s="1920"/>
      <c r="HAZ4" s="1920"/>
      <c r="HBA4" s="1920"/>
      <c r="HBB4" s="1920"/>
      <c r="HBC4" s="1920"/>
      <c r="HBD4" s="1920"/>
      <c r="HBE4" s="1920"/>
      <c r="HBF4" s="1920"/>
      <c r="HBG4" s="1920"/>
      <c r="HBH4" s="1920"/>
      <c r="HBI4" s="1920"/>
      <c r="HBJ4" s="1920"/>
      <c r="HBK4" s="1920"/>
      <c r="HBL4" s="1920"/>
      <c r="HBM4" s="1920"/>
      <c r="HBN4" s="1920"/>
      <c r="HBO4" s="1920"/>
      <c r="HBP4" s="1920"/>
      <c r="HBQ4" s="1920"/>
      <c r="HBR4" s="1920"/>
      <c r="HBS4" s="1920"/>
      <c r="HBT4" s="1920"/>
      <c r="HBU4" s="1920"/>
      <c r="HBV4" s="1920"/>
      <c r="HBW4" s="1920"/>
      <c r="HBX4" s="1920"/>
      <c r="HBY4" s="1920"/>
      <c r="HBZ4" s="1920"/>
      <c r="HCA4" s="1920"/>
      <c r="HCB4" s="1920"/>
      <c r="HCC4" s="1920"/>
      <c r="HCD4" s="1920"/>
      <c r="HCE4" s="1920"/>
      <c r="HCF4" s="1920"/>
      <c r="HCG4" s="1920"/>
      <c r="HCH4" s="1920"/>
      <c r="HCI4" s="1920"/>
      <c r="HCJ4" s="1920"/>
      <c r="HCK4" s="1920"/>
      <c r="HCL4" s="1920"/>
      <c r="HCM4" s="1920"/>
      <c r="HCN4" s="1920"/>
      <c r="HCO4" s="1920"/>
      <c r="HCP4" s="1920"/>
      <c r="HCQ4" s="1920"/>
      <c r="HCR4" s="1920"/>
      <c r="HCS4" s="1920"/>
      <c r="HCT4" s="1920"/>
      <c r="HCU4" s="1920"/>
      <c r="HCV4" s="1920"/>
      <c r="HCW4" s="1920"/>
      <c r="HCX4" s="1920"/>
      <c r="HCY4" s="1920"/>
      <c r="HCZ4" s="1920"/>
      <c r="HDA4" s="1920"/>
      <c r="HDB4" s="1920"/>
      <c r="HDC4" s="1920"/>
      <c r="HDD4" s="1920"/>
      <c r="HDE4" s="1920"/>
      <c r="HDF4" s="1920"/>
      <c r="HDG4" s="1920"/>
      <c r="HDH4" s="1920"/>
      <c r="HDI4" s="1920"/>
      <c r="HDJ4" s="1920"/>
      <c r="HDK4" s="1920"/>
      <c r="HDL4" s="1920"/>
      <c r="HDM4" s="1920"/>
      <c r="HDN4" s="1920"/>
      <c r="HDO4" s="1920"/>
      <c r="HDP4" s="1920"/>
      <c r="HDQ4" s="1920"/>
      <c r="HDR4" s="1920"/>
      <c r="HDS4" s="1920"/>
      <c r="HDT4" s="1920"/>
      <c r="HDU4" s="1920"/>
      <c r="HDV4" s="1920"/>
      <c r="HDW4" s="1920"/>
      <c r="HDX4" s="1920"/>
      <c r="HDY4" s="1920"/>
      <c r="HDZ4" s="1920"/>
      <c r="HEA4" s="1920"/>
      <c r="HEB4" s="1920"/>
      <c r="HEC4" s="1920"/>
      <c r="HED4" s="1920"/>
      <c r="HEE4" s="1920"/>
      <c r="HEF4" s="1920"/>
      <c r="HEG4" s="1920"/>
      <c r="HEH4" s="1920"/>
      <c r="HEI4" s="1920"/>
      <c r="HEJ4" s="1920"/>
      <c r="HEK4" s="1920"/>
      <c r="HEL4" s="1920"/>
      <c r="HEM4" s="1920"/>
      <c r="HEN4" s="1920"/>
      <c r="HEO4" s="1920"/>
      <c r="HEP4" s="1920"/>
      <c r="HEQ4" s="1920"/>
      <c r="HER4" s="1920"/>
      <c r="HES4" s="1920"/>
      <c r="HET4" s="1920"/>
      <c r="HEU4" s="1920"/>
      <c r="HEV4" s="1920"/>
      <c r="HEW4" s="1920"/>
      <c r="HEX4" s="1920"/>
      <c r="HEY4" s="1920"/>
      <c r="HEZ4" s="1920"/>
      <c r="HFA4" s="1920"/>
      <c r="HFB4" s="1920"/>
      <c r="HFC4" s="1920"/>
      <c r="HFD4" s="1920"/>
      <c r="HFE4" s="1920"/>
      <c r="HFF4" s="1920"/>
      <c r="HFG4" s="1920"/>
      <c r="HFH4" s="1920"/>
      <c r="HFI4" s="1920"/>
      <c r="HFJ4" s="1920"/>
      <c r="HFK4" s="1920"/>
      <c r="HFL4" s="1920"/>
      <c r="HFM4" s="1920"/>
      <c r="HFN4" s="1920"/>
      <c r="HFO4" s="1920"/>
      <c r="HFP4" s="1920"/>
      <c r="HFQ4" s="1920"/>
      <c r="HFR4" s="1920"/>
      <c r="HFS4" s="1920"/>
      <c r="HFT4" s="1920"/>
      <c r="HFU4" s="1920"/>
      <c r="HFV4" s="1920"/>
      <c r="HFW4" s="1920"/>
      <c r="HFX4" s="1920"/>
      <c r="HFY4" s="1920"/>
      <c r="HFZ4" s="1920"/>
      <c r="HGA4" s="1920"/>
      <c r="HGB4" s="1920"/>
      <c r="HGC4" s="1920"/>
      <c r="HGD4" s="1920"/>
      <c r="HGE4" s="1920"/>
      <c r="HGF4" s="1920"/>
      <c r="HGG4" s="1920"/>
      <c r="HGH4" s="1920"/>
      <c r="HGI4" s="1920"/>
      <c r="HGJ4" s="1920"/>
      <c r="HGK4" s="1920"/>
      <c r="HGL4" s="1920"/>
      <c r="HGM4" s="1920"/>
      <c r="HGN4" s="1920"/>
      <c r="HGO4" s="1920"/>
      <c r="HGP4" s="1920"/>
      <c r="HGQ4" s="1920"/>
      <c r="HGR4" s="1920"/>
      <c r="HGS4" s="1920"/>
      <c r="HGT4" s="1920"/>
      <c r="HGU4" s="1920"/>
      <c r="HGV4" s="1920"/>
      <c r="HGW4" s="1920"/>
      <c r="HGX4" s="1920"/>
      <c r="HGY4" s="1920"/>
      <c r="HGZ4" s="1920"/>
      <c r="HHA4" s="1920"/>
      <c r="HHB4" s="1920"/>
      <c r="HHC4" s="1920"/>
      <c r="HHD4" s="1920"/>
      <c r="HHE4" s="1920"/>
      <c r="HHF4" s="1920"/>
      <c r="HHG4" s="1920"/>
      <c r="HHH4" s="1920"/>
      <c r="HHI4" s="1920"/>
      <c r="HHJ4" s="1920"/>
      <c r="HHK4" s="1920"/>
      <c r="HHL4" s="1920"/>
      <c r="HHM4" s="1920"/>
      <c r="HHN4" s="1920"/>
      <c r="HHO4" s="1920"/>
      <c r="HHP4" s="1920"/>
      <c r="HHQ4" s="1920"/>
      <c r="HHR4" s="1920"/>
      <c r="HHS4" s="1920"/>
      <c r="HHT4" s="1920"/>
      <c r="HHU4" s="1920"/>
      <c r="HHV4" s="1920"/>
      <c r="HHW4" s="1920"/>
      <c r="HHX4" s="1920"/>
      <c r="HHY4" s="1920"/>
      <c r="HHZ4" s="1920"/>
      <c r="HIA4" s="1920"/>
      <c r="HIB4" s="1920"/>
      <c r="HIC4" s="1920"/>
      <c r="HID4" s="1920"/>
      <c r="HIE4" s="1920"/>
      <c r="HIF4" s="1920"/>
      <c r="HIG4" s="1920"/>
      <c r="HIH4" s="1920"/>
      <c r="HII4" s="1920"/>
      <c r="HIJ4" s="1920"/>
      <c r="HIK4" s="1920"/>
      <c r="HIL4" s="1920"/>
      <c r="HIM4" s="1920"/>
      <c r="HIN4" s="1920"/>
      <c r="HIO4" s="1920"/>
      <c r="HIP4" s="1920"/>
      <c r="HIQ4" s="1920"/>
      <c r="HIR4" s="1920"/>
      <c r="HIS4" s="1920"/>
      <c r="HIT4" s="1920"/>
      <c r="HIU4" s="1920"/>
      <c r="HIV4" s="1920"/>
      <c r="HIW4" s="1920"/>
      <c r="HIX4" s="1920"/>
      <c r="HIY4" s="1920"/>
      <c r="HIZ4" s="1920"/>
      <c r="HJA4" s="1920"/>
      <c r="HJB4" s="1920"/>
      <c r="HJC4" s="1920"/>
      <c r="HJD4" s="1920"/>
      <c r="HJE4" s="1920"/>
      <c r="HJF4" s="1920"/>
      <c r="HJG4" s="1920"/>
      <c r="HJH4" s="1920"/>
      <c r="HJI4" s="1920"/>
      <c r="HJJ4" s="1920"/>
      <c r="HJK4" s="1920"/>
      <c r="HJL4" s="1920"/>
      <c r="HJM4" s="1920"/>
      <c r="HJN4" s="1920"/>
      <c r="HJO4" s="1920"/>
      <c r="HJP4" s="1920"/>
      <c r="HJQ4" s="1920"/>
      <c r="HJR4" s="1920"/>
      <c r="HJS4" s="1920"/>
      <c r="HJT4" s="1920"/>
      <c r="HJU4" s="1920"/>
      <c r="HJV4" s="1920"/>
      <c r="HJW4" s="1920"/>
      <c r="HJX4" s="1920"/>
      <c r="HJY4" s="1920"/>
      <c r="HJZ4" s="1920"/>
      <c r="HKA4" s="1920"/>
      <c r="HKB4" s="1920"/>
      <c r="HKC4" s="1920"/>
      <c r="HKD4" s="1920"/>
      <c r="HKE4" s="1920"/>
      <c r="HKF4" s="1920"/>
      <c r="HKG4" s="1920"/>
      <c r="HKH4" s="1920"/>
      <c r="HKI4" s="1920"/>
      <c r="HKJ4" s="1920"/>
      <c r="HKK4" s="1920"/>
      <c r="HKL4" s="1920"/>
      <c r="HKM4" s="1920"/>
      <c r="HKN4" s="1920"/>
      <c r="HKO4" s="1920"/>
      <c r="HKP4" s="1920"/>
      <c r="HKQ4" s="1920"/>
      <c r="HKR4" s="1920"/>
      <c r="HKS4" s="1920"/>
      <c r="HKT4" s="1920"/>
      <c r="HKU4" s="1920"/>
      <c r="HKV4" s="1920"/>
      <c r="HKW4" s="1920"/>
      <c r="HKX4" s="1920"/>
      <c r="HKY4" s="1920"/>
      <c r="HKZ4" s="1920"/>
      <c r="HLA4" s="1920"/>
      <c r="HLB4" s="1920"/>
      <c r="HLC4" s="1920"/>
      <c r="HLD4" s="1920"/>
      <c r="HLE4" s="1920"/>
      <c r="HLF4" s="1920"/>
      <c r="HLG4" s="1920"/>
      <c r="HLH4" s="1920"/>
      <c r="HLI4" s="1920"/>
      <c r="HLJ4" s="1920"/>
      <c r="HLK4" s="1920"/>
      <c r="HLL4" s="1920"/>
      <c r="HLM4" s="1920"/>
      <c r="HLN4" s="1920"/>
      <c r="HLO4" s="1920"/>
      <c r="HLP4" s="1920"/>
      <c r="HLQ4" s="1920"/>
      <c r="HLR4" s="1920"/>
      <c r="HLS4" s="1920"/>
      <c r="HLT4" s="1920"/>
      <c r="HLU4" s="1920"/>
      <c r="HLV4" s="1920"/>
      <c r="HLW4" s="1920"/>
      <c r="HLX4" s="1920"/>
      <c r="HLY4" s="1920"/>
      <c r="HLZ4" s="1920"/>
      <c r="HMA4" s="1920"/>
      <c r="HMB4" s="1920"/>
      <c r="HMC4" s="1920"/>
      <c r="HMD4" s="1920"/>
      <c r="HME4" s="1920"/>
      <c r="HMF4" s="1920"/>
      <c r="HMG4" s="1920"/>
      <c r="HMH4" s="1920"/>
      <c r="HMI4" s="1920"/>
      <c r="HMJ4" s="1920"/>
      <c r="HMK4" s="1920"/>
      <c r="HML4" s="1920"/>
      <c r="HMM4" s="1920"/>
      <c r="HMN4" s="1920"/>
      <c r="HMO4" s="1920"/>
      <c r="HMP4" s="1920"/>
      <c r="HMQ4" s="1920"/>
      <c r="HMR4" s="1920"/>
      <c r="HMS4" s="1920"/>
      <c r="HMT4" s="1920"/>
      <c r="HMU4" s="1920"/>
      <c r="HMV4" s="1920"/>
      <c r="HMW4" s="1920"/>
      <c r="HMX4" s="1920"/>
      <c r="HMY4" s="1920"/>
      <c r="HMZ4" s="1920"/>
      <c r="HNA4" s="1920"/>
      <c r="HNB4" s="1920"/>
      <c r="HNC4" s="1920"/>
      <c r="HND4" s="1920"/>
      <c r="HNE4" s="1920"/>
      <c r="HNF4" s="1920"/>
      <c r="HNG4" s="1920"/>
      <c r="HNH4" s="1920"/>
      <c r="HNI4" s="1920"/>
      <c r="HNJ4" s="1920"/>
      <c r="HNK4" s="1920"/>
      <c r="HNL4" s="1920"/>
      <c r="HNM4" s="1920"/>
      <c r="HNN4" s="1920"/>
      <c r="HNO4" s="1920"/>
      <c r="HNP4" s="1920"/>
      <c r="HNQ4" s="1920"/>
      <c r="HNR4" s="1920"/>
      <c r="HNS4" s="1920"/>
      <c r="HNT4" s="1920"/>
      <c r="HNU4" s="1920"/>
      <c r="HNV4" s="1920"/>
      <c r="HNW4" s="1920"/>
      <c r="HNX4" s="1920"/>
      <c r="HNY4" s="1920"/>
      <c r="HNZ4" s="1920"/>
      <c r="HOA4" s="1920"/>
      <c r="HOB4" s="1920"/>
      <c r="HOC4" s="1920"/>
      <c r="HOD4" s="1920"/>
      <c r="HOE4" s="1920"/>
      <c r="HOF4" s="1920"/>
      <c r="HOG4" s="1920"/>
      <c r="HOH4" s="1920"/>
      <c r="HOI4" s="1920"/>
      <c r="HOJ4" s="1920"/>
      <c r="HOK4" s="1920"/>
      <c r="HOL4" s="1920"/>
      <c r="HOM4" s="1920"/>
      <c r="HON4" s="1920"/>
      <c r="HOO4" s="1920"/>
      <c r="HOP4" s="1920"/>
      <c r="HOQ4" s="1920"/>
      <c r="HOR4" s="1920"/>
      <c r="HOS4" s="1920"/>
      <c r="HOT4" s="1920"/>
      <c r="HOU4" s="1920"/>
      <c r="HOV4" s="1920"/>
      <c r="HOW4" s="1920"/>
      <c r="HOX4" s="1920"/>
      <c r="HOY4" s="1920"/>
      <c r="HOZ4" s="1920"/>
      <c r="HPA4" s="1920"/>
      <c r="HPB4" s="1920"/>
      <c r="HPC4" s="1920"/>
      <c r="HPD4" s="1920"/>
      <c r="HPE4" s="1920"/>
      <c r="HPF4" s="1920"/>
      <c r="HPG4" s="1920"/>
      <c r="HPH4" s="1920"/>
      <c r="HPI4" s="1920"/>
      <c r="HPJ4" s="1920"/>
      <c r="HPK4" s="1920"/>
      <c r="HPL4" s="1920"/>
      <c r="HPM4" s="1920"/>
      <c r="HPN4" s="1920"/>
      <c r="HPO4" s="1920"/>
      <c r="HPP4" s="1920"/>
      <c r="HPQ4" s="1920"/>
      <c r="HPR4" s="1920"/>
      <c r="HPS4" s="1920"/>
      <c r="HPT4" s="1920"/>
      <c r="HPU4" s="1920"/>
      <c r="HPV4" s="1920"/>
      <c r="HPW4" s="1920"/>
      <c r="HPX4" s="1920"/>
      <c r="HPY4" s="1920"/>
      <c r="HPZ4" s="1920"/>
      <c r="HQA4" s="1920"/>
      <c r="HQB4" s="1920"/>
      <c r="HQC4" s="1920"/>
      <c r="HQD4" s="1920"/>
      <c r="HQE4" s="1920"/>
      <c r="HQF4" s="1920"/>
      <c r="HQG4" s="1920"/>
      <c r="HQH4" s="1920"/>
      <c r="HQI4" s="1920"/>
      <c r="HQJ4" s="1920"/>
      <c r="HQK4" s="1920"/>
      <c r="HQL4" s="1920"/>
      <c r="HQM4" s="1920"/>
      <c r="HQN4" s="1920"/>
      <c r="HQO4" s="1920"/>
      <c r="HQP4" s="1920"/>
      <c r="HQQ4" s="1920"/>
      <c r="HQR4" s="1920"/>
      <c r="HQS4" s="1920"/>
      <c r="HQT4" s="1920"/>
      <c r="HQU4" s="1920"/>
      <c r="HQV4" s="1920"/>
      <c r="HQW4" s="1920"/>
      <c r="HQX4" s="1920"/>
      <c r="HQY4" s="1920"/>
      <c r="HQZ4" s="1920"/>
      <c r="HRA4" s="1920"/>
      <c r="HRB4" s="1920"/>
      <c r="HRC4" s="1920"/>
      <c r="HRD4" s="1920"/>
      <c r="HRE4" s="1920"/>
      <c r="HRF4" s="1920"/>
      <c r="HRG4" s="1920"/>
      <c r="HRH4" s="1920"/>
      <c r="HRI4" s="1920"/>
      <c r="HRJ4" s="1920"/>
      <c r="HRK4" s="1920"/>
      <c r="HRL4" s="1920"/>
      <c r="HRM4" s="1920"/>
      <c r="HRN4" s="1920"/>
      <c r="HRO4" s="1920"/>
      <c r="HRP4" s="1920"/>
      <c r="HRQ4" s="1920"/>
      <c r="HRR4" s="1920"/>
      <c r="HRS4" s="1920"/>
      <c r="HRT4" s="1920"/>
      <c r="HRU4" s="1920"/>
      <c r="HRV4" s="1920"/>
      <c r="HRW4" s="1920"/>
      <c r="HRX4" s="1920"/>
      <c r="HRY4" s="1920"/>
      <c r="HRZ4" s="1920"/>
      <c r="HSA4" s="1920"/>
      <c r="HSB4" s="1920"/>
      <c r="HSC4" s="1920"/>
      <c r="HSD4" s="1920"/>
      <c r="HSE4" s="1920"/>
      <c r="HSF4" s="1920"/>
      <c r="HSG4" s="1920"/>
      <c r="HSH4" s="1920"/>
      <c r="HSI4" s="1920"/>
      <c r="HSJ4" s="1920"/>
      <c r="HSK4" s="1920"/>
      <c r="HSL4" s="1920"/>
      <c r="HSM4" s="1920"/>
      <c r="HSN4" s="1920"/>
      <c r="HSO4" s="1920"/>
      <c r="HSP4" s="1920"/>
      <c r="HSQ4" s="1920"/>
      <c r="HSR4" s="1920"/>
      <c r="HSS4" s="1920"/>
      <c r="HST4" s="1920"/>
      <c r="HSU4" s="1920"/>
      <c r="HSV4" s="1920"/>
      <c r="HSW4" s="1920"/>
      <c r="HSX4" s="1920"/>
      <c r="HSY4" s="1920"/>
      <c r="HSZ4" s="1920"/>
      <c r="HTA4" s="1920"/>
      <c r="HTB4" s="1920"/>
      <c r="HTC4" s="1920"/>
      <c r="HTD4" s="1920"/>
      <c r="HTE4" s="1920"/>
      <c r="HTF4" s="1920"/>
      <c r="HTG4" s="1920"/>
      <c r="HTH4" s="1920"/>
      <c r="HTI4" s="1920"/>
      <c r="HTJ4" s="1920"/>
      <c r="HTK4" s="1920"/>
      <c r="HTL4" s="1920"/>
      <c r="HTM4" s="1920"/>
      <c r="HTN4" s="1920"/>
      <c r="HTO4" s="1920"/>
      <c r="HTP4" s="1920"/>
      <c r="HTQ4" s="1920"/>
      <c r="HTR4" s="1920"/>
      <c r="HTS4" s="1920"/>
      <c r="HTT4" s="1920"/>
      <c r="HTU4" s="1920"/>
      <c r="HTV4" s="1920"/>
      <c r="HTW4" s="1920"/>
      <c r="HTX4" s="1920"/>
      <c r="HTY4" s="1920"/>
      <c r="HTZ4" s="1920"/>
      <c r="HUA4" s="1920"/>
      <c r="HUB4" s="1920"/>
      <c r="HUC4" s="1920"/>
      <c r="HUD4" s="1920"/>
      <c r="HUE4" s="1920"/>
      <c r="HUF4" s="1920"/>
      <c r="HUG4" s="1920"/>
      <c r="HUH4" s="1920"/>
      <c r="HUI4" s="1920"/>
      <c r="HUJ4" s="1920"/>
      <c r="HUK4" s="1920"/>
      <c r="HUL4" s="1920"/>
      <c r="HUM4" s="1920"/>
      <c r="HUN4" s="1920"/>
      <c r="HUO4" s="1920"/>
      <c r="HUP4" s="1920"/>
      <c r="HUQ4" s="1920"/>
      <c r="HUR4" s="1920"/>
      <c r="HUS4" s="1920"/>
      <c r="HUT4" s="1920"/>
      <c r="HUU4" s="1920"/>
      <c r="HUV4" s="1920"/>
      <c r="HUW4" s="1920"/>
      <c r="HUX4" s="1920"/>
      <c r="HUY4" s="1920"/>
      <c r="HUZ4" s="1920"/>
      <c r="HVA4" s="1920"/>
      <c r="HVB4" s="1920"/>
      <c r="HVC4" s="1920"/>
      <c r="HVD4" s="1920"/>
      <c r="HVE4" s="1920"/>
      <c r="HVF4" s="1920"/>
      <c r="HVG4" s="1920"/>
      <c r="HVH4" s="1920"/>
      <c r="HVI4" s="1920"/>
      <c r="HVJ4" s="1920"/>
      <c r="HVK4" s="1920"/>
      <c r="HVL4" s="1920"/>
      <c r="HVM4" s="1920"/>
      <c r="HVN4" s="1920"/>
      <c r="HVO4" s="1920"/>
      <c r="HVP4" s="1920"/>
      <c r="HVQ4" s="1920"/>
      <c r="HVR4" s="1920"/>
      <c r="HVS4" s="1920"/>
      <c r="HVT4" s="1920"/>
      <c r="HVU4" s="1920"/>
      <c r="HVV4" s="1920"/>
      <c r="HVW4" s="1920"/>
      <c r="HVX4" s="1920"/>
      <c r="HVY4" s="1920"/>
      <c r="HVZ4" s="1920"/>
      <c r="HWA4" s="1920"/>
      <c r="HWB4" s="1920"/>
      <c r="HWC4" s="1920"/>
      <c r="HWD4" s="1920"/>
      <c r="HWE4" s="1920"/>
      <c r="HWF4" s="1920"/>
      <c r="HWG4" s="1920"/>
      <c r="HWH4" s="1920"/>
      <c r="HWI4" s="1920"/>
      <c r="HWJ4" s="1920"/>
      <c r="HWK4" s="1920"/>
      <c r="HWL4" s="1920"/>
      <c r="HWM4" s="1920"/>
      <c r="HWN4" s="1920"/>
      <c r="HWO4" s="1920"/>
      <c r="HWP4" s="1920"/>
      <c r="HWQ4" s="1920"/>
      <c r="HWR4" s="1920"/>
      <c r="HWS4" s="1920"/>
      <c r="HWT4" s="1920"/>
      <c r="HWU4" s="1920"/>
      <c r="HWV4" s="1920"/>
      <c r="HWW4" s="1920"/>
      <c r="HWX4" s="1920"/>
      <c r="HWY4" s="1920"/>
      <c r="HWZ4" s="1920"/>
      <c r="HXA4" s="1920"/>
      <c r="HXB4" s="1920"/>
      <c r="HXC4" s="1920"/>
      <c r="HXD4" s="1920"/>
      <c r="HXE4" s="1920"/>
      <c r="HXF4" s="1920"/>
      <c r="HXG4" s="1920"/>
      <c r="HXH4" s="1920"/>
      <c r="HXI4" s="1920"/>
      <c r="HXJ4" s="1920"/>
      <c r="HXK4" s="1920"/>
      <c r="HXL4" s="1920"/>
      <c r="HXM4" s="1920"/>
      <c r="HXN4" s="1920"/>
      <c r="HXO4" s="1920"/>
      <c r="HXP4" s="1920"/>
      <c r="HXQ4" s="1920"/>
      <c r="HXR4" s="1920"/>
      <c r="HXS4" s="1920"/>
      <c r="HXT4" s="1920"/>
      <c r="HXU4" s="1920"/>
      <c r="HXV4" s="1920"/>
      <c r="HXW4" s="1920"/>
      <c r="HXX4" s="1920"/>
      <c r="HXY4" s="1920"/>
      <c r="HXZ4" s="1920"/>
      <c r="HYA4" s="1920"/>
      <c r="HYB4" s="1920"/>
      <c r="HYC4" s="1920"/>
      <c r="HYD4" s="1920"/>
      <c r="HYE4" s="1920"/>
      <c r="HYF4" s="1920"/>
      <c r="HYG4" s="1920"/>
      <c r="HYH4" s="1920"/>
      <c r="HYI4" s="1920"/>
      <c r="HYJ4" s="1920"/>
      <c r="HYK4" s="1920"/>
      <c r="HYL4" s="1920"/>
      <c r="HYM4" s="1920"/>
      <c r="HYN4" s="1920"/>
      <c r="HYO4" s="1920"/>
      <c r="HYP4" s="1920"/>
      <c r="HYQ4" s="1920"/>
      <c r="HYR4" s="1920"/>
      <c r="HYS4" s="1920"/>
      <c r="HYT4" s="1920"/>
      <c r="HYU4" s="1920"/>
      <c r="HYV4" s="1920"/>
      <c r="HYW4" s="1920"/>
      <c r="HYX4" s="1920"/>
      <c r="HYY4" s="1920"/>
      <c r="HYZ4" s="1920"/>
      <c r="HZA4" s="1920"/>
      <c r="HZB4" s="1920"/>
      <c r="HZC4" s="1920"/>
      <c r="HZD4" s="1920"/>
      <c r="HZE4" s="1920"/>
      <c r="HZF4" s="1920"/>
      <c r="HZG4" s="1920"/>
      <c r="HZH4" s="1920"/>
      <c r="HZI4" s="1920"/>
      <c r="HZJ4" s="1920"/>
      <c r="HZK4" s="1920"/>
      <c r="HZL4" s="1920"/>
      <c r="HZM4" s="1920"/>
      <c r="HZN4" s="1920"/>
      <c r="HZO4" s="1920"/>
      <c r="HZP4" s="1920"/>
      <c r="HZQ4" s="1920"/>
      <c r="HZR4" s="1920"/>
      <c r="HZS4" s="1920"/>
      <c r="HZT4" s="1920"/>
      <c r="HZU4" s="1920"/>
      <c r="HZV4" s="1920"/>
      <c r="HZW4" s="1920"/>
      <c r="HZX4" s="1920"/>
      <c r="HZY4" s="1920"/>
      <c r="HZZ4" s="1920"/>
      <c r="IAA4" s="1920"/>
      <c r="IAB4" s="1920"/>
      <c r="IAC4" s="1920"/>
      <c r="IAD4" s="1920"/>
      <c r="IAE4" s="1920"/>
      <c r="IAF4" s="1920"/>
      <c r="IAG4" s="1920"/>
      <c r="IAH4" s="1920"/>
      <c r="IAI4" s="1920"/>
      <c r="IAJ4" s="1920"/>
      <c r="IAK4" s="1920"/>
      <c r="IAL4" s="1920"/>
      <c r="IAM4" s="1920"/>
      <c r="IAN4" s="1920"/>
      <c r="IAO4" s="1920"/>
      <c r="IAP4" s="1920"/>
      <c r="IAQ4" s="1920"/>
      <c r="IAR4" s="1920"/>
      <c r="IAS4" s="1920"/>
      <c r="IAT4" s="1920"/>
      <c r="IAU4" s="1920"/>
      <c r="IAV4" s="1920"/>
      <c r="IAW4" s="1920"/>
      <c r="IAX4" s="1920"/>
      <c r="IAY4" s="1920"/>
      <c r="IAZ4" s="1920"/>
      <c r="IBA4" s="1920"/>
      <c r="IBB4" s="1920"/>
      <c r="IBC4" s="1920"/>
      <c r="IBD4" s="1920"/>
      <c r="IBE4" s="1920"/>
      <c r="IBF4" s="1920"/>
      <c r="IBG4" s="1920"/>
      <c r="IBH4" s="1920"/>
      <c r="IBI4" s="1920"/>
      <c r="IBJ4" s="1920"/>
      <c r="IBK4" s="1920"/>
      <c r="IBL4" s="1920"/>
      <c r="IBM4" s="1920"/>
      <c r="IBN4" s="1920"/>
      <c r="IBO4" s="1920"/>
      <c r="IBP4" s="1920"/>
      <c r="IBQ4" s="1920"/>
      <c r="IBR4" s="1920"/>
      <c r="IBS4" s="1920"/>
      <c r="IBT4" s="1920"/>
      <c r="IBU4" s="1920"/>
      <c r="IBV4" s="1920"/>
      <c r="IBW4" s="1920"/>
      <c r="IBX4" s="1920"/>
      <c r="IBY4" s="1920"/>
      <c r="IBZ4" s="1920"/>
      <c r="ICA4" s="1920"/>
      <c r="ICB4" s="1920"/>
      <c r="ICC4" s="1920"/>
      <c r="ICD4" s="1920"/>
      <c r="ICE4" s="1920"/>
      <c r="ICF4" s="1920"/>
      <c r="ICG4" s="1920"/>
      <c r="ICH4" s="1920"/>
      <c r="ICI4" s="1920"/>
      <c r="ICJ4" s="1920"/>
      <c r="ICK4" s="1920"/>
      <c r="ICL4" s="1920"/>
      <c r="ICM4" s="1920"/>
      <c r="ICN4" s="1920"/>
      <c r="ICO4" s="1920"/>
      <c r="ICP4" s="1920"/>
      <c r="ICQ4" s="1920"/>
      <c r="ICR4" s="1920"/>
      <c r="ICS4" s="1920"/>
      <c r="ICT4" s="1920"/>
      <c r="ICU4" s="1920"/>
      <c r="ICV4" s="1920"/>
      <c r="ICW4" s="1920"/>
      <c r="ICX4" s="1920"/>
      <c r="ICY4" s="1920"/>
      <c r="ICZ4" s="1920"/>
      <c r="IDA4" s="1920"/>
      <c r="IDB4" s="1920"/>
      <c r="IDC4" s="1920"/>
      <c r="IDD4" s="1920"/>
      <c r="IDE4" s="1920"/>
      <c r="IDF4" s="1920"/>
      <c r="IDG4" s="1920"/>
      <c r="IDH4" s="1920"/>
      <c r="IDI4" s="1920"/>
      <c r="IDJ4" s="1920"/>
      <c r="IDK4" s="1920"/>
      <c r="IDL4" s="1920"/>
      <c r="IDM4" s="1920"/>
      <c r="IDN4" s="1920"/>
      <c r="IDO4" s="1920"/>
      <c r="IDP4" s="1920"/>
      <c r="IDQ4" s="1920"/>
      <c r="IDR4" s="1920"/>
      <c r="IDS4" s="1920"/>
      <c r="IDT4" s="1920"/>
      <c r="IDU4" s="1920"/>
      <c r="IDV4" s="1920"/>
      <c r="IDW4" s="1920"/>
      <c r="IDX4" s="1920"/>
      <c r="IDY4" s="1920"/>
      <c r="IDZ4" s="1920"/>
      <c r="IEA4" s="1920"/>
      <c r="IEB4" s="1920"/>
      <c r="IEC4" s="1920"/>
      <c r="IED4" s="1920"/>
      <c r="IEE4" s="1920"/>
      <c r="IEF4" s="1920"/>
      <c r="IEG4" s="1920"/>
      <c r="IEH4" s="1920"/>
      <c r="IEI4" s="1920"/>
      <c r="IEJ4" s="1920"/>
      <c r="IEK4" s="1920"/>
      <c r="IEL4" s="1920"/>
      <c r="IEM4" s="1920"/>
      <c r="IEN4" s="1920"/>
      <c r="IEO4" s="1920"/>
      <c r="IEP4" s="1920"/>
      <c r="IEQ4" s="1920"/>
      <c r="IER4" s="1920"/>
      <c r="IES4" s="1920"/>
      <c r="IET4" s="1920"/>
      <c r="IEU4" s="1920"/>
      <c r="IEV4" s="1920"/>
      <c r="IEW4" s="1920"/>
      <c r="IEX4" s="1920"/>
      <c r="IEY4" s="1920"/>
      <c r="IEZ4" s="1920"/>
      <c r="IFA4" s="1920"/>
      <c r="IFB4" s="1920"/>
      <c r="IFC4" s="1920"/>
      <c r="IFD4" s="1920"/>
      <c r="IFE4" s="1920"/>
      <c r="IFF4" s="1920"/>
      <c r="IFG4" s="1920"/>
      <c r="IFH4" s="1920"/>
      <c r="IFI4" s="1920"/>
      <c r="IFJ4" s="1920"/>
      <c r="IFK4" s="1920"/>
      <c r="IFL4" s="1920"/>
      <c r="IFM4" s="1920"/>
      <c r="IFN4" s="1920"/>
      <c r="IFO4" s="1920"/>
      <c r="IFP4" s="1920"/>
      <c r="IFQ4" s="1920"/>
      <c r="IFR4" s="1920"/>
      <c r="IFS4" s="1920"/>
      <c r="IFT4" s="1920"/>
      <c r="IFU4" s="1920"/>
      <c r="IFV4" s="1920"/>
      <c r="IFW4" s="1920"/>
      <c r="IFX4" s="1920"/>
      <c r="IFY4" s="1920"/>
      <c r="IFZ4" s="1920"/>
      <c r="IGA4" s="1920"/>
      <c r="IGB4" s="1920"/>
      <c r="IGC4" s="1920"/>
      <c r="IGD4" s="1920"/>
      <c r="IGE4" s="1920"/>
      <c r="IGF4" s="1920"/>
      <c r="IGG4" s="1920"/>
      <c r="IGH4" s="1920"/>
      <c r="IGI4" s="1920"/>
      <c r="IGJ4" s="1920"/>
      <c r="IGK4" s="1920"/>
      <c r="IGL4" s="1920"/>
      <c r="IGM4" s="1920"/>
      <c r="IGN4" s="1920"/>
      <c r="IGO4" s="1920"/>
      <c r="IGP4" s="1920"/>
      <c r="IGQ4" s="1920"/>
      <c r="IGR4" s="1920"/>
      <c r="IGS4" s="1920"/>
      <c r="IGT4" s="1920"/>
      <c r="IGU4" s="1920"/>
      <c r="IGV4" s="1920"/>
      <c r="IGW4" s="1920"/>
      <c r="IGX4" s="1920"/>
      <c r="IGY4" s="1920"/>
      <c r="IGZ4" s="1920"/>
      <c r="IHA4" s="1920"/>
      <c r="IHB4" s="1920"/>
      <c r="IHC4" s="1920"/>
      <c r="IHD4" s="1920"/>
      <c r="IHE4" s="1920"/>
      <c r="IHF4" s="1920"/>
      <c r="IHG4" s="1920"/>
      <c r="IHH4" s="1920"/>
      <c r="IHI4" s="1920"/>
      <c r="IHJ4" s="1920"/>
      <c r="IHK4" s="1920"/>
      <c r="IHL4" s="1920"/>
      <c r="IHM4" s="1920"/>
      <c r="IHN4" s="1920"/>
      <c r="IHO4" s="1920"/>
      <c r="IHP4" s="1920"/>
      <c r="IHQ4" s="1920"/>
      <c r="IHR4" s="1920"/>
      <c r="IHS4" s="1920"/>
      <c r="IHT4" s="1920"/>
      <c r="IHU4" s="1920"/>
      <c r="IHV4" s="1920"/>
      <c r="IHW4" s="1920"/>
      <c r="IHX4" s="1920"/>
      <c r="IHY4" s="1920"/>
      <c r="IHZ4" s="1920"/>
      <c r="IIA4" s="1920"/>
      <c r="IIB4" s="1920"/>
      <c r="IIC4" s="1920"/>
      <c r="IID4" s="1920"/>
      <c r="IIE4" s="1920"/>
      <c r="IIF4" s="1920"/>
      <c r="IIG4" s="1920"/>
      <c r="IIH4" s="1920"/>
      <c r="III4" s="1920"/>
      <c r="IIJ4" s="1920"/>
      <c r="IIK4" s="1920"/>
      <c r="IIL4" s="1920"/>
      <c r="IIM4" s="1920"/>
      <c r="IIN4" s="1920"/>
      <c r="IIO4" s="1920"/>
      <c r="IIP4" s="1920"/>
      <c r="IIQ4" s="1920"/>
      <c r="IIR4" s="1920"/>
      <c r="IIS4" s="1920"/>
      <c r="IIT4" s="1920"/>
      <c r="IIU4" s="1920"/>
      <c r="IIV4" s="1920"/>
      <c r="IIW4" s="1920"/>
      <c r="IIX4" s="1920"/>
      <c r="IIY4" s="1920"/>
      <c r="IIZ4" s="1920"/>
      <c r="IJA4" s="1920"/>
      <c r="IJB4" s="1920"/>
      <c r="IJC4" s="1920"/>
      <c r="IJD4" s="1920"/>
      <c r="IJE4" s="1920"/>
      <c r="IJF4" s="1920"/>
      <c r="IJG4" s="1920"/>
      <c r="IJH4" s="1920"/>
      <c r="IJI4" s="1920"/>
      <c r="IJJ4" s="1920"/>
      <c r="IJK4" s="1920"/>
      <c r="IJL4" s="1920"/>
      <c r="IJM4" s="1920"/>
      <c r="IJN4" s="1920"/>
      <c r="IJO4" s="1920"/>
      <c r="IJP4" s="1920"/>
      <c r="IJQ4" s="1920"/>
      <c r="IJR4" s="1920"/>
      <c r="IJS4" s="1920"/>
      <c r="IJT4" s="1920"/>
      <c r="IJU4" s="1920"/>
      <c r="IJV4" s="1920"/>
      <c r="IJW4" s="1920"/>
      <c r="IJX4" s="1920"/>
      <c r="IJY4" s="1920"/>
      <c r="IJZ4" s="1920"/>
      <c r="IKA4" s="1920"/>
      <c r="IKB4" s="1920"/>
      <c r="IKC4" s="1920"/>
      <c r="IKD4" s="1920"/>
      <c r="IKE4" s="1920"/>
      <c r="IKF4" s="1920"/>
      <c r="IKG4" s="1920"/>
      <c r="IKH4" s="1920"/>
      <c r="IKI4" s="1920"/>
      <c r="IKJ4" s="1920"/>
      <c r="IKK4" s="1920"/>
      <c r="IKL4" s="1920"/>
      <c r="IKM4" s="1920"/>
      <c r="IKN4" s="1920"/>
      <c r="IKO4" s="1920"/>
      <c r="IKP4" s="1920"/>
      <c r="IKQ4" s="1920"/>
      <c r="IKR4" s="1920"/>
      <c r="IKS4" s="1920"/>
      <c r="IKT4" s="1920"/>
      <c r="IKU4" s="1920"/>
      <c r="IKV4" s="1920"/>
      <c r="IKW4" s="1920"/>
      <c r="IKX4" s="1920"/>
      <c r="IKY4" s="1920"/>
      <c r="IKZ4" s="1920"/>
      <c r="ILA4" s="1920"/>
      <c r="ILB4" s="1920"/>
      <c r="ILC4" s="1920"/>
      <c r="ILD4" s="1920"/>
      <c r="ILE4" s="1920"/>
      <c r="ILF4" s="1920"/>
      <c r="ILG4" s="1920"/>
      <c r="ILH4" s="1920"/>
      <c r="ILI4" s="1920"/>
      <c r="ILJ4" s="1920"/>
      <c r="ILK4" s="1920"/>
      <c r="ILL4" s="1920"/>
      <c r="ILM4" s="1920"/>
      <c r="ILN4" s="1920"/>
      <c r="ILO4" s="1920"/>
      <c r="ILP4" s="1920"/>
      <c r="ILQ4" s="1920"/>
      <c r="ILR4" s="1920"/>
      <c r="ILS4" s="1920"/>
      <c r="ILT4" s="1920"/>
      <c r="ILU4" s="1920"/>
      <c r="ILV4" s="1920"/>
      <c r="ILW4" s="1920"/>
      <c r="ILX4" s="1920"/>
      <c r="ILY4" s="1920"/>
      <c r="ILZ4" s="1920"/>
      <c r="IMA4" s="1920"/>
      <c r="IMB4" s="1920"/>
      <c r="IMC4" s="1920"/>
      <c r="IMD4" s="1920"/>
      <c r="IME4" s="1920"/>
      <c r="IMF4" s="1920"/>
      <c r="IMG4" s="1920"/>
      <c r="IMH4" s="1920"/>
      <c r="IMI4" s="1920"/>
      <c r="IMJ4" s="1920"/>
      <c r="IMK4" s="1920"/>
      <c r="IML4" s="1920"/>
      <c r="IMM4" s="1920"/>
      <c r="IMN4" s="1920"/>
      <c r="IMO4" s="1920"/>
      <c r="IMP4" s="1920"/>
      <c r="IMQ4" s="1920"/>
      <c r="IMR4" s="1920"/>
      <c r="IMS4" s="1920"/>
      <c r="IMT4" s="1920"/>
      <c r="IMU4" s="1920"/>
      <c r="IMV4" s="1920"/>
      <c r="IMW4" s="1920"/>
      <c r="IMX4" s="1920"/>
      <c r="IMY4" s="1920"/>
      <c r="IMZ4" s="1920"/>
      <c r="INA4" s="1920"/>
      <c r="INB4" s="1920"/>
      <c r="INC4" s="1920"/>
      <c r="IND4" s="1920"/>
      <c r="INE4" s="1920"/>
      <c r="INF4" s="1920"/>
      <c r="ING4" s="1920"/>
      <c r="INH4" s="1920"/>
      <c r="INI4" s="1920"/>
      <c r="INJ4" s="1920"/>
      <c r="INK4" s="1920"/>
      <c r="INL4" s="1920"/>
      <c r="INM4" s="1920"/>
      <c r="INN4" s="1920"/>
      <c r="INO4" s="1920"/>
      <c r="INP4" s="1920"/>
      <c r="INQ4" s="1920"/>
      <c r="INR4" s="1920"/>
      <c r="INS4" s="1920"/>
      <c r="INT4" s="1920"/>
      <c r="INU4" s="1920"/>
      <c r="INV4" s="1920"/>
      <c r="INW4" s="1920"/>
      <c r="INX4" s="1920"/>
      <c r="INY4" s="1920"/>
      <c r="INZ4" s="1920"/>
      <c r="IOA4" s="1920"/>
      <c r="IOB4" s="1920"/>
      <c r="IOC4" s="1920"/>
      <c r="IOD4" s="1920"/>
      <c r="IOE4" s="1920"/>
      <c r="IOF4" s="1920"/>
      <c r="IOG4" s="1920"/>
      <c r="IOH4" s="1920"/>
      <c r="IOI4" s="1920"/>
      <c r="IOJ4" s="1920"/>
      <c r="IOK4" s="1920"/>
      <c r="IOL4" s="1920"/>
      <c r="IOM4" s="1920"/>
      <c r="ION4" s="1920"/>
      <c r="IOO4" s="1920"/>
      <c r="IOP4" s="1920"/>
      <c r="IOQ4" s="1920"/>
      <c r="IOR4" s="1920"/>
      <c r="IOS4" s="1920"/>
      <c r="IOT4" s="1920"/>
      <c r="IOU4" s="1920"/>
      <c r="IOV4" s="1920"/>
      <c r="IOW4" s="1920"/>
      <c r="IOX4" s="1920"/>
      <c r="IOY4" s="1920"/>
      <c r="IOZ4" s="1920"/>
      <c r="IPA4" s="1920"/>
      <c r="IPB4" s="1920"/>
      <c r="IPC4" s="1920"/>
      <c r="IPD4" s="1920"/>
      <c r="IPE4" s="1920"/>
      <c r="IPF4" s="1920"/>
      <c r="IPG4" s="1920"/>
      <c r="IPH4" s="1920"/>
      <c r="IPI4" s="1920"/>
      <c r="IPJ4" s="1920"/>
      <c r="IPK4" s="1920"/>
      <c r="IPL4" s="1920"/>
      <c r="IPM4" s="1920"/>
      <c r="IPN4" s="1920"/>
      <c r="IPO4" s="1920"/>
      <c r="IPP4" s="1920"/>
      <c r="IPQ4" s="1920"/>
      <c r="IPR4" s="1920"/>
      <c r="IPS4" s="1920"/>
      <c r="IPT4" s="1920"/>
      <c r="IPU4" s="1920"/>
      <c r="IPV4" s="1920"/>
      <c r="IPW4" s="1920"/>
      <c r="IPX4" s="1920"/>
      <c r="IPY4" s="1920"/>
      <c r="IPZ4" s="1920"/>
      <c r="IQA4" s="1920"/>
      <c r="IQB4" s="1920"/>
      <c r="IQC4" s="1920"/>
      <c r="IQD4" s="1920"/>
      <c r="IQE4" s="1920"/>
      <c r="IQF4" s="1920"/>
      <c r="IQG4" s="1920"/>
      <c r="IQH4" s="1920"/>
      <c r="IQI4" s="1920"/>
      <c r="IQJ4" s="1920"/>
      <c r="IQK4" s="1920"/>
      <c r="IQL4" s="1920"/>
      <c r="IQM4" s="1920"/>
      <c r="IQN4" s="1920"/>
      <c r="IQO4" s="1920"/>
      <c r="IQP4" s="1920"/>
      <c r="IQQ4" s="1920"/>
      <c r="IQR4" s="1920"/>
      <c r="IQS4" s="1920"/>
      <c r="IQT4" s="1920"/>
      <c r="IQU4" s="1920"/>
      <c r="IQV4" s="1920"/>
      <c r="IQW4" s="1920"/>
      <c r="IQX4" s="1920"/>
      <c r="IQY4" s="1920"/>
      <c r="IQZ4" s="1920"/>
      <c r="IRA4" s="1920"/>
      <c r="IRB4" s="1920"/>
      <c r="IRC4" s="1920"/>
      <c r="IRD4" s="1920"/>
      <c r="IRE4" s="1920"/>
      <c r="IRF4" s="1920"/>
      <c r="IRG4" s="1920"/>
      <c r="IRH4" s="1920"/>
      <c r="IRI4" s="1920"/>
      <c r="IRJ4" s="1920"/>
      <c r="IRK4" s="1920"/>
      <c r="IRL4" s="1920"/>
      <c r="IRM4" s="1920"/>
      <c r="IRN4" s="1920"/>
      <c r="IRO4" s="1920"/>
      <c r="IRP4" s="1920"/>
      <c r="IRQ4" s="1920"/>
      <c r="IRR4" s="1920"/>
      <c r="IRS4" s="1920"/>
      <c r="IRT4" s="1920"/>
      <c r="IRU4" s="1920"/>
      <c r="IRV4" s="1920"/>
      <c r="IRW4" s="1920"/>
      <c r="IRX4" s="1920"/>
      <c r="IRY4" s="1920"/>
      <c r="IRZ4" s="1920"/>
      <c r="ISA4" s="1920"/>
      <c r="ISB4" s="1920"/>
      <c r="ISC4" s="1920"/>
      <c r="ISD4" s="1920"/>
      <c r="ISE4" s="1920"/>
      <c r="ISF4" s="1920"/>
      <c r="ISG4" s="1920"/>
      <c r="ISH4" s="1920"/>
      <c r="ISI4" s="1920"/>
      <c r="ISJ4" s="1920"/>
      <c r="ISK4" s="1920"/>
      <c r="ISL4" s="1920"/>
      <c r="ISM4" s="1920"/>
      <c r="ISN4" s="1920"/>
      <c r="ISO4" s="1920"/>
      <c r="ISP4" s="1920"/>
      <c r="ISQ4" s="1920"/>
      <c r="ISR4" s="1920"/>
      <c r="ISS4" s="1920"/>
      <c r="IST4" s="1920"/>
      <c r="ISU4" s="1920"/>
      <c r="ISV4" s="1920"/>
      <c r="ISW4" s="1920"/>
      <c r="ISX4" s="1920"/>
      <c r="ISY4" s="1920"/>
      <c r="ISZ4" s="1920"/>
      <c r="ITA4" s="1920"/>
      <c r="ITB4" s="1920"/>
      <c r="ITC4" s="1920"/>
      <c r="ITD4" s="1920"/>
      <c r="ITE4" s="1920"/>
      <c r="ITF4" s="1920"/>
      <c r="ITG4" s="1920"/>
      <c r="ITH4" s="1920"/>
      <c r="ITI4" s="1920"/>
      <c r="ITJ4" s="1920"/>
      <c r="ITK4" s="1920"/>
      <c r="ITL4" s="1920"/>
      <c r="ITM4" s="1920"/>
      <c r="ITN4" s="1920"/>
      <c r="ITO4" s="1920"/>
      <c r="ITP4" s="1920"/>
      <c r="ITQ4" s="1920"/>
      <c r="ITR4" s="1920"/>
      <c r="ITS4" s="1920"/>
      <c r="ITT4" s="1920"/>
      <c r="ITU4" s="1920"/>
      <c r="ITV4" s="1920"/>
      <c r="ITW4" s="1920"/>
      <c r="ITX4" s="1920"/>
      <c r="ITY4" s="1920"/>
      <c r="ITZ4" s="1920"/>
      <c r="IUA4" s="1920"/>
      <c r="IUB4" s="1920"/>
      <c r="IUC4" s="1920"/>
      <c r="IUD4" s="1920"/>
      <c r="IUE4" s="1920"/>
      <c r="IUF4" s="1920"/>
      <c r="IUG4" s="1920"/>
      <c r="IUH4" s="1920"/>
      <c r="IUI4" s="1920"/>
      <c r="IUJ4" s="1920"/>
      <c r="IUK4" s="1920"/>
      <c r="IUL4" s="1920"/>
      <c r="IUM4" s="1920"/>
      <c r="IUN4" s="1920"/>
      <c r="IUO4" s="1920"/>
      <c r="IUP4" s="1920"/>
      <c r="IUQ4" s="1920"/>
      <c r="IUR4" s="1920"/>
      <c r="IUS4" s="1920"/>
      <c r="IUT4" s="1920"/>
      <c r="IUU4" s="1920"/>
      <c r="IUV4" s="1920"/>
      <c r="IUW4" s="1920"/>
      <c r="IUX4" s="1920"/>
      <c r="IUY4" s="1920"/>
      <c r="IUZ4" s="1920"/>
      <c r="IVA4" s="1920"/>
      <c r="IVB4" s="1920"/>
      <c r="IVC4" s="1920"/>
      <c r="IVD4" s="1920"/>
      <c r="IVE4" s="1920"/>
      <c r="IVF4" s="1920"/>
      <c r="IVG4" s="1920"/>
      <c r="IVH4" s="1920"/>
      <c r="IVI4" s="1920"/>
      <c r="IVJ4" s="1920"/>
      <c r="IVK4" s="1920"/>
      <c r="IVL4" s="1920"/>
      <c r="IVM4" s="1920"/>
      <c r="IVN4" s="1920"/>
      <c r="IVO4" s="1920"/>
      <c r="IVP4" s="1920"/>
      <c r="IVQ4" s="1920"/>
      <c r="IVR4" s="1920"/>
      <c r="IVS4" s="1920"/>
      <c r="IVT4" s="1920"/>
      <c r="IVU4" s="1920"/>
      <c r="IVV4" s="1920"/>
      <c r="IVW4" s="1920"/>
      <c r="IVX4" s="1920"/>
      <c r="IVY4" s="1920"/>
      <c r="IVZ4" s="1920"/>
      <c r="IWA4" s="1920"/>
      <c r="IWB4" s="1920"/>
      <c r="IWC4" s="1920"/>
      <c r="IWD4" s="1920"/>
      <c r="IWE4" s="1920"/>
      <c r="IWF4" s="1920"/>
      <c r="IWG4" s="1920"/>
      <c r="IWH4" s="1920"/>
      <c r="IWI4" s="1920"/>
      <c r="IWJ4" s="1920"/>
      <c r="IWK4" s="1920"/>
      <c r="IWL4" s="1920"/>
      <c r="IWM4" s="1920"/>
      <c r="IWN4" s="1920"/>
      <c r="IWO4" s="1920"/>
      <c r="IWP4" s="1920"/>
      <c r="IWQ4" s="1920"/>
      <c r="IWR4" s="1920"/>
      <c r="IWS4" s="1920"/>
      <c r="IWT4" s="1920"/>
      <c r="IWU4" s="1920"/>
      <c r="IWV4" s="1920"/>
      <c r="IWW4" s="1920"/>
      <c r="IWX4" s="1920"/>
      <c r="IWY4" s="1920"/>
      <c r="IWZ4" s="1920"/>
      <c r="IXA4" s="1920"/>
      <c r="IXB4" s="1920"/>
      <c r="IXC4" s="1920"/>
      <c r="IXD4" s="1920"/>
      <c r="IXE4" s="1920"/>
      <c r="IXF4" s="1920"/>
      <c r="IXG4" s="1920"/>
      <c r="IXH4" s="1920"/>
      <c r="IXI4" s="1920"/>
      <c r="IXJ4" s="1920"/>
      <c r="IXK4" s="1920"/>
      <c r="IXL4" s="1920"/>
      <c r="IXM4" s="1920"/>
      <c r="IXN4" s="1920"/>
      <c r="IXO4" s="1920"/>
      <c r="IXP4" s="1920"/>
      <c r="IXQ4" s="1920"/>
      <c r="IXR4" s="1920"/>
      <c r="IXS4" s="1920"/>
      <c r="IXT4" s="1920"/>
      <c r="IXU4" s="1920"/>
      <c r="IXV4" s="1920"/>
      <c r="IXW4" s="1920"/>
      <c r="IXX4" s="1920"/>
      <c r="IXY4" s="1920"/>
      <c r="IXZ4" s="1920"/>
      <c r="IYA4" s="1920"/>
      <c r="IYB4" s="1920"/>
      <c r="IYC4" s="1920"/>
      <c r="IYD4" s="1920"/>
      <c r="IYE4" s="1920"/>
      <c r="IYF4" s="1920"/>
      <c r="IYG4" s="1920"/>
      <c r="IYH4" s="1920"/>
      <c r="IYI4" s="1920"/>
      <c r="IYJ4" s="1920"/>
      <c r="IYK4" s="1920"/>
      <c r="IYL4" s="1920"/>
      <c r="IYM4" s="1920"/>
      <c r="IYN4" s="1920"/>
      <c r="IYO4" s="1920"/>
      <c r="IYP4" s="1920"/>
      <c r="IYQ4" s="1920"/>
      <c r="IYR4" s="1920"/>
      <c r="IYS4" s="1920"/>
      <c r="IYT4" s="1920"/>
      <c r="IYU4" s="1920"/>
      <c r="IYV4" s="1920"/>
      <c r="IYW4" s="1920"/>
      <c r="IYX4" s="1920"/>
      <c r="IYY4" s="1920"/>
      <c r="IYZ4" s="1920"/>
      <c r="IZA4" s="1920"/>
      <c r="IZB4" s="1920"/>
      <c r="IZC4" s="1920"/>
      <c r="IZD4" s="1920"/>
      <c r="IZE4" s="1920"/>
      <c r="IZF4" s="1920"/>
      <c r="IZG4" s="1920"/>
      <c r="IZH4" s="1920"/>
      <c r="IZI4" s="1920"/>
      <c r="IZJ4" s="1920"/>
      <c r="IZK4" s="1920"/>
      <c r="IZL4" s="1920"/>
      <c r="IZM4" s="1920"/>
      <c r="IZN4" s="1920"/>
      <c r="IZO4" s="1920"/>
      <c r="IZP4" s="1920"/>
      <c r="IZQ4" s="1920"/>
      <c r="IZR4" s="1920"/>
      <c r="IZS4" s="1920"/>
      <c r="IZT4" s="1920"/>
      <c r="IZU4" s="1920"/>
      <c r="IZV4" s="1920"/>
      <c r="IZW4" s="1920"/>
      <c r="IZX4" s="1920"/>
      <c r="IZY4" s="1920"/>
      <c r="IZZ4" s="1920"/>
      <c r="JAA4" s="1920"/>
      <c r="JAB4" s="1920"/>
      <c r="JAC4" s="1920"/>
      <c r="JAD4" s="1920"/>
      <c r="JAE4" s="1920"/>
      <c r="JAF4" s="1920"/>
      <c r="JAG4" s="1920"/>
      <c r="JAH4" s="1920"/>
      <c r="JAI4" s="1920"/>
      <c r="JAJ4" s="1920"/>
      <c r="JAK4" s="1920"/>
      <c r="JAL4" s="1920"/>
      <c r="JAM4" s="1920"/>
      <c r="JAN4" s="1920"/>
      <c r="JAO4" s="1920"/>
      <c r="JAP4" s="1920"/>
      <c r="JAQ4" s="1920"/>
      <c r="JAR4" s="1920"/>
      <c r="JAS4" s="1920"/>
      <c r="JAT4" s="1920"/>
      <c r="JAU4" s="1920"/>
      <c r="JAV4" s="1920"/>
      <c r="JAW4" s="1920"/>
      <c r="JAX4" s="1920"/>
      <c r="JAY4" s="1920"/>
      <c r="JAZ4" s="1920"/>
      <c r="JBA4" s="1920"/>
      <c r="JBB4" s="1920"/>
      <c r="JBC4" s="1920"/>
      <c r="JBD4" s="1920"/>
      <c r="JBE4" s="1920"/>
      <c r="JBF4" s="1920"/>
      <c r="JBG4" s="1920"/>
      <c r="JBH4" s="1920"/>
      <c r="JBI4" s="1920"/>
      <c r="JBJ4" s="1920"/>
      <c r="JBK4" s="1920"/>
      <c r="JBL4" s="1920"/>
      <c r="JBM4" s="1920"/>
      <c r="JBN4" s="1920"/>
      <c r="JBO4" s="1920"/>
      <c r="JBP4" s="1920"/>
      <c r="JBQ4" s="1920"/>
      <c r="JBR4" s="1920"/>
      <c r="JBS4" s="1920"/>
      <c r="JBT4" s="1920"/>
      <c r="JBU4" s="1920"/>
      <c r="JBV4" s="1920"/>
      <c r="JBW4" s="1920"/>
      <c r="JBX4" s="1920"/>
      <c r="JBY4" s="1920"/>
      <c r="JBZ4" s="1920"/>
      <c r="JCA4" s="1920"/>
      <c r="JCB4" s="1920"/>
      <c r="JCC4" s="1920"/>
      <c r="JCD4" s="1920"/>
      <c r="JCE4" s="1920"/>
      <c r="JCF4" s="1920"/>
      <c r="JCG4" s="1920"/>
      <c r="JCH4" s="1920"/>
      <c r="JCI4" s="1920"/>
      <c r="JCJ4" s="1920"/>
      <c r="JCK4" s="1920"/>
      <c r="JCL4" s="1920"/>
      <c r="JCM4" s="1920"/>
      <c r="JCN4" s="1920"/>
      <c r="JCO4" s="1920"/>
      <c r="JCP4" s="1920"/>
      <c r="JCQ4" s="1920"/>
      <c r="JCR4" s="1920"/>
      <c r="JCS4" s="1920"/>
      <c r="JCT4" s="1920"/>
      <c r="JCU4" s="1920"/>
      <c r="JCV4" s="1920"/>
      <c r="JCW4" s="1920"/>
      <c r="JCX4" s="1920"/>
      <c r="JCY4" s="1920"/>
      <c r="JCZ4" s="1920"/>
      <c r="JDA4" s="1920"/>
      <c r="JDB4" s="1920"/>
      <c r="JDC4" s="1920"/>
      <c r="JDD4" s="1920"/>
      <c r="JDE4" s="1920"/>
      <c r="JDF4" s="1920"/>
      <c r="JDG4" s="1920"/>
      <c r="JDH4" s="1920"/>
      <c r="JDI4" s="1920"/>
      <c r="JDJ4" s="1920"/>
      <c r="JDK4" s="1920"/>
      <c r="JDL4" s="1920"/>
      <c r="JDM4" s="1920"/>
      <c r="JDN4" s="1920"/>
      <c r="JDO4" s="1920"/>
      <c r="JDP4" s="1920"/>
      <c r="JDQ4" s="1920"/>
      <c r="JDR4" s="1920"/>
      <c r="JDS4" s="1920"/>
      <c r="JDT4" s="1920"/>
      <c r="JDU4" s="1920"/>
      <c r="JDV4" s="1920"/>
      <c r="JDW4" s="1920"/>
      <c r="JDX4" s="1920"/>
      <c r="JDY4" s="1920"/>
      <c r="JDZ4" s="1920"/>
      <c r="JEA4" s="1920"/>
      <c r="JEB4" s="1920"/>
      <c r="JEC4" s="1920"/>
      <c r="JED4" s="1920"/>
      <c r="JEE4" s="1920"/>
      <c r="JEF4" s="1920"/>
      <c r="JEG4" s="1920"/>
      <c r="JEH4" s="1920"/>
      <c r="JEI4" s="1920"/>
      <c r="JEJ4" s="1920"/>
      <c r="JEK4" s="1920"/>
      <c r="JEL4" s="1920"/>
      <c r="JEM4" s="1920"/>
      <c r="JEN4" s="1920"/>
      <c r="JEO4" s="1920"/>
      <c r="JEP4" s="1920"/>
      <c r="JEQ4" s="1920"/>
      <c r="JER4" s="1920"/>
      <c r="JES4" s="1920"/>
      <c r="JET4" s="1920"/>
      <c r="JEU4" s="1920"/>
      <c r="JEV4" s="1920"/>
      <c r="JEW4" s="1920"/>
      <c r="JEX4" s="1920"/>
      <c r="JEY4" s="1920"/>
      <c r="JEZ4" s="1920"/>
      <c r="JFA4" s="1920"/>
      <c r="JFB4" s="1920"/>
      <c r="JFC4" s="1920"/>
      <c r="JFD4" s="1920"/>
      <c r="JFE4" s="1920"/>
      <c r="JFF4" s="1920"/>
      <c r="JFG4" s="1920"/>
      <c r="JFH4" s="1920"/>
      <c r="JFI4" s="1920"/>
      <c r="JFJ4" s="1920"/>
      <c r="JFK4" s="1920"/>
      <c r="JFL4" s="1920"/>
      <c r="JFM4" s="1920"/>
      <c r="JFN4" s="1920"/>
      <c r="JFO4" s="1920"/>
      <c r="JFP4" s="1920"/>
      <c r="JFQ4" s="1920"/>
      <c r="JFR4" s="1920"/>
      <c r="JFS4" s="1920"/>
      <c r="JFT4" s="1920"/>
      <c r="JFU4" s="1920"/>
      <c r="JFV4" s="1920"/>
      <c r="JFW4" s="1920"/>
      <c r="JFX4" s="1920"/>
      <c r="JFY4" s="1920"/>
      <c r="JFZ4" s="1920"/>
      <c r="JGA4" s="1920"/>
      <c r="JGB4" s="1920"/>
      <c r="JGC4" s="1920"/>
      <c r="JGD4" s="1920"/>
      <c r="JGE4" s="1920"/>
      <c r="JGF4" s="1920"/>
      <c r="JGG4" s="1920"/>
      <c r="JGH4" s="1920"/>
      <c r="JGI4" s="1920"/>
      <c r="JGJ4" s="1920"/>
      <c r="JGK4" s="1920"/>
      <c r="JGL4" s="1920"/>
      <c r="JGM4" s="1920"/>
      <c r="JGN4" s="1920"/>
      <c r="JGO4" s="1920"/>
      <c r="JGP4" s="1920"/>
      <c r="JGQ4" s="1920"/>
      <c r="JGR4" s="1920"/>
      <c r="JGS4" s="1920"/>
      <c r="JGT4" s="1920"/>
      <c r="JGU4" s="1920"/>
      <c r="JGV4" s="1920"/>
      <c r="JGW4" s="1920"/>
      <c r="JGX4" s="1920"/>
      <c r="JGY4" s="1920"/>
      <c r="JGZ4" s="1920"/>
      <c r="JHA4" s="1920"/>
      <c r="JHB4" s="1920"/>
      <c r="JHC4" s="1920"/>
      <c r="JHD4" s="1920"/>
      <c r="JHE4" s="1920"/>
      <c r="JHF4" s="1920"/>
      <c r="JHG4" s="1920"/>
      <c r="JHH4" s="1920"/>
      <c r="JHI4" s="1920"/>
      <c r="JHJ4" s="1920"/>
      <c r="JHK4" s="1920"/>
      <c r="JHL4" s="1920"/>
      <c r="JHM4" s="1920"/>
      <c r="JHN4" s="1920"/>
      <c r="JHO4" s="1920"/>
      <c r="JHP4" s="1920"/>
      <c r="JHQ4" s="1920"/>
      <c r="JHR4" s="1920"/>
      <c r="JHS4" s="1920"/>
      <c r="JHT4" s="1920"/>
      <c r="JHU4" s="1920"/>
      <c r="JHV4" s="1920"/>
      <c r="JHW4" s="1920"/>
      <c r="JHX4" s="1920"/>
      <c r="JHY4" s="1920"/>
      <c r="JHZ4" s="1920"/>
      <c r="JIA4" s="1920"/>
      <c r="JIB4" s="1920"/>
      <c r="JIC4" s="1920"/>
      <c r="JID4" s="1920"/>
      <c r="JIE4" s="1920"/>
      <c r="JIF4" s="1920"/>
      <c r="JIG4" s="1920"/>
      <c r="JIH4" s="1920"/>
      <c r="JII4" s="1920"/>
      <c r="JIJ4" s="1920"/>
      <c r="JIK4" s="1920"/>
      <c r="JIL4" s="1920"/>
      <c r="JIM4" s="1920"/>
      <c r="JIN4" s="1920"/>
      <c r="JIO4" s="1920"/>
      <c r="JIP4" s="1920"/>
      <c r="JIQ4" s="1920"/>
      <c r="JIR4" s="1920"/>
      <c r="JIS4" s="1920"/>
      <c r="JIT4" s="1920"/>
      <c r="JIU4" s="1920"/>
      <c r="JIV4" s="1920"/>
      <c r="JIW4" s="1920"/>
      <c r="JIX4" s="1920"/>
      <c r="JIY4" s="1920"/>
      <c r="JIZ4" s="1920"/>
      <c r="JJA4" s="1920"/>
      <c r="JJB4" s="1920"/>
      <c r="JJC4" s="1920"/>
      <c r="JJD4" s="1920"/>
      <c r="JJE4" s="1920"/>
      <c r="JJF4" s="1920"/>
      <c r="JJG4" s="1920"/>
      <c r="JJH4" s="1920"/>
      <c r="JJI4" s="1920"/>
      <c r="JJJ4" s="1920"/>
      <c r="JJK4" s="1920"/>
      <c r="JJL4" s="1920"/>
      <c r="JJM4" s="1920"/>
      <c r="JJN4" s="1920"/>
      <c r="JJO4" s="1920"/>
      <c r="JJP4" s="1920"/>
      <c r="JJQ4" s="1920"/>
      <c r="JJR4" s="1920"/>
      <c r="JJS4" s="1920"/>
      <c r="JJT4" s="1920"/>
      <c r="JJU4" s="1920"/>
      <c r="JJV4" s="1920"/>
      <c r="JJW4" s="1920"/>
      <c r="JJX4" s="1920"/>
      <c r="JJY4" s="1920"/>
      <c r="JJZ4" s="1920"/>
      <c r="JKA4" s="1920"/>
      <c r="JKB4" s="1920"/>
      <c r="JKC4" s="1920"/>
      <c r="JKD4" s="1920"/>
      <c r="JKE4" s="1920"/>
      <c r="JKF4" s="1920"/>
      <c r="JKG4" s="1920"/>
      <c r="JKH4" s="1920"/>
      <c r="JKI4" s="1920"/>
      <c r="JKJ4" s="1920"/>
      <c r="JKK4" s="1920"/>
      <c r="JKL4" s="1920"/>
      <c r="JKM4" s="1920"/>
      <c r="JKN4" s="1920"/>
      <c r="JKO4" s="1920"/>
      <c r="JKP4" s="1920"/>
      <c r="JKQ4" s="1920"/>
      <c r="JKR4" s="1920"/>
      <c r="JKS4" s="1920"/>
      <c r="JKT4" s="1920"/>
      <c r="JKU4" s="1920"/>
      <c r="JKV4" s="1920"/>
      <c r="JKW4" s="1920"/>
      <c r="JKX4" s="1920"/>
      <c r="JKY4" s="1920"/>
      <c r="JKZ4" s="1920"/>
      <c r="JLA4" s="1920"/>
      <c r="JLB4" s="1920"/>
      <c r="JLC4" s="1920"/>
      <c r="JLD4" s="1920"/>
      <c r="JLE4" s="1920"/>
      <c r="JLF4" s="1920"/>
      <c r="JLG4" s="1920"/>
      <c r="JLH4" s="1920"/>
      <c r="JLI4" s="1920"/>
      <c r="JLJ4" s="1920"/>
      <c r="JLK4" s="1920"/>
      <c r="JLL4" s="1920"/>
      <c r="JLM4" s="1920"/>
      <c r="JLN4" s="1920"/>
      <c r="JLO4" s="1920"/>
      <c r="JLP4" s="1920"/>
      <c r="JLQ4" s="1920"/>
      <c r="JLR4" s="1920"/>
      <c r="JLS4" s="1920"/>
      <c r="JLT4" s="1920"/>
      <c r="JLU4" s="1920"/>
      <c r="JLV4" s="1920"/>
      <c r="JLW4" s="1920"/>
      <c r="JLX4" s="1920"/>
      <c r="JLY4" s="1920"/>
      <c r="JLZ4" s="1920"/>
      <c r="JMA4" s="1920"/>
      <c r="JMB4" s="1920"/>
      <c r="JMC4" s="1920"/>
      <c r="JMD4" s="1920"/>
      <c r="JME4" s="1920"/>
      <c r="JMF4" s="1920"/>
      <c r="JMG4" s="1920"/>
      <c r="JMH4" s="1920"/>
      <c r="JMI4" s="1920"/>
      <c r="JMJ4" s="1920"/>
      <c r="JMK4" s="1920"/>
      <c r="JML4" s="1920"/>
      <c r="JMM4" s="1920"/>
      <c r="JMN4" s="1920"/>
      <c r="JMO4" s="1920"/>
      <c r="JMP4" s="1920"/>
      <c r="JMQ4" s="1920"/>
      <c r="JMR4" s="1920"/>
      <c r="JMS4" s="1920"/>
      <c r="JMT4" s="1920"/>
      <c r="JMU4" s="1920"/>
      <c r="JMV4" s="1920"/>
      <c r="JMW4" s="1920"/>
      <c r="JMX4" s="1920"/>
      <c r="JMY4" s="1920"/>
      <c r="JMZ4" s="1920"/>
      <c r="JNA4" s="1920"/>
      <c r="JNB4" s="1920"/>
      <c r="JNC4" s="1920"/>
      <c r="JND4" s="1920"/>
      <c r="JNE4" s="1920"/>
      <c r="JNF4" s="1920"/>
      <c r="JNG4" s="1920"/>
      <c r="JNH4" s="1920"/>
      <c r="JNI4" s="1920"/>
      <c r="JNJ4" s="1920"/>
      <c r="JNK4" s="1920"/>
      <c r="JNL4" s="1920"/>
      <c r="JNM4" s="1920"/>
      <c r="JNN4" s="1920"/>
      <c r="JNO4" s="1920"/>
      <c r="JNP4" s="1920"/>
      <c r="JNQ4" s="1920"/>
      <c r="JNR4" s="1920"/>
      <c r="JNS4" s="1920"/>
      <c r="JNT4" s="1920"/>
      <c r="JNU4" s="1920"/>
      <c r="JNV4" s="1920"/>
      <c r="JNW4" s="1920"/>
      <c r="JNX4" s="1920"/>
      <c r="JNY4" s="1920"/>
      <c r="JNZ4" s="1920"/>
      <c r="JOA4" s="1920"/>
      <c r="JOB4" s="1920"/>
      <c r="JOC4" s="1920"/>
      <c r="JOD4" s="1920"/>
      <c r="JOE4" s="1920"/>
      <c r="JOF4" s="1920"/>
      <c r="JOG4" s="1920"/>
      <c r="JOH4" s="1920"/>
      <c r="JOI4" s="1920"/>
      <c r="JOJ4" s="1920"/>
      <c r="JOK4" s="1920"/>
      <c r="JOL4" s="1920"/>
      <c r="JOM4" s="1920"/>
      <c r="JON4" s="1920"/>
      <c r="JOO4" s="1920"/>
      <c r="JOP4" s="1920"/>
      <c r="JOQ4" s="1920"/>
      <c r="JOR4" s="1920"/>
      <c r="JOS4" s="1920"/>
      <c r="JOT4" s="1920"/>
      <c r="JOU4" s="1920"/>
      <c r="JOV4" s="1920"/>
      <c r="JOW4" s="1920"/>
      <c r="JOX4" s="1920"/>
      <c r="JOY4" s="1920"/>
      <c r="JOZ4" s="1920"/>
      <c r="JPA4" s="1920"/>
      <c r="JPB4" s="1920"/>
      <c r="JPC4" s="1920"/>
      <c r="JPD4" s="1920"/>
      <c r="JPE4" s="1920"/>
      <c r="JPF4" s="1920"/>
      <c r="JPG4" s="1920"/>
      <c r="JPH4" s="1920"/>
      <c r="JPI4" s="1920"/>
      <c r="JPJ4" s="1920"/>
      <c r="JPK4" s="1920"/>
      <c r="JPL4" s="1920"/>
      <c r="JPM4" s="1920"/>
      <c r="JPN4" s="1920"/>
      <c r="JPO4" s="1920"/>
      <c r="JPP4" s="1920"/>
      <c r="JPQ4" s="1920"/>
      <c r="JPR4" s="1920"/>
      <c r="JPS4" s="1920"/>
      <c r="JPT4" s="1920"/>
      <c r="JPU4" s="1920"/>
      <c r="JPV4" s="1920"/>
      <c r="JPW4" s="1920"/>
      <c r="JPX4" s="1920"/>
      <c r="JPY4" s="1920"/>
      <c r="JPZ4" s="1920"/>
      <c r="JQA4" s="1920"/>
      <c r="JQB4" s="1920"/>
      <c r="JQC4" s="1920"/>
      <c r="JQD4" s="1920"/>
      <c r="JQE4" s="1920"/>
      <c r="JQF4" s="1920"/>
      <c r="JQG4" s="1920"/>
      <c r="JQH4" s="1920"/>
      <c r="JQI4" s="1920"/>
      <c r="JQJ4" s="1920"/>
      <c r="JQK4" s="1920"/>
      <c r="JQL4" s="1920"/>
      <c r="JQM4" s="1920"/>
      <c r="JQN4" s="1920"/>
      <c r="JQO4" s="1920"/>
      <c r="JQP4" s="1920"/>
      <c r="JQQ4" s="1920"/>
      <c r="JQR4" s="1920"/>
      <c r="JQS4" s="1920"/>
      <c r="JQT4" s="1920"/>
      <c r="JQU4" s="1920"/>
      <c r="JQV4" s="1920"/>
      <c r="JQW4" s="1920"/>
      <c r="JQX4" s="1920"/>
      <c r="JQY4" s="1920"/>
      <c r="JQZ4" s="1920"/>
      <c r="JRA4" s="1920"/>
      <c r="JRB4" s="1920"/>
      <c r="JRC4" s="1920"/>
      <c r="JRD4" s="1920"/>
      <c r="JRE4" s="1920"/>
      <c r="JRF4" s="1920"/>
      <c r="JRG4" s="1920"/>
      <c r="JRH4" s="1920"/>
      <c r="JRI4" s="1920"/>
      <c r="JRJ4" s="1920"/>
      <c r="JRK4" s="1920"/>
      <c r="JRL4" s="1920"/>
      <c r="JRM4" s="1920"/>
      <c r="JRN4" s="1920"/>
      <c r="JRO4" s="1920"/>
      <c r="JRP4" s="1920"/>
      <c r="JRQ4" s="1920"/>
      <c r="JRR4" s="1920"/>
      <c r="JRS4" s="1920"/>
      <c r="JRT4" s="1920"/>
      <c r="JRU4" s="1920"/>
      <c r="JRV4" s="1920"/>
      <c r="JRW4" s="1920"/>
      <c r="JRX4" s="1920"/>
      <c r="JRY4" s="1920"/>
      <c r="JRZ4" s="1920"/>
      <c r="JSA4" s="1920"/>
      <c r="JSB4" s="1920"/>
      <c r="JSC4" s="1920"/>
      <c r="JSD4" s="1920"/>
      <c r="JSE4" s="1920"/>
      <c r="JSF4" s="1920"/>
      <c r="JSG4" s="1920"/>
      <c r="JSH4" s="1920"/>
      <c r="JSI4" s="1920"/>
      <c r="JSJ4" s="1920"/>
      <c r="JSK4" s="1920"/>
      <c r="JSL4" s="1920"/>
      <c r="JSM4" s="1920"/>
      <c r="JSN4" s="1920"/>
      <c r="JSO4" s="1920"/>
      <c r="JSP4" s="1920"/>
      <c r="JSQ4" s="1920"/>
      <c r="JSR4" s="1920"/>
      <c r="JSS4" s="1920"/>
      <c r="JST4" s="1920"/>
      <c r="JSU4" s="1920"/>
      <c r="JSV4" s="1920"/>
      <c r="JSW4" s="1920"/>
      <c r="JSX4" s="1920"/>
      <c r="JSY4" s="1920"/>
      <c r="JSZ4" s="1920"/>
      <c r="JTA4" s="1920"/>
      <c r="JTB4" s="1920"/>
      <c r="JTC4" s="1920"/>
      <c r="JTD4" s="1920"/>
      <c r="JTE4" s="1920"/>
      <c r="JTF4" s="1920"/>
      <c r="JTG4" s="1920"/>
      <c r="JTH4" s="1920"/>
      <c r="JTI4" s="1920"/>
      <c r="JTJ4" s="1920"/>
      <c r="JTK4" s="1920"/>
      <c r="JTL4" s="1920"/>
      <c r="JTM4" s="1920"/>
      <c r="JTN4" s="1920"/>
      <c r="JTO4" s="1920"/>
      <c r="JTP4" s="1920"/>
      <c r="JTQ4" s="1920"/>
      <c r="JTR4" s="1920"/>
      <c r="JTS4" s="1920"/>
      <c r="JTT4" s="1920"/>
      <c r="JTU4" s="1920"/>
      <c r="JTV4" s="1920"/>
      <c r="JTW4" s="1920"/>
      <c r="JTX4" s="1920"/>
      <c r="JTY4" s="1920"/>
      <c r="JTZ4" s="1920"/>
      <c r="JUA4" s="1920"/>
      <c r="JUB4" s="1920"/>
      <c r="JUC4" s="1920"/>
      <c r="JUD4" s="1920"/>
      <c r="JUE4" s="1920"/>
      <c r="JUF4" s="1920"/>
      <c r="JUG4" s="1920"/>
      <c r="JUH4" s="1920"/>
      <c r="JUI4" s="1920"/>
      <c r="JUJ4" s="1920"/>
      <c r="JUK4" s="1920"/>
      <c r="JUL4" s="1920"/>
      <c r="JUM4" s="1920"/>
      <c r="JUN4" s="1920"/>
      <c r="JUO4" s="1920"/>
      <c r="JUP4" s="1920"/>
      <c r="JUQ4" s="1920"/>
      <c r="JUR4" s="1920"/>
      <c r="JUS4" s="1920"/>
      <c r="JUT4" s="1920"/>
      <c r="JUU4" s="1920"/>
      <c r="JUV4" s="1920"/>
      <c r="JUW4" s="1920"/>
      <c r="JUX4" s="1920"/>
      <c r="JUY4" s="1920"/>
      <c r="JUZ4" s="1920"/>
      <c r="JVA4" s="1920"/>
      <c r="JVB4" s="1920"/>
      <c r="JVC4" s="1920"/>
      <c r="JVD4" s="1920"/>
      <c r="JVE4" s="1920"/>
      <c r="JVF4" s="1920"/>
      <c r="JVG4" s="1920"/>
      <c r="JVH4" s="1920"/>
      <c r="JVI4" s="1920"/>
      <c r="JVJ4" s="1920"/>
      <c r="JVK4" s="1920"/>
      <c r="JVL4" s="1920"/>
      <c r="JVM4" s="1920"/>
      <c r="JVN4" s="1920"/>
      <c r="JVO4" s="1920"/>
      <c r="JVP4" s="1920"/>
      <c r="JVQ4" s="1920"/>
      <c r="JVR4" s="1920"/>
      <c r="JVS4" s="1920"/>
      <c r="JVT4" s="1920"/>
      <c r="JVU4" s="1920"/>
      <c r="JVV4" s="1920"/>
      <c r="JVW4" s="1920"/>
      <c r="JVX4" s="1920"/>
      <c r="JVY4" s="1920"/>
      <c r="JVZ4" s="1920"/>
      <c r="JWA4" s="1920"/>
      <c r="JWB4" s="1920"/>
      <c r="JWC4" s="1920"/>
      <c r="JWD4" s="1920"/>
      <c r="JWE4" s="1920"/>
      <c r="JWF4" s="1920"/>
      <c r="JWG4" s="1920"/>
      <c r="JWH4" s="1920"/>
      <c r="JWI4" s="1920"/>
      <c r="JWJ4" s="1920"/>
      <c r="JWK4" s="1920"/>
      <c r="JWL4" s="1920"/>
      <c r="JWM4" s="1920"/>
      <c r="JWN4" s="1920"/>
      <c r="JWO4" s="1920"/>
      <c r="JWP4" s="1920"/>
      <c r="JWQ4" s="1920"/>
      <c r="JWR4" s="1920"/>
      <c r="JWS4" s="1920"/>
      <c r="JWT4" s="1920"/>
      <c r="JWU4" s="1920"/>
      <c r="JWV4" s="1920"/>
      <c r="JWW4" s="1920"/>
      <c r="JWX4" s="1920"/>
      <c r="JWY4" s="1920"/>
      <c r="JWZ4" s="1920"/>
      <c r="JXA4" s="1920"/>
      <c r="JXB4" s="1920"/>
      <c r="JXC4" s="1920"/>
      <c r="JXD4" s="1920"/>
      <c r="JXE4" s="1920"/>
      <c r="JXF4" s="1920"/>
      <c r="JXG4" s="1920"/>
      <c r="JXH4" s="1920"/>
      <c r="JXI4" s="1920"/>
      <c r="JXJ4" s="1920"/>
      <c r="JXK4" s="1920"/>
      <c r="JXL4" s="1920"/>
      <c r="JXM4" s="1920"/>
      <c r="JXN4" s="1920"/>
      <c r="JXO4" s="1920"/>
      <c r="JXP4" s="1920"/>
      <c r="JXQ4" s="1920"/>
      <c r="JXR4" s="1920"/>
      <c r="JXS4" s="1920"/>
      <c r="JXT4" s="1920"/>
      <c r="JXU4" s="1920"/>
      <c r="JXV4" s="1920"/>
      <c r="JXW4" s="1920"/>
      <c r="JXX4" s="1920"/>
      <c r="JXY4" s="1920"/>
      <c r="JXZ4" s="1920"/>
      <c r="JYA4" s="1920"/>
      <c r="JYB4" s="1920"/>
      <c r="JYC4" s="1920"/>
      <c r="JYD4" s="1920"/>
      <c r="JYE4" s="1920"/>
      <c r="JYF4" s="1920"/>
      <c r="JYG4" s="1920"/>
      <c r="JYH4" s="1920"/>
      <c r="JYI4" s="1920"/>
      <c r="JYJ4" s="1920"/>
      <c r="JYK4" s="1920"/>
      <c r="JYL4" s="1920"/>
      <c r="JYM4" s="1920"/>
      <c r="JYN4" s="1920"/>
      <c r="JYO4" s="1920"/>
      <c r="JYP4" s="1920"/>
      <c r="JYQ4" s="1920"/>
      <c r="JYR4" s="1920"/>
      <c r="JYS4" s="1920"/>
      <c r="JYT4" s="1920"/>
      <c r="JYU4" s="1920"/>
      <c r="JYV4" s="1920"/>
      <c r="JYW4" s="1920"/>
      <c r="JYX4" s="1920"/>
      <c r="JYY4" s="1920"/>
      <c r="JYZ4" s="1920"/>
      <c r="JZA4" s="1920"/>
      <c r="JZB4" s="1920"/>
      <c r="JZC4" s="1920"/>
      <c r="JZD4" s="1920"/>
      <c r="JZE4" s="1920"/>
      <c r="JZF4" s="1920"/>
      <c r="JZG4" s="1920"/>
      <c r="JZH4" s="1920"/>
      <c r="JZI4" s="1920"/>
      <c r="JZJ4" s="1920"/>
      <c r="JZK4" s="1920"/>
      <c r="JZL4" s="1920"/>
      <c r="JZM4" s="1920"/>
      <c r="JZN4" s="1920"/>
      <c r="JZO4" s="1920"/>
      <c r="JZP4" s="1920"/>
      <c r="JZQ4" s="1920"/>
      <c r="JZR4" s="1920"/>
      <c r="JZS4" s="1920"/>
      <c r="JZT4" s="1920"/>
      <c r="JZU4" s="1920"/>
      <c r="JZV4" s="1920"/>
      <c r="JZW4" s="1920"/>
      <c r="JZX4" s="1920"/>
      <c r="JZY4" s="1920"/>
      <c r="JZZ4" s="1920"/>
      <c r="KAA4" s="1920"/>
      <c r="KAB4" s="1920"/>
      <c r="KAC4" s="1920"/>
      <c r="KAD4" s="1920"/>
      <c r="KAE4" s="1920"/>
      <c r="KAF4" s="1920"/>
      <c r="KAG4" s="1920"/>
      <c r="KAH4" s="1920"/>
      <c r="KAI4" s="1920"/>
      <c r="KAJ4" s="1920"/>
      <c r="KAK4" s="1920"/>
      <c r="KAL4" s="1920"/>
      <c r="KAM4" s="1920"/>
      <c r="KAN4" s="1920"/>
      <c r="KAO4" s="1920"/>
      <c r="KAP4" s="1920"/>
      <c r="KAQ4" s="1920"/>
      <c r="KAR4" s="1920"/>
      <c r="KAS4" s="1920"/>
      <c r="KAT4" s="1920"/>
      <c r="KAU4" s="1920"/>
      <c r="KAV4" s="1920"/>
      <c r="KAW4" s="1920"/>
      <c r="KAX4" s="1920"/>
      <c r="KAY4" s="1920"/>
      <c r="KAZ4" s="1920"/>
      <c r="KBA4" s="1920"/>
      <c r="KBB4" s="1920"/>
      <c r="KBC4" s="1920"/>
      <c r="KBD4" s="1920"/>
      <c r="KBE4" s="1920"/>
      <c r="KBF4" s="1920"/>
      <c r="KBG4" s="1920"/>
      <c r="KBH4" s="1920"/>
      <c r="KBI4" s="1920"/>
      <c r="KBJ4" s="1920"/>
      <c r="KBK4" s="1920"/>
      <c r="KBL4" s="1920"/>
      <c r="KBM4" s="1920"/>
      <c r="KBN4" s="1920"/>
      <c r="KBO4" s="1920"/>
      <c r="KBP4" s="1920"/>
      <c r="KBQ4" s="1920"/>
      <c r="KBR4" s="1920"/>
      <c r="KBS4" s="1920"/>
      <c r="KBT4" s="1920"/>
      <c r="KBU4" s="1920"/>
      <c r="KBV4" s="1920"/>
      <c r="KBW4" s="1920"/>
      <c r="KBX4" s="1920"/>
      <c r="KBY4" s="1920"/>
      <c r="KBZ4" s="1920"/>
      <c r="KCA4" s="1920"/>
      <c r="KCB4" s="1920"/>
      <c r="KCC4" s="1920"/>
      <c r="KCD4" s="1920"/>
      <c r="KCE4" s="1920"/>
      <c r="KCF4" s="1920"/>
      <c r="KCG4" s="1920"/>
      <c r="KCH4" s="1920"/>
      <c r="KCI4" s="1920"/>
      <c r="KCJ4" s="1920"/>
      <c r="KCK4" s="1920"/>
      <c r="KCL4" s="1920"/>
      <c r="KCM4" s="1920"/>
      <c r="KCN4" s="1920"/>
      <c r="KCO4" s="1920"/>
      <c r="KCP4" s="1920"/>
      <c r="KCQ4" s="1920"/>
      <c r="KCR4" s="1920"/>
      <c r="KCS4" s="1920"/>
      <c r="KCT4" s="1920"/>
      <c r="KCU4" s="1920"/>
      <c r="KCV4" s="1920"/>
      <c r="KCW4" s="1920"/>
      <c r="KCX4" s="1920"/>
      <c r="KCY4" s="1920"/>
      <c r="KCZ4" s="1920"/>
      <c r="KDA4" s="1920"/>
      <c r="KDB4" s="1920"/>
      <c r="KDC4" s="1920"/>
      <c r="KDD4" s="1920"/>
      <c r="KDE4" s="1920"/>
      <c r="KDF4" s="1920"/>
      <c r="KDG4" s="1920"/>
      <c r="KDH4" s="1920"/>
      <c r="KDI4" s="1920"/>
      <c r="KDJ4" s="1920"/>
      <c r="KDK4" s="1920"/>
      <c r="KDL4" s="1920"/>
      <c r="KDM4" s="1920"/>
      <c r="KDN4" s="1920"/>
      <c r="KDO4" s="1920"/>
      <c r="KDP4" s="1920"/>
      <c r="KDQ4" s="1920"/>
      <c r="KDR4" s="1920"/>
      <c r="KDS4" s="1920"/>
      <c r="KDT4" s="1920"/>
      <c r="KDU4" s="1920"/>
      <c r="KDV4" s="1920"/>
      <c r="KDW4" s="1920"/>
      <c r="KDX4" s="1920"/>
      <c r="KDY4" s="1920"/>
      <c r="KDZ4" s="1920"/>
      <c r="KEA4" s="1920"/>
      <c r="KEB4" s="1920"/>
      <c r="KEC4" s="1920"/>
      <c r="KED4" s="1920"/>
      <c r="KEE4" s="1920"/>
      <c r="KEF4" s="1920"/>
      <c r="KEG4" s="1920"/>
      <c r="KEH4" s="1920"/>
      <c r="KEI4" s="1920"/>
      <c r="KEJ4" s="1920"/>
      <c r="KEK4" s="1920"/>
      <c r="KEL4" s="1920"/>
      <c r="KEM4" s="1920"/>
      <c r="KEN4" s="1920"/>
      <c r="KEO4" s="1920"/>
      <c r="KEP4" s="1920"/>
      <c r="KEQ4" s="1920"/>
      <c r="KER4" s="1920"/>
      <c r="KES4" s="1920"/>
      <c r="KET4" s="1920"/>
      <c r="KEU4" s="1920"/>
      <c r="KEV4" s="1920"/>
      <c r="KEW4" s="1920"/>
      <c r="KEX4" s="1920"/>
      <c r="KEY4" s="1920"/>
      <c r="KEZ4" s="1920"/>
      <c r="KFA4" s="1920"/>
      <c r="KFB4" s="1920"/>
      <c r="KFC4" s="1920"/>
      <c r="KFD4" s="1920"/>
      <c r="KFE4" s="1920"/>
      <c r="KFF4" s="1920"/>
      <c r="KFG4" s="1920"/>
      <c r="KFH4" s="1920"/>
      <c r="KFI4" s="1920"/>
      <c r="KFJ4" s="1920"/>
      <c r="KFK4" s="1920"/>
      <c r="KFL4" s="1920"/>
      <c r="KFM4" s="1920"/>
      <c r="KFN4" s="1920"/>
      <c r="KFO4" s="1920"/>
      <c r="KFP4" s="1920"/>
      <c r="KFQ4" s="1920"/>
      <c r="KFR4" s="1920"/>
      <c r="KFS4" s="1920"/>
      <c r="KFT4" s="1920"/>
      <c r="KFU4" s="1920"/>
      <c r="KFV4" s="1920"/>
      <c r="KFW4" s="1920"/>
      <c r="KFX4" s="1920"/>
      <c r="KFY4" s="1920"/>
      <c r="KFZ4" s="1920"/>
      <c r="KGA4" s="1920"/>
      <c r="KGB4" s="1920"/>
      <c r="KGC4" s="1920"/>
      <c r="KGD4" s="1920"/>
      <c r="KGE4" s="1920"/>
      <c r="KGF4" s="1920"/>
      <c r="KGG4" s="1920"/>
      <c r="KGH4" s="1920"/>
      <c r="KGI4" s="1920"/>
      <c r="KGJ4" s="1920"/>
      <c r="KGK4" s="1920"/>
      <c r="KGL4" s="1920"/>
      <c r="KGM4" s="1920"/>
      <c r="KGN4" s="1920"/>
      <c r="KGO4" s="1920"/>
      <c r="KGP4" s="1920"/>
      <c r="KGQ4" s="1920"/>
      <c r="KGR4" s="1920"/>
      <c r="KGS4" s="1920"/>
      <c r="KGT4" s="1920"/>
      <c r="KGU4" s="1920"/>
      <c r="KGV4" s="1920"/>
      <c r="KGW4" s="1920"/>
      <c r="KGX4" s="1920"/>
      <c r="KGY4" s="1920"/>
      <c r="KGZ4" s="1920"/>
      <c r="KHA4" s="1920"/>
      <c r="KHB4" s="1920"/>
      <c r="KHC4" s="1920"/>
      <c r="KHD4" s="1920"/>
      <c r="KHE4" s="1920"/>
      <c r="KHF4" s="1920"/>
      <c r="KHG4" s="1920"/>
      <c r="KHH4" s="1920"/>
      <c r="KHI4" s="1920"/>
      <c r="KHJ4" s="1920"/>
      <c r="KHK4" s="1920"/>
      <c r="KHL4" s="1920"/>
      <c r="KHM4" s="1920"/>
      <c r="KHN4" s="1920"/>
      <c r="KHO4" s="1920"/>
      <c r="KHP4" s="1920"/>
      <c r="KHQ4" s="1920"/>
      <c r="KHR4" s="1920"/>
      <c r="KHS4" s="1920"/>
      <c r="KHT4" s="1920"/>
      <c r="KHU4" s="1920"/>
      <c r="KHV4" s="1920"/>
      <c r="KHW4" s="1920"/>
      <c r="KHX4" s="1920"/>
      <c r="KHY4" s="1920"/>
      <c r="KHZ4" s="1920"/>
      <c r="KIA4" s="1920"/>
      <c r="KIB4" s="1920"/>
      <c r="KIC4" s="1920"/>
      <c r="KID4" s="1920"/>
      <c r="KIE4" s="1920"/>
      <c r="KIF4" s="1920"/>
      <c r="KIG4" s="1920"/>
      <c r="KIH4" s="1920"/>
      <c r="KII4" s="1920"/>
      <c r="KIJ4" s="1920"/>
      <c r="KIK4" s="1920"/>
      <c r="KIL4" s="1920"/>
      <c r="KIM4" s="1920"/>
      <c r="KIN4" s="1920"/>
      <c r="KIO4" s="1920"/>
      <c r="KIP4" s="1920"/>
      <c r="KIQ4" s="1920"/>
      <c r="KIR4" s="1920"/>
      <c r="KIS4" s="1920"/>
      <c r="KIT4" s="1920"/>
      <c r="KIU4" s="1920"/>
      <c r="KIV4" s="1920"/>
      <c r="KIW4" s="1920"/>
      <c r="KIX4" s="1920"/>
      <c r="KIY4" s="1920"/>
      <c r="KIZ4" s="1920"/>
      <c r="KJA4" s="1920"/>
      <c r="KJB4" s="1920"/>
      <c r="KJC4" s="1920"/>
      <c r="KJD4" s="1920"/>
      <c r="KJE4" s="1920"/>
      <c r="KJF4" s="1920"/>
      <c r="KJG4" s="1920"/>
      <c r="KJH4" s="1920"/>
      <c r="KJI4" s="1920"/>
      <c r="KJJ4" s="1920"/>
      <c r="KJK4" s="1920"/>
      <c r="KJL4" s="1920"/>
      <c r="KJM4" s="1920"/>
      <c r="KJN4" s="1920"/>
      <c r="KJO4" s="1920"/>
      <c r="KJP4" s="1920"/>
      <c r="KJQ4" s="1920"/>
      <c r="KJR4" s="1920"/>
      <c r="KJS4" s="1920"/>
      <c r="KJT4" s="1920"/>
      <c r="KJU4" s="1920"/>
      <c r="KJV4" s="1920"/>
      <c r="KJW4" s="1920"/>
      <c r="KJX4" s="1920"/>
      <c r="KJY4" s="1920"/>
      <c r="KJZ4" s="1920"/>
      <c r="KKA4" s="1920"/>
      <c r="KKB4" s="1920"/>
      <c r="KKC4" s="1920"/>
      <c r="KKD4" s="1920"/>
      <c r="KKE4" s="1920"/>
      <c r="KKF4" s="1920"/>
      <c r="KKG4" s="1920"/>
      <c r="KKH4" s="1920"/>
      <c r="KKI4" s="1920"/>
      <c r="KKJ4" s="1920"/>
      <c r="KKK4" s="1920"/>
      <c r="KKL4" s="1920"/>
      <c r="KKM4" s="1920"/>
      <c r="KKN4" s="1920"/>
      <c r="KKO4" s="1920"/>
      <c r="KKP4" s="1920"/>
      <c r="KKQ4" s="1920"/>
      <c r="KKR4" s="1920"/>
      <c r="KKS4" s="1920"/>
      <c r="KKT4" s="1920"/>
      <c r="KKU4" s="1920"/>
      <c r="KKV4" s="1920"/>
      <c r="KKW4" s="1920"/>
      <c r="KKX4" s="1920"/>
      <c r="KKY4" s="1920"/>
      <c r="KKZ4" s="1920"/>
      <c r="KLA4" s="1920"/>
      <c r="KLB4" s="1920"/>
      <c r="KLC4" s="1920"/>
      <c r="KLD4" s="1920"/>
      <c r="KLE4" s="1920"/>
      <c r="KLF4" s="1920"/>
      <c r="KLG4" s="1920"/>
      <c r="KLH4" s="1920"/>
      <c r="KLI4" s="1920"/>
      <c r="KLJ4" s="1920"/>
      <c r="KLK4" s="1920"/>
      <c r="KLL4" s="1920"/>
      <c r="KLM4" s="1920"/>
      <c r="KLN4" s="1920"/>
      <c r="KLO4" s="1920"/>
      <c r="KLP4" s="1920"/>
      <c r="KLQ4" s="1920"/>
      <c r="KLR4" s="1920"/>
      <c r="KLS4" s="1920"/>
      <c r="KLT4" s="1920"/>
      <c r="KLU4" s="1920"/>
      <c r="KLV4" s="1920"/>
      <c r="KLW4" s="1920"/>
      <c r="KLX4" s="1920"/>
      <c r="KLY4" s="1920"/>
      <c r="KLZ4" s="1920"/>
      <c r="KMA4" s="1920"/>
      <c r="KMB4" s="1920"/>
      <c r="KMC4" s="1920"/>
      <c r="KMD4" s="1920"/>
      <c r="KME4" s="1920"/>
      <c r="KMF4" s="1920"/>
      <c r="KMG4" s="1920"/>
      <c r="KMH4" s="1920"/>
      <c r="KMI4" s="1920"/>
      <c r="KMJ4" s="1920"/>
      <c r="KMK4" s="1920"/>
      <c r="KML4" s="1920"/>
      <c r="KMM4" s="1920"/>
      <c r="KMN4" s="1920"/>
      <c r="KMO4" s="1920"/>
      <c r="KMP4" s="1920"/>
      <c r="KMQ4" s="1920"/>
      <c r="KMR4" s="1920"/>
      <c r="KMS4" s="1920"/>
      <c r="KMT4" s="1920"/>
      <c r="KMU4" s="1920"/>
      <c r="KMV4" s="1920"/>
      <c r="KMW4" s="1920"/>
      <c r="KMX4" s="1920"/>
      <c r="KMY4" s="1920"/>
      <c r="KMZ4" s="1920"/>
      <c r="KNA4" s="1920"/>
      <c r="KNB4" s="1920"/>
      <c r="KNC4" s="1920"/>
      <c r="KND4" s="1920"/>
      <c r="KNE4" s="1920"/>
      <c r="KNF4" s="1920"/>
      <c r="KNG4" s="1920"/>
      <c r="KNH4" s="1920"/>
      <c r="KNI4" s="1920"/>
      <c r="KNJ4" s="1920"/>
      <c r="KNK4" s="1920"/>
      <c r="KNL4" s="1920"/>
      <c r="KNM4" s="1920"/>
      <c r="KNN4" s="1920"/>
      <c r="KNO4" s="1920"/>
      <c r="KNP4" s="1920"/>
      <c r="KNQ4" s="1920"/>
      <c r="KNR4" s="1920"/>
      <c r="KNS4" s="1920"/>
      <c r="KNT4" s="1920"/>
      <c r="KNU4" s="1920"/>
      <c r="KNV4" s="1920"/>
      <c r="KNW4" s="1920"/>
      <c r="KNX4" s="1920"/>
      <c r="KNY4" s="1920"/>
      <c r="KNZ4" s="1920"/>
      <c r="KOA4" s="1920"/>
      <c r="KOB4" s="1920"/>
      <c r="KOC4" s="1920"/>
      <c r="KOD4" s="1920"/>
      <c r="KOE4" s="1920"/>
      <c r="KOF4" s="1920"/>
      <c r="KOG4" s="1920"/>
      <c r="KOH4" s="1920"/>
      <c r="KOI4" s="1920"/>
      <c r="KOJ4" s="1920"/>
      <c r="KOK4" s="1920"/>
      <c r="KOL4" s="1920"/>
      <c r="KOM4" s="1920"/>
      <c r="KON4" s="1920"/>
      <c r="KOO4" s="1920"/>
      <c r="KOP4" s="1920"/>
      <c r="KOQ4" s="1920"/>
      <c r="KOR4" s="1920"/>
      <c r="KOS4" s="1920"/>
      <c r="KOT4" s="1920"/>
      <c r="KOU4" s="1920"/>
      <c r="KOV4" s="1920"/>
      <c r="KOW4" s="1920"/>
      <c r="KOX4" s="1920"/>
      <c r="KOY4" s="1920"/>
      <c r="KOZ4" s="1920"/>
      <c r="KPA4" s="1920"/>
      <c r="KPB4" s="1920"/>
      <c r="KPC4" s="1920"/>
      <c r="KPD4" s="1920"/>
      <c r="KPE4" s="1920"/>
      <c r="KPF4" s="1920"/>
      <c r="KPG4" s="1920"/>
      <c r="KPH4" s="1920"/>
      <c r="KPI4" s="1920"/>
      <c r="KPJ4" s="1920"/>
      <c r="KPK4" s="1920"/>
      <c r="KPL4" s="1920"/>
      <c r="KPM4" s="1920"/>
      <c r="KPN4" s="1920"/>
      <c r="KPO4" s="1920"/>
      <c r="KPP4" s="1920"/>
      <c r="KPQ4" s="1920"/>
      <c r="KPR4" s="1920"/>
      <c r="KPS4" s="1920"/>
      <c r="KPT4" s="1920"/>
      <c r="KPU4" s="1920"/>
      <c r="KPV4" s="1920"/>
      <c r="KPW4" s="1920"/>
      <c r="KPX4" s="1920"/>
      <c r="KPY4" s="1920"/>
      <c r="KPZ4" s="1920"/>
      <c r="KQA4" s="1920"/>
      <c r="KQB4" s="1920"/>
      <c r="KQC4" s="1920"/>
      <c r="KQD4" s="1920"/>
      <c r="KQE4" s="1920"/>
      <c r="KQF4" s="1920"/>
      <c r="KQG4" s="1920"/>
      <c r="KQH4" s="1920"/>
      <c r="KQI4" s="1920"/>
      <c r="KQJ4" s="1920"/>
      <c r="KQK4" s="1920"/>
      <c r="KQL4" s="1920"/>
      <c r="KQM4" s="1920"/>
      <c r="KQN4" s="1920"/>
      <c r="KQO4" s="1920"/>
      <c r="KQP4" s="1920"/>
      <c r="KQQ4" s="1920"/>
      <c r="KQR4" s="1920"/>
      <c r="KQS4" s="1920"/>
      <c r="KQT4" s="1920"/>
      <c r="KQU4" s="1920"/>
      <c r="KQV4" s="1920"/>
      <c r="KQW4" s="1920"/>
      <c r="KQX4" s="1920"/>
      <c r="KQY4" s="1920"/>
      <c r="KQZ4" s="1920"/>
      <c r="KRA4" s="1920"/>
      <c r="KRB4" s="1920"/>
      <c r="KRC4" s="1920"/>
      <c r="KRD4" s="1920"/>
      <c r="KRE4" s="1920"/>
      <c r="KRF4" s="1920"/>
      <c r="KRG4" s="1920"/>
      <c r="KRH4" s="1920"/>
      <c r="KRI4" s="1920"/>
      <c r="KRJ4" s="1920"/>
      <c r="KRK4" s="1920"/>
      <c r="KRL4" s="1920"/>
      <c r="KRM4" s="1920"/>
      <c r="KRN4" s="1920"/>
      <c r="KRO4" s="1920"/>
      <c r="KRP4" s="1920"/>
      <c r="KRQ4" s="1920"/>
      <c r="KRR4" s="1920"/>
      <c r="KRS4" s="1920"/>
      <c r="KRT4" s="1920"/>
      <c r="KRU4" s="1920"/>
      <c r="KRV4" s="1920"/>
      <c r="KRW4" s="1920"/>
      <c r="KRX4" s="1920"/>
      <c r="KRY4" s="1920"/>
      <c r="KRZ4" s="1920"/>
      <c r="KSA4" s="1920"/>
      <c r="KSB4" s="1920"/>
      <c r="KSC4" s="1920"/>
      <c r="KSD4" s="1920"/>
      <c r="KSE4" s="1920"/>
      <c r="KSF4" s="1920"/>
      <c r="KSG4" s="1920"/>
      <c r="KSH4" s="1920"/>
      <c r="KSI4" s="1920"/>
      <c r="KSJ4" s="1920"/>
      <c r="KSK4" s="1920"/>
      <c r="KSL4" s="1920"/>
      <c r="KSM4" s="1920"/>
      <c r="KSN4" s="1920"/>
      <c r="KSO4" s="1920"/>
      <c r="KSP4" s="1920"/>
      <c r="KSQ4" s="1920"/>
      <c r="KSR4" s="1920"/>
      <c r="KSS4" s="1920"/>
      <c r="KST4" s="1920"/>
      <c r="KSU4" s="1920"/>
      <c r="KSV4" s="1920"/>
      <c r="KSW4" s="1920"/>
      <c r="KSX4" s="1920"/>
      <c r="KSY4" s="1920"/>
      <c r="KSZ4" s="1920"/>
      <c r="KTA4" s="1920"/>
      <c r="KTB4" s="1920"/>
      <c r="KTC4" s="1920"/>
      <c r="KTD4" s="1920"/>
      <c r="KTE4" s="1920"/>
      <c r="KTF4" s="1920"/>
      <c r="KTG4" s="1920"/>
      <c r="KTH4" s="1920"/>
      <c r="KTI4" s="1920"/>
      <c r="KTJ4" s="1920"/>
      <c r="KTK4" s="1920"/>
      <c r="KTL4" s="1920"/>
      <c r="KTM4" s="1920"/>
      <c r="KTN4" s="1920"/>
      <c r="KTO4" s="1920"/>
      <c r="KTP4" s="1920"/>
      <c r="KTQ4" s="1920"/>
      <c r="KTR4" s="1920"/>
      <c r="KTS4" s="1920"/>
      <c r="KTT4" s="1920"/>
      <c r="KTU4" s="1920"/>
      <c r="KTV4" s="1920"/>
      <c r="KTW4" s="1920"/>
      <c r="KTX4" s="1920"/>
      <c r="KTY4" s="1920"/>
      <c r="KTZ4" s="1920"/>
      <c r="KUA4" s="1920"/>
      <c r="KUB4" s="1920"/>
      <c r="KUC4" s="1920"/>
      <c r="KUD4" s="1920"/>
      <c r="KUE4" s="1920"/>
      <c r="KUF4" s="1920"/>
      <c r="KUG4" s="1920"/>
      <c r="KUH4" s="1920"/>
      <c r="KUI4" s="1920"/>
      <c r="KUJ4" s="1920"/>
      <c r="KUK4" s="1920"/>
      <c r="KUL4" s="1920"/>
      <c r="KUM4" s="1920"/>
      <c r="KUN4" s="1920"/>
      <c r="KUO4" s="1920"/>
      <c r="KUP4" s="1920"/>
      <c r="KUQ4" s="1920"/>
      <c r="KUR4" s="1920"/>
      <c r="KUS4" s="1920"/>
      <c r="KUT4" s="1920"/>
      <c r="KUU4" s="1920"/>
      <c r="KUV4" s="1920"/>
      <c r="KUW4" s="1920"/>
      <c r="KUX4" s="1920"/>
      <c r="KUY4" s="1920"/>
      <c r="KUZ4" s="1920"/>
      <c r="KVA4" s="1920"/>
      <c r="KVB4" s="1920"/>
      <c r="KVC4" s="1920"/>
      <c r="KVD4" s="1920"/>
      <c r="KVE4" s="1920"/>
      <c r="KVF4" s="1920"/>
      <c r="KVG4" s="1920"/>
      <c r="KVH4" s="1920"/>
      <c r="KVI4" s="1920"/>
      <c r="KVJ4" s="1920"/>
      <c r="KVK4" s="1920"/>
      <c r="KVL4" s="1920"/>
      <c r="KVM4" s="1920"/>
      <c r="KVN4" s="1920"/>
      <c r="KVO4" s="1920"/>
      <c r="KVP4" s="1920"/>
      <c r="KVQ4" s="1920"/>
      <c r="KVR4" s="1920"/>
      <c r="KVS4" s="1920"/>
      <c r="KVT4" s="1920"/>
      <c r="KVU4" s="1920"/>
      <c r="KVV4" s="1920"/>
      <c r="KVW4" s="1920"/>
      <c r="KVX4" s="1920"/>
      <c r="KVY4" s="1920"/>
      <c r="KVZ4" s="1920"/>
      <c r="KWA4" s="1920"/>
      <c r="KWB4" s="1920"/>
      <c r="KWC4" s="1920"/>
      <c r="KWD4" s="1920"/>
      <c r="KWE4" s="1920"/>
      <c r="KWF4" s="1920"/>
      <c r="KWG4" s="1920"/>
      <c r="KWH4" s="1920"/>
      <c r="KWI4" s="1920"/>
      <c r="KWJ4" s="1920"/>
      <c r="KWK4" s="1920"/>
      <c r="KWL4" s="1920"/>
      <c r="KWM4" s="1920"/>
      <c r="KWN4" s="1920"/>
      <c r="KWO4" s="1920"/>
      <c r="KWP4" s="1920"/>
      <c r="KWQ4" s="1920"/>
      <c r="KWR4" s="1920"/>
      <c r="KWS4" s="1920"/>
      <c r="KWT4" s="1920"/>
      <c r="KWU4" s="1920"/>
      <c r="KWV4" s="1920"/>
      <c r="KWW4" s="1920"/>
      <c r="KWX4" s="1920"/>
      <c r="KWY4" s="1920"/>
      <c r="KWZ4" s="1920"/>
      <c r="KXA4" s="1920"/>
      <c r="KXB4" s="1920"/>
      <c r="KXC4" s="1920"/>
      <c r="KXD4" s="1920"/>
      <c r="KXE4" s="1920"/>
      <c r="KXF4" s="1920"/>
      <c r="KXG4" s="1920"/>
      <c r="KXH4" s="1920"/>
      <c r="KXI4" s="1920"/>
      <c r="KXJ4" s="1920"/>
      <c r="KXK4" s="1920"/>
      <c r="KXL4" s="1920"/>
      <c r="KXM4" s="1920"/>
      <c r="KXN4" s="1920"/>
      <c r="KXO4" s="1920"/>
      <c r="KXP4" s="1920"/>
      <c r="KXQ4" s="1920"/>
      <c r="KXR4" s="1920"/>
      <c r="KXS4" s="1920"/>
      <c r="KXT4" s="1920"/>
      <c r="KXU4" s="1920"/>
      <c r="KXV4" s="1920"/>
      <c r="KXW4" s="1920"/>
      <c r="KXX4" s="1920"/>
      <c r="KXY4" s="1920"/>
      <c r="KXZ4" s="1920"/>
      <c r="KYA4" s="1920"/>
      <c r="KYB4" s="1920"/>
      <c r="KYC4" s="1920"/>
      <c r="KYD4" s="1920"/>
      <c r="KYE4" s="1920"/>
      <c r="KYF4" s="1920"/>
      <c r="KYG4" s="1920"/>
      <c r="KYH4" s="1920"/>
      <c r="KYI4" s="1920"/>
      <c r="KYJ4" s="1920"/>
      <c r="KYK4" s="1920"/>
      <c r="KYL4" s="1920"/>
      <c r="KYM4" s="1920"/>
      <c r="KYN4" s="1920"/>
      <c r="KYO4" s="1920"/>
      <c r="KYP4" s="1920"/>
      <c r="KYQ4" s="1920"/>
      <c r="KYR4" s="1920"/>
      <c r="KYS4" s="1920"/>
      <c r="KYT4" s="1920"/>
      <c r="KYU4" s="1920"/>
      <c r="KYV4" s="1920"/>
      <c r="KYW4" s="1920"/>
      <c r="KYX4" s="1920"/>
      <c r="KYY4" s="1920"/>
      <c r="KYZ4" s="1920"/>
      <c r="KZA4" s="1920"/>
      <c r="KZB4" s="1920"/>
      <c r="KZC4" s="1920"/>
      <c r="KZD4" s="1920"/>
      <c r="KZE4" s="1920"/>
      <c r="KZF4" s="1920"/>
      <c r="KZG4" s="1920"/>
      <c r="KZH4" s="1920"/>
      <c r="KZI4" s="1920"/>
      <c r="KZJ4" s="1920"/>
      <c r="KZK4" s="1920"/>
      <c r="KZL4" s="1920"/>
      <c r="KZM4" s="1920"/>
      <c r="KZN4" s="1920"/>
      <c r="KZO4" s="1920"/>
      <c r="KZP4" s="1920"/>
      <c r="KZQ4" s="1920"/>
      <c r="KZR4" s="1920"/>
      <c r="KZS4" s="1920"/>
      <c r="KZT4" s="1920"/>
      <c r="KZU4" s="1920"/>
      <c r="KZV4" s="1920"/>
      <c r="KZW4" s="1920"/>
      <c r="KZX4" s="1920"/>
      <c r="KZY4" s="1920"/>
      <c r="KZZ4" s="1920"/>
      <c r="LAA4" s="1920"/>
      <c r="LAB4" s="1920"/>
      <c r="LAC4" s="1920"/>
      <c r="LAD4" s="1920"/>
      <c r="LAE4" s="1920"/>
      <c r="LAF4" s="1920"/>
      <c r="LAG4" s="1920"/>
      <c r="LAH4" s="1920"/>
      <c r="LAI4" s="1920"/>
      <c r="LAJ4" s="1920"/>
      <c r="LAK4" s="1920"/>
      <c r="LAL4" s="1920"/>
      <c r="LAM4" s="1920"/>
      <c r="LAN4" s="1920"/>
      <c r="LAO4" s="1920"/>
      <c r="LAP4" s="1920"/>
      <c r="LAQ4" s="1920"/>
      <c r="LAR4" s="1920"/>
      <c r="LAS4" s="1920"/>
      <c r="LAT4" s="1920"/>
      <c r="LAU4" s="1920"/>
      <c r="LAV4" s="1920"/>
      <c r="LAW4" s="1920"/>
      <c r="LAX4" s="1920"/>
      <c r="LAY4" s="1920"/>
      <c r="LAZ4" s="1920"/>
      <c r="LBA4" s="1920"/>
      <c r="LBB4" s="1920"/>
      <c r="LBC4" s="1920"/>
      <c r="LBD4" s="1920"/>
      <c r="LBE4" s="1920"/>
      <c r="LBF4" s="1920"/>
      <c r="LBG4" s="1920"/>
      <c r="LBH4" s="1920"/>
      <c r="LBI4" s="1920"/>
      <c r="LBJ4" s="1920"/>
      <c r="LBK4" s="1920"/>
      <c r="LBL4" s="1920"/>
      <c r="LBM4" s="1920"/>
      <c r="LBN4" s="1920"/>
      <c r="LBO4" s="1920"/>
      <c r="LBP4" s="1920"/>
      <c r="LBQ4" s="1920"/>
      <c r="LBR4" s="1920"/>
      <c r="LBS4" s="1920"/>
      <c r="LBT4" s="1920"/>
      <c r="LBU4" s="1920"/>
      <c r="LBV4" s="1920"/>
      <c r="LBW4" s="1920"/>
      <c r="LBX4" s="1920"/>
      <c r="LBY4" s="1920"/>
      <c r="LBZ4" s="1920"/>
      <c r="LCA4" s="1920"/>
      <c r="LCB4" s="1920"/>
      <c r="LCC4" s="1920"/>
      <c r="LCD4" s="1920"/>
      <c r="LCE4" s="1920"/>
      <c r="LCF4" s="1920"/>
      <c r="LCG4" s="1920"/>
      <c r="LCH4" s="1920"/>
      <c r="LCI4" s="1920"/>
      <c r="LCJ4" s="1920"/>
      <c r="LCK4" s="1920"/>
      <c r="LCL4" s="1920"/>
      <c r="LCM4" s="1920"/>
      <c r="LCN4" s="1920"/>
      <c r="LCO4" s="1920"/>
      <c r="LCP4" s="1920"/>
      <c r="LCQ4" s="1920"/>
      <c r="LCR4" s="1920"/>
      <c r="LCS4" s="1920"/>
      <c r="LCT4" s="1920"/>
      <c r="LCU4" s="1920"/>
      <c r="LCV4" s="1920"/>
      <c r="LCW4" s="1920"/>
      <c r="LCX4" s="1920"/>
      <c r="LCY4" s="1920"/>
      <c r="LCZ4" s="1920"/>
      <c r="LDA4" s="1920"/>
      <c r="LDB4" s="1920"/>
      <c r="LDC4" s="1920"/>
      <c r="LDD4" s="1920"/>
      <c r="LDE4" s="1920"/>
      <c r="LDF4" s="1920"/>
      <c r="LDG4" s="1920"/>
      <c r="LDH4" s="1920"/>
      <c r="LDI4" s="1920"/>
      <c r="LDJ4" s="1920"/>
      <c r="LDK4" s="1920"/>
      <c r="LDL4" s="1920"/>
      <c r="LDM4" s="1920"/>
      <c r="LDN4" s="1920"/>
      <c r="LDO4" s="1920"/>
      <c r="LDP4" s="1920"/>
      <c r="LDQ4" s="1920"/>
      <c r="LDR4" s="1920"/>
      <c r="LDS4" s="1920"/>
      <c r="LDT4" s="1920"/>
      <c r="LDU4" s="1920"/>
      <c r="LDV4" s="1920"/>
      <c r="LDW4" s="1920"/>
      <c r="LDX4" s="1920"/>
      <c r="LDY4" s="1920"/>
      <c r="LDZ4" s="1920"/>
      <c r="LEA4" s="1920"/>
      <c r="LEB4" s="1920"/>
      <c r="LEC4" s="1920"/>
      <c r="LED4" s="1920"/>
      <c r="LEE4" s="1920"/>
      <c r="LEF4" s="1920"/>
      <c r="LEG4" s="1920"/>
      <c r="LEH4" s="1920"/>
      <c r="LEI4" s="1920"/>
      <c r="LEJ4" s="1920"/>
      <c r="LEK4" s="1920"/>
      <c r="LEL4" s="1920"/>
      <c r="LEM4" s="1920"/>
      <c r="LEN4" s="1920"/>
      <c r="LEO4" s="1920"/>
      <c r="LEP4" s="1920"/>
      <c r="LEQ4" s="1920"/>
      <c r="LER4" s="1920"/>
      <c r="LES4" s="1920"/>
      <c r="LET4" s="1920"/>
      <c r="LEU4" s="1920"/>
      <c r="LEV4" s="1920"/>
      <c r="LEW4" s="1920"/>
      <c r="LEX4" s="1920"/>
      <c r="LEY4" s="1920"/>
      <c r="LEZ4" s="1920"/>
      <c r="LFA4" s="1920"/>
      <c r="LFB4" s="1920"/>
      <c r="LFC4" s="1920"/>
      <c r="LFD4" s="1920"/>
      <c r="LFE4" s="1920"/>
      <c r="LFF4" s="1920"/>
      <c r="LFG4" s="1920"/>
      <c r="LFH4" s="1920"/>
      <c r="LFI4" s="1920"/>
      <c r="LFJ4" s="1920"/>
      <c r="LFK4" s="1920"/>
      <c r="LFL4" s="1920"/>
      <c r="LFM4" s="1920"/>
      <c r="LFN4" s="1920"/>
      <c r="LFO4" s="1920"/>
      <c r="LFP4" s="1920"/>
      <c r="LFQ4" s="1920"/>
      <c r="LFR4" s="1920"/>
      <c r="LFS4" s="1920"/>
      <c r="LFT4" s="1920"/>
      <c r="LFU4" s="1920"/>
      <c r="LFV4" s="1920"/>
      <c r="LFW4" s="1920"/>
      <c r="LFX4" s="1920"/>
      <c r="LFY4" s="1920"/>
      <c r="LFZ4" s="1920"/>
      <c r="LGA4" s="1920"/>
      <c r="LGB4" s="1920"/>
      <c r="LGC4" s="1920"/>
      <c r="LGD4" s="1920"/>
      <c r="LGE4" s="1920"/>
      <c r="LGF4" s="1920"/>
      <c r="LGG4" s="1920"/>
      <c r="LGH4" s="1920"/>
      <c r="LGI4" s="1920"/>
      <c r="LGJ4" s="1920"/>
      <c r="LGK4" s="1920"/>
      <c r="LGL4" s="1920"/>
      <c r="LGM4" s="1920"/>
      <c r="LGN4" s="1920"/>
      <c r="LGO4" s="1920"/>
      <c r="LGP4" s="1920"/>
      <c r="LGQ4" s="1920"/>
      <c r="LGR4" s="1920"/>
      <c r="LGS4" s="1920"/>
      <c r="LGT4" s="1920"/>
      <c r="LGU4" s="1920"/>
      <c r="LGV4" s="1920"/>
      <c r="LGW4" s="1920"/>
      <c r="LGX4" s="1920"/>
      <c r="LGY4" s="1920"/>
      <c r="LGZ4" s="1920"/>
      <c r="LHA4" s="1920"/>
      <c r="LHB4" s="1920"/>
      <c r="LHC4" s="1920"/>
      <c r="LHD4" s="1920"/>
      <c r="LHE4" s="1920"/>
      <c r="LHF4" s="1920"/>
      <c r="LHG4" s="1920"/>
      <c r="LHH4" s="1920"/>
      <c r="LHI4" s="1920"/>
      <c r="LHJ4" s="1920"/>
      <c r="LHK4" s="1920"/>
      <c r="LHL4" s="1920"/>
      <c r="LHM4" s="1920"/>
      <c r="LHN4" s="1920"/>
      <c r="LHO4" s="1920"/>
      <c r="LHP4" s="1920"/>
      <c r="LHQ4" s="1920"/>
      <c r="LHR4" s="1920"/>
      <c r="LHS4" s="1920"/>
      <c r="LHT4" s="1920"/>
      <c r="LHU4" s="1920"/>
      <c r="LHV4" s="1920"/>
      <c r="LHW4" s="1920"/>
      <c r="LHX4" s="1920"/>
      <c r="LHY4" s="1920"/>
      <c r="LHZ4" s="1920"/>
      <c r="LIA4" s="1920"/>
      <c r="LIB4" s="1920"/>
      <c r="LIC4" s="1920"/>
      <c r="LID4" s="1920"/>
      <c r="LIE4" s="1920"/>
      <c r="LIF4" s="1920"/>
      <c r="LIG4" s="1920"/>
      <c r="LIH4" s="1920"/>
      <c r="LII4" s="1920"/>
      <c r="LIJ4" s="1920"/>
      <c r="LIK4" s="1920"/>
      <c r="LIL4" s="1920"/>
      <c r="LIM4" s="1920"/>
      <c r="LIN4" s="1920"/>
      <c r="LIO4" s="1920"/>
      <c r="LIP4" s="1920"/>
      <c r="LIQ4" s="1920"/>
      <c r="LIR4" s="1920"/>
      <c r="LIS4" s="1920"/>
      <c r="LIT4" s="1920"/>
      <c r="LIU4" s="1920"/>
      <c r="LIV4" s="1920"/>
      <c r="LIW4" s="1920"/>
      <c r="LIX4" s="1920"/>
      <c r="LIY4" s="1920"/>
      <c r="LIZ4" s="1920"/>
      <c r="LJA4" s="1920"/>
      <c r="LJB4" s="1920"/>
      <c r="LJC4" s="1920"/>
      <c r="LJD4" s="1920"/>
      <c r="LJE4" s="1920"/>
      <c r="LJF4" s="1920"/>
      <c r="LJG4" s="1920"/>
      <c r="LJH4" s="1920"/>
      <c r="LJI4" s="1920"/>
      <c r="LJJ4" s="1920"/>
      <c r="LJK4" s="1920"/>
      <c r="LJL4" s="1920"/>
      <c r="LJM4" s="1920"/>
      <c r="LJN4" s="1920"/>
      <c r="LJO4" s="1920"/>
      <c r="LJP4" s="1920"/>
      <c r="LJQ4" s="1920"/>
      <c r="LJR4" s="1920"/>
      <c r="LJS4" s="1920"/>
      <c r="LJT4" s="1920"/>
      <c r="LJU4" s="1920"/>
      <c r="LJV4" s="1920"/>
      <c r="LJW4" s="1920"/>
      <c r="LJX4" s="1920"/>
      <c r="LJY4" s="1920"/>
      <c r="LJZ4" s="1920"/>
      <c r="LKA4" s="1920"/>
      <c r="LKB4" s="1920"/>
      <c r="LKC4" s="1920"/>
      <c r="LKD4" s="1920"/>
      <c r="LKE4" s="1920"/>
      <c r="LKF4" s="1920"/>
      <c r="LKG4" s="1920"/>
      <c r="LKH4" s="1920"/>
      <c r="LKI4" s="1920"/>
      <c r="LKJ4" s="1920"/>
      <c r="LKK4" s="1920"/>
      <c r="LKL4" s="1920"/>
      <c r="LKM4" s="1920"/>
      <c r="LKN4" s="1920"/>
      <c r="LKO4" s="1920"/>
      <c r="LKP4" s="1920"/>
      <c r="LKQ4" s="1920"/>
      <c r="LKR4" s="1920"/>
      <c r="LKS4" s="1920"/>
      <c r="LKT4" s="1920"/>
      <c r="LKU4" s="1920"/>
      <c r="LKV4" s="1920"/>
      <c r="LKW4" s="1920"/>
      <c r="LKX4" s="1920"/>
      <c r="LKY4" s="1920"/>
      <c r="LKZ4" s="1920"/>
      <c r="LLA4" s="1920"/>
      <c r="LLB4" s="1920"/>
      <c r="LLC4" s="1920"/>
      <c r="LLD4" s="1920"/>
      <c r="LLE4" s="1920"/>
      <c r="LLF4" s="1920"/>
      <c r="LLG4" s="1920"/>
      <c r="LLH4" s="1920"/>
      <c r="LLI4" s="1920"/>
      <c r="LLJ4" s="1920"/>
      <c r="LLK4" s="1920"/>
      <c r="LLL4" s="1920"/>
      <c r="LLM4" s="1920"/>
      <c r="LLN4" s="1920"/>
      <c r="LLO4" s="1920"/>
      <c r="LLP4" s="1920"/>
      <c r="LLQ4" s="1920"/>
      <c r="LLR4" s="1920"/>
      <c r="LLS4" s="1920"/>
      <c r="LLT4" s="1920"/>
      <c r="LLU4" s="1920"/>
      <c r="LLV4" s="1920"/>
      <c r="LLW4" s="1920"/>
      <c r="LLX4" s="1920"/>
      <c r="LLY4" s="1920"/>
      <c r="LLZ4" s="1920"/>
      <c r="LMA4" s="1920"/>
      <c r="LMB4" s="1920"/>
      <c r="LMC4" s="1920"/>
      <c r="LMD4" s="1920"/>
      <c r="LME4" s="1920"/>
      <c r="LMF4" s="1920"/>
      <c r="LMG4" s="1920"/>
      <c r="LMH4" s="1920"/>
      <c r="LMI4" s="1920"/>
      <c r="LMJ4" s="1920"/>
      <c r="LMK4" s="1920"/>
      <c r="LML4" s="1920"/>
      <c r="LMM4" s="1920"/>
      <c r="LMN4" s="1920"/>
      <c r="LMO4" s="1920"/>
      <c r="LMP4" s="1920"/>
      <c r="LMQ4" s="1920"/>
      <c r="LMR4" s="1920"/>
      <c r="LMS4" s="1920"/>
      <c r="LMT4" s="1920"/>
      <c r="LMU4" s="1920"/>
      <c r="LMV4" s="1920"/>
      <c r="LMW4" s="1920"/>
      <c r="LMX4" s="1920"/>
      <c r="LMY4" s="1920"/>
      <c r="LMZ4" s="1920"/>
      <c r="LNA4" s="1920"/>
      <c r="LNB4" s="1920"/>
      <c r="LNC4" s="1920"/>
      <c r="LND4" s="1920"/>
      <c r="LNE4" s="1920"/>
      <c r="LNF4" s="1920"/>
      <c r="LNG4" s="1920"/>
      <c r="LNH4" s="1920"/>
      <c r="LNI4" s="1920"/>
      <c r="LNJ4" s="1920"/>
      <c r="LNK4" s="1920"/>
      <c r="LNL4" s="1920"/>
      <c r="LNM4" s="1920"/>
      <c r="LNN4" s="1920"/>
      <c r="LNO4" s="1920"/>
      <c r="LNP4" s="1920"/>
      <c r="LNQ4" s="1920"/>
      <c r="LNR4" s="1920"/>
      <c r="LNS4" s="1920"/>
      <c r="LNT4" s="1920"/>
      <c r="LNU4" s="1920"/>
      <c r="LNV4" s="1920"/>
      <c r="LNW4" s="1920"/>
      <c r="LNX4" s="1920"/>
      <c r="LNY4" s="1920"/>
      <c r="LNZ4" s="1920"/>
      <c r="LOA4" s="1920"/>
      <c r="LOB4" s="1920"/>
      <c r="LOC4" s="1920"/>
      <c r="LOD4" s="1920"/>
      <c r="LOE4" s="1920"/>
      <c r="LOF4" s="1920"/>
      <c r="LOG4" s="1920"/>
      <c r="LOH4" s="1920"/>
      <c r="LOI4" s="1920"/>
      <c r="LOJ4" s="1920"/>
      <c r="LOK4" s="1920"/>
      <c r="LOL4" s="1920"/>
      <c r="LOM4" s="1920"/>
      <c r="LON4" s="1920"/>
      <c r="LOO4" s="1920"/>
      <c r="LOP4" s="1920"/>
      <c r="LOQ4" s="1920"/>
      <c r="LOR4" s="1920"/>
      <c r="LOS4" s="1920"/>
      <c r="LOT4" s="1920"/>
      <c r="LOU4" s="1920"/>
      <c r="LOV4" s="1920"/>
      <c r="LOW4" s="1920"/>
      <c r="LOX4" s="1920"/>
      <c r="LOY4" s="1920"/>
      <c r="LOZ4" s="1920"/>
      <c r="LPA4" s="1920"/>
      <c r="LPB4" s="1920"/>
      <c r="LPC4" s="1920"/>
      <c r="LPD4" s="1920"/>
      <c r="LPE4" s="1920"/>
      <c r="LPF4" s="1920"/>
      <c r="LPG4" s="1920"/>
      <c r="LPH4" s="1920"/>
      <c r="LPI4" s="1920"/>
      <c r="LPJ4" s="1920"/>
      <c r="LPK4" s="1920"/>
      <c r="LPL4" s="1920"/>
      <c r="LPM4" s="1920"/>
      <c r="LPN4" s="1920"/>
      <c r="LPO4" s="1920"/>
      <c r="LPP4" s="1920"/>
      <c r="LPQ4" s="1920"/>
      <c r="LPR4" s="1920"/>
      <c r="LPS4" s="1920"/>
      <c r="LPT4" s="1920"/>
      <c r="LPU4" s="1920"/>
      <c r="LPV4" s="1920"/>
      <c r="LPW4" s="1920"/>
      <c r="LPX4" s="1920"/>
      <c r="LPY4" s="1920"/>
      <c r="LPZ4" s="1920"/>
      <c r="LQA4" s="1920"/>
      <c r="LQB4" s="1920"/>
      <c r="LQC4" s="1920"/>
      <c r="LQD4" s="1920"/>
      <c r="LQE4" s="1920"/>
      <c r="LQF4" s="1920"/>
      <c r="LQG4" s="1920"/>
      <c r="LQH4" s="1920"/>
      <c r="LQI4" s="1920"/>
      <c r="LQJ4" s="1920"/>
      <c r="LQK4" s="1920"/>
      <c r="LQL4" s="1920"/>
      <c r="LQM4" s="1920"/>
      <c r="LQN4" s="1920"/>
      <c r="LQO4" s="1920"/>
      <c r="LQP4" s="1920"/>
      <c r="LQQ4" s="1920"/>
      <c r="LQR4" s="1920"/>
      <c r="LQS4" s="1920"/>
      <c r="LQT4" s="1920"/>
      <c r="LQU4" s="1920"/>
      <c r="LQV4" s="1920"/>
      <c r="LQW4" s="1920"/>
      <c r="LQX4" s="1920"/>
      <c r="LQY4" s="1920"/>
      <c r="LQZ4" s="1920"/>
      <c r="LRA4" s="1920"/>
      <c r="LRB4" s="1920"/>
      <c r="LRC4" s="1920"/>
      <c r="LRD4" s="1920"/>
      <c r="LRE4" s="1920"/>
      <c r="LRF4" s="1920"/>
      <c r="LRG4" s="1920"/>
      <c r="LRH4" s="1920"/>
      <c r="LRI4" s="1920"/>
      <c r="LRJ4" s="1920"/>
      <c r="LRK4" s="1920"/>
      <c r="LRL4" s="1920"/>
      <c r="LRM4" s="1920"/>
      <c r="LRN4" s="1920"/>
      <c r="LRO4" s="1920"/>
      <c r="LRP4" s="1920"/>
      <c r="LRQ4" s="1920"/>
      <c r="LRR4" s="1920"/>
      <c r="LRS4" s="1920"/>
      <c r="LRT4" s="1920"/>
      <c r="LRU4" s="1920"/>
      <c r="LRV4" s="1920"/>
      <c r="LRW4" s="1920"/>
      <c r="LRX4" s="1920"/>
      <c r="LRY4" s="1920"/>
      <c r="LRZ4" s="1920"/>
      <c r="LSA4" s="1920"/>
      <c r="LSB4" s="1920"/>
      <c r="LSC4" s="1920"/>
      <c r="LSD4" s="1920"/>
      <c r="LSE4" s="1920"/>
      <c r="LSF4" s="1920"/>
      <c r="LSG4" s="1920"/>
      <c r="LSH4" s="1920"/>
      <c r="LSI4" s="1920"/>
      <c r="LSJ4" s="1920"/>
      <c r="LSK4" s="1920"/>
      <c r="LSL4" s="1920"/>
      <c r="LSM4" s="1920"/>
      <c r="LSN4" s="1920"/>
      <c r="LSO4" s="1920"/>
      <c r="LSP4" s="1920"/>
      <c r="LSQ4" s="1920"/>
      <c r="LSR4" s="1920"/>
      <c r="LSS4" s="1920"/>
      <c r="LST4" s="1920"/>
      <c r="LSU4" s="1920"/>
      <c r="LSV4" s="1920"/>
      <c r="LSW4" s="1920"/>
      <c r="LSX4" s="1920"/>
      <c r="LSY4" s="1920"/>
      <c r="LSZ4" s="1920"/>
      <c r="LTA4" s="1920"/>
      <c r="LTB4" s="1920"/>
      <c r="LTC4" s="1920"/>
      <c r="LTD4" s="1920"/>
      <c r="LTE4" s="1920"/>
      <c r="LTF4" s="1920"/>
      <c r="LTG4" s="1920"/>
      <c r="LTH4" s="1920"/>
      <c r="LTI4" s="1920"/>
      <c r="LTJ4" s="1920"/>
      <c r="LTK4" s="1920"/>
      <c r="LTL4" s="1920"/>
      <c r="LTM4" s="1920"/>
      <c r="LTN4" s="1920"/>
      <c r="LTO4" s="1920"/>
      <c r="LTP4" s="1920"/>
      <c r="LTQ4" s="1920"/>
      <c r="LTR4" s="1920"/>
      <c r="LTS4" s="1920"/>
      <c r="LTT4" s="1920"/>
      <c r="LTU4" s="1920"/>
      <c r="LTV4" s="1920"/>
      <c r="LTW4" s="1920"/>
      <c r="LTX4" s="1920"/>
      <c r="LTY4" s="1920"/>
      <c r="LTZ4" s="1920"/>
      <c r="LUA4" s="1920"/>
      <c r="LUB4" s="1920"/>
      <c r="LUC4" s="1920"/>
      <c r="LUD4" s="1920"/>
      <c r="LUE4" s="1920"/>
      <c r="LUF4" s="1920"/>
      <c r="LUG4" s="1920"/>
      <c r="LUH4" s="1920"/>
      <c r="LUI4" s="1920"/>
      <c r="LUJ4" s="1920"/>
      <c r="LUK4" s="1920"/>
      <c r="LUL4" s="1920"/>
      <c r="LUM4" s="1920"/>
      <c r="LUN4" s="1920"/>
      <c r="LUO4" s="1920"/>
      <c r="LUP4" s="1920"/>
      <c r="LUQ4" s="1920"/>
      <c r="LUR4" s="1920"/>
      <c r="LUS4" s="1920"/>
      <c r="LUT4" s="1920"/>
      <c r="LUU4" s="1920"/>
      <c r="LUV4" s="1920"/>
      <c r="LUW4" s="1920"/>
      <c r="LUX4" s="1920"/>
      <c r="LUY4" s="1920"/>
      <c r="LUZ4" s="1920"/>
      <c r="LVA4" s="1920"/>
      <c r="LVB4" s="1920"/>
      <c r="LVC4" s="1920"/>
      <c r="LVD4" s="1920"/>
      <c r="LVE4" s="1920"/>
      <c r="LVF4" s="1920"/>
      <c r="LVG4" s="1920"/>
      <c r="LVH4" s="1920"/>
      <c r="LVI4" s="1920"/>
      <c r="LVJ4" s="1920"/>
      <c r="LVK4" s="1920"/>
      <c r="LVL4" s="1920"/>
      <c r="LVM4" s="1920"/>
      <c r="LVN4" s="1920"/>
      <c r="LVO4" s="1920"/>
      <c r="LVP4" s="1920"/>
      <c r="LVQ4" s="1920"/>
      <c r="LVR4" s="1920"/>
      <c r="LVS4" s="1920"/>
      <c r="LVT4" s="1920"/>
      <c r="LVU4" s="1920"/>
      <c r="LVV4" s="1920"/>
      <c r="LVW4" s="1920"/>
      <c r="LVX4" s="1920"/>
      <c r="LVY4" s="1920"/>
      <c r="LVZ4" s="1920"/>
      <c r="LWA4" s="1920"/>
      <c r="LWB4" s="1920"/>
      <c r="LWC4" s="1920"/>
      <c r="LWD4" s="1920"/>
      <c r="LWE4" s="1920"/>
      <c r="LWF4" s="1920"/>
      <c r="LWG4" s="1920"/>
      <c r="LWH4" s="1920"/>
      <c r="LWI4" s="1920"/>
      <c r="LWJ4" s="1920"/>
      <c r="LWK4" s="1920"/>
      <c r="LWL4" s="1920"/>
      <c r="LWM4" s="1920"/>
      <c r="LWN4" s="1920"/>
      <c r="LWO4" s="1920"/>
      <c r="LWP4" s="1920"/>
      <c r="LWQ4" s="1920"/>
      <c r="LWR4" s="1920"/>
      <c r="LWS4" s="1920"/>
      <c r="LWT4" s="1920"/>
      <c r="LWU4" s="1920"/>
      <c r="LWV4" s="1920"/>
      <c r="LWW4" s="1920"/>
      <c r="LWX4" s="1920"/>
      <c r="LWY4" s="1920"/>
      <c r="LWZ4" s="1920"/>
      <c r="LXA4" s="1920"/>
      <c r="LXB4" s="1920"/>
      <c r="LXC4" s="1920"/>
      <c r="LXD4" s="1920"/>
      <c r="LXE4" s="1920"/>
      <c r="LXF4" s="1920"/>
      <c r="LXG4" s="1920"/>
      <c r="LXH4" s="1920"/>
      <c r="LXI4" s="1920"/>
      <c r="LXJ4" s="1920"/>
      <c r="LXK4" s="1920"/>
      <c r="LXL4" s="1920"/>
      <c r="LXM4" s="1920"/>
      <c r="LXN4" s="1920"/>
      <c r="LXO4" s="1920"/>
      <c r="LXP4" s="1920"/>
      <c r="LXQ4" s="1920"/>
      <c r="LXR4" s="1920"/>
      <c r="LXS4" s="1920"/>
      <c r="LXT4" s="1920"/>
      <c r="LXU4" s="1920"/>
      <c r="LXV4" s="1920"/>
      <c r="LXW4" s="1920"/>
      <c r="LXX4" s="1920"/>
      <c r="LXY4" s="1920"/>
      <c r="LXZ4" s="1920"/>
      <c r="LYA4" s="1920"/>
      <c r="LYB4" s="1920"/>
      <c r="LYC4" s="1920"/>
      <c r="LYD4" s="1920"/>
      <c r="LYE4" s="1920"/>
      <c r="LYF4" s="1920"/>
      <c r="LYG4" s="1920"/>
      <c r="LYH4" s="1920"/>
      <c r="LYI4" s="1920"/>
      <c r="LYJ4" s="1920"/>
      <c r="LYK4" s="1920"/>
      <c r="LYL4" s="1920"/>
      <c r="LYM4" s="1920"/>
      <c r="LYN4" s="1920"/>
      <c r="LYO4" s="1920"/>
      <c r="LYP4" s="1920"/>
      <c r="LYQ4" s="1920"/>
      <c r="LYR4" s="1920"/>
      <c r="LYS4" s="1920"/>
      <c r="LYT4" s="1920"/>
      <c r="LYU4" s="1920"/>
      <c r="LYV4" s="1920"/>
      <c r="LYW4" s="1920"/>
      <c r="LYX4" s="1920"/>
      <c r="LYY4" s="1920"/>
      <c r="LYZ4" s="1920"/>
      <c r="LZA4" s="1920"/>
      <c r="LZB4" s="1920"/>
      <c r="LZC4" s="1920"/>
      <c r="LZD4" s="1920"/>
      <c r="LZE4" s="1920"/>
      <c r="LZF4" s="1920"/>
      <c r="LZG4" s="1920"/>
      <c r="LZH4" s="1920"/>
      <c r="LZI4" s="1920"/>
      <c r="LZJ4" s="1920"/>
      <c r="LZK4" s="1920"/>
      <c r="LZL4" s="1920"/>
      <c r="LZM4" s="1920"/>
      <c r="LZN4" s="1920"/>
      <c r="LZO4" s="1920"/>
      <c r="LZP4" s="1920"/>
      <c r="LZQ4" s="1920"/>
      <c r="LZR4" s="1920"/>
      <c r="LZS4" s="1920"/>
      <c r="LZT4" s="1920"/>
      <c r="LZU4" s="1920"/>
      <c r="LZV4" s="1920"/>
      <c r="LZW4" s="1920"/>
      <c r="LZX4" s="1920"/>
      <c r="LZY4" s="1920"/>
      <c r="LZZ4" s="1920"/>
      <c r="MAA4" s="1920"/>
      <c r="MAB4" s="1920"/>
      <c r="MAC4" s="1920"/>
      <c r="MAD4" s="1920"/>
      <c r="MAE4" s="1920"/>
      <c r="MAF4" s="1920"/>
      <c r="MAG4" s="1920"/>
      <c r="MAH4" s="1920"/>
      <c r="MAI4" s="1920"/>
      <c r="MAJ4" s="1920"/>
      <c r="MAK4" s="1920"/>
      <c r="MAL4" s="1920"/>
      <c r="MAM4" s="1920"/>
      <c r="MAN4" s="1920"/>
      <c r="MAO4" s="1920"/>
      <c r="MAP4" s="1920"/>
      <c r="MAQ4" s="1920"/>
      <c r="MAR4" s="1920"/>
      <c r="MAS4" s="1920"/>
      <c r="MAT4" s="1920"/>
      <c r="MAU4" s="1920"/>
      <c r="MAV4" s="1920"/>
      <c r="MAW4" s="1920"/>
      <c r="MAX4" s="1920"/>
      <c r="MAY4" s="1920"/>
      <c r="MAZ4" s="1920"/>
      <c r="MBA4" s="1920"/>
      <c r="MBB4" s="1920"/>
      <c r="MBC4" s="1920"/>
      <c r="MBD4" s="1920"/>
      <c r="MBE4" s="1920"/>
      <c r="MBF4" s="1920"/>
      <c r="MBG4" s="1920"/>
      <c r="MBH4" s="1920"/>
      <c r="MBI4" s="1920"/>
      <c r="MBJ4" s="1920"/>
      <c r="MBK4" s="1920"/>
      <c r="MBL4" s="1920"/>
      <c r="MBM4" s="1920"/>
      <c r="MBN4" s="1920"/>
      <c r="MBO4" s="1920"/>
      <c r="MBP4" s="1920"/>
      <c r="MBQ4" s="1920"/>
      <c r="MBR4" s="1920"/>
      <c r="MBS4" s="1920"/>
      <c r="MBT4" s="1920"/>
      <c r="MBU4" s="1920"/>
      <c r="MBV4" s="1920"/>
      <c r="MBW4" s="1920"/>
      <c r="MBX4" s="1920"/>
      <c r="MBY4" s="1920"/>
      <c r="MBZ4" s="1920"/>
      <c r="MCA4" s="1920"/>
      <c r="MCB4" s="1920"/>
      <c r="MCC4" s="1920"/>
      <c r="MCD4" s="1920"/>
      <c r="MCE4" s="1920"/>
      <c r="MCF4" s="1920"/>
      <c r="MCG4" s="1920"/>
      <c r="MCH4" s="1920"/>
      <c r="MCI4" s="1920"/>
      <c r="MCJ4" s="1920"/>
      <c r="MCK4" s="1920"/>
      <c r="MCL4" s="1920"/>
      <c r="MCM4" s="1920"/>
      <c r="MCN4" s="1920"/>
      <c r="MCO4" s="1920"/>
      <c r="MCP4" s="1920"/>
      <c r="MCQ4" s="1920"/>
      <c r="MCR4" s="1920"/>
      <c r="MCS4" s="1920"/>
      <c r="MCT4" s="1920"/>
      <c r="MCU4" s="1920"/>
      <c r="MCV4" s="1920"/>
      <c r="MCW4" s="1920"/>
      <c r="MCX4" s="1920"/>
      <c r="MCY4" s="1920"/>
      <c r="MCZ4" s="1920"/>
      <c r="MDA4" s="1920"/>
      <c r="MDB4" s="1920"/>
      <c r="MDC4" s="1920"/>
      <c r="MDD4" s="1920"/>
      <c r="MDE4" s="1920"/>
      <c r="MDF4" s="1920"/>
      <c r="MDG4" s="1920"/>
      <c r="MDH4" s="1920"/>
      <c r="MDI4" s="1920"/>
      <c r="MDJ4" s="1920"/>
      <c r="MDK4" s="1920"/>
      <c r="MDL4" s="1920"/>
      <c r="MDM4" s="1920"/>
      <c r="MDN4" s="1920"/>
      <c r="MDO4" s="1920"/>
      <c r="MDP4" s="1920"/>
      <c r="MDQ4" s="1920"/>
      <c r="MDR4" s="1920"/>
      <c r="MDS4" s="1920"/>
      <c r="MDT4" s="1920"/>
      <c r="MDU4" s="1920"/>
      <c r="MDV4" s="1920"/>
      <c r="MDW4" s="1920"/>
      <c r="MDX4" s="1920"/>
      <c r="MDY4" s="1920"/>
      <c r="MDZ4" s="1920"/>
      <c r="MEA4" s="1920"/>
      <c r="MEB4" s="1920"/>
      <c r="MEC4" s="1920"/>
      <c r="MED4" s="1920"/>
      <c r="MEE4" s="1920"/>
      <c r="MEF4" s="1920"/>
      <c r="MEG4" s="1920"/>
      <c r="MEH4" s="1920"/>
      <c r="MEI4" s="1920"/>
      <c r="MEJ4" s="1920"/>
      <c r="MEK4" s="1920"/>
      <c r="MEL4" s="1920"/>
      <c r="MEM4" s="1920"/>
      <c r="MEN4" s="1920"/>
      <c r="MEO4" s="1920"/>
      <c r="MEP4" s="1920"/>
      <c r="MEQ4" s="1920"/>
      <c r="MER4" s="1920"/>
      <c r="MES4" s="1920"/>
      <c r="MET4" s="1920"/>
      <c r="MEU4" s="1920"/>
      <c r="MEV4" s="1920"/>
      <c r="MEW4" s="1920"/>
      <c r="MEX4" s="1920"/>
      <c r="MEY4" s="1920"/>
      <c r="MEZ4" s="1920"/>
      <c r="MFA4" s="1920"/>
      <c r="MFB4" s="1920"/>
      <c r="MFC4" s="1920"/>
      <c r="MFD4" s="1920"/>
      <c r="MFE4" s="1920"/>
      <c r="MFF4" s="1920"/>
      <c r="MFG4" s="1920"/>
      <c r="MFH4" s="1920"/>
      <c r="MFI4" s="1920"/>
      <c r="MFJ4" s="1920"/>
      <c r="MFK4" s="1920"/>
      <c r="MFL4" s="1920"/>
      <c r="MFM4" s="1920"/>
      <c r="MFN4" s="1920"/>
      <c r="MFO4" s="1920"/>
      <c r="MFP4" s="1920"/>
      <c r="MFQ4" s="1920"/>
      <c r="MFR4" s="1920"/>
      <c r="MFS4" s="1920"/>
      <c r="MFT4" s="1920"/>
      <c r="MFU4" s="1920"/>
      <c r="MFV4" s="1920"/>
      <c r="MFW4" s="1920"/>
      <c r="MFX4" s="1920"/>
      <c r="MFY4" s="1920"/>
      <c r="MFZ4" s="1920"/>
      <c r="MGA4" s="1920"/>
      <c r="MGB4" s="1920"/>
      <c r="MGC4" s="1920"/>
      <c r="MGD4" s="1920"/>
      <c r="MGE4" s="1920"/>
      <c r="MGF4" s="1920"/>
      <c r="MGG4" s="1920"/>
      <c r="MGH4" s="1920"/>
      <c r="MGI4" s="1920"/>
      <c r="MGJ4" s="1920"/>
      <c r="MGK4" s="1920"/>
      <c r="MGL4" s="1920"/>
      <c r="MGM4" s="1920"/>
      <c r="MGN4" s="1920"/>
      <c r="MGO4" s="1920"/>
      <c r="MGP4" s="1920"/>
      <c r="MGQ4" s="1920"/>
      <c r="MGR4" s="1920"/>
      <c r="MGS4" s="1920"/>
      <c r="MGT4" s="1920"/>
      <c r="MGU4" s="1920"/>
      <c r="MGV4" s="1920"/>
      <c r="MGW4" s="1920"/>
      <c r="MGX4" s="1920"/>
      <c r="MGY4" s="1920"/>
      <c r="MGZ4" s="1920"/>
      <c r="MHA4" s="1920"/>
      <c r="MHB4" s="1920"/>
      <c r="MHC4" s="1920"/>
      <c r="MHD4" s="1920"/>
      <c r="MHE4" s="1920"/>
      <c r="MHF4" s="1920"/>
      <c r="MHG4" s="1920"/>
      <c r="MHH4" s="1920"/>
      <c r="MHI4" s="1920"/>
      <c r="MHJ4" s="1920"/>
      <c r="MHK4" s="1920"/>
      <c r="MHL4" s="1920"/>
      <c r="MHM4" s="1920"/>
      <c r="MHN4" s="1920"/>
      <c r="MHO4" s="1920"/>
      <c r="MHP4" s="1920"/>
      <c r="MHQ4" s="1920"/>
      <c r="MHR4" s="1920"/>
      <c r="MHS4" s="1920"/>
      <c r="MHT4" s="1920"/>
      <c r="MHU4" s="1920"/>
      <c r="MHV4" s="1920"/>
      <c r="MHW4" s="1920"/>
      <c r="MHX4" s="1920"/>
      <c r="MHY4" s="1920"/>
      <c r="MHZ4" s="1920"/>
      <c r="MIA4" s="1920"/>
      <c r="MIB4" s="1920"/>
      <c r="MIC4" s="1920"/>
      <c r="MID4" s="1920"/>
      <c r="MIE4" s="1920"/>
      <c r="MIF4" s="1920"/>
      <c r="MIG4" s="1920"/>
      <c r="MIH4" s="1920"/>
      <c r="MII4" s="1920"/>
      <c r="MIJ4" s="1920"/>
      <c r="MIK4" s="1920"/>
      <c r="MIL4" s="1920"/>
      <c r="MIM4" s="1920"/>
      <c r="MIN4" s="1920"/>
      <c r="MIO4" s="1920"/>
      <c r="MIP4" s="1920"/>
      <c r="MIQ4" s="1920"/>
      <c r="MIR4" s="1920"/>
      <c r="MIS4" s="1920"/>
      <c r="MIT4" s="1920"/>
      <c r="MIU4" s="1920"/>
      <c r="MIV4" s="1920"/>
      <c r="MIW4" s="1920"/>
      <c r="MIX4" s="1920"/>
      <c r="MIY4" s="1920"/>
      <c r="MIZ4" s="1920"/>
      <c r="MJA4" s="1920"/>
      <c r="MJB4" s="1920"/>
      <c r="MJC4" s="1920"/>
      <c r="MJD4" s="1920"/>
      <c r="MJE4" s="1920"/>
      <c r="MJF4" s="1920"/>
      <c r="MJG4" s="1920"/>
      <c r="MJH4" s="1920"/>
      <c r="MJI4" s="1920"/>
      <c r="MJJ4" s="1920"/>
      <c r="MJK4" s="1920"/>
      <c r="MJL4" s="1920"/>
      <c r="MJM4" s="1920"/>
      <c r="MJN4" s="1920"/>
      <c r="MJO4" s="1920"/>
      <c r="MJP4" s="1920"/>
      <c r="MJQ4" s="1920"/>
      <c r="MJR4" s="1920"/>
      <c r="MJS4" s="1920"/>
      <c r="MJT4" s="1920"/>
      <c r="MJU4" s="1920"/>
      <c r="MJV4" s="1920"/>
      <c r="MJW4" s="1920"/>
      <c r="MJX4" s="1920"/>
      <c r="MJY4" s="1920"/>
      <c r="MJZ4" s="1920"/>
      <c r="MKA4" s="1920"/>
      <c r="MKB4" s="1920"/>
      <c r="MKC4" s="1920"/>
      <c r="MKD4" s="1920"/>
      <c r="MKE4" s="1920"/>
      <c r="MKF4" s="1920"/>
      <c r="MKG4" s="1920"/>
      <c r="MKH4" s="1920"/>
      <c r="MKI4" s="1920"/>
      <c r="MKJ4" s="1920"/>
      <c r="MKK4" s="1920"/>
      <c r="MKL4" s="1920"/>
      <c r="MKM4" s="1920"/>
      <c r="MKN4" s="1920"/>
      <c r="MKO4" s="1920"/>
      <c r="MKP4" s="1920"/>
      <c r="MKQ4" s="1920"/>
      <c r="MKR4" s="1920"/>
      <c r="MKS4" s="1920"/>
      <c r="MKT4" s="1920"/>
      <c r="MKU4" s="1920"/>
      <c r="MKV4" s="1920"/>
      <c r="MKW4" s="1920"/>
      <c r="MKX4" s="1920"/>
      <c r="MKY4" s="1920"/>
      <c r="MKZ4" s="1920"/>
      <c r="MLA4" s="1920"/>
      <c r="MLB4" s="1920"/>
      <c r="MLC4" s="1920"/>
      <c r="MLD4" s="1920"/>
      <c r="MLE4" s="1920"/>
      <c r="MLF4" s="1920"/>
      <c r="MLG4" s="1920"/>
      <c r="MLH4" s="1920"/>
      <c r="MLI4" s="1920"/>
      <c r="MLJ4" s="1920"/>
      <c r="MLK4" s="1920"/>
      <c r="MLL4" s="1920"/>
      <c r="MLM4" s="1920"/>
      <c r="MLN4" s="1920"/>
      <c r="MLO4" s="1920"/>
      <c r="MLP4" s="1920"/>
      <c r="MLQ4" s="1920"/>
      <c r="MLR4" s="1920"/>
      <c r="MLS4" s="1920"/>
      <c r="MLT4" s="1920"/>
      <c r="MLU4" s="1920"/>
      <c r="MLV4" s="1920"/>
      <c r="MLW4" s="1920"/>
      <c r="MLX4" s="1920"/>
      <c r="MLY4" s="1920"/>
      <c r="MLZ4" s="1920"/>
      <c r="MMA4" s="1920"/>
      <c r="MMB4" s="1920"/>
      <c r="MMC4" s="1920"/>
      <c r="MMD4" s="1920"/>
      <c r="MME4" s="1920"/>
      <c r="MMF4" s="1920"/>
      <c r="MMG4" s="1920"/>
      <c r="MMH4" s="1920"/>
      <c r="MMI4" s="1920"/>
      <c r="MMJ4" s="1920"/>
      <c r="MMK4" s="1920"/>
      <c r="MML4" s="1920"/>
      <c r="MMM4" s="1920"/>
      <c r="MMN4" s="1920"/>
      <c r="MMO4" s="1920"/>
      <c r="MMP4" s="1920"/>
      <c r="MMQ4" s="1920"/>
      <c r="MMR4" s="1920"/>
      <c r="MMS4" s="1920"/>
      <c r="MMT4" s="1920"/>
      <c r="MMU4" s="1920"/>
      <c r="MMV4" s="1920"/>
      <c r="MMW4" s="1920"/>
      <c r="MMX4" s="1920"/>
      <c r="MMY4" s="1920"/>
      <c r="MMZ4" s="1920"/>
      <c r="MNA4" s="1920"/>
      <c r="MNB4" s="1920"/>
      <c r="MNC4" s="1920"/>
      <c r="MND4" s="1920"/>
      <c r="MNE4" s="1920"/>
      <c r="MNF4" s="1920"/>
      <c r="MNG4" s="1920"/>
      <c r="MNH4" s="1920"/>
      <c r="MNI4" s="1920"/>
      <c r="MNJ4" s="1920"/>
      <c r="MNK4" s="1920"/>
      <c r="MNL4" s="1920"/>
      <c r="MNM4" s="1920"/>
      <c r="MNN4" s="1920"/>
      <c r="MNO4" s="1920"/>
      <c r="MNP4" s="1920"/>
      <c r="MNQ4" s="1920"/>
      <c r="MNR4" s="1920"/>
      <c r="MNS4" s="1920"/>
      <c r="MNT4" s="1920"/>
      <c r="MNU4" s="1920"/>
      <c r="MNV4" s="1920"/>
      <c r="MNW4" s="1920"/>
      <c r="MNX4" s="1920"/>
      <c r="MNY4" s="1920"/>
      <c r="MNZ4" s="1920"/>
      <c r="MOA4" s="1920"/>
      <c r="MOB4" s="1920"/>
      <c r="MOC4" s="1920"/>
      <c r="MOD4" s="1920"/>
      <c r="MOE4" s="1920"/>
      <c r="MOF4" s="1920"/>
      <c r="MOG4" s="1920"/>
      <c r="MOH4" s="1920"/>
      <c r="MOI4" s="1920"/>
      <c r="MOJ4" s="1920"/>
      <c r="MOK4" s="1920"/>
      <c r="MOL4" s="1920"/>
      <c r="MOM4" s="1920"/>
      <c r="MON4" s="1920"/>
      <c r="MOO4" s="1920"/>
      <c r="MOP4" s="1920"/>
      <c r="MOQ4" s="1920"/>
      <c r="MOR4" s="1920"/>
      <c r="MOS4" s="1920"/>
      <c r="MOT4" s="1920"/>
      <c r="MOU4" s="1920"/>
      <c r="MOV4" s="1920"/>
      <c r="MOW4" s="1920"/>
      <c r="MOX4" s="1920"/>
      <c r="MOY4" s="1920"/>
      <c r="MOZ4" s="1920"/>
      <c r="MPA4" s="1920"/>
      <c r="MPB4" s="1920"/>
      <c r="MPC4" s="1920"/>
      <c r="MPD4" s="1920"/>
      <c r="MPE4" s="1920"/>
      <c r="MPF4" s="1920"/>
      <c r="MPG4" s="1920"/>
      <c r="MPH4" s="1920"/>
      <c r="MPI4" s="1920"/>
      <c r="MPJ4" s="1920"/>
      <c r="MPK4" s="1920"/>
      <c r="MPL4" s="1920"/>
      <c r="MPM4" s="1920"/>
      <c r="MPN4" s="1920"/>
      <c r="MPO4" s="1920"/>
      <c r="MPP4" s="1920"/>
      <c r="MPQ4" s="1920"/>
      <c r="MPR4" s="1920"/>
      <c r="MPS4" s="1920"/>
      <c r="MPT4" s="1920"/>
      <c r="MPU4" s="1920"/>
      <c r="MPV4" s="1920"/>
      <c r="MPW4" s="1920"/>
      <c r="MPX4" s="1920"/>
      <c r="MPY4" s="1920"/>
      <c r="MPZ4" s="1920"/>
      <c r="MQA4" s="1920"/>
      <c r="MQB4" s="1920"/>
      <c r="MQC4" s="1920"/>
      <c r="MQD4" s="1920"/>
      <c r="MQE4" s="1920"/>
      <c r="MQF4" s="1920"/>
      <c r="MQG4" s="1920"/>
      <c r="MQH4" s="1920"/>
      <c r="MQI4" s="1920"/>
      <c r="MQJ4" s="1920"/>
      <c r="MQK4" s="1920"/>
      <c r="MQL4" s="1920"/>
      <c r="MQM4" s="1920"/>
      <c r="MQN4" s="1920"/>
      <c r="MQO4" s="1920"/>
      <c r="MQP4" s="1920"/>
      <c r="MQQ4" s="1920"/>
      <c r="MQR4" s="1920"/>
      <c r="MQS4" s="1920"/>
      <c r="MQT4" s="1920"/>
      <c r="MQU4" s="1920"/>
      <c r="MQV4" s="1920"/>
      <c r="MQW4" s="1920"/>
      <c r="MQX4" s="1920"/>
      <c r="MQY4" s="1920"/>
      <c r="MQZ4" s="1920"/>
      <c r="MRA4" s="1920"/>
      <c r="MRB4" s="1920"/>
      <c r="MRC4" s="1920"/>
      <c r="MRD4" s="1920"/>
      <c r="MRE4" s="1920"/>
      <c r="MRF4" s="1920"/>
      <c r="MRG4" s="1920"/>
      <c r="MRH4" s="1920"/>
      <c r="MRI4" s="1920"/>
      <c r="MRJ4" s="1920"/>
      <c r="MRK4" s="1920"/>
      <c r="MRL4" s="1920"/>
      <c r="MRM4" s="1920"/>
      <c r="MRN4" s="1920"/>
      <c r="MRO4" s="1920"/>
      <c r="MRP4" s="1920"/>
      <c r="MRQ4" s="1920"/>
      <c r="MRR4" s="1920"/>
      <c r="MRS4" s="1920"/>
      <c r="MRT4" s="1920"/>
      <c r="MRU4" s="1920"/>
      <c r="MRV4" s="1920"/>
      <c r="MRW4" s="1920"/>
      <c r="MRX4" s="1920"/>
      <c r="MRY4" s="1920"/>
      <c r="MRZ4" s="1920"/>
      <c r="MSA4" s="1920"/>
      <c r="MSB4" s="1920"/>
      <c r="MSC4" s="1920"/>
      <c r="MSD4" s="1920"/>
      <c r="MSE4" s="1920"/>
      <c r="MSF4" s="1920"/>
      <c r="MSG4" s="1920"/>
      <c r="MSH4" s="1920"/>
      <c r="MSI4" s="1920"/>
      <c r="MSJ4" s="1920"/>
      <c r="MSK4" s="1920"/>
      <c r="MSL4" s="1920"/>
      <c r="MSM4" s="1920"/>
      <c r="MSN4" s="1920"/>
      <c r="MSO4" s="1920"/>
      <c r="MSP4" s="1920"/>
      <c r="MSQ4" s="1920"/>
      <c r="MSR4" s="1920"/>
      <c r="MSS4" s="1920"/>
      <c r="MST4" s="1920"/>
      <c r="MSU4" s="1920"/>
      <c r="MSV4" s="1920"/>
      <c r="MSW4" s="1920"/>
      <c r="MSX4" s="1920"/>
      <c r="MSY4" s="1920"/>
      <c r="MSZ4" s="1920"/>
      <c r="MTA4" s="1920"/>
      <c r="MTB4" s="1920"/>
      <c r="MTC4" s="1920"/>
      <c r="MTD4" s="1920"/>
      <c r="MTE4" s="1920"/>
      <c r="MTF4" s="1920"/>
      <c r="MTG4" s="1920"/>
      <c r="MTH4" s="1920"/>
      <c r="MTI4" s="1920"/>
      <c r="MTJ4" s="1920"/>
      <c r="MTK4" s="1920"/>
      <c r="MTL4" s="1920"/>
      <c r="MTM4" s="1920"/>
      <c r="MTN4" s="1920"/>
      <c r="MTO4" s="1920"/>
      <c r="MTP4" s="1920"/>
      <c r="MTQ4" s="1920"/>
      <c r="MTR4" s="1920"/>
      <c r="MTS4" s="1920"/>
      <c r="MTT4" s="1920"/>
      <c r="MTU4" s="1920"/>
      <c r="MTV4" s="1920"/>
      <c r="MTW4" s="1920"/>
      <c r="MTX4" s="1920"/>
      <c r="MTY4" s="1920"/>
      <c r="MTZ4" s="1920"/>
      <c r="MUA4" s="1920"/>
      <c r="MUB4" s="1920"/>
      <c r="MUC4" s="1920"/>
      <c r="MUD4" s="1920"/>
      <c r="MUE4" s="1920"/>
      <c r="MUF4" s="1920"/>
      <c r="MUG4" s="1920"/>
      <c r="MUH4" s="1920"/>
      <c r="MUI4" s="1920"/>
      <c r="MUJ4" s="1920"/>
      <c r="MUK4" s="1920"/>
      <c r="MUL4" s="1920"/>
      <c r="MUM4" s="1920"/>
      <c r="MUN4" s="1920"/>
      <c r="MUO4" s="1920"/>
      <c r="MUP4" s="1920"/>
      <c r="MUQ4" s="1920"/>
      <c r="MUR4" s="1920"/>
      <c r="MUS4" s="1920"/>
      <c r="MUT4" s="1920"/>
      <c r="MUU4" s="1920"/>
      <c r="MUV4" s="1920"/>
      <c r="MUW4" s="1920"/>
      <c r="MUX4" s="1920"/>
      <c r="MUY4" s="1920"/>
      <c r="MUZ4" s="1920"/>
      <c r="MVA4" s="1920"/>
      <c r="MVB4" s="1920"/>
      <c r="MVC4" s="1920"/>
      <c r="MVD4" s="1920"/>
      <c r="MVE4" s="1920"/>
      <c r="MVF4" s="1920"/>
      <c r="MVG4" s="1920"/>
      <c r="MVH4" s="1920"/>
      <c r="MVI4" s="1920"/>
      <c r="MVJ4" s="1920"/>
      <c r="MVK4" s="1920"/>
      <c r="MVL4" s="1920"/>
      <c r="MVM4" s="1920"/>
      <c r="MVN4" s="1920"/>
      <c r="MVO4" s="1920"/>
      <c r="MVP4" s="1920"/>
      <c r="MVQ4" s="1920"/>
      <c r="MVR4" s="1920"/>
      <c r="MVS4" s="1920"/>
      <c r="MVT4" s="1920"/>
      <c r="MVU4" s="1920"/>
      <c r="MVV4" s="1920"/>
      <c r="MVW4" s="1920"/>
      <c r="MVX4" s="1920"/>
      <c r="MVY4" s="1920"/>
      <c r="MVZ4" s="1920"/>
      <c r="MWA4" s="1920"/>
      <c r="MWB4" s="1920"/>
      <c r="MWC4" s="1920"/>
      <c r="MWD4" s="1920"/>
      <c r="MWE4" s="1920"/>
      <c r="MWF4" s="1920"/>
      <c r="MWG4" s="1920"/>
      <c r="MWH4" s="1920"/>
      <c r="MWI4" s="1920"/>
      <c r="MWJ4" s="1920"/>
      <c r="MWK4" s="1920"/>
      <c r="MWL4" s="1920"/>
      <c r="MWM4" s="1920"/>
      <c r="MWN4" s="1920"/>
      <c r="MWO4" s="1920"/>
      <c r="MWP4" s="1920"/>
      <c r="MWQ4" s="1920"/>
      <c r="MWR4" s="1920"/>
      <c r="MWS4" s="1920"/>
      <c r="MWT4" s="1920"/>
      <c r="MWU4" s="1920"/>
      <c r="MWV4" s="1920"/>
      <c r="MWW4" s="1920"/>
      <c r="MWX4" s="1920"/>
      <c r="MWY4" s="1920"/>
      <c r="MWZ4" s="1920"/>
      <c r="MXA4" s="1920"/>
      <c r="MXB4" s="1920"/>
      <c r="MXC4" s="1920"/>
      <c r="MXD4" s="1920"/>
      <c r="MXE4" s="1920"/>
      <c r="MXF4" s="1920"/>
      <c r="MXG4" s="1920"/>
      <c r="MXH4" s="1920"/>
      <c r="MXI4" s="1920"/>
      <c r="MXJ4" s="1920"/>
      <c r="MXK4" s="1920"/>
      <c r="MXL4" s="1920"/>
      <c r="MXM4" s="1920"/>
      <c r="MXN4" s="1920"/>
      <c r="MXO4" s="1920"/>
      <c r="MXP4" s="1920"/>
      <c r="MXQ4" s="1920"/>
      <c r="MXR4" s="1920"/>
      <c r="MXS4" s="1920"/>
      <c r="MXT4" s="1920"/>
      <c r="MXU4" s="1920"/>
      <c r="MXV4" s="1920"/>
      <c r="MXW4" s="1920"/>
      <c r="MXX4" s="1920"/>
      <c r="MXY4" s="1920"/>
      <c r="MXZ4" s="1920"/>
      <c r="MYA4" s="1920"/>
      <c r="MYB4" s="1920"/>
      <c r="MYC4" s="1920"/>
      <c r="MYD4" s="1920"/>
      <c r="MYE4" s="1920"/>
      <c r="MYF4" s="1920"/>
      <c r="MYG4" s="1920"/>
      <c r="MYH4" s="1920"/>
      <c r="MYI4" s="1920"/>
      <c r="MYJ4" s="1920"/>
      <c r="MYK4" s="1920"/>
      <c r="MYL4" s="1920"/>
      <c r="MYM4" s="1920"/>
      <c r="MYN4" s="1920"/>
      <c r="MYO4" s="1920"/>
      <c r="MYP4" s="1920"/>
      <c r="MYQ4" s="1920"/>
      <c r="MYR4" s="1920"/>
      <c r="MYS4" s="1920"/>
      <c r="MYT4" s="1920"/>
      <c r="MYU4" s="1920"/>
      <c r="MYV4" s="1920"/>
      <c r="MYW4" s="1920"/>
      <c r="MYX4" s="1920"/>
      <c r="MYY4" s="1920"/>
      <c r="MYZ4" s="1920"/>
      <c r="MZA4" s="1920"/>
      <c r="MZB4" s="1920"/>
      <c r="MZC4" s="1920"/>
      <c r="MZD4" s="1920"/>
      <c r="MZE4" s="1920"/>
      <c r="MZF4" s="1920"/>
      <c r="MZG4" s="1920"/>
      <c r="MZH4" s="1920"/>
      <c r="MZI4" s="1920"/>
      <c r="MZJ4" s="1920"/>
      <c r="MZK4" s="1920"/>
      <c r="MZL4" s="1920"/>
      <c r="MZM4" s="1920"/>
      <c r="MZN4" s="1920"/>
      <c r="MZO4" s="1920"/>
      <c r="MZP4" s="1920"/>
      <c r="MZQ4" s="1920"/>
      <c r="MZR4" s="1920"/>
      <c r="MZS4" s="1920"/>
      <c r="MZT4" s="1920"/>
      <c r="MZU4" s="1920"/>
      <c r="MZV4" s="1920"/>
      <c r="MZW4" s="1920"/>
      <c r="MZX4" s="1920"/>
      <c r="MZY4" s="1920"/>
      <c r="MZZ4" s="1920"/>
      <c r="NAA4" s="1920"/>
      <c r="NAB4" s="1920"/>
      <c r="NAC4" s="1920"/>
      <c r="NAD4" s="1920"/>
      <c r="NAE4" s="1920"/>
      <c r="NAF4" s="1920"/>
      <c r="NAG4" s="1920"/>
      <c r="NAH4" s="1920"/>
      <c r="NAI4" s="1920"/>
      <c r="NAJ4" s="1920"/>
      <c r="NAK4" s="1920"/>
      <c r="NAL4" s="1920"/>
      <c r="NAM4" s="1920"/>
      <c r="NAN4" s="1920"/>
      <c r="NAO4" s="1920"/>
      <c r="NAP4" s="1920"/>
      <c r="NAQ4" s="1920"/>
      <c r="NAR4" s="1920"/>
      <c r="NAS4" s="1920"/>
      <c r="NAT4" s="1920"/>
      <c r="NAU4" s="1920"/>
      <c r="NAV4" s="1920"/>
      <c r="NAW4" s="1920"/>
      <c r="NAX4" s="1920"/>
      <c r="NAY4" s="1920"/>
      <c r="NAZ4" s="1920"/>
      <c r="NBA4" s="1920"/>
      <c r="NBB4" s="1920"/>
      <c r="NBC4" s="1920"/>
      <c r="NBD4" s="1920"/>
      <c r="NBE4" s="1920"/>
      <c r="NBF4" s="1920"/>
      <c r="NBG4" s="1920"/>
      <c r="NBH4" s="1920"/>
      <c r="NBI4" s="1920"/>
      <c r="NBJ4" s="1920"/>
      <c r="NBK4" s="1920"/>
      <c r="NBL4" s="1920"/>
      <c r="NBM4" s="1920"/>
      <c r="NBN4" s="1920"/>
      <c r="NBO4" s="1920"/>
      <c r="NBP4" s="1920"/>
      <c r="NBQ4" s="1920"/>
      <c r="NBR4" s="1920"/>
      <c r="NBS4" s="1920"/>
      <c r="NBT4" s="1920"/>
      <c r="NBU4" s="1920"/>
      <c r="NBV4" s="1920"/>
      <c r="NBW4" s="1920"/>
      <c r="NBX4" s="1920"/>
      <c r="NBY4" s="1920"/>
      <c r="NBZ4" s="1920"/>
      <c r="NCA4" s="1920"/>
      <c r="NCB4" s="1920"/>
      <c r="NCC4" s="1920"/>
      <c r="NCD4" s="1920"/>
      <c r="NCE4" s="1920"/>
      <c r="NCF4" s="1920"/>
      <c r="NCG4" s="1920"/>
      <c r="NCH4" s="1920"/>
      <c r="NCI4" s="1920"/>
      <c r="NCJ4" s="1920"/>
      <c r="NCK4" s="1920"/>
      <c r="NCL4" s="1920"/>
      <c r="NCM4" s="1920"/>
      <c r="NCN4" s="1920"/>
      <c r="NCO4" s="1920"/>
      <c r="NCP4" s="1920"/>
      <c r="NCQ4" s="1920"/>
      <c r="NCR4" s="1920"/>
      <c r="NCS4" s="1920"/>
      <c r="NCT4" s="1920"/>
      <c r="NCU4" s="1920"/>
      <c r="NCV4" s="1920"/>
      <c r="NCW4" s="1920"/>
      <c r="NCX4" s="1920"/>
      <c r="NCY4" s="1920"/>
      <c r="NCZ4" s="1920"/>
      <c r="NDA4" s="1920"/>
      <c r="NDB4" s="1920"/>
      <c r="NDC4" s="1920"/>
      <c r="NDD4" s="1920"/>
      <c r="NDE4" s="1920"/>
      <c r="NDF4" s="1920"/>
      <c r="NDG4" s="1920"/>
      <c r="NDH4" s="1920"/>
      <c r="NDI4" s="1920"/>
      <c r="NDJ4" s="1920"/>
      <c r="NDK4" s="1920"/>
      <c r="NDL4" s="1920"/>
      <c r="NDM4" s="1920"/>
      <c r="NDN4" s="1920"/>
      <c r="NDO4" s="1920"/>
      <c r="NDP4" s="1920"/>
      <c r="NDQ4" s="1920"/>
      <c r="NDR4" s="1920"/>
      <c r="NDS4" s="1920"/>
      <c r="NDT4" s="1920"/>
      <c r="NDU4" s="1920"/>
      <c r="NDV4" s="1920"/>
      <c r="NDW4" s="1920"/>
      <c r="NDX4" s="1920"/>
      <c r="NDY4" s="1920"/>
      <c r="NDZ4" s="1920"/>
      <c r="NEA4" s="1920"/>
      <c r="NEB4" s="1920"/>
      <c r="NEC4" s="1920"/>
      <c r="NED4" s="1920"/>
      <c r="NEE4" s="1920"/>
      <c r="NEF4" s="1920"/>
      <c r="NEG4" s="1920"/>
      <c r="NEH4" s="1920"/>
      <c r="NEI4" s="1920"/>
      <c r="NEJ4" s="1920"/>
      <c r="NEK4" s="1920"/>
      <c r="NEL4" s="1920"/>
      <c r="NEM4" s="1920"/>
      <c r="NEN4" s="1920"/>
      <c r="NEO4" s="1920"/>
      <c r="NEP4" s="1920"/>
      <c r="NEQ4" s="1920"/>
      <c r="NER4" s="1920"/>
      <c r="NES4" s="1920"/>
      <c r="NET4" s="1920"/>
      <c r="NEU4" s="1920"/>
      <c r="NEV4" s="1920"/>
      <c r="NEW4" s="1920"/>
      <c r="NEX4" s="1920"/>
      <c r="NEY4" s="1920"/>
      <c r="NEZ4" s="1920"/>
      <c r="NFA4" s="1920"/>
      <c r="NFB4" s="1920"/>
      <c r="NFC4" s="1920"/>
      <c r="NFD4" s="1920"/>
      <c r="NFE4" s="1920"/>
      <c r="NFF4" s="1920"/>
      <c r="NFG4" s="1920"/>
      <c r="NFH4" s="1920"/>
      <c r="NFI4" s="1920"/>
      <c r="NFJ4" s="1920"/>
      <c r="NFK4" s="1920"/>
      <c r="NFL4" s="1920"/>
      <c r="NFM4" s="1920"/>
      <c r="NFN4" s="1920"/>
      <c r="NFO4" s="1920"/>
      <c r="NFP4" s="1920"/>
      <c r="NFQ4" s="1920"/>
      <c r="NFR4" s="1920"/>
      <c r="NFS4" s="1920"/>
      <c r="NFT4" s="1920"/>
      <c r="NFU4" s="1920"/>
      <c r="NFV4" s="1920"/>
      <c r="NFW4" s="1920"/>
      <c r="NFX4" s="1920"/>
      <c r="NFY4" s="1920"/>
      <c r="NFZ4" s="1920"/>
      <c r="NGA4" s="1920"/>
      <c r="NGB4" s="1920"/>
      <c r="NGC4" s="1920"/>
      <c r="NGD4" s="1920"/>
      <c r="NGE4" s="1920"/>
      <c r="NGF4" s="1920"/>
      <c r="NGG4" s="1920"/>
      <c r="NGH4" s="1920"/>
      <c r="NGI4" s="1920"/>
      <c r="NGJ4" s="1920"/>
      <c r="NGK4" s="1920"/>
      <c r="NGL4" s="1920"/>
      <c r="NGM4" s="1920"/>
      <c r="NGN4" s="1920"/>
      <c r="NGO4" s="1920"/>
      <c r="NGP4" s="1920"/>
      <c r="NGQ4" s="1920"/>
      <c r="NGR4" s="1920"/>
      <c r="NGS4" s="1920"/>
      <c r="NGT4" s="1920"/>
      <c r="NGU4" s="1920"/>
      <c r="NGV4" s="1920"/>
      <c r="NGW4" s="1920"/>
      <c r="NGX4" s="1920"/>
      <c r="NGY4" s="1920"/>
      <c r="NGZ4" s="1920"/>
      <c r="NHA4" s="1920"/>
      <c r="NHB4" s="1920"/>
      <c r="NHC4" s="1920"/>
      <c r="NHD4" s="1920"/>
      <c r="NHE4" s="1920"/>
      <c r="NHF4" s="1920"/>
      <c r="NHG4" s="1920"/>
      <c r="NHH4" s="1920"/>
      <c r="NHI4" s="1920"/>
      <c r="NHJ4" s="1920"/>
      <c r="NHK4" s="1920"/>
      <c r="NHL4" s="1920"/>
      <c r="NHM4" s="1920"/>
      <c r="NHN4" s="1920"/>
      <c r="NHO4" s="1920"/>
      <c r="NHP4" s="1920"/>
      <c r="NHQ4" s="1920"/>
      <c r="NHR4" s="1920"/>
      <c r="NHS4" s="1920"/>
      <c r="NHT4" s="1920"/>
      <c r="NHU4" s="1920"/>
      <c r="NHV4" s="1920"/>
      <c r="NHW4" s="1920"/>
      <c r="NHX4" s="1920"/>
      <c r="NHY4" s="1920"/>
      <c r="NHZ4" s="1920"/>
      <c r="NIA4" s="1920"/>
      <c r="NIB4" s="1920"/>
      <c r="NIC4" s="1920"/>
      <c r="NID4" s="1920"/>
      <c r="NIE4" s="1920"/>
      <c r="NIF4" s="1920"/>
      <c r="NIG4" s="1920"/>
      <c r="NIH4" s="1920"/>
      <c r="NII4" s="1920"/>
      <c r="NIJ4" s="1920"/>
      <c r="NIK4" s="1920"/>
      <c r="NIL4" s="1920"/>
      <c r="NIM4" s="1920"/>
      <c r="NIN4" s="1920"/>
      <c r="NIO4" s="1920"/>
      <c r="NIP4" s="1920"/>
      <c r="NIQ4" s="1920"/>
      <c r="NIR4" s="1920"/>
      <c r="NIS4" s="1920"/>
      <c r="NIT4" s="1920"/>
      <c r="NIU4" s="1920"/>
      <c r="NIV4" s="1920"/>
      <c r="NIW4" s="1920"/>
      <c r="NIX4" s="1920"/>
      <c r="NIY4" s="1920"/>
      <c r="NIZ4" s="1920"/>
      <c r="NJA4" s="1920"/>
      <c r="NJB4" s="1920"/>
      <c r="NJC4" s="1920"/>
      <c r="NJD4" s="1920"/>
      <c r="NJE4" s="1920"/>
      <c r="NJF4" s="1920"/>
      <c r="NJG4" s="1920"/>
      <c r="NJH4" s="1920"/>
      <c r="NJI4" s="1920"/>
      <c r="NJJ4" s="1920"/>
      <c r="NJK4" s="1920"/>
      <c r="NJL4" s="1920"/>
      <c r="NJM4" s="1920"/>
      <c r="NJN4" s="1920"/>
      <c r="NJO4" s="1920"/>
      <c r="NJP4" s="1920"/>
      <c r="NJQ4" s="1920"/>
      <c r="NJR4" s="1920"/>
      <c r="NJS4" s="1920"/>
      <c r="NJT4" s="1920"/>
      <c r="NJU4" s="1920"/>
      <c r="NJV4" s="1920"/>
      <c r="NJW4" s="1920"/>
      <c r="NJX4" s="1920"/>
      <c r="NJY4" s="1920"/>
      <c r="NJZ4" s="1920"/>
      <c r="NKA4" s="1920"/>
      <c r="NKB4" s="1920"/>
      <c r="NKC4" s="1920"/>
      <c r="NKD4" s="1920"/>
      <c r="NKE4" s="1920"/>
      <c r="NKF4" s="1920"/>
      <c r="NKG4" s="1920"/>
      <c r="NKH4" s="1920"/>
      <c r="NKI4" s="1920"/>
      <c r="NKJ4" s="1920"/>
      <c r="NKK4" s="1920"/>
      <c r="NKL4" s="1920"/>
      <c r="NKM4" s="1920"/>
      <c r="NKN4" s="1920"/>
      <c r="NKO4" s="1920"/>
      <c r="NKP4" s="1920"/>
      <c r="NKQ4" s="1920"/>
      <c r="NKR4" s="1920"/>
      <c r="NKS4" s="1920"/>
      <c r="NKT4" s="1920"/>
      <c r="NKU4" s="1920"/>
      <c r="NKV4" s="1920"/>
      <c r="NKW4" s="1920"/>
      <c r="NKX4" s="1920"/>
      <c r="NKY4" s="1920"/>
      <c r="NKZ4" s="1920"/>
      <c r="NLA4" s="1920"/>
      <c r="NLB4" s="1920"/>
      <c r="NLC4" s="1920"/>
      <c r="NLD4" s="1920"/>
      <c r="NLE4" s="1920"/>
      <c r="NLF4" s="1920"/>
      <c r="NLG4" s="1920"/>
      <c r="NLH4" s="1920"/>
      <c r="NLI4" s="1920"/>
      <c r="NLJ4" s="1920"/>
      <c r="NLK4" s="1920"/>
      <c r="NLL4" s="1920"/>
      <c r="NLM4" s="1920"/>
      <c r="NLN4" s="1920"/>
      <c r="NLO4" s="1920"/>
      <c r="NLP4" s="1920"/>
      <c r="NLQ4" s="1920"/>
      <c r="NLR4" s="1920"/>
      <c r="NLS4" s="1920"/>
      <c r="NLT4" s="1920"/>
      <c r="NLU4" s="1920"/>
      <c r="NLV4" s="1920"/>
      <c r="NLW4" s="1920"/>
      <c r="NLX4" s="1920"/>
      <c r="NLY4" s="1920"/>
      <c r="NLZ4" s="1920"/>
      <c r="NMA4" s="1920"/>
      <c r="NMB4" s="1920"/>
      <c r="NMC4" s="1920"/>
      <c r="NMD4" s="1920"/>
      <c r="NME4" s="1920"/>
      <c r="NMF4" s="1920"/>
      <c r="NMG4" s="1920"/>
      <c r="NMH4" s="1920"/>
      <c r="NMI4" s="1920"/>
      <c r="NMJ4" s="1920"/>
      <c r="NMK4" s="1920"/>
      <c r="NML4" s="1920"/>
      <c r="NMM4" s="1920"/>
      <c r="NMN4" s="1920"/>
      <c r="NMO4" s="1920"/>
      <c r="NMP4" s="1920"/>
      <c r="NMQ4" s="1920"/>
      <c r="NMR4" s="1920"/>
      <c r="NMS4" s="1920"/>
      <c r="NMT4" s="1920"/>
      <c r="NMU4" s="1920"/>
      <c r="NMV4" s="1920"/>
      <c r="NMW4" s="1920"/>
      <c r="NMX4" s="1920"/>
      <c r="NMY4" s="1920"/>
      <c r="NMZ4" s="1920"/>
      <c r="NNA4" s="1920"/>
      <c r="NNB4" s="1920"/>
      <c r="NNC4" s="1920"/>
      <c r="NND4" s="1920"/>
      <c r="NNE4" s="1920"/>
      <c r="NNF4" s="1920"/>
      <c r="NNG4" s="1920"/>
      <c r="NNH4" s="1920"/>
      <c r="NNI4" s="1920"/>
      <c r="NNJ4" s="1920"/>
      <c r="NNK4" s="1920"/>
      <c r="NNL4" s="1920"/>
      <c r="NNM4" s="1920"/>
      <c r="NNN4" s="1920"/>
      <c r="NNO4" s="1920"/>
      <c r="NNP4" s="1920"/>
      <c r="NNQ4" s="1920"/>
      <c r="NNR4" s="1920"/>
      <c r="NNS4" s="1920"/>
      <c r="NNT4" s="1920"/>
      <c r="NNU4" s="1920"/>
      <c r="NNV4" s="1920"/>
      <c r="NNW4" s="1920"/>
      <c r="NNX4" s="1920"/>
      <c r="NNY4" s="1920"/>
      <c r="NNZ4" s="1920"/>
      <c r="NOA4" s="1920"/>
      <c r="NOB4" s="1920"/>
      <c r="NOC4" s="1920"/>
      <c r="NOD4" s="1920"/>
      <c r="NOE4" s="1920"/>
      <c r="NOF4" s="1920"/>
      <c r="NOG4" s="1920"/>
      <c r="NOH4" s="1920"/>
      <c r="NOI4" s="1920"/>
      <c r="NOJ4" s="1920"/>
      <c r="NOK4" s="1920"/>
      <c r="NOL4" s="1920"/>
      <c r="NOM4" s="1920"/>
      <c r="NON4" s="1920"/>
      <c r="NOO4" s="1920"/>
      <c r="NOP4" s="1920"/>
      <c r="NOQ4" s="1920"/>
      <c r="NOR4" s="1920"/>
      <c r="NOS4" s="1920"/>
      <c r="NOT4" s="1920"/>
      <c r="NOU4" s="1920"/>
      <c r="NOV4" s="1920"/>
      <c r="NOW4" s="1920"/>
      <c r="NOX4" s="1920"/>
      <c r="NOY4" s="1920"/>
      <c r="NOZ4" s="1920"/>
      <c r="NPA4" s="1920"/>
      <c r="NPB4" s="1920"/>
      <c r="NPC4" s="1920"/>
      <c r="NPD4" s="1920"/>
      <c r="NPE4" s="1920"/>
      <c r="NPF4" s="1920"/>
      <c r="NPG4" s="1920"/>
      <c r="NPH4" s="1920"/>
      <c r="NPI4" s="1920"/>
      <c r="NPJ4" s="1920"/>
      <c r="NPK4" s="1920"/>
      <c r="NPL4" s="1920"/>
      <c r="NPM4" s="1920"/>
      <c r="NPN4" s="1920"/>
      <c r="NPO4" s="1920"/>
      <c r="NPP4" s="1920"/>
      <c r="NPQ4" s="1920"/>
      <c r="NPR4" s="1920"/>
      <c r="NPS4" s="1920"/>
      <c r="NPT4" s="1920"/>
      <c r="NPU4" s="1920"/>
      <c r="NPV4" s="1920"/>
      <c r="NPW4" s="1920"/>
      <c r="NPX4" s="1920"/>
      <c r="NPY4" s="1920"/>
      <c r="NPZ4" s="1920"/>
      <c r="NQA4" s="1920"/>
      <c r="NQB4" s="1920"/>
      <c r="NQC4" s="1920"/>
      <c r="NQD4" s="1920"/>
      <c r="NQE4" s="1920"/>
      <c r="NQF4" s="1920"/>
      <c r="NQG4" s="1920"/>
      <c r="NQH4" s="1920"/>
      <c r="NQI4" s="1920"/>
      <c r="NQJ4" s="1920"/>
      <c r="NQK4" s="1920"/>
      <c r="NQL4" s="1920"/>
      <c r="NQM4" s="1920"/>
      <c r="NQN4" s="1920"/>
      <c r="NQO4" s="1920"/>
      <c r="NQP4" s="1920"/>
      <c r="NQQ4" s="1920"/>
      <c r="NQR4" s="1920"/>
      <c r="NQS4" s="1920"/>
      <c r="NQT4" s="1920"/>
      <c r="NQU4" s="1920"/>
      <c r="NQV4" s="1920"/>
      <c r="NQW4" s="1920"/>
      <c r="NQX4" s="1920"/>
      <c r="NQY4" s="1920"/>
      <c r="NQZ4" s="1920"/>
      <c r="NRA4" s="1920"/>
      <c r="NRB4" s="1920"/>
      <c r="NRC4" s="1920"/>
      <c r="NRD4" s="1920"/>
      <c r="NRE4" s="1920"/>
      <c r="NRF4" s="1920"/>
      <c r="NRG4" s="1920"/>
      <c r="NRH4" s="1920"/>
      <c r="NRI4" s="1920"/>
      <c r="NRJ4" s="1920"/>
      <c r="NRK4" s="1920"/>
      <c r="NRL4" s="1920"/>
      <c r="NRM4" s="1920"/>
      <c r="NRN4" s="1920"/>
      <c r="NRO4" s="1920"/>
      <c r="NRP4" s="1920"/>
      <c r="NRQ4" s="1920"/>
      <c r="NRR4" s="1920"/>
      <c r="NRS4" s="1920"/>
      <c r="NRT4" s="1920"/>
      <c r="NRU4" s="1920"/>
      <c r="NRV4" s="1920"/>
      <c r="NRW4" s="1920"/>
      <c r="NRX4" s="1920"/>
      <c r="NRY4" s="1920"/>
      <c r="NRZ4" s="1920"/>
      <c r="NSA4" s="1920"/>
      <c r="NSB4" s="1920"/>
      <c r="NSC4" s="1920"/>
      <c r="NSD4" s="1920"/>
      <c r="NSE4" s="1920"/>
      <c r="NSF4" s="1920"/>
      <c r="NSG4" s="1920"/>
      <c r="NSH4" s="1920"/>
      <c r="NSI4" s="1920"/>
      <c r="NSJ4" s="1920"/>
      <c r="NSK4" s="1920"/>
      <c r="NSL4" s="1920"/>
      <c r="NSM4" s="1920"/>
      <c r="NSN4" s="1920"/>
      <c r="NSO4" s="1920"/>
      <c r="NSP4" s="1920"/>
      <c r="NSQ4" s="1920"/>
      <c r="NSR4" s="1920"/>
      <c r="NSS4" s="1920"/>
      <c r="NST4" s="1920"/>
      <c r="NSU4" s="1920"/>
      <c r="NSV4" s="1920"/>
      <c r="NSW4" s="1920"/>
      <c r="NSX4" s="1920"/>
      <c r="NSY4" s="1920"/>
      <c r="NSZ4" s="1920"/>
      <c r="NTA4" s="1920"/>
      <c r="NTB4" s="1920"/>
      <c r="NTC4" s="1920"/>
      <c r="NTD4" s="1920"/>
      <c r="NTE4" s="1920"/>
      <c r="NTF4" s="1920"/>
      <c r="NTG4" s="1920"/>
      <c r="NTH4" s="1920"/>
      <c r="NTI4" s="1920"/>
      <c r="NTJ4" s="1920"/>
      <c r="NTK4" s="1920"/>
      <c r="NTL4" s="1920"/>
      <c r="NTM4" s="1920"/>
      <c r="NTN4" s="1920"/>
      <c r="NTO4" s="1920"/>
      <c r="NTP4" s="1920"/>
      <c r="NTQ4" s="1920"/>
      <c r="NTR4" s="1920"/>
      <c r="NTS4" s="1920"/>
      <c r="NTT4" s="1920"/>
      <c r="NTU4" s="1920"/>
      <c r="NTV4" s="1920"/>
      <c r="NTW4" s="1920"/>
      <c r="NTX4" s="1920"/>
      <c r="NTY4" s="1920"/>
      <c r="NTZ4" s="1920"/>
      <c r="NUA4" s="1920"/>
      <c r="NUB4" s="1920"/>
      <c r="NUC4" s="1920"/>
      <c r="NUD4" s="1920"/>
      <c r="NUE4" s="1920"/>
      <c r="NUF4" s="1920"/>
      <c r="NUG4" s="1920"/>
      <c r="NUH4" s="1920"/>
      <c r="NUI4" s="1920"/>
      <c r="NUJ4" s="1920"/>
      <c r="NUK4" s="1920"/>
      <c r="NUL4" s="1920"/>
      <c r="NUM4" s="1920"/>
      <c r="NUN4" s="1920"/>
      <c r="NUO4" s="1920"/>
      <c r="NUP4" s="1920"/>
      <c r="NUQ4" s="1920"/>
      <c r="NUR4" s="1920"/>
      <c r="NUS4" s="1920"/>
      <c r="NUT4" s="1920"/>
      <c r="NUU4" s="1920"/>
      <c r="NUV4" s="1920"/>
      <c r="NUW4" s="1920"/>
      <c r="NUX4" s="1920"/>
      <c r="NUY4" s="1920"/>
      <c r="NUZ4" s="1920"/>
      <c r="NVA4" s="1920"/>
      <c r="NVB4" s="1920"/>
      <c r="NVC4" s="1920"/>
      <c r="NVD4" s="1920"/>
      <c r="NVE4" s="1920"/>
      <c r="NVF4" s="1920"/>
      <c r="NVG4" s="1920"/>
      <c r="NVH4" s="1920"/>
      <c r="NVI4" s="1920"/>
      <c r="NVJ4" s="1920"/>
      <c r="NVK4" s="1920"/>
      <c r="NVL4" s="1920"/>
      <c r="NVM4" s="1920"/>
      <c r="NVN4" s="1920"/>
      <c r="NVO4" s="1920"/>
      <c r="NVP4" s="1920"/>
      <c r="NVQ4" s="1920"/>
      <c r="NVR4" s="1920"/>
      <c r="NVS4" s="1920"/>
      <c r="NVT4" s="1920"/>
      <c r="NVU4" s="1920"/>
      <c r="NVV4" s="1920"/>
      <c r="NVW4" s="1920"/>
      <c r="NVX4" s="1920"/>
      <c r="NVY4" s="1920"/>
      <c r="NVZ4" s="1920"/>
      <c r="NWA4" s="1920"/>
      <c r="NWB4" s="1920"/>
      <c r="NWC4" s="1920"/>
      <c r="NWD4" s="1920"/>
      <c r="NWE4" s="1920"/>
      <c r="NWF4" s="1920"/>
      <c r="NWG4" s="1920"/>
      <c r="NWH4" s="1920"/>
      <c r="NWI4" s="1920"/>
      <c r="NWJ4" s="1920"/>
      <c r="NWK4" s="1920"/>
      <c r="NWL4" s="1920"/>
      <c r="NWM4" s="1920"/>
      <c r="NWN4" s="1920"/>
      <c r="NWO4" s="1920"/>
      <c r="NWP4" s="1920"/>
      <c r="NWQ4" s="1920"/>
      <c r="NWR4" s="1920"/>
      <c r="NWS4" s="1920"/>
      <c r="NWT4" s="1920"/>
      <c r="NWU4" s="1920"/>
      <c r="NWV4" s="1920"/>
      <c r="NWW4" s="1920"/>
      <c r="NWX4" s="1920"/>
      <c r="NWY4" s="1920"/>
      <c r="NWZ4" s="1920"/>
      <c r="NXA4" s="1920"/>
      <c r="NXB4" s="1920"/>
      <c r="NXC4" s="1920"/>
      <c r="NXD4" s="1920"/>
      <c r="NXE4" s="1920"/>
      <c r="NXF4" s="1920"/>
      <c r="NXG4" s="1920"/>
      <c r="NXH4" s="1920"/>
      <c r="NXI4" s="1920"/>
      <c r="NXJ4" s="1920"/>
      <c r="NXK4" s="1920"/>
      <c r="NXL4" s="1920"/>
      <c r="NXM4" s="1920"/>
      <c r="NXN4" s="1920"/>
      <c r="NXO4" s="1920"/>
      <c r="NXP4" s="1920"/>
      <c r="NXQ4" s="1920"/>
      <c r="NXR4" s="1920"/>
      <c r="NXS4" s="1920"/>
      <c r="NXT4" s="1920"/>
      <c r="NXU4" s="1920"/>
      <c r="NXV4" s="1920"/>
      <c r="NXW4" s="1920"/>
      <c r="NXX4" s="1920"/>
      <c r="NXY4" s="1920"/>
      <c r="NXZ4" s="1920"/>
      <c r="NYA4" s="1920"/>
      <c r="NYB4" s="1920"/>
      <c r="NYC4" s="1920"/>
      <c r="NYD4" s="1920"/>
      <c r="NYE4" s="1920"/>
      <c r="NYF4" s="1920"/>
      <c r="NYG4" s="1920"/>
      <c r="NYH4" s="1920"/>
      <c r="NYI4" s="1920"/>
      <c r="NYJ4" s="1920"/>
      <c r="NYK4" s="1920"/>
      <c r="NYL4" s="1920"/>
      <c r="NYM4" s="1920"/>
      <c r="NYN4" s="1920"/>
      <c r="NYO4" s="1920"/>
      <c r="NYP4" s="1920"/>
      <c r="NYQ4" s="1920"/>
      <c r="NYR4" s="1920"/>
      <c r="NYS4" s="1920"/>
      <c r="NYT4" s="1920"/>
      <c r="NYU4" s="1920"/>
      <c r="NYV4" s="1920"/>
      <c r="NYW4" s="1920"/>
      <c r="NYX4" s="1920"/>
      <c r="NYY4" s="1920"/>
      <c r="NYZ4" s="1920"/>
      <c r="NZA4" s="1920"/>
      <c r="NZB4" s="1920"/>
      <c r="NZC4" s="1920"/>
      <c r="NZD4" s="1920"/>
      <c r="NZE4" s="1920"/>
      <c r="NZF4" s="1920"/>
      <c r="NZG4" s="1920"/>
      <c r="NZH4" s="1920"/>
      <c r="NZI4" s="1920"/>
      <c r="NZJ4" s="1920"/>
      <c r="NZK4" s="1920"/>
      <c r="NZL4" s="1920"/>
      <c r="NZM4" s="1920"/>
      <c r="NZN4" s="1920"/>
      <c r="NZO4" s="1920"/>
      <c r="NZP4" s="1920"/>
      <c r="NZQ4" s="1920"/>
      <c r="NZR4" s="1920"/>
      <c r="NZS4" s="1920"/>
      <c r="NZT4" s="1920"/>
      <c r="NZU4" s="1920"/>
      <c r="NZV4" s="1920"/>
      <c r="NZW4" s="1920"/>
      <c r="NZX4" s="1920"/>
      <c r="NZY4" s="1920"/>
      <c r="NZZ4" s="1920"/>
      <c r="OAA4" s="1920"/>
      <c r="OAB4" s="1920"/>
      <c r="OAC4" s="1920"/>
      <c r="OAD4" s="1920"/>
      <c r="OAE4" s="1920"/>
      <c r="OAF4" s="1920"/>
      <c r="OAG4" s="1920"/>
      <c r="OAH4" s="1920"/>
      <c r="OAI4" s="1920"/>
      <c r="OAJ4" s="1920"/>
      <c r="OAK4" s="1920"/>
      <c r="OAL4" s="1920"/>
      <c r="OAM4" s="1920"/>
      <c r="OAN4" s="1920"/>
      <c r="OAO4" s="1920"/>
      <c r="OAP4" s="1920"/>
      <c r="OAQ4" s="1920"/>
      <c r="OAR4" s="1920"/>
      <c r="OAS4" s="1920"/>
      <c r="OAT4" s="1920"/>
      <c r="OAU4" s="1920"/>
      <c r="OAV4" s="1920"/>
      <c r="OAW4" s="1920"/>
      <c r="OAX4" s="1920"/>
      <c r="OAY4" s="1920"/>
      <c r="OAZ4" s="1920"/>
      <c r="OBA4" s="1920"/>
      <c r="OBB4" s="1920"/>
      <c r="OBC4" s="1920"/>
      <c r="OBD4" s="1920"/>
      <c r="OBE4" s="1920"/>
      <c r="OBF4" s="1920"/>
      <c r="OBG4" s="1920"/>
      <c r="OBH4" s="1920"/>
      <c r="OBI4" s="1920"/>
      <c r="OBJ4" s="1920"/>
      <c r="OBK4" s="1920"/>
      <c r="OBL4" s="1920"/>
      <c r="OBM4" s="1920"/>
      <c r="OBN4" s="1920"/>
      <c r="OBO4" s="1920"/>
      <c r="OBP4" s="1920"/>
      <c r="OBQ4" s="1920"/>
      <c r="OBR4" s="1920"/>
      <c r="OBS4" s="1920"/>
      <c r="OBT4" s="1920"/>
      <c r="OBU4" s="1920"/>
      <c r="OBV4" s="1920"/>
      <c r="OBW4" s="1920"/>
      <c r="OBX4" s="1920"/>
      <c r="OBY4" s="1920"/>
      <c r="OBZ4" s="1920"/>
      <c r="OCA4" s="1920"/>
      <c r="OCB4" s="1920"/>
      <c r="OCC4" s="1920"/>
      <c r="OCD4" s="1920"/>
      <c r="OCE4" s="1920"/>
      <c r="OCF4" s="1920"/>
      <c r="OCG4" s="1920"/>
      <c r="OCH4" s="1920"/>
      <c r="OCI4" s="1920"/>
      <c r="OCJ4" s="1920"/>
      <c r="OCK4" s="1920"/>
      <c r="OCL4" s="1920"/>
      <c r="OCM4" s="1920"/>
      <c r="OCN4" s="1920"/>
      <c r="OCO4" s="1920"/>
      <c r="OCP4" s="1920"/>
      <c r="OCQ4" s="1920"/>
      <c r="OCR4" s="1920"/>
      <c r="OCS4" s="1920"/>
      <c r="OCT4" s="1920"/>
      <c r="OCU4" s="1920"/>
      <c r="OCV4" s="1920"/>
      <c r="OCW4" s="1920"/>
      <c r="OCX4" s="1920"/>
      <c r="OCY4" s="1920"/>
      <c r="OCZ4" s="1920"/>
      <c r="ODA4" s="1920"/>
      <c r="ODB4" s="1920"/>
      <c r="ODC4" s="1920"/>
      <c r="ODD4" s="1920"/>
      <c r="ODE4" s="1920"/>
      <c r="ODF4" s="1920"/>
      <c r="ODG4" s="1920"/>
      <c r="ODH4" s="1920"/>
      <c r="ODI4" s="1920"/>
      <c r="ODJ4" s="1920"/>
      <c r="ODK4" s="1920"/>
      <c r="ODL4" s="1920"/>
      <c r="ODM4" s="1920"/>
      <c r="ODN4" s="1920"/>
      <c r="ODO4" s="1920"/>
      <c r="ODP4" s="1920"/>
      <c r="ODQ4" s="1920"/>
      <c r="ODR4" s="1920"/>
      <c r="ODS4" s="1920"/>
      <c r="ODT4" s="1920"/>
      <c r="ODU4" s="1920"/>
      <c r="ODV4" s="1920"/>
      <c r="ODW4" s="1920"/>
      <c r="ODX4" s="1920"/>
      <c r="ODY4" s="1920"/>
      <c r="ODZ4" s="1920"/>
      <c r="OEA4" s="1920"/>
      <c r="OEB4" s="1920"/>
      <c r="OEC4" s="1920"/>
      <c r="OED4" s="1920"/>
      <c r="OEE4" s="1920"/>
      <c r="OEF4" s="1920"/>
      <c r="OEG4" s="1920"/>
      <c r="OEH4" s="1920"/>
      <c r="OEI4" s="1920"/>
      <c r="OEJ4" s="1920"/>
      <c r="OEK4" s="1920"/>
      <c r="OEL4" s="1920"/>
      <c r="OEM4" s="1920"/>
      <c r="OEN4" s="1920"/>
      <c r="OEO4" s="1920"/>
      <c r="OEP4" s="1920"/>
      <c r="OEQ4" s="1920"/>
      <c r="OER4" s="1920"/>
      <c r="OES4" s="1920"/>
      <c r="OET4" s="1920"/>
      <c r="OEU4" s="1920"/>
      <c r="OEV4" s="1920"/>
      <c r="OEW4" s="1920"/>
      <c r="OEX4" s="1920"/>
      <c r="OEY4" s="1920"/>
      <c r="OEZ4" s="1920"/>
      <c r="OFA4" s="1920"/>
      <c r="OFB4" s="1920"/>
      <c r="OFC4" s="1920"/>
      <c r="OFD4" s="1920"/>
      <c r="OFE4" s="1920"/>
      <c r="OFF4" s="1920"/>
      <c r="OFG4" s="1920"/>
      <c r="OFH4" s="1920"/>
      <c r="OFI4" s="1920"/>
      <c r="OFJ4" s="1920"/>
      <c r="OFK4" s="1920"/>
      <c r="OFL4" s="1920"/>
      <c r="OFM4" s="1920"/>
      <c r="OFN4" s="1920"/>
      <c r="OFO4" s="1920"/>
      <c r="OFP4" s="1920"/>
      <c r="OFQ4" s="1920"/>
      <c r="OFR4" s="1920"/>
      <c r="OFS4" s="1920"/>
      <c r="OFT4" s="1920"/>
      <c r="OFU4" s="1920"/>
      <c r="OFV4" s="1920"/>
      <c r="OFW4" s="1920"/>
      <c r="OFX4" s="1920"/>
      <c r="OFY4" s="1920"/>
      <c r="OFZ4" s="1920"/>
      <c r="OGA4" s="1920"/>
      <c r="OGB4" s="1920"/>
      <c r="OGC4" s="1920"/>
      <c r="OGD4" s="1920"/>
      <c r="OGE4" s="1920"/>
      <c r="OGF4" s="1920"/>
      <c r="OGG4" s="1920"/>
      <c r="OGH4" s="1920"/>
      <c r="OGI4" s="1920"/>
      <c r="OGJ4" s="1920"/>
      <c r="OGK4" s="1920"/>
      <c r="OGL4" s="1920"/>
      <c r="OGM4" s="1920"/>
      <c r="OGN4" s="1920"/>
      <c r="OGO4" s="1920"/>
      <c r="OGP4" s="1920"/>
      <c r="OGQ4" s="1920"/>
      <c r="OGR4" s="1920"/>
      <c r="OGS4" s="1920"/>
      <c r="OGT4" s="1920"/>
      <c r="OGU4" s="1920"/>
      <c r="OGV4" s="1920"/>
      <c r="OGW4" s="1920"/>
      <c r="OGX4" s="1920"/>
      <c r="OGY4" s="1920"/>
      <c r="OGZ4" s="1920"/>
      <c r="OHA4" s="1920"/>
      <c r="OHB4" s="1920"/>
      <c r="OHC4" s="1920"/>
      <c r="OHD4" s="1920"/>
      <c r="OHE4" s="1920"/>
      <c r="OHF4" s="1920"/>
      <c r="OHG4" s="1920"/>
      <c r="OHH4" s="1920"/>
      <c r="OHI4" s="1920"/>
      <c r="OHJ4" s="1920"/>
      <c r="OHK4" s="1920"/>
      <c r="OHL4" s="1920"/>
      <c r="OHM4" s="1920"/>
      <c r="OHN4" s="1920"/>
      <c r="OHO4" s="1920"/>
      <c r="OHP4" s="1920"/>
      <c r="OHQ4" s="1920"/>
      <c r="OHR4" s="1920"/>
      <c r="OHS4" s="1920"/>
      <c r="OHT4" s="1920"/>
      <c r="OHU4" s="1920"/>
      <c r="OHV4" s="1920"/>
      <c r="OHW4" s="1920"/>
      <c r="OHX4" s="1920"/>
      <c r="OHY4" s="1920"/>
      <c r="OHZ4" s="1920"/>
      <c r="OIA4" s="1920"/>
      <c r="OIB4" s="1920"/>
      <c r="OIC4" s="1920"/>
      <c r="OID4" s="1920"/>
      <c r="OIE4" s="1920"/>
      <c r="OIF4" s="1920"/>
      <c r="OIG4" s="1920"/>
      <c r="OIH4" s="1920"/>
      <c r="OII4" s="1920"/>
      <c r="OIJ4" s="1920"/>
      <c r="OIK4" s="1920"/>
      <c r="OIL4" s="1920"/>
      <c r="OIM4" s="1920"/>
      <c r="OIN4" s="1920"/>
      <c r="OIO4" s="1920"/>
      <c r="OIP4" s="1920"/>
      <c r="OIQ4" s="1920"/>
      <c r="OIR4" s="1920"/>
      <c r="OIS4" s="1920"/>
      <c r="OIT4" s="1920"/>
      <c r="OIU4" s="1920"/>
      <c r="OIV4" s="1920"/>
      <c r="OIW4" s="1920"/>
      <c r="OIX4" s="1920"/>
      <c r="OIY4" s="1920"/>
      <c r="OIZ4" s="1920"/>
      <c r="OJA4" s="1920"/>
      <c r="OJB4" s="1920"/>
      <c r="OJC4" s="1920"/>
      <c r="OJD4" s="1920"/>
      <c r="OJE4" s="1920"/>
      <c r="OJF4" s="1920"/>
      <c r="OJG4" s="1920"/>
      <c r="OJH4" s="1920"/>
      <c r="OJI4" s="1920"/>
      <c r="OJJ4" s="1920"/>
      <c r="OJK4" s="1920"/>
      <c r="OJL4" s="1920"/>
      <c r="OJM4" s="1920"/>
      <c r="OJN4" s="1920"/>
      <c r="OJO4" s="1920"/>
      <c r="OJP4" s="1920"/>
      <c r="OJQ4" s="1920"/>
      <c r="OJR4" s="1920"/>
      <c r="OJS4" s="1920"/>
      <c r="OJT4" s="1920"/>
      <c r="OJU4" s="1920"/>
      <c r="OJV4" s="1920"/>
      <c r="OJW4" s="1920"/>
      <c r="OJX4" s="1920"/>
      <c r="OJY4" s="1920"/>
      <c r="OJZ4" s="1920"/>
      <c r="OKA4" s="1920"/>
      <c r="OKB4" s="1920"/>
      <c r="OKC4" s="1920"/>
      <c r="OKD4" s="1920"/>
      <c r="OKE4" s="1920"/>
      <c r="OKF4" s="1920"/>
      <c r="OKG4" s="1920"/>
      <c r="OKH4" s="1920"/>
      <c r="OKI4" s="1920"/>
      <c r="OKJ4" s="1920"/>
      <c r="OKK4" s="1920"/>
      <c r="OKL4" s="1920"/>
      <c r="OKM4" s="1920"/>
      <c r="OKN4" s="1920"/>
      <c r="OKO4" s="1920"/>
      <c r="OKP4" s="1920"/>
      <c r="OKQ4" s="1920"/>
      <c r="OKR4" s="1920"/>
      <c r="OKS4" s="1920"/>
      <c r="OKT4" s="1920"/>
      <c r="OKU4" s="1920"/>
      <c r="OKV4" s="1920"/>
      <c r="OKW4" s="1920"/>
      <c r="OKX4" s="1920"/>
      <c r="OKY4" s="1920"/>
      <c r="OKZ4" s="1920"/>
      <c r="OLA4" s="1920"/>
      <c r="OLB4" s="1920"/>
      <c r="OLC4" s="1920"/>
      <c r="OLD4" s="1920"/>
      <c r="OLE4" s="1920"/>
      <c r="OLF4" s="1920"/>
      <c r="OLG4" s="1920"/>
      <c r="OLH4" s="1920"/>
      <c r="OLI4" s="1920"/>
      <c r="OLJ4" s="1920"/>
      <c r="OLK4" s="1920"/>
      <c r="OLL4" s="1920"/>
      <c r="OLM4" s="1920"/>
      <c r="OLN4" s="1920"/>
      <c r="OLO4" s="1920"/>
      <c r="OLP4" s="1920"/>
      <c r="OLQ4" s="1920"/>
      <c r="OLR4" s="1920"/>
      <c r="OLS4" s="1920"/>
      <c r="OLT4" s="1920"/>
      <c r="OLU4" s="1920"/>
      <c r="OLV4" s="1920"/>
      <c r="OLW4" s="1920"/>
      <c r="OLX4" s="1920"/>
      <c r="OLY4" s="1920"/>
      <c r="OLZ4" s="1920"/>
      <c r="OMA4" s="1920"/>
      <c r="OMB4" s="1920"/>
      <c r="OMC4" s="1920"/>
      <c r="OMD4" s="1920"/>
      <c r="OME4" s="1920"/>
      <c r="OMF4" s="1920"/>
      <c r="OMG4" s="1920"/>
      <c r="OMH4" s="1920"/>
      <c r="OMI4" s="1920"/>
      <c r="OMJ4" s="1920"/>
      <c r="OMK4" s="1920"/>
      <c r="OML4" s="1920"/>
      <c r="OMM4" s="1920"/>
      <c r="OMN4" s="1920"/>
      <c r="OMO4" s="1920"/>
      <c r="OMP4" s="1920"/>
      <c r="OMQ4" s="1920"/>
      <c r="OMR4" s="1920"/>
      <c r="OMS4" s="1920"/>
      <c r="OMT4" s="1920"/>
      <c r="OMU4" s="1920"/>
      <c r="OMV4" s="1920"/>
      <c r="OMW4" s="1920"/>
      <c r="OMX4" s="1920"/>
      <c r="OMY4" s="1920"/>
      <c r="OMZ4" s="1920"/>
      <c r="ONA4" s="1920"/>
      <c r="ONB4" s="1920"/>
      <c r="ONC4" s="1920"/>
      <c r="OND4" s="1920"/>
      <c r="ONE4" s="1920"/>
      <c r="ONF4" s="1920"/>
      <c r="ONG4" s="1920"/>
      <c r="ONH4" s="1920"/>
      <c r="ONI4" s="1920"/>
      <c r="ONJ4" s="1920"/>
      <c r="ONK4" s="1920"/>
      <c r="ONL4" s="1920"/>
      <c r="ONM4" s="1920"/>
      <c r="ONN4" s="1920"/>
      <c r="ONO4" s="1920"/>
      <c r="ONP4" s="1920"/>
      <c r="ONQ4" s="1920"/>
      <c r="ONR4" s="1920"/>
      <c r="ONS4" s="1920"/>
      <c r="ONT4" s="1920"/>
      <c r="ONU4" s="1920"/>
      <c r="ONV4" s="1920"/>
      <c r="ONW4" s="1920"/>
      <c r="ONX4" s="1920"/>
      <c r="ONY4" s="1920"/>
      <c r="ONZ4" s="1920"/>
      <c r="OOA4" s="1920"/>
      <c r="OOB4" s="1920"/>
      <c r="OOC4" s="1920"/>
      <c r="OOD4" s="1920"/>
      <c r="OOE4" s="1920"/>
      <c r="OOF4" s="1920"/>
      <c r="OOG4" s="1920"/>
      <c r="OOH4" s="1920"/>
      <c r="OOI4" s="1920"/>
      <c r="OOJ4" s="1920"/>
      <c r="OOK4" s="1920"/>
      <c r="OOL4" s="1920"/>
      <c r="OOM4" s="1920"/>
      <c r="OON4" s="1920"/>
      <c r="OOO4" s="1920"/>
      <c r="OOP4" s="1920"/>
      <c r="OOQ4" s="1920"/>
      <c r="OOR4" s="1920"/>
      <c r="OOS4" s="1920"/>
      <c r="OOT4" s="1920"/>
      <c r="OOU4" s="1920"/>
      <c r="OOV4" s="1920"/>
      <c r="OOW4" s="1920"/>
      <c r="OOX4" s="1920"/>
      <c r="OOY4" s="1920"/>
      <c r="OOZ4" s="1920"/>
      <c r="OPA4" s="1920"/>
      <c r="OPB4" s="1920"/>
      <c r="OPC4" s="1920"/>
      <c r="OPD4" s="1920"/>
      <c r="OPE4" s="1920"/>
      <c r="OPF4" s="1920"/>
      <c r="OPG4" s="1920"/>
      <c r="OPH4" s="1920"/>
      <c r="OPI4" s="1920"/>
      <c r="OPJ4" s="1920"/>
      <c r="OPK4" s="1920"/>
      <c r="OPL4" s="1920"/>
      <c r="OPM4" s="1920"/>
      <c r="OPN4" s="1920"/>
      <c r="OPO4" s="1920"/>
      <c r="OPP4" s="1920"/>
      <c r="OPQ4" s="1920"/>
      <c r="OPR4" s="1920"/>
      <c r="OPS4" s="1920"/>
      <c r="OPT4" s="1920"/>
      <c r="OPU4" s="1920"/>
      <c r="OPV4" s="1920"/>
      <c r="OPW4" s="1920"/>
      <c r="OPX4" s="1920"/>
      <c r="OPY4" s="1920"/>
      <c r="OPZ4" s="1920"/>
      <c r="OQA4" s="1920"/>
      <c r="OQB4" s="1920"/>
      <c r="OQC4" s="1920"/>
      <c r="OQD4" s="1920"/>
      <c r="OQE4" s="1920"/>
      <c r="OQF4" s="1920"/>
      <c r="OQG4" s="1920"/>
      <c r="OQH4" s="1920"/>
      <c r="OQI4" s="1920"/>
      <c r="OQJ4" s="1920"/>
      <c r="OQK4" s="1920"/>
      <c r="OQL4" s="1920"/>
      <c r="OQM4" s="1920"/>
      <c r="OQN4" s="1920"/>
      <c r="OQO4" s="1920"/>
      <c r="OQP4" s="1920"/>
      <c r="OQQ4" s="1920"/>
      <c r="OQR4" s="1920"/>
      <c r="OQS4" s="1920"/>
      <c r="OQT4" s="1920"/>
      <c r="OQU4" s="1920"/>
      <c r="OQV4" s="1920"/>
      <c r="OQW4" s="1920"/>
      <c r="OQX4" s="1920"/>
      <c r="OQY4" s="1920"/>
      <c r="OQZ4" s="1920"/>
      <c r="ORA4" s="1920"/>
      <c r="ORB4" s="1920"/>
      <c r="ORC4" s="1920"/>
      <c r="ORD4" s="1920"/>
      <c r="ORE4" s="1920"/>
      <c r="ORF4" s="1920"/>
      <c r="ORG4" s="1920"/>
      <c r="ORH4" s="1920"/>
      <c r="ORI4" s="1920"/>
      <c r="ORJ4" s="1920"/>
      <c r="ORK4" s="1920"/>
      <c r="ORL4" s="1920"/>
      <c r="ORM4" s="1920"/>
      <c r="ORN4" s="1920"/>
      <c r="ORO4" s="1920"/>
      <c r="ORP4" s="1920"/>
      <c r="ORQ4" s="1920"/>
      <c r="ORR4" s="1920"/>
      <c r="ORS4" s="1920"/>
      <c r="ORT4" s="1920"/>
      <c r="ORU4" s="1920"/>
      <c r="ORV4" s="1920"/>
      <c r="ORW4" s="1920"/>
      <c r="ORX4" s="1920"/>
      <c r="ORY4" s="1920"/>
      <c r="ORZ4" s="1920"/>
      <c r="OSA4" s="1920"/>
      <c r="OSB4" s="1920"/>
      <c r="OSC4" s="1920"/>
      <c r="OSD4" s="1920"/>
      <c r="OSE4" s="1920"/>
      <c r="OSF4" s="1920"/>
      <c r="OSG4" s="1920"/>
      <c r="OSH4" s="1920"/>
      <c r="OSI4" s="1920"/>
      <c r="OSJ4" s="1920"/>
      <c r="OSK4" s="1920"/>
      <c r="OSL4" s="1920"/>
      <c r="OSM4" s="1920"/>
      <c r="OSN4" s="1920"/>
      <c r="OSO4" s="1920"/>
      <c r="OSP4" s="1920"/>
      <c r="OSQ4" s="1920"/>
      <c r="OSR4" s="1920"/>
      <c r="OSS4" s="1920"/>
      <c r="OST4" s="1920"/>
      <c r="OSU4" s="1920"/>
      <c r="OSV4" s="1920"/>
      <c r="OSW4" s="1920"/>
      <c r="OSX4" s="1920"/>
      <c r="OSY4" s="1920"/>
      <c r="OSZ4" s="1920"/>
      <c r="OTA4" s="1920"/>
      <c r="OTB4" s="1920"/>
      <c r="OTC4" s="1920"/>
      <c r="OTD4" s="1920"/>
      <c r="OTE4" s="1920"/>
      <c r="OTF4" s="1920"/>
      <c r="OTG4" s="1920"/>
      <c r="OTH4" s="1920"/>
      <c r="OTI4" s="1920"/>
      <c r="OTJ4" s="1920"/>
      <c r="OTK4" s="1920"/>
      <c r="OTL4" s="1920"/>
      <c r="OTM4" s="1920"/>
      <c r="OTN4" s="1920"/>
      <c r="OTO4" s="1920"/>
      <c r="OTP4" s="1920"/>
      <c r="OTQ4" s="1920"/>
      <c r="OTR4" s="1920"/>
      <c r="OTS4" s="1920"/>
      <c r="OTT4" s="1920"/>
      <c r="OTU4" s="1920"/>
      <c r="OTV4" s="1920"/>
      <c r="OTW4" s="1920"/>
      <c r="OTX4" s="1920"/>
      <c r="OTY4" s="1920"/>
      <c r="OTZ4" s="1920"/>
      <c r="OUA4" s="1920"/>
      <c r="OUB4" s="1920"/>
      <c r="OUC4" s="1920"/>
      <c r="OUD4" s="1920"/>
      <c r="OUE4" s="1920"/>
      <c r="OUF4" s="1920"/>
      <c r="OUG4" s="1920"/>
      <c r="OUH4" s="1920"/>
      <c r="OUI4" s="1920"/>
      <c r="OUJ4" s="1920"/>
      <c r="OUK4" s="1920"/>
      <c r="OUL4" s="1920"/>
      <c r="OUM4" s="1920"/>
      <c r="OUN4" s="1920"/>
      <c r="OUO4" s="1920"/>
      <c r="OUP4" s="1920"/>
      <c r="OUQ4" s="1920"/>
      <c r="OUR4" s="1920"/>
      <c r="OUS4" s="1920"/>
      <c r="OUT4" s="1920"/>
      <c r="OUU4" s="1920"/>
      <c r="OUV4" s="1920"/>
      <c r="OUW4" s="1920"/>
      <c r="OUX4" s="1920"/>
      <c r="OUY4" s="1920"/>
      <c r="OUZ4" s="1920"/>
      <c r="OVA4" s="1920"/>
      <c r="OVB4" s="1920"/>
      <c r="OVC4" s="1920"/>
      <c r="OVD4" s="1920"/>
      <c r="OVE4" s="1920"/>
      <c r="OVF4" s="1920"/>
      <c r="OVG4" s="1920"/>
      <c r="OVH4" s="1920"/>
      <c r="OVI4" s="1920"/>
      <c r="OVJ4" s="1920"/>
      <c r="OVK4" s="1920"/>
      <c r="OVL4" s="1920"/>
      <c r="OVM4" s="1920"/>
      <c r="OVN4" s="1920"/>
      <c r="OVO4" s="1920"/>
      <c r="OVP4" s="1920"/>
      <c r="OVQ4" s="1920"/>
      <c r="OVR4" s="1920"/>
      <c r="OVS4" s="1920"/>
      <c r="OVT4" s="1920"/>
      <c r="OVU4" s="1920"/>
      <c r="OVV4" s="1920"/>
      <c r="OVW4" s="1920"/>
      <c r="OVX4" s="1920"/>
      <c r="OVY4" s="1920"/>
      <c r="OVZ4" s="1920"/>
      <c r="OWA4" s="1920"/>
      <c r="OWB4" s="1920"/>
      <c r="OWC4" s="1920"/>
      <c r="OWD4" s="1920"/>
      <c r="OWE4" s="1920"/>
      <c r="OWF4" s="1920"/>
      <c r="OWG4" s="1920"/>
      <c r="OWH4" s="1920"/>
      <c r="OWI4" s="1920"/>
      <c r="OWJ4" s="1920"/>
      <c r="OWK4" s="1920"/>
      <c r="OWL4" s="1920"/>
      <c r="OWM4" s="1920"/>
      <c r="OWN4" s="1920"/>
      <c r="OWO4" s="1920"/>
      <c r="OWP4" s="1920"/>
      <c r="OWQ4" s="1920"/>
      <c r="OWR4" s="1920"/>
      <c r="OWS4" s="1920"/>
      <c r="OWT4" s="1920"/>
      <c r="OWU4" s="1920"/>
      <c r="OWV4" s="1920"/>
      <c r="OWW4" s="1920"/>
      <c r="OWX4" s="1920"/>
      <c r="OWY4" s="1920"/>
      <c r="OWZ4" s="1920"/>
      <c r="OXA4" s="1920"/>
      <c r="OXB4" s="1920"/>
      <c r="OXC4" s="1920"/>
      <c r="OXD4" s="1920"/>
      <c r="OXE4" s="1920"/>
      <c r="OXF4" s="1920"/>
      <c r="OXG4" s="1920"/>
      <c r="OXH4" s="1920"/>
      <c r="OXI4" s="1920"/>
      <c r="OXJ4" s="1920"/>
      <c r="OXK4" s="1920"/>
      <c r="OXL4" s="1920"/>
      <c r="OXM4" s="1920"/>
      <c r="OXN4" s="1920"/>
      <c r="OXO4" s="1920"/>
      <c r="OXP4" s="1920"/>
      <c r="OXQ4" s="1920"/>
      <c r="OXR4" s="1920"/>
      <c r="OXS4" s="1920"/>
      <c r="OXT4" s="1920"/>
      <c r="OXU4" s="1920"/>
      <c r="OXV4" s="1920"/>
      <c r="OXW4" s="1920"/>
      <c r="OXX4" s="1920"/>
      <c r="OXY4" s="1920"/>
      <c r="OXZ4" s="1920"/>
      <c r="OYA4" s="1920"/>
      <c r="OYB4" s="1920"/>
      <c r="OYC4" s="1920"/>
      <c r="OYD4" s="1920"/>
      <c r="OYE4" s="1920"/>
      <c r="OYF4" s="1920"/>
      <c r="OYG4" s="1920"/>
      <c r="OYH4" s="1920"/>
      <c r="OYI4" s="1920"/>
      <c r="OYJ4" s="1920"/>
      <c r="OYK4" s="1920"/>
      <c r="OYL4" s="1920"/>
      <c r="OYM4" s="1920"/>
      <c r="OYN4" s="1920"/>
      <c r="OYO4" s="1920"/>
      <c r="OYP4" s="1920"/>
      <c r="OYQ4" s="1920"/>
      <c r="OYR4" s="1920"/>
      <c r="OYS4" s="1920"/>
      <c r="OYT4" s="1920"/>
      <c r="OYU4" s="1920"/>
      <c r="OYV4" s="1920"/>
      <c r="OYW4" s="1920"/>
      <c r="OYX4" s="1920"/>
      <c r="OYY4" s="1920"/>
      <c r="OYZ4" s="1920"/>
      <c r="OZA4" s="1920"/>
      <c r="OZB4" s="1920"/>
      <c r="OZC4" s="1920"/>
      <c r="OZD4" s="1920"/>
      <c r="OZE4" s="1920"/>
      <c r="OZF4" s="1920"/>
      <c r="OZG4" s="1920"/>
      <c r="OZH4" s="1920"/>
      <c r="OZI4" s="1920"/>
      <c r="OZJ4" s="1920"/>
      <c r="OZK4" s="1920"/>
      <c r="OZL4" s="1920"/>
      <c r="OZM4" s="1920"/>
      <c r="OZN4" s="1920"/>
      <c r="OZO4" s="1920"/>
      <c r="OZP4" s="1920"/>
      <c r="OZQ4" s="1920"/>
      <c r="OZR4" s="1920"/>
      <c r="OZS4" s="1920"/>
      <c r="OZT4" s="1920"/>
      <c r="OZU4" s="1920"/>
      <c r="OZV4" s="1920"/>
      <c r="OZW4" s="1920"/>
      <c r="OZX4" s="1920"/>
      <c r="OZY4" s="1920"/>
      <c r="OZZ4" s="1920"/>
      <c r="PAA4" s="1920"/>
      <c r="PAB4" s="1920"/>
      <c r="PAC4" s="1920"/>
      <c r="PAD4" s="1920"/>
      <c r="PAE4" s="1920"/>
      <c r="PAF4" s="1920"/>
      <c r="PAG4" s="1920"/>
      <c r="PAH4" s="1920"/>
      <c r="PAI4" s="1920"/>
      <c r="PAJ4" s="1920"/>
      <c r="PAK4" s="1920"/>
      <c r="PAL4" s="1920"/>
      <c r="PAM4" s="1920"/>
      <c r="PAN4" s="1920"/>
      <c r="PAO4" s="1920"/>
      <c r="PAP4" s="1920"/>
      <c r="PAQ4" s="1920"/>
      <c r="PAR4" s="1920"/>
      <c r="PAS4" s="1920"/>
      <c r="PAT4" s="1920"/>
      <c r="PAU4" s="1920"/>
      <c r="PAV4" s="1920"/>
      <c r="PAW4" s="1920"/>
      <c r="PAX4" s="1920"/>
      <c r="PAY4" s="1920"/>
      <c r="PAZ4" s="1920"/>
      <c r="PBA4" s="1920"/>
      <c r="PBB4" s="1920"/>
      <c r="PBC4" s="1920"/>
      <c r="PBD4" s="1920"/>
      <c r="PBE4" s="1920"/>
      <c r="PBF4" s="1920"/>
      <c r="PBG4" s="1920"/>
      <c r="PBH4" s="1920"/>
      <c r="PBI4" s="1920"/>
      <c r="PBJ4" s="1920"/>
      <c r="PBK4" s="1920"/>
      <c r="PBL4" s="1920"/>
      <c r="PBM4" s="1920"/>
      <c r="PBN4" s="1920"/>
      <c r="PBO4" s="1920"/>
      <c r="PBP4" s="1920"/>
      <c r="PBQ4" s="1920"/>
      <c r="PBR4" s="1920"/>
      <c r="PBS4" s="1920"/>
      <c r="PBT4" s="1920"/>
      <c r="PBU4" s="1920"/>
      <c r="PBV4" s="1920"/>
      <c r="PBW4" s="1920"/>
      <c r="PBX4" s="1920"/>
      <c r="PBY4" s="1920"/>
      <c r="PBZ4" s="1920"/>
      <c r="PCA4" s="1920"/>
      <c r="PCB4" s="1920"/>
      <c r="PCC4" s="1920"/>
      <c r="PCD4" s="1920"/>
      <c r="PCE4" s="1920"/>
      <c r="PCF4" s="1920"/>
      <c r="PCG4" s="1920"/>
      <c r="PCH4" s="1920"/>
      <c r="PCI4" s="1920"/>
      <c r="PCJ4" s="1920"/>
      <c r="PCK4" s="1920"/>
      <c r="PCL4" s="1920"/>
      <c r="PCM4" s="1920"/>
      <c r="PCN4" s="1920"/>
      <c r="PCO4" s="1920"/>
      <c r="PCP4" s="1920"/>
      <c r="PCQ4" s="1920"/>
      <c r="PCR4" s="1920"/>
      <c r="PCS4" s="1920"/>
      <c r="PCT4" s="1920"/>
      <c r="PCU4" s="1920"/>
      <c r="PCV4" s="1920"/>
      <c r="PCW4" s="1920"/>
      <c r="PCX4" s="1920"/>
      <c r="PCY4" s="1920"/>
      <c r="PCZ4" s="1920"/>
      <c r="PDA4" s="1920"/>
      <c r="PDB4" s="1920"/>
      <c r="PDC4" s="1920"/>
      <c r="PDD4" s="1920"/>
      <c r="PDE4" s="1920"/>
      <c r="PDF4" s="1920"/>
      <c r="PDG4" s="1920"/>
      <c r="PDH4" s="1920"/>
      <c r="PDI4" s="1920"/>
      <c r="PDJ4" s="1920"/>
      <c r="PDK4" s="1920"/>
      <c r="PDL4" s="1920"/>
      <c r="PDM4" s="1920"/>
      <c r="PDN4" s="1920"/>
      <c r="PDO4" s="1920"/>
      <c r="PDP4" s="1920"/>
      <c r="PDQ4" s="1920"/>
      <c r="PDR4" s="1920"/>
      <c r="PDS4" s="1920"/>
      <c r="PDT4" s="1920"/>
      <c r="PDU4" s="1920"/>
      <c r="PDV4" s="1920"/>
      <c r="PDW4" s="1920"/>
      <c r="PDX4" s="1920"/>
      <c r="PDY4" s="1920"/>
      <c r="PDZ4" s="1920"/>
      <c r="PEA4" s="1920"/>
      <c r="PEB4" s="1920"/>
      <c r="PEC4" s="1920"/>
      <c r="PED4" s="1920"/>
      <c r="PEE4" s="1920"/>
      <c r="PEF4" s="1920"/>
      <c r="PEG4" s="1920"/>
      <c r="PEH4" s="1920"/>
      <c r="PEI4" s="1920"/>
      <c r="PEJ4" s="1920"/>
      <c r="PEK4" s="1920"/>
      <c r="PEL4" s="1920"/>
      <c r="PEM4" s="1920"/>
      <c r="PEN4" s="1920"/>
      <c r="PEO4" s="1920"/>
      <c r="PEP4" s="1920"/>
      <c r="PEQ4" s="1920"/>
      <c r="PER4" s="1920"/>
      <c r="PES4" s="1920"/>
      <c r="PET4" s="1920"/>
      <c r="PEU4" s="1920"/>
      <c r="PEV4" s="1920"/>
      <c r="PEW4" s="1920"/>
      <c r="PEX4" s="1920"/>
      <c r="PEY4" s="1920"/>
      <c r="PEZ4" s="1920"/>
      <c r="PFA4" s="1920"/>
      <c r="PFB4" s="1920"/>
      <c r="PFC4" s="1920"/>
      <c r="PFD4" s="1920"/>
      <c r="PFE4" s="1920"/>
      <c r="PFF4" s="1920"/>
      <c r="PFG4" s="1920"/>
      <c r="PFH4" s="1920"/>
      <c r="PFI4" s="1920"/>
      <c r="PFJ4" s="1920"/>
      <c r="PFK4" s="1920"/>
      <c r="PFL4" s="1920"/>
      <c r="PFM4" s="1920"/>
      <c r="PFN4" s="1920"/>
      <c r="PFO4" s="1920"/>
      <c r="PFP4" s="1920"/>
      <c r="PFQ4" s="1920"/>
      <c r="PFR4" s="1920"/>
      <c r="PFS4" s="1920"/>
      <c r="PFT4" s="1920"/>
      <c r="PFU4" s="1920"/>
      <c r="PFV4" s="1920"/>
      <c r="PFW4" s="1920"/>
      <c r="PFX4" s="1920"/>
      <c r="PFY4" s="1920"/>
      <c r="PFZ4" s="1920"/>
      <c r="PGA4" s="1920"/>
      <c r="PGB4" s="1920"/>
      <c r="PGC4" s="1920"/>
      <c r="PGD4" s="1920"/>
      <c r="PGE4" s="1920"/>
      <c r="PGF4" s="1920"/>
      <c r="PGG4" s="1920"/>
      <c r="PGH4" s="1920"/>
      <c r="PGI4" s="1920"/>
      <c r="PGJ4" s="1920"/>
      <c r="PGK4" s="1920"/>
      <c r="PGL4" s="1920"/>
      <c r="PGM4" s="1920"/>
      <c r="PGN4" s="1920"/>
      <c r="PGO4" s="1920"/>
      <c r="PGP4" s="1920"/>
      <c r="PGQ4" s="1920"/>
      <c r="PGR4" s="1920"/>
      <c r="PGS4" s="1920"/>
      <c r="PGT4" s="1920"/>
      <c r="PGU4" s="1920"/>
      <c r="PGV4" s="1920"/>
      <c r="PGW4" s="1920"/>
      <c r="PGX4" s="1920"/>
      <c r="PGY4" s="1920"/>
      <c r="PGZ4" s="1920"/>
      <c r="PHA4" s="1920"/>
      <c r="PHB4" s="1920"/>
      <c r="PHC4" s="1920"/>
      <c r="PHD4" s="1920"/>
      <c r="PHE4" s="1920"/>
      <c r="PHF4" s="1920"/>
      <c r="PHG4" s="1920"/>
      <c r="PHH4" s="1920"/>
      <c r="PHI4" s="1920"/>
      <c r="PHJ4" s="1920"/>
      <c r="PHK4" s="1920"/>
      <c r="PHL4" s="1920"/>
      <c r="PHM4" s="1920"/>
      <c r="PHN4" s="1920"/>
      <c r="PHO4" s="1920"/>
      <c r="PHP4" s="1920"/>
      <c r="PHQ4" s="1920"/>
      <c r="PHR4" s="1920"/>
      <c r="PHS4" s="1920"/>
      <c r="PHT4" s="1920"/>
      <c r="PHU4" s="1920"/>
      <c r="PHV4" s="1920"/>
      <c r="PHW4" s="1920"/>
      <c r="PHX4" s="1920"/>
      <c r="PHY4" s="1920"/>
      <c r="PHZ4" s="1920"/>
      <c r="PIA4" s="1920"/>
      <c r="PIB4" s="1920"/>
      <c r="PIC4" s="1920"/>
      <c r="PID4" s="1920"/>
      <c r="PIE4" s="1920"/>
      <c r="PIF4" s="1920"/>
      <c r="PIG4" s="1920"/>
      <c r="PIH4" s="1920"/>
      <c r="PII4" s="1920"/>
      <c r="PIJ4" s="1920"/>
      <c r="PIK4" s="1920"/>
      <c r="PIL4" s="1920"/>
      <c r="PIM4" s="1920"/>
      <c r="PIN4" s="1920"/>
      <c r="PIO4" s="1920"/>
      <c r="PIP4" s="1920"/>
      <c r="PIQ4" s="1920"/>
      <c r="PIR4" s="1920"/>
      <c r="PIS4" s="1920"/>
      <c r="PIT4" s="1920"/>
      <c r="PIU4" s="1920"/>
      <c r="PIV4" s="1920"/>
      <c r="PIW4" s="1920"/>
      <c r="PIX4" s="1920"/>
      <c r="PIY4" s="1920"/>
      <c r="PIZ4" s="1920"/>
      <c r="PJA4" s="1920"/>
      <c r="PJB4" s="1920"/>
      <c r="PJC4" s="1920"/>
      <c r="PJD4" s="1920"/>
      <c r="PJE4" s="1920"/>
      <c r="PJF4" s="1920"/>
      <c r="PJG4" s="1920"/>
      <c r="PJH4" s="1920"/>
      <c r="PJI4" s="1920"/>
      <c r="PJJ4" s="1920"/>
      <c r="PJK4" s="1920"/>
      <c r="PJL4" s="1920"/>
      <c r="PJM4" s="1920"/>
      <c r="PJN4" s="1920"/>
      <c r="PJO4" s="1920"/>
      <c r="PJP4" s="1920"/>
      <c r="PJQ4" s="1920"/>
      <c r="PJR4" s="1920"/>
      <c r="PJS4" s="1920"/>
      <c r="PJT4" s="1920"/>
      <c r="PJU4" s="1920"/>
      <c r="PJV4" s="1920"/>
      <c r="PJW4" s="1920"/>
      <c r="PJX4" s="1920"/>
      <c r="PJY4" s="1920"/>
      <c r="PJZ4" s="1920"/>
      <c r="PKA4" s="1920"/>
      <c r="PKB4" s="1920"/>
      <c r="PKC4" s="1920"/>
      <c r="PKD4" s="1920"/>
      <c r="PKE4" s="1920"/>
      <c r="PKF4" s="1920"/>
      <c r="PKG4" s="1920"/>
      <c r="PKH4" s="1920"/>
      <c r="PKI4" s="1920"/>
      <c r="PKJ4" s="1920"/>
      <c r="PKK4" s="1920"/>
      <c r="PKL4" s="1920"/>
      <c r="PKM4" s="1920"/>
      <c r="PKN4" s="1920"/>
      <c r="PKO4" s="1920"/>
      <c r="PKP4" s="1920"/>
      <c r="PKQ4" s="1920"/>
      <c r="PKR4" s="1920"/>
      <c r="PKS4" s="1920"/>
      <c r="PKT4" s="1920"/>
      <c r="PKU4" s="1920"/>
      <c r="PKV4" s="1920"/>
      <c r="PKW4" s="1920"/>
      <c r="PKX4" s="1920"/>
      <c r="PKY4" s="1920"/>
      <c r="PKZ4" s="1920"/>
      <c r="PLA4" s="1920"/>
      <c r="PLB4" s="1920"/>
      <c r="PLC4" s="1920"/>
      <c r="PLD4" s="1920"/>
      <c r="PLE4" s="1920"/>
      <c r="PLF4" s="1920"/>
      <c r="PLG4" s="1920"/>
      <c r="PLH4" s="1920"/>
      <c r="PLI4" s="1920"/>
      <c r="PLJ4" s="1920"/>
      <c r="PLK4" s="1920"/>
      <c r="PLL4" s="1920"/>
      <c r="PLM4" s="1920"/>
      <c r="PLN4" s="1920"/>
      <c r="PLO4" s="1920"/>
      <c r="PLP4" s="1920"/>
      <c r="PLQ4" s="1920"/>
      <c r="PLR4" s="1920"/>
      <c r="PLS4" s="1920"/>
      <c r="PLT4" s="1920"/>
      <c r="PLU4" s="1920"/>
      <c r="PLV4" s="1920"/>
      <c r="PLW4" s="1920"/>
      <c r="PLX4" s="1920"/>
      <c r="PLY4" s="1920"/>
      <c r="PLZ4" s="1920"/>
      <c r="PMA4" s="1920"/>
      <c r="PMB4" s="1920"/>
      <c r="PMC4" s="1920"/>
      <c r="PMD4" s="1920"/>
      <c r="PME4" s="1920"/>
      <c r="PMF4" s="1920"/>
      <c r="PMG4" s="1920"/>
      <c r="PMH4" s="1920"/>
      <c r="PMI4" s="1920"/>
      <c r="PMJ4" s="1920"/>
      <c r="PMK4" s="1920"/>
      <c r="PML4" s="1920"/>
      <c r="PMM4" s="1920"/>
      <c r="PMN4" s="1920"/>
      <c r="PMO4" s="1920"/>
      <c r="PMP4" s="1920"/>
      <c r="PMQ4" s="1920"/>
      <c r="PMR4" s="1920"/>
      <c r="PMS4" s="1920"/>
      <c r="PMT4" s="1920"/>
      <c r="PMU4" s="1920"/>
      <c r="PMV4" s="1920"/>
      <c r="PMW4" s="1920"/>
      <c r="PMX4" s="1920"/>
      <c r="PMY4" s="1920"/>
      <c r="PMZ4" s="1920"/>
      <c r="PNA4" s="1920"/>
      <c r="PNB4" s="1920"/>
      <c r="PNC4" s="1920"/>
      <c r="PND4" s="1920"/>
      <c r="PNE4" s="1920"/>
      <c r="PNF4" s="1920"/>
      <c r="PNG4" s="1920"/>
      <c r="PNH4" s="1920"/>
      <c r="PNI4" s="1920"/>
      <c r="PNJ4" s="1920"/>
      <c r="PNK4" s="1920"/>
      <c r="PNL4" s="1920"/>
      <c r="PNM4" s="1920"/>
      <c r="PNN4" s="1920"/>
      <c r="PNO4" s="1920"/>
      <c r="PNP4" s="1920"/>
      <c r="PNQ4" s="1920"/>
      <c r="PNR4" s="1920"/>
      <c r="PNS4" s="1920"/>
      <c r="PNT4" s="1920"/>
      <c r="PNU4" s="1920"/>
      <c r="PNV4" s="1920"/>
      <c r="PNW4" s="1920"/>
      <c r="PNX4" s="1920"/>
      <c r="PNY4" s="1920"/>
      <c r="PNZ4" s="1920"/>
      <c r="POA4" s="1920"/>
      <c r="POB4" s="1920"/>
      <c r="POC4" s="1920"/>
      <c r="POD4" s="1920"/>
      <c r="POE4" s="1920"/>
      <c r="POF4" s="1920"/>
      <c r="POG4" s="1920"/>
      <c r="POH4" s="1920"/>
      <c r="POI4" s="1920"/>
      <c r="POJ4" s="1920"/>
      <c r="POK4" s="1920"/>
      <c r="POL4" s="1920"/>
      <c r="POM4" s="1920"/>
      <c r="PON4" s="1920"/>
      <c r="POO4" s="1920"/>
      <c r="POP4" s="1920"/>
      <c r="POQ4" s="1920"/>
      <c r="POR4" s="1920"/>
      <c r="POS4" s="1920"/>
      <c r="POT4" s="1920"/>
      <c r="POU4" s="1920"/>
      <c r="POV4" s="1920"/>
      <c r="POW4" s="1920"/>
      <c r="POX4" s="1920"/>
      <c r="POY4" s="1920"/>
      <c r="POZ4" s="1920"/>
      <c r="PPA4" s="1920"/>
      <c r="PPB4" s="1920"/>
      <c r="PPC4" s="1920"/>
      <c r="PPD4" s="1920"/>
      <c r="PPE4" s="1920"/>
      <c r="PPF4" s="1920"/>
      <c r="PPG4" s="1920"/>
      <c r="PPH4" s="1920"/>
      <c r="PPI4" s="1920"/>
      <c r="PPJ4" s="1920"/>
      <c r="PPK4" s="1920"/>
      <c r="PPL4" s="1920"/>
      <c r="PPM4" s="1920"/>
      <c r="PPN4" s="1920"/>
      <c r="PPO4" s="1920"/>
      <c r="PPP4" s="1920"/>
      <c r="PPQ4" s="1920"/>
      <c r="PPR4" s="1920"/>
      <c r="PPS4" s="1920"/>
      <c r="PPT4" s="1920"/>
      <c r="PPU4" s="1920"/>
      <c r="PPV4" s="1920"/>
      <c r="PPW4" s="1920"/>
      <c r="PPX4" s="1920"/>
      <c r="PPY4" s="1920"/>
      <c r="PPZ4" s="1920"/>
      <c r="PQA4" s="1920"/>
      <c r="PQB4" s="1920"/>
      <c r="PQC4" s="1920"/>
      <c r="PQD4" s="1920"/>
      <c r="PQE4" s="1920"/>
      <c r="PQF4" s="1920"/>
      <c r="PQG4" s="1920"/>
      <c r="PQH4" s="1920"/>
      <c r="PQI4" s="1920"/>
      <c r="PQJ4" s="1920"/>
      <c r="PQK4" s="1920"/>
      <c r="PQL4" s="1920"/>
      <c r="PQM4" s="1920"/>
      <c r="PQN4" s="1920"/>
      <c r="PQO4" s="1920"/>
      <c r="PQP4" s="1920"/>
      <c r="PQQ4" s="1920"/>
      <c r="PQR4" s="1920"/>
      <c r="PQS4" s="1920"/>
      <c r="PQT4" s="1920"/>
      <c r="PQU4" s="1920"/>
      <c r="PQV4" s="1920"/>
      <c r="PQW4" s="1920"/>
      <c r="PQX4" s="1920"/>
      <c r="PQY4" s="1920"/>
      <c r="PQZ4" s="1920"/>
      <c r="PRA4" s="1920"/>
      <c r="PRB4" s="1920"/>
      <c r="PRC4" s="1920"/>
      <c r="PRD4" s="1920"/>
      <c r="PRE4" s="1920"/>
      <c r="PRF4" s="1920"/>
      <c r="PRG4" s="1920"/>
      <c r="PRH4" s="1920"/>
      <c r="PRI4" s="1920"/>
      <c r="PRJ4" s="1920"/>
      <c r="PRK4" s="1920"/>
      <c r="PRL4" s="1920"/>
      <c r="PRM4" s="1920"/>
      <c r="PRN4" s="1920"/>
      <c r="PRO4" s="1920"/>
      <c r="PRP4" s="1920"/>
      <c r="PRQ4" s="1920"/>
      <c r="PRR4" s="1920"/>
      <c r="PRS4" s="1920"/>
      <c r="PRT4" s="1920"/>
      <c r="PRU4" s="1920"/>
      <c r="PRV4" s="1920"/>
      <c r="PRW4" s="1920"/>
      <c r="PRX4" s="1920"/>
      <c r="PRY4" s="1920"/>
      <c r="PRZ4" s="1920"/>
      <c r="PSA4" s="1920"/>
      <c r="PSB4" s="1920"/>
      <c r="PSC4" s="1920"/>
      <c r="PSD4" s="1920"/>
      <c r="PSE4" s="1920"/>
      <c r="PSF4" s="1920"/>
      <c r="PSG4" s="1920"/>
      <c r="PSH4" s="1920"/>
      <c r="PSI4" s="1920"/>
      <c r="PSJ4" s="1920"/>
      <c r="PSK4" s="1920"/>
      <c r="PSL4" s="1920"/>
      <c r="PSM4" s="1920"/>
      <c r="PSN4" s="1920"/>
      <c r="PSO4" s="1920"/>
      <c r="PSP4" s="1920"/>
      <c r="PSQ4" s="1920"/>
      <c r="PSR4" s="1920"/>
      <c r="PSS4" s="1920"/>
      <c r="PST4" s="1920"/>
      <c r="PSU4" s="1920"/>
      <c r="PSV4" s="1920"/>
      <c r="PSW4" s="1920"/>
      <c r="PSX4" s="1920"/>
      <c r="PSY4" s="1920"/>
      <c r="PSZ4" s="1920"/>
      <c r="PTA4" s="1920"/>
      <c r="PTB4" s="1920"/>
      <c r="PTC4" s="1920"/>
      <c r="PTD4" s="1920"/>
      <c r="PTE4" s="1920"/>
      <c r="PTF4" s="1920"/>
      <c r="PTG4" s="1920"/>
      <c r="PTH4" s="1920"/>
      <c r="PTI4" s="1920"/>
      <c r="PTJ4" s="1920"/>
      <c r="PTK4" s="1920"/>
      <c r="PTL4" s="1920"/>
      <c r="PTM4" s="1920"/>
      <c r="PTN4" s="1920"/>
      <c r="PTO4" s="1920"/>
      <c r="PTP4" s="1920"/>
      <c r="PTQ4" s="1920"/>
      <c r="PTR4" s="1920"/>
      <c r="PTS4" s="1920"/>
      <c r="PTT4" s="1920"/>
      <c r="PTU4" s="1920"/>
      <c r="PTV4" s="1920"/>
      <c r="PTW4" s="1920"/>
      <c r="PTX4" s="1920"/>
      <c r="PTY4" s="1920"/>
      <c r="PTZ4" s="1920"/>
      <c r="PUA4" s="1920"/>
      <c r="PUB4" s="1920"/>
      <c r="PUC4" s="1920"/>
      <c r="PUD4" s="1920"/>
      <c r="PUE4" s="1920"/>
      <c r="PUF4" s="1920"/>
      <c r="PUG4" s="1920"/>
      <c r="PUH4" s="1920"/>
      <c r="PUI4" s="1920"/>
      <c r="PUJ4" s="1920"/>
      <c r="PUK4" s="1920"/>
      <c r="PUL4" s="1920"/>
      <c r="PUM4" s="1920"/>
      <c r="PUN4" s="1920"/>
      <c r="PUO4" s="1920"/>
      <c r="PUP4" s="1920"/>
      <c r="PUQ4" s="1920"/>
      <c r="PUR4" s="1920"/>
      <c r="PUS4" s="1920"/>
      <c r="PUT4" s="1920"/>
      <c r="PUU4" s="1920"/>
      <c r="PUV4" s="1920"/>
      <c r="PUW4" s="1920"/>
      <c r="PUX4" s="1920"/>
      <c r="PUY4" s="1920"/>
      <c r="PUZ4" s="1920"/>
      <c r="PVA4" s="1920"/>
      <c r="PVB4" s="1920"/>
      <c r="PVC4" s="1920"/>
      <c r="PVD4" s="1920"/>
      <c r="PVE4" s="1920"/>
      <c r="PVF4" s="1920"/>
      <c r="PVG4" s="1920"/>
      <c r="PVH4" s="1920"/>
      <c r="PVI4" s="1920"/>
      <c r="PVJ4" s="1920"/>
      <c r="PVK4" s="1920"/>
      <c r="PVL4" s="1920"/>
      <c r="PVM4" s="1920"/>
      <c r="PVN4" s="1920"/>
      <c r="PVO4" s="1920"/>
      <c r="PVP4" s="1920"/>
      <c r="PVQ4" s="1920"/>
      <c r="PVR4" s="1920"/>
      <c r="PVS4" s="1920"/>
      <c r="PVT4" s="1920"/>
      <c r="PVU4" s="1920"/>
      <c r="PVV4" s="1920"/>
      <c r="PVW4" s="1920"/>
      <c r="PVX4" s="1920"/>
      <c r="PVY4" s="1920"/>
      <c r="PVZ4" s="1920"/>
      <c r="PWA4" s="1920"/>
      <c r="PWB4" s="1920"/>
      <c r="PWC4" s="1920"/>
      <c r="PWD4" s="1920"/>
      <c r="PWE4" s="1920"/>
      <c r="PWF4" s="1920"/>
      <c r="PWG4" s="1920"/>
      <c r="PWH4" s="1920"/>
      <c r="PWI4" s="1920"/>
      <c r="PWJ4" s="1920"/>
      <c r="PWK4" s="1920"/>
      <c r="PWL4" s="1920"/>
      <c r="PWM4" s="1920"/>
      <c r="PWN4" s="1920"/>
      <c r="PWO4" s="1920"/>
      <c r="PWP4" s="1920"/>
      <c r="PWQ4" s="1920"/>
      <c r="PWR4" s="1920"/>
      <c r="PWS4" s="1920"/>
      <c r="PWT4" s="1920"/>
      <c r="PWU4" s="1920"/>
      <c r="PWV4" s="1920"/>
      <c r="PWW4" s="1920"/>
      <c r="PWX4" s="1920"/>
      <c r="PWY4" s="1920"/>
      <c r="PWZ4" s="1920"/>
      <c r="PXA4" s="1920"/>
      <c r="PXB4" s="1920"/>
      <c r="PXC4" s="1920"/>
      <c r="PXD4" s="1920"/>
      <c r="PXE4" s="1920"/>
      <c r="PXF4" s="1920"/>
      <c r="PXG4" s="1920"/>
      <c r="PXH4" s="1920"/>
      <c r="PXI4" s="1920"/>
      <c r="PXJ4" s="1920"/>
      <c r="PXK4" s="1920"/>
      <c r="PXL4" s="1920"/>
      <c r="PXM4" s="1920"/>
      <c r="PXN4" s="1920"/>
      <c r="PXO4" s="1920"/>
      <c r="PXP4" s="1920"/>
      <c r="PXQ4" s="1920"/>
      <c r="PXR4" s="1920"/>
      <c r="PXS4" s="1920"/>
      <c r="PXT4" s="1920"/>
      <c r="PXU4" s="1920"/>
      <c r="PXV4" s="1920"/>
      <c r="PXW4" s="1920"/>
      <c r="PXX4" s="1920"/>
      <c r="PXY4" s="1920"/>
      <c r="PXZ4" s="1920"/>
      <c r="PYA4" s="1920"/>
      <c r="PYB4" s="1920"/>
      <c r="PYC4" s="1920"/>
      <c r="PYD4" s="1920"/>
      <c r="PYE4" s="1920"/>
      <c r="PYF4" s="1920"/>
      <c r="PYG4" s="1920"/>
      <c r="PYH4" s="1920"/>
      <c r="PYI4" s="1920"/>
      <c r="PYJ4" s="1920"/>
      <c r="PYK4" s="1920"/>
      <c r="PYL4" s="1920"/>
      <c r="PYM4" s="1920"/>
      <c r="PYN4" s="1920"/>
      <c r="PYO4" s="1920"/>
      <c r="PYP4" s="1920"/>
      <c r="PYQ4" s="1920"/>
      <c r="PYR4" s="1920"/>
      <c r="PYS4" s="1920"/>
      <c r="PYT4" s="1920"/>
      <c r="PYU4" s="1920"/>
      <c r="PYV4" s="1920"/>
      <c r="PYW4" s="1920"/>
      <c r="PYX4" s="1920"/>
      <c r="PYY4" s="1920"/>
      <c r="PYZ4" s="1920"/>
      <c r="PZA4" s="1920"/>
      <c r="PZB4" s="1920"/>
      <c r="PZC4" s="1920"/>
      <c r="PZD4" s="1920"/>
      <c r="PZE4" s="1920"/>
      <c r="PZF4" s="1920"/>
      <c r="PZG4" s="1920"/>
      <c r="PZH4" s="1920"/>
      <c r="PZI4" s="1920"/>
      <c r="PZJ4" s="1920"/>
      <c r="PZK4" s="1920"/>
      <c r="PZL4" s="1920"/>
      <c r="PZM4" s="1920"/>
      <c r="PZN4" s="1920"/>
      <c r="PZO4" s="1920"/>
      <c r="PZP4" s="1920"/>
      <c r="PZQ4" s="1920"/>
      <c r="PZR4" s="1920"/>
      <c r="PZS4" s="1920"/>
      <c r="PZT4" s="1920"/>
      <c r="PZU4" s="1920"/>
      <c r="PZV4" s="1920"/>
      <c r="PZW4" s="1920"/>
      <c r="PZX4" s="1920"/>
      <c r="PZY4" s="1920"/>
      <c r="PZZ4" s="1920"/>
      <c r="QAA4" s="1920"/>
      <c r="QAB4" s="1920"/>
      <c r="QAC4" s="1920"/>
      <c r="QAD4" s="1920"/>
      <c r="QAE4" s="1920"/>
      <c r="QAF4" s="1920"/>
      <c r="QAG4" s="1920"/>
      <c r="QAH4" s="1920"/>
      <c r="QAI4" s="1920"/>
      <c r="QAJ4" s="1920"/>
      <c r="QAK4" s="1920"/>
      <c r="QAL4" s="1920"/>
      <c r="QAM4" s="1920"/>
      <c r="QAN4" s="1920"/>
      <c r="QAO4" s="1920"/>
      <c r="QAP4" s="1920"/>
      <c r="QAQ4" s="1920"/>
      <c r="QAR4" s="1920"/>
      <c r="QAS4" s="1920"/>
      <c r="QAT4" s="1920"/>
      <c r="QAU4" s="1920"/>
      <c r="QAV4" s="1920"/>
      <c r="QAW4" s="1920"/>
      <c r="QAX4" s="1920"/>
      <c r="QAY4" s="1920"/>
      <c r="QAZ4" s="1920"/>
      <c r="QBA4" s="1920"/>
      <c r="QBB4" s="1920"/>
      <c r="QBC4" s="1920"/>
      <c r="QBD4" s="1920"/>
      <c r="QBE4" s="1920"/>
      <c r="QBF4" s="1920"/>
      <c r="QBG4" s="1920"/>
      <c r="QBH4" s="1920"/>
      <c r="QBI4" s="1920"/>
      <c r="QBJ4" s="1920"/>
      <c r="QBK4" s="1920"/>
      <c r="QBL4" s="1920"/>
      <c r="QBM4" s="1920"/>
      <c r="QBN4" s="1920"/>
      <c r="QBO4" s="1920"/>
      <c r="QBP4" s="1920"/>
      <c r="QBQ4" s="1920"/>
      <c r="QBR4" s="1920"/>
      <c r="QBS4" s="1920"/>
      <c r="QBT4" s="1920"/>
      <c r="QBU4" s="1920"/>
      <c r="QBV4" s="1920"/>
      <c r="QBW4" s="1920"/>
      <c r="QBX4" s="1920"/>
      <c r="QBY4" s="1920"/>
      <c r="QBZ4" s="1920"/>
      <c r="QCA4" s="1920"/>
      <c r="QCB4" s="1920"/>
      <c r="QCC4" s="1920"/>
      <c r="QCD4" s="1920"/>
      <c r="QCE4" s="1920"/>
      <c r="QCF4" s="1920"/>
      <c r="QCG4" s="1920"/>
      <c r="QCH4" s="1920"/>
      <c r="QCI4" s="1920"/>
      <c r="QCJ4" s="1920"/>
      <c r="QCK4" s="1920"/>
      <c r="QCL4" s="1920"/>
      <c r="QCM4" s="1920"/>
      <c r="QCN4" s="1920"/>
      <c r="QCO4" s="1920"/>
      <c r="QCP4" s="1920"/>
      <c r="QCQ4" s="1920"/>
      <c r="QCR4" s="1920"/>
      <c r="QCS4" s="1920"/>
      <c r="QCT4" s="1920"/>
      <c r="QCU4" s="1920"/>
      <c r="QCV4" s="1920"/>
      <c r="QCW4" s="1920"/>
      <c r="QCX4" s="1920"/>
      <c r="QCY4" s="1920"/>
      <c r="QCZ4" s="1920"/>
      <c r="QDA4" s="1920"/>
      <c r="QDB4" s="1920"/>
      <c r="QDC4" s="1920"/>
      <c r="QDD4" s="1920"/>
      <c r="QDE4" s="1920"/>
      <c r="QDF4" s="1920"/>
      <c r="QDG4" s="1920"/>
      <c r="QDH4" s="1920"/>
      <c r="QDI4" s="1920"/>
      <c r="QDJ4" s="1920"/>
      <c r="QDK4" s="1920"/>
      <c r="QDL4" s="1920"/>
      <c r="QDM4" s="1920"/>
      <c r="QDN4" s="1920"/>
      <c r="QDO4" s="1920"/>
      <c r="QDP4" s="1920"/>
      <c r="QDQ4" s="1920"/>
      <c r="QDR4" s="1920"/>
      <c r="QDS4" s="1920"/>
      <c r="QDT4" s="1920"/>
      <c r="QDU4" s="1920"/>
      <c r="QDV4" s="1920"/>
      <c r="QDW4" s="1920"/>
      <c r="QDX4" s="1920"/>
      <c r="QDY4" s="1920"/>
      <c r="QDZ4" s="1920"/>
      <c r="QEA4" s="1920"/>
      <c r="QEB4" s="1920"/>
      <c r="QEC4" s="1920"/>
      <c r="QED4" s="1920"/>
      <c r="QEE4" s="1920"/>
      <c r="QEF4" s="1920"/>
      <c r="QEG4" s="1920"/>
      <c r="QEH4" s="1920"/>
      <c r="QEI4" s="1920"/>
      <c r="QEJ4" s="1920"/>
      <c r="QEK4" s="1920"/>
      <c r="QEL4" s="1920"/>
      <c r="QEM4" s="1920"/>
      <c r="QEN4" s="1920"/>
      <c r="QEO4" s="1920"/>
      <c r="QEP4" s="1920"/>
      <c r="QEQ4" s="1920"/>
      <c r="QER4" s="1920"/>
      <c r="QES4" s="1920"/>
      <c r="QET4" s="1920"/>
      <c r="QEU4" s="1920"/>
      <c r="QEV4" s="1920"/>
      <c r="QEW4" s="1920"/>
      <c r="QEX4" s="1920"/>
      <c r="QEY4" s="1920"/>
      <c r="QEZ4" s="1920"/>
      <c r="QFA4" s="1920"/>
      <c r="QFB4" s="1920"/>
      <c r="QFC4" s="1920"/>
      <c r="QFD4" s="1920"/>
      <c r="QFE4" s="1920"/>
      <c r="QFF4" s="1920"/>
      <c r="QFG4" s="1920"/>
      <c r="QFH4" s="1920"/>
      <c r="QFI4" s="1920"/>
      <c r="QFJ4" s="1920"/>
      <c r="QFK4" s="1920"/>
      <c r="QFL4" s="1920"/>
      <c r="QFM4" s="1920"/>
      <c r="QFN4" s="1920"/>
      <c r="QFO4" s="1920"/>
      <c r="QFP4" s="1920"/>
      <c r="QFQ4" s="1920"/>
      <c r="QFR4" s="1920"/>
      <c r="QFS4" s="1920"/>
      <c r="QFT4" s="1920"/>
      <c r="QFU4" s="1920"/>
      <c r="QFV4" s="1920"/>
      <c r="QFW4" s="1920"/>
      <c r="QFX4" s="1920"/>
      <c r="QFY4" s="1920"/>
      <c r="QFZ4" s="1920"/>
      <c r="QGA4" s="1920"/>
      <c r="QGB4" s="1920"/>
      <c r="QGC4" s="1920"/>
      <c r="QGD4" s="1920"/>
      <c r="QGE4" s="1920"/>
      <c r="QGF4" s="1920"/>
      <c r="QGG4" s="1920"/>
      <c r="QGH4" s="1920"/>
      <c r="QGI4" s="1920"/>
      <c r="QGJ4" s="1920"/>
      <c r="QGK4" s="1920"/>
      <c r="QGL4" s="1920"/>
      <c r="QGM4" s="1920"/>
      <c r="QGN4" s="1920"/>
      <c r="QGO4" s="1920"/>
      <c r="QGP4" s="1920"/>
      <c r="QGQ4" s="1920"/>
      <c r="QGR4" s="1920"/>
      <c r="QGS4" s="1920"/>
      <c r="QGT4" s="1920"/>
      <c r="QGU4" s="1920"/>
      <c r="QGV4" s="1920"/>
      <c r="QGW4" s="1920"/>
      <c r="QGX4" s="1920"/>
      <c r="QGY4" s="1920"/>
      <c r="QGZ4" s="1920"/>
      <c r="QHA4" s="1920"/>
      <c r="QHB4" s="1920"/>
      <c r="QHC4" s="1920"/>
      <c r="QHD4" s="1920"/>
      <c r="QHE4" s="1920"/>
      <c r="QHF4" s="1920"/>
      <c r="QHG4" s="1920"/>
      <c r="QHH4" s="1920"/>
      <c r="QHI4" s="1920"/>
      <c r="QHJ4" s="1920"/>
      <c r="QHK4" s="1920"/>
      <c r="QHL4" s="1920"/>
      <c r="QHM4" s="1920"/>
      <c r="QHN4" s="1920"/>
      <c r="QHO4" s="1920"/>
      <c r="QHP4" s="1920"/>
      <c r="QHQ4" s="1920"/>
      <c r="QHR4" s="1920"/>
      <c r="QHS4" s="1920"/>
      <c r="QHT4" s="1920"/>
      <c r="QHU4" s="1920"/>
      <c r="QHV4" s="1920"/>
      <c r="QHW4" s="1920"/>
      <c r="QHX4" s="1920"/>
      <c r="QHY4" s="1920"/>
      <c r="QHZ4" s="1920"/>
      <c r="QIA4" s="1920"/>
      <c r="QIB4" s="1920"/>
      <c r="QIC4" s="1920"/>
      <c r="QID4" s="1920"/>
      <c r="QIE4" s="1920"/>
      <c r="QIF4" s="1920"/>
      <c r="QIG4" s="1920"/>
      <c r="QIH4" s="1920"/>
      <c r="QII4" s="1920"/>
      <c r="QIJ4" s="1920"/>
      <c r="QIK4" s="1920"/>
      <c r="QIL4" s="1920"/>
      <c r="QIM4" s="1920"/>
      <c r="QIN4" s="1920"/>
      <c r="QIO4" s="1920"/>
      <c r="QIP4" s="1920"/>
      <c r="QIQ4" s="1920"/>
      <c r="QIR4" s="1920"/>
      <c r="QIS4" s="1920"/>
      <c r="QIT4" s="1920"/>
      <c r="QIU4" s="1920"/>
      <c r="QIV4" s="1920"/>
      <c r="QIW4" s="1920"/>
      <c r="QIX4" s="1920"/>
      <c r="QIY4" s="1920"/>
      <c r="QIZ4" s="1920"/>
      <c r="QJA4" s="1920"/>
      <c r="QJB4" s="1920"/>
      <c r="QJC4" s="1920"/>
      <c r="QJD4" s="1920"/>
      <c r="QJE4" s="1920"/>
      <c r="QJF4" s="1920"/>
      <c r="QJG4" s="1920"/>
      <c r="QJH4" s="1920"/>
      <c r="QJI4" s="1920"/>
      <c r="QJJ4" s="1920"/>
      <c r="QJK4" s="1920"/>
      <c r="QJL4" s="1920"/>
      <c r="QJM4" s="1920"/>
      <c r="QJN4" s="1920"/>
      <c r="QJO4" s="1920"/>
      <c r="QJP4" s="1920"/>
      <c r="QJQ4" s="1920"/>
      <c r="QJR4" s="1920"/>
      <c r="QJS4" s="1920"/>
      <c r="QJT4" s="1920"/>
      <c r="QJU4" s="1920"/>
      <c r="QJV4" s="1920"/>
      <c r="QJW4" s="1920"/>
      <c r="QJX4" s="1920"/>
      <c r="QJY4" s="1920"/>
      <c r="QJZ4" s="1920"/>
      <c r="QKA4" s="1920"/>
      <c r="QKB4" s="1920"/>
      <c r="QKC4" s="1920"/>
      <c r="QKD4" s="1920"/>
      <c r="QKE4" s="1920"/>
      <c r="QKF4" s="1920"/>
      <c r="QKG4" s="1920"/>
      <c r="QKH4" s="1920"/>
      <c r="QKI4" s="1920"/>
      <c r="QKJ4" s="1920"/>
      <c r="QKK4" s="1920"/>
      <c r="QKL4" s="1920"/>
      <c r="QKM4" s="1920"/>
      <c r="QKN4" s="1920"/>
      <c r="QKO4" s="1920"/>
      <c r="QKP4" s="1920"/>
      <c r="QKQ4" s="1920"/>
      <c r="QKR4" s="1920"/>
      <c r="QKS4" s="1920"/>
      <c r="QKT4" s="1920"/>
      <c r="QKU4" s="1920"/>
      <c r="QKV4" s="1920"/>
      <c r="QKW4" s="1920"/>
      <c r="QKX4" s="1920"/>
      <c r="QKY4" s="1920"/>
      <c r="QKZ4" s="1920"/>
      <c r="QLA4" s="1920"/>
      <c r="QLB4" s="1920"/>
      <c r="QLC4" s="1920"/>
      <c r="QLD4" s="1920"/>
      <c r="QLE4" s="1920"/>
      <c r="QLF4" s="1920"/>
      <c r="QLG4" s="1920"/>
      <c r="QLH4" s="1920"/>
      <c r="QLI4" s="1920"/>
      <c r="QLJ4" s="1920"/>
      <c r="QLK4" s="1920"/>
      <c r="QLL4" s="1920"/>
      <c r="QLM4" s="1920"/>
      <c r="QLN4" s="1920"/>
      <c r="QLO4" s="1920"/>
      <c r="QLP4" s="1920"/>
      <c r="QLQ4" s="1920"/>
      <c r="QLR4" s="1920"/>
      <c r="QLS4" s="1920"/>
      <c r="QLT4" s="1920"/>
      <c r="QLU4" s="1920"/>
      <c r="QLV4" s="1920"/>
      <c r="QLW4" s="1920"/>
      <c r="QLX4" s="1920"/>
      <c r="QLY4" s="1920"/>
      <c r="QLZ4" s="1920"/>
      <c r="QMA4" s="1920"/>
      <c r="QMB4" s="1920"/>
      <c r="QMC4" s="1920"/>
      <c r="QMD4" s="1920"/>
      <c r="QME4" s="1920"/>
      <c r="QMF4" s="1920"/>
      <c r="QMG4" s="1920"/>
      <c r="QMH4" s="1920"/>
      <c r="QMI4" s="1920"/>
      <c r="QMJ4" s="1920"/>
      <c r="QMK4" s="1920"/>
      <c r="QML4" s="1920"/>
      <c r="QMM4" s="1920"/>
      <c r="QMN4" s="1920"/>
      <c r="QMO4" s="1920"/>
      <c r="QMP4" s="1920"/>
      <c r="QMQ4" s="1920"/>
      <c r="QMR4" s="1920"/>
      <c r="QMS4" s="1920"/>
      <c r="QMT4" s="1920"/>
      <c r="QMU4" s="1920"/>
      <c r="QMV4" s="1920"/>
      <c r="QMW4" s="1920"/>
      <c r="QMX4" s="1920"/>
      <c r="QMY4" s="1920"/>
      <c r="QMZ4" s="1920"/>
      <c r="QNA4" s="1920"/>
      <c r="QNB4" s="1920"/>
      <c r="QNC4" s="1920"/>
      <c r="QND4" s="1920"/>
      <c r="QNE4" s="1920"/>
      <c r="QNF4" s="1920"/>
      <c r="QNG4" s="1920"/>
      <c r="QNH4" s="1920"/>
      <c r="QNI4" s="1920"/>
      <c r="QNJ4" s="1920"/>
      <c r="QNK4" s="1920"/>
      <c r="QNL4" s="1920"/>
      <c r="QNM4" s="1920"/>
      <c r="QNN4" s="1920"/>
      <c r="QNO4" s="1920"/>
      <c r="QNP4" s="1920"/>
      <c r="QNQ4" s="1920"/>
      <c r="QNR4" s="1920"/>
      <c r="QNS4" s="1920"/>
      <c r="QNT4" s="1920"/>
      <c r="QNU4" s="1920"/>
      <c r="QNV4" s="1920"/>
      <c r="QNW4" s="1920"/>
      <c r="QNX4" s="1920"/>
      <c r="QNY4" s="1920"/>
      <c r="QNZ4" s="1920"/>
      <c r="QOA4" s="1920"/>
      <c r="QOB4" s="1920"/>
      <c r="QOC4" s="1920"/>
      <c r="QOD4" s="1920"/>
      <c r="QOE4" s="1920"/>
      <c r="QOF4" s="1920"/>
      <c r="QOG4" s="1920"/>
      <c r="QOH4" s="1920"/>
      <c r="QOI4" s="1920"/>
      <c r="QOJ4" s="1920"/>
      <c r="QOK4" s="1920"/>
      <c r="QOL4" s="1920"/>
      <c r="QOM4" s="1920"/>
      <c r="QON4" s="1920"/>
      <c r="QOO4" s="1920"/>
      <c r="QOP4" s="1920"/>
      <c r="QOQ4" s="1920"/>
      <c r="QOR4" s="1920"/>
      <c r="QOS4" s="1920"/>
      <c r="QOT4" s="1920"/>
      <c r="QOU4" s="1920"/>
      <c r="QOV4" s="1920"/>
      <c r="QOW4" s="1920"/>
      <c r="QOX4" s="1920"/>
      <c r="QOY4" s="1920"/>
      <c r="QOZ4" s="1920"/>
      <c r="QPA4" s="1920"/>
      <c r="QPB4" s="1920"/>
      <c r="QPC4" s="1920"/>
      <c r="QPD4" s="1920"/>
      <c r="QPE4" s="1920"/>
      <c r="QPF4" s="1920"/>
      <c r="QPG4" s="1920"/>
      <c r="QPH4" s="1920"/>
      <c r="QPI4" s="1920"/>
      <c r="QPJ4" s="1920"/>
      <c r="QPK4" s="1920"/>
      <c r="QPL4" s="1920"/>
      <c r="QPM4" s="1920"/>
      <c r="QPN4" s="1920"/>
      <c r="QPO4" s="1920"/>
      <c r="QPP4" s="1920"/>
      <c r="QPQ4" s="1920"/>
      <c r="QPR4" s="1920"/>
      <c r="QPS4" s="1920"/>
      <c r="QPT4" s="1920"/>
      <c r="QPU4" s="1920"/>
      <c r="QPV4" s="1920"/>
      <c r="QPW4" s="1920"/>
      <c r="QPX4" s="1920"/>
      <c r="QPY4" s="1920"/>
      <c r="QPZ4" s="1920"/>
      <c r="QQA4" s="1920"/>
      <c r="QQB4" s="1920"/>
      <c r="QQC4" s="1920"/>
      <c r="QQD4" s="1920"/>
      <c r="QQE4" s="1920"/>
      <c r="QQF4" s="1920"/>
      <c r="QQG4" s="1920"/>
      <c r="QQH4" s="1920"/>
      <c r="QQI4" s="1920"/>
      <c r="QQJ4" s="1920"/>
      <c r="QQK4" s="1920"/>
      <c r="QQL4" s="1920"/>
      <c r="QQM4" s="1920"/>
      <c r="QQN4" s="1920"/>
      <c r="QQO4" s="1920"/>
      <c r="QQP4" s="1920"/>
      <c r="QQQ4" s="1920"/>
      <c r="QQR4" s="1920"/>
      <c r="QQS4" s="1920"/>
      <c r="QQT4" s="1920"/>
      <c r="QQU4" s="1920"/>
      <c r="QQV4" s="1920"/>
      <c r="QQW4" s="1920"/>
      <c r="QQX4" s="1920"/>
      <c r="QQY4" s="1920"/>
      <c r="QQZ4" s="1920"/>
      <c r="QRA4" s="1920"/>
      <c r="QRB4" s="1920"/>
      <c r="QRC4" s="1920"/>
      <c r="QRD4" s="1920"/>
      <c r="QRE4" s="1920"/>
      <c r="QRF4" s="1920"/>
      <c r="QRG4" s="1920"/>
      <c r="QRH4" s="1920"/>
      <c r="QRI4" s="1920"/>
      <c r="QRJ4" s="1920"/>
      <c r="QRK4" s="1920"/>
      <c r="QRL4" s="1920"/>
      <c r="QRM4" s="1920"/>
      <c r="QRN4" s="1920"/>
      <c r="QRO4" s="1920"/>
      <c r="QRP4" s="1920"/>
      <c r="QRQ4" s="1920"/>
      <c r="QRR4" s="1920"/>
      <c r="QRS4" s="1920"/>
      <c r="QRT4" s="1920"/>
      <c r="QRU4" s="1920"/>
      <c r="QRV4" s="1920"/>
      <c r="QRW4" s="1920"/>
      <c r="QRX4" s="1920"/>
      <c r="QRY4" s="1920"/>
      <c r="QRZ4" s="1920"/>
      <c r="QSA4" s="1920"/>
      <c r="QSB4" s="1920"/>
      <c r="QSC4" s="1920"/>
      <c r="QSD4" s="1920"/>
      <c r="QSE4" s="1920"/>
      <c r="QSF4" s="1920"/>
      <c r="QSG4" s="1920"/>
      <c r="QSH4" s="1920"/>
      <c r="QSI4" s="1920"/>
      <c r="QSJ4" s="1920"/>
      <c r="QSK4" s="1920"/>
      <c r="QSL4" s="1920"/>
      <c r="QSM4" s="1920"/>
      <c r="QSN4" s="1920"/>
      <c r="QSO4" s="1920"/>
      <c r="QSP4" s="1920"/>
      <c r="QSQ4" s="1920"/>
      <c r="QSR4" s="1920"/>
      <c r="QSS4" s="1920"/>
      <c r="QST4" s="1920"/>
      <c r="QSU4" s="1920"/>
      <c r="QSV4" s="1920"/>
      <c r="QSW4" s="1920"/>
      <c r="QSX4" s="1920"/>
      <c r="QSY4" s="1920"/>
      <c r="QSZ4" s="1920"/>
      <c r="QTA4" s="1920"/>
      <c r="QTB4" s="1920"/>
      <c r="QTC4" s="1920"/>
      <c r="QTD4" s="1920"/>
      <c r="QTE4" s="1920"/>
      <c r="QTF4" s="1920"/>
      <c r="QTG4" s="1920"/>
      <c r="QTH4" s="1920"/>
      <c r="QTI4" s="1920"/>
      <c r="QTJ4" s="1920"/>
      <c r="QTK4" s="1920"/>
      <c r="QTL4" s="1920"/>
      <c r="QTM4" s="1920"/>
      <c r="QTN4" s="1920"/>
      <c r="QTO4" s="1920"/>
      <c r="QTP4" s="1920"/>
      <c r="QTQ4" s="1920"/>
      <c r="QTR4" s="1920"/>
      <c r="QTS4" s="1920"/>
      <c r="QTT4" s="1920"/>
      <c r="QTU4" s="1920"/>
      <c r="QTV4" s="1920"/>
      <c r="QTW4" s="1920"/>
      <c r="QTX4" s="1920"/>
      <c r="QTY4" s="1920"/>
      <c r="QTZ4" s="1920"/>
      <c r="QUA4" s="1920"/>
      <c r="QUB4" s="1920"/>
      <c r="QUC4" s="1920"/>
      <c r="QUD4" s="1920"/>
      <c r="QUE4" s="1920"/>
      <c r="QUF4" s="1920"/>
      <c r="QUG4" s="1920"/>
      <c r="QUH4" s="1920"/>
      <c r="QUI4" s="1920"/>
      <c r="QUJ4" s="1920"/>
      <c r="QUK4" s="1920"/>
      <c r="QUL4" s="1920"/>
      <c r="QUM4" s="1920"/>
      <c r="QUN4" s="1920"/>
      <c r="QUO4" s="1920"/>
      <c r="QUP4" s="1920"/>
      <c r="QUQ4" s="1920"/>
      <c r="QUR4" s="1920"/>
      <c r="QUS4" s="1920"/>
      <c r="QUT4" s="1920"/>
      <c r="QUU4" s="1920"/>
      <c r="QUV4" s="1920"/>
      <c r="QUW4" s="1920"/>
      <c r="QUX4" s="1920"/>
      <c r="QUY4" s="1920"/>
      <c r="QUZ4" s="1920"/>
      <c r="QVA4" s="1920"/>
      <c r="QVB4" s="1920"/>
      <c r="QVC4" s="1920"/>
      <c r="QVD4" s="1920"/>
      <c r="QVE4" s="1920"/>
      <c r="QVF4" s="1920"/>
      <c r="QVG4" s="1920"/>
      <c r="QVH4" s="1920"/>
      <c r="QVI4" s="1920"/>
      <c r="QVJ4" s="1920"/>
      <c r="QVK4" s="1920"/>
      <c r="QVL4" s="1920"/>
      <c r="QVM4" s="1920"/>
      <c r="QVN4" s="1920"/>
      <c r="QVO4" s="1920"/>
      <c r="QVP4" s="1920"/>
      <c r="QVQ4" s="1920"/>
      <c r="QVR4" s="1920"/>
      <c r="QVS4" s="1920"/>
      <c r="QVT4" s="1920"/>
      <c r="QVU4" s="1920"/>
      <c r="QVV4" s="1920"/>
      <c r="QVW4" s="1920"/>
      <c r="QVX4" s="1920"/>
      <c r="QVY4" s="1920"/>
      <c r="QVZ4" s="1920"/>
      <c r="QWA4" s="1920"/>
      <c r="QWB4" s="1920"/>
      <c r="QWC4" s="1920"/>
      <c r="QWD4" s="1920"/>
      <c r="QWE4" s="1920"/>
      <c r="QWF4" s="1920"/>
      <c r="QWG4" s="1920"/>
      <c r="QWH4" s="1920"/>
      <c r="QWI4" s="1920"/>
      <c r="QWJ4" s="1920"/>
      <c r="QWK4" s="1920"/>
      <c r="QWL4" s="1920"/>
      <c r="QWM4" s="1920"/>
      <c r="QWN4" s="1920"/>
      <c r="QWO4" s="1920"/>
      <c r="QWP4" s="1920"/>
      <c r="QWQ4" s="1920"/>
      <c r="QWR4" s="1920"/>
      <c r="QWS4" s="1920"/>
      <c r="QWT4" s="1920"/>
      <c r="QWU4" s="1920"/>
      <c r="QWV4" s="1920"/>
      <c r="QWW4" s="1920"/>
      <c r="QWX4" s="1920"/>
      <c r="QWY4" s="1920"/>
      <c r="QWZ4" s="1920"/>
      <c r="QXA4" s="1920"/>
      <c r="QXB4" s="1920"/>
      <c r="QXC4" s="1920"/>
      <c r="QXD4" s="1920"/>
      <c r="QXE4" s="1920"/>
      <c r="QXF4" s="1920"/>
      <c r="QXG4" s="1920"/>
      <c r="QXH4" s="1920"/>
      <c r="QXI4" s="1920"/>
      <c r="QXJ4" s="1920"/>
      <c r="QXK4" s="1920"/>
      <c r="QXL4" s="1920"/>
      <c r="QXM4" s="1920"/>
      <c r="QXN4" s="1920"/>
      <c r="QXO4" s="1920"/>
      <c r="QXP4" s="1920"/>
      <c r="QXQ4" s="1920"/>
      <c r="QXR4" s="1920"/>
      <c r="QXS4" s="1920"/>
      <c r="QXT4" s="1920"/>
      <c r="QXU4" s="1920"/>
      <c r="QXV4" s="1920"/>
      <c r="QXW4" s="1920"/>
      <c r="QXX4" s="1920"/>
      <c r="QXY4" s="1920"/>
      <c r="QXZ4" s="1920"/>
      <c r="QYA4" s="1920"/>
      <c r="QYB4" s="1920"/>
      <c r="QYC4" s="1920"/>
      <c r="QYD4" s="1920"/>
      <c r="QYE4" s="1920"/>
      <c r="QYF4" s="1920"/>
      <c r="QYG4" s="1920"/>
      <c r="QYH4" s="1920"/>
      <c r="QYI4" s="1920"/>
      <c r="QYJ4" s="1920"/>
      <c r="QYK4" s="1920"/>
      <c r="QYL4" s="1920"/>
      <c r="QYM4" s="1920"/>
      <c r="QYN4" s="1920"/>
      <c r="QYO4" s="1920"/>
      <c r="QYP4" s="1920"/>
      <c r="QYQ4" s="1920"/>
      <c r="QYR4" s="1920"/>
      <c r="QYS4" s="1920"/>
      <c r="QYT4" s="1920"/>
      <c r="QYU4" s="1920"/>
      <c r="QYV4" s="1920"/>
      <c r="QYW4" s="1920"/>
      <c r="QYX4" s="1920"/>
      <c r="QYY4" s="1920"/>
      <c r="QYZ4" s="1920"/>
      <c r="QZA4" s="1920"/>
      <c r="QZB4" s="1920"/>
      <c r="QZC4" s="1920"/>
      <c r="QZD4" s="1920"/>
      <c r="QZE4" s="1920"/>
      <c r="QZF4" s="1920"/>
      <c r="QZG4" s="1920"/>
      <c r="QZH4" s="1920"/>
      <c r="QZI4" s="1920"/>
      <c r="QZJ4" s="1920"/>
      <c r="QZK4" s="1920"/>
      <c r="QZL4" s="1920"/>
      <c r="QZM4" s="1920"/>
      <c r="QZN4" s="1920"/>
      <c r="QZO4" s="1920"/>
      <c r="QZP4" s="1920"/>
      <c r="QZQ4" s="1920"/>
      <c r="QZR4" s="1920"/>
      <c r="QZS4" s="1920"/>
      <c r="QZT4" s="1920"/>
      <c r="QZU4" s="1920"/>
      <c r="QZV4" s="1920"/>
      <c r="QZW4" s="1920"/>
      <c r="QZX4" s="1920"/>
      <c r="QZY4" s="1920"/>
      <c r="QZZ4" s="1920"/>
      <c r="RAA4" s="1920"/>
      <c r="RAB4" s="1920"/>
      <c r="RAC4" s="1920"/>
      <c r="RAD4" s="1920"/>
      <c r="RAE4" s="1920"/>
      <c r="RAF4" s="1920"/>
      <c r="RAG4" s="1920"/>
      <c r="RAH4" s="1920"/>
      <c r="RAI4" s="1920"/>
      <c r="RAJ4" s="1920"/>
      <c r="RAK4" s="1920"/>
      <c r="RAL4" s="1920"/>
      <c r="RAM4" s="1920"/>
      <c r="RAN4" s="1920"/>
      <c r="RAO4" s="1920"/>
      <c r="RAP4" s="1920"/>
      <c r="RAQ4" s="1920"/>
      <c r="RAR4" s="1920"/>
      <c r="RAS4" s="1920"/>
      <c r="RAT4" s="1920"/>
      <c r="RAU4" s="1920"/>
      <c r="RAV4" s="1920"/>
      <c r="RAW4" s="1920"/>
      <c r="RAX4" s="1920"/>
      <c r="RAY4" s="1920"/>
      <c r="RAZ4" s="1920"/>
      <c r="RBA4" s="1920"/>
      <c r="RBB4" s="1920"/>
      <c r="RBC4" s="1920"/>
      <c r="RBD4" s="1920"/>
      <c r="RBE4" s="1920"/>
      <c r="RBF4" s="1920"/>
      <c r="RBG4" s="1920"/>
      <c r="RBH4" s="1920"/>
      <c r="RBI4" s="1920"/>
      <c r="RBJ4" s="1920"/>
      <c r="RBK4" s="1920"/>
      <c r="RBL4" s="1920"/>
      <c r="RBM4" s="1920"/>
      <c r="RBN4" s="1920"/>
      <c r="RBO4" s="1920"/>
      <c r="RBP4" s="1920"/>
      <c r="RBQ4" s="1920"/>
      <c r="RBR4" s="1920"/>
      <c r="RBS4" s="1920"/>
      <c r="RBT4" s="1920"/>
      <c r="RBU4" s="1920"/>
      <c r="RBV4" s="1920"/>
      <c r="RBW4" s="1920"/>
      <c r="RBX4" s="1920"/>
      <c r="RBY4" s="1920"/>
      <c r="RBZ4" s="1920"/>
      <c r="RCA4" s="1920"/>
      <c r="RCB4" s="1920"/>
      <c r="RCC4" s="1920"/>
      <c r="RCD4" s="1920"/>
      <c r="RCE4" s="1920"/>
      <c r="RCF4" s="1920"/>
      <c r="RCG4" s="1920"/>
      <c r="RCH4" s="1920"/>
      <c r="RCI4" s="1920"/>
      <c r="RCJ4" s="1920"/>
      <c r="RCK4" s="1920"/>
      <c r="RCL4" s="1920"/>
      <c r="RCM4" s="1920"/>
      <c r="RCN4" s="1920"/>
      <c r="RCO4" s="1920"/>
      <c r="RCP4" s="1920"/>
      <c r="RCQ4" s="1920"/>
      <c r="RCR4" s="1920"/>
      <c r="RCS4" s="1920"/>
      <c r="RCT4" s="1920"/>
      <c r="RCU4" s="1920"/>
      <c r="RCV4" s="1920"/>
      <c r="RCW4" s="1920"/>
      <c r="RCX4" s="1920"/>
      <c r="RCY4" s="1920"/>
      <c r="RCZ4" s="1920"/>
      <c r="RDA4" s="1920"/>
      <c r="RDB4" s="1920"/>
      <c r="RDC4" s="1920"/>
      <c r="RDD4" s="1920"/>
      <c r="RDE4" s="1920"/>
      <c r="RDF4" s="1920"/>
      <c r="RDG4" s="1920"/>
      <c r="RDH4" s="1920"/>
      <c r="RDI4" s="1920"/>
      <c r="RDJ4" s="1920"/>
      <c r="RDK4" s="1920"/>
      <c r="RDL4" s="1920"/>
      <c r="RDM4" s="1920"/>
      <c r="RDN4" s="1920"/>
      <c r="RDO4" s="1920"/>
      <c r="RDP4" s="1920"/>
      <c r="RDQ4" s="1920"/>
      <c r="RDR4" s="1920"/>
      <c r="RDS4" s="1920"/>
      <c r="RDT4" s="1920"/>
      <c r="RDU4" s="1920"/>
      <c r="RDV4" s="1920"/>
      <c r="RDW4" s="1920"/>
      <c r="RDX4" s="1920"/>
      <c r="RDY4" s="1920"/>
      <c r="RDZ4" s="1920"/>
      <c r="REA4" s="1920"/>
      <c r="REB4" s="1920"/>
      <c r="REC4" s="1920"/>
      <c r="RED4" s="1920"/>
      <c r="REE4" s="1920"/>
      <c r="REF4" s="1920"/>
      <c r="REG4" s="1920"/>
      <c r="REH4" s="1920"/>
      <c r="REI4" s="1920"/>
      <c r="REJ4" s="1920"/>
      <c r="REK4" s="1920"/>
      <c r="REL4" s="1920"/>
      <c r="REM4" s="1920"/>
      <c r="REN4" s="1920"/>
      <c r="REO4" s="1920"/>
      <c r="REP4" s="1920"/>
      <c r="REQ4" s="1920"/>
      <c r="RER4" s="1920"/>
      <c r="RES4" s="1920"/>
      <c r="RET4" s="1920"/>
      <c r="REU4" s="1920"/>
      <c r="REV4" s="1920"/>
      <c r="REW4" s="1920"/>
      <c r="REX4" s="1920"/>
      <c r="REY4" s="1920"/>
      <c r="REZ4" s="1920"/>
      <c r="RFA4" s="1920"/>
      <c r="RFB4" s="1920"/>
      <c r="RFC4" s="1920"/>
      <c r="RFD4" s="1920"/>
      <c r="RFE4" s="1920"/>
      <c r="RFF4" s="1920"/>
      <c r="RFG4" s="1920"/>
      <c r="RFH4" s="1920"/>
      <c r="RFI4" s="1920"/>
      <c r="RFJ4" s="1920"/>
      <c r="RFK4" s="1920"/>
      <c r="RFL4" s="1920"/>
      <c r="RFM4" s="1920"/>
      <c r="RFN4" s="1920"/>
      <c r="RFO4" s="1920"/>
      <c r="RFP4" s="1920"/>
      <c r="RFQ4" s="1920"/>
      <c r="RFR4" s="1920"/>
      <c r="RFS4" s="1920"/>
      <c r="RFT4" s="1920"/>
      <c r="RFU4" s="1920"/>
      <c r="RFV4" s="1920"/>
      <c r="RFW4" s="1920"/>
      <c r="RFX4" s="1920"/>
      <c r="RFY4" s="1920"/>
      <c r="RFZ4" s="1920"/>
      <c r="RGA4" s="1920"/>
      <c r="RGB4" s="1920"/>
      <c r="RGC4" s="1920"/>
      <c r="RGD4" s="1920"/>
      <c r="RGE4" s="1920"/>
      <c r="RGF4" s="1920"/>
      <c r="RGG4" s="1920"/>
      <c r="RGH4" s="1920"/>
      <c r="RGI4" s="1920"/>
      <c r="RGJ4" s="1920"/>
      <c r="RGK4" s="1920"/>
      <c r="RGL4" s="1920"/>
      <c r="RGM4" s="1920"/>
      <c r="RGN4" s="1920"/>
      <c r="RGO4" s="1920"/>
      <c r="RGP4" s="1920"/>
      <c r="RGQ4" s="1920"/>
      <c r="RGR4" s="1920"/>
      <c r="RGS4" s="1920"/>
      <c r="RGT4" s="1920"/>
      <c r="RGU4" s="1920"/>
      <c r="RGV4" s="1920"/>
      <c r="RGW4" s="1920"/>
      <c r="RGX4" s="1920"/>
      <c r="RGY4" s="1920"/>
      <c r="RGZ4" s="1920"/>
      <c r="RHA4" s="1920"/>
      <c r="RHB4" s="1920"/>
      <c r="RHC4" s="1920"/>
      <c r="RHD4" s="1920"/>
      <c r="RHE4" s="1920"/>
      <c r="RHF4" s="1920"/>
      <c r="RHG4" s="1920"/>
      <c r="RHH4" s="1920"/>
      <c r="RHI4" s="1920"/>
      <c r="RHJ4" s="1920"/>
      <c r="RHK4" s="1920"/>
      <c r="RHL4" s="1920"/>
      <c r="RHM4" s="1920"/>
      <c r="RHN4" s="1920"/>
      <c r="RHO4" s="1920"/>
      <c r="RHP4" s="1920"/>
      <c r="RHQ4" s="1920"/>
      <c r="RHR4" s="1920"/>
      <c r="RHS4" s="1920"/>
      <c r="RHT4" s="1920"/>
      <c r="RHU4" s="1920"/>
      <c r="RHV4" s="1920"/>
      <c r="RHW4" s="1920"/>
      <c r="RHX4" s="1920"/>
      <c r="RHY4" s="1920"/>
      <c r="RHZ4" s="1920"/>
      <c r="RIA4" s="1920"/>
      <c r="RIB4" s="1920"/>
      <c r="RIC4" s="1920"/>
      <c r="RID4" s="1920"/>
      <c r="RIE4" s="1920"/>
      <c r="RIF4" s="1920"/>
      <c r="RIG4" s="1920"/>
      <c r="RIH4" s="1920"/>
      <c r="RII4" s="1920"/>
      <c r="RIJ4" s="1920"/>
      <c r="RIK4" s="1920"/>
      <c r="RIL4" s="1920"/>
      <c r="RIM4" s="1920"/>
      <c r="RIN4" s="1920"/>
      <c r="RIO4" s="1920"/>
      <c r="RIP4" s="1920"/>
      <c r="RIQ4" s="1920"/>
      <c r="RIR4" s="1920"/>
      <c r="RIS4" s="1920"/>
      <c r="RIT4" s="1920"/>
      <c r="RIU4" s="1920"/>
      <c r="RIV4" s="1920"/>
      <c r="RIW4" s="1920"/>
      <c r="RIX4" s="1920"/>
      <c r="RIY4" s="1920"/>
      <c r="RIZ4" s="1920"/>
      <c r="RJA4" s="1920"/>
      <c r="RJB4" s="1920"/>
      <c r="RJC4" s="1920"/>
      <c r="RJD4" s="1920"/>
      <c r="RJE4" s="1920"/>
      <c r="RJF4" s="1920"/>
      <c r="RJG4" s="1920"/>
      <c r="RJH4" s="1920"/>
      <c r="RJI4" s="1920"/>
      <c r="RJJ4" s="1920"/>
      <c r="RJK4" s="1920"/>
      <c r="RJL4" s="1920"/>
      <c r="RJM4" s="1920"/>
      <c r="RJN4" s="1920"/>
      <c r="RJO4" s="1920"/>
      <c r="RJP4" s="1920"/>
      <c r="RJQ4" s="1920"/>
      <c r="RJR4" s="1920"/>
      <c r="RJS4" s="1920"/>
      <c r="RJT4" s="1920"/>
      <c r="RJU4" s="1920"/>
      <c r="RJV4" s="1920"/>
      <c r="RJW4" s="1920"/>
      <c r="RJX4" s="1920"/>
      <c r="RJY4" s="1920"/>
      <c r="RJZ4" s="1920"/>
      <c r="RKA4" s="1920"/>
      <c r="RKB4" s="1920"/>
      <c r="RKC4" s="1920"/>
      <c r="RKD4" s="1920"/>
      <c r="RKE4" s="1920"/>
      <c r="RKF4" s="1920"/>
      <c r="RKG4" s="1920"/>
      <c r="RKH4" s="1920"/>
      <c r="RKI4" s="1920"/>
      <c r="RKJ4" s="1920"/>
      <c r="RKK4" s="1920"/>
      <c r="RKL4" s="1920"/>
      <c r="RKM4" s="1920"/>
      <c r="RKN4" s="1920"/>
      <c r="RKO4" s="1920"/>
      <c r="RKP4" s="1920"/>
      <c r="RKQ4" s="1920"/>
      <c r="RKR4" s="1920"/>
      <c r="RKS4" s="1920"/>
      <c r="RKT4" s="1920"/>
      <c r="RKU4" s="1920"/>
      <c r="RKV4" s="1920"/>
      <c r="RKW4" s="1920"/>
      <c r="RKX4" s="1920"/>
      <c r="RKY4" s="1920"/>
      <c r="RKZ4" s="1920"/>
      <c r="RLA4" s="1920"/>
      <c r="RLB4" s="1920"/>
      <c r="RLC4" s="1920"/>
      <c r="RLD4" s="1920"/>
      <c r="RLE4" s="1920"/>
      <c r="RLF4" s="1920"/>
      <c r="RLG4" s="1920"/>
      <c r="RLH4" s="1920"/>
      <c r="RLI4" s="1920"/>
      <c r="RLJ4" s="1920"/>
      <c r="RLK4" s="1920"/>
      <c r="RLL4" s="1920"/>
      <c r="RLM4" s="1920"/>
      <c r="RLN4" s="1920"/>
      <c r="RLO4" s="1920"/>
      <c r="RLP4" s="1920"/>
      <c r="RLQ4" s="1920"/>
      <c r="RLR4" s="1920"/>
      <c r="RLS4" s="1920"/>
      <c r="RLT4" s="1920"/>
      <c r="RLU4" s="1920"/>
      <c r="RLV4" s="1920"/>
      <c r="RLW4" s="1920"/>
      <c r="RLX4" s="1920"/>
      <c r="RLY4" s="1920"/>
      <c r="RLZ4" s="1920"/>
      <c r="RMA4" s="1920"/>
      <c r="RMB4" s="1920"/>
      <c r="RMC4" s="1920"/>
      <c r="RMD4" s="1920"/>
      <c r="RME4" s="1920"/>
      <c r="RMF4" s="1920"/>
      <c r="RMG4" s="1920"/>
      <c r="RMH4" s="1920"/>
      <c r="RMI4" s="1920"/>
      <c r="RMJ4" s="1920"/>
      <c r="RMK4" s="1920"/>
      <c r="RML4" s="1920"/>
      <c r="RMM4" s="1920"/>
      <c r="RMN4" s="1920"/>
      <c r="RMO4" s="1920"/>
      <c r="RMP4" s="1920"/>
      <c r="RMQ4" s="1920"/>
      <c r="RMR4" s="1920"/>
      <c r="RMS4" s="1920"/>
      <c r="RMT4" s="1920"/>
      <c r="RMU4" s="1920"/>
      <c r="RMV4" s="1920"/>
      <c r="RMW4" s="1920"/>
      <c r="RMX4" s="1920"/>
      <c r="RMY4" s="1920"/>
      <c r="RMZ4" s="1920"/>
      <c r="RNA4" s="1920"/>
      <c r="RNB4" s="1920"/>
      <c r="RNC4" s="1920"/>
      <c r="RND4" s="1920"/>
      <c r="RNE4" s="1920"/>
      <c r="RNF4" s="1920"/>
      <c r="RNG4" s="1920"/>
      <c r="RNH4" s="1920"/>
      <c r="RNI4" s="1920"/>
      <c r="RNJ4" s="1920"/>
      <c r="RNK4" s="1920"/>
      <c r="RNL4" s="1920"/>
      <c r="RNM4" s="1920"/>
      <c r="RNN4" s="1920"/>
      <c r="RNO4" s="1920"/>
      <c r="RNP4" s="1920"/>
      <c r="RNQ4" s="1920"/>
      <c r="RNR4" s="1920"/>
      <c r="RNS4" s="1920"/>
      <c r="RNT4" s="1920"/>
      <c r="RNU4" s="1920"/>
      <c r="RNV4" s="1920"/>
      <c r="RNW4" s="1920"/>
      <c r="RNX4" s="1920"/>
      <c r="RNY4" s="1920"/>
      <c r="RNZ4" s="1920"/>
      <c r="ROA4" s="1920"/>
      <c r="ROB4" s="1920"/>
      <c r="ROC4" s="1920"/>
      <c r="ROD4" s="1920"/>
      <c r="ROE4" s="1920"/>
      <c r="ROF4" s="1920"/>
      <c r="ROG4" s="1920"/>
      <c r="ROH4" s="1920"/>
      <c r="ROI4" s="1920"/>
      <c r="ROJ4" s="1920"/>
      <c r="ROK4" s="1920"/>
      <c r="ROL4" s="1920"/>
      <c r="ROM4" s="1920"/>
      <c r="RON4" s="1920"/>
      <c r="ROO4" s="1920"/>
      <c r="ROP4" s="1920"/>
      <c r="ROQ4" s="1920"/>
      <c r="ROR4" s="1920"/>
      <c r="ROS4" s="1920"/>
      <c r="ROT4" s="1920"/>
      <c r="ROU4" s="1920"/>
      <c r="ROV4" s="1920"/>
      <c r="ROW4" s="1920"/>
      <c r="ROX4" s="1920"/>
      <c r="ROY4" s="1920"/>
      <c r="ROZ4" s="1920"/>
      <c r="RPA4" s="1920"/>
      <c r="RPB4" s="1920"/>
      <c r="RPC4" s="1920"/>
      <c r="RPD4" s="1920"/>
      <c r="RPE4" s="1920"/>
      <c r="RPF4" s="1920"/>
      <c r="RPG4" s="1920"/>
      <c r="RPH4" s="1920"/>
      <c r="RPI4" s="1920"/>
      <c r="RPJ4" s="1920"/>
      <c r="RPK4" s="1920"/>
      <c r="RPL4" s="1920"/>
      <c r="RPM4" s="1920"/>
      <c r="RPN4" s="1920"/>
      <c r="RPO4" s="1920"/>
      <c r="RPP4" s="1920"/>
      <c r="RPQ4" s="1920"/>
      <c r="RPR4" s="1920"/>
      <c r="RPS4" s="1920"/>
      <c r="RPT4" s="1920"/>
      <c r="RPU4" s="1920"/>
      <c r="RPV4" s="1920"/>
      <c r="RPW4" s="1920"/>
      <c r="RPX4" s="1920"/>
      <c r="RPY4" s="1920"/>
      <c r="RPZ4" s="1920"/>
      <c r="RQA4" s="1920"/>
      <c r="RQB4" s="1920"/>
      <c r="RQC4" s="1920"/>
      <c r="RQD4" s="1920"/>
      <c r="RQE4" s="1920"/>
      <c r="RQF4" s="1920"/>
      <c r="RQG4" s="1920"/>
      <c r="RQH4" s="1920"/>
      <c r="RQI4" s="1920"/>
      <c r="RQJ4" s="1920"/>
      <c r="RQK4" s="1920"/>
      <c r="RQL4" s="1920"/>
      <c r="RQM4" s="1920"/>
      <c r="RQN4" s="1920"/>
      <c r="RQO4" s="1920"/>
      <c r="RQP4" s="1920"/>
      <c r="RQQ4" s="1920"/>
      <c r="RQR4" s="1920"/>
      <c r="RQS4" s="1920"/>
      <c r="RQT4" s="1920"/>
      <c r="RQU4" s="1920"/>
      <c r="RQV4" s="1920"/>
      <c r="RQW4" s="1920"/>
      <c r="RQX4" s="1920"/>
      <c r="RQY4" s="1920"/>
      <c r="RQZ4" s="1920"/>
      <c r="RRA4" s="1920"/>
      <c r="RRB4" s="1920"/>
      <c r="RRC4" s="1920"/>
      <c r="RRD4" s="1920"/>
      <c r="RRE4" s="1920"/>
      <c r="RRF4" s="1920"/>
      <c r="RRG4" s="1920"/>
      <c r="RRH4" s="1920"/>
      <c r="RRI4" s="1920"/>
      <c r="RRJ4" s="1920"/>
      <c r="RRK4" s="1920"/>
      <c r="RRL4" s="1920"/>
      <c r="RRM4" s="1920"/>
      <c r="RRN4" s="1920"/>
      <c r="RRO4" s="1920"/>
      <c r="RRP4" s="1920"/>
      <c r="RRQ4" s="1920"/>
      <c r="RRR4" s="1920"/>
      <c r="RRS4" s="1920"/>
      <c r="RRT4" s="1920"/>
      <c r="RRU4" s="1920"/>
      <c r="RRV4" s="1920"/>
      <c r="RRW4" s="1920"/>
      <c r="RRX4" s="1920"/>
      <c r="RRY4" s="1920"/>
      <c r="RRZ4" s="1920"/>
      <c r="RSA4" s="1920"/>
      <c r="RSB4" s="1920"/>
      <c r="RSC4" s="1920"/>
      <c r="RSD4" s="1920"/>
      <c r="RSE4" s="1920"/>
      <c r="RSF4" s="1920"/>
      <c r="RSG4" s="1920"/>
      <c r="RSH4" s="1920"/>
      <c r="RSI4" s="1920"/>
      <c r="RSJ4" s="1920"/>
      <c r="RSK4" s="1920"/>
      <c r="RSL4" s="1920"/>
      <c r="RSM4" s="1920"/>
      <c r="RSN4" s="1920"/>
      <c r="RSO4" s="1920"/>
      <c r="RSP4" s="1920"/>
      <c r="RSQ4" s="1920"/>
      <c r="RSR4" s="1920"/>
      <c r="RSS4" s="1920"/>
      <c r="RST4" s="1920"/>
      <c r="RSU4" s="1920"/>
      <c r="RSV4" s="1920"/>
      <c r="RSW4" s="1920"/>
      <c r="RSX4" s="1920"/>
      <c r="RSY4" s="1920"/>
      <c r="RSZ4" s="1920"/>
      <c r="RTA4" s="1920"/>
      <c r="RTB4" s="1920"/>
      <c r="RTC4" s="1920"/>
      <c r="RTD4" s="1920"/>
      <c r="RTE4" s="1920"/>
      <c r="RTF4" s="1920"/>
      <c r="RTG4" s="1920"/>
      <c r="RTH4" s="1920"/>
      <c r="RTI4" s="1920"/>
      <c r="RTJ4" s="1920"/>
      <c r="RTK4" s="1920"/>
      <c r="RTL4" s="1920"/>
      <c r="RTM4" s="1920"/>
      <c r="RTN4" s="1920"/>
      <c r="RTO4" s="1920"/>
      <c r="RTP4" s="1920"/>
      <c r="RTQ4" s="1920"/>
      <c r="RTR4" s="1920"/>
      <c r="RTS4" s="1920"/>
      <c r="RTT4" s="1920"/>
      <c r="RTU4" s="1920"/>
      <c r="RTV4" s="1920"/>
      <c r="RTW4" s="1920"/>
      <c r="RTX4" s="1920"/>
      <c r="RTY4" s="1920"/>
      <c r="RTZ4" s="1920"/>
      <c r="RUA4" s="1920"/>
      <c r="RUB4" s="1920"/>
      <c r="RUC4" s="1920"/>
      <c r="RUD4" s="1920"/>
      <c r="RUE4" s="1920"/>
      <c r="RUF4" s="1920"/>
      <c r="RUG4" s="1920"/>
      <c r="RUH4" s="1920"/>
      <c r="RUI4" s="1920"/>
      <c r="RUJ4" s="1920"/>
      <c r="RUK4" s="1920"/>
      <c r="RUL4" s="1920"/>
      <c r="RUM4" s="1920"/>
      <c r="RUN4" s="1920"/>
      <c r="RUO4" s="1920"/>
      <c r="RUP4" s="1920"/>
      <c r="RUQ4" s="1920"/>
      <c r="RUR4" s="1920"/>
      <c r="RUS4" s="1920"/>
      <c r="RUT4" s="1920"/>
      <c r="RUU4" s="1920"/>
      <c r="RUV4" s="1920"/>
      <c r="RUW4" s="1920"/>
      <c r="RUX4" s="1920"/>
      <c r="RUY4" s="1920"/>
      <c r="RUZ4" s="1920"/>
      <c r="RVA4" s="1920"/>
      <c r="RVB4" s="1920"/>
      <c r="RVC4" s="1920"/>
      <c r="RVD4" s="1920"/>
      <c r="RVE4" s="1920"/>
      <c r="RVF4" s="1920"/>
      <c r="RVG4" s="1920"/>
      <c r="RVH4" s="1920"/>
      <c r="RVI4" s="1920"/>
      <c r="RVJ4" s="1920"/>
      <c r="RVK4" s="1920"/>
      <c r="RVL4" s="1920"/>
      <c r="RVM4" s="1920"/>
      <c r="RVN4" s="1920"/>
      <c r="RVO4" s="1920"/>
      <c r="RVP4" s="1920"/>
      <c r="RVQ4" s="1920"/>
      <c r="RVR4" s="1920"/>
      <c r="RVS4" s="1920"/>
      <c r="RVT4" s="1920"/>
      <c r="RVU4" s="1920"/>
      <c r="RVV4" s="1920"/>
      <c r="RVW4" s="1920"/>
      <c r="RVX4" s="1920"/>
      <c r="RVY4" s="1920"/>
      <c r="RVZ4" s="1920"/>
      <c r="RWA4" s="1920"/>
      <c r="RWB4" s="1920"/>
      <c r="RWC4" s="1920"/>
      <c r="RWD4" s="1920"/>
      <c r="RWE4" s="1920"/>
      <c r="RWF4" s="1920"/>
      <c r="RWG4" s="1920"/>
      <c r="RWH4" s="1920"/>
      <c r="RWI4" s="1920"/>
      <c r="RWJ4" s="1920"/>
      <c r="RWK4" s="1920"/>
      <c r="RWL4" s="1920"/>
      <c r="RWM4" s="1920"/>
      <c r="RWN4" s="1920"/>
      <c r="RWO4" s="1920"/>
      <c r="RWP4" s="1920"/>
      <c r="RWQ4" s="1920"/>
      <c r="RWR4" s="1920"/>
      <c r="RWS4" s="1920"/>
      <c r="RWT4" s="1920"/>
      <c r="RWU4" s="1920"/>
      <c r="RWV4" s="1920"/>
      <c r="RWW4" s="1920"/>
      <c r="RWX4" s="1920"/>
      <c r="RWY4" s="1920"/>
      <c r="RWZ4" s="1920"/>
      <c r="RXA4" s="1920"/>
      <c r="RXB4" s="1920"/>
      <c r="RXC4" s="1920"/>
      <c r="RXD4" s="1920"/>
      <c r="RXE4" s="1920"/>
      <c r="RXF4" s="1920"/>
      <c r="RXG4" s="1920"/>
      <c r="RXH4" s="1920"/>
      <c r="RXI4" s="1920"/>
      <c r="RXJ4" s="1920"/>
      <c r="RXK4" s="1920"/>
      <c r="RXL4" s="1920"/>
      <c r="RXM4" s="1920"/>
      <c r="RXN4" s="1920"/>
      <c r="RXO4" s="1920"/>
      <c r="RXP4" s="1920"/>
      <c r="RXQ4" s="1920"/>
      <c r="RXR4" s="1920"/>
      <c r="RXS4" s="1920"/>
      <c r="RXT4" s="1920"/>
      <c r="RXU4" s="1920"/>
      <c r="RXV4" s="1920"/>
      <c r="RXW4" s="1920"/>
      <c r="RXX4" s="1920"/>
      <c r="RXY4" s="1920"/>
      <c r="RXZ4" s="1920"/>
      <c r="RYA4" s="1920"/>
      <c r="RYB4" s="1920"/>
      <c r="RYC4" s="1920"/>
      <c r="RYD4" s="1920"/>
      <c r="RYE4" s="1920"/>
      <c r="RYF4" s="1920"/>
      <c r="RYG4" s="1920"/>
      <c r="RYH4" s="1920"/>
      <c r="RYI4" s="1920"/>
      <c r="RYJ4" s="1920"/>
      <c r="RYK4" s="1920"/>
      <c r="RYL4" s="1920"/>
      <c r="RYM4" s="1920"/>
      <c r="RYN4" s="1920"/>
      <c r="RYO4" s="1920"/>
      <c r="RYP4" s="1920"/>
      <c r="RYQ4" s="1920"/>
      <c r="RYR4" s="1920"/>
      <c r="RYS4" s="1920"/>
      <c r="RYT4" s="1920"/>
      <c r="RYU4" s="1920"/>
      <c r="RYV4" s="1920"/>
      <c r="RYW4" s="1920"/>
      <c r="RYX4" s="1920"/>
      <c r="RYY4" s="1920"/>
      <c r="RYZ4" s="1920"/>
      <c r="RZA4" s="1920"/>
      <c r="RZB4" s="1920"/>
      <c r="RZC4" s="1920"/>
      <c r="RZD4" s="1920"/>
      <c r="RZE4" s="1920"/>
      <c r="RZF4" s="1920"/>
      <c r="RZG4" s="1920"/>
      <c r="RZH4" s="1920"/>
      <c r="RZI4" s="1920"/>
      <c r="RZJ4" s="1920"/>
      <c r="RZK4" s="1920"/>
      <c r="RZL4" s="1920"/>
      <c r="RZM4" s="1920"/>
      <c r="RZN4" s="1920"/>
      <c r="RZO4" s="1920"/>
      <c r="RZP4" s="1920"/>
      <c r="RZQ4" s="1920"/>
      <c r="RZR4" s="1920"/>
      <c r="RZS4" s="1920"/>
      <c r="RZT4" s="1920"/>
      <c r="RZU4" s="1920"/>
      <c r="RZV4" s="1920"/>
      <c r="RZW4" s="1920"/>
      <c r="RZX4" s="1920"/>
      <c r="RZY4" s="1920"/>
      <c r="RZZ4" s="1920"/>
      <c r="SAA4" s="1920"/>
      <c r="SAB4" s="1920"/>
      <c r="SAC4" s="1920"/>
      <c r="SAD4" s="1920"/>
      <c r="SAE4" s="1920"/>
      <c r="SAF4" s="1920"/>
      <c r="SAG4" s="1920"/>
      <c r="SAH4" s="1920"/>
      <c r="SAI4" s="1920"/>
      <c r="SAJ4" s="1920"/>
      <c r="SAK4" s="1920"/>
      <c r="SAL4" s="1920"/>
      <c r="SAM4" s="1920"/>
      <c r="SAN4" s="1920"/>
      <c r="SAO4" s="1920"/>
      <c r="SAP4" s="1920"/>
      <c r="SAQ4" s="1920"/>
      <c r="SAR4" s="1920"/>
      <c r="SAS4" s="1920"/>
      <c r="SAT4" s="1920"/>
      <c r="SAU4" s="1920"/>
      <c r="SAV4" s="1920"/>
      <c r="SAW4" s="1920"/>
      <c r="SAX4" s="1920"/>
      <c r="SAY4" s="1920"/>
      <c r="SAZ4" s="1920"/>
      <c r="SBA4" s="1920"/>
      <c r="SBB4" s="1920"/>
      <c r="SBC4" s="1920"/>
      <c r="SBD4" s="1920"/>
      <c r="SBE4" s="1920"/>
      <c r="SBF4" s="1920"/>
      <c r="SBG4" s="1920"/>
      <c r="SBH4" s="1920"/>
      <c r="SBI4" s="1920"/>
      <c r="SBJ4" s="1920"/>
      <c r="SBK4" s="1920"/>
      <c r="SBL4" s="1920"/>
      <c r="SBM4" s="1920"/>
      <c r="SBN4" s="1920"/>
      <c r="SBO4" s="1920"/>
      <c r="SBP4" s="1920"/>
      <c r="SBQ4" s="1920"/>
      <c r="SBR4" s="1920"/>
      <c r="SBS4" s="1920"/>
      <c r="SBT4" s="1920"/>
      <c r="SBU4" s="1920"/>
      <c r="SBV4" s="1920"/>
      <c r="SBW4" s="1920"/>
      <c r="SBX4" s="1920"/>
      <c r="SBY4" s="1920"/>
      <c r="SBZ4" s="1920"/>
      <c r="SCA4" s="1920"/>
      <c r="SCB4" s="1920"/>
      <c r="SCC4" s="1920"/>
      <c r="SCD4" s="1920"/>
      <c r="SCE4" s="1920"/>
      <c r="SCF4" s="1920"/>
      <c r="SCG4" s="1920"/>
      <c r="SCH4" s="1920"/>
      <c r="SCI4" s="1920"/>
      <c r="SCJ4" s="1920"/>
      <c r="SCK4" s="1920"/>
      <c r="SCL4" s="1920"/>
      <c r="SCM4" s="1920"/>
      <c r="SCN4" s="1920"/>
      <c r="SCO4" s="1920"/>
      <c r="SCP4" s="1920"/>
      <c r="SCQ4" s="1920"/>
      <c r="SCR4" s="1920"/>
      <c r="SCS4" s="1920"/>
      <c r="SCT4" s="1920"/>
      <c r="SCU4" s="1920"/>
      <c r="SCV4" s="1920"/>
      <c r="SCW4" s="1920"/>
      <c r="SCX4" s="1920"/>
      <c r="SCY4" s="1920"/>
      <c r="SCZ4" s="1920"/>
      <c r="SDA4" s="1920"/>
      <c r="SDB4" s="1920"/>
      <c r="SDC4" s="1920"/>
      <c r="SDD4" s="1920"/>
      <c r="SDE4" s="1920"/>
      <c r="SDF4" s="1920"/>
      <c r="SDG4" s="1920"/>
      <c r="SDH4" s="1920"/>
      <c r="SDI4" s="1920"/>
      <c r="SDJ4" s="1920"/>
      <c r="SDK4" s="1920"/>
      <c r="SDL4" s="1920"/>
      <c r="SDM4" s="1920"/>
      <c r="SDN4" s="1920"/>
      <c r="SDO4" s="1920"/>
      <c r="SDP4" s="1920"/>
      <c r="SDQ4" s="1920"/>
      <c r="SDR4" s="1920"/>
      <c r="SDS4" s="1920"/>
      <c r="SDT4" s="1920"/>
      <c r="SDU4" s="1920"/>
      <c r="SDV4" s="1920"/>
      <c r="SDW4" s="1920"/>
      <c r="SDX4" s="1920"/>
      <c r="SDY4" s="1920"/>
      <c r="SDZ4" s="1920"/>
      <c r="SEA4" s="1920"/>
      <c r="SEB4" s="1920"/>
      <c r="SEC4" s="1920"/>
      <c r="SED4" s="1920"/>
      <c r="SEE4" s="1920"/>
      <c r="SEF4" s="1920"/>
      <c r="SEG4" s="1920"/>
      <c r="SEH4" s="1920"/>
      <c r="SEI4" s="1920"/>
      <c r="SEJ4" s="1920"/>
      <c r="SEK4" s="1920"/>
      <c r="SEL4" s="1920"/>
      <c r="SEM4" s="1920"/>
      <c r="SEN4" s="1920"/>
      <c r="SEO4" s="1920"/>
      <c r="SEP4" s="1920"/>
      <c r="SEQ4" s="1920"/>
      <c r="SER4" s="1920"/>
      <c r="SES4" s="1920"/>
      <c r="SET4" s="1920"/>
      <c r="SEU4" s="1920"/>
      <c r="SEV4" s="1920"/>
      <c r="SEW4" s="1920"/>
      <c r="SEX4" s="1920"/>
      <c r="SEY4" s="1920"/>
      <c r="SEZ4" s="1920"/>
      <c r="SFA4" s="1920"/>
      <c r="SFB4" s="1920"/>
      <c r="SFC4" s="1920"/>
      <c r="SFD4" s="1920"/>
      <c r="SFE4" s="1920"/>
      <c r="SFF4" s="1920"/>
      <c r="SFG4" s="1920"/>
      <c r="SFH4" s="1920"/>
      <c r="SFI4" s="1920"/>
      <c r="SFJ4" s="1920"/>
      <c r="SFK4" s="1920"/>
      <c r="SFL4" s="1920"/>
      <c r="SFM4" s="1920"/>
      <c r="SFN4" s="1920"/>
      <c r="SFO4" s="1920"/>
      <c r="SFP4" s="1920"/>
      <c r="SFQ4" s="1920"/>
      <c r="SFR4" s="1920"/>
      <c r="SFS4" s="1920"/>
      <c r="SFT4" s="1920"/>
      <c r="SFU4" s="1920"/>
      <c r="SFV4" s="1920"/>
      <c r="SFW4" s="1920"/>
      <c r="SFX4" s="1920"/>
      <c r="SFY4" s="1920"/>
      <c r="SFZ4" s="1920"/>
      <c r="SGA4" s="1920"/>
      <c r="SGB4" s="1920"/>
      <c r="SGC4" s="1920"/>
      <c r="SGD4" s="1920"/>
      <c r="SGE4" s="1920"/>
      <c r="SGF4" s="1920"/>
      <c r="SGG4" s="1920"/>
      <c r="SGH4" s="1920"/>
      <c r="SGI4" s="1920"/>
      <c r="SGJ4" s="1920"/>
      <c r="SGK4" s="1920"/>
      <c r="SGL4" s="1920"/>
      <c r="SGM4" s="1920"/>
      <c r="SGN4" s="1920"/>
      <c r="SGO4" s="1920"/>
      <c r="SGP4" s="1920"/>
      <c r="SGQ4" s="1920"/>
      <c r="SGR4" s="1920"/>
      <c r="SGS4" s="1920"/>
      <c r="SGT4" s="1920"/>
      <c r="SGU4" s="1920"/>
      <c r="SGV4" s="1920"/>
      <c r="SGW4" s="1920"/>
      <c r="SGX4" s="1920"/>
      <c r="SGY4" s="1920"/>
      <c r="SGZ4" s="1920"/>
      <c r="SHA4" s="1920"/>
      <c r="SHB4" s="1920"/>
      <c r="SHC4" s="1920"/>
      <c r="SHD4" s="1920"/>
      <c r="SHE4" s="1920"/>
      <c r="SHF4" s="1920"/>
      <c r="SHG4" s="1920"/>
      <c r="SHH4" s="1920"/>
      <c r="SHI4" s="1920"/>
      <c r="SHJ4" s="1920"/>
      <c r="SHK4" s="1920"/>
      <c r="SHL4" s="1920"/>
      <c r="SHM4" s="1920"/>
      <c r="SHN4" s="1920"/>
      <c r="SHO4" s="1920"/>
      <c r="SHP4" s="1920"/>
      <c r="SHQ4" s="1920"/>
      <c r="SHR4" s="1920"/>
      <c r="SHS4" s="1920"/>
      <c r="SHT4" s="1920"/>
      <c r="SHU4" s="1920"/>
      <c r="SHV4" s="1920"/>
      <c r="SHW4" s="1920"/>
      <c r="SHX4" s="1920"/>
      <c r="SHY4" s="1920"/>
      <c r="SHZ4" s="1920"/>
      <c r="SIA4" s="1920"/>
      <c r="SIB4" s="1920"/>
      <c r="SIC4" s="1920"/>
      <c r="SID4" s="1920"/>
      <c r="SIE4" s="1920"/>
      <c r="SIF4" s="1920"/>
      <c r="SIG4" s="1920"/>
      <c r="SIH4" s="1920"/>
      <c r="SII4" s="1920"/>
      <c r="SIJ4" s="1920"/>
      <c r="SIK4" s="1920"/>
      <c r="SIL4" s="1920"/>
      <c r="SIM4" s="1920"/>
      <c r="SIN4" s="1920"/>
      <c r="SIO4" s="1920"/>
      <c r="SIP4" s="1920"/>
      <c r="SIQ4" s="1920"/>
      <c r="SIR4" s="1920"/>
      <c r="SIS4" s="1920"/>
      <c r="SIT4" s="1920"/>
      <c r="SIU4" s="1920"/>
      <c r="SIV4" s="1920"/>
      <c r="SIW4" s="1920"/>
      <c r="SIX4" s="1920"/>
      <c r="SIY4" s="1920"/>
      <c r="SIZ4" s="1920"/>
      <c r="SJA4" s="1920"/>
      <c r="SJB4" s="1920"/>
      <c r="SJC4" s="1920"/>
      <c r="SJD4" s="1920"/>
      <c r="SJE4" s="1920"/>
      <c r="SJF4" s="1920"/>
      <c r="SJG4" s="1920"/>
      <c r="SJH4" s="1920"/>
      <c r="SJI4" s="1920"/>
      <c r="SJJ4" s="1920"/>
      <c r="SJK4" s="1920"/>
      <c r="SJL4" s="1920"/>
      <c r="SJM4" s="1920"/>
      <c r="SJN4" s="1920"/>
      <c r="SJO4" s="1920"/>
      <c r="SJP4" s="1920"/>
      <c r="SJQ4" s="1920"/>
      <c r="SJR4" s="1920"/>
      <c r="SJS4" s="1920"/>
      <c r="SJT4" s="1920"/>
      <c r="SJU4" s="1920"/>
      <c r="SJV4" s="1920"/>
      <c r="SJW4" s="1920"/>
      <c r="SJX4" s="1920"/>
      <c r="SJY4" s="1920"/>
      <c r="SJZ4" s="1920"/>
      <c r="SKA4" s="1920"/>
      <c r="SKB4" s="1920"/>
      <c r="SKC4" s="1920"/>
      <c r="SKD4" s="1920"/>
      <c r="SKE4" s="1920"/>
      <c r="SKF4" s="1920"/>
      <c r="SKG4" s="1920"/>
      <c r="SKH4" s="1920"/>
      <c r="SKI4" s="1920"/>
      <c r="SKJ4" s="1920"/>
      <c r="SKK4" s="1920"/>
      <c r="SKL4" s="1920"/>
      <c r="SKM4" s="1920"/>
      <c r="SKN4" s="1920"/>
      <c r="SKO4" s="1920"/>
      <c r="SKP4" s="1920"/>
      <c r="SKQ4" s="1920"/>
      <c r="SKR4" s="1920"/>
      <c r="SKS4" s="1920"/>
      <c r="SKT4" s="1920"/>
      <c r="SKU4" s="1920"/>
      <c r="SKV4" s="1920"/>
      <c r="SKW4" s="1920"/>
      <c r="SKX4" s="1920"/>
      <c r="SKY4" s="1920"/>
      <c r="SKZ4" s="1920"/>
      <c r="SLA4" s="1920"/>
      <c r="SLB4" s="1920"/>
      <c r="SLC4" s="1920"/>
      <c r="SLD4" s="1920"/>
      <c r="SLE4" s="1920"/>
      <c r="SLF4" s="1920"/>
      <c r="SLG4" s="1920"/>
      <c r="SLH4" s="1920"/>
      <c r="SLI4" s="1920"/>
      <c r="SLJ4" s="1920"/>
      <c r="SLK4" s="1920"/>
      <c r="SLL4" s="1920"/>
      <c r="SLM4" s="1920"/>
      <c r="SLN4" s="1920"/>
      <c r="SLO4" s="1920"/>
      <c r="SLP4" s="1920"/>
      <c r="SLQ4" s="1920"/>
      <c r="SLR4" s="1920"/>
      <c r="SLS4" s="1920"/>
      <c r="SLT4" s="1920"/>
      <c r="SLU4" s="1920"/>
      <c r="SLV4" s="1920"/>
      <c r="SLW4" s="1920"/>
      <c r="SLX4" s="1920"/>
      <c r="SLY4" s="1920"/>
      <c r="SLZ4" s="1920"/>
      <c r="SMA4" s="1920"/>
      <c r="SMB4" s="1920"/>
      <c r="SMC4" s="1920"/>
      <c r="SMD4" s="1920"/>
      <c r="SME4" s="1920"/>
      <c r="SMF4" s="1920"/>
      <c r="SMG4" s="1920"/>
      <c r="SMH4" s="1920"/>
      <c r="SMI4" s="1920"/>
      <c r="SMJ4" s="1920"/>
      <c r="SMK4" s="1920"/>
      <c r="SML4" s="1920"/>
      <c r="SMM4" s="1920"/>
      <c r="SMN4" s="1920"/>
      <c r="SMO4" s="1920"/>
      <c r="SMP4" s="1920"/>
      <c r="SMQ4" s="1920"/>
      <c r="SMR4" s="1920"/>
      <c r="SMS4" s="1920"/>
      <c r="SMT4" s="1920"/>
      <c r="SMU4" s="1920"/>
      <c r="SMV4" s="1920"/>
      <c r="SMW4" s="1920"/>
      <c r="SMX4" s="1920"/>
      <c r="SMY4" s="1920"/>
      <c r="SMZ4" s="1920"/>
      <c r="SNA4" s="1920"/>
      <c r="SNB4" s="1920"/>
      <c r="SNC4" s="1920"/>
      <c r="SND4" s="1920"/>
      <c r="SNE4" s="1920"/>
      <c r="SNF4" s="1920"/>
      <c r="SNG4" s="1920"/>
      <c r="SNH4" s="1920"/>
      <c r="SNI4" s="1920"/>
      <c r="SNJ4" s="1920"/>
      <c r="SNK4" s="1920"/>
      <c r="SNL4" s="1920"/>
      <c r="SNM4" s="1920"/>
      <c r="SNN4" s="1920"/>
      <c r="SNO4" s="1920"/>
      <c r="SNP4" s="1920"/>
      <c r="SNQ4" s="1920"/>
      <c r="SNR4" s="1920"/>
      <c r="SNS4" s="1920"/>
      <c r="SNT4" s="1920"/>
      <c r="SNU4" s="1920"/>
      <c r="SNV4" s="1920"/>
      <c r="SNW4" s="1920"/>
      <c r="SNX4" s="1920"/>
      <c r="SNY4" s="1920"/>
      <c r="SNZ4" s="1920"/>
      <c r="SOA4" s="1920"/>
      <c r="SOB4" s="1920"/>
      <c r="SOC4" s="1920"/>
      <c r="SOD4" s="1920"/>
      <c r="SOE4" s="1920"/>
      <c r="SOF4" s="1920"/>
      <c r="SOG4" s="1920"/>
      <c r="SOH4" s="1920"/>
      <c r="SOI4" s="1920"/>
      <c r="SOJ4" s="1920"/>
      <c r="SOK4" s="1920"/>
      <c r="SOL4" s="1920"/>
      <c r="SOM4" s="1920"/>
      <c r="SON4" s="1920"/>
      <c r="SOO4" s="1920"/>
      <c r="SOP4" s="1920"/>
      <c r="SOQ4" s="1920"/>
      <c r="SOR4" s="1920"/>
      <c r="SOS4" s="1920"/>
      <c r="SOT4" s="1920"/>
      <c r="SOU4" s="1920"/>
      <c r="SOV4" s="1920"/>
      <c r="SOW4" s="1920"/>
      <c r="SOX4" s="1920"/>
      <c r="SOY4" s="1920"/>
      <c r="SOZ4" s="1920"/>
      <c r="SPA4" s="1920"/>
      <c r="SPB4" s="1920"/>
      <c r="SPC4" s="1920"/>
      <c r="SPD4" s="1920"/>
      <c r="SPE4" s="1920"/>
      <c r="SPF4" s="1920"/>
      <c r="SPG4" s="1920"/>
      <c r="SPH4" s="1920"/>
      <c r="SPI4" s="1920"/>
      <c r="SPJ4" s="1920"/>
      <c r="SPK4" s="1920"/>
      <c r="SPL4" s="1920"/>
      <c r="SPM4" s="1920"/>
      <c r="SPN4" s="1920"/>
      <c r="SPO4" s="1920"/>
      <c r="SPP4" s="1920"/>
      <c r="SPQ4" s="1920"/>
      <c r="SPR4" s="1920"/>
      <c r="SPS4" s="1920"/>
      <c r="SPT4" s="1920"/>
      <c r="SPU4" s="1920"/>
      <c r="SPV4" s="1920"/>
      <c r="SPW4" s="1920"/>
      <c r="SPX4" s="1920"/>
      <c r="SPY4" s="1920"/>
      <c r="SPZ4" s="1920"/>
      <c r="SQA4" s="1920"/>
      <c r="SQB4" s="1920"/>
      <c r="SQC4" s="1920"/>
      <c r="SQD4" s="1920"/>
      <c r="SQE4" s="1920"/>
      <c r="SQF4" s="1920"/>
      <c r="SQG4" s="1920"/>
      <c r="SQH4" s="1920"/>
      <c r="SQI4" s="1920"/>
      <c r="SQJ4" s="1920"/>
      <c r="SQK4" s="1920"/>
      <c r="SQL4" s="1920"/>
      <c r="SQM4" s="1920"/>
      <c r="SQN4" s="1920"/>
      <c r="SQO4" s="1920"/>
      <c r="SQP4" s="1920"/>
      <c r="SQQ4" s="1920"/>
      <c r="SQR4" s="1920"/>
      <c r="SQS4" s="1920"/>
      <c r="SQT4" s="1920"/>
      <c r="SQU4" s="1920"/>
      <c r="SQV4" s="1920"/>
      <c r="SQW4" s="1920"/>
      <c r="SQX4" s="1920"/>
      <c r="SQY4" s="1920"/>
      <c r="SQZ4" s="1920"/>
      <c r="SRA4" s="1920"/>
      <c r="SRB4" s="1920"/>
      <c r="SRC4" s="1920"/>
      <c r="SRD4" s="1920"/>
      <c r="SRE4" s="1920"/>
      <c r="SRF4" s="1920"/>
      <c r="SRG4" s="1920"/>
      <c r="SRH4" s="1920"/>
      <c r="SRI4" s="1920"/>
      <c r="SRJ4" s="1920"/>
      <c r="SRK4" s="1920"/>
      <c r="SRL4" s="1920"/>
      <c r="SRM4" s="1920"/>
      <c r="SRN4" s="1920"/>
      <c r="SRO4" s="1920"/>
      <c r="SRP4" s="1920"/>
      <c r="SRQ4" s="1920"/>
      <c r="SRR4" s="1920"/>
      <c r="SRS4" s="1920"/>
      <c r="SRT4" s="1920"/>
      <c r="SRU4" s="1920"/>
      <c r="SRV4" s="1920"/>
      <c r="SRW4" s="1920"/>
      <c r="SRX4" s="1920"/>
      <c r="SRY4" s="1920"/>
      <c r="SRZ4" s="1920"/>
      <c r="SSA4" s="1920"/>
      <c r="SSB4" s="1920"/>
      <c r="SSC4" s="1920"/>
      <c r="SSD4" s="1920"/>
      <c r="SSE4" s="1920"/>
      <c r="SSF4" s="1920"/>
      <c r="SSG4" s="1920"/>
      <c r="SSH4" s="1920"/>
      <c r="SSI4" s="1920"/>
      <c r="SSJ4" s="1920"/>
      <c r="SSK4" s="1920"/>
      <c r="SSL4" s="1920"/>
      <c r="SSM4" s="1920"/>
      <c r="SSN4" s="1920"/>
      <c r="SSO4" s="1920"/>
      <c r="SSP4" s="1920"/>
      <c r="SSQ4" s="1920"/>
      <c r="SSR4" s="1920"/>
      <c r="SSS4" s="1920"/>
      <c r="SST4" s="1920"/>
      <c r="SSU4" s="1920"/>
      <c r="SSV4" s="1920"/>
      <c r="SSW4" s="1920"/>
      <c r="SSX4" s="1920"/>
      <c r="SSY4" s="1920"/>
      <c r="SSZ4" s="1920"/>
      <c r="STA4" s="1920"/>
      <c r="STB4" s="1920"/>
      <c r="STC4" s="1920"/>
      <c r="STD4" s="1920"/>
      <c r="STE4" s="1920"/>
      <c r="STF4" s="1920"/>
      <c r="STG4" s="1920"/>
      <c r="STH4" s="1920"/>
      <c r="STI4" s="1920"/>
      <c r="STJ4" s="1920"/>
      <c r="STK4" s="1920"/>
      <c r="STL4" s="1920"/>
      <c r="STM4" s="1920"/>
      <c r="STN4" s="1920"/>
      <c r="STO4" s="1920"/>
      <c r="STP4" s="1920"/>
      <c r="STQ4" s="1920"/>
      <c r="STR4" s="1920"/>
      <c r="STS4" s="1920"/>
      <c r="STT4" s="1920"/>
      <c r="STU4" s="1920"/>
      <c r="STV4" s="1920"/>
      <c r="STW4" s="1920"/>
      <c r="STX4" s="1920"/>
      <c r="STY4" s="1920"/>
      <c r="STZ4" s="1920"/>
      <c r="SUA4" s="1920"/>
      <c r="SUB4" s="1920"/>
      <c r="SUC4" s="1920"/>
      <c r="SUD4" s="1920"/>
      <c r="SUE4" s="1920"/>
      <c r="SUF4" s="1920"/>
      <c r="SUG4" s="1920"/>
      <c r="SUH4" s="1920"/>
      <c r="SUI4" s="1920"/>
      <c r="SUJ4" s="1920"/>
      <c r="SUK4" s="1920"/>
      <c r="SUL4" s="1920"/>
      <c r="SUM4" s="1920"/>
      <c r="SUN4" s="1920"/>
      <c r="SUO4" s="1920"/>
      <c r="SUP4" s="1920"/>
      <c r="SUQ4" s="1920"/>
      <c r="SUR4" s="1920"/>
      <c r="SUS4" s="1920"/>
      <c r="SUT4" s="1920"/>
      <c r="SUU4" s="1920"/>
      <c r="SUV4" s="1920"/>
      <c r="SUW4" s="1920"/>
      <c r="SUX4" s="1920"/>
      <c r="SUY4" s="1920"/>
      <c r="SUZ4" s="1920"/>
      <c r="SVA4" s="1920"/>
      <c r="SVB4" s="1920"/>
      <c r="SVC4" s="1920"/>
      <c r="SVD4" s="1920"/>
      <c r="SVE4" s="1920"/>
      <c r="SVF4" s="1920"/>
      <c r="SVG4" s="1920"/>
      <c r="SVH4" s="1920"/>
      <c r="SVI4" s="1920"/>
      <c r="SVJ4" s="1920"/>
      <c r="SVK4" s="1920"/>
      <c r="SVL4" s="1920"/>
      <c r="SVM4" s="1920"/>
      <c r="SVN4" s="1920"/>
      <c r="SVO4" s="1920"/>
      <c r="SVP4" s="1920"/>
      <c r="SVQ4" s="1920"/>
      <c r="SVR4" s="1920"/>
      <c r="SVS4" s="1920"/>
      <c r="SVT4" s="1920"/>
      <c r="SVU4" s="1920"/>
      <c r="SVV4" s="1920"/>
      <c r="SVW4" s="1920"/>
      <c r="SVX4" s="1920"/>
      <c r="SVY4" s="1920"/>
      <c r="SVZ4" s="1920"/>
      <c r="SWA4" s="1920"/>
      <c r="SWB4" s="1920"/>
      <c r="SWC4" s="1920"/>
      <c r="SWD4" s="1920"/>
      <c r="SWE4" s="1920"/>
      <c r="SWF4" s="1920"/>
      <c r="SWG4" s="1920"/>
      <c r="SWH4" s="1920"/>
      <c r="SWI4" s="1920"/>
      <c r="SWJ4" s="1920"/>
      <c r="SWK4" s="1920"/>
      <c r="SWL4" s="1920"/>
      <c r="SWM4" s="1920"/>
      <c r="SWN4" s="1920"/>
      <c r="SWO4" s="1920"/>
      <c r="SWP4" s="1920"/>
      <c r="SWQ4" s="1920"/>
      <c r="SWR4" s="1920"/>
      <c r="SWS4" s="1920"/>
      <c r="SWT4" s="1920"/>
      <c r="SWU4" s="1920"/>
      <c r="SWV4" s="1920"/>
      <c r="SWW4" s="1920"/>
      <c r="SWX4" s="1920"/>
      <c r="SWY4" s="1920"/>
      <c r="SWZ4" s="1920"/>
      <c r="SXA4" s="1920"/>
      <c r="SXB4" s="1920"/>
      <c r="SXC4" s="1920"/>
      <c r="SXD4" s="1920"/>
      <c r="SXE4" s="1920"/>
      <c r="SXF4" s="1920"/>
      <c r="SXG4" s="1920"/>
      <c r="SXH4" s="1920"/>
      <c r="SXI4" s="1920"/>
      <c r="SXJ4" s="1920"/>
      <c r="SXK4" s="1920"/>
      <c r="SXL4" s="1920"/>
      <c r="SXM4" s="1920"/>
      <c r="SXN4" s="1920"/>
      <c r="SXO4" s="1920"/>
      <c r="SXP4" s="1920"/>
      <c r="SXQ4" s="1920"/>
      <c r="SXR4" s="1920"/>
      <c r="SXS4" s="1920"/>
      <c r="SXT4" s="1920"/>
      <c r="SXU4" s="1920"/>
      <c r="SXV4" s="1920"/>
      <c r="SXW4" s="1920"/>
      <c r="SXX4" s="1920"/>
      <c r="SXY4" s="1920"/>
      <c r="SXZ4" s="1920"/>
      <c r="SYA4" s="1920"/>
      <c r="SYB4" s="1920"/>
      <c r="SYC4" s="1920"/>
      <c r="SYD4" s="1920"/>
      <c r="SYE4" s="1920"/>
      <c r="SYF4" s="1920"/>
      <c r="SYG4" s="1920"/>
      <c r="SYH4" s="1920"/>
      <c r="SYI4" s="1920"/>
      <c r="SYJ4" s="1920"/>
      <c r="SYK4" s="1920"/>
      <c r="SYL4" s="1920"/>
      <c r="SYM4" s="1920"/>
      <c r="SYN4" s="1920"/>
      <c r="SYO4" s="1920"/>
      <c r="SYP4" s="1920"/>
      <c r="SYQ4" s="1920"/>
      <c r="SYR4" s="1920"/>
      <c r="SYS4" s="1920"/>
      <c r="SYT4" s="1920"/>
      <c r="SYU4" s="1920"/>
      <c r="SYV4" s="1920"/>
      <c r="SYW4" s="1920"/>
      <c r="SYX4" s="1920"/>
      <c r="SYY4" s="1920"/>
      <c r="SYZ4" s="1920"/>
      <c r="SZA4" s="1920"/>
      <c r="SZB4" s="1920"/>
      <c r="SZC4" s="1920"/>
      <c r="SZD4" s="1920"/>
      <c r="SZE4" s="1920"/>
      <c r="SZF4" s="1920"/>
      <c r="SZG4" s="1920"/>
      <c r="SZH4" s="1920"/>
      <c r="SZI4" s="1920"/>
      <c r="SZJ4" s="1920"/>
      <c r="SZK4" s="1920"/>
      <c r="SZL4" s="1920"/>
      <c r="SZM4" s="1920"/>
      <c r="SZN4" s="1920"/>
      <c r="SZO4" s="1920"/>
      <c r="SZP4" s="1920"/>
      <c r="SZQ4" s="1920"/>
      <c r="SZR4" s="1920"/>
      <c r="SZS4" s="1920"/>
      <c r="SZT4" s="1920"/>
      <c r="SZU4" s="1920"/>
      <c r="SZV4" s="1920"/>
      <c r="SZW4" s="1920"/>
      <c r="SZX4" s="1920"/>
      <c r="SZY4" s="1920"/>
      <c r="SZZ4" s="1920"/>
      <c r="TAA4" s="1920"/>
      <c r="TAB4" s="1920"/>
      <c r="TAC4" s="1920"/>
      <c r="TAD4" s="1920"/>
      <c r="TAE4" s="1920"/>
      <c r="TAF4" s="1920"/>
      <c r="TAG4" s="1920"/>
      <c r="TAH4" s="1920"/>
      <c r="TAI4" s="1920"/>
      <c r="TAJ4" s="1920"/>
      <c r="TAK4" s="1920"/>
      <c r="TAL4" s="1920"/>
      <c r="TAM4" s="1920"/>
      <c r="TAN4" s="1920"/>
      <c r="TAO4" s="1920"/>
      <c r="TAP4" s="1920"/>
      <c r="TAQ4" s="1920"/>
      <c r="TAR4" s="1920"/>
      <c r="TAS4" s="1920"/>
      <c r="TAT4" s="1920"/>
      <c r="TAU4" s="1920"/>
      <c r="TAV4" s="1920"/>
      <c r="TAW4" s="1920"/>
      <c r="TAX4" s="1920"/>
      <c r="TAY4" s="1920"/>
      <c r="TAZ4" s="1920"/>
      <c r="TBA4" s="1920"/>
      <c r="TBB4" s="1920"/>
      <c r="TBC4" s="1920"/>
      <c r="TBD4" s="1920"/>
      <c r="TBE4" s="1920"/>
      <c r="TBF4" s="1920"/>
      <c r="TBG4" s="1920"/>
      <c r="TBH4" s="1920"/>
      <c r="TBI4" s="1920"/>
      <c r="TBJ4" s="1920"/>
      <c r="TBK4" s="1920"/>
      <c r="TBL4" s="1920"/>
      <c r="TBM4" s="1920"/>
      <c r="TBN4" s="1920"/>
      <c r="TBO4" s="1920"/>
      <c r="TBP4" s="1920"/>
      <c r="TBQ4" s="1920"/>
      <c r="TBR4" s="1920"/>
      <c r="TBS4" s="1920"/>
      <c r="TBT4" s="1920"/>
      <c r="TBU4" s="1920"/>
      <c r="TBV4" s="1920"/>
      <c r="TBW4" s="1920"/>
      <c r="TBX4" s="1920"/>
      <c r="TBY4" s="1920"/>
      <c r="TBZ4" s="1920"/>
      <c r="TCA4" s="1920"/>
      <c r="TCB4" s="1920"/>
      <c r="TCC4" s="1920"/>
      <c r="TCD4" s="1920"/>
      <c r="TCE4" s="1920"/>
      <c r="TCF4" s="1920"/>
      <c r="TCG4" s="1920"/>
      <c r="TCH4" s="1920"/>
      <c r="TCI4" s="1920"/>
      <c r="TCJ4" s="1920"/>
      <c r="TCK4" s="1920"/>
      <c r="TCL4" s="1920"/>
      <c r="TCM4" s="1920"/>
      <c r="TCN4" s="1920"/>
      <c r="TCO4" s="1920"/>
      <c r="TCP4" s="1920"/>
      <c r="TCQ4" s="1920"/>
      <c r="TCR4" s="1920"/>
      <c r="TCS4" s="1920"/>
      <c r="TCT4" s="1920"/>
      <c r="TCU4" s="1920"/>
      <c r="TCV4" s="1920"/>
      <c r="TCW4" s="1920"/>
      <c r="TCX4" s="1920"/>
      <c r="TCY4" s="1920"/>
      <c r="TCZ4" s="1920"/>
      <c r="TDA4" s="1920"/>
      <c r="TDB4" s="1920"/>
      <c r="TDC4" s="1920"/>
      <c r="TDD4" s="1920"/>
      <c r="TDE4" s="1920"/>
      <c r="TDF4" s="1920"/>
      <c r="TDG4" s="1920"/>
      <c r="TDH4" s="1920"/>
      <c r="TDI4" s="1920"/>
      <c r="TDJ4" s="1920"/>
      <c r="TDK4" s="1920"/>
      <c r="TDL4" s="1920"/>
      <c r="TDM4" s="1920"/>
      <c r="TDN4" s="1920"/>
      <c r="TDO4" s="1920"/>
      <c r="TDP4" s="1920"/>
      <c r="TDQ4" s="1920"/>
      <c r="TDR4" s="1920"/>
      <c r="TDS4" s="1920"/>
      <c r="TDT4" s="1920"/>
      <c r="TDU4" s="1920"/>
      <c r="TDV4" s="1920"/>
      <c r="TDW4" s="1920"/>
      <c r="TDX4" s="1920"/>
      <c r="TDY4" s="1920"/>
      <c r="TDZ4" s="1920"/>
      <c r="TEA4" s="1920"/>
      <c r="TEB4" s="1920"/>
      <c r="TEC4" s="1920"/>
      <c r="TED4" s="1920"/>
      <c r="TEE4" s="1920"/>
      <c r="TEF4" s="1920"/>
      <c r="TEG4" s="1920"/>
      <c r="TEH4" s="1920"/>
      <c r="TEI4" s="1920"/>
      <c r="TEJ4" s="1920"/>
      <c r="TEK4" s="1920"/>
      <c r="TEL4" s="1920"/>
      <c r="TEM4" s="1920"/>
      <c r="TEN4" s="1920"/>
      <c r="TEO4" s="1920"/>
      <c r="TEP4" s="1920"/>
      <c r="TEQ4" s="1920"/>
      <c r="TER4" s="1920"/>
      <c r="TES4" s="1920"/>
      <c r="TET4" s="1920"/>
      <c r="TEU4" s="1920"/>
      <c r="TEV4" s="1920"/>
      <c r="TEW4" s="1920"/>
      <c r="TEX4" s="1920"/>
      <c r="TEY4" s="1920"/>
      <c r="TEZ4" s="1920"/>
      <c r="TFA4" s="1920"/>
      <c r="TFB4" s="1920"/>
      <c r="TFC4" s="1920"/>
      <c r="TFD4" s="1920"/>
      <c r="TFE4" s="1920"/>
      <c r="TFF4" s="1920"/>
      <c r="TFG4" s="1920"/>
      <c r="TFH4" s="1920"/>
      <c r="TFI4" s="1920"/>
      <c r="TFJ4" s="1920"/>
      <c r="TFK4" s="1920"/>
      <c r="TFL4" s="1920"/>
      <c r="TFM4" s="1920"/>
      <c r="TFN4" s="1920"/>
      <c r="TFO4" s="1920"/>
      <c r="TFP4" s="1920"/>
      <c r="TFQ4" s="1920"/>
      <c r="TFR4" s="1920"/>
      <c r="TFS4" s="1920"/>
      <c r="TFT4" s="1920"/>
      <c r="TFU4" s="1920"/>
      <c r="TFV4" s="1920"/>
      <c r="TFW4" s="1920"/>
      <c r="TFX4" s="1920"/>
      <c r="TFY4" s="1920"/>
      <c r="TFZ4" s="1920"/>
      <c r="TGA4" s="1920"/>
      <c r="TGB4" s="1920"/>
      <c r="TGC4" s="1920"/>
      <c r="TGD4" s="1920"/>
      <c r="TGE4" s="1920"/>
      <c r="TGF4" s="1920"/>
      <c r="TGG4" s="1920"/>
      <c r="TGH4" s="1920"/>
      <c r="TGI4" s="1920"/>
      <c r="TGJ4" s="1920"/>
      <c r="TGK4" s="1920"/>
      <c r="TGL4" s="1920"/>
      <c r="TGM4" s="1920"/>
      <c r="TGN4" s="1920"/>
      <c r="TGO4" s="1920"/>
      <c r="TGP4" s="1920"/>
      <c r="TGQ4" s="1920"/>
      <c r="TGR4" s="1920"/>
      <c r="TGS4" s="1920"/>
      <c r="TGT4" s="1920"/>
      <c r="TGU4" s="1920"/>
      <c r="TGV4" s="1920"/>
      <c r="TGW4" s="1920"/>
      <c r="TGX4" s="1920"/>
      <c r="TGY4" s="1920"/>
      <c r="TGZ4" s="1920"/>
      <c r="THA4" s="1920"/>
      <c r="THB4" s="1920"/>
      <c r="THC4" s="1920"/>
      <c r="THD4" s="1920"/>
      <c r="THE4" s="1920"/>
      <c r="THF4" s="1920"/>
      <c r="THG4" s="1920"/>
      <c r="THH4" s="1920"/>
      <c r="THI4" s="1920"/>
      <c r="THJ4" s="1920"/>
      <c r="THK4" s="1920"/>
      <c r="THL4" s="1920"/>
      <c r="THM4" s="1920"/>
      <c r="THN4" s="1920"/>
      <c r="THO4" s="1920"/>
      <c r="THP4" s="1920"/>
      <c r="THQ4" s="1920"/>
      <c r="THR4" s="1920"/>
      <c r="THS4" s="1920"/>
      <c r="THT4" s="1920"/>
      <c r="THU4" s="1920"/>
      <c r="THV4" s="1920"/>
      <c r="THW4" s="1920"/>
      <c r="THX4" s="1920"/>
      <c r="THY4" s="1920"/>
      <c r="THZ4" s="1920"/>
      <c r="TIA4" s="1920"/>
      <c r="TIB4" s="1920"/>
      <c r="TIC4" s="1920"/>
      <c r="TID4" s="1920"/>
      <c r="TIE4" s="1920"/>
      <c r="TIF4" s="1920"/>
      <c r="TIG4" s="1920"/>
      <c r="TIH4" s="1920"/>
      <c r="TII4" s="1920"/>
      <c r="TIJ4" s="1920"/>
      <c r="TIK4" s="1920"/>
      <c r="TIL4" s="1920"/>
      <c r="TIM4" s="1920"/>
      <c r="TIN4" s="1920"/>
      <c r="TIO4" s="1920"/>
      <c r="TIP4" s="1920"/>
      <c r="TIQ4" s="1920"/>
      <c r="TIR4" s="1920"/>
      <c r="TIS4" s="1920"/>
      <c r="TIT4" s="1920"/>
      <c r="TIU4" s="1920"/>
      <c r="TIV4" s="1920"/>
      <c r="TIW4" s="1920"/>
      <c r="TIX4" s="1920"/>
      <c r="TIY4" s="1920"/>
      <c r="TIZ4" s="1920"/>
      <c r="TJA4" s="1920"/>
      <c r="TJB4" s="1920"/>
      <c r="TJC4" s="1920"/>
      <c r="TJD4" s="1920"/>
      <c r="TJE4" s="1920"/>
      <c r="TJF4" s="1920"/>
      <c r="TJG4" s="1920"/>
      <c r="TJH4" s="1920"/>
      <c r="TJI4" s="1920"/>
      <c r="TJJ4" s="1920"/>
      <c r="TJK4" s="1920"/>
      <c r="TJL4" s="1920"/>
      <c r="TJM4" s="1920"/>
      <c r="TJN4" s="1920"/>
      <c r="TJO4" s="1920"/>
      <c r="TJP4" s="1920"/>
      <c r="TJQ4" s="1920"/>
      <c r="TJR4" s="1920"/>
      <c r="TJS4" s="1920"/>
      <c r="TJT4" s="1920"/>
      <c r="TJU4" s="1920"/>
      <c r="TJV4" s="1920"/>
      <c r="TJW4" s="1920"/>
      <c r="TJX4" s="1920"/>
      <c r="TJY4" s="1920"/>
      <c r="TJZ4" s="1920"/>
      <c r="TKA4" s="1920"/>
      <c r="TKB4" s="1920"/>
      <c r="TKC4" s="1920"/>
      <c r="TKD4" s="1920"/>
      <c r="TKE4" s="1920"/>
      <c r="TKF4" s="1920"/>
      <c r="TKG4" s="1920"/>
      <c r="TKH4" s="1920"/>
      <c r="TKI4" s="1920"/>
      <c r="TKJ4" s="1920"/>
      <c r="TKK4" s="1920"/>
      <c r="TKL4" s="1920"/>
      <c r="TKM4" s="1920"/>
      <c r="TKN4" s="1920"/>
      <c r="TKO4" s="1920"/>
      <c r="TKP4" s="1920"/>
      <c r="TKQ4" s="1920"/>
      <c r="TKR4" s="1920"/>
      <c r="TKS4" s="1920"/>
      <c r="TKT4" s="1920"/>
      <c r="TKU4" s="1920"/>
      <c r="TKV4" s="1920"/>
      <c r="TKW4" s="1920"/>
      <c r="TKX4" s="1920"/>
      <c r="TKY4" s="1920"/>
      <c r="TKZ4" s="1920"/>
      <c r="TLA4" s="1920"/>
      <c r="TLB4" s="1920"/>
      <c r="TLC4" s="1920"/>
      <c r="TLD4" s="1920"/>
      <c r="TLE4" s="1920"/>
      <c r="TLF4" s="1920"/>
      <c r="TLG4" s="1920"/>
      <c r="TLH4" s="1920"/>
      <c r="TLI4" s="1920"/>
      <c r="TLJ4" s="1920"/>
      <c r="TLK4" s="1920"/>
      <c r="TLL4" s="1920"/>
      <c r="TLM4" s="1920"/>
      <c r="TLN4" s="1920"/>
      <c r="TLO4" s="1920"/>
      <c r="TLP4" s="1920"/>
      <c r="TLQ4" s="1920"/>
      <c r="TLR4" s="1920"/>
      <c r="TLS4" s="1920"/>
      <c r="TLT4" s="1920"/>
      <c r="TLU4" s="1920"/>
      <c r="TLV4" s="1920"/>
      <c r="TLW4" s="1920"/>
      <c r="TLX4" s="1920"/>
      <c r="TLY4" s="1920"/>
      <c r="TLZ4" s="1920"/>
      <c r="TMA4" s="1920"/>
      <c r="TMB4" s="1920"/>
      <c r="TMC4" s="1920"/>
      <c r="TMD4" s="1920"/>
      <c r="TME4" s="1920"/>
      <c r="TMF4" s="1920"/>
      <c r="TMG4" s="1920"/>
      <c r="TMH4" s="1920"/>
      <c r="TMI4" s="1920"/>
      <c r="TMJ4" s="1920"/>
      <c r="TMK4" s="1920"/>
      <c r="TML4" s="1920"/>
      <c r="TMM4" s="1920"/>
      <c r="TMN4" s="1920"/>
      <c r="TMO4" s="1920"/>
      <c r="TMP4" s="1920"/>
      <c r="TMQ4" s="1920"/>
      <c r="TMR4" s="1920"/>
      <c r="TMS4" s="1920"/>
      <c r="TMT4" s="1920"/>
      <c r="TMU4" s="1920"/>
      <c r="TMV4" s="1920"/>
      <c r="TMW4" s="1920"/>
      <c r="TMX4" s="1920"/>
      <c r="TMY4" s="1920"/>
      <c r="TMZ4" s="1920"/>
      <c r="TNA4" s="1920"/>
      <c r="TNB4" s="1920"/>
      <c r="TNC4" s="1920"/>
      <c r="TND4" s="1920"/>
      <c r="TNE4" s="1920"/>
      <c r="TNF4" s="1920"/>
      <c r="TNG4" s="1920"/>
      <c r="TNH4" s="1920"/>
      <c r="TNI4" s="1920"/>
      <c r="TNJ4" s="1920"/>
      <c r="TNK4" s="1920"/>
      <c r="TNL4" s="1920"/>
      <c r="TNM4" s="1920"/>
      <c r="TNN4" s="1920"/>
      <c r="TNO4" s="1920"/>
      <c r="TNP4" s="1920"/>
      <c r="TNQ4" s="1920"/>
      <c r="TNR4" s="1920"/>
      <c r="TNS4" s="1920"/>
      <c r="TNT4" s="1920"/>
      <c r="TNU4" s="1920"/>
      <c r="TNV4" s="1920"/>
      <c r="TNW4" s="1920"/>
      <c r="TNX4" s="1920"/>
      <c r="TNY4" s="1920"/>
      <c r="TNZ4" s="1920"/>
      <c r="TOA4" s="1920"/>
      <c r="TOB4" s="1920"/>
      <c r="TOC4" s="1920"/>
      <c r="TOD4" s="1920"/>
      <c r="TOE4" s="1920"/>
      <c r="TOF4" s="1920"/>
      <c r="TOG4" s="1920"/>
      <c r="TOH4" s="1920"/>
      <c r="TOI4" s="1920"/>
      <c r="TOJ4" s="1920"/>
      <c r="TOK4" s="1920"/>
      <c r="TOL4" s="1920"/>
      <c r="TOM4" s="1920"/>
      <c r="TON4" s="1920"/>
      <c r="TOO4" s="1920"/>
      <c r="TOP4" s="1920"/>
      <c r="TOQ4" s="1920"/>
      <c r="TOR4" s="1920"/>
      <c r="TOS4" s="1920"/>
      <c r="TOT4" s="1920"/>
      <c r="TOU4" s="1920"/>
      <c r="TOV4" s="1920"/>
      <c r="TOW4" s="1920"/>
      <c r="TOX4" s="1920"/>
      <c r="TOY4" s="1920"/>
      <c r="TOZ4" s="1920"/>
      <c r="TPA4" s="1920"/>
      <c r="TPB4" s="1920"/>
      <c r="TPC4" s="1920"/>
      <c r="TPD4" s="1920"/>
      <c r="TPE4" s="1920"/>
      <c r="TPF4" s="1920"/>
      <c r="TPG4" s="1920"/>
      <c r="TPH4" s="1920"/>
      <c r="TPI4" s="1920"/>
      <c r="TPJ4" s="1920"/>
      <c r="TPK4" s="1920"/>
      <c r="TPL4" s="1920"/>
      <c r="TPM4" s="1920"/>
      <c r="TPN4" s="1920"/>
      <c r="TPO4" s="1920"/>
      <c r="TPP4" s="1920"/>
      <c r="TPQ4" s="1920"/>
      <c r="TPR4" s="1920"/>
      <c r="TPS4" s="1920"/>
      <c r="TPT4" s="1920"/>
      <c r="TPU4" s="1920"/>
      <c r="TPV4" s="1920"/>
      <c r="TPW4" s="1920"/>
      <c r="TPX4" s="1920"/>
      <c r="TPY4" s="1920"/>
      <c r="TPZ4" s="1920"/>
      <c r="TQA4" s="1920"/>
      <c r="TQB4" s="1920"/>
      <c r="TQC4" s="1920"/>
      <c r="TQD4" s="1920"/>
      <c r="TQE4" s="1920"/>
      <c r="TQF4" s="1920"/>
      <c r="TQG4" s="1920"/>
      <c r="TQH4" s="1920"/>
      <c r="TQI4" s="1920"/>
      <c r="TQJ4" s="1920"/>
      <c r="TQK4" s="1920"/>
      <c r="TQL4" s="1920"/>
      <c r="TQM4" s="1920"/>
      <c r="TQN4" s="1920"/>
      <c r="TQO4" s="1920"/>
      <c r="TQP4" s="1920"/>
      <c r="TQQ4" s="1920"/>
      <c r="TQR4" s="1920"/>
      <c r="TQS4" s="1920"/>
      <c r="TQT4" s="1920"/>
      <c r="TQU4" s="1920"/>
      <c r="TQV4" s="1920"/>
      <c r="TQW4" s="1920"/>
      <c r="TQX4" s="1920"/>
      <c r="TQY4" s="1920"/>
      <c r="TQZ4" s="1920"/>
      <c r="TRA4" s="1920"/>
      <c r="TRB4" s="1920"/>
      <c r="TRC4" s="1920"/>
      <c r="TRD4" s="1920"/>
      <c r="TRE4" s="1920"/>
      <c r="TRF4" s="1920"/>
      <c r="TRG4" s="1920"/>
      <c r="TRH4" s="1920"/>
      <c r="TRI4" s="1920"/>
      <c r="TRJ4" s="1920"/>
      <c r="TRK4" s="1920"/>
      <c r="TRL4" s="1920"/>
      <c r="TRM4" s="1920"/>
      <c r="TRN4" s="1920"/>
      <c r="TRO4" s="1920"/>
      <c r="TRP4" s="1920"/>
      <c r="TRQ4" s="1920"/>
      <c r="TRR4" s="1920"/>
      <c r="TRS4" s="1920"/>
      <c r="TRT4" s="1920"/>
      <c r="TRU4" s="1920"/>
      <c r="TRV4" s="1920"/>
      <c r="TRW4" s="1920"/>
      <c r="TRX4" s="1920"/>
      <c r="TRY4" s="1920"/>
      <c r="TRZ4" s="1920"/>
      <c r="TSA4" s="1920"/>
      <c r="TSB4" s="1920"/>
      <c r="TSC4" s="1920"/>
      <c r="TSD4" s="1920"/>
      <c r="TSE4" s="1920"/>
      <c r="TSF4" s="1920"/>
      <c r="TSG4" s="1920"/>
      <c r="TSH4" s="1920"/>
      <c r="TSI4" s="1920"/>
      <c r="TSJ4" s="1920"/>
      <c r="TSK4" s="1920"/>
      <c r="TSL4" s="1920"/>
      <c r="TSM4" s="1920"/>
      <c r="TSN4" s="1920"/>
      <c r="TSO4" s="1920"/>
      <c r="TSP4" s="1920"/>
      <c r="TSQ4" s="1920"/>
      <c r="TSR4" s="1920"/>
      <c r="TSS4" s="1920"/>
      <c r="TST4" s="1920"/>
      <c r="TSU4" s="1920"/>
      <c r="TSV4" s="1920"/>
      <c r="TSW4" s="1920"/>
      <c r="TSX4" s="1920"/>
      <c r="TSY4" s="1920"/>
      <c r="TSZ4" s="1920"/>
      <c r="TTA4" s="1920"/>
      <c r="TTB4" s="1920"/>
      <c r="TTC4" s="1920"/>
      <c r="TTD4" s="1920"/>
      <c r="TTE4" s="1920"/>
      <c r="TTF4" s="1920"/>
      <c r="TTG4" s="1920"/>
      <c r="TTH4" s="1920"/>
      <c r="TTI4" s="1920"/>
      <c r="TTJ4" s="1920"/>
      <c r="TTK4" s="1920"/>
      <c r="TTL4" s="1920"/>
      <c r="TTM4" s="1920"/>
      <c r="TTN4" s="1920"/>
      <c r="TTO4" s="1920"/>
      <c r="TTP4" s="1920"/>
      <c r="TTQ4" s="1920"/>
      <c r="TTR4" s="1920"/>
      <c r="TTS4" s="1920"/>
      <c r="TTT4" s="1920"/>
      <c r="TTU4" s="1920"/>
      <c r="TTV4" s="1920"/>
      <c r="TTW4" s="1920"/>
      <c r="TTX4" s="1920"/>
      <c r="TTY4" s="1920"/>
      <c r="TTZ4" s="1920"/>
      <c r="TUA4" s="1920"/>
      <c r="TUB4" s="1920"/>
      <c r="TUC4" s="1920"/>
      <c r="TUD4" s="1920"/>
      <c r="TUE4" s="1920"/>
      <c r="TUF4" s="1920"/>
      <c r="TUG4" s="1920"/>
      <c r="TUH4" s="1920"/>
      <c r="TUI4" s="1920"/>
      <c r="TUJ4" s="1920"/>
      <c r="TUK4" s="1920"/>
      <c r="TUL4" s="1920"/>
      <c r="TUM4" s="1920"/>
      <c r="TUN4" s="1920"/>
      <c r="TUO4" s="1920"/>
      <c r="TUP4" s="1920"/>
      <c r="TUQ4" s="1920"/>
      <c r="TUR4" s="1920"/>
      <c r="TUS4" s="1920"/>
      <c r="TUT4" s="1920"/>
      <c r="TUU4" s="1920"/>
      <c r="TUV4" s="1920"/>
      <c r="TUW4" s="1920"/>
      <c r="TUX4" s="1920"/>
      <c r="TUY4" s="1920"/>
      <c r="TUZ4" s="1920"/>
      <c r="TVA4" s="1920"/>
      <c r="TVB4" s="1920"/>
      <c r="TVC4" s="1920"/>
      <c r="TVD4" s="1920"/>
      <c r="TVE4" s="1920"/>
      <c r="TVF4" s="1920"/>
      <c r="TVG4" s="1920"/>
      <c r="TVH4" s="1920"/>
      <c r="TVI4" s="1920"/>
      <c r="TVJ4" s="1920"/>
      <c r="TVK4" s="1920"/>
      <c r="TVL4" s="1920"/>
      <c r="TVM4" s="1920"/>
      <c r="TVN4" s="1920"/>
      <c r="TVO4" s="1920"/>
      <c r="TVP4" s="1920"/>
      <c r="TVQ4" s="1920"/>
      <c r="TVR4" s="1920"/>
      <c r="TVS4" s="1920"/>
      <c r="TVT4" s="1920"/>
      <c r="TVU4" s="1920"/>
      <c r="TVV4" s="1920"/>
      <c r="TVW4" s="1920"/>
      <c r="TVX4" s="1920"/>
      <c r="TVY4" s="1920"/>
      <c r="TVZ4" s="1920"/>
      <c r="TWA4" s="1920"/>
      <c r="TWB4" s="1920"/>
      <c r="TWC4" s="1920"/>
      <c r="TWD4" s="1920"/>
      <c r="TWE4" s="1920"/>
      <c r="TWF4" s="1920"/>
      <c r="TWG4" s="1920"/>
      <c r="TWH4" s="1920"/>
      <c r="TWI4" s="1920"/>
      <c r="TWJ4" s="1920"/>
      <c r="TWK4" s="1920"/>
      <c r="TWL4" s="1920"/>
      <c r="TWM4" s="1920"/>
      <c r="TWN4" s="1920"/>
      <c r="TWO4" s="1920"/>
      <c r="TWP4" s="1920"/>
      <c r="TWQ4" s="1920"/>
      <c r="TWR4" s="1920"/>
      <c r="TWS4" s="1920"/>
      <c r="TWT4" s="1920"/>
      <c r="TWU4" s="1920"/>
      <c r="TWV4" s="1920"/>
      <c r="TWW4" s="1920"/>
      <c r="TWX4" s="1920"/>
      <c r="TWY4" s="1920"/>
      <c r="TWZ4" s="1920"/>
      <c r="TXA4" s="1920"/>
      <c r="TXB4" s="1920"/>
      <c r="TXC4" s="1920"/>
      <c r="TXD4" s="1920"/>
      <c r="TXE4" s="1920"/>
      <c r="TXF4" s="1920"/>
      <c r="TXG4" s="1920"/>
      <c r="TXH4" s="1920"/>
      <c r="TXI4" s="1920"/>
      <c r="TXJ4" s="1920"/>
      <c r="TXK4" s="1920"/>
      <c r="TXL4" s="1920"/>
      <c r="TXM4" s="1920"/>
      <c r="TXN4" s="1920"/>
      <c r="TXO4" s="1920"/>
      <c r="TXP4" s="1920"/>
      <c r="TXQ4" s="1920"/>
      <c r="TXR4" s="1920"/>
      <c r="TXS4" s="1920"/>
      <c r="TXT4" s="1920"/>
      <c r="TXU4" s="1920"/>
      <c r="TXV4" s="1920"/>
      <c r="TXW4" s="1920"/>
      <c r="TXX4" s="1920"/>
      <c r="TXY4" s="1920"/>
      <c r="TXZ4" s="1920"/>
      <c r="TYA4" s="1920"/>
      <c r="TYB4" s="1920"/>
      <c r="TYC4" s="1920"/>
      <c r="TYD4" s="1920"/>
      <c r="TYE4" s="1920"/>
      <c r="TYF4" s="1920"/>
      <c r="TYG4" s="1920"/>
      <c r="TYH4" s="1920"/>
      <c r="TYI4" s="1920"/>
      <c r="TYJ4" s="1920"/>
      <c r="TYK4" s="1920"/>
      <c r="TYL4" s="1920"/>
      <c r="TYM4" s="1920"/>
      <c r="TYN4" s="1920"/>
      <c r="TYO4" s="1920"/>
      <c r="TYP4" s="1920"/>
      <c r="TYQ4" s="1920"/>
      <c r="TYR4" s="1920"/>
      <c r="TYS4" s="1920"/>
      <c r="TYT4" s="1920"/>
      <c r="TYU4" s="1920"/>
      <c r="TYV4" s="1920"/>
      <c r="TYW4" s="1920"/>
      <c r="TYX4" s="1920"/>
      <c r="TYY4" s="1920"/>
      <c r="TYZ4" s="1920"/>
      <c r="TZA4" s="1920"/>
      <c r="TZB4" s="1920"/>
      <c r="TZC4" s="1920"/>
      <c r="TZD4" s="1920"/>
      <c r="TZE4" s="1920"/>
      <c r="TZF4" s="1920"/>
      <c r="TZG4" s="1920"/>
      <c r="TZH4" s="1920"/>
      <c r="TZI4" s="1920"/>
      <c r="TZJ4" s="1920"/>
      <c r="TZK4" s="1920"/>
      <c r="TZL4" s="1920"/>
      <c r="TZM4" s="1920"/>
      <c r="TZN4" s="1920"/>
      <c r="TZO4" s="1920"/>
      <c r="TZP4" s="1920"/>
      <c r="TZQ4" s="1920"/>
      <c r="TZR4" s="1920"/>
      <c r="TZS4" s="1920"/>
      <c r="TZT4" s="1920"/>
      <c r="TZU4" s="1920"/>
      <c r="TZV4" s="1920"/>
      <c r="TZW4" s="1920"/>
      <c r="TZX4" s="1920"/>
      <c r="TZY4" s="1920"/>
      <c r="TZZ4" s="1920"/>
      <c r="UAA4" s="1920"/>
      <c r="UAB4" s="1920"/>
      <c r="UAC4" s="1920"/>
      <c r="UAD4" s="1920"/>
      <c r="UAE4" s="1920"/>
      <c r="UAF4" s="1920"/>
      <c r="UAG4" s="1920"/>
      <c r="UAH4" s="1920"/>
      <c r="UAI4" s="1920"/>
      <c r="UAJ4" s="1920"/>
      <c r="UAK4" s="1920"/>
      <c r="UAL4" s="1920"/>
      <c r="UAM4" s="1920"/>
      <c r="UAN4" s="1920"/>
      <c r="UAO4" s="1920"/>
      <c r="UAP4" s="1920"/>
      <c r="UAQ4" s="1920"/>
      <c r="UAR4" s="1920"/>
      <c r="UAS4" s="1920"/>
      <c r="UAT4" s="1920"/>
      <c r="UAU4" s="1920"/>
      <c r="UAV4" s="1920"/>
      <c r="UAW4" s="1920"/>
      <c r="UAX4" s="1920"/>
      <c r="UAY4" s="1920"/>
      <c r="UAZ4" s="1920"/>
      <c r="UBA4" s="1920"/>
      <c r="UBB4" s="1920"/>
      <c r="UBC4" s="1920"/>
      <c r="UBD4" s="1920"/>
      <c r="UBE4" s="1920"/>
      <c r="UBF4" s="1920"/>
      <c r="UBG4" s="1920"/>
      <c r="UBH4" s="1920"/>
      <c r="UBI4" s="1920"/>
      <c r="UBJ4" s="1920"/>
      <c r="UBK4" s="1920"/>
      <c r="UBL4" s="1920"/>
      <c r="UBM4" s="1920"/>
      <c r="UBN4" s="1920"/>
      <c r="UBO4" s="1920"/>
      <c r="UBP4" s="1920"/>
      <c r="UBQ4" s="1920"/>
      <c r="UBR4" s="1920"/>
      <c r="UBS4" s="1920"/>
      <c r="UBT4" s="1920"/>
      <c r="UBU4" s="1920"/>
      <c r="UBV4" s="1920"/>
      <c r="UBW4" s="1920"/>
      <c r="UBX4" s="1920"/>
      <c r="UBY4" s="1920"/>
      <c r="UBZ4" s="1920"/>
      <c r="UCA4" s="1920"/>
      <c r="UCB4" s="1920"/>
      <c r="UCC4" s="1920"/>
      <c r="UCD4" s="1920"/>
      <c r="UCE4" s="1920"/>
      <c r="UCF4" s="1920"/>
      <c r="UCG4" s="1920"/>
      <c r="UCH4" s="1920"/>
      <c r="UCI4" s="1920"/>
      <c r="UCJ4" s="1920"/>
      <c r="UCK4" s="1920"/>
      <c r="UCL4" s="1920"/>
      <c r="UCM4" s="1920"/>
      <c r="UCN4" s="1920"/>
      <c r="UCO4" s="1920"/>
      <c r="UCP4" s="1920"/>
      <c r="UCQ4" s="1920"/>
      <c r="UCR4" s="1920"/>
      <c r="UCS4" s="1920"/>
      <c r="UCT4" s="1920"/>
      <c r="UCU4" s="1920"/>
      <c r="UCV4" s="1920"/>
      <c r="UCW4" s="1920"/>
      <c r="UCX4" s="1920"/>
      <c r="UCY4" s="1920"/>
      <c r="UCZ4" s="1920"/>
      <c r="UDA4" s="1920"/>
      <c r="UDB4" s="1920"/>
      <c r="UDC4" s="1920"/>
      <c r="UDD4" s="1920"/>
      <c r="UDE4" s="1920"/>
      <c r="UDF4" s="1920"/>
      <c r="UDG4" s="1920"/>
      <c r="UDH4" s="1920"/>
      <c r="UDI4" s="1920"/>
      <c r="UDJ4" s="1920"/>
      <c r="UDK4" s="1920"/>
      <c r="UDL4" s="1920"/>
      <c r="UDM4" s="1920"/>
      <c r="UDN4" s="1920"/>
      <c r="UDO4" s="1920"/>
      <c r="UDP4" s="1920"/>
      <c r="UDQ4" s="1920"/>
      <c r="UDR4" s="1920"/>
      <c r="UDS4" s="1920"/>
      <c r="UDT4" s="1920"/>
      <c r="UDU4" s="1920"/>
      <c r="UDV4" s="1920"/>
      <c r="UDW4" s="1920"/>
      <c r="UDX4" s="1920"/>
      <c r="UDY4" s="1920"/>
      <c r="UDZ4" s="1920"/>
      <c r="UEA4" s="1920"/>
      <c r="UEB4" s="1920"/>
      <c r="UEC4" s="1920"/>
      <c r="UED4" s="1920"/>
      <c r="UEE4" s="1920"/>
      <c r="UEF4" s="1920"/>
      <c r="UEG4" s="1920"/>
      <c r="UEH4" s="1920"/>
      <c r="UEI4" s="1920"/>
      <c r="UEJ4" s="1920"/>
      <c r="UEK4" s="1920"/>
      <c r="UEL4" s="1920"/>
      <c r="UEM4" s="1920"/>
      <c r="UEN4" s="1920"/>
      <c r="UEO4" s="1920"/>
      <c r="UEP4" s="1920"/>
      <c r="UEQ4" s="1920"/>
      <c r="UER4" s="1920"/>
      <c r="UES4" s="1920"/>
      <c r="UET4" s="1920"/>
      <c r="UEU4" s="1920"/>
      <c r="UEV4" s="1920"/>
      <c r="UEW4" s="1920"/>
      <c r="UEX4" s="1920"/>
      <c r="UEY4" s="1920"/>
      <c r="UEZ4" s="1920"/>
      <c r="UFA4" s="1920"/>
      <c r="UFB4" s="1920"/>
      <c r="UFC4" s="1920"/>
      <c r="UFD4" s="1920"/>
      <c r="UFE4" s="1920"/>
      <c r="UFF4" s="1920"/>
      <c r="UFG4" s="1920"/>
      <c r="UFH4" s="1920"/>
      <c r="UFI4" s="1920"/>
      <c r="UFJ4" s="1920"/>
      <c r="UFK4" s="1920"/>
      <c r="UFL4" s="1920"/>
      <c r="UFM4" s="1920"/>
      <c r="UFN4" s="1920"/>
      <c r="UFO4" s="1920"/>
      <c r="UFP4" s="1920"/>
      <c r="UFQ4" s="1920"/>
      <c r="UFR4" s="1920"/>
      <c r="UFS4" s="1920"/>
      <c r="UFT4" s="1920"/>
      <c r="UFU4" s="1920"/>
      <c r="UFV4" s="1920"/>
      <c r="UFW4" s="1920"/>
      <c r="UFX4" s="1920"/>
      <c r="UFY4" s="1920"/>
      <c r="UFZ4" s="1920"/>
      <c r="UGA4" s="1920"/>
      <c r="UGB4" s="1920"/>
      <c r="UGC4" s="1920"/>
      <c r="UGD4" s="1920"/>
      <c r="UGE4" s="1920"/>
      <c r="UGF4" s="1920"/>
      <c r="UGG4" s="1920"/>
      <c r="UGH4" s="1920"/>
      <c r="UGI4" s="1920"/>
      <c r="UGJ4" s="1920"/>
      <c r="UGK4" s="1920"/>
      <c r="UGL4" s="1920"/>
      <c r="UGM4" s="1920"/>
      <c r="UGN4" s="1920"/>
      <c r="UGO4" s="1920"/>
      <c r="UGP4" s="1920"/>
      <c r="UGQ4" s="1920"/>
      <c r="UGR4" s="1920"/>
      <c r="UGS4" s="1920"/>
      <c r="UGT4" s="1920"/>
      <c r="UGU4" s="1920"/>
      <c r="UGV4" s="1920"/>
      <c r="UGW4" s="1920"/>
      <c r="UGX4" s="1920"/>
      <c r="UGY4" s="1920"/>
      <c r="UGZ4" s="1920"/>
      <c r="UHA4" s="1920"/>
      <c r="UHB4" s="1920"/>
      <c r="UHC4" s="1920"/>
      <c r="UHD4" s="1920"/>
      <c r="UHE4" s="1920"/>
      <c r="UHF4" s="1920"/>
      <c r="UHG4" s="1920"/>
      <c r="UHH4" s="1920"/>
      <c r="UHI4" s="1920"/>
      <c r="UHJ4" s="1920"/>
      <c r="UHK4" s="1920"/>
      <c r="UHL4" s="1920"/>
      <c r="UHM4" s="1920"/>
      <c r="UHN4" s="1920"/>
      <c r="UHO4" s="1920"/>
      <c r="UHP4" s="1920"/>
      <c r="UHQ4" s="1920"/>
      <c r="UHR4" s="1920"/>
      <c r="UHS4" s="1920"/>
      <c r="UHT4" s="1920"/>
      <c r="UHU4" s="1920"/>
      <c r="UHV4" s="1920"/>
      <c r="UHW4" s="1920"/>
      <c r="UHX4" s="1920"/>
      <c r="UHY4" s="1920"/>
      <c r="UHZ4" s="1920"/>
      <c r="UIA4" s="1920"/>
      <c r="UIB4" s="1920"/>
      <c r="UIC4" s="1920"/>
      <c r="UID4" s="1920"/>
      <c r="UIE4" s="1920"/>
      <c r="UIF4" s="1920"/>
      <c r="UIG4" s="1920"/>
      <c r="UIH4" s="1920"/>
      <c r="UII4" s="1920"/>
      <c r="UIJ4" s="1920"/>
      <c r="UIK4" s="1920"/>
      <c r="UIL4" s="1920"/>
      <c r="UIM4" s="1920"/>
      <c r="UIN4" s="1920"/>
      <c r="UIO4" s="1920"/>
      <c r="UIP4" s="1920"/>
      <c r="UIQ4" s="1920"/>
      <c r="UIR4" s="1920"/>
      <c r="UIS4" s="1920"/>
      <c r="UIT4" s="1920"/>
      <c r="UIU4" s="1920"/>
      <c r="UIV4" s="1920"/>
      <c r="UIW4" s="1920"/>
      <c r="UIX4" s="1920"/>
      <c r="UIY4" s="1920"/>
      <c r="UIZ4" s="1920"/>
      <c r="UJA4" s="1920"/>
      <c r="UJB4" s="1920"/>
      <c r="UJC4" s="1920"/>
      <c r="UJD4" s="1920"/>
      <c r="UJE4" s="1920"/>
      <c r="UJF4" s="1920"/>
      <c r="UJG4" s="1920"/>
      <c r="UJH4" s="1920"/>
      <c r="UJI4" s="1920"/>
      <c r="UJJ4" s="1920"/>
      <c r="UJK4" s="1920"/>
      <c r="UJL4" s="1920"/>
      <c r="UJM4" s="1920"/>
      <c r="UJN4" s="1920"/>
      <c r="UJO4" s="1920"/>
      <c r="UJP4" s="1920"/>
      <c r="UJQ4" s="1920"/>
      <c r="UJR4" s="1920"/>
      <c r="UJS4" s="1920"/>
      <c r="UJT4" s="1920"/>
      <c r="UJU4" s="1920"/>
      <c r="UJV4" s="1920"/>
      <c r="UJW4" s="1920"/>
      <c r="UJX4" s="1920"/>
      <c r="UJY4" s="1920"/>
      <c r="UJZ4" s="1920"/>
      <c r="UKA4" s="1920"/>
      <c r="UKB4" s="1920"/>
      <c r="UKC4" s="1920"/>
      <c r="UKD4" s="1920"/>
      <c r="UKE4" s="1920"/>
      <c r="UKF4" s="1920"/>
      <c r="UKG4" s="1920"/>
      <c r="UKH4" s="1920"/>
      <c r="UKI4" s="1920"/>
      <c r="UKJ4" s="1920"/>
      <c r="UKK4" s="1920"/>
      <c r="UKL4" s="1920"/>
      <c r="UKM4" s="1920"/>
      <c r="UKN4" s="1920"/>
      <c r="UKO4" s="1920"/>
      <c r="UKP4" s="1920"/>
      <c r="UKQ4" s="1920"/>
      <c r="UKR4" s="1920"/>
      <c r="UKS4" s="1920"/>
      <c r="UKT4" s="1920"/>
      <c r="UKU4" s="1920"/>
      <c r="UKV4" s="1920"/>
      <c r="UKW4" s="1920"/>
      <c r="UKX4" s="1920"/>
      <c r="UKY4" s="1920"/>
      <c r="UKZ4" s="1920"/>
      <c r="ULA4" s="1920"/>
      <c r="ULB4" s="1920"/>
      <c r="ULC4" s="1920"/>
      <c r="ULD4" s="1920"/>
      <c r="ULE4" s="1920"/>
      <c r="ULF4" s="1920"/>
      <c r="ULG4" s="1920"/>
      <c r="ULH4" s="1920"/>
      <c r="ULI4" s="1920"/>
      <c r="ULJ4" s="1920"/>
      <c r="ULK4" s="1920"/>
      <c r="ULL4" s="1920"/>
      <c r="ULM4" s="1920"/>
      <c r="ULN4" s="1920"/>
      <c r="ULO4" s="1920"/>
      <c r="ULP4" s="1920"/>
      <c r="ULQ4" s="1920"/>
      <c r="ULR4" s="1920"/>
      <c r="ULS4" s="1920"/>
      <c r="ULT4" s="1920"/>
      <c r="ULU4" s="1920"/>
      <c r="ULV4" s="1920"/>
      <c r="ULW4" s="1920"/>
      <c r="ULX4" s="1920"/>
      <c r="ULY4" s="1920"/>
      <c r="ULZ4" s="1920"/>
      <c r="UMA4" s="1920"/>
      <c r="UMB4" s="1920"/>
      <c r="UMC4" s="1920"/>
      <c r="UMD4" s="1920"/>
      <c r="UME4" s="1920"/>
      <c r="UMF4" s="1920"/>
      <c r="UMG4" s="1920"/>
      <c r="UMH4" s="1920"/>
      <c r="UMI4" s="1920"/>
      <c r="UMJ4" s="1920"/>
      <c r="UMK4" s="1920"/>
      <c r="UML4" s="1920"/>
      <c r="UMM4" s="1920"/>
      <c r="UMN4" s="1920"/>
      <c r="UMO4" s="1920"/>
      <c r="UMP4" s="1920"/>
      <c r="UMQ4" s="1920"/>
      <c r="UMR4" s="1920"/>
      <c r="UMS4" s="1920"/>
      <c r="UMT4" s="1920"/>
      <c r="UMU4" s="1920"/>
      <c r="UMV4" s="1920"/>
      <c r="UMW4" s="1920"/>
      <c r="UMX4" s="1920"/>
      <c r="UMY4" s="1920"/>
      <c r="UMZ4" s="1920"/>
      <c r="UNA4" s="1920"/>
      <c r="UNB4" s="1920"/>
      <c r="UNC4" s="1920"/>
      <c r="UND4" s="1920"/>
      <c r="UNE4" s="1920"/>
      <c r="UNF4" s="1920"/>
      <c r="UNG4" s="1920"/>
      <c r="UNH4" s="1920"/>
      <c r="UNI4" s="1920"/>
      <c r="UNJ4" s="1920"/>
      <c r="UNK4" s="1920"/>
      <c r="UNL4" s="1920"/>
      <c r="UNM4" s="1920"/>
      <c r="UNN4" s="1920"/>
      <c r="UNO4" s="1920"/>
      <c r="UNP4" s="1920"/>
      <c r="UNQ4" s="1920"/>
      <c r="UNR4" s="1920"/>
      <c r="UNS4" s="1920"/>
      <c r="UNT4" s="1920"/>
      <c r="UNU4" s="1920"/>
      <c r="UNV4" s="1920"/>
      <c r="UNW4" s="1920"/>
      <c r="UNX4" s="1920"/>
      <c r="UNY4" s="1920"/>
      <c r="UNZ4" s="1920"/>
      <c r="UOA4" s="1920"/>
      <c r="UOB4" s="1920"/>
      <c r="UOC4" s="1920"/>
      <c r="UOD4" s="1920"/>
      <c r="UOE4" s="1920"/>
      <c r="UOF4" s="1920"/>
      <c r="UOG4" s="1920"/>
      <c r="UOH4" s="1920"/>
      <c r="UOI4" s="1920"/>
      <c r="UOJ4" s="1920"/>
      <c r="UOK4" s="1920"/>
      <c r="UOL4" s="1920"/>
      <c r="UOM4" s="1920"/>
      <c r="UON4" s="1920"/>
      <c r="UOO4" s="1920"/>
      <c r="UOP4" s="1920"/>
      <c r="UOQ4" s="1920"/>
      <c r="UOR4" s="1920"/>
      <c r="UOS4" s="1920"/>
      <c r="UOT4" s="1920"/>
      <c r="UOU4" s="1920"/>
      <c r="UOV4" s="1920"/>
      <c r="UOW4" s="1920"/>
      <c r="UOX4" s="1920"/>
      <c r="UOY4" s="1920"/>
      <c r="UOZ4" s="1920"/>
      <c r="UPA4" s="1920"/>
      <c r="UPB4" s="1920"/>
      <c r="UPC4" s="1920"/>
      <c r="UPD4" s="1920"/>
      <c r="UPE4" s="1920"/>
      <c r="UPF4" s="1920"/>
      <c r="UPG4" s="1920"/>
      <c r="UPH4" s="1920"/>
      <c r="UPI4" s="1920"/>
      <c r="UPJ4" s="1920"/>
      <c r="UPK4" s="1920"/>
      <c r="UPL4" s="1920"/>
      <c r="UPM4" s="1920"/>
      <c r="UPN4" s="1920"/>
      <c r="UPO4" s="1920"/>
      <c r="UPP4" s="1920"/>
      <c r="UPQ4" s="1920"/>
      <c r="UPR4" s="1920"/>
      <c r="UPS4" s="1920"/>
      <c r="UPT4" s="1920"/>
      <c r="UPU4" s="1920"/>
      <c r="UPV4" s="1920"/>
      <c r="UPW4" s="1920"/>
      <c r="UPX4" s="1920"/>
      <c r="UPY4" s="1920"/>
      <c r="UPZ4" s="1920"/>
      <c r="UQA4" s="1920"/>
      <c r="UQB4" s="1920"/>
      <c r="UQC4" s="1920"/>
      <c r="UQD4" s="1920"/>
      <c r="UQE4" s="1920"/>
      <c r="UQF4" s="1920"/>
      <c r="UQG4" s="1920"/>
      <c r="UQH4" s="1920"/>
      <c r="UQI4" s="1920"/>
      <c r="UQJ4" s="1920"/>
      <c r="UQK4" s="1920"/>
      <c r="UQL4" s="1920"/>
      <c r="UQM4" s="1920"/>
      <c r="UQN4" s="1920"/>
      <c r="UQO4" s="1920"/>
      <c r="UQP4" s="1920"/>
      <c r="UQQ4" s="1920"/>
      <c r="UQR4" s="1920"/>
      <c r="UQS4" s="1920"/>
      <c r="UQT4" s="1920"/>
      <c r="UQU4" s="1920"/>
      <c r="UQV4" s="1920"/>
      <c r="UQW4" s="1920"/>
      <c r="UQX4" s="1920"/>
      <c r="UQY4" s="1920"/>
      <c r="UQZ4" s="1920"/>
      <c r="URA4" s="1920"/>
      <c r="URB4" s="1920"/>
      <c r="URC4" s="1920"/>
      <c r="URD4" s="1920"/>
      <c r="URE4" s="1920"/>
      <c r="URF4" s="1920"/>
      <c r="URG4" s="1920"/>
      <c r="URH4" s="1920"/>
      <c r="URI4" s="1920"/>
      <c r="URJ4" s="1920"/>
      <c r="URK4" s="1920"/>
      <c r="URL4" s="1920"/>
      <c r="URM4" s="1920"/>
      <c r="URN4" s="1920"/>
      <c r="URO4" s="1920"/>
      <c r="URP4" s="1920"/>
      <c r="URQ4" s="1920"/>
      <c r="URR4" s="1920"/>
      <c r="URS4" s="1920"/>
      <c r="URT4" s="1920"/>
      <c r="URU4" s="1920"/>
      <c r="URV4" s="1920"/>
      <c r="URW4" s="1920"/>
      <c r="URX4" s="1920"/>
      <c r="URY4" s="1920"/>
      <c r="URZ4" s="1920"/>
      <c r="USA4" s="1920"/>
      <c r="USB4" s="1920"/>
      <c r="USC4" s="1920"/>
      <c r="USD4" s="1920"/>
      <c r="USE4" s="1920"/>
      <c r="USF4" s="1920"/>
      <c r="USG4" s="1920"/>
      <c r="USH4" s="1920"/>
      <c r="USI4" s="1920"/>
      <c r="USJ4" s="1920"/>
      <c r="USK4" s="1920"/>
      <c r="USL4" s="1920"/>
      <c r="USM4" s="1920"/>
      <c r="USN4" s="1920"/>
      <c r="USO4" s="1920"/>
      <c r="USP4" s="1920"/>
      <c r="USQ4" s="1920"/>
      <c r="USR4" s="1920"/>
      <c r="USS4" s="1920"/>
      <c r="UST4" s="1920"/>
      <c r="USU4" s="1920"/>
      <c r="USV4" s="1920"/>
      <c r="USW4" s="1920"/>
      <c r="USX4" s="1920"/>
      <c r="USY4" s="1920"/>
      <c r="USZ4" s="1920"/>
      <c r="UTA4" s="1920"/>
      <c r="UTB4" s="1920"/>
      <c r="UTC4" s="1920"/>
      <c r="UTD4" s="1920"/>
      <c r="UTE4" s="1920"/>
      <c r="UTF4" s="1920"/>
      <c r="UTG4" s="1920"/>
      <c r="UTH4" s="1920"/>
      <c r="UTI4" s="1920"/>
      <c r="UTJ4" s="1920"/>
      <c r="UTK4" s="1920"/>
      <c r="UTL4" s="1920"/>
      <c r="UTM4" s="1920"/>
      <c r="UTN4" s="1920"/>
      <c r="UTO4" s="1920"/>
      <c r="UTP4" s="1920"/>
      <c r="UTQ4" s="1920"/>
      <c r="UTR4" s="1920"/>
      <c r="UTS4" s="1920"/>
      <c r="UTT4" s="1920"/>
      <c r="UTU4" s="1920"/>
      <c r="UTV4" s="1920"/>
      <c r="UTW4" s="1920"/>
      <c r="UTX4" s="1920"/>
      <c r="UTY4" s="1920"/>
      <c r="UTZ4" s="1920"/>
      <c r="UUA4" s="1920"/>
      <c r="UUB4" s="1920"/>
      <c r="UUC4" s="1920"/>
      <c r="UUD4" s="1920"/>
      <c r="UUE4" s="1920"/>
      <c r="UUF4" s="1920"/>
      <c r="UUG4" s="1920"/>
      <c r="UUH4" s="1920"/>
      <c r="UUI4" s="1920"/>
      <c r="UUJ4" s="1920"/>
      <c r="UUK4" s="1920"/>
      <c r="UUL4" s="1920"/>
      <c r="UUM4" s="1920"/>
      <c r="UUN4" s="1920"/>
      <c r="UUO4" s="1920"/>
      <c r="UUP4" s="1920"/>
      <c r="UUQ4" s="1920"/>
      <c r="UUR4" s="1920"/>
      <c r="UUS4" s="1920"/>
      <c r="UUT4" s="1920"/>
      <c r="UUU4" s="1920"/>
      <c r="UUV4" s="1920"/>
      <c r="UUW4" s="1920"/>
      <c r="UUX4" s="1920"/>
      <c r="UUY4" s="1920"/>
      <c r="UUZ4" s="1920"/>
      <c r="UVA4" s="1920"/>
      <c r="UVB4" s="1920"/>
      <c r="UVC4" s="1920"/>
      <c r="UVD4" s="1920"/>
      <c r="UVE4" s="1920"/>
      <c r="UVF4" s="1920"/>
      <c r="UVG4" s="1920"/>
      <c r="UVH4" s="1920"/>
      <c r="UVI4" s="1920"/>
      <c r="UVJ4" s="1920"/>
      <c r="UVK4" s="1920"/>
      <c r="UVL4" s="1920"/>
      <c r="UVM4" s="1920"/>
      <c r="UVN4" s="1920"/>
      <c r="UVO4" s="1920"/>
      <c r="UVP4" s="1920"/>
      <c r="UVQ4" s="1920"/>
      <c r="UVR4" s="1920"/>
      <c r="UVS4" s="1920"/>
      <c r="UVT4" s="1920"/>
      <c r="UVU4" s="1920"/>
      <c r="UVV4" s="1920"/>
      <c r="UVW4" s="1920"/>
      <c r="UVX4" s="1920"/>
      <c r="UVY4" s="1920"/>
      <c r="UVZ4" s="1920"/>
      <c r="UWA4" s="1920"/>
      <c r="UWB4" s="1920"/>
      <c r="UWC4" s="1920"/>
      <c r="UWD4" s="1920"/>
      <c r="UWE4" s="1920"/>
      <c r="UWF4" s="1920"/>
      <c r="UWG4" s="1920"/>
      <c r="UWH4" s="1920"/>
      <c r="UWI4" s="1920"/>
      <c r="UWJ4" s="1920"/>
      <c r="UWK4" s="1920"/>
      <c r="UWL4" s="1920"/>
      <c r="UWM4" s="1920"/>
      <c r="UWN4" s="1920"/>
      <c r="UWO4" s="1920"/>
      <c r="UWP4" s="1920"/>
      <c r="UWQ4" s="1920"/>
      <c r="UWR4" s="1920"/>
      <c r="UWS4" s="1920"/>
      <c r="UWT4" s="1920"/>
      <c r="UWU4" s="1920"/>
      <c r="UWV4" s="1920"/>
      <c r="UWW4" s="1920"/>
      <c r="UWX4" s="1920"/>
      <c r="UWY4" s="1920"/>
      <c r="UWZ4" s="1920"/>
      <c r="UXA4" s="1920"/>
      <c r="UXB4" s="1920"/>
      <c r="UXC4" s="1920"/>
      <c r="UXD4" s="1920"/>
      <c r="UXE4" s="1920"/>
      <c r="UXF4" s="1920"/>
      <c r="UXG4" s="1920"/>
      <c r="UXH4" s="1920"/>
      <c r="UXI4" s="1920"/>
      <c r="UXJ4" s="1920"/>
      <c r="UXK4" s="1920"/>
      <c r="UXL4" s="1920"/>
      <c r="UXM4" s="1920"/>
      <c r="UXN4" s="1920"/>
      <c r="UXO4" s="1920"/>
      <c r="UXP4" s="1920"/>
      <c r="UXQ4" s="1920"/>
      <c r="UXR4" s="1920"/>
      <c r="UXS4" s="1920"/>
      <c r="UXT4" s="1920"/>
      <c r="UXU4" s="1920"/>
      <c r="UXV4" s="1920"/>
      <c r="UXW4" s="1920"/>
      <c r="UXX4" s="1920"/>
      <c r="UXY4" s="1920"/>
      <c r="UXZ4" s="1920"/>
      <c r="UYA4" s="1920"/>
      <c r="UYB4" s="1920"/>
      <c r="UYC4" s="1920"/>
      <c r="UYD4" s="1920"/>
      <c r="UYE4" s="1920"/>
      <c r="UYF4" s="1920"/>
      <c r="UYG4" s="1920"/>
      <c r="UYH4" s="1920"/>
      <c r="UYI4" s="1920"/>
      <c r="UYJ4" s="1920"/>
      <c r="UYK4" s="1920"/>
      <c r="UYL4" s="1920"/>
      <c r="UYM4" s="1920"/>
      <c r="UYN4" s="1920"/>
      <c r="UYO4" s="1920"/>
      <c r="UYP4" s="1920"/>
      <c r="UYQ4" s="1920"/>
      <c r="UYR4" s="1920"/>
      <c r="UYS4" s="1920"/>
      <c r="UYT4" s="1920"/>
      <c r="UYU4" s="1920"/>
      <c r="UYV4" s="1920"/>
      <c r="UYW4" s="1920"/>
      <c r="UYX4" s="1920"/>
      <c r="UYY4" s="1920"/>
      <c r="UYZ4" s="1920"/>
      <c r="UZA4" s="1920"/>
      <c r="UZB4" s="1920"/>
      <c r="UZC4" s="1920"/>
      <c r="UZD4" s="1920"/>
      <c r="UZE4" s="1920"/>
      <c r="UZF4" s="1920"/>
      <c r="UZG4" s="1920"/>
      <c r="UZH4" s="1920"/>
      <c r="UZI4" s="1920"/>
      <c r="UZJ4" s="1920"/>
      <c r="UZK4" s="1920"/>
      <c r="UZL4" s="1920"/>
      <c r="UZM4" s="1920"/>
      <c r="UZN4" s="1920"/>
      <c r="UZO4" s="1920"/>
      <c r="UZP4" s="1920"/>
      <c r="UZQ4" s="1920"/>
      <c r="UZR4" s="1920"/>
      <c r="UZS4" s="1920"/>
      <c r="UZT4" s="1920"/>
      <c r="UZU4" s="1920"/>
      <c r="UZV4" s="1920"/>
      <c r="UZW4" s="1920"/>
      <c r="UZX4" s="1920"/>
      <c r="UZY4" s="1920"/>
      <c r="UZZ4" s="1920"/>
      <c r="VAA4" s="1920"/>
      <c r="VAB4" s="1920"/>
      <c r="VAC4" s="1920"/>
      <c r="VAD4" s="1920"/>
      <c r="VAE4" s="1920"/>
      <c r="VAF4" s="1920"/>
      <c r="VAG4" s="1920"/>
      <c r="VAH4" s="1920"/>
      <c r="VAI4" s="1920"/>
      <c r="VAJ4" s="1920"/>
      <c r="VAK4" s="1920"/>
      <c r="VAL4" s="1920"/>
      <c r="VAM4" s="1920"/>
      <c r="VAN4" s="1920"/>
      <c r="VAO4" s="1920"/>
      <c r="VAP4" s="1920"/>
      <c r="VAQ4" s="1920"/>
      <c r="VAR4" s="1920"/>
      <c r="VAS4" s="1920"/>
      <c r="VAT4" s="1920"/>
      <c r="VAU4" s="1920"/>
      <c r="VAV4" s="1920"/>
      <c r="VAW4" s="1920"/>
      <c r="VAX4" s="1920"/>
      <c r="VAY4" s="1920"/>
      <c r="VAZ4" s="1920"/>
      <c r="VBA4" s="1920"/>
      <c r="VBB4" s="1920"/>
      <c r="VBC4" s="1920"/>
      <c r="VBD4" s="1920"/>
      <c r="VBE4" s="1920"/>
      <c r="VBF4" s="1920"/>
      <c r="VBG4" s="1920"/>
      <c r="VBH4" s="1920"/>
      <c r="VBI4" s="1920"/>
      <c r="VBJ4" s="1920"/>
      <c r="VBK4" s="1920"/>
      <c r="VBL4" s="1920"/>
      <c r="VBM4" s="1920"/>
      <c r="VBN4" s="1920"/>
      <c r="VBO4" s="1920"/>
      <c r="VBP4" s="1920"/>
      <c r="VBQ4" s="1920"/>
      <c r="VBR4" s="1920"/>
      <c r="VBS4" s="1920"/>
      <c r="VBT4" s="1920"/>
      <c r="VBU4" s="1920"/>
      <c r="VBV4" s="1920"/>
      <c r="VBW4" s="1920"/>
      <c r="VBX4" s="1920"/>
      <c r="VBY4" s="1920"/>
      <c r="VBZ4" s="1920"/>
      <c r="VCA4" s="1920"/>
      <c r="VCB4" s="1920"/>
      <c r="VCC4" s="1920"/>
      <c r="VCD4" s="1920"/>
      <c r="VCE4" s="1920"/>
      <c r="VCF4" s="1920"/>
      <c r="VCG4" s="1920"/>
      <c r="VCH4" s="1920"/>
      <c r="VCI4" s="1920"/>
      <c r="VCJ4" s="1920"/>
      <c r="VCK4" s="1920"/>
      <c r="VCL4" s="1920"/>
      <c r="VCM4" s="1920"/>
      <c r="VCN4" s="1920"/>
      <c r="VCO4" s="1920"/>
      <c r="VCP4" s="1920"/>
      <c r="VCQ4" s="1920"/>
      <c r="VCR4" s="1920"/>
      <c r="VCS4" s="1920"/>
      <c r="VCT4" s="1920"/>
      <c r="VCU4" s="1920"/>
      <c r="VCV4" s="1920"/>
      <c r="VCW4" s="1920"/>
      <c r="VCX4" s="1920"/>
      <c r="VCY4" s="1920"/>
      <c r="VCZ4" s="1920"/>
      <c r="VDA4" s="1920"/>
      <c r="VDB4" s="1920"/>
      <c r="VDC4" s="1920"/>
      <c r="VDD4" s="1920"/>
      <c r="VDE4" s="1920"/>
      <c r="VDF4" s="1920"/>
      <c r="VDG4" s="1920"/>
      <c r="VDH4" s="1920"/>
      <c r="VDI4" s="1920"/>
      <c r="VDJ4" s="1920"/>
      <c r="VDK4" s="1920"/>
      <c r="VDL4" s="1920"/>
      <c r="VDM4" s="1920"/>
      <c r="VDN4" s="1920"/>
      <c r="VDO4" s="1920"/>
      <c r="VDP4" s="1920"/>
      <c r="VDQ4" s="1920"/>
      <c r="VDR4" s="1920"/>
      <c r="VDS4" s="1920"/>
      <c r="VDT4" s="1920"/>
      <c r="VDU4" s="1920"/>
      <c r="VDV4" s="1920"/>
      <c r="VDW4" s="1920"/>
      <c r="VDX4" s="1920"/>
      <c r="VDY4" s="1920"/>
      <c r="VDZ4" s="1920"/>
      <c r="VEA4" s="1920"/>
      <c r="VEB4" s="1920"/>
      <c r="VEC4" s="1920"/>
      <c r="VED4" s="1920"/>
      <c r="VEE4" s="1920"/>
      <c r="VEF4" s="1920"/>
      <c r="VEG4" s="1920"/>
      <c r="VEH4" s="1920"/>
      <c r="VEI4" s="1920"/>
      <c r="VEJ4" s="1920"/>
      <c r="VEK4" s="1920"/>
      <c r="VEL4" s="1920"/>
      <c r="VEM4" s="1920"/>
      <c r="VEN4" s="1920"/>
      <c r="VEO4" s="1920"/>
      <c r="VEP4" s="1920"/>
      <c r="VEQ4" s="1920"/>
      <c r="VER4" s="1920"/>
      <c r="VES4" s="1920"/>
      <c r="VET4" s="1920"/>
      <c r="VEU4" s="1920"/>
      <c r="VEV4" s="1920"/>
      <c r="VEW4" s="1920"/>
      <c r="VEX4" s="1920"/>
      <c r="VEY4" s="1920"/>
      <c r="VEZ4" s="1920"/>
      <c r="VFA4" s="1920"/>
      <c r="VFB4" s="1920"/>
      <c r="VFC4" s="1920"/>
      <c r="VFD4" s="1920"/>
      <c r="VFE4" s="1920"/>
      <c r="VFF4" s="1920"/>
      <c r="VFG4" s="1920"/>
      <c r="VFH4" s="1920"/>
      <c r="VFI4" s="1920"/>
      <c r="VFJ4" s="1920"/>
      <c r="VFK4" s="1920"/>
      <c r="VFL4" s="1920"/>
      <c r="VFM4" s="1920"/>
      <c r="VFN4" s="1920"/>
      <c r="VFO4" s="1920"/>
      <c r="VFP4" s="1920"/>
      <c r="VFQ4" s="1920"/>
      <c r="VFR4" s="1920"/>
      <c r="VFS4" s="1920"/>
      <c r="VFT4" s="1920"/>
      <c r="VFU4" s="1920"/>
      <c r="VFV4" s="1920"/>
      <c r="VFW4" s="1920"/>
      <c r="VFX4" s="1920"/>
      <c r="VFY4" s="1920"/>
      <c r="VFZ4" s="1920"/>
      <c r="VGA4" s="1920"/>
      <c r="VGB4" s="1920"/>
      <c r="VGC4" s="1920"/>
      <c r="VGD4" s="1920"/>
      <c r="VGE4" s="1920"/>
      <c r="VGF4" s="1920"/>
      <c r="VGG4" s="1920"/>
      <c r="VGH4" s="1920"/>
      <c r="VGI4" s="1920"/>
      <c r="VGJ4" s="1920"/>
      <c r="VGK4" s="1920"/>
      <c r="VGL4" s="1920"/>
      <c r="VGM4" s="1920"/>
      <c r="VGN4" s="1920"/>
      <c r="VGO4" s="1920"/>
      <c r="VGP4" s="1920"/>
      <c r="VGQ4" s="1920"/>
      <c r="VGR4" s="1920"/>
      <c r="VGS4" s="1920"/>
      <c r="VGT4" s="1920"/>
      <c r="VGU4" s="1920"/>
      <c r="VGV4" s="1920"/>
      <c r="VGW4" s="1920"/>
      <c r="VGX4" s="1920"/>
      <c r="VGY4" s="1920"/>
      <c r="VGZ4" s="1920"/>
      <c r="VHA4" s="1920"/>
      <c r="VHB4" s="1920"/>
      <c r="VHC4" s="1920"/>
      <c r="VHD4" s="1920"/>
      <c r="VHE4" s="1920"/>
      <c r="VHF4" s="1920"/>
      <c r="VHG4" s="1920"/>
      <c r="VHH4" s="1920"/>
      <c r="VHI4" s="1920"/>
      <c r="VHJ4" s="1920"/>
      <c r="VHK4" s="1920"/>
      <c r="VHL4" s="1920"/>
      <c r="VHM4" s="1920"/>
      <c r="VHN4" s="1920"/>
      <c r="VHO4" s="1920"/>
      <c r="VHP4" s="1920"/>
      <c r="VHQ4" s="1920"/>
      <c r="VHR4" s="1920"/>
      <c r="VHS4" s="1920"/>
      <c r="VHT4" s="1920"/>
      <c r="VHU4" s="1920"/>
      <c r="VHV4" s="1920"/>
      <c r="VHW4" s="1920"/>
      <c r="VHX4" s="1920"/>
      <c r="VHY4" s="1920"/>
      <c r="VHZ4" s="1920"/>
      <c r="VIA4" s="1920"/>
      <c r="VIB4" s="1920"/>
      <c r="VIC4" s="1920"/>
      <c r="VID4" s="1920"/>
      <c r="VIE4" s="1920"/>
      <c r="VIF4" s="1920"/>
      <c r="VIG4" s="1920"/>
      <c r="VIH4" s="1920"/>
      <c r="VII4" s="1920"/>
      <c r="VIJ4" s="1920"/>
      <c r="VIK4" s="1920"/>
      <c r="VIL4" s="1920"/>
      <c r="VIM4" s="1920"/>
      <c r="VIN4" s="1920"/>
      <c r="VIO4" s="1920"/>
      <c r="VIP4" s="1920"/>
      <c r="VIQ4" s="1920"/>
      <c r="VIR4" s="1920"/>
      <c r="VIS4" s="1920"/>
      <c r="VIT4" s="1920"/>
      <c r="VIU4" s="1920"/>
      <c r="VIV4" s="1920"/>
      <c r="VIW4" s="1920"/>
      <c r="VIX4" s="1920"/>
      <c r="VIY4" s="1920"/>
      <c r="VIZ4" s="1920"/>
      <c r="VJA4" s="1920"/>
      <c r="VJB4" s="1920"/>
      <c r="VJC4" s="1920"/>
      <c r="VJD4" s="1920"/>
      <c r="VJE4" s="1920"/>
      <c r="VJF4" s="1920"/>
      <c r="VJG4" s="1920"/>
      <c r="VJH4" s="1920"/>
      <c r="VJI4" s="1920"/>
      <c r="VJJ4" s="1920"/>
      <c r="VJK4" s="1920"/>
      <c r="VJL4" s="1920"/>
      <c r="VJM4" s="1920"/>
      <c r="VJN4" s="1920"/>
      <c r="VJO4" s="1920"/>
      <c r="VJP4" s="1920"/>
      <c r="VJQ4" s="1920"/>
      <c r="VJR4" s="1920"/>
      <c r="VJS4" s="1920"/>
      <c r="VJT4" s="1920"/>
      <c r="VJU4" s="1920"/>
      <c r="VJV4" s="1920"/>
      <c r="VJW4" s="1920"/>
      <c r="VJX4" s="1920"/>
      <c r="VJY4" s="1920"/>
      <c r="VJZ4" s="1920"/>
      <c r="VKA4" s="1920"/>
      <c r="VKB4" s="1920"/>
      <c r="VKC4" s="1920"/>
      <c r="VKD4" s="1920"/>
      <c r="VKE4" s="1920"/>
      <c r="VKF4" s="1920"/>
      <c r="VKG4" s="1920"/>
      <c r="VKH4" s="1920"/>
      <c r="VKI4" s="1920"/>
      <c r="VKJ4" s="1920"/>
      <c r="VKK4" s="1920"/>
      <c r="VKL4" s="1920"/>
      <c r="VKM4" s="1920"/>
      <c r="VKN4" s="1920"/>
      <c r="VKO4" s="1920"/>
      <c r="VKP4" s="1920"/>
      <c r="VKQ4" s="1920"/>
      <c r="VKR4" s="1920"/>
      <c r="VKS4" s="1920"/>
      <c r="VKT4" s="1920"/>
      <c r="VKU4" s="1920"/>
      <c r="VKV4" s="1920"/>
      <c r="VKW4" s="1920"/>
      <c r="VKX4" s="1920"/>
      <c r="VKY4" s="1920"/>
      <c r="VKZ4" s="1920"/>
      <c r="VLA4" s="1920"/>
      <c r="VLB4" s="1920"/>
      <c r="VLC4" s="1920"/>
      <c r="VLD4" s="1920"/>
      <c r="VLE4" s="1920"/>
      <c r="VLF4" s="1920"/>
      <c r="VLG4" s="1920"/>
      <c r="VLH4" s="1920"/>
      <c r="VLI4" s="1920"/>
      <c r="VLJ4" s="1920"/>
      <c r="VLK4" s="1920"/>
      <c r="VLL4" s="1920"/>
      <c r="VLM4" s="1920"/>
      <c r="VLN4" s="1920"/>
      <c r="VLO4" s="1920"/>
      <c r="VLP4" s="1920"/>
      <c r="VLQ4" s="1920"/>
      <c r="VLR4" s="1920"/>
      <c r="VLS4" s="1920"/>
      <c r="VLT4" s="1920"/>
      <c r="VLU4" s="1920"/>
      <c r="VLV4" s="1920"/>
      <c r="VLW4" s="1920"/>
      <c r="VLX4" s="1920"/>
      <c r="VLY4" s="1920"/>
      <c r="VLZ4" s="1920"/>
      <c r="VMA4" s="1920"/>
      <c r="VMB4" s="1920"/>
      <c r="VMC4" s="1920"/>
      <c r="VMD4" s="1920"/>
      <c r="VME4" s="1920"/>
      <c r="VMF4" s="1920"/>
      <c r="VMG4" s="1920"/>
      <c r="VMH4" s="1920"/>
      <c r="VMI4" s="1920"/>
      <c r="VMJ4" s="1920"/>
      <c r="VMK4" s="1920"/>
      <c r="VML4" s="1920"/>
      <c r="VMM4" s="1920"/>
      <c r="VMN4" s="1920"/>
      <c r="VMO4" s="1920"/>
      <c r="VMP4" s="1920"/>
      <c r="VMQ4" s="1920"/>
      <c r="VMR4" s="1920"/>
      <c r="VMS4" s="1920"/>
      <c r="VMT4" s="1920"/>
      <c r="VMU4" s="1920"/>
      <c r="VMV4" s="1920"/>
      <c r="VMW4" s="1920"/>
      <c r="VMX4" s="1920"/>
      <c r="VMY4" s="1920"/>
      <c r="VMZ4" s="1920"/>
      <c r="VNA4" s="1920"/>
      <c r="VNB4" s="1920"/>
      <c r="VNC4" s="1920"/>
      <c r="VND4" s="1920"/>
      <c r="VNE4" s="1920"/>
      <c r="VNF4" s="1920"/>
      <c r="VNG4" s="1920"/>
      <c r="VNH4" s="1920"/>
      <c r="VNI4" s="1920"/>
      <c r="VNJ4" s="1920"/>
      <c r="VNK4" s="1920"/>
      <c r="VNL4" s="1920"/>
      <c r="VNM4" s="1920"/>
      <c r="VNN4" s="1920"/>
      <c r="VNO4" s="1920"/>
      <c r="VNP4" s="1920"/>
      <c r="VNQ4" s="1920"/>
      <c r="VNR4" s="1920"/>
      <c r="VNS4" s="1920"/>
      <c r="VNT4" s="1920"/>
      <c r="VNU4" s="1920"/>
      <c r="VNV4" s="1920"/>
      <c r="VNW4" s="1920"/>
      <c r="VNX4" s="1920"/>
      <c r="VNY4" s="1920"/>
      <c r="VNZ4" s="1920"/>
      <c r="VOA4" s="1920"/>
      <c r="VOB4" s="1920"/>
      <c r="VOC4" s="1920"/>
      <c r="VOD4" s="1920"/>
      <c r="VOE4" s="1920"/>
      <c r="VOF4" s="1920"/>
      <c r="VOG4" s="1920"/>
      <c r="VOH4" s="1920"/>
      <c r="VOI4" s="1920"/>
      <c r="VOJ4" s="1920"/>
      <c r="VOK4" s="1920"/>
      <c r="VOL4" s="1920"/>
      <c r="VOM4" s="1920"/>
      <c r="VON4" s="1920"/>
      <c r="VOO4" s="1920"/>
      <c r="VOP4" s="1920"/>
      <c r="VOQ4" s="1920"/>
      <c r="VOR4" s="1920"/>
      <c r="VOS4" s="1920"/>
      <c r="VOT4" s="1920"/>
      <c r="VOU4" s="1920"/>
      <c r="VOV4" s="1920"/>
      <c r="VOW4" s="1920"/>
      <c r="VOX4" s="1920"/>
      <c r="VOY4" s="1920"/>
      <c r="VOZ4" s="1920"/>
      <c r="VPA4" s="1920"/>
      <c r="VPB4" s="1920"/>
      <c r="VPC4" s="1920"/>
      <c r="VPD4" s="1920"/>
      <c r="VPE4" s="1920"/>
      <c r="VPF4" s="1920"/>
      <c r="VPG4" s="1920"/>
      <c r="VPH4" s="1920"/>
      <c r="VPI4" s="1920"/>
      <c r="VPJ4" s="1920"/>
      <c r="VPK4" s="1920"/>
      <c r="VPL4" s="1920"/>
      <c r="VPM4" s="1920"/>
      <c r="VPN4" s="1920"/>
      <c r="VPO4" s="1920"/>
      <c r="VPP4" s="1920"/>
      <c r="VPQ4" s="1920"/>
      <c r="VPR4" s="1920"/>
      <c r="VPS4" s="1920"/>
      <c r="VPT4" s="1920"/>
      <c r="VPU4" s="1920"/>
      <c r="VPV4" s="1920"/>
      <c r="VPW4" s="1920"/>
      <c r="VPX4" s="1920"/>
      <c r="VPY4" s="1920"/>
      <c r="VPZ4" s="1920"/>
      <c r="VQA4" s="1920"/>
      <c r="VQB4" s="1920"/>
      <c r="VQC4" s="1920"/>
      <c r="VQD4" s="1920"/>
      <c r="VQE4" s="1920"/>
      <c r="VQF4" s="1920"/>
      <c r="VQG4" s="1920"/>
      <c r="VQH4" s="1920"/>
      <c r="VQI4" s="1920"/>
      <c r="VQJ4" s="1920"/>
      <c r="VQK4" s="1920"/>
      <c r="VQL4" s="1920"/>
      <c r="VQM4" s="1920"/>
      <c r="VQN4" s="1920"/>
      <c r="VQO4" s="1920"/>
      <c r="VQP4" s="1920"/>
      <c r="VQQ4" s="1920"/>
      <c r="VQR4" s="1920"/>
      <c r="VQS4" s="1920"/>
      <c r="VQT4" s="1920"/>
      <c r="VQU4" s="1920"/>
      <c r="VQV4" s="1920"/>
      <c r="VQW4" s="1920"/>
      <c r="VQX4" s="1920"/>
      <c r="VQY4" s="1920"/>
      <c r="VQZ4" s="1920"/>
      <c r="VRA4" s="1920"/>
      <c r="VRB4" s="1920"/>
      <c r="VRC4" s="1920"/>
      <c r="VRD4" s="1920"/>
      <c r="VRE4" s="1920"/>
      <c r="VRF4" s="1920"/>
      <c r="VRG4" s="1920"/>
      <c r="VRH4" s="1920"/>
      <c r="VRI4" s="1920"/>
      <c r="VRJ4" s="1920"/>
      <c r="VRK4" s="1920"/>
      <c r="VRL4" s="1920"/>
      <c r="VRM4" s="1920"/>
      <c r="VRN4" s="1920"/>
      <c r="VRO4" s="1920"/>
      <c r="VRP4" s="1920"/>
      <c r="VRQ4" s="1920"/>
      <c r="VRR4" s="1920"/>
      <c r="VRS4" s="1920"/>
      <c r="VRT4" s="1920"/>
      <c r="VRU4" s="1920"/>
      <c r="VRV4" s="1920"/>
      <c r="VRW4" s="1920"/>
      <c r="VRX4" s="1920"/>
      <c r="VRY4" s="1920"/>
      <c r="VRZ4" s="1920"/>
      <c r="VSA4" s="1920"/>
      <c r="VSB4" s="1920"/>
      <c r="VSC4" s="1920"/>
      <c r="VSD4" s="1920"/>
      <c r="VSE4" s="1920"/>
      <c r="VSF4" s="1920"/>
      <c r="VSG4" s="1920"/>
      <c r="VSH4" s="1920"/>
      <c r="VSI4" s="1920"/>
      <c r="VSJ4" s="1920"/>
      <c r="VSK4" s="1920"/>
      <c r="VSL4" s="1920"/>
      <c r="VSM4" s="1920"/>
      <c r="VSN4" s="1920"/>
      <c r="VSO4" s="1920"/>
      <c r="VSP4" s="1920"/>
      <c r="VSQ4" s="1920"/>
      <c r="VSR4" s="1920"/>
      <c r="VSS4" s="1920"/>
      <c r="VST4" s="1920"/>
      <c r="VSU4" s="1920"/>
      <c r="VSV4" s="1920"/>
      <c r="VSW4" s="1920"/>
      <c r="VSX4" s="1920"/>
      <c r="VSY4" s="1920"/>
      <c r="VSZ4" s="1920"/>
      <c r="VTA4" s="1920"/>
      <c r="VTB4" s="1920"/>
      <c r="VTC4" s="1920"/>
      <c r="VTD4" s="1920"/>
      <c r="VTE4" s="1920"/>
      <c r="VTF4" s="1920"/>
      <c r="VTG4" s="1920"/>
      <c r="VTH4" s="1920"/>
      <c r="VTI4" s="1920"/>
      <c r="VTJ4" s="1920"/>
      <c r="VTK4" s="1920"/>
      <c r="VTL4" s="1920"/>
      <c r="VTM4" s="1920"/>
      <c r="VTN4" s="1920"/>
      <c r="VTO4" s="1920"/>
      <c r="VTP4" s="1920"/>
      <c r="VTQ4" s="1920"/>
      <c r="VTR4" s="1920"/>
      <c r="VTS4" s="1920"/>
      <c r="VTT4" s="1920"/>
      <c r="VTU4" s="1920"/>
      <c r="VTV4" s="1920"/>
      <c r="VTW4" s="1920"/>
      <c r="VTX4" s="1920"/>
      <c r="VTY4" s="1920"/>
      <c r="VTZ4" s="1920"/>
      <c r="VUA4" s="1920"/>
      <c r="VUB4" s="1920"/>
      <c r="VUC4" s="1920"/>
      <c r="VUD4" s="1920"/>
      <c r="VUE4" s="1920"/>
      <c r="VUF4" s="1920"/>
      <c r="VUG4" s="1920"/>
      <c r="VUH4" s="1920"/>
      <c r="VUI4" s="1920"/>
      <c r="VUJ4" s="1920"/>
      <c r="VUK4" s="1920"/>
      <c r="VUL4" s="1920"/>
      <c r="VUM4" s="1920"/>
      <c r="VUN4" s="1920"/>
      <c r="VUO4" s="1920"/>
      <c r="VUP4" s="1920"/>
      <c r="VUQ4" s="1920"/>
      <c r="VUR4" s="1920"/>
      <c r="VUS4" s="1920"/>
      <c r="VUT4" s="1920"/>
      <c r="VUU4" s="1920"/>
      <c r="VUV4" s="1920"/>
      <c r="VUW4" s="1920"/>
      <c r="VUX4" s="1920"/>
      <c r="VUY4" s="1920"/>
      <c r="VUZ4" s="1920"/>
      <c r="VVA4" s="1920"/>
      <c r="VVB4" s="1920"/>
      <c r="VVC4" s="1920"/>
      <c r="VVD4" s="1920"/>
      <c r="VVE4" s="1920"/>
      <c r="VVF4" s="1920"/>
      <c r="VVG4" s="1920"/>
      <c r="VVH4" s="1920"/>
      <c r="VVI4" s="1920"/>
      <c r="VVJ4" s="1920"/>
      <c r="VVK4" s="1920"/>
      <c r="VVL4" s="1920"/>
      <c r="VVM4" s="1920"/>
      <c r="VVN4" s="1920"/>
      <c r="VVO4" s="1920"/>
      <c r="VVP4" s="1920"/>
      <c r="VVQ4" s="1920"/>
      <c r="VVR4" s="1920"/>
      <c r="VVS4" s="1920"/>
      <c r="VVT4" s="1920"/>
      <c r="VVU4" s="1920"/>
      <c r="VVV4" s="1920"/>
      <c r="VVW4" s="1920"/>
      <c r="VVX4" s="1920"/>
      <c r="VVY4" s="1920"/>
      <c r="VVZ4" s="1920"/>
      <c r="VWA4" s="1920"/>
      <c r="VWB4" s="1920"/>
      <c r="VWC4" s="1920"/>
      <c r="VWD4" s="1920"/>
      <c r="VWE4" s="1920"/>
      <c r="VWF4" s="1920"/>
      <c r="VWG4" s="1920"/>
      <c r="VWH4" s="1920"/>
      <c r="VWI4" s="1920"/>
      <c r="VWJ4" s="1920"/>
      <c r="VWK4" s="1920"/>
      <c r="VWL4" s="1920"/>
      <c r="VWM4" s="1920"/>
      <c r="VWN4" s="1920"/>
      <c r="VWO4" s="1920"/>
      <c r="VWP4" s="1920"/>
      <c r="VWQ4" s="1920"/>
      <c r="VWR4" s="1920"/>
      <c r="VWS4" s="1920"/>
      <c r="VWT4" s="1920"/>
      <c r="VWU4" s="1920"/>
      <c r="VWV4" s="1920"/>
      <c r="VWW4" s="1920"/>
      <c r="VWX4" s="1920"/>
      <c r="VWY4" s="1920"/>
      <c r="VWZ4" s="1920"/>
      <c r="VXA4" s="1920"/>
      <c r="VXB4" s="1920"/>
      <c r="VXC4" s="1920"/>
      <c r="VXD4" s="1920"/>
      <c r="VXE4" s="1920"/>
      <c r="VXF4" s="1920"/>
      <c r="VXG4" s="1920"/>
      <c r="VXH4" s="1920"/>
      <c r="VXI4" s="1920"/>
      <c r="VXJ4" s="1920"/>
      <c r="VXK4" s="1920"/>
      <c r="VXL4" s="1920"/>
      <c r="VXM4" s="1920"/>
      <c r="VXN4" s="1920"/>
      <c r="VXO4" s="1920"/>
      <c r="VXP4" s="1920"/>
      <c r="VXQ4" s="1920"/>
      <c r="VXR4" s="1920"/>
      <c r="VXS4" s="1920"/>
      <c r="VXT4" s="1920"/>
      <c r="VXU4" s="1920"/>
      <c r="VXV4" s="1920"/>
      <c r="VXW4" s="1920"/>
      <c r="VXX4" s="1920"/>
      <c r="VXY4" s="1920"/>
      <c r="VXZ4" s="1920"/>
      <c r="VYA4" s="1920"/>
      <c r="VYB4" s="1920"/>
      <c r="VYC4" s="1920"/>
      <c r="VYD4" s="1920"/>
      <c r="VYE4" s="1920"/>
      <c r="VYF4" s="1920"/>
      <c r="VYG4" s="1920"/>
      <c r="VYH4" s="1920"/>
      <c r="VYI4" s="1920"/>
      <c r="VYJ4" s="1920"/>
      <c r="VYK4" s="1920"/>
      <c r="VYL4" s="1920"/>
      <c r="VYM4" s="1920"/>
      <c r="VYN4" s="1920"/>
      <c r="VYO4" s="1920"/>
      <c r="VYP4" s="1920"/>
      <c r="VYQ4" s="1920"/>
      <c r="VYR4" s="1920"/>
      <c r="VYS4" s="1920"/>
      <c r="VYT4" s="1920"/>
      <c r="VYU4" s="1920"/>
      <c r="VYV4" s="1920"/>
      <c r="VYW4" s="1920"/>
      <c r="VYX4" s="1920"/>
      <c r="VYY4" s="1920"/>
      <c r="VYZ4" s="1920"/>
      <c r="VZA4" s="1920"/>
      <c r="VZB4" s="1920"/>
      <c r="VZC4" s="1920"/>
      <c r="VZD4" s="1920"/>
      <c r="VZE4" s="1920"/>
      <c r="VZF4" s="1920"/>
      <c r="VZG4" s="1920"/>
      <c r="VZH4" s="1920"/>
      <c r="VZI4" s="1920"/>
      <c r="VZJ4" s="1920"/>
      <c r="VZK4" s="1920"/>
      <c r="VZL4" s="1920"/>
      <c r="VZM4" s="1920"/>
      <c r="VZN4" s="1920"/>
      <c r="VZO4" s="1920"/>
      <c r="VZP4" s="1920"/>
      <c r="VZQ4" s="1920"/>
      <c r="VZR4" s="1920"/>
      <c r="VZS4" s="1920"/>
      <c r="VZT4" s="1920"/>
      <c r="VZU4" s="1920"/>
      <c r="VZV4" s="1920"/>
      <c r="VZW4" s="1920"/>
      <c r="VZX4" s="1920"/>
      <c r="VZY4" s="1920"/>
      <c r="VZZ4" s="1920"/>
      <c r="WAA4" s="1920"/>
      <c r="WAB4" s="1920"/>
      <c r="WAC4" s="1920"/>
      <c r="WAD4" s="1920"/>
      <c r="WAE4" s="1920"/>
      <c r="WAF4" s="1920"/>
      <c r="WAG4" s="1920"/>
      <c r="WAH4" s="1920"/>
      <c r="WAI4" s="1920"/>
      <c r="WAJ4" s="1920"/>
      <c r="WAK4" s="1920"/>
      <c r="WAL4" s="1920"/>
      <c r="WAM4" s="1920"/>
      <c r="WAN4" s="1920"/>
      <c r="WAO4" s="1920"/>
      <c r="WAP4" s="1920"/>
      <c r="WAQ4" s="1920"/>
      <c r="WAR4" s="1920"/>
      <c r="WAS4" s="1920"/>
      <c r="WAT4" s="1920"/>
      <c r="WAU4" s="1920"/>
      <c r="WAV4" s="1920"/>
      <c r="WAW4" s="1920"/>
      <c r="WAX4" s="1920"/>
      <c r="WAY4" s="1920"/>
      <c r="WAZ4" s="1920"/>
      <c r="WBA4" s="1920"/>
      <c r="WBB4" s="1920"/>
      <c r="WBC4" s="1920"/>
      <c r="WBD4" s="1920"/>
      <c r="WBE4" s="1920"/>
      <c r="WBF4" s="1920"/>
      <c r="WBG4" s="1920"/>
      <c r="WBH4" s="1920"/>
      <c r="WBI4" s="1920"/>
      <c r="WBJ4" s="1920"/>
      <c r="WBK4" s="1920"/>
      <c r="WBL4" s="1920"/>
      <c r="WBM4" s="1920"/>
      <c r="WBN4" s="1920"/>
      <c r="WBO4" s="1920"/>
      <c r="WBP4" s="1920"/>
      <c r="WBQ4" s="1920"/>
      <c r="WBR4" s="1920"/>
      <c r="WBS4" s="1920"/>
      <c r="WBT4" s="1920"/>
      <c r="WBU4" s="1920"/>
      <c r="WBV4" s="1920"/>
      <c r="WBW4" s="1920"/>
      <c r="WBX4" s="1920"/>
      <c r="WBY4" s="1920"/>
      <c r="WBZ4" s="1920"/>
      <c r="WCA4" s="1920"/>
      <c r="WCB4" s="1920"/>
      <c r="WCC4" s="1920"/>
      <c r="WCD4" s="1920"/>
      <c r="WCE4" s="1920"/>
      <c r="WCF4" s="1920"/>
      <c r="WCG4" s="1920"/>
      <c r="WCH4" s="1920"/>
      <c r="WCI4" s="1920"/>
      <c r="WCJ4" s="1920"/>
      <c r="WCK4" s="1920"/>
      <c r="WCL4" s="1920"/>
      <c r="WCM4" s="1920"/>
      <c r="WCN4" s="1920"/>
      <c r="WCO4" s="1920"/>
      <c r="WCP4" s="1920"/>
      <c r="WCQ4" s="1920"/>
      <c r="WCR4" s="1920"/>
      <c r="WCS4" s="1920"/>
      <c r="WCT4" s="1920"/>
      <c r="WCU4" s="1920"/>
      <c r="WCV4" s="1920"/>
      <c r="WCW4" s="1920"/>
      <c r="WCX4" s="1920"/>
      <c r="WCY4" s="1920"/>
      <c r="WCZ4" s="1920"/>
      <c r="WDA4" s="1920"/>
      <c r="WDB4" s="1920"/>
      <c r="WDC4" s="1920"/>
      <c r="WDD4" s="1920"/>
      <c r="WDE4" s="1920"/>
      <c r="WDF4" s="1920"/>
      <c r="WDG4" s="1920"/>
      <c r="WDH4" s="1920"/>
      <c r="WDI4" s="1920"/>
      <c r="WDJ4" s="1920"/>
      <c r="WDK4" s="1920"/>
      <c r="WDL4" s="1920"/>
      <c r="WDM4" s="1920"/>
      <c r="WDN4" s="1920"/>
      <c r="WDO4" s="1920"/>
      <c r="WDP4" s="1920"/>
      <c r="WDQ4" s="1920"/>
      <c r="WDR4" s="1920"/>
      <c r="WDS4" s="1920"/>
      <c r="WDT4" s="1920"/>
      <c r="WDU4" s="1920"/>
      <c r="WDV4" s="1920"/>
      <c r="WDW4" s="1920"/>
      <c r="WDX4" s="1920"/>
      <c r="WDY4" s="1920"/>
      <c r="WDZ4" s="1920"/>
      <c r="WEA4" s="1920"/>
      <c r="WEB4" s="1920"/>
      <c r="WEC4" s="1920"/>
      <c r="WED4" s="1920"/>
      <c r="WEE4" s="1920"/>
      <c r="WEF4" s="1920"/>
      <c r="WEG4" s="1920"/>
      <c r="WEH4" s="1920"/>
      <c r="WEI4" s="1920"/>
      <c r="WEJ4" s="1920"/>
      <c r="WEK4" s="1920"/>
      <c r="WEL4" s="1920"/>
      <c r="WEM4" s="1920"/>
      <c r="WEN4" s="1920"/>
      <c r="WEO4" s="1920"/>
      <c r="WEP4" s="1920"/>
      <c r="WEQ4" s="1920"/>
      <c r="WER4" s="1920"/>
      <c r="WES4" s="1920"/>
      <c r="WET4" s="1920"/>
      <c r="WEU4" s="1920"/>
      <c r="WEV4" s="1920"/>
      <c r="WEW4" s="1920"/>
      <c r="WEX4" s="1920"/>
      <c r="WEY4" s="1920"/>
      <c r="WEZ4" s="1920"/>
      <c r="WFA4" s="1920"/>
      <c r="WFB4" s="1920"/>
      <c r="WFC4" s="1920"/>
      <c r="WFD4" s="1920"/>
      <c r="WFE4" s="1920"/>
      <c r="WFF4" s="1920"/>
      <c r="WFG4" s="1920"/>
      <c r="WFH4" s="1920"/>
      <c r="WFI4" s="1920"/>
      <c r="WFJ4" s="1920"/>
      <c r="WFK4" s="1920"/>
      <c r="WFL4" s="1920"/>
      <c r="WFM4" s="1920"/>
      <c r="WFN4" s="1920"/>
      <c r="WFO4" s="1920"/>
      <c r="WFP4" s="1920"/>
      <c r="WFQ4" s="1920"/>
      <c r="WFR4" s="1920"/>
      <c r="WFS4" s="1920"/>
      <c r="WFT4" s="1920"/>
      <c r="WFU4" s="1920"/>
      <c r="WFV4" s="1920"/>
      <c r="WFW4" s="1920"/>
      <c r="WFX4" s="1920"/>
      <c r="WFY4" s="1920"/>
      <c r="WFZ4" s="1920"/>
      <c r="WGA4" s="1920"/>
      <c r="WGB4" s="1920"/>
      <c r="WGC4" s="1920"/>
      <c r="WGD4" s="1920"/>
      <c r="WGE4" s="1920"/>
      <c r="WGF4" s="1920"/>
      <c r="WGG4" s="1920"/>
      <c r="WGH4" s="1920"/>
      <c r="WGI4" s="1920"/>
      <c r="WGJ4" s="1920"/>
      <c r="WGK4" s="1920"/>
      <c r="WGL4" s="1920"/>
      <c r="WGM4" s="1920"/>
      <c r="WGN4" s="1920"/>
      <c r="WGO4" s="1920"/>
      <c r="WGP4" s="1920"/>
      <c r="WGQ4" s="1920"/>
      <c r="WGR4" s="1920"/>
      <c r="WGS4" s="1920"/>
      <c r="WGT4" s="1920"/>
      <c r="WGU4" s="1920"/>
      <c r="WGV4" s="1920"/>
      <c r="WGW4" s="1920"/>
      <c r="WGX4" s="1920"/>
      <c r="WGY4" s="1920"/>
      <c r="WGZ4" s="1920"/>
      <c r="WHA4" s="1920"/>
      <c r="WHB4" s="1920"/>
      <c r="WHC4" s="1920"/>
      <c r="WHD4" s="1920"/>
      <c r="WHE4" s="1920"/>
      <c r="WHF4" s="1920"/>
      <c r="WHG4" s="1920"/>
      <c r="WHH4" s="1920"/>
      <c r="WHI4" s="1920"/>
      <c r="WHJ4" s="1920"/>
      <c r="WHK4" s="1920"/>
      <c r="WHL4" s="1920"/>
      <c r="WHM4" s="1920"/>
      <c r="WHN4" s="1920"/>
      <c r="WHO4" s="1920"/>
      <c r="WHP4" s="1920"/>
      <c r="WHQ4" s="1920"/>
      <c r="WHR4" s="1920"/>
      <c r="WHS4" s="1920"/>
      <c r="WHT4" s="1920"/>
      <c r="WHU4" s="1920"/>
      <c r="WHV4" s="1920"/>
      <c r="WHW4" s="1920"/>
      <c r="WHX4" s="1920"/>
      <c r="WHY4" s="1920"/>
      <c r="WHZ4" s="1920"/>
      <c r="WIA4" s="1920"/>
      <c r="WIB4" s="1920"/>
      <c r="WIC4" s="1920"/>
      <c r="WID4" s="1920"/>
      <c r="WIE4" s="1920"/>
      <c r="WIF4" s="1920"/>
      <c r="WIG4" s="1920"/>
      <c r="WIH4" s="1920"/>
      <c r="WII4" s="1920"/>
      <c r="WIJ4" s="1920"/>
      <c r="WIK4" s="1920"/>
      <c r="WIL4" s="1920"/>
      <c r="WIM4" s="1920"/>
      <c r="WIN4" s="1920"/>
      <c r="WIO4" s="1920"/>
      <c r="WIP4" s="1920"/>
      <c r="WIQ4" s="1920"/>
      <c r="WIR4" s="1920"/>
      <c r="WIS4" s="1920"/>
      <c r="WIT4" s="1920"/>
      <c r="WIU4" s="1920"/>
      <c r="WIV4" s="1920"/>
      <c r="WIW4" s="1920"/>
      <c r="WIX4" s="1920"/>
      <c r="WIY4" s="1920"/>
      <c r="WIZ4" s="1920"/>
      <c r="WJA4" s="1920"/>
      <c r="WJB4" s="1920"/>
      <c r="WJC4" s="1920"/>
      <c r="WJD4" s="1920"/>
      <c r="WJE4" s="1920"/>
      <c r="WJF4" s="1920"/>
      <c r="WJG4" s="1920"/>
      <c r="WJH4" s="1920"/>
      <c r="WJI4" s="1920"/>
      <c r="WJJ4" s="1920"/>
      <c r="WJK4" s="1920"/>
      <c r="WJL4" s="1920"/>
      <c r="WJM4" s="1920"/>
      <c r="WJN4" s="1920"/>
      <c r="WJO4" s="1920"/>
      <c r="WJP4" s="1920"/>
      <c r="WJQ4" s="1920"/>
      <c r="WJR4" s="1920"/>
      <c r="WJS4" s="1920"/>
      <c r="WJT4" s="1920"/>
      <c r="WJU4" s="1920"/>
      <c r="WJV4" s="1920"/>
      <c r="WJW4" s="1920"/>
      <c r="WJX4" s="1920"/>
      <c r="WJY4" s="1920"/>
      <c r="WJZ4" s="1920"/>
      <c r="WKA4" s="1920"/>
      <c r="WKB4" s="1920"/>
      <c r="WKC4" s="1920"/>
      <c r="WKD4" s="1920"/>
      <c r="WKE4" s="1920"/>
      <c r="WKF4" s="1920"/>
      <c r="WKG4" s="1920"/>
      <c r="WKH4" s="1920"/>
      <c r="WKI4" s="1920"/>
      <c r="WKJ4" s="1920"/>
      <c r="WKK4" s="1920"/>
      <c r="WKL4" s="1920"/>
      <c r="WKM4" s="1920"/>
      <c r="WKN4" s="1920"/>
      <c r="WKO4" s="1920"/>
      <c r="WKP4" s="1920"/>
      <c r="WKQ4" s="1920"/>
      <c r="WKR4" s="1920"/>
      <c r="WKS4" s="1920"/>
      <c r="WKT4" s="1920"/>
      <c r="WKU4" s="1920"/>
      <c r="WKV4" s="1920"/>
      <c r="WKW4" s="1920"/>
      <c r="WKX4" s="1920"/>
      <c r="WKY4" s="1920"/>
      <c r="WKZ4" s="1920"/>
      <c r="WLA4" s="1920"/>
      <c r="WLB4" s="1920"/>
      <c r="WLC4" s="1920"/>
      <c r="WLD4" s="1920"/>
      <c r="WLE4" s="1920"/>
      <c r="WLF4" s="1920"/>
      <c r="WLG4" s="1920"/>
      <c r="WLH4" s="1920"/>
      <c r="WLI4" s="1920"/>
      <c r="WLJ4" s="1920"/>
      <c r="WLK4" s="1920"/>
      <c r="WLL4" s="1920"/>
      <c r="WLM4" s="1920"/>
      <c r="WLN4" s="1920"/>
      <c r="WLO4" s="1920"/>
      <c r="WLP4" s="1920"/>
      <c r="WLQ4" s="1920"/>
      <c r="WLR4" s="1920"/>
      <c r="WLS4" s="1920"/>
      <c r="WLT4" s="1920"/>
      <c r="WLU4" s="1920"/>
      <c r="WLV4" s="1920"/>
      <c r="WLW4" s="1920"/>
      <c r="WLX4" s="1920"/>
      <c r="WLY4" s="1920"/>
      <c r="WLZ4" s="1920"/>
      <c r="WMA4" s="1920"/>
      <c r="WMB4" s="1920"/>
      <c r="WMC4" s="1920"/>
      <c r="WMD4" s="1920"/>
      <c r="WME4" s="1920"/>
      <c r="WMF4" s="1920"/>
      <c r="WMG4" s="1920"/>
      <c r="WMH4" s="1920"/>
      <c r="WMI4" s="1920"/>
      <c r="WMJ4" s="1920"/>
      <c r="WMK4" s="1920"/>
      <c r="WML4" s="1920"/>
      <c r="WMM4" s="1920"/>
      <c r="WMN4" s="1920"/>
      <c r="WMO4" s="1920"/>
      <c r="WMP4" s="1920"/>
      <c r="WMQ4" s="1920"/>
      <c r="WMR4" s="1920"/>
      <c r="WMS4" s="1920"/>
      <c r="WMT4" s="1920"/>
      <c r="WMU4" s="1920"/>
      <c r="WMV4" s="1920"/>
      <c r="WMW4" s="1920"/>
      <c r="WMX4" s="1920"/>
      <c r="WMY4" s="1920"/>
      <c r="WMZ4" s="1920"/>
      <c r="WNA4" s="1920"/>
      <c r="WNB4" s="1920"/>
      <c r="WNC4" s="1920"/>
      <c r="WND4" s="1920"/>
      <c r="WNE4" s="1920"/>
      <c r="WNF4" s="1920"/>
      <c r="WNG4" s="1920"/>
      <c r="WNH4" s="1920"/>
      <c r="WNI4" s="1920"/>
      <c r="WNJ4" s="1920"/>
      <c r="WNK4" s="1920"/>
      <c r="WNL4" s="1920"/>
      <c r="WNM4" s="1920"/>
      <c r="WNN4" s="1920"/>
      <c r="WNO4" s="1920"/>
      <c r="WNP4" s="1920"/>
      <c r="WNQ4" s="1920"/>
      <c r="WNR4" s="1920"/>
      <c r="WNS4" s="1920"/>
      <c r="WNT4" s="1920"/>
      <c r="WNU4" s="1920"/>
      <c r="WNV4" s="1920"/>
      <c r="WNW4" s="1920"/>
      <c r="WNX4" s="1920"/>
      <c r="WNY4" s="1920"/>
      <c r="WNZ4" s="1920"/>
      <c r="WOA4" s="1920"/>
      <c r="WOB4" s="1920"/>
      <c r="WOC4" s="1920"/>
      <c r="WOD4" s="1920"/>
      <c r="WOE4" s="1920"/>
      <c r="WOF4" s="1920"/>
      <c r="WOG4" s="1920"/>
      <c r="WOH4" s="1920"/>
      <c r="WOI4" s="1920"/>
      <c r="WOJ4" s="1920"/>
      <c r="WOK4" s="1920"/>
      <c r="WOL4" s="1920"/>
      <c r="WOM4" s="1920"/>
      <c r="WON4" s="1920"/>
      <c r="WOO4" s="1920"/>
      <c r="WOP4" s="1920"/>
      <c r="WOQ4" s="1920"/>
      <c r="WOR4" s="1920"/>
      <c r="WOS4" s="1920"/>
      <c r="WOT4" s="1920"/>
      <c r="WOU4" s="1920"/>
      <c r="WOV4" s="1920"/>
      <c r="WOW4" s="1920"/>
      <c r="WOX4" s="1920"/>
      <c r="WOY4" s="1920"/>
      <c r="WOZ4" s="1920"/>
      <c r="WPA4" s="1920"/>
      <c r="WPB4" s="1920"/>
      <c r="WPC4" s="1920"/>
      <c r="WPD4" s="1920"/>
      <c r="WPE4" s="1920"/>
      <c r="WPF4" s="1920"/>
      <c r="WPG4" s="1920"/>
      <c r="WPH4" s="1920"/>
      <c r="WPI4" s="1920"/>
      <c r="WPJ4" s="1920"/>
      <c r="WPK4" s="1920"/>
      <c r="WPL4" s="1920"/>
      <c r="WPM4" s="1920"/>
      <c r="WPN4" s="1920"/>
      <c r="WPO4" s="1920"/>
      <c r="WPP4" s="1920"/>
      <c r="WPQ4" s="1920"/>
      <c r="WPR4" s="1920"/>
      <c r="WPS4" s="1920"/>
      <c r="WPT4" s="1920"/>
      <c r="WPU4" s="1920"/>
      <c r="WPV4" s="1920"/>
      <c r="WPW4" s="1920"/>
      <c r="WPX4" s="1920"/>
      <c r="WPY4" s="1920"/>
      <c r="WPZ4" s="1920"/>
      <c r="WQA4" s="1920"/>
      <c r="WQB4" s="1920"/>
      <c r="WQC4" s="1920"/>
      <c r="WQD4" s="1920"/>
      <c r="WQE4" s="1920"/>
      <c r="WQF4" s="1920"/>
      <c r="WQG4" s="1920"/>
      <c r="WQH4" s="1920"/>
      <c r="WQI4" s="1920"/>
      <c r="WQJ4" s="1920"/>
      <c r="WQK4" s="1920"/>
      <c r="WQL4" s="1920"/>
      <c r="WQM4" s="1920"/>
      <c r="WQN4" s="1920"/>
      <c r="WQO4" s="1920"/>
      <c r="WQP4" s="1920"/>
      <c r="WQQ4" s="1920"/>
      <c r="WQR4" s="1920"/>
      <c r="WQS4" s="1920"/>
      <c r="WQT4" s="1920"/>
      <c r="WQU4" s="1920"/>
      <c r="WQV4" s="1920"/>
      <c r="WQW4" s="1920"/>
      <c r="WQX4" s="1920"/>
      <c r="WQY4" s="1920"/>
      <c r="WQZ4" s="1920"/>
      <c r="WRA4" s="1920"/>
      <c r="WRB4" s="1920"/>
      <c r="WRC4" s="1920"/>
      <c r="WRD4" s="1920"/>
      <c r="WRE4" s="1920"/>
      <c r="WRF4" s="1920"/>
      <c r="WRG4" s="1920"/>
      <c r="WRH4" s="1920"/>
      <c r="WRI4" s="1920"/>
      <c r="WRJ4" s="1920"/>
      <c r="WRK4" s="1920"/>
      <c r="WRL4" s="1920"/>
      <c r="WRM4" s="1920"/>
      <c r="WRN4" s="1920"/>
      <c r="WRO4" s="1920"/>
      <c r="WRP4" s="1920"/>
      <c r="WRQ4" s="1920"/>
      <c r="WRR4" s="1920"/>
      <c r="WRS4" s="1920"/>
      <c r="WRT4" s="1920"/>
      <c r="WRU4" s="1920"/>
      <c r="WRV4" s="1920"/>
      <c r="WRW4" s="1920"/>
      <c r="WRX4" s="1920"/>
      <c r="WRY4" s="1920"/>
      <c r="WRZ4" s="1920"/>
      <c r="WSA4" s="1920"/>
      <c r="WSB4" s="1920"/>
      <c r="WSC4" s="1920"/>
      <c r="WSD4" s="1920"/>
      <c r="WSE4" s="1920"/>
      <c r="WSF4" s="1920"/>
      <c r="WSG4" s="1920"/>
      <c r="WSH4" s="1920"/>
      <c r="WSI4" s="1920"/>
      <c r="WSJ4" s="1920"/>
      <c r="WSK4" s="1920"/>
      <c r="WSL4" s="1920"/>
      <c r="WSM4" s="1920"/>
      <c r="WSN4" s="1920"/>
      <c r="WSO4" s="1920"/>
      <c r="WSP4" s="1920"/>
      <c r="WSQ4" s="1920"/>
      <c r="WSR4" s="1920"/>
      <c r="WSS4" s="1920"/>
      <c r="WST4" s="1920"/>
      <c r="WSU4" s="1920"/>
      <c r="WSV4" s="1920"/>
      <c r="WSW4" s="1920"/>
      <c r="WSX4" s="1920"/>
      <c r="WSY4" s="1920"/>
      <c r="WSZ4" s="1920"/>
      <c r="WTA4" s="1920"/>
      <c r="WTB4" s="1920"/>
      <c r="WTC4" s="1920"/>
      <c r="WTD4" s="1920"/>
      <c r="WTE4" s="1920"/>
      <c r="WTF4" s="1920"/>
      <c r="WTG4" s="1920"/>
      <c r="WTH4" s="1920"/>
      <c r="WTI4" s="1920"/>
      <c r="WTJ4" s="1920"/>
      <c r="WTK4" s="1920"/>
      <c r="WTL4" s="1920"/>
      <c r="WTM4" s="1920"/>
      <c r="WTN4" s="1920"/>
      <c r="WTO4" s="1920"/>
      <c r="WTP4" s="1920"/>
      <c r="WTQ4" s="1920"/>
      <c r="WTR4" s="1920"/>
      <c r="WTS4" s="1920"/>
      <c r="WTT4" s="1920"/>
      <c r="WTU4" s="1920"/>
      <c r="WTV4" s="1920"/>
      <c r="WTW4" s="1920"/>
      <c r="WTX4" s="1920"/>
      <c r="WTY4" s="1920"/>
      <c r="WTZ4" s="1920"/>
      <c r="WUA4" s="1920"/>
      <c r="WUB4" s="1920"/>
      <c r="WUC4" s="1920"/>
      <c r="WUD4" s="1920"/>
      <c r="WUE4" s="1920"/>
      <c r="WUF4" s="1920"/>
      <c r="WUG4" s="1920"/>
      <c r="WUH4" s="1920"/>
      <c r="WUI4" s="1920"/>
      <c r="WUJ4" s="1920"/>
      <c r="WUK4" s="1920"/>
      <c r="WUL4" s="1920"/>
      <c r="WUM4" s="1920"/>
      <c r="WUN4" s="1920"/>
      <c r="WUO4" s="1920"/>
      <c r="WUP4" s="1920"/>
      <c r="WUQ4" s="1920"/>
      <c r="WUR4" s="1920"/>
      <c r="WUS4" s="1920"/>
      <c r="WUT4" s="1920"/>
      <c r="WUU4" s="1920"/>
      <c r="WUV4" s="1920"/>
      <c r="WUW4" s="1920"/>
      <c r="WUX4" s="1920"/>
      <c r="WUY4" s="1920"/>
      <c r="WUZ4" s="1920"/>
      <c r="WVA4" s="1920"/>
      <c r="WVB4" s="1920"/>
      <c r="WVC4" s="1920"/>
      <c r="WVD4" s="1920"/>
      <c r="WVE4" s="1920"/>
      <c r="WVF4" s="1920"/>
      <c r="WVG4" s="1920"/>
      <c r="WVH4" s="1920"/>
      <c r="WVI4" s="1920"/>
      <c r="WVJ4" s="1920"/>
      <c r="WVK4" s="1920"/>
      <c r="WVL4" s="1920"/>
      <c r="WVM4" s="1920"/>
      <c r="WVN4" s="1920"/>
      <c r="WVO4" s="1920"/>
      <c r="WVP4" s="1920"/>
      <c r="WVQ4" s="1920"/>
      <c r="WVR4" s="1920"/>
      <c r="WVS4" s="1920"/>
      <c r="WVT4" s="1920"/>
      <c r="WVU4" s="1920"/>
      <c r="WVV4" s="1920"/>
      <c r="WVW4" s="1920"/>
      <c r="WVX4" s="1920"/>
      <c r="WVY4" s="1920"/>
      <c r="WVZ4" s="1920"/>
      <c r="WWA4" s="1920"/>
      <c r="WWB4" s="1920"/>
      <c r="WWC4" s="1920"/>
      <c r="WWD4" s="1920"/>
      <c r="WWE4" s="1920"/>
      <c r="WWF4" s="1920"/>
      <c r="WWG4" s="1920"/>
      <c r="WWH4" s="1920"/>
      <c r="WWI4" s="1920"/>
      <c r="WWJ4" s="1920"/>
      <c r="WWK4" s="1920"/>
      <c r="WWL4" s="1920"/>
      <c r="WWM4" s="1920"/>
      <c r="WWN4" s="1920"/>
      <c r="WWO4" s="1920"/>
      <c r="WWP4" s="1920"/>
      <c r="WWQ4" s="1920"/>
      <c r="WWR4" s="1920"/>
      <c r="WWS4" s="1920"/>
      <c r="WWT4" s="1920"/>
      <c r="WWU4" s="1920"/>
      <c r="WWV4" s="1920"/>
      <c r="WWW4" s="1920"/>
      <c r="WWX4" s="1920"/>
      <c r="WWY4" s="1920"/>
      <c r="WWZ4" s="1920"/>
      <c r="WXA4" s="1920"/>
      <c r="WXB4" s="1920"/>
      <c r="WXC4" s="1920"/>
      <c r="WXD4" s="1920"/>
      <c r="WXE4" s="1920"/>
      <c r="WXF4" s="1920"/>
      <c r="WXG4" s="1920"/>
      <c r="WXH4" s="1920"/>
      <c r="WXI4" s="1920"/>
      <c r="WXJ4" s="1920"/>
      <c r="WXK4" s="1920"/>
      <c r="WXL4" s="1920"/>
      <c r="WXM4" s="1920"/>
      <c r="WXN4" s="1920"/>
      <c r="WXO4" s="1920"/>
      <c r="WXP4" s="1920"/>
      <c r="WXQ4" s="1920"/>
      <c r="WXR4" s="1920"/>
      <c r="WXS4" s="1920"/>
      <c r="WXT4" s="1920"/>
      <c r="WXU4" s="1920"/>
      <c r="WXV4" s="1920"/>
      <c r="WXW4" s="1920"/>
      <c r="WXX4" s="1920"/>
      <c r="WXY4" s="1920"/>
      <c r="WXZ4" s="1920"/>
      <c r="WYA4" s="1920"/>
      <c r="WYB4" s="1920"/>
      <c r="WYC4" s="1920"/>
      <c r="WYD4" s="1920"/>
      <c r="WYE4" s="1920"/>
      <c r="WYF4" s="1920"/>
      <c r="WYG4" s="1920"/>
      <c r="WYH4" s="1920"/>
      <c r="WYI4" s="1920"/>
      <c r="WYJ4" s="1920"/>
      <c r="WYK4" s="1920"/>
      <c r="WYL4" s="1920"/>
      <c r="WYM4" s="1920"/>
      <c r="WYN4" s="1920"/>
      <c r="WYO4" s="1920"/>
      <c r="WYP4" s="1920"/>
      <c r="WYQ4" s="1920"/>
      <c r="WYR4" s="1920"/>
      <c r="WYS4" s="1920"/>
      <c r="WYT4" s="1920"/>
      <c r="WYU4" s="1920"/>
      <c r="WYV4" s="1920"/>
      <c r="WYW4" s="1920"/>
      <c r="WYX4" s="1920"/>
      <c r="WYY4" s="1920"/>
      <c r="WYZ4" s="1920"/>
      <c r="WZA4" s="1920"/>
      <c r="WZB4" s="1920"/>
      <c r="WZC4" s="1920"/>
      <c r="WZD4" s="1920"/>
      <c r="WZE4" s="1920"/>
      <c r="WZF4" s="1920"/>
      <c r="WZG4" s="1920"/>
      <c r="WZH4" s="1920"/>
      <c r="WZI4" s="1920"/>
      <c r="WZJ4" s="1920"/>
      <c r="WZK4" s="1920"/>
      <c r="WZL4" s="1920"/>
      <c r="WZM4" s="1920"/>
      <c r="WZN4" s="1920"/>
      <c r="WZO4" s="1920"/>
      <c r="WZP4" s="1920"/>
      <c r="WZQ4" s="1920"/>
      <c r="WZR4" s="1920"/>
      <c r="WZS4" s="1920"/>
      <c r="WZT4" s="1920"/>
      <c r="WZU4" s="1920"/>
      <c r="WZV4" s="1920"/>
      <c r="WZW4" s="1920"/>
      <c r="WZX4" s="1920"/>
      <c r="WZY4" s="1920"/>
      <c r="WZZ4" s="1920"/>
      <c r="XAA4" s="1920"/>
      <c r="XAB4" s="1920"/>
      <c r="XAC4" s="1920"/>
      <c r="XAD4" s="1920"/>
      <c r="XAE4" s="1920"/>
      <c r="XAF4" s="1920"/>
      <c r="XAG4" s="1920"/>
      <c r="XAH4" s="1920"/>
      <c r="XAI4" s="1920"/>
      <c r="XAJ4" s="1920"/>
      <c r="XAK4" s="1920"/>
      <c r="XAL4" s="1920"/>
      <c r="XAM4" s="1920"/>
      <c r="XAN4" s="1920"/>
      <c r="XAO4" s="1920"/>
      <c r="XAP4" s="1920"/>
      <c r="XAQ4" s="1920"/>
      <c r="XAR4" s="1920"/>
      <c r="XAS4" s="1920"/>
      <c r="XAT4" s="1920"/>
      <c r="XAU4" s="1920"/>
      <c r="XAV4" s="1920"/>
      <c r="XAW4" s="1920"/>
      <c r="XAX4" s="1920"/>
      <c r="XAY4" s="1920"/>
      <c r="XAZ4" s="1920"/>
      <c r="XBA4" s="1920"/>
      <c r="XBB4" s="1920"/>
      <c r="XBC4" s="1920"/>
      <c r="XBD4" s="1920"/>
      <c r="XBE4" s="1920"/>
      <c r="XBF4" s="1920"/>
      <c r="XBG4" s="1920"/>
      <c r="XBH4" s="1920"/>
      <c r="XBI4" s="1920"/>
      <c r="XBJ4" s="1920"/>
      <c r="XBK4" s="1920"/>
      <c r="XBL4" s="1920"/>
      <c r="XBM4" s="1920"/>
      <c r="XBN4" s="1920"/>
      <c r="XBO4" s="1920"/>
      <c r="XBP4" s="1920"/>
      <c r="XBQ4" s="1920"/>
      <c r="XBR4" s="1920"/>
      <c r="XBS4" s="1920"/>
      <c r="XBT4" s="1920"/>
      <c r="XBU4" s="1920"/>
      <c r="XBV4" s="1920"/>
      <c r="XBW4" s="1920"/>
      <c r="XBX4" s="1920"/>
      <c r="XBY4" s="1920"/>
      <c r="XBZ4" s="1920"/>
      <c r="XCA4" s="1920"/>
      <c r="XCB4" s="1920"/>
      <c r="XCC4" s="1920"/>
      <c r="XCD4" s="1920"/>
      <c r="XCE4" s="1920"/>
      <c r="XCF4" s="1920"/>
      <c r="XCG4" s="1920"/>
      <c r="XCH4" s="1920"/>
      <c r="XCI4" s="1920"/>
      <c r="XCJ4" s="1920"/>
      <c r="XCK4" s="1920"/>
      <c r="XCL4" s="1920"/>
      <c r="XCM4" s="1920"/>
      <c r="XCN4" s="1920"/>
      <c r="XCO4" s="1920"/>
      <c r="XCP4" s="1920"/>
      <c r="XCQ4" s="1920"/>
      <c r="XCR4" s="1920"/>
      <c r="XCS4" s="1920"/>
      <c r="XCT4" s="1920"/>
      <c r="XCU4" s="1920"/>
      <c r="XCV4" s="1920"/>
      <c r="XCW4" s="1920"/>
      <c r="XCX4" s="1920"/>
      <c r="XCY4" s="1920"/>
      <c r="XCZ4" s="1920"/>
      <c r="XDA4" s="1920"/>
      <c r="XDB4" s="1920"/>
      <c r="XDC4" s="1920"/>
      <c r="XDD4" s="1920"/>
      <c r="XDE4" s="1920"/>
      <c r="XDF4" s="1920"/>
      <c r="XDG4" s="1920"/>
      <c r="XDH4" s="1920"/>
      <c r="XDI4" s="1920"/>
      <c r="XDJ4" s="1920"/>
      <c r="XDK4" s="1920"/>
      <c r="XDL4" s="1920"/>
      <c r="XDM4" s="1920"/>
      <c r="XDN4" s="1920"/>
      <c r="XDO4" s="1920"/>
      <c r="XDP4" s="1920"/>
      <c r="XDQ4" s="1920"/>
      <c r="XDR4" s="1920"/>
      <c r="XDS4" s="1920"/>
      <c r="XDT4" s="1920"/>
      <c r="XDU4" s="1920"/>
      <c r="XDV4" s="1920"/>
      <c r="XDW4" s="1920"/>
      <c r="XDX4" s="1920"/>
      <c r="XDY4" s="1920"/>
      <c r="XDZ4" s="1920"/>
      <c r="XEA4" s="1920"/>
      <c r="XEB4" s="1920"/>
      <c r="XEC4" s="1920"/>
      <c r="XED4" s="1920"/>
      <c r="XEE4" s="1920"/>
      <c r="XEF4" s="1920"/>
      <c r="XEG4" s="1920"/>
      <c r="XEH4" s="1920"/>
      <c r="XEI4" s="1920"/>
      <c r="XEJ4" s="1920"/>
      <c r="XEK4" s="1920"/>
      <c r="XEL4" s="1920"/>
      <c r="XEM4" s="1920"/>
      <c r="XEN4" s="1920"/>
      <c r="XEO4" s="1920"/>
      <c r="XEP4" s="1920"/>
      <c r="XEQ4" s="1920"/>
      <c r="XER4" s="1920"/>
      <c r="XES4" s="1920"/>
      <c r="XET4" s="1920"/>
      <c r="XEU4" s="1920"/>
      <c r="XEV4" s="1920"/>
      <c r="XEW4" s="1920"/>
      <c r="XEX4" s="1920"/>
      <c r="XEY4" s="1920"/>
      <c r="XEZ4" s="1920"/>
      <c r="XFA4" s="1920"/>
      <c r="XFB4" s="1920"/>
      <c r="XFC4" s="1920"/>
      <c r="XFD4" s="1920"/>
    </row>
    <row r="5" spans="1:16384" s="1916" customFormat="1" ht="19.5">
      <c r="A5" s="1363" t="s">
        <v>2476</v>
      </c>
      <c r="B5" s="1915"/>
      <c r="C5" s="1915"/>
      <c r="D5" s="1915"/>
      <c r="E5" s="1915"/>
      <c r="F5" s="1915"/>
      <c r="I5" s="1920"/>
      <c r="J5" s="1920"/>
      <c r="K5" s="1920"/>
      <c r="L5" s="1920"/>
      <c r="M5" s="1920"/>
      <c r="N5" s="1920"/>
      <c r="O5" s="1920"/>
      <c r="P5" s="1920"/>
      <c r="Q5" s="1920"/>
      <c r="R5" s="1920"/>
      <c r="S5" s="1920"/>
      <c r="T5" s="1920"/>
      <c r="U5" s="1920"/>
      <c r="V5" s="1920"/>
      <c r="W5" s="1920"/>
      <c r="X5" s="1920"/>
      <c r="Y5" s="1920"/>
      <c r="Z5" s="1920"/>
      <c r="AA5" s="1920"/>
      <c r="AB5" s="1920"/>
      <c r="AC5" s="1920"/>
      <c r="AD5" s="1920"/>
      <c r="AE5" s="1920"/>
      <c r="AF5" s="1920"/>
      <c r="AG5" s="1920"/>
      <c r="AH5" s="1920"/>
      <c r="AI5" s="1920"/>
      <c r="AJ5" s="1920"/>
      <c r="AK5" s="1920"/>
      <c r="AL5" s="1920"/>
      <c r="AM5" s="1920"/>
      <c r="AN5" s="1920"/>
      <c r="AO5" s="1920"/>
      <c r="AP5" s="1920"/>
      <c r="AQ5" s="1920"/>
      <c r="AR5" s="1920"/>
      <c r="AS5" s="1920"/>
      <c r="AT5" s="1920"/>
      <c r="AU5" s="1920"/>
      <c r="AV5" s="1920"/>
      <c r="AW5" s="1920"/>
      <c r="AX5" s="1920"/>
      <c r="AY5" s="1920"/>
      <c r="AZ5" s="1920"/>
      <c r="BA5" s="1920"/>
      <c r="BB5" s="1920"/>
      <c r="BC5" s="1920"/>
      <c r="BD5" s="1920"/>
      <c r="BE5" s="1920"/>
      <c r="BF5" s="1920"/>
      <c r="BG5" s="1920"/>
      <c r="BH5" s="1920"/>
      <c r="BI5" s="1920"/>
      <c r="BJ5" s="1920"/>
      <c r="BK5" s="1920"/>
      <c r="BL5" s="1920"/>
      <c r="BM5" s="1920"/>
      <c r="BN5" s="1920"/>
      <c r="BO5" s="1920"/>
      <c r="BP5" s="1920"/>
      <c r="BQ5" s="1920"/>
      <c r="BR5" s="1920"/>
      <c r="BS5" s="1920"/>
      <c r="BT5" s="1920"/>
      <c r="BU5" s="1920"/>
      <c r="BV5" s="1920"/>
      <c r="BW5" s="1920"/>
      <c r="BX5" s="1920"/>
      <c r="BY5" s="1920"/>
      <c r="BZ5" s="1920"/>
      <c r="CA5" s="1920"/>
      <c r="CB5" s="1920"/>
      <c r="CC5" s="1920"/>
      <c r="CD5" s="1920"/>
      <c r="CE5" s="1920"/>
      <c r="CF5" s="1920"/>
      <c r="CG5" s="1920"/>
      <c r="CH5" s="1920"/>
      <c r="CI5" s="1920"/>
      <c r="CJ5" s="1920"/>
      <c r="CK5" s="1920"/>
      <c r="CL5" s="1920"/>
      <c r="CM5" s="1920"/>
      <c r="CN5" s="1920"/>
      <c r="CO5" s="1920"/>
      <c r="CP5" s="1920"/>
      <c r="CQ5" s="1920"/>
      <c r="CR5" s="1920"/>
      <c r="CS5" s="1920"/>
      <c r="CT5" s="1920"/>
      <c r="CU5" s="1920"/>
      <c r="CV5" s="1920"/>
      <c r="CW5" s="1920"/>
      <c r="CX5" s="1920"/>
      <c r="CY5" s="1920"/>
      <c r="CZ5" s="1920"/>
      <c r="DA5" s="1920"/>
      <c r="DB5" s="1920"/>
      <c r="DC5" s="1920"/>
      <c r="DD5" s="1920"/>
      <c r="DE5" s="1920"/>
      <c r="DF5" s="1920"/>
      <c r="DG5" s="1920"/>
      <c r="DH5" s="1920"/>
      <c r="DI5" s="1920"/>
      <c r="DJ5" s="1920"/>
      <c r="DK5" s="1920"/>
      <c r="DL5" s="1920"/>
      <c r="DM5" s="1920"/>
      <c r="DN5" s="1920"/>
      <c r="DO5" s="1920"/>
      <c r="DP5" s="1920"/>
      <c r="DQ5" s="1920"/>
      <c r="DR5" s="1920"/>
      <c r="DS5" s="1920"/>
      <c r="DT5" s="1920"/>
      <c r="DU5" s="1920"/>
      <c r="DV5" s="1920"/>
      <c r="DW5" s="1920"/>
      <c r="DX5" s="1920"/>
      <c r="DY5" s="1920"/>
      <c r="DZ5" s="1920"/>
      <c r="EA5" s="1920"/>
      <c r="EB5" s="1920"/>
      <c r="EC5" s="1920"/>
      <c r="ED5" s="1920"/>
      <c r="EE5" s="1920"/>
      <c r="EF5" s="1920"/>
      <c r="EG5" s="1920"/>
      <c r="EH5" s="1920"/>
      <c r="EI5" s="1920"/>
      <c r="EJ5" s="1920"/>
      <c r="EK5" s="1920"/>
      <c r="EL5" s="1920"/>
      <c r="EM5" s="1920"/>
      <c r="EN5" s="1920"/>
      <c r="EO5" s="1920"/>
      <c r="EP5" s="1920"/>
      <c r="EQ5" s="1920"/>
      <c r="ER5" s="1920"/>
      <c r="ES5" s="1920"/>
      <c r="ET5" s="1920"/>
      <c r="EU5" s="1920"/>
      <c r="EV5" s="1920"/>
      <c r="EW5" s="1920"/>
      <c r="EX5" s="1920"/>
      <c r="EY5" s="1920"/>
      <c r="EZ5" s="1920"/>
      <c r="FA5" s="1920"/>
      <c r="FB5" s="1920"/>
      <c r="FC5" s="1920"/>
      <c r="FD5" s="1920"/>
      <c r="FE5" s="1920"/>
      <c r="FF5" s="1920"/>
      <c r="FG5" s="1920"/>
      <c r="FH5" s="1920"/>
      <c r="FI5" s="1920"/>
      <c r="FJ5" s="1920"/>
      <c r="FK5" s="1920"/>
      <c r="FL5" s="1920"/>
      <c r="FM5" s="1920"/>
      <c r="FN5" s="1920"/>
      <c r="FO5" s="1920"/>
      <c r="FP5" s="1920"/>
      <c r="FQ5" s="1920"/>
      <c r="FR5" s="1920"/>
      <c r="FS5" s="1920"/>
      <c r="FT5" s="1920"/>
      <c r="FU5" s="1920"/>
      <c r="FV5" s="1920"/>
      <c r="FW5" s="1920"/>
      <c r="FX5" s="1920"/>
      <c r="FY5" s="1920"/>
      <c r="FZ5" s="1920"/>
      <c r="GA5" s="1920"/>
      <c r="GB5" s="1920"/>
      <c r="GC5" s="1920"/>
      <c r="GD5" s="1920"/>
      <c r="GE5" s="1920"/>
      <c r="GF5" s="1920"/>
      <c r="GG5" s="1920"/>
      <c r="GH5" s="1920"/>
      <c r="GI5" s="1920"/>
      <c r="GJ5" s="1920"/>
      <c r="GK5" s="1920"/>
      <c r="GL5" s="1920"/>
      <c r="GM5" s="1920"/>
      <c r="GN5" s="1920"/>
      <c r="GO5" s="1920"/>
      <c r="GP5" s="1920"/>
      <c r="GQ5" s="1920"/>
      <c r="GR5" s="1920"/>
      <c r="GS5" s="1920"/>
      <c r="GT5" s="1920"/>
      <c r="GU5" s="1920"/>
      <c r="GV5" s="1920"/>
      <c r="GW5" s="1920"/>
      <c r="GX5" s="1920"/>
      <c r="GY5" s="1920"/>
      <c r="GZ5" s="1920"/>
      <c r="HA5" s="1920"/>
      <c r="HB5" s="1920"/>
      <c r="HC5" s="1920"/>
      <c r="HD5" s="1920"/>
      <c r="HE5" s="1920"/>
      <c r="HF5" s="1920"/>
      <c r="HG5" s="1920"/>
      <c r="HH5" s="1920"/>
      <c r="HI5" s="1920"/>
      <c r="HJ5" s="1920"/>
      <c r="HK5" s="1920"/>
      <c r="HL5" s="1920"/>
      <c r="HM5" s="1920"/>
      <c r="HN5" s="1920"/>
      <c r="HO5" s="1920"/>
      <c r="HP5" s="1920"/>
      <c r="HQ5" s="1920"/>
      <c r="HR5" s="1920"/>
      <c r="HS5" s="1920"/>
      <c r="HT5" s="1920"/>
      <c r="HU5" s="1920"/>
      <c r="HV5" s="1920"/>
      <c r="HW5" s="1920"/>
      <c r="HX5" s="1920"/>
      <c r="HY5" s="1920"/>
      <c r="HZ5" s="1920"/>
      <c r="IA5" s="1920"/>
      <c r="IB5" s="1920"/>
      <c r="IC5" s="1920"/>
      <c r="ID5" s="1920"/>
      <c r="IE5" s="1920"/>
      <c r="IF5" s="1920"/>
      <c r="IG5" s="1920"/>
      <c r="IH5" s="1920"/>
      <c r="II5" s="1920"/>
      <c r="IJ5" s="1920"/>
      <c r="IK5" s="1920"/>
      <c r="IL5" s="1920"/>
      <c r="IM5" s="1920"/>
      <c r="IN5" s="1920"/>
      <c r="IO5" s="1920"/>
      <c r="IP5" s="1920"/>
      <c r="IQ5" s="1920"/>
      <c r="IR5" s="1920"/>
      <c r="IS5" s="1920"/>
      <c r="IT5" s="1920"/>
      <c r="IU5" s="1920"/>
      <c r="IV5" s="1920"/>
      <c r="IW5" s="1920"/>
      <c r="IX5" s="1920"/>
      <c r="IY5" s="1920"/>
      <c r="IZ5" s="1920"/>
      <c r="JA5" s="1920"/>
      <c r="JB5" s="1920"/>
      <c r="JC5" s="1920"/>
      <c r="JD5" s="1920"/>
      <c r="JE5" s="1920"/>
      <c r="JF5" s="1920"/>
      <c r="JG5" s="1920"/>
      <c r="JH5" s="1920"/>
      <c r="JI5" s="1920"/>
      <c r="JJ5" s="1920"/>
      <c r="JK5" s="1920"/>
      <c r="JL5" s="1920"/>
      <c r="JM5" s="1920"/>
      <c r="JN5" s="1920"/>
      <c r="JO5" s="1920"/>
      <c r="JP5" s="1920"/>
      <c r="JQ5" s="1920"/>
      <c r="JR5" s="1920"/>
      <c r="JS5" s="1920"/>
      <c r="JT5" s="1920"/>
      <c r="JU5" s="1920"/>
      <c r="JV5" s="1920"/>
      <c r="JW5" s="1920"/>
      <c r="JX5" s="1920"/>
      <c r="JY5" s="1920"/>
      <c r="JZ5" s="1920"/>
      <c r="KA5" s="1920"/>
      <c r="KB5" s="1920"/>
      <c r="KC5" s="1920"/>
      <c r="KD5" s="1920"/>
      <c r="KE5" s="1920"/>
      <c r="KF5" s="1920"/>
      <c r="KG5" s="1920"/>
      <c r="KH5" s="1920"/>
      <c r="KI5" s="1920"/>
      <c r="KJ5" s="1920"/>
      <c r="KK5" s="1920"/>
      <c r="KL5" s="1920"/>
      <c r="KM5" s="1920"/>
      <c r="KN5" s="1920"/>
      <c r="KO5" s="1920"/>
      <c r="KP5" s="1920"/>
      <c r="KQ5" s="1920"/>
      <c r="KR5" s="1920"/>
      <c r="KS5" s="1920"/>
      <c r="KT5" s="1920"/>
      <c r="KU5" s="1920"/>
      <c r="KV5" s="1920"/>
      <c r="KW5" s="1920"/>
      <c r="KX5" s="1920"/>
      <c r="KY5" s="1920"/>
      <c r="KZ5" s="1920"/>
      <c r="LA5" s="1920"/>
      <c r="LB5" s="1920"/>
      <c r="LC5" s="1920"/>
      <c r="LD5" s="1920"/>
      <c r="LE5" s="1920"/>
      <c r="LF5" s="1920"/>
      <c r="LG5" s="1920"/>
      <c r="LH5" s="1920"/>
      <c r="LI5" s="1920"/>
      <c r="LJ5" s="1920"/>
      <c r="LK5" s="1920"/>
      <c r="LL5" s="1920"/>
      <c r="LM5" s="1920"/>
      <c r="LN5" s="1920"/>
      <c r="LO5" s="1920"/>
      <c r="LP5" s="1920"/>
      <c r="LQ5" s="1920"/>
      <c r="LR5" s="1920"/>
      <c r="LS5" s="1920"/>
      <c r="LT5" s="1920"/>
      <c r="LU5" s="1920"/>
      <c r="LV5" s="1920"/>
      <c r="LW5" s="1920"/>
      <c r="LX5" s="1920"/>
      <c r="LY5" s="1920"/>
      <c r="LZ5" s="1920"/>
      <c r="MA5" s="1920"/>
      <c r="MB5" s="1920"/>
      <c r="MC5" s="1920"/>
      <c r="MD5" s="1920"/>
      <c r="ME5" s="1920"/>
      <c r="MF5" s="1920"/>
      <c r="MG5" s="1920"/>
      <c r="MH5" s="1920"/>
      <c r="MI5" s="1920"/>
      <c r="MJ5" s="1920"/>
      <c r="MK5" s="1920"/>
      <c r="ML5" s="1920"/>
      <c r="MM5" s="1920"/>
      <c r="MN5" s="1920"/>
      <c r="MO5" s="1920"/>
      <c r="MP5" s="1920"/>
      <c r="MQ5" s="1920"/>
      <c r="MR5" s="1920"/>
      <c r="MS5" s="1920"/>
      <c r="MT5" s="1920"/>
      <c r="MU5" s="1920"/>
      <c r="MV5" s="1920"/>
      <c r="MW5" s="1920"/>
      <c r="MX5" s="1920"/>
      <c r="MY5" s="1920"/>
      <c r="MZ5" s="1920"/>
      <c r="NA5" s="1920"/>
      <c r="NB5" s="1920"/>
      <c r="NC5" s="1920"/>
      <c r="ND5" s="1920"/>
      <c r="NE5" s="1920"/>
      <c r="NF5" s="1920"/>
      <c r="NG5" s="1920"/>
      <c r="NH5" s="1920"/>
      <c r="NI5" s="1920"/>
      <c r="NJ5" s="1920"/>
      <c r="NK5" s="1920"/>
      <c r="NL5" s="1920"/>
      <c r="NM5" s="1920"/>
      <c r="NN5" s="1920"/>
      <c r="NO5" s="1920"/>
      <c r="NP5" s="1920"/>
      <c r="NQ5" s="1920"/>
      <c r="NR5" s="1920"/>
      <c r="NS5" s="1920"/>
      <c r="NT5" s="1920"/>
      <c r="NU5" s="1920"/>
      <c r="NV5" s="1920"/>
      <c r="NW5" s="1920"/>
      <c r="NX5" s="1920"/>
      <c r="NY5" s="1920"/>
      <c r="NZ5" s="1920"/>
      <c r="OA5" s="1920"/>
      <c r="OB5" s="1920"/>
      <c r="OC5" s="1920"/>
      <c r="OD5" s="1920"/>
      <c r="OE5" s="1920"/>
      <c r="OF5" s="1920"/>
      <c r="OG5" s="1920"/>
      <c r="OH5" s="1920"/>
      <c r="OI5" s="1920"/>
      <c r="OJ5" s="1920"/>
      <c r="OK5" s="1920"/>
      <c r="OL5" s="1920"/>
      <c r="OM5" s="1920"/>
      <c r="ON5" s="1920"/>
      <c r="OO5" s="1920"/>
      <c r="OP5" s="1920"/>
      <c r="OQ5" s="1920"/>
      <c r="OR5" s="1920"/>
      <c r="OS5" s="1920"/>
      <c r="OT5" s="1920"/>
      <c r="OU5" s="1920"/>
      <c r="OV5" s="1920"/>
      <c r="OW5" s="1920"/>
      <c r="OX5" s="1920"/>
      <c r="OY5" s="1920"/>
      <c r="OZ5" s="1920"/>
      <c r="PA5" s="1920"/>
      <c r="PB5" s="1920"/>
      <c r="PC5" s="1920"/>
      <c r="PD5" s="1920"/>
      <c r="PE5" s="1920"/>
      <c r="PF5" s="1920"/>
      <c r="PG5" s="1920"/>
      <c r="PH5" s="1920"/>
      <c r="PI5" s="1920"/>
      <c r="PJ5" s="1920"/>
      <c r="PK5" s="1920"/>
      <c r="PL5" s="1920"/>
      <c r="PM5" s="1920"/>
      <c r="PN5" s="1920"/>
      <c r="PO5" s="1920"/>
      <c r="PP5" s="1920"/>
      <c r="PQ5" s="1920"/>
      <c r="PR5" s="1920"/>
      <c r="PS5" s="1920"/>
      <c r="PT5" s="1920"/>
      <c r="PU5" s="1920"/>
      <c r="PV5" s="1920"/>
      <c r="PW5" s="1920"/>
      <c r="PX5" s="1920"/>
      <c r="PY5" s="1920"/>
      <c r="PZ5" s="1920"/>
      <c r="QA5" s="1920"/>
      <c r="QB5" s="1920"/>
      <c r="QC5" s="1920"/>
      <c r="QD5" s="1920"/>
      <c r="QE5" s="1920"/>
      <c r="QF5" s="1920"/>
      <c r="QG5" s="1920"/>
      <c r="QH5" s="1920"/>
      <c r="QI5" s="1920"/>
      <c r="QJ5" s="1920"/>
      <c r="QK5" s="1920"/>
      <c r="QL5" s="1920"/>
      <c r="QM5" s="1920"/>
      <c r="QN5" s="1920"/>
      <c r="QO5" s="1920"/>
      <c r="QP5" s="1920"/>
      <c r="QQ5" s="1920"/>
      <c r="QR5" s="1920"/>
      <c r="QS5" s="1920"/>
      <c r="QT5" s="1920"/>
      <c r="QU5" s="1920"/>
      <c r="QV5" s="1920"/>
      <c r="QW5" s="1920"/>
      <c r="QX5" s="1920"/>
      <c r="QY5" s="1920"/>
      <c r="QZ5" s="1920"/>
      <c r="RA5" s="1920"/>
      <c r="RB5" s="1920"/>
      <c r="RC5" s="1920"/>
      <c r="RD5" s="1920"/>
      <c r="RE5" s="1920"/>
      <c r="RF5" s="1920"/>
      <c r="RG5" s="1920"/>
      <c r="RH5" s="1920"/>
      <c r="RI5" s="1920"/>
      <c r="RJ5" s="1920"/>
      <c r="RK5" s="1920"/>
      <c r="RL5" s="1920"/>
      <c r="RM5" s="1920"/>
      <c r="RN5" s="1920"/>
      <c r="RO5" s="1920"/>
      <c r="RP5" s="1920"/>
      <c r="RQ5" s="1920"/>
      <c r="RR5" s="1920"/>
      <c r="RS5" s="1920"/>
      <c r="RT5" s="1920"/>
      <c r="RU5" s="1920"/>
      <c r="RV5" s="1920"/>
      <c r="RW5" s="1920"/>
      <c r="RX5" s="1920"/>
      <c r="RY5" s="1920"/>
      <c r="RZ5" s="1920"/>
      <c r="SA5" s="1920"/>
      <c r="SB5" s="1920"/>
      <c r="SC5" s="1920"/>
      <c r="SD5" s="1920"/>
      <c r="SE5" s="1920"/>
      <c r="SF5" s="1920"/>
      <c r="SG5" s="1920"/>
      <c r="SH5" s="1920"/>
      <c r="SI5" s="1920"/>
      <c r="SJ5" s="1920"/>
      <c r="SK5" s="1920"/>
      <c r="SL5" s="1920"/>
      <c r="SM5" s="1920"/>
      <c r="SN5" s="1920"/>
      <c r="SO5" s="1920"/>
      <c r="SP5" s="1920"/>
      <c r="SQ5" s="1920"/>
      <c r="SR5" s="1920"/>
      <c r="SS5" s="1920"/>
      <c r="ST5" s="1920"/>
      <c r="SU5" s="1920"/>
      <c r="SV5" s="1920"/>
      <c r="SW5" s="1920"/>
      <c r="SX5" s="1920"/>
      <c r="SY5" s="1920"/>
      <c r="SZ5" s="1920"/>
      <c r="TA5" s="1920"/>
      <c r="TB5" s="1920"/>
      <c r="TC5" s="1920"/>
      <c r="TD5" s="1920"/>
      <c r="TE5" s="1920"/>
      <c r="TF5" s="1920"/>
      <c r="TG5" s="1920"/>
      <c r="TH5" s="1920"/>
      <c r="TI5" s="1920"/>
      <c r="TJ5" s="1920"/>
      <c r="TK5" s="1920"/>
      <c r="TL5" s="1920"/>
      <c r="TM5" s="1920"/>
      <c r="TN5" s="1920"/>
      <c r="TO5" s="1920"/>
      <c r="TP5" s="1920"/>
      <c r="TQ5" s="1920"/>
      <c r="TR5" s="1920"/>
      <c r="TS5" s="1920"/>
      <c r="TT5" s="1920"/>
      <c r="TU5" s="1920"/>
      <c r="TV5" s="1920"/>
      <c r="TW5" s="1920"/>
      <c r="TX5" s="1920"/>
      <c r="TY5" s="1920"/>
      <c r="TZ5" s="1920"/>
      <c r="UA5" s="1920"/>
      <c r="UB5" s="1920"/>
      <c r="UC5" s="1920"/>
      <c r="UD5" s="1920"/>
      <c r="UE5" s="1920"/>
      <c r="UF5" s="1920"/>
      <c r="UG5" s="1920"/>
      <c r="UH5" s="1920"/>
      <c r="UI5" s="1920"/>
      <c r="UJ5" s="1920"/>
      <c r="UK5" s="1920"/>
      <c r="UL5" s="1920"/>
      <c r="UM5" s="1920"/>
      <c r="UN5" s="1920"/>
      <c r="UO5" s="1920"/>
      <c r="UP5" s="1920"/>
      <c r="UQ5" s="1920"/>
      <c r="UR5" s="1920"/>
      <c r="US5" s="1920"/>
      <c r="UT5" s="1920"/>
      <c r="UU5" s="1920"/>
      <c r="UV5" s="1920"/>
      <c r="UW5" s="1920"/>
      <c r="UX5" s="1920"/>
      <c r="UY5" s="1920"/>
      <c r="UZ5" s="1920"/>
      <c r="VA5" s="1920"/>
      <c r="VB5" s="1920"/>
      <c r="VC5" s="1920"/>
      <c r="VD5" s="1920"/>
      <c r="VE5" s="1920"/>
      <c r="VF5" s="1920"/>
      <c r="VG5" s="1920"/>
      <c r="VH5" s="1920"/>
      <c r="VI5" s="1920"/>
      <c r="VJ5" s="1920"/>
      <c r="VK5" s="1920"/>
      <c r="VL5" s="1920"/>
      <c r="VM5" s="1920"/>
      <c r="VN5" s="1920"/>
      <c r="VO5" s="1920"/>
      <c r="VP5" s="1920"/>
      <c r="VQ5" s="1920"/>
      <c r="VR5" s="1920"/>
      <c r="VS5" s="1920"/>
      <c r="VT5" s="1920"/>
      <c r="VU5" s="1920"/>
      <c r="VV5" s="1920"/>
      <c r="VW5" s="1920"/>
      <c r="VX5" s="1920"/>
      <c r="VY5" s="1920"/>
      <c r="VZ5" s="1920"/>
      <c r="WA5" s="1920"/>
      <c r="WB5" s="1920"/>
      <c r="WC5" s="1920"/>
      <c r="WD5" s="1920"/>
      <c r="WE5" s="1920"/>
      <c r="WF5" s="1920"/>
      <c r="WG5" s="1920"/>
      <c r="WH5" s="1920"/>
      <c r="WI5" s="1920"/>
      <c r="WJ5" s="1920"/>
      <c r="WK5" s="1920"/>
      <c r="WL5" s="1920"/>
      <c r="WM5" s="1920"/>
      <c r="WN5" s="1920"/>
      <c r="WO5" s="1920"/>
      <c r="WP5" s="1920"/>
      <c r="WQ5" s="1920"/>
      <c r="WR5" s="1920"/>
      <c r="WS5" s="1920"/>
      <c r="WT5" s="1920"/>
      <c r="WU5" s="1920"/>
      <c r="WV5" s="1920"/>
      <c r="WW5" s="1920"/>
      <c r="WX5" s="1920"/>
      <c r="WY5" s="1920"/>
      <c r="WZ5" s="1920"/>
      <c r="XA5" s="1920"/>
      <c r="XB5" s="1920"/>
      <c r="XC5" s="1920"/>
      <c r="XD5" s="1920"/>
      <c r="XE5" s="1920"/>
      <c r="XF5" s="1920"/>
      <c r="XG5" s="1920"/>
      <c r="XH5" s="1920"/>
      <c r="XI5" s="1920"/>
      <c r="XJ5" s="1920"/>
      <c r="XK5" s="1920"/>
      <c r="XL5" s="1920"/>
      <c r="XM5" s="1920"/>
      <c r="XN5" s="1920"/>
      <c r="XO5" s="1920"/>
      <c r="XP5" s="1920"/>
      <c r="XQ5" s="1920"/>
      <c r="XR5" s="1920"/>
      <c r="XS5" s="1920"/>
      <c r="XT5" s="1920"/>
      <c r="XU5" s="1920"/>
      <c r="XV5" s="1920"/>
      <c r="XW5" s="1920"/>
      <c r="XX5" s="1920"/>
      <c r="XY5" s="1920"/>
      <c r="XZ5" s="1920"/>
      <c r="YA5" s="1920"/>
      <c r="YB5" s="1920"/>
      <c r="YC5" s="1920"/>
      <c r="YD5" s="1920"/>
      <c r="YE5" s="1920"/>
      <c r="YF5" s="1920"/>
      <c r="YG5" s="1920"/>
      <c r="YH5" s="1920"/>
      <c r="YI5" s="1920"/>
      <c r="YJ5" s="1920"/>
      <c r="YK5" s="1920"/>
      <c r="YL5" s="1920"/>
      <c r="YM5" s="1920"/>
      <c r="YN5" s="1920"/>
      <c r="YO5" s="1920"/>
      <c r="YP5" s="1920"/>
      <c r="YQ5" s="1920"/>
      <c r="YR5" s="1920"/>
      <c r="YS5" s="1920"/>
      <c r="YT5" s="1920"/>
      <c r="YU5" s="1920"/>
      <c r="YV5" s="1920"/>
      <c r="YW5" s="1920"/>
      <c r="YX5" s="1920"/>
      <c r="YY5" s="1920"/>
      <c r="YZ5" s="1920"/>
      <c r="ZA5" s="1920"/>
      <c r="ZB5" s="1920"/>
      <c r="ZC5" s="1920"/>
      <c r="ZD5" s="1920"/>
      <c r="ZE5" s="1920"/>
      <c r="ZF5" s="1920"/>
      <c r="ZG5" s="1920"/>
      <c r="ZH5" s="1920"/>
      <c r="ZI5" s="1920"/>
      <c r="ZJ5" s="1920"/>
      <c r="ZK5" s="1920"/>
      <c r="ZL5" s="1920"/>
      <c r="ZM5" s="1920"/>
      <c r="ZN5" s="1920"/>
      <c r="ZO5" s="1920"/>
      <c r="ZP5" s="1920"/>
      <c r="ZQ5" s="1920"/>
      <c r="ZR5" s="1920"/>
      <c r="ZS5" s="1920"/>
      <c r="ZT5" s="1920"/>
      <c r="ZU5" s="1920"/>
      <c r="ZV5" s="1920"/>
      <c r="ZW5" s="1920"/>
      <c r="ZX5" s="1920"/>
      <c r="ZY5" s="1920"/>
      <c r="ZZ5" s="1920"/>
      <c r="AAA5" s="1920"/>
      <c r="AAB5" s="1920"/>
      <c r="AAC5" s="1920"/>
      <c r="AAD5" s="1920"/>
      <c r="AAE5" s="1920"/>
      <c r="AAF5" s="1920"/>
      <c r="AAG5" s="1920"/>
      <c r="AAH5" s="1920"/>
      <c r="AAI5" s="1920"/>
      <c r="AAJ5" s="1920"/>
      <c r="AAK5" s="1920"/>
      <c r="AAL5" s="1920"/>
      <c r="AAM5" s="1920"/>
      <c r="AAN5" s="1920"/>
      <c r="AAO5" s="1920"/>
      <c r="AAP5" s="1920"/>
      <c r="AAQ5" s="1920"/>
      <c r="AAR5" s="1920"/>
      <c r="AAS5" s="1920"/>
      <c r="AAT5" s="1920"/>
      <c r="AAU5" s="1920"/>
      <c r="AAV5" s="1920"/>
      <c r="AAW5" s="1920"/>
      <c r="AAX5" s="1920"/>
      <c r="AAY5" s="1920"/>
      <c r="AAZ5" s="1920"/>
      <c r="ABA5" s="1920"/>
      <c r="ABB5" s="1920"/>
      <c r="ABC5" s="1920"/>
      <c r="ABD5" s="1920"/>
      <c r="ABE5" s="1920"/>
      <c r="ABF5" s="1920"/>
      <c r="ABG5" s="1920"/>
      <c r="ABH5" s="1920"/>
      <c r="ABI5" s="1920"/>
      <c r="ABJ5" s="1920"/>
      <c r="ABK5" s="1920"/>
      <c r="ABL5" s="1920"/>
      <c r="ABM5" s="1920"/>
      <c r="ABN5" s="1920"/>
      <c r="ABO5" s="1920"/>
      <c r="ABP5" s="1920"/>
      <c r="ABQ5" s="1920"/>
      <c r="ABR5" s="1920"/>
      <c r="ABS5" s="1920"/>
      <c r="ABT5" s="1920"/>
      <c r="ABU5" s="1920"/>
      <c r="ABV5" s="1920"/>
      <c r="ABW5" s="1920"/>
      <c r="ABX5" s="1920"/>
      <c r="ABY5" s="1920"/>
      <c r="ABZ5" s="1920"/>
      <c r="ACA5" s="1920"/>
      <c r="ACB5" s="1920"/>
      <c r="ACC5" s="1920"/>
      <c r="ACD5" s="1920"/>
      <c r="ACE5" s="1920"/>
      <c r="ACF5" s="1920"/>
      <c r="ACG5" s="1920"/>
      <c r="ACH5" s="1920"/>
      <c r="ACI5" s="1920"/>
      <c r="ACJ5" s="1920"/>
      <c r="ACK5" s="1920"/>
      <c r="ACL5" s="1920"/>
      <c r="ACM5" s="1920"/>
      <c r="ACN5" s="1920"/>
      <c r="ACO5" s="1920"/>
      <c r="ACP5" s="1920"/>
      <c r="ACQ5" s="1920"/>
      <c r="ACR5" s="1920"/>
      <c r="ACS5" s="1920"/>
      <c r="ACT5" s="1920"/>
      <c r="ACU5" s="1920"/>
      <c r="ACV5" s="1920"/>
      <c r="ACW5" s="1920"/>
      <c r="ACX5" s="1920"/>
      <c r="ACY5" s="1920"/>
      <c r="ACZ5" s="1920"/>
      <c r="ADA5" s="1920"/>
      <c r="ADB5" s="1920"/>
      <c r="ADC5" s="1920"/>
      <c r="ADD5" s="1920"/>
      <c r="ADE5" s="1920"/>
      <c r="ADF5" s="1920"/>
      <c r="ADG5" s="1920"/>
      <c r="ADH5" s="1920"/>
      <c r="ADI5" s="1920"/>
      <c r="ADJ5" s="1920"/>
      <c r="ADK5" s="1920"/>
      <c r="ADL5" s="1920"/>
      <c r="ADM5" s="1920"/>
      <c r="ADN5" s="1920"/>
      <c r="ADO5" s="1920"/>
      <c r="ADP5" s="1920"/>
      <c r="ADQ5" s="1920"/>
      <c r="ADR5" s="1920"/>
      <c r="ADS5" s="1920"/>
      <c r="ADT5" s="1920"/>
      <c r="ADU5" s="1920"/>
      <c r="ADV5" s="1920"/>
      <c r="ADW5" s="1920"/>
      <c r="ADX5" s="1920"/>
      <c r="ADY5" s="1920"/>
      <c r="ADZ5" s="1920"/>
      <c r="AEA5" s="1920"/>
      <c r="AEB5" s="1920"/>
      <c r="AEC5" s="1920"/>
      <c r="AED5" s="1920"/>
      <c r="AEE5" s="1920"/>
      <c r="AEF5" s="1920"/>
      <c r="AEG5" s="1920"/>
      <c r="AEH5" s="1920"/>
      <c r="AEI5" s="1920"/>
      <c r="AEJ5" s="1920"/>
      <c r="AEK5" s="1920"/>
      <c r="AEL5" s="1920"/>
      <c r="AEM5" s="1920"/>
      <c r="AEN5" s="1920"/>
      <c r="AEO5" s="1920"/>
      <c r="AEP5" s="1920"/>
      <c r="AEQ5" s="1920"/>
      <c r="AER5" s="1920"/>
      <c r="AES5" s="1920"/>
      <c r="AET5" s="1920"/>
      <c r="AEU5" s="1920"/>
      <c r="AEV5" s="1920"/>
      <c r="AEW5" s="1920"/>
      <c r="AEX5" s="1920"/>
      <c r="AEY5" s="1920"/>
      <c r="AEZ5" s="1920"/>
      <c r="AFA5" s="1920"/>
      <c r="AFB5" s="1920"/>
      <c r="AFC5" s="1920"/>
      <c r="AFD5" s="1920"/>
      <c r="AFE5" s="1920"/>
      <c r="AFF5" s="1920"/>
      <c r="AFG5" s="1920"/>
      <c r="AFH5" s="1920"/>
      <c r="AFI5" s="1920"/>
      <c r="AFJ5" s="1920"/>
      <c r="AFK5" s="1920"/>
      <c r="AFL5" s="1920"/>
      <c r="AFM5" s="1920"/>
      <c r="AFN5" s="1920"/>
      <c r="AFO5" s="1920"/>
      <c r="AFP5" s="1920"/>
      <c r="AFQ5" s="1920"/>
      <c r="AFR5" s="1920"/>
      <c r="AFS5" s="1920"/>
      <c r="AFT5" s="1920"/>
      <c r="AFU5" s="1920"/>
      <c r="AFV5" s="1920"/>
      <c r="AFW5" s="1920"/>
      <c r="AFX5" s="1920"/>
      <c r="AFY5" s="1920"/>
      <c r="AFZ5" s="1920"/>
      <c r="AGA5" s="1920"/>
      <c r="AGB5" s="1920"/>
      <c r="AGC5" s="1920"/>
      <c r="AGD5" s="1920"/>
      <c r="AGE5" s="1920"/>
      <c r="AGF5" s="1920"/>
      <c r="AGG5" s="1920"/>
      <c r="AGH5" s="1920"/>
      <c r="AGI5" s="1920"/>
      <c r="AGJ5" s="1920"/>
      <c r="AGK5" s="1920"/>
      <c r="AGL5" s="1920"/>
      <c r="AGM5" s="1920"/>
      <c r="AGN5" s="1920"/>
      <c r="AGO5" s="1920"/>
      <c r="AGP5" s="1920"/>
      <c r="AGQ5" s="1920"/>
      <c r="AGR5" s="1920"/>
      <c r="AGS5" s="1920"/>
      <c r="AGT5" s="1920"/>
      <c r="AGU5" s="1920"/>
      <c r="AGV5" s="1920"/>
      <c r="AGW5" s="1920"/>
      <c r="AGX5" s="1920"/>
      <c r="AGY5" s="1920"/>
      <c r="AGZ5" s="1920"/>
      <c r="AHA5" s="1920"/>
      <c r="AHB5" s="1920"/>
      <c r="AHC5" s="1920"/>
      <c r="AHD5" s="1920"/>
      <c r="AHE5" s="1920"/>
      <c r="AHF5" s="1920"/>
      <c r="AHG5" s="1920"/>
      <c r="AHH5" s="1920"/>
      <c r="AHI5" s="1920"/>
      <c r="AHJ5" s="1920"/>
      <c r="AHK5" s="1920"/>
      <c r="AHL5" s="1920"/>
      <c r="AHM5" s="1920"/>
      <c r="AHN5" s="1920"/>
      <c r="AHO5" s="1920"/>
      <c r="AHP5" s="1920"/>
      <c r="AHQ5" s="1920"/>
      <c r="AHR5" s="1920"/>
      <c r="AHS5" s="1920"/>
      <c r="AHT5" s="1920"/>
      <c r="AHU5" s="1920"/>
      <c r="AHV5" s="1920"/>
      <c r="AHW5" s="1920"/>
      <c r="AHX5" s="1920"/>
      <c r="AHY5" s="1920"/>
      <c r="AHZ5" s="1920"/>
      <c r="AIA5" s="1920"/>
      <c r="AIB5" s="1920"/>
      <c r="AIC5" s="1920"/>
      <c r="AID5" s="1920"/>
      <c r="AIE5" s="1920"/>
      <c r="AIF5" s="1920"/>
      <c r="AIG5" s="1920"/>
      <c r="AIH5" s="1920"/>
      <c r="AII5" s="1920"/>
      <c r="AIJ5" s="1920"/>
      <c r="AIK5" s="1920"/>
      <c r="AIL5" s="1920"/>
      <c r="AIM5" s="1920"/>
      <c r="AIN5" s="1920"/>
      <c r="AIO5" s="1920"/>
      <c r="AIP5" s="1920"/>
      <c r="AIQ5" s="1920"/>
      <c r="AIR5" s="1920"/>
      <c r="AIS5" s="1920"/>
      <c r="AIT5" s="1920"/>
      <c r="AIU5" s="1920"/>
      <c r="AIV5" s="1920"/>
      <c r="AIW5" s="1920"/>
      <c r="AIX5" s="1920"/>
      <c r="AIY5" s="1920"/>
      <c r="AIZ5" s="1920"/>
      <c r="AJA5" s="1920"/>
      <c r="AJB5" s="1920"/>
      <c r="AJC5" s="1920"/>
      <c r="AJD5" s="1920"/>
      <c r="AJE5" s="1920"/>
      <c r="AJF5" s="1920"/>
      <c r="AJG5" s="1920"/>
      <c r="AJH5" s="1920"/>
      <c r="AJI5" s="1920"/>
      <c r="AJJ5" s="1920"/>
      <c r="AJK5" s="1920"/>
      <c r="AJL5" s="1920"/>
      <c r="AJM5" s="1920"/>
      <c r="AJN5" s="1920"/>
      <c r="AJO5" s="1920"/>
      <c r="AJP5" s="1920"/>
      <c r="AJQ5" s="1920"/>
      <c r="AJR5" s="1920"/>
      <c r="AJS5" s="1920"/>
      <c r="AJT5" s="1920"/>
      <c r="AJU5" s="1920"/>
      <c r="AJV5" s="1920"/>
      <c r="AJW5" s="1920"/>
      <c r="AJX5" s="1920"/>
      <c r="AJY5" s="1920"/>
      <c r="AJZ5" s="1920"/>
      <c r="AKA5" s="1920"/>
      <c r="AKB5" s="1920"/>
      <c r="AKC5" s="1920"/>
      <c r="AKD5" s="1920"/>
      <c r="AKE5" s="1920"/>
      <c r="AKF5" s="1920"/>
      <c r="AKG5" s="1920"/>
      <c r="AKH5" s="1920"/>
      <c r="AKI5" s="1920"/>
      <c r="AKJ5" s="1920"/>
      <c r="AKK5" s="1920"/>
      <c r="AKL5" s="1920"/>
      <c r="AKM5" s="1920"/>
      <c r="AKN5" s="1920"/>
      <c r="AKO5" s="1920"/>
      <c r="AKP5" s="1920"/>
      <c r="AKQ5" s="1920"/>
      <c r="AKR5" s="1920"/>
      <c r="AKS5" s="1920"/>
      <c r="AKT5" s="1920"/>
      <c r="AKU5" s="1920"/>
      <c r="AKV5" s="1920"/>
      <c r="AKW5" s="1920"/>
      <c r="AKX5" s="1920"/>
      <c r="AKY5" s="1920"/>
      <c r="AKZ5" s="1920"/>
      <c r="ALA5" s="1920"/>
      <c r="ALB5" s="1920"/>
      <c r="ALC5" s="1920"/>
      <c r="ALD5" s="1920"/>
      <c r="ALE5" s="1920"/>
      <c r="ALF5" s="1920"/>
      <c r="ALG5" s="1920"/>
      <c r="ALH5" s="1920"/>
      <c r="ALI5" s="1920"/>
      <c r="ALJ5" s="1920"/>
      <c r="ALK5" s="1920"/>
      <c r="ALL5" s="1920"/>
      <c r="ALM5" s="1920"/>
      <c r="ALN5" s="1920"/>
      <c r="ALO5" s="1920"/>
      <c r="ALP5" s="1920"/>
      <c r="ALQ5" s="1920"/>
      <c r="ALR5" s="1920"/>
      <c r="ALS5" s="1920"/>
      <c r="ALT5" s="1920"/>
      <c r="ALU5" s="1920"/>
      <c r="ALV5" s="1920"/>
      <c r="ALW5" s="1920"/>
      <c r="ALX5" s="1920"/>
      <c r="ALY5" s="1920"/>
      <c r="ALZ5" s="1920"/>
      <c r="AMA5" s="1920"/>
      <c r="AMB5" s="1920"/>
      <c r="AMC5" s="1920"/>
      <c r="AMD5" s="1920"/>
      <c r="AME5" s="1920"/>
      <c r="AMF5" s="1920"/>
      <c r="AMG5" s="1920"/>
      <c r="AMH5" s="1920"/>
      <c r="AMI5" s="1920"/>
      <c r="AMJ5" s="1920"/>
      <c r="AMK5" s="1920"/>
      <c r="AML5" s="1920"/>
      <c r="AMM5" s="1920"/>
      <c r="AMN5" s="1920"/>
      <c r="AMO5" s="1920"/>
      <c r="AMP5" s="1920"/>
      <c r="AMQ5" s="1920"/>
      <c r="AMR5" s="1920"/>
      <c r="AMS5" s="1920"/>
      <c r="AMT5" s="1920"/>
      <c r="AMU5" s="1920"/>
      <c r="AMV5" s="1920"/>
      <c r="AMW5" s="1920"/>
      <c r="AMX5" s="1920"/>
      <c r="AMY5" s="1920"/>
      <c r="AMZ5" s="1920"/>
      <c r="ANA5" s="1920"/>
      <c r="ANB5" s="1920"/>
      <c r="ANC5" s="1920"/>
      <c r="AND5" s="1920"/>
      <c r="ANE5" s="1920"/>
      <c r="ANF5" s="1920"/>
      <c r="ANG5" s="1920"/>
      <c r="ANH5" s="1920"/>
      <c r="ANI5" s="1920"/>
      <c r="ANJ5" s="1920"/>
      <c r="ANK5" s="1920"/>
      <c r="ANL5" s="1920"/>
      <c r="ANM5" s="1920"/>
      <c r="ANN5" s="1920"/>
      <c r="ANO5" s="1920"/>
      <c r="ANP5" s="1920"/>
      <c r="ANQ5" s="1920"/>
      <c r="ANR5" s="1920"/>
      <c r="ANS5" s="1920"/>
      <c r="ANT5" s="1920"/>
      <c r="ANU5" s="1920"/>
      <c r="ANV5" s="1920"/>
      <c r="ANW5" s="1920"/>
      <c r="ANX5" s="1920"/>
      <c r="ANY5" s="1920"/>
      <c r="ANZ5" s="1920"/>
      <c r="AOA5" s="1920"/>
      <c r="AOB5" s="1920"/>
      <c r="AOC5" s="1920"/>
      <c r="AOD5" s="1920"/>
      <c r="AOE5" s="1920"/>
      <c r="AOF5" s="1920"/>
      <c r="AOG5" s="1920"/>
      <c r="AOH5" s="1920"/>
      <c r="AOI5" s="1920"/>
      <c r="AOJ5" s="1920"/>
      <c r="AOK5" s="1920"/>
      <c r="AOL5" s="1920"/>
      <c r="AOM5" s="1920"/>
      <c r="AON5" s="1920"/>
      <c r="AOO5" s="1920"/>
      <c r="AOP5" s="1920"/>
      <c r="AOQ5" s="1920"/>
      <c r="AOR5" s="1920"/>
      <c r="AOS5" s="1920"/>
      <c r="AOT5" s="1920"/>
      <c r="AOU5" s="1920"/>
      <c r="AOV5" s="1920"/>
      <c r="AOW5" s="1920"/>
      <c r="AOX5" s="1920"/>
      <c r="AOY5" s="1920"/>
      <c r="AOZ5" s="1920"/>
      <c r="APA5" s="1920"/>
      <c r="APB5" s="1920"/>
      <c r="APC5" s="1920"/>
      <c r="APD5" s="1920"/>
      <c r="APE5" s="1920"/>
      <c r="APF5" s="1920"/>
      <c r="APG5" s="1920"/>
      <c r="APH5" s="1920"/>
      <c r="API5" s="1920"/>
      <c r="APJ5" s="1920"/>
      <c r="APK5" s="1920"/>
      <c r="APL5" s="1920"/>
      <c r="APM5" s="1920"/>
      <c r="APN5" s="1920"/>
      <c r="APO5" s="1920"/>
      <c r="APP5" s="1920"/>
      <c r="APQ5" s="1920"/>
      <c r="APR5" s="1920"/>
      <c r="APS5" s="1920"/>
      <c r="APT5" s="1920"/>
      <c r="APU5" s="1920"/>
      <c r="APV5" s="1920"/>
      <c r="APW5" s="1920"/>
      <c r="APX5" s="1920"/>
      <c r="APY5" s="1920"/>
      <c r="APZ5" s="1920"/>
      <c r="AQA5" s="1920"/>
      <c r="AQB5" s="1920"/>
      <c r="AQC5" s="1920"/>
      <c r="AQD5" s="1920"/>
      <c r="AQE5" s="1920"/>
      <c r="AQF5" s="1920"/>
      <c r="AQG5" s="1920"/>
      <c r="AQH5" s="1920"/>
      <c r="AQI5" s="1920"/>
      <c r="AQJ5" s="1920"/>
      <c r="AQK5" s="1920"/>
      <c r="AQL5" s="1920"/>
      <c r="AQM5" s="1920"/>
      <c r="AQN5" s="1920"/>
      <c r="AQO5" s="1920"/>
      <c r="AQP5" s="1920"/>
      <c r="AQQ5" s="1920"/>
      <c r="AQR5" s="1920"/>
      <c r="AQS5" s="1920"/>
      <c r="AQT5" s="1920"/>
      <c r="AQU5" s="1920"/>
      <c r="AQV5" s="1920"/>
      <c r="AQW5" s="1920"/>
      <c r="AQX5" s="1920"/>
      <c r="AQY5" s="1920"/>
      <c r="AQZ5" s="1920"/>
      <c r="ARA5" s="1920"/>
      <c r="ARB5" s="1920"/>
      <c r="ARC5" s="1920"/>
      <c r="ARD5" s="1920"/>
      <c r="ARE5" s="1920"/>
      <c r="ARF5" s="1920"/>
      <c r="ARG5" s="1920"/>
      <c r="ARH5" s="1920"/>
      <c r="ARI5" s="1920"/>
      <c r="ARJ5" s="1920"/>
      <c r="ARK5" s="1920"/>
      <c r="ARL5" s="1920"/>
      <c r="ARM5" s="1920"/>
      <c r="ARN5" s="1920"/>
      <c r="ARO5" s="1920"/>
      <c r="ARP5" s="1920"/>
      <c r="ARQ5" s="1920"/>
      <c r="ARR5" s="1920"/>
      <c r="ARS5" s="1920"/>
      <c r="ART5" s="1920"/>
      <c r="ARU5" s="1920"/>
      <c r="ARV5" s="1920"/>
      <c r="ARW5" s="1920"/>
      <c r="ARX5" s="1920"/>
      <c r="ARY5" s="1920"/>
      <c r="ARZ5" s="1920"/>
      <c r="ASA5" s="1920"/>
      <c r="ASB5" s="1920"/>
      <c r="ASC5" s="1920"/>
      <c r="ASD5" s="1920"/>
      <c r="ASE5" s="1920"/>
      <c r="ASF5" s="1920"/>
      <c r="ASG5" s="1920"/>
      <c r="ASH5" s="1920"/>
      <c r="ASI5" s="1920"/>
      <c r="ASJ5" s="1920"/>
      <c r="ASK5" s="1920"/>
      <c r="ASL5" s="1920"/>
      <c r="ASM5" s="1920"/>
      <c r="ASN5" s="1920"/>
      <c r="ASO5" s="1920"/>
      <c r="ASP5" s="1920"/>
      <c r="ASQ5" s="1920"/>
      <c r="ASR5" s="1920"/>
      <c r="ASS5" s="1920"/>
      <c r="AST5" s="1920"/>
      <c r="ASU5" s="1920"/>
      <c r="ASV5" s="1920"/>
      <c r="ASW5" s="1920"/>
      <c r="ASX5" s="1920"/>
      <c r="ASY5" s="1920"/>
      <c r="ASZ5" s="1920"/>
      <c r="ATA5" s="1920"/>
      <c r="ATB5" s="1920"/>
      <c r="ATC5" s="1920"/>
      <c r="ATD5" s="1920"/>
      <c r="ATE5" s="1920"/>
      <c r="ATF5" s="1920"/>
      <c r="ATG5" s="1920"/>
      <c r="ATH5" s="1920"/>
      <c r="ATI5" s="1920"/>
      <c r="ATJ5" s="1920"/>
      <c r="ATK5" s="1920"/>
      <c r="ATL5" s="1920"/>
      <c r="ATM5" s="1920"/>
      <c r="ATN5" s="1920"/>
      <c r="ATO5" s="1920"/>
      <c r="ATP5" s="1920"/>
      <c r="ATQ5" s="1920"/>
      <c r="ATR5" s="1920"/>
      <c r="ATS5" s="1920"/>
      <c r="ATT5" s="1920"/>
      <c r="ATU5" s="1920"/>
      <c r="ATV5" s="1920"/>
      <c r="ATW5" s="1920"/>
      <c r="ATX5" s="1920"/>
      <c r="ATY5" s="1920"/>
      <c r="ATZ5" s="1920"/>
      <c r="AUA5" s="1920"/>
      <c r="AUB5" s="1920"/>
      <c r="AUC5" s="1920"/>
      <c r="AUD5" s="1920"/>
      <c r="AUE5" s="1920"/>
      <c r="AUF5" s="1920"/>
      <c r="AUG5" s="1920"/>
      <c r="AUH5" s="1920"/>
      <c r="AUI5" s="1920"/>
      <c r="AUJ5" s="1920"/>
      <c r="AUK5" s="1920"/>
      <c r="AUL5" s="1920"/>
      <c r="AUM5" s="1920"/>
      <c r="AUN5" s="1920"/>
      <c r="AUO5" s="1920"/>
      <c r="AUP5" s="1920"/>
      <c r="AUQ5" s="1920"/>
      <c r="AUR5" s="1920"/>
      <c r="AUS5" s="1920"/>
      <c r="AUT5" s="1920"/>
      <c r="AUU5" s="1920"/>
      <c r="AUV5" s="1920"/>
      <c r="AUW5" s="1920"/>
      <c r="AUX5" s="1920"/>
      <c r="AUY5" s="1920"/>
      <c r="AUZ5" s="1920"/>
      <c r="AVA5" s="1920"/>
      <c r="AVB5" s="1920"/>
      <c r="AVC5" s="1920"/>
      <c r="AVD5" s="1920"/>
      <c r="AVE5" s="1920"/>
      <c r="AVF5" s="1920"/>
      <c r="AVG5" s="1920"/>
      <c r="AVH5" s="1920"/>
      <c r="AVI5" s="1920"/>
      <c r="AVJ5" s="1920"/>
      <c r="AVK5" s="1920"/>
      <c r="AVL5" s="1920"/>
      <c r="AVM5" s="1920"/>
      <c r="AVN5" s="1920"/>
      <c r="AVO5" s="1920"/>
      <c r="AVP5" s="1920"/>
      <c r="AVQ5" s="1920"/>
      <c r="AVR5" s="1920"/>
      <c r="AVS5" s="1920"/>
      <c r="AVT5" s="1920"/>
      <c r="AVU5" s="1920"/>
      <c r="AVV5" s="1920"/>
      <c r="AVW5" s="1920"/>
      <c r="AVX5" s="1920"/>
      <c r="AVY5" s="1920"/>
      <c r="AVZ5" s="1920"/>
      <c r="AWA5" s="1920"/>
      <c r="AWB5" s="1920"/>
      <c r="AWC5" s="1920"/>
      <c r="AWD5" s="1920"/>
      <c r="AWE5" s="1920"/>
      <c r="AWF5" s="1920"/>
      <c r="AWG5" s="1920"/>
      <c r="AWH5" s="1920"/>
      <c r="AWI5" s="1920"/>
      <c r="AWJ5" s="1920"/>
      <c r="AWK5" s="1920"/>
      <c r="AWL5" s="1920"/>
      <c r="AWM5" s="1920"/>
      <c r="AWN5" s="1920"/>
      <c r="AWO5" s="1920"/>
      <c r="AWP5" s="1920"/>
      <c r="AWQ5" s="1920"/>
      <c r="AWR5" s="1920"/>
      <c r="AWS5" s="1920"/>
      <c r="AWT5" s="1920"/>
      <c r="AWU5" s="1920"/>
      <c r="AWV5" s="1920"/>
      <c r="AWW5" s="1920"/>
      <c r="AWX5" s="1920"/>
      <c r="AWY5" s="1920"/>
      <c r="AWZ5" s="1920"/>
      <c r="AXA5" s="1920"/>
      <c r="AXB5" s="1920"/>
      <c r="AXC5" s="1920"/>
      <c r="AXD5" s="1920"/>
      <c r="AXE5" s="1920"/>
      <c r="AXF5" s="1920"/>
      <c r="AXG5" s="1920"/>
      <c r="AXH5" s="1920"/>
      <c r="AXI5" s="1920"/>
      <c r="AXJ5" s="1920"/>
      <c r="AXK5" s="1920"/>
      <c r="AXL5" s="1920"/>
      <c r="AXM5" s="1920"/>
      <c r="AXN5" s="1920"/>
      <c r="AXO5" s="1920"/>
      <c r="AXP5" s="1920"/>
      <c r="AXQ5" s="1920"/>
      <c r="AXR5" s="1920"/>
      <c r="AXS5" s="1920"/>
      <c r="AXT5" s="1920"/>
      <c r="AXU5" s="1920"/>
      <c r="AXV5" s="1920"/>
      <c r="AXW5" s="1920"/>
      <c r="AXX5" s="1920"/>
      <c r="AXY5" s="1920"/>
      <c r="AXZ5" s="1920"/>
      <c r="AYA5" s="1920"/>
      <c r="AYB5" s="1920"/>
      <c r="AYC5" s="1920"/>
      <c r="AYD5" s="1920"/>
      <c r="AYE5" s="1920"/>
      <c r="AYF5" s="1920"/>
      <c r="AYG5" s="1920"/>
      <c r="AYH5" s="1920"/>
      <c r="AYI5" s="1920"/>
      <c r="AYJ5" s="1920"/>
      <c r="AYK5" s="1920"/>
      <c r="AYL5" s="1920"/>
      <c r="AYM5" s="1920"/>
      <c r="AYN5" s="1920"/>
      <c r="AYO5" s="1920"/>
      <c r="AYP5" s="1920"/>
      <c r="AYQ5" s="1920"/>
      <c r="AYR5" s="1920"/>
      <c r="AYS5" s="1920"/>
      <c r="AYT5" s="1920"/>
      <c r="AYU5" s="1920"/>
      <c r="AYV5" s="1920"/>
      <c r="AYW5" s="1920"/>
      <c r="AYX5" s="1920"/>
      <c r="AYY5" s="1920"/>
      <c r="AYZ5" s="1920"/>
      <c r="AZA5" s="1920"/>
      <c r="AZB5" s="1920"/>
      <c r="AZC5" s="1920"/>
      <c r="AZD5" s="1920"/>
      <c r="AZE5" s="1920"/>
      <c r="AZF5" s="1920"/>
      <c r="AZG5" s="1920"/>
      <c r="AZH5" s="1920"/>
      <c r="AZI5" s="1920"/>
      <c r="AZJ5" s="1920"/>
      <c r="AZK5" s="1920"/>
      <c r="AZL5" s="1920"/>
      <c r="AZM5" s="1920"/>
      <c r="AZN5" s="1920"/>
      <c r="AZO5" s="1920"/>
      <c r="AZP5" s="1920"/>
      <c r="AZQ5" s="1920"/>
      <c r="AZR5" s="1920"/>
      <c r="AZS5" s="1920"/>
      <c r="AZT5" s="1920"/>
      <c r="AZU5" s="1920"/>
      <c r="AZV5" s="1920"/>
      <c r="AZW5" s="1920"/>
      <c r="AZX5" s="1920"/>
      <c r="AZY5" s="1920"/>
      <c r="AZZ5" s="1920"/>
      <c r="BAA5" s="1920"/>
      <c r="BAB5" s="1920"/>
      <c r="BAC5" s="1920"/>
      <c r="BAD5" s="1920"/>
      <c r="BAE5" s="1920"/>
      <c r="BAF5" s="1920"/>
      <c r="BAG5" s="1920"/>
      <c r="BAH5" s="1920"/>
      <c r="BAI5" s="1920"/>
      <c r="BAJ5" s="1920"/>
      <c r="BAK5" s="1920"/>
      <c r="BAL5" s="1920"/>
      <c r="BAM5" s="1920"/>
      <c r="BAN5" s="1920"/>
      <c r="BAO5" s="1920"/>
      <c r="BAP5" s="1920"/>
      <c r="BAQ5" s="1920"/>
      <c r="BAR5" s="1920"/>
      <c r="BAS5" s="1920"/>
      <c r="BAT5" s="1920"/>
      <c r="BAU5" s="1920"/>
      <c r="BAV5" s="1920"/>
      <c r="BAW5" s="1920"/>
      <c r="BAX5" s="1920"/>
      <c r="BAY5" s="1920"/>
      <c r="BAZ5" s="1920"/>
      <c r="BBA5" s="1920"/>
      <c r="BBB5" s="1920"/>
      <c r="BBC5" s="1920"/>
      <c r="BBD5" s="1920"/>
      <c r="BBE5" s="1920"/>
      <c r="BBF5" s="1920"/>
      <c r="BBG5" s="1920"/>
      <c r="BBH5" s="1920"/>
      <c r="BBI5" s="1920"/>
      <c r="BBJ5" s="1920"/>
      <c r="BBK5" s="1920"/>
      <c r="BBL5" s="1920"/>
      <c r="BBM5" s="1920"/>
      <c r="BBN5" s="1920"/>
      <c r="BBO5" s="1920"/>
      <c r="BBP5" s="1920"/>
      <c r="BBQ5" s="1920"/>
      <c r="BBR5" s="1920"/>
      <c r="BBS5" s="1920"/>
      <c r="BBT5" s="1920"/>
      <c r="BBU5" s="1920"/>
      <c r="BBV5" s="1920"/>
      <c r="BBW5" s="1920"/>
      <c r="BBX5" s="1920"/>
      <c r="BBY5" s="1920"/>
      <c r="BBZ5" s="1920"/>
      <c r="BCA5" s="1920"/>
      <c r="BCB5" s="1920"/>
      <c r="BCC5" s="1920"/>
      <c r="BCD5" s="1920"/>
      <c r="BCE5" s="1920"/>
      <c r="BCF5" s="1920"/>
      <c r="BCG5" s="1920"/>
      <c r="BCH5" s="1920"/>
      <c r="BCI5" s="1920"/>
      <c r="BCJ5" s="1920"/>
      <c r="BCK5" s="1920"/>
      <c r="BCL5" s="1920"/>
      <c r="BCM5" s="1920"/>
      <c r="BCN5" s="1920"/>
      <c r="BCO5" s="1920"/>
      <c r="BCP5" s="1920"/>
      <c r="BCQ5" s="1920"/>
      <c r="BCR5" s="1920"/>
      <c r="BCS5" s="1920"/>
      <c r="BCT5" s="1920"/>
      <c r="BCU5" s="1920"/>
      <c r="BCV5" s="1920"/>
      <c r="BCW5" s="1920"/>
      <c r="BCX5" s="1920"/>
      <c r="BCY5" s="1920"/>
      <c r="BCZ5" s="1920"/>
      <c r="BDA5" s="1920"/>
      <c r="BDB5" s="1920"/>
      <c r="BDC5" s="1920"/>
      <c r="BDD5" s="1920"/>
      <c r="BDE5" s="1920"/>
      <c r="BDF5" s="1920"/>
      <c r="BDG5" s="1920"/>
      <c r="BDH5" s="1920"/>
      <c r="BDI5" s="1920"/>
      <c r="BDJ5" s="1920"/>
      <c r="BDK5" s="1920"/>
      <c r="BDL5" s="1920"/>
      <c r="BDM5" s="1920"/>
      <c r="BDN5" s="1920"/>
      <c r="BDO5" s="1920"/>
      <c r="BDP5" s="1920"/>
      <c r="BDQ5" s="1920"/>
      <c r="BDR5" s="1920"/>
      <c r="BDS5" s="1920"/>
      <c r="BDT5" s="1920"/>
      <c r="BDU5" s="1920"/>
      <c r="BDV5" s="1920"/>
      <c r="BDW5" s="1920"/>
      <c r="BDX5" s="1920"/>
      <c r="BDY5" s="1920"/>
      <c r="BDZ5" s="1920"/>
      <c r="BEA5" s="1920"/>
      <c r="BEB5" s="1920"/>
      <c r="BEC5" s="1920"/>
      <c r="BED5" s="1920"/>
      <c r="BEE5" s="1920"/>
      <c r="BEF5" s="1920"/>
      <c r="BEG5" s="1920"/>
      <c r="BEH5" s="1920"/>
      <c r="BEI5" s="1920"/>
      <c r="BEJ5" s="1920"/>
      <c r="BEK5" s="1920"/>
      <c r="BEL5" s="1920"/>
      <c r="BEM5" s="1920"/>
      <c r="BEN5" s="1920"/>
      <c r="BEO5" s="1920"/>
      <c r="BEP5" s="1920"/>
      <c r="BEQ5" s="1920"/>
      <c r="BER5" s="1920"/>
      <c r="BES5" s="1920"/>
      <c r="BET5" s="1920"/>
      <c r="BEU5" s="1920"/>
      <c r="BEV5" s="1920"/>
      <c r="BEW5" s="1920"/>
      <c r="BEX5" s="1920"/>
      <c r="BEY5" s="1920"/>
      <c r="BEZ5" s="1920"/>
      <c r="BFA5" s="1920"/>
      <c r="BFB5" s="1920"/>
      <c r="BFC5" s="1920"/>
      <c r="BFD5" s="1920"/>
      <c r="BFE5" s="1920"/>
      <c r="BFF5" s="1920"/>
      <c r="BFG5" s="1920"/>
      <c r="BFH5" s="1920"/>
      <c r="BFI5" s="1920"/>
      <c r="BFJ5" s="1920"/>
      <c r="BFK5" s="1920"/>
      <c r="BFL5" s="1920"/>
      <c r="BFM5" s="1920"/>
      <c r="BFN5" s="1920"/>
      <c r="BFO5" s="1920"/>
      <c r="BFP5" s="1920"/>
      <c r="BFQ5" s="1920"/>
      <c r="BFR5" s="1920"/>
      <c r="BFS5" s="1920"/>
      <c r="BFT5" s="1920"/>
      <c r="BFU5" s="1920"/>
      <c r="BFV5" s="1920"/>
      <c r="BFW5" s="1920"/>
      <c r="BFX5" s="1920"/>
      <c r="BFY5" s="1920"/>
      <c r="BFZ5" s="1920"/>
      <c r="BGA5" s="1920"/>
      <c r="BGB5" s="1920"/>
      <c r="BGC5" s="1920"/>
      <c r="BGD5" s="1920"/>
      <c r="BGE5" s="1920"/>
      <c r="BGF5" s="1920"/>
      <c r="BGG5" s="1920"/>
      <c r="BGH5" s="1920"/>
      <c r="BGI5" s="1920"/>
      <c r="BGJ5" s="1920"/>
      <c r="BGK5" s="1920"/>
      <c r="BGL5" s="1920"/>
      <c r="BGM5" s="1920"/>
      <c r="BGN5" s="1920"/>
      <c r="BGO5" s="1920"/>
      <c r="BGP5" s="1920"/>
      <c r="BGQ5" s="1920"/>
      <c r="BGR5" s="1920"/>
      <c r="BGS5" s="1920"/>
      <c r="BGT5" s="1920"/>
      <c r="BGU5" s="1920"/>
      <c r="BGV5" s="1920"/>
      <c r="BGW5" s="1920"/>
      <c r="BGX5" s="1920"/>
      <c r="BGY5" s="1920"/>
      <c r="BGZ5" s="1920"/>
      <c r="BHA5" s="1920"/>
      <c r="BHB5" s="1920"/>
      <c r="BHC5" s="1920"/>
      <c r="BHD5" s="1920"/>
      <c r="BHE5" s="1920"/>
      <c r="BHF5" s="1920"/>
      <c r="BHG5" s="1920"/>
      <c r="BHH5" s="1920"/>
      <c r="BHI5" s="1920"/>
      <c r="BHJ5" s="1920"/>
      <c r="BHK5" s="1920"/>
      <c r="BHL5" s="1920"/>
      <c r="BHM5" s="1920"/>
      <c r="BHN5" s="1920"/>
      <c r="BHO5" s="1920"/>
      <c r="BHP5" s="1920"/>
      <c r="BHQ5" s="1920"/>
      <c r="BHR5" s="1920"/>
      <c r="BHS5" s="1920"/>
      <c r="BHT5" s="1920"/>
      <c r="BHU5" s="1920"/>
      <c r="BHV5" s="1920"/>
      <c r="BHW5" s="1920"/>
      <c r="BHX5" s="1920"/>
      <c r="BHY5" s="1920"/>
      <c r="BHZ5" s="1920"/>
      <c r="BIA5" s="1920"/>
      <c r="BIB5" s="1920"/>
      <c r="BIC5" s="1920"/>
      <c r="BID5" s="1920"/>
      <c r="BIE5" s="1920"/>
      <c r="BIF5" s="1920"/>
      <c r="BIG5" s="1920"/>
      <c r="BIH5" s="1920"/>
      <c r="BII5" s="1920"/>
      <c r="BIJ5" s="1920"/>
      <c r="BIK5" s="1920"/>
      <c r="BIL5" s="1920"/>
      <c r="BIM5" s="1920"/>
      <c r="BIN5" s="1920"/>
      <c r="BIO5" s="1920"/>
      <c r="BIP5" s="1920"/>
      <c r="BIQ5" s="1920"/>
      <c r="BIR5" s="1920"/>
      <c r="BIS5" s="1920"/>
      <c r="BIT5" s="1920"/>
      <c r="BIU5" s="1920"/>
      <c r="BIV5" s="1920"/>
      <c r="BIW5" s="1920"/>
      <c r="BIX5" s="1920"/>
      <c r="BIY5" s="1920"/>
      <c r="BIZ5" s="1920"/>
      <c r="BJA5" s="1920"/>
      <c r="BJB5" s="1920"/>
      <c r="BJC5" s="1920"/>
      <c r="BJD5" s="1920"/>
      <c r="BJE5" s="1920"/>
      <c r="BJF5" s="1920"/>
      <c r="BJG5" s="1920"/>
      <c r="BJH5" s="1920"/>
      <c r="BJI5" s="1920"/>
      <c r="BJJ5" s="1920"/>
      <c r="BJK5" s="1920"/>
      <c r="BJL5" s="1920"/>
      <c r="BJM5" s="1920"/>
      <c r="BJN5" s="1920"/>
      <c r="BJO5" s="1920"/>
      <c r="BJP5" s="1920"/>
      <c r="BJQ5" s="1920"/>
      <c r="BJR5" s="1920"/>
      <c r="BJS5" s="1920"/>
      <c r="BJT5" s="1920"/>
      <c r="BJU5" s="1920"/>
      <c r="BJV5" s="1920"/>
      <c r="BJW5" s="1920"/>
      <c r="BJX5" s="1920"/>
      <c r="BJY5" s="1920"/>
      <c r="BJZ5" s="1920"/>
      <c r="BKA5" s="1920"/>
      <c r="BKB5" s="1920"/>
      <c r="BKC5" s="1920"/>
      <c r="BKD5" s="1920"/>
      <c r="BKE5" s="1920"/>
      <c r="BKF5" s="1920"/>
      <c r="BKG5" s="1920"/>
      <c r="BKH5" s="1920"/>
      <c r="BKI5" s="1920"/>
      <c r="BKJ5" s="1920"/>
      <c r="BKK5" s="1920"/>
      <c r="BKL5" s="1920"/>
      <c r="BKM5" s="1920"/>
      <c r="BKN5" s="1920"/>
      <c r="BKO5" s="1920"/>
      <c r="BKP5" s="1920"/>
      <c r="BKQ5" s="1920"/>
      <c r="BKR5" s="1920"/>
      <c r="BKS5" s="1920"/>
      <c r="BKT5" s="1920"/>
      <c r="BKU5" s="1920"/>
      <c r="BKV5" s="1920"/>
      <c r="BKW5" s="1920"/>
      <c r="BKX5" s="1920"/>
      <c r="BKY5" s="1920"/>
      <c r="BKZ5" s="1920"/>
      <c r="BLA5" s="1920"/>
      <c r="BLB5" s="1920"/>
      <c r="BLC5" s="1920"/>
      <c r="BLD5" s="1920"/>
      <c r="BLE5" s="1920"/>
      <c r="BLF5" s="1920"/>
      <c r="BLG5" s="1920"/>
      <c r="BLH5" s="1920"/>
      <c r="BLI5" s="1920"/>
      <c r="BLJ5" s="1920"/>
      <c r="BLK5" s="1920"/>
      <c r="BLL5" s="1920"/>
      <c r="BLM5" s="1920"/>
      <c r="BLN5" s="1920"/>
      <c r="BLO5" s="1920"/>
      <c r="BLP5" s="1920"/>
      <c r="BLQ5" s="1920"/>
      <c r="BLR5" s="1920"/>
      <c r="BLS5" s="1920"/>
      <c r="BLT5" s="1920"/>
      <c r="BLU5" s="1920"/>
      <c r="BLV5" s="1920"/>
      <c r="BLW5" s="1920"/>
      <c r="BLX5" s="1920"/>
      <c r="BLY5" s="1920"/>
      <c r="BLZ5" s="1920"/>
      <c r="BMA5" s="1920"/>
      <c r="BMB5" s="1920"/>
      <c r="BMC5" s="1920"/>
      <c r="BMD5" s="1920"/>
      <c r="BME5" s="1920"/>
      <c r="BMF5" s="1920"/>
      <c r="BMG5" s="1920"/>
      <c r="BMH5" s="1920"/>
      <c r="BMI5" s="1920"/>
      <c r="BMJ5" s="1920"/>
      <c r="BMK5" s="1920"/>
      <c r="BML5" s="1920"/>
      <c r="BMM5" s="1920"/>
      <c r="BMN5" s="1920"/>
      <c r="BMO5" s="1920"/>
      <c r="BMP5" s="1920"/>
      <c r="BMQ5" s="1920"/>
      <c r="BMR5" s="1920"/>
      <c r="BMS5" s="1920"/>
      <c r="BMT5" s="1920"/>
      <c r="BMU5" s="1920"/>
      <c r="BMV5" s="1920"/>
      <c r="BMW5" s="1920"/>
      <c r="BMX5" s="1920"/>
      <c r="BMY5" s="1920"/>
      <c r="BMZ5" s="1920"/>
      <c r="BNA5" s="1920"/>
      <c r="BNB5" s="1920"/>
      <c r="BNC5" s="1920"/>
      <c r="BND5" s="1920"/>
      <c r="BNE5" s="1920"/>
      <c r="BNF5" s="1920"/>
      <c r="BNG5" s="1920"/>
      <c r="BNH5" s="1920"/>
      <c r="BNI5" s="1920"/>
      <c r="BNJ5" s="1920"/>
      <c r="BNK5" s="1920"/>
      <c r="BNL5" s="1920"/>
      <c r="BNM5" s="1920"/>
      <c r="BNN5" s="1920"/>
      <c r="BNO5" s="1920"/>
      <c r="BNP5" s="1920"/>
      <c r="BNQ5" s="1920"/>
      <c r="BNR5" s="1920"/>
      <c r="BNS5" s="1920"/>
      <c r="BNT5" s="1920"/>
      <c r="BNU5" s="1920"/>
      <c r="BNV5" s="1920"/>
      <c r="BNW5" s="1920"/>
      <c r="BNX5" s="1920"/>
      <c r="BNY5" s="1920"/>
      <c r="BNZ5" s="1920"/>
      <c r="BOA5" s="1920"/>
      <c r="BOB5" s="1920"/>
      <c r="BOC5" s="1920"/>
      <c r="BOD5" s="1920"/>
      <c r="BOE5" s="1920"/>
      <c r="BOF5" s="1920"/>
      <c r="BOG5" s="1920"/>
      <c r="BOH5" s="1920"/>
      <c r="BOI5" s="1920"/>
      <c r="BOJ5" s="1920"/>
      <c r="BOK5" s="1920"/>
      <c r="BOL5" s="1920"/>
      <c r="BOM5" s="1920"/>
      <c r="BON5" s="1920"/>
      <c r="BOO5" s="1920"/>
      <c r="BOP5" s="1920"/>
      <c r="BOQ5" s="1920"/>
      <c r="BOR5" s="1920"/>
      <c r="BOS5" s="1920"/>
      <c r="BOT5" s="1920"/>
      <c r="BOU5" s="1920"/>
      <c r="BOV5" s="1920"/>
      <c r="BOW5" s="1920"/>
      <c r="BOX5" s="1920"/>
      <c r="BOY5" s="1920"/>
      <c r="BOZ5" s="1920"/>
      <c r="BPA5" s="1920"/>
      <c r="BPB5" s="1920"/>
      <c r="BPC5" s="1920"/>
      <c r="BPD5" s="1920"/>
      <c r="BPE5" s="1920"/>
      <c r="BPF5" s="1920"/>
      <c r="BPG5" s="1920"/>
      <c r="BPH5" s="1920"/>
      <c r="BPI5" s="1920"/>
      <c r="BPJ5" s="1920"/>
      <c r="BPK5" s="1920"/>
      <c r="BPL5" s="1920"/>
      <c r="BPM5" s="1920"/>
      <c r="BPN5" s="1920"/>
      <c r="BPO5" s="1920"/>
      <c r="BPP5" s="1920"/>
      <c r="BPQ5" s="1920"/>
      <c r="BPR5" s="1920"/>
      <c r="BPS5" s="1920"/>
      <c r="BPT5" s="1920"/>
      <c r="BPU5" s="1920"/>
      <c r="BPV5" s="1920"/>
      <c r="BPW5" s="1920"/>
      <c r="BPX5" s="1920"/>
      <c r="BPY5" s="1920"/>
      <c r="BPZ5" s="1920"/>
      <c r="BQA5" s="1920"/>
      <c r="BQB5" s="1920"/>
      <c r="BQC5" s="1920"/>
      <c r="BQD5" s="1920"/>
      <c r="BQE5" s="1920"/>
      <c r="BQF5" s="1920"/>
      <c r="BQG5" s="1920"/>
      <c r="BQH5" s="1920"/>
      <c r="BQI5" s="1920"/>
      <c r="BQJ5" s="1920"/>
      <c r="BQK5" s="1920"/>
      <c r="BQL5" s="1920"/>
      <c r="BQM5" s="1920"/>
      <c r="BQN5" s="1920"/>
      <c r="BQO5" s="1920"/>
      <c r="BQP5" s="1920"/>
      <c r="BQQ5" s="1920"/>
      <c r="BQR5" s="1920"/>
      <c r="BQS5" s="1920"/>
      <c r="BQT5" s="1920"/>
      <c r="BQU5" s="1920"/>
      <c r="BQV5" s="1920"/>
      <c r="BQW5" s="1920"/>
      <c r="BQX5" s="1920"/>
      <c r="BQY5" s="1920"/>
      <c r="BQZ5" s="1920"/>
      <c r="BRA5" s="1920"/>
      <c r="BRB5" s="1920"/>
      <c r="BRC5" s="1920"/>
      <c r="BRD5" s="1920"/>
      <c r="BRE5" s="1920"/>
      <c r="BRF5" s="1920"/>
      <c r="BRG5" s="1920"/>
      <c r="BRH5" s="1920"/>
      <c r="BRI5" s="1920"/>
      <c r="BRJ5" s="1920"/>
      <c r="BRK5" s="1920"/>
      <c r="BRL5" s="1920"/>
      <c r="BRM5" s="1920"/>
      <c r="BRN5" s="1920"/>
      <c r="BRO5" s="1920"/>
      <c r="BRP5" s="1920"/>
      <c r="BRQ5" s="1920"/>
      <c r="BRR5" s="1920"/>
      <c r="BRS5" s="1920"/>
      <c r="BRT5" s="1920"/>
      <c r="BRU5" s="1920"/>
      <c r="BRV5" s="1920"/>
      <c r="BRW5" s="1920"/>
      <c r="BRX5" s="1920"/>
      <c r="BRY5" s="1920"/>
      <c r="BRZ5" s="1920"/>
      <c r="BSA5" s="1920"/>
      <c r="BSB5" s="1920"/>
      <c r="BSC5" s="1920"/>
      <c r="BSD5" s="1920"/>
      <c r="BSE5" s="1920"/>
      <c r="BSF5" s="1920"/>
      <c r="BSG5" s="1920"/>
      <c r="BSH5" s="1920"/>
      <c r="BSI5" s="1920"/>
      <c r="BSJ5" s="1920"/>
      <c r="BSK5" s="1920"/>
      <c r="BSL5" s="1920"/>
      <c r="BSM5" s="1920"/>
      <c r="BSN5" s="1920"/>
      <c r="BSO5" s="1920"/>
      <c r="BSP5" s="1920"/>
      <c r="BSQ5" s="1920"/>
      <c r="BSR5" s="1920"/>
      <c r="BSS5" s="1920"/>
      <c r="BST5" s="1920"/>
      <c r="BSU5" s="1920"/>
      <c r="BSV5" s="1920"/>
      <c r="BSW5" s="1920"/>
      <c r="BSX5" s="1920"/>
      <c r="BSY5" s="1920"/>
      <c r="BSZ5" s="1920"/>
      <c r="BTA5" s="1920"/>
      <c r="BTB5" s="1920"/>
      <c r="BTC5" s="1920"/>
      <c r="BTD5" s="1920"/>
      <c r="BTE5" s="1920"/>
      <c r="BTF5" s="1920"/>
      <c r="BTG5" s="1920"/>
      <c r="BTH5" s="1920"/>
      <c r="BTI5" s="1920"/>
      <c r="BTJ5" s="1920"/>
      <c r="BTK5" s="1920"/>
      <c r="BTL5" s="1920"/>
      <c r="BTM5" s="1920"/>
      <c r="BTN5" s="1920"/>
      <c r="BTO5" s="1920"/>
      <c r="BTP5" s="1920"/>
      <c r="BTQ5" s="1920"/>
      <c r="BTR5" s="1920"/>
      <c r="BTS5" s="1920"/>
      <c r="BTT5" s="1920"/>
      <c r="BTU5" s="1920"/>
      <c r="BTV5" s="1920"/>
      <c r="BTW5" s="1920"/>
      <c r="BTX5" s="1920"/>
      <c r="BTY5" s="1920"/>
      <c r="BTZ5" s="1920"/>
      <c r="BUA5" s="1920"/>
      <c r="BUB5" s="1920"/>
      <c r="BUC5" s="1920"/>
      <c r="BUD5" s="1920"/>
      <c r="BUE5" s="1920"/>
      <c r="BUF5" s="1920"/>
      <c r="BUG5" s="1920"/>
      <c r="BUH5" s="1920"/>
      <c r="BUI5" s="1920"/>
      <c r="BUJ5" s="1920"/>
      <c r="BUK5" s="1920"/>
      <c r="BUL5" s="1920"/>
      <c r="BUM5" s="1920"/>
      <c r="BUN5" s="1920"/>
      <c r="BUO5" s="1920"/>
      <c r="BUP5" s="1920"/>
      <c r="BUQ5" s="1920"/>
      <c r="BUR5" s="1920"/>
      <c r="BUS5" s="1920"/>
      <c r="BUT5" s="1920"/>
      <c r="BUU5" s="1920"/>
      <c r="BUV5" s="1920"/>
      <c r="BUW5" s="1920"/>
      <c r="BUX5" s="1920"/>
      <c r="BUY5" s="1920"/>
      <c r="BUZ5" s="1920"/>
      <c r="BVA5" s="1920"/>
      <c r="BVB5" s="1920"/>
      <c r="BVC5" s="1920"/>
      <c r="BVD5" s="1920"/>
      <c r="BVE5" s="1920"/>
      <c r="BVF5" s="1920"/>
      <c r="BVG5" s="1920"/>
      <c r="BVH5" s="1920"/>
      <c r="BVI5" s="1920"/>
      <c r="BVJ5" s="1920"/>
      <c r="BVK5" s="1920"/>
      <c r="BVL5" s="1920"/>
      <c r="BVM5" s="1920"/>
      <c r="BVN5" s="1920"/>
      <c r="BVO5" s="1920"/>
      <c r="BVP5" s="1920"/>
      <c r="BVQ5" s="1920"/>
      <c r="BVR5" s="1920"/>
      <c r="BVS5" s="1920"/>
      <c r="BVT5" s="1920"/>
      <c r="BVU5" s="1920"/>
      <c r="BVV5" s="1920"/>
      <c r="BVW5" s="1920"/>
      <c r="BVX5" s="1920"/>
      <c r="BVY5" s="1920"/>
      <c r="BVZ5" s="1920"/>
      <c r="BWA5" s="1920"/>
      <c r="BWB5" s="1920"/>
      <c r="BWC5" s="1920"/>
      <c r="BWD5" s="1920"/>
      <c r="BWE5" s="1920"/>
      <c r="BWF5" s="1920"/>
      <c r="BWG5" s="1920"/>
      <c r="BWH5" s="1920"/>
      <c r="BWI5" s="1920"/>
      <c r="BWJ5" s="1920"/>
      <c r="BWK5" s="1920"/>
      <c r="BWL5" s="1920"/>
      <c r="BWM5" s="1920"/>
      <c r="BWN5" s="1920"/>
      <c r="BWO5" s="1920"/>
      <c r="BWP5" s="1920"/>
      <c r="BWQ5" s="1920"/>
      <c r="BWR5" s="1920"/>
      <c r="BWS5" s="1920"/>
      <c r="BWT5" s="1920"/>
      <c r="BWU5" s="1920"/>
      <c r="BWV5" s="1920"/>
      <c r="BWW5" s="1920"/>
      <c r="BWX5" s="1920"/>
      <c r="BWY5" s="1920"/>
      <c r="BWZ5" s="1920"/>
      <c r="BXA5" s="1920"/>
      <c r="BXB5" s="1920"/>
      <c r="BXC5" s="1920"/>
      <c r="BXD5" s="1920"/>
      <c r="BXE5" s="1920"/>
      <c r="BXF5" s="1920"/>
      <c r="BXG5" s="1920"/>
      <c r="BXH5" s="1920"/>
      <c r="BXI5" s="1920"/>
      <c r="BXJ5" s="1920"/>
      <c r="BXK5" s="1920"/>
      <c r="BXL5" s="1920"/>
      <c r="BXM5" s="1920"/>
      <c r="BXN5" s="1920"/>
      <c r="BXO5" s="1920"/>
      <c r="BXP5" s="1920"/>
      <c r="BXQ5" s="1920"/>
      <c r="BXR5" s="1920"/>
      <c r="BXS5" s="1920"/>
      <c r="BXT5" s="1920"/>
      <c r="BXU5" s="1920"/>
      <c r="BXV5" s="1920"/>
      <c r="BXW5" s="1920"/>
      <c r="BXX5" s="1920"/>
      <c r="BXY5" s="1920"/>
      <c r="BXZ5" s="1920"/>
      <c r="BYA5" s="1920"/>
      <c r="BYB5" s="1920"/>
      <c r="BYC5" s="1920"/>
      <c r="BYD5" s="1920"/>
      <c r="BYE5" s="1920"/>
      <c r="BYF5" s="1920"/>
      <c r="BYG5" s="1920"/>
      <c r="BYH5" s="1920"/>
      <c r="BYI5" s="1920"/>
      <c r="BYJ5" s="1920"/>
      <c r="BYK5" s="1920"/>
      <c r="BYL5" s="1920"/>
      <c r="BYM5" s="1920"/>
      <c r="BYN5" s="1920"/>
      <c r="BYO5" s="1920"/>
      <c r="BYP5" s="1920"/>
      <c r="BYQ5" s="1920"/>
      <c r="BYR5" s="1920"/>
      <c r="BYS5" s="1920"/>
      <c r="BYT5" s="1920"/>
      <c r="BYU5" s="1920"/>
      <c r="BYV5" s="1920"/>
      <c r="BYW5" s="1920"/>
      <c r="BYX5" s="1920"/>
      <c r="BYY5" s="1920"/>
      <c r="BYZ5" s="1920"/>
      <c r="BZA5" s="1920"/>
      <c r="BZB5" s="1920"/>
      <c r="BZC5" s="1920"/>
      <c r="BZD5" s="1920"/>
      <c r="BZE5" s="1920"/>
      <c r="BZF5" s="1920"/>
      <c r="BZG5" s="1920"/>
      <c r="BZH5" s="1920"/>
      <c r="BZI5" s="1920"/>
      <c r="BZJ5" s="1920"/>
      <c r="BZK5" s="1920"/>
      <c r="BZL5" s="1920"/>
      <c r="BZM5" s="1920"/>
      <c r="BZN5" s="1920"/>
      <c r="BZO5" s="1920"/>
      <c r="BZP5" s="1920"/>
      <c r="BZQ5" s="1920"/>
      <c r="BZR5" s="1920"/>
      <c r="BZS5" s="1920"/>
      <c r="BZT5" s="1920"/>
      <c r="BZU5" s="1920"/>
      <c r="BZV5" s="1920"/>
      <c r="BZW5" s="1920"/>
      <c r="BZX5" s="1920"/>
      <c r="BZY5" s="1920"/>
      <c r="BZZ5" s="1920"/>
      <c r="CAA5" s="1920"/>
      <c r="CAB5" s="1920"/>
      <c r="CAC5" s="1920"/>
      <c r="CAD5" s="1920"/>
      <c r="CAE5" s="1920"/>
      <c r="CAF5" s="1920"/>
      <c r="CAG5" s="1920"/>
      <c r="CAH5" s="1920"/>
      <c r="CAI5" s="1920"/>
      <c r="CAJ5" s="1920"/>
      <c r="CAK5" s="1920"/>
      <c r="CAL5" s="1920"/>
      <c r="CAM5" s="1920"/>
      <c r="CAN5" s="1920"/>
      <c r="CAO5" s="1920"/>
      <c r="CAP5" s="1920"/>
      <c r="CAQ5" s="1920"/>
      <c r="CAR5" s="1920"/>
      <c r="CAS5" s="1920"/>
      <c r="CAT5" s="1920"/>
      <c r="CAU5" s="1920"/>
      <c r="CAV5" s="1920"/>
      <c r="CAW5" s="1920"/>
      <c r="CAX5" s="1920"/>
      <c r="CAY5" s="1920"/>
      <c r="CAZ5" s="1920"/>
      <c r="CBA5" s="1920"/>
      <c r="CBB5" s="1920"/>
      <c r="CBC5" s="1920"/>
      <c r="CBD5" s="1920"/>
      <c r="CBE5" s="1920"/>
      <c r="CBF5" s="1920"/>
      <c r="CBG5" s="1920"/>
      <c r="CBH5" s="1920"/>
      <c r="CBI5" s="1920"/>
      <c r="CBJ5" s="1920"/>
      <c r="CBK5" s="1920"/>
      <c r="CBL5" s="1920"/>
      <c r="CBM5" s="1920"/>
      <c r="CBN5" s="1920"/>
      <c r="CBO5" s="1920"/>
      <c r="CBP5" s="1920"/>
      <c r="CBQ5" s="1920"/>
      <c r="CBR5" s="1920"/>
      <c r="CBS5" s="1920"/>
      <c r="CBT5" s="1920"/>
      <c r="CBU5" s="1920"/>
      <c r="CBV5" s="1920"/>
      <c r="CBW5" s="1920"/>
      <c r="CBX5" s="1920"/>
      <c r="CBY5" s="1920"/>
      <c r="CBZ5" s="1920"/>
      <c r="CCA5" s="1920"/>
      <c r="CCB5" s="1920"/>
      <c r="CCC5" s="1920"/>
      <c r="CCD5" s="1920"/>
      <c r="CCE5" s="1920"/>
      <c r="CCF5" s="1920"/>
      <c r="CCG5" s="1920"/>
      <c r="CCH5" s="1920"/>
      <c r="CCI5" s="1920"/>
      <c r="CCJ5" s="1920"/>
      <c r="CCK5" s="1920"/>
      <c r="CCL5" s="1920"/>
      <c r="CCM5" s="1920"/>
      <c r="CCN5" s="1920"/>
      <c r="CCO5" s="1920"/>
      <c r="CCP5" s="1920"/>
      <c r="CCQ5" s="1920"/>
      <c r="CCR5" s="1920"/>
      <c r="CCS5" s="1920"/>
      <c r="CCT5" s="1920"/>
      <c r="CCU5" s="1920"/>
      <c r="CCV5" s="1920"/>
      <c r="CCW5" s="1920"/>
      <c r="CCX5" s="1920"/>
      <c r="CCY5" s="1920"/>
      <c r="CCZ5" s="1920"/>
      <c r="CDA5" s="1920"/>
      <c r="CDB5" s="1920"/>
      <c r="CDC5" s="1920"/>
      <c r="CDD5" s="1920"/>
      <c r="CDE5" s="1920"/>
      <c r="CDF5" s="1920"/>
      <c r="CDG5" s="1920"/>
      <c r="CDH5" s="1920"/>
      <c r="CDI5" s="1920"/>
      <c r="CDJ5" s="1920"/>
      <c r="CDK5" s="1920"/>
      <c r="CDL5" s="1920"/>
      <c r="CDM5" s="1920"/>
      <c r="CDN5" s="1920"/>
      <c r="CDO5" s="1920"/>
      <c r="CDP5" s="1920"/>
      <c r="CDQ5" s="1920"/>
      <c r="CDR5" s="1920"/>
      <c r="CDS5" s="1920"/>
      <c r="CDT5" s="1920"/>
      <c r="CDU5" s="1920"/>
      <c r="CDV5" s="1920"/>
      <c r="CDW5" s="1920"/>
      <c r="CDX5" s="1920"/>
      <c r="CDY5" s="1920"/>
      <c r="CDZ5" s="1920"/>
      <c r="CEA5" s="1920"/>
      <c r="CEB5" s="1920"/>
      <c r="CEC5" s="1920"/>
      <c r="CED5" s="1920"/>
      <c r="CEE5" s="1920"/>
      <c r="CEF5" s="1920"/>
      <c r="CEG5" s="1920"/>
      <c r="CEH5" s="1920"/>
      <c r="CEI5" s="1920"/>
      <c r="CEJ5" s="1920"/>
      <c r="CEK5" s="1920"/>
      <c r="CEL5" s="1920"/>
      <c r="CEM5" s="1920"/>
      <c r="CEN5" s="1920"/>
      <c r="CEO5" s="1920"/>
      <c r="CEP5" s="1920"/>
      <c r="CEQ5" s="1920"/>
      <c r="CER5" s="1920"/>
      <c r="CES5" s="1920"/>
      <c r="CET5" s="1920"/>
      <c r="CEU5" s="1920"/>
      <c r="CEV5" s="1920"/>
      <c r="CEW5" s="1920"/>
      <c r="CEX5" s="1920"/>
      <c r="CEY5" s="1920"/>
      <c r="CEZ5" s="1920"/>
      <c r="CFA5" s="1920"/>
      <c r="CFB5" s="1920"/>
      <c r="CFC5" s="1920"/>
      <c r="CFD5" s="1920"/>
      <c r="CFE5" s="1920"/>
      <c r="CFF5" s="1920"/>
      <c r="CFG5" s="1920"/>
      <c r="CFH5" s="1920"/>
      <c r="CFI5" s="1920"/>
      <c r="CFJ5" s="1920"/>
      <c r="CFK5" s="1920"/>
      <c r="CFL5" s="1920"/>
      <c r="CFM5" s="1920"/>
      <c r="CFN5" s="1920"/>
      <c r="CFO5" s="1920"/>
      <c r="CFP5" s="1920"/>
      <c r="CFQ5" s="1920"/>
      <c r="CFR5" s="1920"/>
      <c r="CFS5" s="1920"/>
      <c r="CFT5" s="1920"/>
      <c r="CFU5" s="1920"/>
      <c r="CFV5" s="1920"/>
      <c r="CFW5" s="1920"/>
      <c r="CFX5" s="1920"/>
      <c r="CFY5" s="1920"/>
      <c r="CFZ5" s="1920"/>
      <c r="CGA5" s="1920"/>
      <c r="CGB5" s="1920"/>
      <c r="CGC5" s="1920"/>
      <c r="CGD5" s="1920"/>
      <c r="CGE5" s="1920"/>
      <c r="CGF5" s="1920"/>
      <c r="CGG5" s="1920"/>
      <c r="CGH5" s="1920"/>
      <c r="CGI5" s="1920"/>
      <c r="CGJ5" s="1920"/>
      <c r="CGK5" s="1920"/>
      <c r="CGL5" s="1920"/>
      <c r="CGM5" s="1920"/>
      <c r="CGN5" s="1920"/>
      <c r="CGO5" s="1920"/>
      <c r="CGP5" s="1920"/>
      <c r="CGQ5" s="1920"/>
      <c r="CGR5" s="1920"/>
      <c r="CGS5" s="1920"/>
      <c r="CGT5" s="1920"/>
      <c r="CGU5" s="1920"/>
      <c r="CGV5" s="1920"/>
      <c r="CGW5" s="1920"/>
      <c r="CGX5" s="1920"/>
      <c r="CGY5" s="1920"/>
      <c r="CGZ5" s="1920"/>
      <c r="CHA5" s="1920"/>
      <c r="CHB5" s="1920"/>
      <c r="CHC5" s="1920"/>
      <c r="CHD5" s="1920"/>
      <c r="CHE5" s="1920"/>
      <c r="CHF5" s="1920"/>
      <c r="CHG5" s="1920"/>
      <c r="CHH5" s="1920"/>
      <c r="CHI5" s="1920"/>
      <c r="CHJ5" s="1920"/>
      <c r="CHK5" s="1920"/>
      <c r="CHL5" s="1920"/>
      <c r="CHM5" s="1920"/>
      <c r="CHN5" s="1920"/>
      <c r="CHO5" s="1920"/>
      <c r="CHP5" s="1920"/>
      <c r="CHQ5" s="1920"/>
      <c r="CHR5" s="1920"/>
      <c r="CHS5" s="1920"/>
      <c r="CHT5" s="1920"/>
      <c r="CHU5" s="1920"/>
      <c r="CHV5" s="1920"/>
      <c r="CHW5" s="1920"/>
      <c r="CHX5" s="1920"/>
      <c r="CHY5" s="1920"/>
      <c r="CHZ5" s="1920"/>
      <c r="CIA5" s="1920"/>
      <c r="CIB5" s="1920"/>
      <c r="CIC5" s="1920"/>
      <c r="CID5" s="1920"/>
      <c r="CIE5" s="1920"/>
      <c r="CIF5" s="1920"/>
      <c r="CIG5" s="1920"/>
      <c r="CIH5" s="1920"/>
      <c r="CII5" s="1920"/>
      <c r="CIJ5" s="1920"/>
      <c r="CIK5" s="1920"/>
      <c r="CIL5" s="1920"/>
      <c r="CIM5" s="1920"/>
      <c r="CIN5" s="1920"/>
      <c r="CIO5" s="1920"/>
      <c r="CIP5" s="1920"/>
      <c r="CIQ5" s="1920"/>
      <c r="CIR5" s="1920"/>
      <c r="CIS5" s="1920"/>
      <c r="CIT5" s="1920"/>
      <c r="CIU5" s="1920"/>
      <c r="CIV5" s="1920"/>
      <c r="CIW5" s="1920"/>
      <c r="CIX5" s="1920"/>
      <c r="CIY5" s="1920"/>
      <c r="CIZ5" s="1920"/>
      <c r="CJA5" s="1920"/>
      <c r="CJB5" s="1920"/>
      <c r="CJC5" s="1920"/>
      <c r="CJD5" s="1920"/>
      <c r="CJE5" s="1920"/>
      <c r="CJF5" s="1920"/>
      <c r="CJG5" s="1920"/>
      <c r="CJH5" s="1920"/>
      <c r="CJI5" s="1920"/>
      <c r="CJJ5" s="1920"/>
      <c r="CJK5" s="1920"/>
      <c r="CJL5" s="1920"/>
      <c r="CJM5" s="1920"/>
      <c r="CJN5" s="1920"/>
      <c r="CJO5" s="1920"/>
      <c r="CJP5" s="1920"/>
      <c r="CJQ5" s="1920"/>
      <c r="CJR5" s="1920"/>
      <c r="CJS5" s="1920"/>
      <c r="CJT5" s="1920"/>
      <c r="CJU5" s="1920"/>
      <c r="CJV5" s="1920"/>
      <c r="CJW5" s="1920"/>
      <c r="CJX5" s="1920"/>
      <c r="CJY5" s="1920"/>
      <c r="CJZ5" s="1920"/>
      <c r="CKA5" s="1920"/>
      <c r="CKB5" s="1920"/>
      <c r="CKC5" s="1920"/>
      <c r="CKD5" s="1920"/>
      <c r="CKE5" s="1920"/>
      <c r="CKF5" s="1920"/>
      <c r="CKG5" s="1920"/>
      <c r="CKH5" s="1920"/>
      <c r="CKI5" s="1920"/>
      <c r="CKJ5" s="1920"/>
      <c r="CKK5" s="1920"/>
      <c r="CKL5" s="1920"/>
      <c r="CKM5" s="1920"/>
      <c r="CKN5" s="1920"/>
      <c r="CKO5" s="1920"/>
      <c r="CKP5" s="1920"/>
      <c r="CKQ5" s="1920"/>
      <c r="CKR5" s="1920"/>
      <c r="CKS5" s="1920"/>
      <c r="CKT5" s="1920"/>
      <c r="CKU5" s="1920"/>
      <c r="CKV5" s="1920"/>
      <c r="CKW5" s="1920"/>
      <c r="CKX5" s="1920"/>
      <c r="CKY5" s="1920"/>
      <c r="CKZ5" s="1920"/>
      <c r="CLA5" s="1920"/>
      <c r="CLB5" s="1920"/>
      <c r="CLC5" s="1920"/>
      <c r="CLD5" s="1920"/>
      <c r="CLE5" s="1920"/>
      <c r="CLF5" s="1920"/>
      <c r="CLG5" s="1920"/>
      <c r="CLH5" s="1920"/>
      <c r="CLI5" s="1920"/>
      <c r="CLJ5" s="1920"/>
      <c r="CLK5" s="1920"/>
      <c r="CLL5" s="1920"/>
      <c r="CLM5" s="1920"/>
      <c r="CLN5" s="1920"/>
      <c r="CLO5" s="1920"/>
      <c r="CLP5" s="1920"/>
      <c r="CLQ5" s="1920"/>
      <c r="CLR5" s="1920"/>
      <c r="CLS5" s="1920"/>
      <c r="CLT5" s="1920"/>
      <c r="CLU5" s="1920"/>
      <c r="CLV5" s="1920"/>
      <c r="CLW5" s="1920"/>
      <c r="CLX5" s="1920"/>
      <c r="CLY5" s="1920"/>
      <c r="CLZ5" s="1920"/>
      <c r="CMA5" s="1920"/>
      <c r="CMB5" s="1920"/>
      <c r="CMC5" s="1920"/>
      <c r="CMD5" s="1920"/>
      <c r="CME5" s="1920"/>
      <c r="CMF5" s="1920"/>
      <c r="CMG5" s="1920"/>
      <c r="CMH5" s="1920"/>
      <c r="CMI5" s="1920"/>
      <c r="CMJ5" s="1920"/>
      <c r="CMK5" s="1920"/>
      <c r="CML5" s="1920"/>
      <c r="CMM5" s="1920"/>
      <c r="CMN5" s="1920"/>
      <c r="CMO5" s="1920"/>
      <c r="CMP5" s="1920"/>
      <c r="CMQ5" s="1920"/>
      <c r="CMR5" s="1920"/>
      <c r="CMS5" s="1920"/>
      <c r="CMT5" s="1920"/>
      <c r="CMU5" s="1920"/>
      <c r="CMV5" s="1920"/>
      <c r="CMW5" s="1920"/>
      <c r="CMX5" s="1920"/>
      <c r="CMY5" s="1920"/>
      <c r="CMZ5" s="1920"/>
      <c r="CNA5" s="1920"/>
      <c r="CNB5" s="1920"/>
      <c r="CNC5" s="1920"/>
      <c r="CND5" s="1920"/>
      <c r="CNE5" s="1920"/>
      <c r="CNF5" s="1920"/>
      <c r="CNG5" s="1920"/>
      <c r="CNH5" s="1920"/>
      <c r="CNI5" s="1920"/>
      <c r="CNJ5" s="1920"/>
      <c r="CNK5" s="1920"/>
      <c r="CNL5" s="1920"/>
      <c r="CNM5" s="1920"/>
      <c r="CNN5" s="1920"/>
      <c r="CNO5" s="1920"/>
      <c r="CNP5" s="1920"/>
      <c r="CNQ5" s="1920"/>
      <c r="CNR5" s="1920"/>
      <c r="CNS5" s="1920"/>
      <c r="CNT5" s="1920"/>
      <c r="CNU5" s="1920"/>
      <c r="CNV5" s="1920"/>
      <c r="CNW5" s="1920"/>
      <c r="CNX5" s="1920"/>
      <c r="CNY5" s="1920"/>
      <c r="CNZ5" s="1920"/>
      <c r="COA5" s="1920"/>
      <c r="COB5" s="1920"/>
      <c r="COC5" s="1920"/>
      <c r="COD5" s="1920"/>
      <c r="COE5" s="1920"/>
      <c r="COF5" s="1920"/>
      <c r="COG5" s="1920"/>
      <c r="COH5" s="1920"/>
      <c r="COI5" s="1920"/>
      <c r="COJ5" s="1920"/>
      <c r="COK5" s="1920"/>
      <c r="COL5" s="1920"/>
      <c r="COM5" s="1920"/>
      <c r="CON5" s="1920"/>
      <c r="COO5" s="1920"/>
      <c r="COP5" s="1920"/>
      <c r="COQ5" s="1920"/>
      <c r="COR5" s="1920"/>
      <c r="COS5" s="1920"/>
      <c r="COT5" s="1920"/>
      <c r="COU5" s="1920"/>
      <c r="COV5" s="1920"/>
      <c r="COW5" s="1920"/>
      <c r="COX5" s="1920"/>
      <c r="COY5" s="1920"/>
      <c r="COZ5" s="1920"/>
      <c r="CPA5" s="1920"/>
      <c r="CPB5" s="1920"/>
      <c r="CPC5" s="1920"/>
      <c r="CPD5" s="1920"/>
      <c r="CPE5" s="1920"/>
      <c r="CPF5" s="1920"/>
      <c r="CPG5" s="1920"/>
      <c r="CPH5" s="1920"/>
      <c r="CPI5" s="1920"/>
      <c r="CPJ5" s="1920"/>
      <c r="CPK5" s="1920"/>
      <c r="CPL5" s="1920"/>
      <c r="CPM5" s="1920"/>
      <c r="CPN5" s="1920"/>
      <c r="CPO5" s="1920"/>
      <c r="CPP5" s="1920"/>
      <c r="CPQ5" s="1920"/>
      <c r="CPR5" s="1920"/>
      <c r="CPS5" s="1920"/>
      <c r="CPT5" s="1920"/>
      <c r="CPU5" s="1920"/>
      <c r="CPV5" s="1920"/>
      <c r="CPW5" s="1920"/>
      <c r="CPX5" s="1920"/>
      <c r="CPY5" s="1920"/>
      <c r="CPZ5" s="1920"/>
      <c r="CQA5" s="1920"/>
      <c r="CQB5" s="1920"/>
      <c r="CQC5" s="1920"/>
      <c r="CQD5" s="1920"/>
      <c r="CQE5" s="1920"/>
      <c r="CQF5" s="1920"/>
      <c r="CQG5" s="1920"/>
      <c r="CQH5" s="1920"/>
      <c r="CQI5" s="1920"/>
      <c r="CQJ5" s="1920"/>
      <c r="CQK5" s="1920"/>
      <c r="CQL5" s="1920"/>
      <c r="CQM5" s="1920"/>
      <c r="CQN5" s="1920"/>
      <c r="CQO5" s="1920"/>
      <c r="CQP5" s="1920"/>
      <c r="CQQ5" s="1920"/>
      <c r="CQR5" s="1920"/>
      <c r="CQS5" s="1920"/>
      <c r="CQT5" s="1920"/>
      <c r="CQU5" s="1920"/>
      <c r="CQV5" s="1920"/>
      <c r="CQW5" s="1920"/>
      <c r="CQX5" s="1920"/>
      <c r="CQY5" s="1920"/>
      <c r="CQZ5" s="1920"/>
      <c r="CRA5" s="1920"/>
      <c r="CRB5" s="1920"/>
      <c r="CRC5" s="1920"/>
      <c r="CRD5" s="1920"/>
      <c r="CRE5" s="1920"/>
      <c r="CRF5" s="1920"/>
      <c r="CRG5" s="1920"/>
      <c r="CRH5" s="1920"/>
      <c r="CRI5" s="1920"/>
      <c r="CRJ5" s="1920"/>
      <c r="CRK5" s="1920"/>
      <c r="CRL5" s="1920"/>
      <c r="CRM5" s="1920"/>
      <c r="CRN5" s="1920"/>
      <c r="CRO5" s="1920"/>
      <c r="CRP5" s="1920"/>
      <c r="CRQ5" s="1920"/>
      <c r="CRR5" s="1920"/>
      <c r="CRS5" s="1920"/>
      <c r="CRT5" s="1920"/>
      <c r="CRU5" s="1920"/>
      <c r="CRV5" s="1920"/>
      <c r="CRW5" s="1920"/>
      <c r="CRX5" s="1920"/>
      <c r="CRY5" s="1920"/>
      <c r="CRZ5" s="1920"/>
      <c r="CSA5" s="1920"/>
      <c r="CSB5" s="1920"/>
      <c r="CSC5" s="1920"/>
      <c r="CSD5" s="1920"/>
      <c r="CSE5" s="1920"/>
      <c r="CSF5" s="1920"/>
      <c r="CSG5" s="1920"/>
      <c r="CSH5" s="1920"/>
      <c r="CSI5" s="1920"/>
      <c r="CSJ5" s="1920"/>
      <c r="CSK5" s="1920"/>
      <c r="CSL5" s="1920"/>
      <c r="CSM5" s="1920"/>
      <c r="CSN5" s="1920"/>
      <c r="CSO5" s="1920"/>
      <c r="CSP5" s="1920"/>
      <c r="CSQ5" s="1920"/>
      <c r="CSR5" s="1920"/>
      <c r="CSS5" s="1920"/>
      <c r="CST5" s="1920"/>
      <c r="CSU5" s="1920"/>
      <c r="CSV5" s="1920"/>
      <c r="CSW5" s="1920"/>
      <c r="CSX5" s="1920"/>
      <c r="CSY5" s="1920"/>
      <c r="CSZ5" s="1920"/>
      <c r="CTA5" s="1920"/>
      <c r="CTB5" s="1920"/>
      <c r="CTC5" s="1920"/>
      <c r="CTD5" s="1920"/>
      <c r="CTE5" s="1920"/>
      <c r="CTF5" s="1920"/>
      <c r="CTG5" s="1920"/>
      <c r="CTH5" s="1920"/>
      <c r="CTI5" s="1920"/>
      <c r="CTJ5" s="1920"/>
      <c r="CTK5" s="1920"/>
      <c r="CTL5" s="1920"/>
      <c r="CTM5" s="1920"/>
      <c r="CTN5" s="1920"/>
      <c r="CTO5" s="1920"/>
      <c r="CTP5" s="1920"/>
      <c r="CTQ5" s="1920"/>
      <c r="CTR5" s="1920"/>
      <c r="CTS5" s="1920"/>
      <c r="CTT5" s="1920"/>
      <c r="CTU5" s="1920"/>
      <c r="CTV5" s="1920"/>
      <c r="CTW5" s="1920"/>
      <c r="CTX5" s="1920"/>
      <c r="CTY5" s="1920"/>
      <c r="CTZ5" s="1920"/>
      <c r="CUA5" s="1920"/>
      <c r="CUB5" s="1920"/>
      <c r="CUC5" s="1920"/>
      <c r="CUD5" s="1920"/>
      <c r="CUE5" s="1920"/>
      <c r="CUF5" s="1920"/>
      <c r="CUG5" s="1920"/>
      <c r="CUH5" s="1920"/>
      <c r="CUI5" s="1920"/>
      <c r="CUJ5" s="1920"/>
      <c r="CUK5" s="1920"/>
      <c r="CUL5" s="1920"/>
      <c r="CUM5" s="1920"/>
      <c r="CUN5" s="1920"/>
      <c r="CUO5" s="1920"/>
      <c r="CUP5" s="1920"/>
      <c r="CUQ5" s="1920"/>
      <c r="CUR5" s="1920"/>
      <c r="CUS5" s="1920"/>
      <c r="CUT5" s="1920"/>
      <c r="CUU5" s="1920"/>
      <c r="CUV5" s="1920"/>
      <c r="CUW5" s="1920"/>
      <c r="CUX5" s="1920"/>
      <c r="CUY5" s="1920"/>
      <c r="CUZ5" s="1920"/>
      <c r="CVA5" s="1920"/>
      <c r="CVB5" s="1920"/>
      <c r="CVC5" s="1920"/>
      <c r="CVD5" s="1920"/>
      <c r="CVE5" s="1920"/>
      <c r="CVF5" s="1920"/>
      <c r="CVG5" s="1920"/>
      <c r="CVH5" s="1920"/>
      <c r="CVI5" s="1920"/>
      <c r="CVJ5" s="1920"/>
      <c r="CVK5" s="1920"/>
      <c r="CVL5" s="1920"/>
      <c r="CVM5" s="1920"/>
      <c r="CVN5" s="1920"/>
      <c r="CVO5" s="1920"/>
      <c r="CVP5" s="1920"/>
      <c r="CVQ5" s="1920"/>
      <c r="CVR5" s="1920"/>
      <c r="CVS5" s="1920"/>
      <c r="CVT5" s="1920"/>
      <c r="CVU5" s="1920"/>
      <c r="CVV5" s="1920"/>
      <c r="CVW5" s="1920"/>
      <c r="CVX5" s="1920"/>
      <c r="CVY5" s="1920"/>
      <c r="CVZ5" s="1920"/>
      <c r="CWA5" s="1920"/>
      <c r="CWB5" s="1920"/>
      <c r="CWC5" s="1920"/>
      <c r="CWD5" s="1920"/>
      <c r="CWE5" s="1920"/>
      <c r="CWF5" s="1920"/>
      <c r="CWG5" s="1920"/>
      <c r="CWH5" s="1920"/>
      <c r="CWI5" s="1920"/>
      <c r="CWJ5" s="1920"/>
      <c r="CWK5" s="1920"/>
      <c r="CWL5" s="1920"/>
      <c r="CWM5" s="1920"/>
      <c r="CWN5" s="1920"/>
      <c r="CWO5" s="1920"/>
      <c r="CWP5" s="1920"/>
      <c r="CWQ5" s="1920"/>
      <c r="CWR5" s="1920"/>
      <c r="CWS5" s="1920"/>
      <c r="CWT5" s="1920"/>
      <c r="CWU5" s="1920"/>
      <c r="CWV5" s="1920"/>
      <c r="CWW5" s="1920"/>
      <c r="CWX5" s="1920"/>
      <c r="CWY5" s="1920"/>
      <c r="CWZ5" s="1920"/>
      <c r="CXA5" s="1920"/>
      <c r="CXB5" s="1920"/>
      <c r="CXC5" s="1920"/>
      <c r="CXD5" s="1920"/>
      <c r="CXE5" s="1920"/>
      <c r="CXF5" s="1920"/>
      <c r="CXG5" s="1920"/>
      <c r="CXH5" s="1920"/>
      <c r="CXI5" s="1920"/>
      <c r="CXJ5" s="1920"/>
      <c r="CXK5" s="1920"/>
      <c r="CXL5" s="1920"/>
      <c r="CXM5" s="1920"/>
      <c r="CXN5" s="1920"/>
      <c r="CXO5" s="1920"/>
      <c r="CXP5" s="1920"/>
      <c r="CXQ5" s="1920"/>
      <c r="CXR5" s="1920"/>
      <c r="CXS5" s="1920"/>
      <c r="CXT5" s="1920"/>
      <c r="CXU5" s="1920"/>
      <c r="CXV5" s="1920"/>
      <c r="CXW5" s="1920"/>
      <c r="CXX5" s="1920"/>
      <c r="CXY5" s="1920"/>
      <c r="CXZ5" s="1920"/>
      <c r="CYA5" s="1920"/>
      <c r="CYB5" s="1920"/>
      <c r="CYC5" s="1920"/>
      <c r="CYD5" s="1920"/>
      <c r="CYE5" s="1920"/>
      <c r="CYF5" s="1920"/>
      <c r="CYG5" s="1920"/>
      <c r="CYH5" s="1920"/>
      <c r="CYI5" s="1920"/>
      <c r="CYJ5" s="1920"/>
      <c r="CYK5" s="1920"/>
      <c r="CYL5" s="1920"/>
      <c r="CYM5" s="1920"/>
      <c r="CYN5" s="1920"/>
      <c r="CYO5" s="1920"/>
      <c r="CYP5" s="1920"/>
      <c r="CYQ5" s="1920"/>
      <c r="CYR5" s="1920"/>
      <c r="CYS5" s="1920"/>
      <c r="CYT5" s="1920"/>
      <c r="CYU5" s="1920"/>
      <c r="CYV5" s="1920"/>
      <c r="CYW5" s="1920"/>
      <c r="CYX5" s="1920"/>
      <c r="CYY5" s="1920"/>
      <c r="CYZ5" s="1920"/>
      <c r="CZA5" s="1920"/>
      <c r="CZB5" s="1920"/>
      <c r="CZC5" s="1920"/>
      <c r="CZD5" s="1920"/>
      <c r="CZE5" s="1920"/>
      <c r="CZF5" s="1920"/>
      <c r="CZG5" s="1920"/>
      <c r="CZH5" s="1920"/>
      <c r="CZI5" s="1920"/>
      <c r="CZJ5" s="1920"/>
      <c r="CZK5" s="1920"/>
      <c r="CZL5" s="1920"/>
      <c r="CZM5" s="1920"/>
      <c r="CZN5" s="1920"/>
      <c r="CZO5" s="1920"/>
      <c r="CZP5" s="1920"/>
      <c r="CZQ5" s="1920"/>
      <c r="CZR5" s="1920"/>
      <c r="CZS5" s="1920"/>
      <c r="CZT5" s="1920"/>
      <c r="CZU5" s="1920"/>
      <c r="CZV5" s="1920"/>
      <c r="CZW5" s="1920"/>
      <c r="CZX5" s="1920"/>
      <c r="CZY5" s="1920"/>
      <c r="CZZ5" s="1920"/>
      <c r="DAA5" s="1920"/>
      <c r="DAB5" s="1920"/>
      <c r="DAC5" s="1920"/>
      <c r="DAD5" s="1920"/>
      <c r="DAE5" s="1920"/>
      <c r="DAF5" s="1920"/>
      <c r="DAG5" s="1920"/>
      <c r="DAH5" s="1920"/>
      <c r="DAI5" s="1920"/>
      <c r="DAJ5" s="1920"/>
      <c r="DAK5" s="1920"/>
      <c r="DAL5" s="1920"/>
      <c r="DAM5" s="1920"/>
      <c r="DAN5" s="1920"/>
      <c r="DAO5" s="1920"/>
      <c r="DAP5" s="1920"/>
      <c r="DAQ5" s="1920"/>
      <c r="DAR5" s="1920"/>
      <c r="DAS5" s="1920"/>
      <c r="DAT5" s="1920"/>
      <c r="DAU5" s="1920"/>
      <c r="DAV5" s="1920"/>
      <c r="DAW5" s="1920"/>
      <c r="DAX5" s="1920"/>
      <c r="DAY5" s="1920"/>
      <c r="DAZ5" s="1920"/>
      <c r="DBA5" s="1920"/>
      <c r="DBB5" s="1920"/>
      <c r="DBC5" s="1920"/>
      <c r="DBD5" s="1920"/>
      <c r="DBE5" s="1920"/>
      <c r="DBF5" s="1920"/>
      <c r="DBG5" s="1920"/>
      <c r="DBH5" s="1920"/>
      <c r="DBI5" s="1920"/>
      <c r="DBJ5" s="1920"/>
      <c r="DBK5" s="1920"/>
      <c r="DBL5" s="1920"/>
      <c r="DBM5" s="1920"/>
      <c r="DBN5" s="1920"/>
      <c r="DBO5" s="1920"/>
      <c r="DBP5" s="1920"/>
      <c r="DBQ5" s="1920"/>
      <c r="DBR5" s="1920"/>
      <c r="DBS5" s="1920"/>
      <c r="DBT5" s="1920"/>
      <c r="DBU5" s="1920"/>
      <c r="DBV5" s="1920"/>
      <c r="DBW5" s="1920"/>
      <c r="DBX5" s="1920"/>
      <c r="DBY5" s="1920"/>
      <c r="DBZ5" s="1920"/>
      <c r="DCA5" s="1920"/>
      <c r="DCB5" s="1920"/>
      <c r="DCC5" s="1920"/>
      <c r="DCD5" s="1920"/>
      <c r="DCE5" s="1920"/>
      <c r="DCF5" s="1920"/>
      <c r="DCG5" s="1920"/>
      <c r="DCH5" s="1920"/>
      <c r="DCI5" s="1920"/>
      <c r="DCJ5" s="1920"/>
      <c r="DCK5" s="1920"/>
      <c r="DCL5" s="1920"/>
      <c r="DCM5" s="1920"/>
      <c r="DCN5" s="1920"/>
      <c r="DCO5" s="1920"/>
      <c r="DCP5" s="1920"/>
      <c r="DCQ5" s="1920"/>
      <c r="DCR5" s="1920"/>
      <c r="DCS5" s="1920"/>
      <c r="DCT5" s="1920"/>
      <c r="DCU5" s="1920"/>
      <c r="DCV5" s="1920"/>
      <c r="DCW5" s="1920"/>
      <c r="DCX5" s="1920"/>
      <c r="DCY5" s="1920"/>
      <c r="DCZ5" s="1920"/>
      <c r="DDA5" s="1920"/>
      <c r="DDB5" s="1920"/>
      <c r="DDC5" s="1920"/>
      <c r="DDD5" s="1920"/>
      <c r="DDE5" s="1920"/>
      <c r="DDF5" s="1920"/>
      <c r="DDG5" s="1920"/>
      <c r="DDH5" s="1920"/>
      <c r="DDI5" s="1920"/>
      <c r="DDJ5" s="1920"/>
      <c r="DDK5" s="1920"/>
      <c r="DDL5" s="1920"/>
      <c r="DDM5" s="1920"/>
      <c r="DDN5" s="1920"/>
      <c r="DDO5" s="1920"/>
      <c r="DDP5" s="1920"/>
      <c r="DDQ5" s="1920"/>
      <c r="DDR5" s="1920"/>
      <c r="DDS5" s="1920"/>
      <c r="DDT5" s="1920"/>
      <c r="DDU5" s="1920"/>
      <c r="DDV5" s="1920"/>
      <c r="DDW5" s="1920"/>
      <c r="DDX5" s="1920"/>
      <c r="DDY5" s="1920"/>
      <c r="DDZ5" s="1920"/>
      <c r="DEA5" s="1920"/>
      <c r="DEB5" s="1920"/>
      <c r="DEC5" s="1920"/>
      <c r="DED5" s="1920"/>
      <c r="DEE5" s="1920"/>
      <c r="DEF5" s="1920"/>
      <c r="DEG5" s="1920"/>
      <c r="DEH5" s="1920"/>
      <c r="DEI5" s="1920"/>
      <c r="DEJ5" s="1920"/>
      <c r="DEK5" s="1920"/>
      <c r="DEL5" s="1920"/>
      <c r="DEM5" s="1920"/>
      <c r="DEN5" s="1920"/>
      <c r="DEO5" s="1920"/>
      <c r="DEP5" s="1920"/>
      <c r="DEQ5" s="1920"/>
      <c r="DER5" s="1920"/>
      <c r="DES5" s="1920"/>
      <c r="DET5" s="1920"/>
      <c r="DEU5" s="1920"/>
      <c r="DEV5" s="1920"/>
      <c r="DEW5" s="1920"/>
      <c r="DEX5" s="1920"/>
      <c r="DEY5" s="1920"/>
      <c r="DEZ5" s="1920"/>
      <c r="DFA5" s="1920"/>
      <c r="DFB5" s="1920"/>
      <c r="DFC5" s="1920"/>
      <c r="DFD5" s="1920"/>
      <c r="DFE5" s="1920"/>
      <c r="DFF5" s="1920"/>
      <c r="DFG5" s="1920"/>
      <c r="DFH5" s="1920"/>
      <c r="DFI5" s="1920"/>
      <c r="DFJ5" s="1920"/>
      <c r="DFK5" s="1920"/>
      <c r="DFL5" s="1920"/>
      <c r="DFM5" s="1920"/>
      <c r="DFN5" s="1920"/>
      <c r="DFO5" s="1920"/>
      <c r="DFP5" s="1920"/>
      <c r="DFQ5" s="1920"/>
      <c r="DFR5" s="1920"/>
      <c r="DFS5" s="1920"/>
      <c r="DFT5" s="1920"/>
      <c r="DFU5" s="1920"/>
      <c r="DFV5" s="1920"/>
      <c r="DFW5" s="1920"/>
      <c r="DFX5" s="1920"/>
      <c r="DFY5" s="1920"/>
      <c r="DFZ5" s="1920"/>
      <c r="DGA5" s="1920"/>
      <c r="DGB5" s="1920"/>
      <c r="DGC5" s="1920"/>
      <c r="DGD5" s="1920"/>
      <c r="DGE5" s="1920"/>
      <c r="DGF5" s="1920"/>
      <c r="DGG5" s="1920"/>
      <c r="DGH5" s="1920"/>
      <c r="DGI5" s="1920"/>
      <c r="DGJ5" s="1920"/>
      <c r="DGK5" s="1920"/>
      <c r="DGL5" s="1920"/>
      <c r="DGM5" s="1920"/>
      <c r="DGN5" s="1920"/>
      <c r="DGO5" s="1920"/>
      <c r="DGP5" s="1920"/>
      <c r="DGQ5" s="1920"/>
      <c r="DGR5" s="1920"/>
      <c r="DGS5" s="1920"/>
      <c r="DGT5" s="1920"/>
      <c r="DGU5" s="1920"/>
      <c r="DGV5" s="1920"/>
      <c r="DGW5" s="1920"/>
      <c r="DGX5" s="1920"/>
      <c r="DGY5" s="1920"/>
      <c r="DGZ5" s="1920"/>
      <c r="DHA5" s="1920"/>
      <c r="DHB5" s="1920"/>
      <c r="DHC5" s="1920"/>
      <c r="DHD5" s="1920"/>
      <c r="DHE5" s="1920"/>
      <c r="DHF5" s="1920"/>
      <c r="DHG5" s="1920"/>
      <c r="DHH5" s="1920"/>
      <c r="DHI5" s="1920"/>
      <c r="DHJ5" s="1920"/>
      <c r="DHK5" s="1920"/>
      <c r="DHL5" s="1920"/>
      <c r="DHM5" s="1920"/>
      <c r="DHN5" s="1920"/>
      <c r="DHO5" s="1920"/>
      <c r="DHP5" s="1920"/>
      <c r="DHQ5" s="1920"/>
      <c r="DHR5" s="1920"/>
      <c r="DHS5" s="1920"/>
      <c r="DHT5" s="1920"/>
      <c r="DHU5" s="1920"/>
      <c r="DHV5" s="1920"/>
      <c r="DHW5" s="1920"/>
      <c r="DHX5" s="1920"/>
      <c r="DHY5" s="1920"/>
      <c r="DHZ5" s="1920"/>
      <c r="DIA5" s="1920"/>
      <c r="DIB5" s="1920"/>
      <c r="DIC5" s="1920"/>
      <c r="DID5" s="1920"/>
      <c r="DIE5" s="1920"/>
      <c r="DIF5" s="1920"/>
      <c r="DIG5" s="1920"/>
      <c r="DIH5" s="1920"/>
      <c r="DII5" s="1920"/>
      <c r="DIJ5" s="1920"/>
      <c r="DIK5" s="1920"/>
      <c r="DIL5" s="1920"/>
      <c r="DIM5" s="1920"/>
      <c r="DIN5" s="1920"/>
      <c r="DIO5" s="1920"/>
      <c r="DIP5" s="1920"/>
      <c r="DIQ5" s="1920"/>
      <c r="DIR5" s="1920"/>
      <c r="DIS5" s="1920"/>
      <c r="DIT5" s="1920"/>
      <c r="DIU5" s="1920"/>
      <c r="DIV5" s="1920"/>
      <c r="DIW5" s="1920"/>
      <c r="DIX5" s="1920"/>
      <c r="DIY5" s="1920"/>
      <c r="DIZ5" s="1920"/>
      <c r="DJA5" s="1920"/>
      <c r="DJB5" s="1920"/>
      <c r="DJC5" s="1920"/>
      <c r="DJD5" s="1920"/>
      <c r="DJE5" s="1920"/>
      <c r="DJF5" s="1920"/>
      <c r="DJG5" s="1920"/>
      <c r="DJH5" s="1920"/>
      <c r="DJI5" s="1920"/>
      <c r="DJJ5" s="1920"/>
      <c r="DJK5" s="1920"/>
      <c r="DJL5" s="1920"/>
      <c r="DJM5" s="1920"/>
      <c r="DJN5" s="1920"/>
      <c r="DJO5" s="1920"/>
      <c r="DJP5" s="1920"/>
      <c r="DJQ5" s="1920"/>
      <c r="DJR5" s="1920"/>
      <c r="DJS5" s="1920"/>
      <c r="DJT5" s="1920"/>
      <c r="DJU5" s="1920"/>
      <c r="DJV5" s="1920"/>
      <c r="DJW5" s="1920"/>
      <c r="DJX5" s="1920"/>
      <c r="DJY5" s="1920"/>
      <c r="DJZ5" s="1920"/>
      <c r="DKA5" s="1920"/>
      <c r="DKB5" s="1920"/>
      <c r="DKC5" s="1920"/>
      <c r="DKD5" s="1920"/>
      <c r="DKE5" s="1920"/>
      <c r="DKF5" s="1920"/>
      <c r="DKG5" s="1920"/>
      <c r="DKH5" s="1920"/>
      <c r="DKI5" s="1920"/>
      <c r="DKJ5" s="1920"/>
      <c r="DKK5" s="1920"/>
      <c r="DKL5" s="1920"/>
      <c r="DKM5" s="1920"/>
      <c r="DKN5" s="1920"/>
      <c r="DKO5" s="1920"/>
      <c r="DKP5" s="1920"/>
      <c r="DKQ5" s="1920"/>
      <c r="DKR5" s="1920"/>
      <c r="DKS5" s="1920"/>
      <c r="DKT5" s="1920"/>
      <c r="DKU5" s="1920"/>
      <c r="DKV5" s="1920"/>
      <c r="DKW5" s="1920"/>
      <c r="DKX5" s="1920"/>
      <c r="DKY5" s="1920"/>
      <c r="DKZ5" s="1920"/>
      <c r="DLA5" s="1920"/>
      <c r="DLB5" s="1920"/>
      <c r="DLC5" s="1920"/>
      <c r="DLD5" s="1920"/>
      <c r="DLE5" s="1920"/>
      <c r="DLF5" s="1920"/>
      <c r="DLG5" s="1920"/>
      <c r="DLH5" s="1920"/>
      <c r="DLI5" s="1920"/>
      <c r="DLJ5" s="1920"/>
      <c r="DLK5" s="1920"/>
      <c r="DLL5" s="1920"/>
      <c r="DLM5" s="1920"/>
      <c r="DLN5" s="1920"/>
      <c r="DLO5" s="1920"/>
      <c r="DLP5" s="1920"/>
      <c r="DLQ5" s="1920"/>
      <c r="DLR5" s="1920"/>
      <c r="DLS5" s="1920"/>
      <c r="DLT5" s="1920"/>
      <c r="DLU5" s="1920"/>
      <c r="DLV5" s="1920"/>
      <c r="DLW5" s="1920"/>
      <c r="DLX5" s="1920"/>
      <c r="DLY5" s="1920"/>
      <c r="DLZ5" s="1920"/>
      <c r="DMA5" s="1920"/>
      <c r="DMB5" s="1920"/>
      <c r="DMC5" s="1920"/>
      <c r="DMD5" s="1920"/>
      <c r="DME5" s="1920"/>
      <c r="DMF5" s="1920"/>
      <c r="DMG5" s="1920"/>
      <c r="DMH5" s="1920"/>
      <c r="DMI5" s="1920"/>
      <c r="DMJ5" s="1920"/>
      <c r="DMK5" s="1920"/>
      <c r="DML5" s="1920"/>
      <c r="DMM5" s="1920"/>
      <c r="DMN5" s="1920"/>
      <c r="DMO5" s="1920"/>
      <c r="DMP5" s="1920"/>
      <c r="DMQ5" s="1920"/>
      <c r="DMR5" s="1920"/>
      <c r="DMS5" s="1920"/>
      <c r="DMT5" s="1920"/>
      <c r="DMU5" s="1920"/>
      <c r="DMV5" s="1920"/>
      <c r="DMW5" s="1920"/>
      <c r="DMX5" s="1920"/>
      <c r="DMY5" s="1920"/>
      <c r="DMZ5" s="1920"/>
      <c r="DNA5" s="1920"/>
      <c r="DNB5" s="1920"/>
      <c r="DNC5" s="1920"/>
      <c r="DND5" s="1920"/>
      <c r="DNE5" s="1920"/>
      <c r="DNF5" s="1920"/>
      <c r="DNG5" s="1920"/>
      <c r="DNH5" s="1920"/>
      <c r="DNI5" s="1920"/>
      <c r="DNJ5" s="1920"/>
      <c r="DNK5" s="1920"/>
      <c r="DNL5" s="1920"/>
      <c r="DNM5" s="1920"/>
      <c r="DNN5" s="1920"/>
      <c r="DNO5" s="1920"/>
      <c r="DNP5" s="1920"/>
      <c r="DNQ5" s="1920"/>
      <c r="DNR5" s="1920"/>
      <c r="DNS5" s="1920"/>
      <c r="DNT5" s="1920"/>
      <c r="DNU5" s="1920"/>
      <c r="DNV5" s="1920"/>
      <c r="DNW5" s="1920"/>
      <c r="DNX5" s="1920"/>
      <c r="DNY5" s="1920"/>
      <c r="DNZ5" s="1920"/>
      <c r="DOA5" s="1920"/>
      <c r="DOB5" s="1920"/>
      <c r="DOC5" s="1920"/>
      <c r="DOD5" s="1920"/>
      <c r="DOE5" s="1920"/>
      <c r="DOF5" s="1920"/>
      <c r="DOG5" s="1920"/>
      <c r="DOH5" s="1920"/>
      <c r="DOI5" s="1920"/>
      <c r="DOJ5" s="1920"/>
      <c r="DOK5" s="1920"/>
      <c r="DOL5" s="1920"/>
      <c r="DOM5" s="1920"/>
      <c r="DON5" s="1920"/>
      <c r="DOO5" s="1920"/>
      <c r="DOP5" s="1920"/>
      <c r="DOQ5" s="1920"/>
      <c r="DOR5" s="1920"/>
      <c r="DOS5" s="1920"/>
      <c r="DOT5" s="1920"/>
      <c r="DOU5" s="1920"/>
      <c r="DOV5" s="1920"/>
      <c r="DOW5" s="1920"/>
      <c r="DOX5" s="1920"/>
      <c r="DOY5" s="1920"/>
      <c r="DOZ5" s="1920"/>
      <c r="DPA5" s="1920"/>
      <c r="DPB5" s="1920"/>
      <c r="DPC5" s="1920"/>
      <c r="DPD5" s="1920"/>
      <c r="DPE5" s="1920"/>
      <c r="DPF5" s="1920"/>
      <c r="DPG5" s="1920"/>
      <c r="DPH5" s="1920"/>
      <c r="DPI5" s="1920"/>
      <c r="DPJ5" s="1920"/>
      <c r="DPK5" s="1920"/>
      <c r="DPL5" s="1920"/>
      <c r="DPM5" s="1920"/>
      <c r="DPN5" s="1920"/>
      <c r="DPO5" s="1920"/>
      <c r="DPP5" s="1920"/>
      <c r="DPQ5" s="1920"/>
      <c r="DPR5" s="1920"/>
      <c r="DPS5" s="1920"/>
      <c r="DPT5" s="1920"/>
      <c r="DPU5" s="1920"/>
      <c r="DPV5" s="1920"/>
      <c r="DPW5" s="1920"/>
      <c r="DPX5" s="1920"/>
      <c r="DPY5" s="1920"/>
      <c r="DPZ5" s="1920"/>
      <c r="DQA5" s="1920"/>
      <c r="DQB5" s="1920"/>
      <c r="DQC5" s="1920"/>
      <c r="DQD5" s="1920"/>
      <c r="DQE5" s="1920"/>
      <c r="DQF5" s="1920"/>
      <c r="DQG5" s="1920"/>
      <c r="DQH5" s="1920"/>
      <c r="DQI5" s="1920"/>
      <c r="DQJ5" s="1920"/>
      <c r="DQK5" s="1920"/>
      <c r="DQL5" s="1920"/>
      <c r="DQM5" s="1920"/>
      <c r="DQN5" s="1920"/>
      <c r="DQO5" s="1920"/>
      <c r="DQP5" s="1920"/>
      <c r="DQQ5" s="1920"/>
      <c r="DQR5" s="1920"/>
      <c r="DQS5" s="1920"/>
      <c r="DQT5" s="1920"/>
      <c r="DQU5" s="1920"/>
      <c r="DQV5" s="1920"/>
      <c r="DQW5" s="1920"/>
      <c r="DQX5" s="1920"/>
      <c r="DQY5" s="1920"/>
      <c r="DQZ5" s="1920"/>
      <c r="DRA5" s="1920"/>
      <c r="DRB5" s="1920"/>
      <c r="DRC5" s="1920"/>
      <c r="DRD5" s="1920"/>
      <c r="DRE5" s="1920"/>
      <c r="DRF5" s="1920"/>
      <c r="DRG5" s="1920"/>
      <c r="DRH5" s="1920"/>
      <c r="DRI5" s="1920"/>
      <c r="DRJ5" s="1920"/>
      <c r="DRK5" s="1920"/>
      <c r="DRL5" s="1920"/>
      <c r="DRM5" s="1920"/>
      <c r="DRN5" s="1920"/>
      <c r="DRO5" s="1920"/>
      <c r="DRP5" s="1920"/>
      <c r="DRQ5" s="1920"/>
      <c r="DRR5" s="1920"/>
      <c r="DRS5" s="1920"/>
      <c r="DRT5" s="1920"/>
      <c r="DRU5" s="1920"/>
      <c r="DRV5" s="1920"/>
      <c r="DRW5" s="1920"/>
      <c r="DRX5" s="1920"/>
      <c r="DRY5" s="1920"/>
      <c r="DRZ5" s="1920"/>
      <c r="DSA5" s="1920"/>
      <c r="DSB5" s="1920"/>
      <c r="DSC5" s="1920"/>
      <c r="DSD5" s="1920"/>
      <c r="DSE5" s="1920"/>
      <c r="DSF5" s="1920"/>
      <c r="DSG5" s="1920"/>
      <c r="DSH5" s="1920"/>
      <c r="DSI5" s="1920"/>
      <c r="DSJ5" s="1920"/>
      <c r="DSK5" s="1920"/>
      <c r="DSL5" s="1920"/>
      <c r="DSM5" s="1920"/>
      <c r="DSN5" s="1920"/>
      <c r="DSO5" s="1920"/>
      <c r="DSP5" s="1920"/>
      <c r="DSQ5" s="1920"/>
      <c r="DSR5" s="1920"/>
      <c r="DSS5" s="1920"/>
      <c r="DST5" s="1920"/>
      <c r="DSU5" s="1920"/>
      <c r="DSV5" s="1920"/>
      <c r="DSW5" s="1920"/>
      <c r="DSX5" s="1920"/>
      <c r="DSY5" s="1920"/>
      <c r="DSZ5" s="1920"/>
      <c r="DTA5" s="1920"/>
      <c r="DTB5" s="1920"/>
      <c r="DTC5" s="1920"/>
      <c r="DTD5" s="1920"/>
      <c r="DTE5" s="1920"/>
      <c r="DTF5" s="1920"/>
      <c r="DTG5" s="1920"/>
      <c r="DTH5" s="1920"/>
      <c r="DTI5" s="1920"/>
      <c r="DTJ5" s="1920"/>
      <c r="DTK5" s="1920"/>
      <c r="DTL5" s="1920"/>
      <c r="DTM5" s="1920"/>
      <c r="DTN5" s="1920"/>
      <c r="DTO5" s="1920"/>
      <c r="DTP5" s="1920"/>
      <c r="DTQ5" s="1920"/>
      <c r="DTR5" s="1920"/>
      <c r="DTS5" s="1920"/>
      <c r="DTT5" s="1920"/>
      <c r="DTU5" s="1920"/>
      <c r="DTV5" s="1920"/>
      <c r="DTW5" s="1920"/>
      <c r="DTX5" s="1920"/>
      <c r="DTY5" s="1920"/>
      <c r="DTZ5" s="1920"/>
      <c r="DUA5" s="1920"/>
      <c r="DUB5" s="1920"/>
      <c r="DUC5" s="1920"/>
      <c r="DUD5" s="1920"/>
      <c r="DUE5" s="1920"/>
      <c r="DUF5" s="1920"/>
      <c r="DUG5" s="1920"/>
      <c r="DUH5" s="1920"/>
      <c r="DUI5" s="1920"/>
      <c r="DUJ5" s="1920"/>
      <c r="DUK5" s="1920"/>
      <c r="DUL5" s="1920"/>
      <c r="DUM5" s="1920"/>
      <c r="DUN5" s="1920"/>
      <c r="DUO5" s="1920"/>
      <c r="DUP5" s="1920"/>
      <c r="DUQ5" s="1920"/>
      <c r="DUR5" s="1920"/>
      <c r="DUS5" s="1920"/>
      <c r="DUT5" s="1920"/>
      <c r="DUU5" s="1920"/>
      <c r="DUV5" s="1920"/>
      <c r="DUW5" s="1920"/>
      <c r="DUX5" s="1920"/>
      <c r="DUY5" s="1920"/>
      <c r="DUZ5" s="1920"/>
      <c r="DVA5" s="1920"/>
      <c r="DVB5" s="1920"/>
      <c r="DVC5" s="1920"/>
      <c r="DVD5" s="1920"/>
      <c r="DVE5" s="1920"/>
      <c r="DVF5" s="1920"/>
      <c r="DVG5" s="1920"/>
      <c r="DVH5" s="1920"/>
      <c r="DVI5" s="1920"/>
      <c r="DVJ5" s="1920"/>
      <c r="DVK5" s="1920"/>
      <c r="DVL5" s="1920"/>
      <c r="DVM5" s="1920"/>
      <c r="DVN5" s="1920"/>
      <c r="DVO5" s="1920"/>
      <c r="DVP5" s="1920"/>
      <c r="DVQ5" s="1920"/>
      <c r="DVR5" s="1920"/>
      <c r="DVS5" s="1920"/>
      <c r="DVT5" s="1920"/>
      <c r="DVU5" s="1920"/>
      <c r="DVV5" s="1920"/>
      <c r="DVW5" s="1920"/>
      <c r="DVX5" s="1920"/>
      <c r="DVY5" s="1920"/>
      <c r="DVZ5" s="1920"/>
      <c r="DWA5" s="1920"/>
      <c r="DWB5" s="1920"/>
      <c r="DWC5" s="1920"/>
      <c r="DWD5" s="1920"/>
      <c r="DWE5" s="1920"/>
      <c r="DWF5" s="1920"/>
      <c r="DWG5" s="1920"/>
      <c r="DWH5" s="1920"/>
      <c r="DWI5" s="1920"/>
      <c r="DWJ5" s="1920"/>
      <c r="DWK5" s="1920"/>
      <c r="DWL5" s="1920"/>
      <c r="DWM5" s="1920"/>
      <c r="DWN5" s="1920"/>
      <c r="DWO5" s="1920"/>
      <c r="DWP5" s="1920"/>
      <c r="DWQ5" s="1920"/>
      <c r="DWR5" s="1920"/>
      <c r="DWS5" s="1920"/>
      <c r="DWT5" s="1920"/>
      <c r="DWU5" s="1920"/>
      <c r="DWV5" s="1920"/>
      <c r="DWW5" s="1920"/>
      <c r="DWX5" s="1920"/>
      <c r="DWY5" s="1920"/>
      <c r="DWZ5" s="1920"/>
      <c r="DXA5" s="1920"/>
      <c r="DXB5" s="1920"/>
      <c r="DXC5" s="1920"/>
      <c r="DXD5" s="1920"/>
      <c r="DXE5" s="1920"/>
      <c r="DXF5" s="1920"/>
      <c r="DXG5" s="1920"/>
      <c r="DXH5" s="1920"/>
      <c r="DXI5" s="1920"/>
      <c r="DXJ5" s="1920"/>
      <c r="DXK5" s="1920"/>
      <c r="DXL5" s="1920"/>
      <c r="DXM5" s="1920"/>
      <c r="DXN5" s="1920"/>
      <c r="DXO5" s="1920"/>
      <c r="DXP5" s="1920"/>
      <c r="DXQ5" s="1920"/>
      <c r="DXR5" s="1920"/>
      <c r="DXS5" s="1920"/>
      <c r="DXT5" s="1920"/>
      <c r="DXU5" s="1920"/>
      <c r="DXV5" s="1920"/>
      <c r="DXW5" s="1920"/>
      <c r="DXX5" s="1920"/>
      <c r="DXY5" s="1920"/>
      <c r="DXZ5" s="1920"/>
      <c r="DYA5" s="1920"/>
      <c r="DYB5" s="1920"/>
      <c r="DYC5" s="1920"/>
      <c r="DYD5" s="1920"/>
      <c r="DYE5" s="1920"/>
      <c r="DYF5" s="1920"/>
      <c r="DYG5" s="1920"/>
      <c r="DYH5" s="1920"/>
      <c r="DYI5" s="1920"/>
      <c r="DYJ5" s="1920"/>
      <c r="DYK5" s="1920"/>
      <c r="DYL5" s="1920"/>
      <c r="DYM5" s="1920"/>
      <c r="DYN5" s="1920"/>
      <c r="DYO5" s="1920"/>
      <c r="DYP5" s="1920"/>
      <c r="DYQ5" s="1920"/>
      <c r="DYR5" s="1920"/>
      <c r="DYS5" s="1920"/>
      <c r="DYT5" s="1920"/>
      <c r="DYU5" s="1920"/>
      <c r="DYV5" s="1920"/>
      <c r="DYW5" s="1920"/>
      <c r="DYX5" s="1920"/>
      <c r="DYY5" s="1920"/>
      <c r="DYZ5" s="1920"/>
      <c r="DZA5" s="1920"/>
      <c r="DZB5" s="1920"/>
      <c r="DZC5" s="1920"/>
      <c r="DZD5" s="1920"/>
      <c r="DZE5" s="1920"/>
      <c r="DZF5" s="1920"/>
      <c r="DZG5" s="1920"/>
      <c r="DZH5" s="1920"/>
      <c r="DZI5" s="1920"/>
      <c r="DZJ5" s="1920"/>
      <c r="DZK5" s="1920"/>
      <c r="DZL5" s="1920"/>
      <c r="DZM5" s="1920"/>
      <c r="DZN5" s="1920"/>
      <c r="DZO5" s="1920"/>
      <c r="DZP5" s="1920"/>
      <c r="DZQ5" s="1920"/>
      <c r="DZR5" s="1920"/>
      <c r="DZS5" s="1920"/>
      <c r="DZT5" s="1920"/>
      <c r="DZU5" s="1920"/>
      <c r="DZV5" s="1920"/>
      <c r="DZW5" s="1920"/>
      <c r="DZX5" s="1920"/>
      <c r="DZY5" s="1920"/>
      <c r="DZZ5" s="1920"/>
      <c r="EAA5" s="1920"/>
      <c r="EAB5" s="1920"/>
      <c r="EAC5" s="1920"/>
      <c r="EAD5" s="1920"/>
      <c r="EAE5" s="1920"/>
      <c r="EAF5" s="1920"/>
      <c r="EAG5" s="1920"/>
      <c r="EAH5" s="1920"/>
      <c r="EAI5" s="1920"/>
      <c r="EAJ5" s="1920"/>
      <c r="EAK5" s="1920"/>
      <c r="EAL5" s="1920"/>
      <c r="EAM5" s="1920"/>
      <c r="EAN5" s="1920"/>
      <c r="EAO5" s="1920"/>
      <c r="EAP5" s="1920"/>
      <c r="EAQ5" s="1920"/>
      <c r="EAR5" s="1920"/>
      <c r="EAS5" s="1920"/>
      <c r="EAT5" s="1920"/>
      <c r="EAU5" s="1920"/>
      <c r="EAV5" s="1920"/>
      <c r="EAW5" s="1920"/>
      <c r="EAX5" s="1920"/>
      <c r="EAY5" s="1920"/>
      <c r="EAZ5" s="1920"/>
      <c r="EBA5" s="1920"/>
      <c r="EBB5" s="1920"/>
      <c r="EBC5" s="1920"/>
      <c r="EBD5" s="1920"/>
      <c r="EBE5" s="1920"/>
      <c r="EBF5" s="1920"/>
      <c r="EBG5" s="1920"/>
      <c r="EBH5" s="1920"/>
      <c r="EBI5" s="1920"/>
      <c r="EBJ5" s="1920"/>
      <c r="EBK5" s="1920"/>
      <c r="EBL5" s="1920"/>
      <c r="EBM5" s="1920"/>
      <c r="EBN5" s="1920"/>
      <c r="EBO5" s="1920"/>
      <c r="EBP5" s="1920"/>
      <c r="EBQ5" s="1920"/>
      <c r="EBR5" s="1920"/>
      <c r="EBS5" s="1920"/>
      <c r="EBT5" s="1920"/>
      <c r="EBU5" s="1920"/>
      <c r="EBV5" s="1920"/>
      <c r="EBW5" s="1920"/>
      <c r="EBX5" s="1920"/>
      <c r="EBY5" s="1920"/>
      <c r="EBZ5" s="1920"/>
      <c r="ECA5" s="1920"/>
      <c r="ECB5" s="1920"/>
      <c r="ECC5" s="1920"/>
      <c r="ECD5" s="1920"/>
      <c r="ECE5" s="1920"/>
      <c r="ECF5" s="1920"/>
      <c r="ECG5" s="1920"/>
      <c r="ECH5" s="1920"/>
      <c r="ECI5" s="1920"/>
      <c r="ECJ5" s="1920"/>
      <c r="ECK5" s="1920"/>
      <c r="ECL5" s="1920"/>
      <c r="ECM5" s="1920"/>
      <c r="ECN5" s="1920"/>
      <c r="ECO5" s="1920"/>
      <c r="ECP5" s="1920"/>
      <c r="ECQ5" s="1920"/>
      <c r="ECR5" s="1920"/>
      <c r="ECS5" s="1920"/>
      <c r="ECT5" s="1920"/>
      <c r="ECU5" s="1920"/>
      <c r="ECV5" s="1920"/>
      <c r="ECW5" s="1920"/>
      <c r="ECX5" s="1920"/>
      <c r="ECY5" s="1920"/>
      <c r="ECZ5" s="1920"/>
      <c r="EDA5" s="1920"/>
      <c r="EDB5" s="1920"/>
      <c r="EDC5" s="1920"/>
      <c r="EDD5" s="1920"/>
      <c r="EDE5" s="1920"/>
      <c r="EDF5" s="1920"/>
      <c r="EDG5" s="1920"/>
      <c r="EDH5" s="1920"/>
      <c r="EDI5" s="1920"/>
      <c r="EDJ5" s="1920"/>
      <c r="EDK5" s="1920"/>
      <c r="EDL5" s="1920"/>
      <c r="EDM5" s="1920"/>
      <c r="EDN5" s="1920"/>
      <c r="EDO5" s="1920"/>
      <c r="EDP5" s="1920"/>
      <c r="EDQ5" s="1920"/>
      <c r="EDR5" s="1920"/>
      <c r="EDS5" s="1920"/>
      <c r="EDT5" s="1920"/>
      <c r="EDU5" s="1920"/>
      <c r="EDV5" s="1920"/>
      <c r="EDW5" s="1920"/>
      <c r="EDX5" s="1920"/>
      <c r="EDY5" s="1920"/>
      <c r="EDZ5" s="1920"/>
      <c r="EEA5" s="1920"/>
      <c r="EEB5" s="1920"/>
      <c r="EEC5" s="1920"/>
      <c r="EED5" s="1920"/>
      <c r="EEE5" s="1920"/>
      <c r="EEF5" s="1920"/>
      <c r="EEG5" s="1920"/>
      <c r="EEH5" s="1920"/>
      <c r="EEI5" s="1920"/>
      <c r="EEJ5" s="1920"/>
      <c r="EEK5" s="1920"/>
      <c r="EEL5" s="1920"/>
      <c r="EEM5" s="1920"/>
      <c r="EEN5" s="1920"/>
      <c r="EEO5" s="1920"/>
      <c r="EEP5" s="1920"/>
      <c r="EEQ5" s="1920"/>
      <c r="EER5" s="1920"/>
      <c r="EES5" s="1920"/>
      <c r="EET5" s="1920"/>
      <c r="EEU5" s="1920"/>
      <c r="EEV5" s="1920"/>
      <c r="EEW5" s="1920"/>
      <c r="EEX5" s="1920"/>
      <c r="EEY5" s="1920"/>
      <c r="EEZ5" s="1920"/>
      <c r="EFA5" s="1920"/>
      <c r="EFB5" s="1920"/>
      <c r="EFC5" s="1920"/>
      <c r="EFD5" s="1920"/>
      <c r="EFE5" s="1920"/>
      <c r="EFF5" s="1920"/>
      <c r="EFG5" s="1920"/>
      <c r="EFH5" s="1920"/>
      <c r="EFI5" s="1920"/>
      <c r="EFJ5" s="1920"/>
      <c r="EFK5" s="1920"/>
      <c r="EFL5" s="1920"/>
      <c r="EFM5" s="1920"/>
      <c r="EFN5" s="1920"/>
      <c r="EFO5" s="1920"/>
      <c r="EFP5" s="1920"/>
      <c r="EFQ5" s="1920"/>
      <c r="EFR5" s="1920"/>
      <c r="EFS5" s="1920"/>
      <c r="EFT5" s="1920"/>
      <c r="EFU5" s="1920"/>
      <c r="EFV5" s="1920"/>
      <c r="EFW5" s="1920"/>
      <c r="EFX5" s="1920"/>
      <c r="EFY5" s="1920"/>
      <c r="EFZ5" s="1920"/>
      <c r="EGA5" s="1920"/>
      <c r="EGB5" s="1920"/>
      <c r="EGC5" s="1920"/>
      <c r="EGD5" s="1920"/>
      <c r="EGE5" s="1920"/>
      <c r="EGF5" s="1920"/>
      <c r="EGG5" s="1920"/>
      <c r="EGH5" s="1920"/>
      <c r="EGI5" s="1920"/>
      <c r="EGJ5" s="1920"/>
      <c r="EGK5" s="1920"/>
      <c r="EGL5" s="1920"/>
      <c r="EGM5" s="1920"/>
      <c r="EGN5" s="1920"/>
      <c r="EGO5" s="1920"/>
      <c r="EGP5" s="1920"/>
      <c r="EGQ5" s="1920"/>
      <c r="EGR5" s="1920"/>
      <c r="EGS5" s="1920"/>
      <c r="EGT5" s="1920"/>
      <c r="EGU5" s="1920"/>
      <c r="EGV5" s="1920"/>
      <c r="EGW5" s="1920"/>
      <c r="EGX5" s="1920"/>
      <c r="EGY5" s="1920"/>
      <c r="EGZ5" s="1920"/>
      <c r="EHA5" s="1920"/>
      <c r="EHB5" s="1920"/>
      <c r="EHC5" s="1920"/>
      <c r="EHD5" s="1920"/>
      <c r="EHE5" s="1920"/>
      <c r="EHF5" s="1920"/>
      <c r="EHG5" s="1920"/>
      <c r="EHH5" s="1920"/>
      <c r="EHI5" s="1920"/>
      <c r="EHJ5" s="1920"/>
      <c r="EHK5" s="1920"/>
      <c r="EHL5" s="1920"/>
      <c r="EHM5" s="1920"/>
      <c r="EHN5" s="1920"/>
      <c r="EHO5" s="1920"/>
      <c r="EHP5" s="1920"/>
      <c r="EHQ5" s="1920"/>
      <c r="EHR5" s="1920"/>
      <c r="EHS5" s="1920"/>
      <c r="EHT5" s="1920"/>
      <c r="EHU5" s="1920"/>
      <c r="EHV5" s="1920"/>
      <c r="EHW5" s="1920"/>
      <c r="EHX5" s="1920"/>
      <c r="EHY5" s="1920"/>
      <c r="EHZ5" s="1920"/>
      <c r="EIA5" s="1920"/>
      <c r="EIB5" s="1920"/>
      <c r="EIC5" s="1920"/>
      <c r="EID5" s="1920"/>
      <c r="EIE5" s="1920"/>
      <c r="EIF5" s="1920"/>
      <c r="EIG5" s="1920"/>
      <c r="EIH5" s="1920"/>
      <c r="EII5" s="1920"/>
      <c r="EIJ5" s="1920"/>
      <c r="EIK5" s="1920"/>
      <c r="EIL5" s="1920"/>
      <c r="EIM5" s="1920"/>
      <c r="EIN5" s="1920"/>
      <c r="EIO5" s="1920"/>
      <c r="EIP5" s="1920"/>
      <c r="EIQ5" s="1920"/>
      <c r="EIR5" s="1920"/>
      <c r="EIS5" s="1920"/>
      <c r="EIT5" s="1920"/>
      <c r="EIU5" s="1920"/>
      <c r="EIV5" s="1920"/>
      <c r="EIW5" s="1920"/>
      <c r="EIX5" s="1920"/>
      <c r="EIY5" s="1920"/>
      <c r="EIZ5" s="1920"/>
      <c r="EJA5" s="1920"/>
      <c r="EJB5" s="1920"/>
      <c r="EJC5" s="1920"/>
      <c r="EJD5" s="1920"/>
      <c r="EJE5" s="1920"/>
      <c r="EJF5" s="1920"/>
      <c r="EJG5" s="1920"/>
      <c r="EJH5" s="1920"/>
      <c r="EJI5" s="1920"/>
      <c r="EJJ5" s="1920"/>
      <c r="EJK5" s="1920"/>
      <c r="EJL5" s="1920"/>
      <c r="EJM5" s="1920"/>
      <c r="EJN5" s="1920"/>
      <c r="EJO5" s="1920"/>
      <c r="EJP5" s="1920"/>
      <c r="EJQ5" s="1920"/>
      <c r="EJR5" s="1920"/>
      <c r="EJS5" s="1920"/>
      <c r="EJT5" s="1920"/>
      <c r="EJU5" s="1920"/>
      <c r="EJV5" s="1920"/>
      <c r="EJW5" s="1920"/>
      <c r="EJX5" s="1920"/>
      <c r="EJY5" s="1920"/>
      <c r="EJZ5" s="1920"/>
      <c r="EKA5" s="1920"/>
      <c r="EKB5" s="1920"/>
      <c r="EKC5" s="1920"/>
      <c r="EKD5" s="1920"/>
      <c r="EKE5" s="1920"/>
      <c r="EKF5" s="1920"/>
      <c r="EKG5" s="1920"/>
      <c r="EKH5" s="1920"/>
      <c r="EKI5" s="1920"/>
      <c r="EKJ5" s="1920"/>
      <c r="EKK5" s="1920"/>
      <c r="EKL5" s="1920"/>
      <c r="EKM5" s="1920"/>
      <c r="EKN5" s="1920"/>
      <c r="EKO5" s="1920"/>
      <c r="EKP5" s="1920"/>
      <c r="EKQ5" s="1920"/>
      <c r="EKR5" s="1920"/>
      <c r="EKS5" s="1920"/>
      <c r="EKT5" s="1920"/>
      <c r="EKU5" s="1920"/>
      <c r="EKV5" s="1920"/>
      <c r="EKW5" s="1920"/>
      <c r="EKX5" s="1920"/>
      <c r="EKY5" s="1920"/>
      <c r="EKZ5" s="1920"/>
      <c r="ELA5" s="1920"/>
      <c r="ELB5" s="1920"/>
      <c r="ELC5" s="1920"/>
      <c r="ELD5" s="1920"/>
      <c r="ELE5" s="1920"/>
      <c r="ELF5" s="1920"/>
      <c r="ELG5" s="1920"/>
      <c r="ELH5" s="1920"/>
      <c r="ELI5" s="1920"/>
      <c r="ELJ5" s="1920"/>
      <c r="ELK5" s="1920"/>
      <c r="ELL5" s="1920"/>
      <c r="ELM5" s="1920"/>
      <c r="ELN5" s="1920"/>
      <c r="ELO5" s="1920"/>
      <c r="ELP5" s="1920"/>
      <c r="ELQ5" s="1920"/>
      <c r="ELR5" s="1920"/>
      <c r="ELS5" s="1920"/>
      <c r="ELT5" s="1920"/>
      <c r="ELU5" s="1920"/>
      <c r="ELV5" s="1920"/>
      <c r="ELW5" s="1920"/>
      <c r="ELX5" s="1920"/>
      <c r="ELY5" s="1920"/>
      <c r="ELZ5" s="1920"/>
      <c r="EMA5" s="1920"/>
      <c r="EMB5" s="1920"/>
      <c r="EMC5" s="1920"/>
      <c r="EMD5" s="1920"/>
      <c r="EME5" s="1920"/>
      <c r="EMF5" s="1920"/>
      <c r="EMG5" s="1920"/>
      <c r="EMH5" s="1920"/>
      <c r="EMI5" s="1920"/>
      <c r="EMJ5" s="1920"/>
      <c r="EMK5" s="1920"/>
      <c r="EML5" s="1920"/>
      <c r="EMM5" s="1920"/>
      <c r="EMN5" s="1920"/>
      <c r="EMO5" s="1920"/>
      <c r="EMP5" s="1920"/>
      <c r="EMQ5" s="1920"/>
      <c r="EMR5" s="1920"/>
      <c r="EMS5" s="1920"/>
      <c r="EMT5" s="1920"/>
      <c r="EMU5" s="1920"/>
      <c r="EMV5" s="1920"/>
      <c r="EMW5" s="1920"/>
      <c r="EMX5" s="1920"/>
      <c r="EMY5" s="1920"/>
      <c r="EMZ5" s="1920"/>
      <c r="ENA5" s="1920"/>
      <c r="ENB5" s="1920"/>
      <c r="ENC5" s="1920"/>
      <c r="END5" s="1920"/>
      <c r="ENE5" s="1920"/>
      <c r="ENF5" s="1920"/>
      <c r="ENG5" s="1920"/>
      <c r="ENH5" s="1920"/>
      <c r="ENI5" s="1920"/>
      <c r="ENJ5" s="1920"/>
      <c r="ENK5" s="1920"/>
      <c r="ENL5" s="1920"/>
      <c r="ENM5" s="1920"/>
      <c r="ENN5" s="1920"/>
      <c r="ENO5" s="1920"/>
      <c r="ENP5" s="1920"/>
      <c r="ENQ5" s="1920"/>
      <c r="ENR5" s="1920"/>
      <c r="ENS5" s="1920"/>
      <c r="ENT5" s="1920"/>
      <c r="ENU5" s="1920"/>
      <c r="ENV5" s="1920"/>
      <c r="ENW5" s="1920"/>
      <c r="ENX5" s="1920"/>
      <c r="ENY5" s="1920"/>
      <c r="ENZ5" s="1920"/>
      <c r="EOA5" s="1920"/>
      <c r="EOB5" s="1920"/>
      <c r="EOC5" s="1920"/>
      <c r="EOD5" s="1920"/>
      <c r="EOE5" s="1920"/>
      <c r="EOF5" s="1920"/>
      <c r="EOG5" s="1920"/>
      <c r="EOH5" s="1920"/>
      <c r="EOI5" s="1920"/>
      <c r="EOJ5" s="1920"/>
      <c r="EOK5" s="1920"/>
      <c r="EOL5" s="1920"/>
      <c r="EOM5" s="1920"/>
      <c r="EON5" s="1920"/>
      <c r="EOO5" s="1920"/>
      <c r="EOP5" s="1920"/>
      <c r="EOQ5" s="1920"/>
      <c r="EOR5" s="1920"/>
      <c r="EOS5" s="1920"/>
      <c r="EOT5" s="1920"/>
      <c r="EOU5" s="1920"/>
      <c r="EOV5" s="1920"/>
      <c r="EOW5" s="1920"/>
      <c r="EOX5" s="1920"/>
      <c r="EOY5" s="1920"/>
      <c r="EOZ5" s="1920"/>
      <c r="EPA5" s="1920"/>
      <c r="EPB5" s="1920"/>
      <c r="EPC5" s="1920"/>
      <c r="EPD5" s="1920"/>
      <c r="EPE5" s="1920"/>
      <c r="EPF5" s="1920"/>
      <c r="EPG5" s="1920"/>
      <c r="EPH5" s="1920"/>
      <c r="EPI5" s="1920"/>
      <c r="EPJ5" s="1920"/>
      <c r="EPK5" s="1920"/>
      <c r="EPL5" s="1920"/>
      <c r="EPM5" s="1920"/>
      <c r="EPN5" s="1920"/>
      <c r="EPO5" s="1920"/>
      <c r="EPP5" s="1920"/>
      <c r="EPQ5" s="1920"/>
      <c r="EPR5" s="1920"/>
      <c r="EPS5" s="1920"/>
      <c r="EPT5" s="1920"/>
      <c r="EPU5" s="1920"/>
      <c r="EPV5" s="1920"/>
      <c r="EPW5" s="1920"/>
      <c r="EPX5" s="1920"/>
      <c r="EPY5" s="1920"/>
      <c r="EPZ5" s="1920"/>
      <c r="EQA5" s="1920"/>
      <c r="EQB5" s="1920"/>
      <c r="EQC5" s="1920"/>
      <c r="EQD5" s="1920"/>
      <c r="EQE5" s="1920"/>
      <c r="EQF5" s="1920"/>
      <c r="EQG5" s="1920"/>
      <c r="EQH5" s="1920"/>
      <c r="EQI5" s="1920"/>
      <c r="EQJ5" s="1920"/>
      <c r="EQK5" s="1920"/>
      <c r="EQL5" s="1920"/>
      <c r="EQM5" s="1920"/>
      <c r="EQN5" s="1920"/>
      <c r="EQO5" s="1920"/>
      <c r="EQP5" s="1920"/>
      <c r="EQQ5" s="1920"/>
      <c r="EQR5" s="1920"/>
      <c r="EQS5" s="1920"/>
      <c r="EQT5" s="1920"/>
      <c r="EQU5" s="1920"/>
      <c r="EQV5" s="1920"/>
      <c r="EQW5" s="1920"/>
      <c r="EQX5" s="1920"/>
      <c r="EQY5" s="1920"/>
      <c r="EQZ5" s="1920"/>
      <c r="ERA5" s="1920"/>
      <c r="ERB5" s="1920"/>
      <c r="ERC5" s="1920"/>
      <c r="ERD5" s="1920"/>
      <c r="ERE5" s="1920"/>
      <c r="ERF5" s="1920"/>
      <c r="ERG5" s="1920"/>
      <c r="ERH5" s="1920"/>
      <c r="ERI5" s="1920"/>
      <c r="ERJ5" s="1920"/>
      <c r="ERK5" s="1920"/>
      <c r="ERL5" s="1920"/>
      <c r="ERM5" s="1920"/>
      <c r="ERN5" s="1920"/>
      <c r="ERO5" s="1920"/>
      <c r="ERP5" s="1920"/>
      <c r="ERQ5" s="1920"/>
      <c r="ERR5" s="1920"/>
      <c r="ERS5" s="1920"/>
      <c r="ERT5" s="1920"/>
      <c r="ERU5" s="1920"/>
      <c r="ERV5" s="1920"/>
      <c r="ERW5" s="1920"/>
      <c r="ERX5" s="1920"/>
      <c r="ERY5" s="1920"/>
      <c r="ERZ5" s="1920"/>
      <c r="ESA5" s="1920"/>
      <c r="ESB5" s="1920"/>
      <c r="ESC5" s="1920"/>
      <c r="ESD5" s="1920"/>
      <c r="ESE5" s="1920"/>
      <c r="ESF5" s="1920"/>
      <c r="ESG5" s="1920"/>
      <c r="ESH5" s="1920"/>
      <c r="ESI5" s="1920"/>
      <c r="ESJ5" s="1920"/>
      <c r="ESK5" s="1920"/>
      <c r="ESL5" s="1920"/>
      <c r="ESM5" s="1920"/>
      <c r="ESN5" s="1920"/>
      <c r="ESO5" s="1920"/>
      <c r="ESP5" s="1920"/>
      <c r="ESQ5" s="1920"/>
      <c r="ESR5" s="1920"/>
      <c r="ESS5" s="1920"/>
      <c r="EST5" s="1920"/>
      <c r="ESU5" s="1920"/>
      <c r="ESV5" s="1920"/>
      <c r="ESW5" s="1920"/>
      <c r="ESX5" s="1920"/>
      <c r="ESY5" s="1920"/>
      <c r="ESZ5" s="1920"/>
      <c r="ETA5" s="1920"/>
      <c r="ETB5" s="1920"/>
      <c r="ETC5" s="1920"/>
      <c r="ETD5" s="1920"/>
      <c r="ETE5" s="1920"/>
      <c r="ETF5" s="1920"/>
      <c r="ETG5" s="1920"/>
      <c r="ETH5" s="1920"/>
      <c r="ETI5" s="1920"/>
      <c r="ETJ5" s="1920"/>
      <c r="ETK5" s="1920"/>
      <c r="ETL5" s="1920"/>
      <c r="ETM5" s="1920"/>
      <c r="ETN5" s="1920"/>
      <c r="ETO5" s="1920"/>
      <c r="ETP5" s="1920"/>
      <c r="ETQ5" s="1920"/>
      <c r="ETR5" s="1920"/>
      <c r="ETS5" s="1920"/>
      <c r="ETT5" s="1920"/>
      <c r="ETU5" s="1920"/>
      <c r="ETV5" s="1920"/>
      <c r="ETW5" s="1920"/>
      <c r="ETX5" s="1920"/>
      <c r="ETY5" s="1920"/>
      <c r="ETZ5" s="1920"/>
      <c r="EUA5" s="1920"/>
      <c r="EUB5" s="1920"/>
      <c r="EUC5" s="1920"/>
      <c r="EUD5" s="1920"/>
      <c r="EUE5" s="1920"/>
      <c r="EUF5" s="1920"/>
      <c r="EUG5" s="1920"/>
      <c r="EUH5" s="1920"/>
      <c r="EUI5" s="1920"/>
      <c r="EUJ5" s="1920"/>
      <c r="EUK5" s="1920"/>
      <c r="EUL5" s="1920"/>
      <c r="EUM5" s="1920"/>
      <c r="EUN5" s="1920"/>
      <c r="EUO5" s="1920"/>
      <c r="EUP5" s="1920"/>
      <c r="EUQ5" s="1920"/>
      <c r="EUR5" s="1920"/>
      <c r="EUS5" s="1920"/>
      <c r="EUT5" s="1920"/>
      <c r="EUU5" s="1920"/>
      <c r="EUV5" s="1920"/>
      <c r="EUW5" s="1920"/>
      <c r="EUX5" s="1920"/>
      <c r="EUY5" s="1920"/>
      <c r="EUZ5" s="1920"/>
      <c r="EVA5" s="1920"/>
      <c r="EVB5" s="1920"/>
      <c r="EVC5" s="1920"/>
      <c r="EVD5" s="1920"/>
      <c r="EVE5" s="1920"/>
      <c r="EVF5" s="1920"/>
      <c r="EVG5" s="1920"/>
      <c r="EVH5" s="1920"/>
      <c r="EVI5" s="1920"/>
      <c r="EVJ5" s="1920"/>
      <c r="EVK5" s="1920"/>
      <c r="EVL5" s="1920"/>
      <c r="EVM5" s="1920"/>
      <c r="EVN5" s="1920"/>
      <c r="EVO5" s="1920"/>
      <c r="EVP5" s="1920"/>
      <c r="EVQ5" s="1920"/>
      <c r="EVR5" s="1920"/>
      <c r="EVS5" s="1920"/>
      <c r="EVT5" s="1920"/>
      <c r="EVU5" s="1920"/>
      <c r="EVV5" s="1920"/>
      <c r="EVW5" s="1920"/>
      <c r="EVX5" s="1920"/>
      <c r="EVY5" s="1920"/>
      <c r="EVZ5" s="1920"/>
      <c r="EWA5" s="1920"/>
      <c r="EWB5" s="1920"/>
      <c r="EWC5" s="1920"/>
      <c r="EWD5" s="1920"/>
      <c r="EWE5" s="1920"/>
      <c r="EWF5" s="1920"/>
      <c r="EWG5" s="1920"/>
      <c r="EWH5" s="1920"/>
      <c r="EWI5" s="1920"/>
      <c r="EWJ5" s="1920"/>
      <c r="EWK5" s="1920"/>
      <c r="EWL5" s="1920"/>
      <c r="EWM5" s="1920"/>
      <c r="EWN5" s="1920"/>
      <c r="EWO5" s="1920"/>
      <c r="EWP5" s="1920"/>
      <c r="EWQ5" s="1920"/>
      <c r="EWR5" s="1920"/>
      <c r="EWS5" s="1920"/>
      <c r="EWT5" s="1920"/>
      <c r="EWU5" s="1920"/>
      <c r="EWV5" s="1920"/>
      <c r="EWW5" s="1920"/>
      <c r="EWX5" s="1920"/>
      <c r="EWY5" s="1920"/>
      <c r="EWZ5" s="1920"/>
      <c r="EXA5" s="1920"/>
      <c r="EXB5" s="1920"/>
      <c r="EXC5" s="1920"/>
      <c r="EXD5" s="1920"/>
      <c r="EXE5" s="1920"/>
      <c r="EXF5" s="1920"/>
      <c r="EXG5" s="1920"/>
      <c r="EXH5" s="1920"/>
      <c r="EXI5" s="1920"/>
      <c r="EXJ5" s="1920"/>
      <c r="EXK5" s="1920"/>
      <c r="EXL5" s="1920"/>
      <c r="EXM5" s="1920"/>
      <c r="EXN5" s="1920"/>
      <c r="EXO5" s="1920"/>
      <c r="EXP5" s="1920"/>
      <c r="EXQ5" s="1920"/>
      <c r="EXR5" s="1920"/>
      <c r="EXS5" s="1920"/>
      <c r="EXT5" s="1920"/>
      <c r="EXU5" s="1920"/>
      <c r="EXV5" s="1920"/>
      <c r="EXW5" s="1920"/>
      <c r="EXX5" s="1920"/>
      <c r="EXY5" s="1920"/>
      <c r="EXZ5" s="1920"/>
      <c r="EYA5" s="1920"/>
      <c r="EYB5" s="1920"/>
      <c r="EYC5" s="1920"/>
      <c r="EYD5" s="1920"/>
      <c r="EYE5" s="1920"/>
      <c r="EYF5" s="1920"/>
      <c r="EYG5" s="1920"/>
      <c r="EYH5" s="1920"/>
      <c r="EYI5" s="1920"/>
      <c r="EYJ5" s="1920"/>
      <c r="EYK5" s="1920"/>
      <c r="EYL5" s="1920"/>
      <c r="EYM5" s="1920"/>
      <c r="EYN5" s="1920"/>
      <c r="EYO5" s="1920"/>
      <c r="EYP5" s="1920"/>
      <c r="EYQ5" s="1920"/>
      <c r="EYR5" s="1920"/>
      <c r="EYS5" s="1920"/>
      <c r="EYT5" s="1920"/>
      <c r="EYU5" s="1920"/>
      <c r="EYV5" s="1920"/>
      <c r="EYW5" s="1920"/>
      <c r="EYX5" s="1920"/>
      <c r="EYY5" s="1920"/>
      <c r="EYZ5" s="1920"/>
      <c r="EZA5" s="1920"/>
      <c r="EZB5" s="1920"/>
      <c r="EZC5" s="1920"/>
      <c r="EZD5" s="1920"/>
      <c r="EZE5" s="1920"/>
      <c r="EZF5" s="1920"/>
      <c r="EZG5" s="1920"/>
      <c r="EZH5" s="1920"/>
      <c r="EZI5" s="1920"/>
      <c r="EZJ5" s="1920"/>
      <c r="EZK5" s="1920"/>
      <c r="EZL5" s="1920"/>
      <c r="EZM5" s="1920"/>
      <c r="EZN5" s="1920"/>
      <c r="EZO5" s="1920"/>
      <c r="EZP5" s="1920"/>
      <c r="EZQ5" s="1920"/>
      <c r="EZR5" s="1920"/>
      <c r="EZS5" s="1920"/>
      <c r="EZT5" s="1920"/>
      <c r="EZU5" s="1920"/>
      <c r="EZV5" s="1920"/>
      <c r="EZW5" s="1920"/>
      <c r="EZX5" s="1920"/>
      <c r="EZY5" s="1920"/>
      <c r="EZZ5" s="1920"/>
      <c r="FAA5" s="1920"/>
      <c r="FAB5" s="1920"/>
      <c r="FAC5" s="1920"/>
      <c r="FAD5" s="1920"/>
      <c r="FAE5" s="1920"/>
      <c r="FAF5" s="1920"/>
      <c r="FAG5" s="1920"/>
      <c r="FAH5" s="1920"/>
      <c r="FAI5" s="1920"/>
      <c r="FAJ5" s="1920"/>
      <c r="FAK5" s="1920"/>
      <c r="FAL5" s="1920"/>
      <c r="FAM5" s="1920"/>
      <c r="FAN5" s="1920"/>
      <c r="FAO5" s="1920"/>
      <c r="FAP5" s="1920"/>
      <c r="FAQ5" s="1920"/>
      <c r="FAR5" s="1920"/>
      <c r="FAS5" s="1920"/>
      <c r="FAT5" s="1920"/>
      <c r="FAU5" s="1920"/>
      <c r="FAV5" s="1920"/>
      <c r="FAW5" s="1920"/>
      <c r="FAX5" s="1920"/>
      <c r="FAY5" s="1920"/>
      <c r="FAZ5" s="1920"/>
      <c r="FBA5" s="1920"/>
      <c r="FBB5" s="1920"/>
      <c r="FBC5" s="1920"/>
      <c r="FBD5" s="1920"/>
      <c r="FBE5" s="1920"/>
      <c r="FBF5" s="1920"/>
      <c r="FBG5" s="1920"/>
      <c r="FBH5" s="1920"/>
      <c r="FBI5" s="1920"/>
      <c r="FBJ5" s="1920"/>
      <c r="FBK5" s="1920"/>
      <c r="FBL5" s="1920"/>
      <c r="FBM5" s="1920"/>
      <c r="FBN5" s="1920"/>
      <c r="FBO5" s="1920"/>
      <c r="FBP5" s="1920"/>
      <c r="FBQ5" s="1920"/>
      <c r="FBR5" s="1920"/>
      <c r="FBS5" s="1920"/>
      <c r="FBT5" s="1920"/>
      <c r="FBU5" s="1920"/>
      <c r="FBV5" s="1920"/>
      <c r="FBW5" s="1920"/>
      <c r="FBX5" s="1920"/>
      <c r="FBY5" s="1920"/>
      <c r="FBZ5" s="1920"/>
      <c r="FCA5" s="1920"/>
      <c r="FCB5" s="1920"/>
      <c r="FCC5" s="1920"/>
      <c r="FCD5" s="1920"/>
      <c r="FCE5" s="1920"/>
      <c r="FCF5" s="1920"/>
      <c r="FCG5" s="1920"/>
      <c r="FCH5" s="1920"/>
      <c r="FCI5" s="1920"/>
      <c r="FCJ5" s="1920"/>
      <c r="FCK5" s="1920"/>
      <c r="FCL5" s="1920"/>
      <c r="FCM5" s="1920"/>
      <c r="FCN5" s="1920"/>
      <c r="FCO5" s="1920"/>
      <c r="FCP5" s="1920"/>
      <c r="FCQ5" s="1920"/>
      <c r="FCR5" s="1920"/>
      <c r="FCS5" s="1920"/>
      <c r="FCT5" s="1920"/>
      <c r="FCU5" s="1920"/>
      <c r="FCV5" s="1920"/>
      <c r="FCW5" s="1920"/>
      <c r="FCX5" s="1920"/>
      <c r="FCY5" s="1920"/>
      <c r="FCZ5" s="1920"/>
      <c r="FDA5" s="1920"/>
      <c r="FDB5" s="1920"/>
      <c r="FDC5" s="1920"/>
      <c r="FDD5" s="1920"/>
      <c r="FDE5" s="1920"/>
      <c r="FDF5" s="1920"/>
      <c r="FDG5" s="1920"/>
      <c r="FDH5" s="1920"/>
      <c r="FDI5" s="1920"/>
      <c r="FDJ5" s="1920"/>
      <c r="FDK5" s="1920"/>
      <c r="FDL5" s="1920"/>
      <c r="FDM5" s="1920"/>
      <c r="FDN5" s="1920"/>
      <c r="FDO5" s="1920"/>
      <c r="FDP5" s="1920"/>
      <c r="FDQ5" s="1920"/>
      <c r="FDR5" s="1920"/>
      <c r="FDS5" s="1920"/>
      <c r="FDT5" s="1920"/>
      <c r="FDU5" s="1920"/>
      <c r="FDV5" s="1920"/>
      <c r="FDW5" s="1920"/>
      <c r="FDX5" s="1920"/>
      <c r="FDY5" s="1920"/>
      <c r="FDZ5" s="1920"/>
      <c r="FEA5" s="1920"/>
      <c r="FEB5" s="1920"/>
      <c r="FEC5" s="1920"/>
      <c r="FED5" s="1920"/>
      <c r="FEE5" s="1920"/>
      <c r="FEF5" s="1920"/>
      <c r="FEG5" s="1920"/>
      <c r="FEH5" s="1920"/>
      <c r="FEI5" s="1920"/>
      <c r="FEJ5" s="1920"/>
      <c r="FEK5" s="1920"/>
      <c r="FEL5" s="1920"/>
      <c r="FEM5" s="1920"/>
      <c r="FEN5" s="1920"/>
      <c r="FEO5" s="1920"/>
      <c r="FEP5" s="1920"/>
      <c r="FEQ5" s="1920"/>
      <c r="FER5" s="1920"/>
      <c r="FES5" s="1920"/>
      <c r="FET5" s="1920"/>
      <c r="FEU5" s="1920"/>
      <c r="FEV5" s="1920"/>
      <c r="FEW5" s="1920"/>
      <c r="FEX5" s="1920"/>
      <c r="FEY5" s="1920"/>
      <c r="FEZ5" s="1920"/>
      <c r="FFA5" s="1920"/>
      <c r="FFB5" s="1920"/>
      <c r="FFC5" s="1920"/>
      <c r="FFD5" s="1920"/>
      <c r="FFE5" s="1920"/>
      <c r="FFF5" s="1920"/>
      <c r="FFG5" s="1920"/>
      <c r="FFH5" s="1920"/>
      <c r="FFI5" s="1920"/>
      <c r="FFJ5" s="1920"/>
      <c r="FFK5" s="1920"/>
      <c r="FFL5" s="1920"/>
      <c r="FFM5" s="1920"/>
      <c r="FFN5" s="1920"/>
      <c r="FFO5" s="1920"/>
      <c r="FFP5" s="1920"/>
      <c r="FFQ5" s="1920"/>
      <c r="FFR5" s="1920"/>
      <c r="FFS5" s="1920"/>
      <c r="FFT5" s="1920"/>
      <c r="FFU5" s="1920"/>
      <c r="FFV5" s="1920"/>
      <c r="FFW5" s="1920"/>
      <c r="FFX5" s="1920"/>
      <c r="FFY5" s="1920"/>
      <c r="FFZ5" s="1920"/>
      <c r="FGA5" s="1920"/>
      <c r="FGB5" s="1920"/>
      <c r="FGC5" s="1920"/>
      <c r="FGD5" s="1920"/>
      <c r="FGE5" s="1920"/>
      <c r="FGF5" s="1920"/>
      <c r="FGG5" s="1920"/>
      <c r="FGH5" s="1920"/>
      <c r="FGI5" s="1920"/>
      <c r="FGJ5" s="1920"/>
      <c r="FGK5" s="1920"/>
      <c r="FGL5" s="1920"/>
      <c r="FGM5" s="1920"/>
      <c r="FGN5" s="1920"/>
      <c r="FGO5" s="1920"/>
      <c r="FGP5" s="1920"/>
      <c r="FGQ5" s="1920"/>
      <c r="FGR5" s="1920"/>
      <c r="FGS5" s="1920"/>
      <c r="FGT5" s="1920"/>
      <c r="FGU5" s="1920"/>
      <c r="FGV5" s="1920"/>
      <c r="FGW5" s="1920"/>
      <c r="FGX5" s="1920"/>
      <c r="FGY5" s="1920"/>
      <c r="FGZ5" s="1920"/>
      <c r="FHA5" s="1920"/>
      <c r="FHB5" s="1920"/>
      <c r="FHC5" s="1920"/>
      <c r="FHD5" s="1920"/>
      <c r="FHE5" s="1920"/>
      <c r="FHF5" s="1920"/>
      <c r="FHG5" s="1920"/>
      <c r="FHH5" s="1920"/>
      <c r="FHI5" s="1920"/>
      <c r="FHJ5" s="1920"/>
      <c r="FHK5" s="1920"/>
      <c r="FHL5" s="1920"/>
      <c r="FHM5" s="1920"/>
      <c r="FHN5" s="1920"/>
      <c r="FHO5" s="1920"/>
      <c r="FHP5" s="1920"/>
      <c r="FHQ5" s="1920"/>
      <c r="FHR5" s="1920"/>
      <c r="FHS5" s="1920"/>
      <c r="FHT5" s="1920"/>
      <c r="FHU5" s="1920"/>
      <c r="FHV5" s="1920"/>
      <c r="FHW5" s="1920"/>
      <c r="FHX5" s="1920"/>
      <c r="FHY5" s="1920"/>
      <c r="FHZ5" s="1920"/>
      <c r="FIA5" s="1920"/>
      <c r="FIB5" s="1920"/>
      <c r="FIC5" s="1920"/>
      <c r="FID5" s="1920"/>
      <c r="FIE5" s="1920"/>
      <c r="FIF5" s="1920"/>
      <c r="FIG5" s="1920"/>
      <c r="FIH5" s="1920"/>
      <c r="FII5" s="1920"/>
      <c r="FIJ5" s="1920"/>
      <c r="FIK5" s="1920"/>
      <c r="FIL5" s="1920"/>
      <c r="FIM5" s="1920"/>
      <c r="FIN5" s="1920"/>
      <c r="FIO5" s="1920"/>
      <c r="FIP5" s="1920"/>
      <c r="FIQ5" s="1920"/>
      <c r="FIR5" s="1920"/>
      <c r="FIS5" s="1920"/>
      <c r="FIT5" s="1920"/>
      <c r="FIU5" s="1920"/>
      <c r="FIV5" s="1920"/>
      <c r="FIW5" s="1920"/>
      <c r="FIX5" s="1920"/>
      <c r="FIY5" s="1920"/>
      <c r="FIZ5" s="1920"/>
      <c r="FJA5" s="1920"/>
      <c r="FJB5" s="1920"/>
      <c r="FJC5" s="1920"/>
      <c r="FJD5" s="1920"/>
      <c r="FJE5" s="1920"/>
      <c r="FJF5" s="1920"/>
      <c r="FJG5" s="1920"/>
      <c r="FJH5" s="1920"/>
      <c r="FJI5" s="1920"/>
      <c r="FJJ5" s="1920"/>
      <c r="FJK5" s="1920"/>
      <c r="FJL5" s="1920"/>
      <c r="FJM5" s="1920"/>
      <c r="FJN5" s="1920"/>
      <c r="FJO5" s="1920"/>
      <c r="FJP5" s="1920"/>
      <c r="FJQ5" s="1920"/>
      <c r="FJR5" s="1920"/>
      <c r="FJS5" s="1920"/>
      <c r="FJT5" s="1920"/>
      <c r="FJU5" s="1920"/>
      <c r="FJV5" s="1920"/>
      <c r="FJW5" s="1920"/>
      <c r="FJX5" s="1920"/>
      <c r="FJY5" s="1920"/>
      <c r="FJZ5" s="1920"/>
      <c r="FKA5" s="1920"/>
      <c r="FKB5" s="1920"/>
      <c r="FKC5" s="1920"/>
      <c r="FKD5" s="1920"/>
      <c r="FKE5" s="1920"/>
      <c r="FKF5" s="1920"/>
      <c r="FKG5" s="1920"/>
      <c r="FKH5" s="1920"/>
      <c r="FKI5" s="1920"/>
      <c r="FKJ5" s="1920"/>
      <c r="FKK5" s="1920"/>
      <c r="FKL5" s="1920"/>
      <c r="FKM5" s="1920"/>
      <c r="FKN5" s="1920"/>
      <c r="FKO5" s="1920"/>
      <c r="FKP5" s="1920"/>
      <c r="FKQ5" s="1920"/>
      <c r="FKR5" s="1920"/>
      <c r="FKS5" s="1920"/>
      <c r="FKT5" s="1920"/>
      <c r="FKU5" s="1920"/>
      <c r="FKV5" s="1920"/>
      <c r="FKW5" s="1920"/>
      <c r="FKX5" s="1920"/>
      <c r="FKY5" s="1920"/>
      <c r="FKZ5" s="1920"/>
      <c r="FLA5" s="1920"/>
      <c r="FLB5" s="1920"/>
      <c r="FLC5" s="1920"/>
      <c r="FLD5" s="1920"/>
      <c r="FLE5" s="1920"/>
      <c r="FLF5" s="1920"/>
      <c r="FLG5" s="1920"/>
      <c r="FLH5" s="1920"/>
      <c r="FLI5" s="1920"/>
      <c r="FLJ5" s="1920"/>
      <c r="FLK5" s="1920"/>
      <c r="FLL5" s="1920"/>
      <c r="FLM5" s="1920"/>
      <c r="FLN5" s="1920"/>
      <c r="FLO5" s="1920"/>
      <c r="FLP5" s="1920"/>
      <c r="FLQ5" s="1920"/>
      <c r="FLR5" s="1920"/>
      <c r="FLS5" s="1920"/>
      <c r="FLT5" s="1920"/>
      <c r="FLU5" s="1920"/>
      <c r="FLV5" s="1920"/>
      <c r="FLW5" s="1920"/>
      <c r="FLX5" s="1920"/>
      <c r="FLY5" s="1920"/>
      <c r="FLZ5" s="1920"/>
      <c r="FMA5" s="1920"/>
      <c r="FMB5" s="1920"/>
      <c r="FMC5" s="1920"/>
      <c r="FMD5" s="1920"/>
      <c r="FME5" s="1920"/>
      <c r="FMF5" s="1920"/>
      <c r="FMG5" s="1920"/>
      <c r="FMH5" s="1920"/>
      <c r="FMI5" s="1920"/>
      <c r="FMJ5" s="1920"/>
      <c r="FMK5" s="1920"/>
      <c r="FML5" s="1920"/>
      <c r="FMM5" s="1920"/>
      <c r="FMN5" s="1920"/>
      <c r="FMO5" s="1920"/>
      <c r="FMP5" s="1920"/>
      <c r="FMQ5" s="1920"/>
      <c r="FMR5" s="1920"/>
      <c r="FMS5" s="1920"/>
      <c r="FMT5" s="1920"/>
      <c r="FMU5" s="1920"/>
      <c r="FMV5" s="1920"/>
      <c r="FMW5" s="1920"/>
      <c r="FMX5" s="1920"/>
      <c r="FMY5" s="1920"/>
      <c r="FMZ5" s="1920"/>
      <c r="FNA5" s="1920"/>
      <c r="FNB5" s="1920"/>
      <c r="FNC5" s="1920"/>
      <c r="FND5" s="1920"/>
      <c r="FNE5" s="1920"/>
      <c r="FNF5" s="1920"/>
      <c r="FNG5" s="1920"/>
      <c r="FNH5" s="1920"/>
      <c r="FNI5" s="1920"/>
      <c r="FNJ5" s="1920"/>
      <c r="FNK5" s="1920"/>
      <c r="FNL5" s="1920"/>
      <c r="FNM5" s="1920"/>
      <c r="FNN5" s="1920"/>
      <c r="FNO5" s="1920"/>
      <c r="FNP5" s="1920"/>
      <c r="FNQ5" s="1920"/>
      <c r="FNR5" s="1920"/>
      <c r="FNS5" s="1920"/>
      <c r="FNT5" s="1920"/>
      <c r="FNU5" s="1920"/>
      <c r="FNV5" s="1920"/>
      <c r="FNW5" s="1920"/>
      <c r="FNX5" s="1920"/>
      <c r="FNY5" s="1920"/>
      <c r="FNZ5" s="1920"/>
      <c r="FOA5" s="1920"/>
      <c r="FOB5" s="1920"/>
      <c r="FOC5" s="1920"/>
      <c r="FOD5" s="1920"/>
      <c r="FOE5" s="1920"/>
      <c r="FOF5" s="1920"/>
      <c r="FOG5" s="1920"/>
      <c r="FOH5" s="1920"/>
      <c r="FOI5" s="1920"/>
      <c r="FOJ5" s="1920"/>
      <c r="FOK5" s="1920"/>
      <c r="FOL5" s="1920"/>
      <c r="FOM5" s="1920"/>
      <c r="FON5" s="1920"/>
      <c r="FOO5" s="1920"/>
      <c r="FOP5" s="1920"/>
      <c r="FOQ5" s="1920"/>
      <c r="FOR5" s="1920"/>
      <c r="FOS5" s="1920"/>
      <c r="FOT5" s="1920"/>
      <c r="FOU5" s="1920"/>
      <c r="FOV5" s="1920"/>
      <c r="FOW5" s="1920"/>
      <c r="FOX5" s="1920"/>
      <c r="FOY5" s="1920"/>
      <c r="FOZ5" s="1920"/>
      <c r="FPA5" s="1920"/>
      <c r="FPB5" s="1920"/>
      <c r="FPC5" s="1920"/>
      <c r="FPD5" s="1920"/>
      <c r="FPE5" s="1920"/>
      <c r="FPF5" s="1920"/>
      <c r="FPG5" s="1920"/>
      <c r="FPH5" s="1920"/>
      <c r="FPI5" s="1920"/>
      <c r="FPJ5" s="1920"/>
      <c r="FPK5" s="1920"/>
      <c r="FPL5" s="1920"/>
      <c r="FPM5" s="1920"/>
      <c r="FPN5" s="1920"/>
      <c r="FPO5" s="1920"/>
      <c r="FPP5" s="1920"/>
      <c r="FPQ5" s="1920"/>
      <c r="FPR5" s="1920"/>
      <c r="FPS5" s="1920"/>
      <c r="FPT5" s="1920"/>
      <c r="FPU5" s="1920"/>
      <c r="FPV5" s="1920"/>
      <c r="FPW5" s="1920"/>
      <c r="FPX5" s="1920"/>
      <c r="FPY5" s="1920"/>
      <c r="FPZ5" s="1920"/>
      <c r="FQA5" s="1920"/>
      <c r="FQB5" s="1920"/>
      <c r="FQC5" s="1920"/>
      <c r="FQD5" s="1920"/>
      <c r="FQE5" s="1920"/>
      <c r="FQF5" s="1920"/>
      <c r="FQG5" s="1920"/>
      <c r="FQH5" s="1920"/>
      <c r="FQI5" s="1920"/>
      <c r="FQJ5" s="1920"/>
      <c r="FQK5" s="1920"/>
      <c r="FQL5" s="1920"/>
      <c r="FQM5" s="1920"/>
      <c r="FQN5" s="1920"/>
      <c r="FQO5" s="1920"/>
      <c r="FQP5" s="1920"/>
      <c r="FQQ5" s="1920"/>
      <c r="FQR5" s="1920"/>
      <c r="FQS5" s="1920"/>
      <c r="FQT5" s="1920"/>
      <c r="FQU5" s="1920"/>
      <c r="FQV5" s="1920"/>
      <c r="FQW5" s="1920"/>
      <c r="FQX5" s="1920"/>
      <c r="FQY5" s="1920"/>
      <c r="FQZ5" s="1920"/>
      <c r="FRA5" s="1920"/>
      <c r="FRB5" s="1920"/>
      <c r="FRC5" s="1920"/>
      <c r="FRD5" s="1920"/>
      <c r="FRE5" s="1920"/>
      <c r="FRF5" s="1920"/>
      <c r="FRG5" s="1920"/>
      <c r="FRH5" s="1920"/>
      <c r="FRI5" s="1920"/>
      <c r="FRJ5" s="1920"/>
      <c r="FRK5" s="1920"/>
      <c r="FRL5" s="1920"/>
      <c r="FRM5" s="1920"/>
      <c r="FRN5" s="1920"/>
      <c r="FRO5" s="1920"/>
      <c r="FRP5" s="1920"/>
      <c r="FRQ5" s="1920"/>
      <c r="FRR5" s="1920"/>
      <c r="FRS5" s="1920"/>
      <c r="FRT5" s="1920"/>
      <c r="FRU5" s="1920"/>
      <c r="FRV5" s="1920"/>
      <c r="FRW5" s="1920"/>
      <c r="FRX5" s="1920"/>
      <c r="FRY5" s="1920"/>
      <c r="FRZ5" s="1920"/>
      <c r="FSA5" s="1920"/>
      <c r="FSB5" s="1920"/>
      <c r="FSC5" s="1920"/>
      <c r="FSD5" s="1920"/>
      <c r="FSE5" s="1920"/>
      <c r="FSF5" s="1920"/>
      <c r="FSG5" s="1920"/>
      <c r="FSH5" s="1920"/>
      <c r="FSI5" s="1920"/>
      <c r="FSJ5" s="1920"/>
      <c r="FSK5" s="1920"/>
      <c r="FSL5" s="1920"/>
      <c r="FSM5" s="1920"/>
      <c r="FSN5" s="1920"/>
      <c r="FSO5" s="1920"/>
      <c r="FSP5" s="1920"/>
      <c r="FSQ5" s="1920"/>
      <c r="FSR5" s="1920"/>
      <c r="FSS5" s="1920"/>
      <c r="FST5" s="1920"/>
      <c r="FSU5" s="1920"/>
      <c r="FSV5" s="1920"/>
      <c r="FSW5" s="1920"/>
      <c r="FSX5" s="1920"/>
      <c r="FSY5" s="1920"/>
      <c r="FSZ5" s="1920"/>
      <c r="FTA5" s="1920"/>
      <c r="FTB5" s="1920"/>
      <c r="FTC5" s="1920"/>
      <c r="FTD5" s="1920"/>
      <c r="FTE5" s="1920"/>
      <c r="FTF5" s="1920"/>
      <c r="FTG5" s="1920"/>
      <c r="FTH5" s="1920"/>
      <c r="FTI5" s="1920"/>
      <c r="FTJ5" s="1920"/>
      <c r="FTK5" s="1920"/>
      <c r="FTL5" s="1920"/>
      <c r="FTM5" s="1920"/>
      <c r="FTN5" s="1920"/>
      <c r="FTO5" s="1920"/>
      <c r="FTP5" s="1920"/>
      <c r="FTQ5" s="1920"/>
      <c r="FTR5" s="1920"/>
      <c r="FTS5" s="1920"/>
      <c r="FTT5" s="1920"/>
      <c r="FTU5" s="1920"/>
      <c r="FTV5" s="1920"/>
      <c r="FTW5" s="1920"/>
      <c r="FTX5" s="1920"/>
      <c r="FTY5" s="1920"/>
      <c r="FTZ5" s="1920"/>
      <c r="FUA5" s="1920"/>
      <c r="FUB5" s="1920"/>
      <c r="FUC5" s="1920"/>
      <c r="FUD5" s="1920"/>
      <c r="FUE5" s="1920"/>
      <c r="FUF5" s="1920"/>
      <c r="FUG5" s="1920"/>
      <c r="FUH5" s="1920"/>
      <c r="FUI5" s="1920"/>
      <c r="FUJ5" s="1920"/>
      <c r="FUK5" s="1920"/>
      <c r="FUL5" s="1920"/>
      <c r="FUM5" s="1920"/>
      <c r="FUN5" s="1920"/>
      <c r="FUO5" s="1920"/>
      <c r="FUP5" s="1920"/>
      <c r="FUQ5" s="1920"/>
      <c r="FUR5" s="1920"/>
      <c r="FUS5" s="1920"/>
      <c r="FUT5" s="1920"/>
      <c r="FUU5" s="1920"/>
      <c r="FUV5" s="1920"/>
      <c r="FUW5" s="1920"/>
      <c r="FUX5" s="1920"/>
      <c r="FUY5" s="1920"/>
      <c r="FUZ5" s="1920"/>
      <c r="FVA5" s="1920"/>
      <c r="FVB5" s="1920"/>
      <c r="FVC5" s="1920"/>
      <c r="FVD5" s="1920"/>
      <c r="FVE5" s="1920"/>
      <c r="FVF5" s="1920"/>
      <c r="FVG5" s="1920"/>
      <c r="FVH5" s="1920"/>
      <c r="FVI5" s="1920"/>
      <c r="FVJ5" s="1920"/>
      <c r="FVK5" s="1920"/>
      <c r="FVL5" s="1920"/>
      <c r="FVM5" s="1920"/>
      <c r="FVN5" s="1920"/>
      <c r="FVO5" s="1920"/>
      <c r="FVP5" s="1920"/>
      <c r="FVQ5" s="1920"/>
      <c r="FVR5" s="1920"/>
      <c r="FVS5" s="1920"/>
      <c r="FVT5" s="1920"/>
      <c r="FVU5" s="1920"/>
      <c r="FVV5" s="1920"/>
      <c r="FVW5" s="1920"/>
      <c r="FVX5" s="1920"/>
      <c r="FVY5" s="1920"/>
      <c r="FVZ5" s="1920"/>
      <c r="FWA5" s="1920"/>
      <c r="FWB5" s="1920"/>
      <c r="FWC5" s="1920"/>
      <c r="FWD5" s="1920"/>
      <c r="FWE5" s="1920"/>
      <c r="FWF5" s="1920"/>
      <c r="FWG5" s="1920"/>
      <c r="FWH5" s="1920"/>
      <c r="FWI5" s="1920"/>
      <c r="FWJ5" s="1920"/>
      <c r="FWK5" s="1920"/>
      <c r="FWL5" s="1920"/>
      <c r="FWM5" s="1920"/>
      <c r="FWN5" s="1920"/>
      <c r="FWO5" s="1920"/>
      <c r="FWP5" s="1920"/>
      <c r="FWQ5" s="1920"/>
      <c r="FWR5" s="1920"/>
      <c r="FWS5" s="1920"/>
      <c r="FWT5" s="1920"/>
      <c r="FWU5" s="1920"/>
      <c r="FWV5" s="1920"/>
      <c r="FWW5" s="1920"/>
      <c r="FWX5" s="1920"/>
      <c r="FWY5" s="1920"/>
      <c r="FWZ5" s="1920"/>
      <c r="FXA5" s="1920"/>
      <c r="FXB5" s="1920"/>
      <c r="FXC5" s="1920"/>
      <c r="FXD5" s="1920"/>
      <c r="FXE5" s="1920"/>
      <c r="FXF5" s="1920"/>
      <c r="FXG5" s="1920"/>
      <c r="FXH5" s="1920"/>
      <c r="FXI5" s="1920"/>
      <c r="FXJ5" s="1920"/>
      <c r="FXK5" s="1920"/>
      <c r="FXL5" s="1920"/>
      <c r="FXM5" s="1920"/>
      <c r="FXN5" s="1920"/>
      <c r="FXO5" s="1920"/>
      <c r="FXP5" s="1920"/>
      <c r="FXQ5" s="1920"/>
      <c r="FXR5" s="1920"/>
      <c r="FXS5" s="1920"/>
      <c r="FXT5" s="1920"/>
      <c r="FXU5" s="1920"/>
      <c r="FXV5" s="1920"/>
      <c r="FXW5" s="1920"/>
      <c r="FXX5" s="1920"/>
      <c r="FXY5" s="1920"/>
      <c r="FXZ5" s="1920"/>
      <c r="FYA5" s="1920"/>
      <c r="FYB5" s="1920"/>
      <c r="FYC5" s="1920"/>
      <c r="FYD5" s="1920"/>
      <c r="FYE5" s="1920"/>
      <c r="FYF5" s="1920"/>
      <c r="FYG5" s="1920"/>
      <c r="FYH5" s="1920"/>
      <c r="FYI5" s="1920"/>
      <c r="FYJ5" s="1920"/>
      <c r="FYK5" s="1920"/>
      <c r="FYL5" s="1920"/>
      <c r="FYM5" s="1920"/>
      <c r="FYN5" s="1920"/>
      <c r="FYO5" s="1920"/>
      <c r="FYP5" s="1920"/>
      <c r="FYQ5" s="1920"/>
      <c r="FYR5" s="1920"/>
      <c r="FYS5" s="1920"/>
      <c r="FYT5" s="1920"/>
      <c r="FYU5" s="1920"/>
      <c r="FYV5" s="1920"/>
      <c r="FYW5" s="1920"/>
      <c r="FYX5" s="1920"/>
      <c r="FYY5" s="1920"/>
      <c r="FYZ5" s="1920"/>
      <c r="FZA5" s="1920"/>
      <c r="FZB5" s="1920"/>
      <c r="FZC5" s="1920"/>
      <c r="FZD5" s="1920"/>
      <c r="FZE5" s="1920"/>
      <c r="FZF5" s="1920"/>
      <c r="FZG5" s="1920"/>
      <c r="FZH5" s="1920"/>
      <c r="FZI5" s="1920"/>
      <c r="FZJ5" s="1920"/>
      <c r="FZK5" s="1920"/>
      <c r="FZL5" s="1920"/>
      <c r="FZM5" s="1920"/>
      <c r="FZN5" s="1920"/>
      <c r="FZO5" s="1920"/>
      <c r="FZP5" s="1920"/>
      <c r="FZQ5" s="1920"/>
      <c r="FZR5" s="1920"/>
      <c r="FZS5" s="1920"/>
      <c r="FZT5" s="1920"/>
      <c r="FZU5" s="1920"/>
      <c r="FZV5" s="1920"/>
      <c r="FZW5" s="1920"/>
      <c r="FZX5" s="1920"/>
      <c r="FZY5" s="1920"/>
      <c r="FZZ5" s="1920"/>
      <c r="GAA5" s="1920"/>
      <c r="GAB5" s="1920"/>
      <c r="GAC5" s="1920"/>
      <c r="GAD5" s="1920"/>
      <c r="GAE5" s="1920"/>
      <c r="GAF5" s="1920"/>
      <c r="GAG5" s="1920"/>
      <c r="GAH5" s="1920"/>
      <c r="GAI5" s="1920"/>
      <c r="GAJ5" s="1920"/>
      <c r="GAK5" s="1920"/>
      <c r="GAL5" s="1920"/>
      <c r="GAM5" s="1920"/>
      <c r="GAN5" s="1920"/>
      <c r="GAO5" s="1920"/>
      <c r="GAP5" s="1920"/>
      <c r="GAQ5" s="1920"/>
      <c r="GAR5" s="1920"/>
      <c r="GAS5" s="1920"/>
      <c r="GAT5" s="1920"/>
      <c r="GAU5" s="1920"/>
      <c r="GAV5" s="1920"/>
      <c r="GAW5" s="1920"/>
      <c r="GAX5" s="1920"/>
      <c r="GAY5" s="1920"/>
      <c r="GAZ5" s="1920"/>
      <c r="GBA5" s="1920"/>
      <c r="GBB5" s="1920"/>
      <c r="GBC5" s="1920"/>
      <c r="GBD5" s="1920"/>
      <c r="GBE5" s="1920"/>
      <c r="GBF5" s="1920"/>
      <c r="GBG5" s="1920"/>
      <c r="GBH5" s="1920"/>
      <c r="GBI5" s="1920"/>
      <c r="GBJ5" s="1920"/>
      <c r="GBK5" s="1920"/>
      <c r="GBL5" s="1920"/>
      <c r="GBM5" s="1920"/>
      <c r="GBN5" s="1920"/>
      <c r="GBO5" s="1920"/>
      <c r="GBP5" s="1920"/>
      <c r="GBQ5" s="1920"/>
      <c r="GBR5" s="1920"/>
      <c r="GBS5" s="1920"/>
      <c r="GBT5" s="1920"/>
      <c r="GBU5" s="1920"/>
      <c r="GBV5" s="1920"/>
      <c r="GBW5" s="1920"/>
      <c r="GBX5" s="1920"/>
      <c r="GBY5" s="1920"/>
      <c r="GBZ5" s="1920"/>
      <c r="GCA5" s="1920"/>
      <c r="GCB5" s="1920"/>
      <c r="GCC5" s="1920"/>
      <c r="GCD5" s="1920"/>
      <c r="GCE5" s="1920"/>
      <c r="GCF5" s="1920"/>
      <c r="GCG5" s="1920"/>
      <c r="GCH5" s="1920"/>
      <c r="GCI5" s="1920"/>
      <c r="GCJ5" s="1920"/>
      <c r="GCK5" s="1920"/>
      <c r="GCL5" s="1920"/>
      <c r="GCM5" s="1920"/>
      <c r="GCN5" s="1920"/>
      <c r="GCO5" s="1920"/>
      <c r="GCP5" s="1920"/>
      <c r="GCQ5" s="1920"/>
      <c r="GCR5" s="1920"/>
      <c r="GCS5" s="1920"/>
      <c r="GCT5" s="1920"/>
      <c r="GCU5" s="1920"/>
      <c r="GCV5" s="1920"/>
      <c r="GCW5" s="1920"/>
      <c r="GCX5" s="1920"/>
      <c r="GCY5" s="1920"/>
      <c r="GCZ5" s="1920"/>
      <c r="GDA5" s="1920"/>
      <c r="GDB5" s="1920"/>
      <c r="GDC5" s="1920"/>
      <c r="GDD5" s="1920"/>
      <c r="GDE5" s="1920"/>
      <c r="GDF5" s="1920"/>
      <c r="GDG5" s="1920"/>
      <c r="GDH5" s="1920"/>
      <c r="GDI5" s="1920"/>
      <c r="GDJ5" s="1920"/>
      <c r="GDK5" s="1920"/>
      <c r="GDL5" s="1920"/>
      <c r="GDM5" s="1920"/>
      <c r="GDN5" s="1920"/>
      <c r="GDO5" s="1920"/>
      <c r="GDP5" s="1920"/>
      <c r="GDQ5" s="1920"/>
      <c r="GDR5" s="1920"/>
      <c r="GDS5" s="1920"/>
      <c r="GDT5" s="1920"/>
      <c r="GDU5" s="1920"/>
      <c r="GDV5" s="1920"/>
      <c r="GDW5" s="1920"/>
      <c r="GDX5" s="1920"/>
      <c r="GDY5" s="1920"/>
      <c r="GDZ5" s="1920"/>
      <c r="GEA5" s="1920"/>
      <c r="GEB5" s="1920"/>
      <c r="GEC5" s="1920"/>
      <c r="GED5" s="1920"/>
      <c r="GEE5" s="1920"/>
      <c r="GEF5" s="1920"/>
      <c r="GEG5" s="1920"/>
      <c r="GEH5" s="1920"/>
      <c r="GEI5" s="1920"/>
      <c r="GEJ5" s="1920"/>
      <c r="GEK5" s="1920"/>
      <c r="GEL5" s="1920"/>
      <c r="GEM5" s="1920"/>
      <c r="GEN5" s="1920"/>
      <c r="GEO5" s="1920"/>
      <c r="GEP5" s="1920"/>
      <c r="GEQ5" s="1920"/>
      <c r="GER5" s="1920"/>
      <c r="GES5" s="1920"/>
      <c r="GET5" s="1920"/>
      <c r="GEU5" s="1920"/>
      <c r="GEV5" s="1920"/>
      <c r="GEW5" s="1920"/>
      <c r="GEX5" s="1920"/>
      <c r="GEY5" s="1920"/>
      <c r="GEZ5" s="1920"/>
      <c r="GFA5" s="1920"/>
      <c r="GFB5" s="1920"/>
      <c r="GFC5" s="1920"/>
      <c r="GFD5" s="1920"/>
      <c r="GFE5" s="1920"/>
      <c r="GFF5" s="1920"/>
      <c r="GFG5" s="1920"/>
      <c r="GFH5" s="1920"/>
      <c r="GFI5" s="1920"/>
      <c r="GFJ5" s="1920"/>
      <c r="GFK5" s="1920"/>
      <c r="GFL5" s="1920"/>
      <c r="GFM5" s="1920"/>
      <c r="GFN5" s="1920"/>
      <c r="GFO5" s="1920"/>
      <c r="GFP5" s="1920"/>
      <c r="GFQ5" s="1920"/>
      <c r="GFR5" s="1920"/>
      <c r="GFS5" s="1920"/>
      <c r="GFT5" s="1920"/>
      <c r="GFU5" s="1920"/>
      <c r="GFV5" s="1920"/>
      <c r="GFW5" s="1920"/>
      <c r="GFX5" s="1920"/>
      <c r="GFY5" s="1920"/>
      <c r="GFZ5" s="1920"/>
      <c r="GGA5" s="1920"/>
      <c r="GGB5" s="1920"/>
      <c r="GGC5" s="1920"/>
      <c r="GGD5" s="1920"/>
      <c r="GGE5" s="1920"/>
      <c r="GGF5" s="1920"/>
      <c r="GGG5" s="1920"/>
      <c r="GGH5" s="1920"/>
      <c r="GGI5" s="1920"/>
      <c r="GGJ5" s="1920"/>
      <c r="GGK5" s="1920"/>
      <c r="GGL5" s="1920"/>
      <c r="GGM5" s="1920"/>
      <c r="GGN5" s="1920"/>
      <c r="GGO5" s="1920"/>
      <c r="GGP5" s="1920"/>
      <c r="GGQ5" s="1920"/>
      <c r="GGR5" s="1920"/>
      <c r="GGS5" s="1920"/>
      <c r="GGT5" s="1920"/>
      <c r="GGU5" s="1920"/>
      <c r="GGV5" s="1920"/>
      <c r="GGW5" s="1920"/>
      <c r="GGX5" s="1920"/>
      <c r="GGY5" s="1920"/>
      <c r="GGZ5" s="1920"/>
      <c r="GHA5" s="1920"/>
      <c r="GHB5" s="1920"/>
      <c r="GHC5" s="1920"/>
      <c r="GHD5" s="1920"/>
      <c r="GHE5" s="1920"/>
      <c r="GHF5" s="1920"/>
      <c r="GHG5" s="1920"/>
      <c r="GHH5" s="1920"/>
      <c r="GHI5" s="1920"/>
      <c r="GHJ5" s="1920"/>
      <c r="GHK5" s="1920"/>
      <c r="GHL5" s="1920"/>
      <c r="GHM5" s="1920"/>
      <c r="GHN5" s="1920"/>
      <c r="GHO5" s="1920"/>
      <c r="GHP5" s="1920"/>
      <c r="GHQ5" s="1920"/>
      <c r="GHR5" s="1920"/>
      <c r="GHS5" s="1920"/>
      <c r="GHT5" s="1920"/>
      <c r="GHU5" s="1920"/>
      <c r="GHV5" s="1920"/>
      <c r="GHW5" s="1920"/>
      <c r="GHX5" s="1920"/>
      <c r="GHY5" s="1920"/>
      <c r="GHZ5" s="1920"/>
      <c r="GIA5" s="1920"/>
      <c r="GIB5" s="1920"/>
      <c r="GIC5" s="1920"/>
      <c r="GID5" s="1920"/>
      <c r="GIE5" s="1920"/>
      <c r="GIF5" s="1920"/>
      <c r="GIG5" s="1920"/>
      <c r="GIH5" s="1920"/>
      <c r="GII5" s="1920"/>
      <c r="GIJ5" s="1920"/>
      <c r="GIK5" s="1920"/>
      <c r="GIL5" s="1920"/>
      <c r="GIM5" s="1920"/>
      <c r="GIN5" s="1920"/>
      <c r="GIO5" s="1920"/>
      <c r="GIP5" s="1920"/>
      <c r="GIQ5" s="1920"/>
      <c r="GIR5" s="1920"/>
      <c r="GIS5" s="1920"/>
      <c r="GIT5" s="1920"/>
      <c r="GIU5" s="1920"/>
      <c r="GIV5" s="1920"/>
      <c r="GIW5" s="1920"/>
      <c r="GIX5" s="1920"/>
      <c r="GIY5" s="1920"/>
      <c r="GIZ5" s="1920"/>
      <c r="GJA5" s="1920"/>
      <c r="GJB5" s="1920"/>
      <c r="GJC5" s="1920"/>
      <c r="GJD5" s="1920"/>
      <c r="GJE5" s="1920"/>
      <c r="GJF5" s="1920"/>
      <c r="GJG5" s="1920"/>
      <c r="GJH5" s="1920"/>
      <c r="GJI5" s="1920"/>
      <c r="GJJ5" s="1920"/>
      <c r="GJK5" s="1920"/>
      <c r="GJL5" s="1920"/>
      <c r="GJM5" s="1920"/>
      <c r="GJN5" s="1920"/>
      <c r="GJO5" s="1920"/>
      <c r="GJP5" s="1920"/>
      <c r="GJQ5" s="1920"/>
      <c r="GJR5" s="1920"/>
      <c r="GJS5" s="1920"/>
      <c r="GJT5" s="1920"/>
      <c r="GJU5" s="1920"/>
      <c r="GJV5" s="1920"/>
      <c r="GJW5" s="1920"/>
      <c r="GJX5" s="1920"/>
      <c r="GJY5" s="1920"/>
      <c r="GJZ5" s="1920"/>
      <c r="GKA5" s="1920"/>
      <c r="GKB5" s="1920"/>
      <c r="GKC5" s="1920"/>
      <c r="GKD5" s="1920"/>
      <c r="GKE5" s="1920"/>
      <c r="GKF5" s="1920"/>
      <c r="GKG5" s="1920"/>
      <c r="GKH5" s="1920"/>
      <c r="GKI5" s="1920"/>
      <c r="GKJ5" s="1920"/>
      <c r="GKK5" s="1920"/>
      <c r="GKL5" s="1920"/>
      <c r="GKM5" s="1920"/>
      <c r="GKN5" s="1920"/>
      <c r="GKO5" s="1920"/>
      <c r="GKP5" s="1920"/>
      <c r="GKQ5" s="1920"/>
      <c r="GKR5" s="1920"/>
      <c r="GKS5" s="1920"/>
      <c r="GKT5" s="1920"/>
      <c r="GKU5" s="1920"/>
      <c r="GKV5" s="1920"/>
      <c r="GKW5" s="1920"/>
      <c r="GKX5" s="1920"/>
      <c r="GKY5" s="1920"/>
      <c r="GKZ5" s="1920"/>
      <c r="GLA5" s="1920"/>
      <c r="GLB5" s="1920"/>
      <c r="GLC5" s="1920"/>
      <c r="GLD5" s="1920"/>
      <c r="GLE5" s="1920"/>
      <c r="GLF5" s="1920"/>
      <c r="GLG5" s="1920"/>
      <c r="GLH5" s="1920"/>
      <c r="GLI5" s="1920"/>
      <c r="GLJ5" s="1920"/>
      <c r="GLK5" s="1920"/>
      <c r="GLL5" s="1920"/>
      <c r="GLM5" s="1920"/>
      <c r="GLN5" s="1920"/>
      <c r="GLO5" s="1920"/>
      <c r="GLP5" s="1920"/>
      <c r="GLQ5" s="1920"/>
      <c r="GLR5" s="1920"/>
      <c r="GLS5" s="1920"/>
      <c r="GLT5" s="1920"/>
      <c r="GLU5" s="1920"/>
      <c r="GLV5" s="1920"/>
      <c r="GLW5" s="1920"/>
      <c r="GLX5" s="1920"/>
      <c r="GLY5" s="1920"/>
      <c r="GLZ5" s="1920"/>
      <c r="GMA5" s="1920"/>
      <c r="GMB5" s="1920"/>
      <c r="GMC5" s="1920"/>
      <c r="GMD5" s="1920"/>
      <c r="GME5" s="1920"/>
      <c r="GMF5" s="1920"/>
      <c r="GMG5" s="1920"/>
      <c r="GMH5" s="1920"/>
      <c r="GMI5" s="1920"/>
      <c r="GMJ5" s="1920"/>
      <c r="GMK5" s="1920"/>
      <c r="GML5" s="1920"/>
      <c r="GMM5" s="1920"/>
      <c r="GMN5" s="1920"/>
      <c r="GMO5" s="1920"/>
      <c r="GMP5" s="1920"/>
      <c r="GMQ5" s="1920"/>
      <c r="GMR5" s="1920"/>
      <c r="GMS5" s="1920"/>
      <c r="GMT5" s="1920"/>
      <c r="GMU5" s="1920"/>
      <c r="GMV5" s="1920"/>
      <c r="GMW5" s="1920"/>
      <c r="GMX5" s="1920"/>
      <c r="GMY5" s="1920"/>
      <c r="GMZ5" s="1920"/>
      <c r="GNA5" s="1920"/>
      <c r="GNB5" s="1920"/>
      <c r="GNC5" s="1920"/>
      <c r="GND5" s="1920"/>
      <c r="GNE5" s="1920"/>
      <c r="GNF5" s="1920"/>
      <c r="GNG5" s="1920"/>
      <c r="GNH5" s="1920"/>
      <c r="GNI5" s="1920"/>
      <c r="GNJ5" s="1920"/>
      <c r="GNK5" s="1920"/>
      <c r="GNL5" s="1920"/>
      <c r="GNM5" s="1920"/>
      <c r="GNN5" s="1920"/>
      <c r="GNO5" s="1920"/>
      <c r="GNP5" s="1920"/>
      <c r="GNQ5" s="1920"/>
      <c r="GNR5" s="1920"/>
      <c r="GNS5" s="1920"/>
      <c r="GNT5" s="1920"/>
      <c r="GNU5" s="1920"/>
      <c r="GNV5" s="1920"/>
      <c r="GNW5" s="1920"/>
      <c r="GNX5" s="1920"/>
      <c r="GNY5" s="1920"/>
      <c r="GNZ5" s="1920"/>
      <c r="GOA5" s="1920"/>
      <c r="GOB5" s="1920"/>
      <c r="GOC5" s="1920"/>
      <c r="GOD5" s="1920"/>
      <c r="GOE5" s="1920"/>
      <c r="GOF5" s="1920"/>
      <c r="GOG5" s="1920"/>
      <c r="GOH5" s="1920"/>
      <c r="GOI5" s="1920"/>
      <c r="GOJ5" s="1920"/>
      <c r="GOK5" s="1920"/>
      <c r="GOL5" s="1920"/>
      <c r="GOM5" s="1920"/>
      <c r="GON5" s="1920"/>
      <c r="GOO5" s="1920"/>
      <c r="GOP5" s="1920"/>
      <c r="GOQ5" s="1920"/>
      <c r="GOR5" s="1920"/>
      <c r="GOS5" s="1920"/>
      <c r="GOT5" s="1920"/>
      <c r="GOU5" s="1920"/>
      <c r="GOV5" s="1920"/>
      <c r="GOW5" s="1920"/>
      <c r="GOX5" s="1920"/>
      <c r="GOY5" s="1920"/>
      <c r="GOZ5" s="1920"/>
      <c r="GPA5" s="1920"/>
      <c r="GPB5" s="1920"/>
      <c r="GPC5" s="1920"/>
      <c r="GPD5" s="1920"/>
      <c r="GPE5" s="1920"/>
      <c r="GPF5" s="1920"/>
      <c r="GPG5" s="1920"/>
      <c r="GPH5" s="1920"/>
      <c r="GPI5" s="1920"/>
      <c r="GPJ5" s="1920"/>
      <c r="GPK5" s="1920"/>
      <c r="GPL5" s="1920"/>
      <c r="GPM5" s="1920"/>
      <c r="GPN5" s="1920"/>
      <c r="GPO5" s="1920"/>
      <c r="GPP5" s="1920"/>
      <c r="GPQ5" s="1920"/>
      <c r="GPR5" s="1920"/>
      <c r="GPS5" s="1920"/>
      <c r="GPT5" s="1920"/>
      <c r="GPU5" s="1920"/>
      <c r="GPV5" s="1920"/>
      <c r="GPW5" s="1920"/>
      <c r="GPX5" s="1920"/>
      <c r="GPY5" s="1920"/>
      <c r="GPZ5" s="1920"/>
      <c r="GQA5" s="1920"/>
      <c r="GQB5" s="1920"/>
      <c r="GQC5" s="1920"/>
      <c r="GQD5" s="1920"/>
      <c r="GQE5" s="1920"/>
      <c r="GQF5" s="1920"/>
      <c r="GQG5" s="1920"/>
      <c r="GQH5" s="1920"/>
      <c r="GQI5" s="1920"/>
      <c r="GQJ5" s="1920"/>
      <c r="GQK5" s="1920"/>
      <c r="GQL5" s="1920"/>
      <c r="GQM5" s="1920"/>
      <c r="GQN5" s="1920"/>
      <c r="GQO5" s="1920"/>
      <c r="GQP5" s="1920"/>
      <c r="GQQ5" s="1920"/>
      <c r="GQR5" s="1920"/>
      <c r="GQS5" s="1920"/>
      <c r="GQT5" s="1920"/>
      <c r="GQU5" s="1920"/>
      <c r="GQV5" s="1920"/>
      <c r="GQW5" s="1920"/>
      <c r="GQX5" s="1920"/>
      <c r="GQY5" s="1920"/>
      <c r="GQZ5" s="1920"/>
      <c r="GRA5" s="1920"/>
      <c r="GRB5" s="1920"/>
      <c r="GRC5" s="1920"/>
      <c r="GRD5" s="1920"/>
      <c r="GRE5" s="1920"/>
      <c r="GRF5" s="1920"/>
      <c r="GRG5" s="1920"/>
      <c r="GRH5" s="1920"/>
      <c r="GRI5" s="1920"/>
      <c r="GRJ5" s="1920"/>
      <c r="GRK5" s="1920"/>
      <c r="GRL5" s="1920"/>
      <c r="GRM5" s="1920"/>
      <c r="GRN5" s="1920"/>
      <c r="GRO5" s="1920"/>
      <c r="GRP5" s="1920"/>
      <c r="GRQ5" s="1920"/>
      <c r="GRR5" s="1920"/>
      <c r="GRS5" s="1920"/>
      <c r="GRT5" s="1920"/>
      <c r="GRU5" s="1920"/>
      <c r="GRV5" s="1920"/>
      <c r="GRW5" s="1920"/>
      <c r="GRX5" s="1920"/>
      <c r="GRY5" s="1920"/>
      <c r="GRZ5" s="1920"/>
      <c r="GSA5" s="1920"/>
      <c r="GSB5" s="1920"/>
      <c r="GSC5" s="1920"/>
      <c r="GSD5" s="1920"/>
      <c r="GSE5" s="1920"/>
      <c r="GSF5" s="1920"/>
      <c r="GSG5" s="1920"/>
      <c r="GSH5" s="1920"/>
      <c r="GSI5" s="1920"/>
      <c r="GSJ5" s="1920"/>
      <c r="GSK5" s="1920"/>
      <c r="GSL5" s="1920"/>
      <c r="GSM5" s="1920"/>
      <c r="GSN5" s="1920"/>
      <c r="GSO5" s="1920"/>
      <c r="GSP5" s="1920"/>
      <c r="GSQ5" s="1920"/>
      <c r="GSR5" s="1920"/>
      <c r="GSS5" s="1920"/>
      <c r="GST5" s="1920"/>
      <c r="GSU5" s="1920"/>
      <c r="GSV5" s="1920"/>
      <c r="GSW5" s="1920"/>
      <c r="GSX5" s="1920"/>
      <c r="GSY5" s="1920"/>
      <c r="GSZ5" s="1920"/>
      <c r="GTA5" s="1920"/>
      <c r="GTB5" s="1920"/>
      <c r="GTC5" s="1920"/>
      <c r="GTD5" s="1920"/>
      <c r="GTE5" s="1920"/>
      <c r="GTF5" s="1920"/>
      <c r="GTG5" s="1920"/>
      <c r="GTH5" s="1920"/>
      <c r="GTI5" s="1920"/>
      <c r="GTJ5" s="1920"/>
      <c r="GTK5" s="1920"/>
      <c r="GTL5" s="1920"/>
      <c r="GTM5" s="1920"/>
      <c r="GTN5" s="1920"/>
      <c r="GTO5" s="1920"/>
      <c r="GTP5" s="1920"/>
      <c r="GTQ5" s="1920"/>
      <c r="GTR5" s="1920"/>
      <c r="GTS5" s="1920"/>
      <c r="GTT5" s="1920"/>
      <c r="GTU5" s="1920"/>
      <c r="GTV5" s="1920"/>
      <c r="GTW5" s="1920"/>
      <c r="GTX5" s="1920"/>
      <c r="GTY5" s="1920"/>
      <c r="GTZ5" s="1920"/>
      <c r="GUA5" s="1920"/>
      <c r="GUB5" s="1920"/>
      <c r="GUC5" s="1920"/>
      <c r="GUD5" s="1920"/>
      <c r="GUE5" s="1920"/>
      <c r="GUF5" s="1920"/>
      <c r="GUG5" s="1920"/>
      <c r="GUH5" s="1920"/>
      <c r="GUI5" s="1920"/>
      <c r="GUJ5" s="1920"/>
      <c r="GUK5" s="1920"/>
      <c r="GUL5" s="1920"/>
      <c r="GUM5" s="1920"/>
      <c r="GUN5" s="1920"/>
      <c r="GUO5" s="1920"/>
      <c r="GUP5" s="1920"/>
      <c r="GUQ5" s="1920"/>
      <c r="GUR5" s="1920"/>
      <c r="GUS5" s="1920"/>
      <c r="GUT5" s="1920"/>
      <c r="GUU5" s="1920"/>
      <c r="GUV5" s="1920"/>
      <c r="GUW5" s="1920"/>
      <c r="GUX5" s="1920"/>
      <c r="GUY5" s="1920"/>
      <c r="GUZ5" s="1920"/>
      <c r="GVA5" s="1920"/>
      <c r="GVB5" s="1920"/>
      <c r="GVC5" s="1920"/>
      <c r="GVD5" s="1920"/>
      <c r="GVE5" s="1920"/>
      <c r="GVF5" s="1920"/>
      <c r="GVG5" s="1920"/>
      <c r="GVH5" s="1920"/>
      <c r="GVI5" s="1920"/>
      <c r="GVJ5" s="1920"/>
      <c r="GVK5" s="1920"/>
      <c r="GVL5" s="1920"/>
      <c r="GVM5" s="1920"/>
      <c r="GVN5" s="1920"/>
      <c r="GVO5" s="1920"/>
      <c r="GVP5" s="1920"/>
      <c r="GVQ5" s="1920"/>
      <c r="GVR5" s="1920"/>
      <c r="GVS5" s="1920"/>
      <c r="GVT5" s="1920"/>
      <c r="GVU5" s="1920"/>
      <c r="GVV5" s="1920"/>
      <c r="GVW5" s="1920"/>
      <c r="GVX5" s="1920"/>
      <c r="GVY5" s="1920"/>
      <c r="GVZ5" s="1920"/>
      <c r="GWA5" s="1920"/>
      <c r="GWB5" s="1920"/>
      <c r="GWC5" s="1920"/>
      <c r="GWD5" s="1920"/>
      <c r="GWE5" s="1920"/>
      <c r="GWF5" s="1920"/>
      <c r="GWG5" s="1920"/>
      <c r="GWH5" s="1920"/>
      <c r="GWI5" s="1920"/>
      <c r="GWJ5" s="1920"/>
      <c r="GWK5" s="1920"/>
      <c r="GWL5" s="1920"/>
      <c r="GWM5" s="1920"/>
      <c r="GWN5" s="1920"/>
      <c r="GWO5" s="1920"/>
      <c r="GWP5" s="1920"/>
      <c r="GWQ5" s="1920"/>
      <c r="GWR5" s="1920"/>
      <c r="GWS5" s="1920"/>
      <c r="GWT5" s="1920"/>
      <c r="GWU5" s="1920"/>
      <c r="GWV5" s="1920"/>
      <c r="GWW5" s="1920"/>
      <c r="GWX5" s="1920"/>
      <c r="GWY5" s="1920"/>
      <c r="GWZ5" s="1920"/>
      <c r="GXA5" s="1920"/>
      <c r="GXB5" s="1920"/>
      <c r="GXC5" s="1920"/>
      <c r="GXD5" s="1920"/>
      <c r="GXE5" s="1920"/>
      <c r="GXF5" s="1920"/>
      <c r="GXG5" s="1920"/>
      <c r="GXH5" s="1920"/>
      <c r="GXI5" s="1920"/>
      <c r="GXJ5" s="1920"/>
      <c r="GXK5" s="1920"/>
      <c r="GXL5" s="1920"/>
      <c r="GXM5" s="1920"/>
      <c r="GXN5" s="1920"/>
      <c r="GXO5" s="1920"/>
      <c r="GXP5" s="1920"/>
      <c r="GXQ5" s="1920"/>
      <c r="GXR5" s="1920"/>
      <c r="GXS5" s="1920"/>
      <c r="GXT5" s="1920"/>
      <c r="GXU5" s="1920"/>
      <c r="GXV5" s="1920"/>
      <c r="GXW5" s="1920"/>
      <c r="GXX5" s="1920"/>
      <c r="GXY5" s="1920"/>
      <c r="GXZ5" s="1920"/>
      <c r="GYA5" s="1920"/>
      <c r="GYB5" s="1920"/>
      <c r="GYC5" s="1920"/>
      <c r="GYD5" s="1920"/>
      <c r="GYE5" s="1920"/>
      <c r="GYF5" s="1920"/>
      <c r="GYG5" s="1920"/>
      <c r="GYH5" s="1920"/>
      <c r="GYI5" s="1920"/>
      <c r="GYJ5" s="1920"/>
      <c r="GYK5" s="1920"/>
      <c r="GYL5" s="1920"/>
      <c r="GYM5" s="1920"/>
      <c r="GYN5" s="1920"/>
      <c r="GYO5" s="1920"/>
      <c r="GYP5" s="1920"/>
      <c r="GYQ5" s="1920"/>
      <c r="GYR5" s="1920"/>
      <c r="GYS5" s="1920"/>
      <c r="GYT5" s="1920"/>
      <c r="GYU5" s="1920"/>
      <c r="GYV5" s="1920"/>
      <c r="GYW5" s="1920"/>
      <c r="GYX5" s="1920"/>
      <c r="GYY5" s="1920"/>
      <c r="GYZ5" s="1920"/>
      <c r="GZA5" s="1920"/>
      <c r="GZB5" s="1920"/>
      <c r="GZC5" s="1920"/>
      <c r="GZD5" s="1920"/>
      <c r="GZE5" s="1920"/>
      <c r="GZF5" s="1920"/>
      <c r="GZG5" s="1920"/>
      <c r="GZH5" s="1920"/>
      <c r="GZI5" s="1920"/>
      <c r="GZJ5" s="1920"/>
      <c r="GZK5" s="1920"/>
      <c r="GZL5" s="1920"/>
      <c r="GZM5" s="1920"/>
      <c r="GZN5" s="1920"/>
      <c r="GZO5" s="1920"/>
      <c r="GZP5" s="1920"/>
      <c r="GZQ5" s="1920"/>
      <c r="GZR5" s="1920"/>
      <c r="GZS5" s="1920"/>
      <c r="GZT5" s="1920"/>
      <c r="GZU5" s="1920"/>
      <c r="GZV5" s="1920"/>
      <c r="GZW5" s="1920"/>
      <c r="GZX5" s="1920"/>
      <c r="GZY5" s="1920"/>
      <c r="GZZ5" s="1920"/>
      <c r="HAA5" s="1920"/>
      <c r="HAB5" s="1920"/>
      <c r="HAC5" s="1920"/>
      <c r="HAD5" s="1920"/>
      <c r="HAE5" s="1920"/>
      <c r="HAF5" s="1920"/>
      <c r="HAG5" s="1920"/>
      <c r="HAH5" s="1920"/>
      <c r="HAI5" s="1920"/>
      <c r="HAJ5" s="1920"/>
      <c r="HAK5" s="1920"/>
      <c r="HAL5" s="1920"/>
      <c r="HAM5" s="1920"/>
      <c r="HAN5" s="1920"/>
      <c r="HAO5" s="1920"/>
      <c r="HAP5" s="1920"/>
      <c r="HAQ5" s="1920"/>
      <c r="HAR5" s="1920"/>
      <c r="HAS5" s="1920"/>
      <c r="HAT5" s="1920"/>
      <c r="HAU5" s="1920"/>
      <c r="HAV5" s="1920"/>
      <c r="HAW5" s="1920"/>
      <c r="HAX5" s="1920"/>
      <c r="HAY5" s="1920"/>
      <c r="HAZ5" s="1920"/>
      <c r="HBA5" s="1920"/>
      <c r="HBB5" s="1920"/>
      <c r="HBC5" s="1920"/>
      <c r="HBD5" s="1920"/>
      <c r="HBE5" s="1920"/>
      <c r="HBF5" s="1920"/>
      <c r="HBG5" s="1920"/>
      <c r="HBH5" s="1920"/>
      <c r="HBI5" s="1920"/>
      <c r="HBJ5" s="1920"/>
      <c r="HBK5" s="1920"/>
      <c r="HBL5" s="1920"/>
      <c r="HBM5" s="1920"/>
      <c r="HBN5" s="1920"/>
      <c r="HBO5" s="1920"/>
      <c r="HBP5" s="1920"/>
      <c r="HBQ5" s="1920"/>
      <c r="HBR5" s="1920"/>
      <c r="HBS5" s="1920"/>
      <c r="HBT5" s="1920"/>
      <c r="HBU5" s="1920"/>
      <c r="HBV5" s="1920"/>
      <c r="HBW5" s="1920"/>
      <c r="HBX5" s="1920"/>
      <c r="HBY5" s="1920"/>
      <c r="HBZ5" s="1920"/>
      <c r="HCA5" s="1920"/>
      <c r="HCB5" s="1920"/>
      <c r="HCC5" s="1920"/>
      <c r="HCD5" s="1920"/>
      <c r="HCE5" s="1920"/>
      <c r="HCF5" s="1920"/>
      <c r="HCG5" s="1920"/>
      <c r="HCH5" s="1920"/>
      <c r="HCI5" s="1920"/>
      <c r="HCJ5" s="1920"/>
      <c r="HCK5" s="1920"/>
      <c r="HCL5" s="1920"/>
      <c r="HCM5" s="1920"/>
      <c r="HCN5" s="1920"/>
      <c r="HCO5" s="1920"/>
      <c r="HCP5" s="1920"/>
      <c r="HCQ5" s="1920"/>
      <c r="HCR5" s="1920"/>
      <c r="HCS5" s="1920"/>
      <c r="HCT5" s="1920"/>
      <c r="HCU5" s="1920"/>
      <c r="HCV5" s="1920"/>
      <c r="HCW5" s="1920"/>
      <c r="HCX5" s="1920"/>
      <c r="HCY5" s="1920"/>
      <c r="HCZ5" s="1920"/>
      <c r="HDA5" s="1920"/>
      <c r="HDB5" s="1920"/>
      <c r="HDC5" s="1920"/>
      <c r="HDD5" s="1920"/>
      <c r="HDE5" s="1920"/>
      <c r="HDF5" s="1920"/>
      <c r="HDG5" s="1920"/>
      <c r="HDH5" s="1920"/>
      <c r="HDI5" s="1920"/>
      <c r="HDJ5" s="1920"/>
      <c r="HDK5" s="1920"/>
      <c r="HDL5" s="1920"/>
      <c r="HDM5" s="1920"/>
      <c r="HDN5" s="1920"/>
      <c r="HDO5" s="1920"/>
      <c r="HDP5" s="1920"/>
      <c r="HDQ5" s="1920"/>
      <c r="HDR5" s="1920"/>
      <c r="HDS5" s="1920"/>
      <c r="HDT5" s="1920"/>
      <c r="HDU5" s="1920"/>
      <c r="HDV5" s="1920"/>
      <c r="HDW5" s="1920"/>
      <c r="HDX5" s="1920"/>
      <c r="HDY5" s="1920"/>
      <c r="HDZ5" s="1920"/>
      <c r="HEA5" s="1920"/>
      <c r="HEB5" s="1920"/>
      <c r="HEC5" s="1920"/>
      <c r="HED5" s="1920"/>
      <c r="HEE5" s="1920"/>
      <c r="HEF5" s="1920"/>
      <c r="HEG5" s="1920"/>
      <c r="HEH5" s="1920"/>
      <c r="HEI5" s="1920"/>
      <c r="HEJ5" s="1920"/>
      <c r="HEK5" s="1920"/>
      <c r="HEL5" s="1920"/>
      <c r="HEM5" s="1920"/>
      <c r="HEN5" s="1920"/>
      <c r="HEO5" s="1920"/>
      <c r="HEP5" s="1920"/>
      <c r="HEQ5" s="1920"/>
      <c r="HER5" s="1920"/>
      <c r="HES5" s="1920"/>
      <c r="HET5" s="1920"/>
      <c r="HEU5" s="1920"/>
      <c r="HEV5" s="1920"/>
      <c r="HEW5" s="1920"/>
      <c r="HEX5" s="1920"/>
      <c r="HEY5" s="1920"/>
      <c r="HEZ5" s="1920"/>
      <c r="HFA5" s="1920"/>
      <c r="HFB5" s="1920"/>
      <c r="HFC5" s="1920"/>
      <c r="HFD5" s="1920"/>
      <c r="HFE5" s="1920"/>
      <c r="HFF5" s="1920"/>
      <c r="HFG5" s="1920"/>
      <c r="HFH5" s="1920"/>
      <c r="HFI5" s="1920"/>
      <c r="HFJ5" s="1920"/>
      <c r="HFK5" s="1920"/>
      <c r="HFL5" s="1920"/>
      <c r="HFM5" s="1920"/>
      <c r="HFN5" s="1920"/>
      <c r="HFO5" s="1920"/>
      <c r="HFP5" s="1920"/>
      <c r="HFQ5" s="1920"/>
      <c r="HFR5" s="1920"/>
      <c r="HFS5" s="1920"/>
      <c r="HFT5" s="1920"/>
      <c r="HFU5" s="1920"/>
      <c r="HFV5" s="1920"/>
      <c r="HFW5" s="1920"/>
      <c r="HFX5" s="1920"/>
      <c r="HFY5" s="1920"/>
      <c r="HFZ5" s="1920"/>
      <c r="HGA5" s="1920"/>
      <c r="HGB5" s="1920"/>
      <c r="HGC5" s="1920"/>
      <c r="HGD5" s="1920"/>
      <c r="HGE5" s="1920"/>
      <c r="HGF5" s="1920"/>
      <c r="HGG5" s="1920"/>
      <c r="HGH5" s="1920"/>
      <c r="HGI5" s="1920"/>
      <c r="HGJ5" s="1920"/>
      <c r="HGK5" s="1920"/>
      <c r="HGL5" s="1920"/>
      <c r="HGM5" s="1920"/>
      <c r="HGN5" s="1920"/>
      <c r="HGO5" s="1920"/>
      <c r="HGP5" s="1920"/>
      <c r="HGQ5" s="1920"/>
      <c r="HGR5" s="1920"/>
      <c r="HGS5" s="1920"/>
      <c r="HGT5" s="1920"/>
      <c r="HGU5" s="1920"/>
      <c r="HGV5" s="1920"/>
      <c r="HGW5" s="1920"/>
      <c r="HGX5" s="1920"/>
      <c r="HGY5" s="1920"/>
      <c r="HGZ5" s="1920"/>
      <c r="HHA5" s="1920"/>
      <c r="HHB5" s="1920"/>
      <c r="HHC5" s="1920"/>
      <c r="HHD5" s="1920"/>
      <c r="HHE5" s="1920"/>
      <c r="HHF5" s="1920"/>
      <c r="HHG5" s="1920"/>
      <c r="HHH5" s="1920"/>
      <c r="HHI5" s="1920"/>
      <c r="HHJ5" s="1920"/>
      <c r="HHK5" s="1920"/>
      <c r="HHL5" s="1920"/>
      <c r="HHM5" s="1920"/>
      <c r="HHN5" s="1920"/>
      <c r="HHO5" s="1920"/>
      <c r="HHP5" s="1920"/>
      <c r="HHQ5" s="1920"/>
      <c r="HHR5" s="1920"/>
      <c r="HHS5" s="1920"/>
      <c r="HHT5" s="1920"/>
      <c r="HHU5" s="1920"/>
      <c r="HHV5" s="1920"/>
      <c r="HHW5" s="1920"/>
      <c r="HHX5" s="1920"/>
      <c r="HHY5" s="1920"/>
      <c r="HHZ5" s="1920"/>
      <c r="HIA5" s="1920"/>
      <c r="HIB5" s="1920"/>
      <c r="HIC5" s="1920"/>
      <c r="HID5" s="1920"/>
      <c r="HIE5" s="1920"/>
      <c r="HIF5" s="1920"/>
      <c r="HIG5" s="1920"/>
      <c r="HIH5" s="1920"/>
      <c r="HII5" s="1920"/>
      <c r="HIJ5" s="1920"/>
      <c r="HIK5" s="1920"/>
      <c r="HIL5" s="1920"/>
      <c r="HIM5" s="1920"/>
      <c r="HIN5" s="1920"/>
      <c r="HIO5" s="1920"/>
      <c r="HIP5" s="1920"/>
      <c r="HIQ5" s="1920"/>
      <c r="HIR5" s="1920"/>
      <c r="HIS5" s="1920"/>
      <c r="HIT5" s="1920"/>
      <c r="HIU5" s="1920"/>
      <c r="HIV5" s="1920"/>
      <c r="HIW5" s="1920"/>
      <c r="HIX5" s="1920"/>
      <c r="HIY5" s="1920"/>
      <c r="HIZ5" s="1920"/>
      <c r="HJA5" s="1920"/>
      <c r="HJB5" s="1920"/>
      <c r="HJC5" s="1920"/>
      <c r="HJD5" s="1920"/>
      <c r="HJE5" s="1920"/>
      <c r="HJF5" s="1920"/>
      <c r="HJG5" s="1920"/>
      <c r="HJH5" s="1920"/>
      <c r="HJI5" s="1920"/>
      <c r="HJJ5" s="1920"/>
      <c r="HJK5" s="1920"/>
      <c r="HJL5" s="1920"/>
      <c r="HJM5" s="1920"/>
      <c r="HJN5" s="1920"/>
      <c r="HJO5" s="1920"/>
      <c r="HJP5" s="1920"/>
      <c r="HJQ5" s="1920"/>
      <c r="HJR5" s="1920"/>
      <c r="HJS5" s="1920"/>
      <c r="HJT5" s="1920"/>
      <c r="HJU5" s="1920"/>
      <c r="HJV5" s="1920"/>
      <c r="HJW5" s="1920"/>
      <c r="HJX5" s="1920"/>
      <c r="HJY5" s="1920"/>
      <c r="HJZ5" s="1920"/>
      <c r="HKA5" s="1920"/>
      <c r="HKB5" s="1920"/>
      <c r="HKC5" s="1920"/>
      <c r="HKD5" s="1920"/>
      <c r="HKE5" s="1920"/>
      <c r="HKF5" s="1920"/>
      <c r="HKG5" s="1920"/>
      <c r="HKH5" s="1920"/>
      <c r="HKI5" s="1920"/>
      <c r="HKJ5" s="1920"/>
      <c r="HKK5" s="1920"/>
      <c r="HKL5" s="1920"/>
      <c r="HKM5" s="1920"/>
      <c r="HKN5" s="1920"/>
      <c r="HKO5" s="1920"/>
      <c r="HKP5" s="1920"/>
      <c r="HKQ5" s="1920"/>
      <c r="HKR5" s="1920"/>
      <c r="HKS5" s="1920"/>
      <c r="HKT5" s="1920"/>
      <c r="HKU5" s="1920"/>
      <c r="HKV5" s="1920"/>
      <c r="HKW5" s="1920"/>
      <c r="HKX5" s="1920"/>
      <c r="HKY5" s="1920"/>
      <c r="HKZ5" s="1920"/>
      <c r="HLA5" s="1920"/>
      <c r="HLB5" s="1920"/>
      <c r="HLC5" s="1920"/>
      <c r="HLD5" s="1920"/>
      <c r="HLE5" s="1920"/>
      <c r="HLF5" s="1920"/>
      <c r="HLG5" s="1920"/>
      <c r="HLH5" s="1920"/>
      <c r="HLI5" s="1920"/>
      <c r="HLJ5" s="1920"/>
      <c r="HLK5" s="1920"/>
      <c r="HLL5" s="1920"/>
      <c r="HLM5" s="1920"/>
      <c r="HLN5" s="1920"/>
      <c r="HLO5" s="1920"/>
      <c r="HLP5" s="1920"/>
      <c r="HLQ5" s="1920"/>
      <c r="HLR5" s="1920"/>
      <c r="HLS5" s="1920"/>
      <c r="HLT5" s="1920"/>
      <c r="HLU5" s="1920"/>
      <c r="HLV5" s="1920"/>
      <c r="HLW5" s="1920"/>
      <c r="HLX5" s="1920"/>
      <c r="HLY5" s="1920"/>
      <c r="HLZ5" s="1920"/>
      <c r="HMA5" s="1920"/>
      <c r="HMB5" s="1920"/>
      <c r="HMC5" s="1920"/>
      <c r="HMD5" s="1920"/>
      <c r="HME5" s="1920"/>
      <c r="HMF5" s="1920"/>
      <c r="HMG5" s="1920"/>
      <c r="HMH5" s="1920"/>
      <c r="HMI5" s="1920"/>
      <c r="HMJ5" s="1920"/>
      <c r="HMK5" s="1920"/>
      <c r="HML5" s="1920"/>
      <c r="HMM5" s="1920"/>
      <c r="HMN5" s="1920"/>
      <c r="HMO5" s="1920"/>
      <c r="HMP5" s="1920"/>
      <c r="HMQ5" s="1920"/>
      <c r="HMR5" s="1920"/>
      <c r="HMS5" s="1920"/>
      <c r="HMT5" s="1920"/>
      <c r="HMU5" s="1920"/>
      <c r="HMV5" s="1920"/>
      <c r="HMW5" s="1920"/>
      <c r="HMX5" s="1920"/>
      <c r="HMY5" s="1920"/>
      <c r="HMZ5" s="1920"/>
      <c r="HNA5" s="1920"/>
      <c r="HNB5" s="1920"/>
      <c r="HNC5" s="1920"/>
      <c r="HND5" s="1920"/>
      <c r="HNE5" s="1920"/>
      <c r="HNF5" s="1920"/>
      <c r="HNG5" s="1920"/>
      <c r="HNH5" s="1920"/>
      <c r="HNI5" s="1920"/>
      <c r="HNJ5" s="1920"/>
      <c r="HNK5" s="1920"/>
      <c r="HNL5" s="1920"/>
      <c r="HNM5" s="1920"/>
      <c r="HNN5" s="1920"/>
      <c r="HNO5" s="1920"/>
      <c r="HNP5" s="1920"/>
      <c r="HNQ5" s="1920"/>
      <c r="HNR5" s="1920"/>
      <c r="HNS5" s="1920"/>
      <c r="HNT5" s="1920"/>
      <c r="HNU5" s="1920"/>
      <c r="HNV5" s="1920"/>
      <c r="HNW5" s="1920"/>
      <c r="HNX5" s="1920"/>
      <c r="HNY5" s="1920"/>
      <c r="HNZ5" s="1920"/>
      <c r="HOA5" s="1920"/>
      <c r="HOB5" s="1920"/>
      <c r="HOC5" s="1920"/>
      <c r="HOD5" s="1920"/>
      <c r="HOE5" s="1920"/>
      <c r="HOF5" s="1920"/>
      <c r="HOG5" s="1920"/>
      <c r="HOH5" s="1920"/>
      <c r="HOI5" s="1920"/>
      <c r="HOJ5" s="1920"/>
      <c r="HOK5" s="1920"/>
      <c r="HOL5" s="1920"/>
      <c r="HOM5" s="1920"/>
      <c r="HON5" s="1920"/>
      <c r="HOO5" s="1920"/>
      <c r="HOP5" s="1920"/>
      <c r="HOQ5" s="1920"/>
      <c r="HOR5" s="1920"/>
      <c r="HOS5" s="1920"/>
      <c r="HOT5" s="1920"/>
      <c r="HOU5" s="1920"/>
      <c r="HOV5" s="1920"/>
      <c r="HOW5" s="1920"/>
      <c r="HOX5" s="1920"/>
      <c r="HOY5" s="1920"/>
      <c r="HOZ5" s="1920"/>
      <c r="HPA5" s="1920"/>
      <c r="HPB5" s="1920"/>
      <c r="HPC5" s="1920"/>
      <c r="HPD5" s="1920"/>
      <c r="HPE5" s="1920"/>
      <c r="HPF5" s="1920"/>
      <c r="HPG5" s="1920"/>
      <c r="HPH5" s="1920"/>
      <c r="HPI5" s="1920"/>
      <c r="HPJ5" s="1920"/>
      <c r="HPK5" s="1920"/>
      <c r="HPL5" s="1920"/>
      <c r="HPM5" s="1920"/>
      <c r="HPN5" s="1920"/>
      <c r="HPO5" s="1920"/>
      <c r="HPP5" s="1920"/>
      <c r="HPQ5" s="1920"/>
      <c r="HPR5" s="1920"/>
      <c r="HPS5" s="1920"/>
      <c r="HPT5" s="1920"/>
      <c r="HPU5" s="1920"/>
      <c r="HPV5" s="1920"/>
      <c r="HPW5" s="1920"/>
      <c r="HPX5" s="1920"/>
      <c r="HPY5" s="1920"/>
      <c r="HPZ5" s="1920"/>
      <c r="HQA5" s="1920"/>
      <c r="HQB5" s="1920"/>
      <c r="HQC5" s="1920"/>
      <c r="HQD5" s="1920"/>
      <c r="HQE5" s="1920"/>
      <c r="HQF5" s="1920"/>
      <c r="HQG5" s="1920"/>
      <c r="HQH5" s="1920"/>
      <c r="HQI5" s="1920"/>
      <c r="HQJ5" s="1920"/>
      <c r="HQK5" s="1920"/>
      <c r="HQL5" s="1920"/>
      <c r="HQM5" s="1920"/>
      <c r="HQN5" s="1920"/>
      <c r="HQO5" s="1920"/>
      <c r="HQP5" s="1920"/>
      <c r="HQQ5" s="1920"/>
      <c r="HQR5" s="1920"/>
      <c r="HQS5" s="1920"/>
      <c r="HQT5" s="1920"/>
      <c r="HQU5" s="1920"/>
      <c r="HQV5" s="1920"/>
      <c r="HQW5" s="1920"/>
      <c r="HQX5" s="1920"/>
      <c r="HQY5" s="1920"/>
      <c r="HQZ5" s="1920"/>
      <c r="HRA5" s="1920"/>
      <c r="HRB5" s="1920"/>
      <c r="HRC5" s="1920"/>
      <c r="HRD5" s="1920"/>
      <c r="HRE5" s="1920"/>
      <c r="HRF5" s="1920"/>
      <c r="HRG5" s="1920"/>
      <c r="HRH5" s="1920"/>
      <c r="HRI5" s="1920"/>
      <c r="HRJ5" s="1920"/>
      <c r="HRK5" s="1920"/>
      <c r="HRL5" s="1920"/>
      <c r="HRM5" s="1920"/>
      <c r="HRN5" s="1920"/>
      <c r="HRO5" s="1920"/>
      <c r="HRP5" s="1920"/>
      <c r="HRQ5" s="1920"/>
      <c r="HRR5" s="1920"/>
      <c r="HRS5" s="1920"/>
      <c r="HRT5" s="1920"/>
      <c r="HRU5" s="1920"/>
      <c r="HRV5" s="1920"/>
      <c r="HRW5" s="1920"/>
      <c r="HRX5" s="1920"/>
      <c r="HRY5" s="1920"/>
      <c r="HRZ5" s="1920"/>
      <c r="HSA5" s="1920"/>
      <c r="HSB5" s="1920"/>
      <c r="HSC5" s="1920"/>
      <c r="HSD5" s="1920"/>
      <c r="HSE5" s="1920"/>
      <c r="HSF5" s="1920"/>
      <c r="HSG5" s="1920"/>
      <c r="HSH5" s="1920"/>
      <c r="HSI5" s="1920"/>
      <c r="HSJ5" s="1920"/>
      <c r="HSK5" s="1920"/>
      <c r="HSL5" s="1920"/>
      <c r="HSM5" s="1920"/>
      <c r="HSN5" s="1920"/>
      <c r="HSO5" s="1920"/>
      <c r="HSP5" s="1920"/>
      <c r="HSQ5" s="1920"/>
      <c r="HSR5" s="1920"/>
      <c r="HSS5" s="1920"/>
      <c r="HST5" s="1920"/>
      <c r="HSU5" s="1920"/>
      <c r="HSV5" s="1920"/>
      <c r="HSW5" s="1920"/>
      <c r="HSX5" s="1920"/>
      <c r="HSY5" s="1920"/>
      <c r="HSZ5" s="1920"/>
      <c r="HTA5" s="1920"/>
      <c r="HTB5" s="1920"/>
      <c r="HTC5" s="1920"/>
      <c r="HTD5" s="1920"/>
      <c r="HTE5" s="1920"/>
      <c r="HTF5" s="1920"/>
      <c r="HTG5" s="1920"/>
      <c r="HTH5" s="1920"/>
      <c r="HTI5" s="1920"/>
      <c r="HTJ5" s="1920"/>
      <c r="HTK5" s="1920"/>
      <c r="HTL5" s="1920"/>
      <c r="HTM5" s="1920"/>
      <c r="HTN5" s="1920"/>
      <c r="HTO5" s="1920"/>
      <c r="HTP5" s="1920"/>
      <c r="HTQ5" s="1920"/>
      <c r="HTR5" s="1920"/>
      <c r="HTS5" s="1920"/>
      <c r="HTT5" s="1920"/>
      <c r="HTU5" s="1920"/>
      <c r="HTV5" s="1920"/>
      <c r="HTW5" s="1920"/>
      <c r="HTX5" s="1920"/>
      <c r="HTY5" s="1920"/>
      <c r="HTZ5" s="1920"/>
      <c r="HUA5" s="1920"/>
      <c r="HUB5" s="1920"/>
      <c r="HUC5" s="1920"/>
      <c r="HUD5" s="1920"/>
      <c r="HUE5" s="1920"/>
      <c r="HUF5" s="1920"/>
      <c r="HUG5" s="1920"/>
      <c r="HUH5" s="1920"/>
      <c r="HUI5" s="1920"/>
      <c r="HUJ5" s="1920"/>
      <c r="HUK5" s="1920"/>
      <c r="HUL5" s="1920"/>
      <c r="HUM5" s="1920"/>
      <c r="HUN5" s="1920"/>
      <c r="HUO5" s="1920"/>
      <c r="HUP5" s="1920"/>
      <c r="HUQ5" s="1920"/>
      <c r="HUR5" s="1920"/>
      <c r="HUS5" s="1920"/>
      <c r="HUT5" s="1920"/>
      <c r="HUU5" s="1920"/>
      <c r="HUV5" s="1920"/>
      <c r="HUW5" s="1920"/>
      <c r="HUX5" s="1920"/>
      <c r="HUY5" s="1920"/>
      <c r="HUZ5" s="1920"/>
      <c r="HVA5" s="1920"/>
      <c r="HVB5" s="1920"/>
      <c r="HVC5" s="1920"/>
      <c r="HVD5" s="1920"/>
      <c r="HVE5" s="1920"/>
      <c r="HVF5" s="1920"/>
      <c r="HVG5" s="1920"/>
      <c r="HVH5" s="1920"/>
      <c r="HVI5" s="1920"/>
      <c r="HVJ5" s="1920"/>
      <c r="HVK5" s="1920"/>
      <c r="HVL5" s="1920"/>
      <c r="HVM5" s="1920"/>
      <c r="HVN5" s="1920"/>
      <c r="HVO5" s="1920"/>
      <c r="HVP5" s="1920"/>
      <c r="HVQ5" s="1920"/>
      <c r="HVR5" s="1920"/>
      <c r="HVS5" s="1920"/>
      <c r="HVT5" s="1920"/>
      <c r="HVU5" s="1920"/>
      <c r="HVV5" s="1920"/>
      <c r="HVW5" s="1920"/>
      <c r="HVX5" s="1920"/>
      <c r="HVY5" s="1920"/>
      <c r="HVZ5" s="1920"/>
      <c r="HWA5" s="1920"/>
      <c r="HWB5" s="1920"/>
      <c r="HWC5" s="1920"/>
      <c r="HWD5" s="1920"/>
      <c r="HWE5" s="1920"/>
      <c r="HWF5" s="1920"/>
      <c r="HWG5" s="1920"/>
      <c r="HWH5" s="1920"/>
      <c r="HWI5" s="1920"/>
      <c r="HWJ5" s="1920"/>
      <c r="HWK5" s="1920"/>
      <c r="HWL5" s="1920"/>
      <c r="HWM5" s="1920"/>
      <c r="HWN5" s="1920"/>
      <c r="HWO5" s="1920"/>
      <c r="HWP5" s="1920"/>
      <c r="HWQ5" s="1920"/>
      <c r="HWR5" s="1920"/>
      <c r="HWS5" s="1920"/>
      <c r="HWT5" s="1920"/>
      <c r="HWU5" s="1920"/>
      <c r="HWV5" s="1920"/>
      <c r="HWW5" s="1920"/>
      <c r="HWX5" s="1920"/>
      <c r="HWY5" s="1920"/>
      <c r="HWZ5" s="1920"/>
      <c r="HXA5" s="1920"/>
      <c r="HXB5" s="1920"/>
      <c r="HXC5" s="1920"/>
      <c r="HXD5" s="1920"/>
      <c r="HXE5" s="1920"/>
      <c r="HXF5" s="1920"/>
      <c r="HXG5" s="1920"/>
      <c r="HXH5" s="1920"/>
      <c r="HXI5" s="1920"/>
      <c r="HXJ5" s="1920"/>
      <c r="HXK5" s="1920"/>
      <c r="HXL5" s="1920"/>
      <c r="HXM5" s="1920"/>
      <c r="HXN5" s="1920"/>
      <c r="HXO5" s="1920"/>
      <c r="HXP5" s="1920"/>
      <c r="HXQ5" s="1920"/>
      <c r="HXR5" s="1920"/>
      <c r="HXS5" s="1920"/>
      <c r="HXT5" s="1920"/>
      <c r="HXU5" s="1920"/>
      <c r="HXV5" s="1920"/>
      <c r="HXW5" s="1920"/>
      <c r="HXX5" s="1920"/>
      <c r="HXY5" s="1920"/>
      <c r="HXZ5" s="1920"/>
      <c r="HYA5" s="1920"/>
      <c r="HYB5" s="1920"/>
      <c r="HYC5" s="1920"/>
      <c r="HYD5" s="1920"/>
      <c r="HYE5" s="1920"/>
      <c r="HYF5" s="1920"/>
      <c r="HYG5" s="1920"/>
      <c r="HYH5" s="1920"/>
      <c r="HYI5" s="1920"/>
      <c r="HYJ5" s="1920"/>
      <c r="HYK5" s="1920"/>
      <c r="HYL5" s="1920"/>
      <c r="HYM5" s="1920"/>
      <c r="HYN5" s="1920"/>
      <c r="HYO5" s="1920"/>
      <c r="HYP5" s="1920"/>
      <c r="HYQ5" s="1920"/>
      <c r="HYR5" s="1920"/>
      <c r="HYS5" s="1920"/>
      <c r="HYT5" s="1920"/>
      <c r="HYU5" s="1920"/>
      <c r="HYV5" s="1920"/>
      <c r="HYW5" s="1920"/>
      <c r="HYX5" s="1920"/>
      <c r="HYY5" s="1920"/>
      <c r="HYZ5" s="1920"/>
      <c r="HZA5" s="1920"/>
      <c r="HZB5" s="1920"/>
      <c r="HZC5" s="1920"/>
      <c r="HZD5" s="1920"/>
      <c r="HZE5" s="1920"/>
      <c r="HZF5" s="1920"/>
      <c r="HZG5" s="1920"/>
      <c r="HZH5" s="1920"/>
      <c r="HZI5" s="1920"/>
      <c r="HZJ5" s="1920"/>
      <c r="HZK5" s="1920"/>
      <c r="HZL5" s="1920"/>
      <c r="HZM5" s="1920"/>
      <c r="HZN5" s="1920"/>
      <c r="HZO5" s="1920"/>
      <c r="HZP5" s="1920"/>
      <c r="HZQ5" s="1920"/>
      <c r="HZR5" s="1920"/>
      <c r="HZS5" s="1920"/>
      <c r="HZT5" s="1920"/>
      <c r="HZU5" s="1920"/>
      <c r="HZV5" s="1920"/>
      <c r="HZW5" s="1920"/>
      <c r="HZX5" s="1920"/>
      <c r="HZY5" s="1920"/>
      <c r="HZZ5" s="1920"/>
      <c r="IAA5" s="1920"/>
      <c r="IAB5" s="1920"/>
      <c r="IAC5" s="1920"/>
      <c r="IAD5" s="1920"/>
      <c r="IAE5" s="1920"/>
      <c r="IAF5" s="1920"/>
      <c r="IAG5" s="1920"/>
      <c r="IAH5" s="1920"/>
      <c r="IAI5" s="1920"/>
      <c r="IAJ5" s="1920"/>
      <c r="IAK5" s="1920"/>
      <c r="IAL5" s="1920"/>
      <c r="IAM5" s="1920"/>
      <c r="IAN5" s="1920"/>
      <c r="IAO5" s="1920"/>
      <c r="IAP5" s="1920"/>
      <c r="IAQ5" s="1920"/>
      <c r="IAR5" s="1920"/>
      <c r="IAS5" s="1920"/>
      <c r="IAT5" s="1920"/>
      <c r="IAU5" s="1920"/>
      <c r="IAV5" s="1920"/>
      <c r="IAW5" s="1920"/>
      <c r="IAX5" s="1920"/>
      <c r="IAY5" s="1920"/>
      <c r="IAZ5" s="1920"/>
      <c r="IBA5" s="1920"/>
      <c r="IBB5" s="1920"/>
      <c r="IBC5" s="1920"/>
      <c r="IBD5" s="1920"/>
      <c r="IBE5" s="1920"/>
      <c r="IBF5" s="1920"/>
      <c r="IBG5" s="1920"/>
      <c r="IBH5" s="1920"/>
      <c r="IBI5" s="1920"/>
      <c r="IBJ5" s="1920"/>
      <c r="IBK5" s="1920"/>
      <c r="IBL5" s="1920"/>
      <c r="IBM5" s="1920"/>
      <c r="IBN5" s="1920"/>
      <c r="IBO5" s="1920"/>
      <c r="IBP5" s="1920"/>
      <c r="IBQ5" s="1920"/>
      <c r="IBR5" s="1920"/>
      <c r="IBS5" s="1920"/>
      <c r="IBT5" s="1920"/>
      <c r="IBU5" s="1920"/>
      <c r="IBV5" s="1920"/>
      <c r="IBW5" s="1920"/>
      <c r="IBX5" s="1920"/>
      <c r="IBY5" s="1920"/>
      <c r="IBZ5" s="1920"/>
      <c r="ICA5" s="1920"/>
      <c r="ICB5" s="1920"/>
      <c r="ICC5" s="1920"/>
      <c r="ICD5" s="1920"/>
      <c r="ICE5" s="1920"/>
      <c r="ICF5" s="1920"/>
      <c r="ICG5" s="1920"/>
      <c r="ICH5" s="1920"/>
      <c r="ICI5" s="1920"/>
      <c r="ICJ5" s="1920"/>
      <c r="ICK5" s="1920"/>
      <c r="ICL5" s="1920"/>
      <c r="ICM5" s="1920"/>
      <c r="ICN5" s="1920"/>
      <c r="ICO5" s="1920"/>
      <c r="ICP5" s="1920"/>
      <c r="ICQ5" s="1920"/>
      <c r="ICR5" s="1920"/>
      <c r="ICS5" s="1920"/>
      <c r="ICT5" s="1920"/>
      <c r="ICU5" s="1920"/>
      <c r="ICV5" s="1920"/>
      <c r="ICW5" s="1920"/>
      <c r="ICX5" s="1920"/>
      <c r="ICY5" s="1920"/>
      <c r="ICZ5" s="1920"/>
      <c r="IDA5" s="1920"/>
      <c r="IDB5" s="1920"/>
      <c r="IDC5" s="1920"/>
      <c r="IDD5" s="1920"/>
      <c r="IDE5" s="1920"/>
      <c r="IDF5" s="1920"/>
      <c r="IDG5" s="1920"/>
      <c r="IDH5" s="1920"/>
      <c r="IDI5" s="1920"/>
      <c r="IDJ5" s="1920"/>
      <c r="IDK5" s="1920"/>
      <c r="IDL5" s="1920"/>
      <c r="IDM5" s="1920"/>
      <c r="IDN5" s="1920"/>
      <c r="IDO5" s="1920"/>
      <c r="IDP5" s="1920"/>
      <c r="IDQ5" s="1920"/>
      <c r="IDR5" s="1920"/>
      <c r="IDS5" s="1920"/>
      <c r="IDT5" s="1920"/>
      <c r="IDU5" s="1920"/>
      <c r="IDV5" s="1920"/>
      <c r="IDW5" s="1920"/>
      <c r="IDX5" s="1920"/>
      <c r="IDY5" s="1920"/>
      <c r="IDZ5" s="1920"/>
      <c r="IEA5" s="1920"/>
      <c r="IEB5" s="1920"/>
      <c r="IEC5" s="1920"/>
      <c r="IED5" s="1920"/>
      <c r="IEE5" s="1920"/>
      <c r="IEF5" s="1920"/>
      <c r="IEG5" s="1920"/>
      <c r="IEH5" s="1920"/>
      <c r="IEI5" s="1920"/>
      <c r="IEJ5" s="1920"/>
      <c r="IEK5" s="1920"/>
      <c r="IEL5" s="1920"/>
      <c r="IEM5" s="1920"/>
      <c r="IEN5" s="1920"/>
      <c r="IEO5" s="1920"/>
      <c r="IEP5" s="1920"/>
      <c r="IEQ5" s="1920"/>
      <c r="IER5" s="1920"/>
      <c r="IES5" s="1920"/>
      <c r="IET5" s="1920"/>
      <c r="IEU5" s="1920"/>
      <c r="IEV5" s="1920"/>
      <c r="IEW5" s="1920"/>
      <c r="IEX5" s="1920"/>
      <c r="IEY5" s="1920"/>
      <c r="IEZ5" s="1920"/>
      <c r="IFA5" s="1920"/>
      <c r="IFB5" s="1920"/>
      <c r="IFC5" s="1920"/>
      <c r="IFD5" s="1920"/>
      <c r="IFE5" s="1920"/>
      <c r="IFF5" s="1920"/>
      <c r="IFG5" s="1920"/>
      <c r="IFH5" s="1920"/>
      <c r="IFI5" s="1920"/>
      <c r="IFJ5" s="1920"/>
      <c r="IFK5" s="1920"/>
      <c r="IFL5" s="1920"/>
      <c r="IFM5" s="1920"/>
      <c r="IFN5" s="1920"/>
      <c r="IFO5" s="1920"/>
      <c r="IFP5" s="1920"/>
      <c r="IFQ5" s="1920"/>
      <c r="IFR5" s="1920"/>
      <c r="IFS5" s="1920"/>
      <c r="IFT5" s="1920"/>
      <c r="IFU5" s="1920"/>
      <c r="IFV5" s="1920"/>
      <c r="IFW5" s="1920"/>
      <c r="IFX5" s="1920"/>
      <c r="IFY5" s="1920"/>
      <c r="IFZ5" s="1920"/>
      <c r="IGA5" s="1920"/>
      <c r="IGB5" s="1920"/>
      <c r="IGC5" s="1920"/>
      <c r="IGD5" s="1920"/>
      <c r="IGE5" s="1920"/>
      <c r="IGF5" s="1920"/>
      <c r="IGG5" s="1920"/>
      <c r="IGH5" s="1920"/>
      <c r="IGI5" s="1920"/>
      <c r="IGJ5" s="1920"/>
      <c r="IGK5" s="1920"/>
      <c r="IGL5" s="1920"/>
      <c r="IGM5" s="1920"/>
      <c r="IGN5" s="1920"/>
      <c r="IGO5" s="1920"/>
      <c r="IGP5" s="1920"/>
      <c r="IGQ5" s="1920"/>
      <c r="IGR5" s="1920"/>
      <c r="IGS5" s="1920"/>
      <c r="IGT5" s="1920"/>
      <c r="IGU5" s="1920"/>
      <c r="IGV5" s="1920"/>
      <c r="IGW5" s="1920"/>
      <c r="IGX5" s="1920"/>
      <c r="IGY5" s="1920"/>
      <c r="IGZ5" s="1920"/>
      <c r="IHA5" s="1920"/>
      <c r="IHB5" s="1920"/>
      <c r="IHC5" s="1920"/>
      <c r="IHD5" s="1920"/>
      <c r="IHE5" s="1920"/>
      <c r="IHF5" s="1920"/>
      <c r="IHG5" s="1920"/>
      <c r="IHH5" s="1920"/>
      <c r="IHI5" s="1920"/>
      <c r="IHJ5" s="1920"/>
      <c r="IHK5" s="1920"/>
      <c r="IHL5" s="1920"/>
      <c r="IHM5" s="1920"/>
      <c r="IHN5" s="1920"/>
      <c r="IHO5" s="1920"/>
      <c r="IHP5" s="1920"/>
      <c r="IHQ5" s="1920"/>
      <c r="IHR5" s="1920"/>
      <c r="IHS5" s="1920"/>
      <c r="IHT5" s="1920"/>
      <c r="IHU5" s="1920"/>
      <c r="IHV5" s="1920"/>
      <c r="IHW5" s="1920"/>
      <c r="IHX5" s="1920"/>
      <c r="IHY5" s="1920"/>
      <c r="IHZ5" s="1920"/>
      <c r="IIA5" s="1920"/>
      <c r="IIB5" s="1920"/>
      <c r="IIC5" s="1920"/>
      <c r="IID5" s="1920"/>
      <c r="IIE5" s="1920"/>
      <c r="IIF5" s="1920"/>
      <c r="IIG5" s="1920"/>
      <c r="IIH5" s="1920"/>
      <c r="III5" s="1920"/>
      <c r="IIJ5" s="1920"/>
      <c r="IIK5" s="1920"/>
      <c r="IIL5" s="1920"/>
      <c r="IIM5" s="1920"/>
      <c r="IIN5" s="1920"/>
      <c r="IIO5" s="1920"/>
      <c r="IIP5" s="1920"/>
      <c r="IIQ5" s="1920"/>
      <c r="IIR5" s="1920"/>
      <c r="IIS5" s="1920"/>
      <c r="IIT5" s="1920"/>
      <c r="IIU5" s="1920"/>
      <c r="IIV5" s="1920"/>
      <c r="IIW5" s="1920"/>
      <c r="IIX5" s="1920"/>
      <c r="IIY5" s="1920"/>
      <c r="IIZ5" s="1920"/>
      <c r="IJA5" s="1920"/>
      <c r="IJB5" s="1920"/>
      <c r="IJC5" s="1920"/>
      <c r="IJD5" s="1920"/>
      <c r="IJE5" s="1920"/>
      <c r="IJF5" s="1920"/>
      <c r="IJG5" s="1920"/>
      <c r="IJH5" s="1920"/>
      <c r="IJI5" s="1920"/>
      <c r="IJJ5" s="1920"/>
      <c r="IJK5" s="1920"/>
      <c r="IJL5" s="1920"/>
      <c r="IJM5" s="1920"/>
      <c r="IJN5" s="1920"/>
      <c r="IJO5" s="1920"/>
      <c r="IJP5" s="1920"/>
      <c r="IJQ5" s="1920"/>
      <c r="IJR5" s="1920"/>
      <c r="IJS5" s="1920"/>
      <c r="IJT5" s="1920"/>
      <c r="IJU5" s="1920"/>
      <c r="IJV5" s="1920"/>
      <c r="IJW5" s="1920"/>
      <c r="IJX5" s="1920"/>
      <c r="IJY5" s="1920"/>
      <c r="IJZ5" s="1920"/>
      <c r="IKA5" s="1920"/>
      <c r="IKB5" s="1920"/>
      <c r="IKC5" s="1920"/>
      <c r="IKD5" s="1920"/>
      <c r="IKE5" s="1920"/>
      <c r="IKF5" s="1920"/>
      <c r="IKG5" s="1920"/>
      <c r="IKH5" s="1920"/>
      <c r="IKI5" s="1920"/>
      <c r="IKJ5" s="1920"/>
      <c r="IKK5" s="1920"/>
      <c r="IKL5" s="1920"/>
      <c r="IKM5" s="1920"/>
      <c r="IKN5" s="1920"/>
      <c r="IKO5" s="1920"/>
      <c r="IKP5" s="1920"/>
      <c r="IKQ5" s="1920"/>
      <c r="IKR5" s="1920"/>
      <c r="IKS5" s="1920"/>
      <c r="IKT5" s="1920"/>
      <c r="IKU5" s="1920"/>
      <c r="IKV5" s="1920"/>
      <c r="IKW5" s="1920"/>
      <c r="IKX5" s="1920"/>
      <c r="IKY5" s="1920"/>
      <c r="IKZ5" s="1920"/>
      <c r="ILA5" s="1920"/>
      <c r="ILB5" s="1920"/>
      <c r="ILC5" s="1920"/>
      <c r="ILD5" s="1920"/>
      <c r="ILE5" s="1920"/>
      <c r="ILF5" s="1920"/>
      <c r="ILG5" s="1920"/>
      <c r="ILH5" s="1920"/>
      <c r="ILI5" s="1920"/>
      <c r="ILJ5" s="1920"/>
      <c r="ILK5" s="1920"/>
      <c r="ILL5" s="1920"/>
      <c r="ILM5" s="1920"/>
      <c r="ILN5" s="1920"/>
      <c r="ILO5" s="1920"/>
      <c r="ILP5" s="1920"/>
      <c r="ILQ5" s="1920"/>
      <c r="ILR5" s="1920"/>
      <c r="ILS5" s="1920"/>
      <c r="ILT5" s="1920"/>
      <c r="ILU5" s="1920"/>
      <c r="ILV5" s="1920"/>
      <c r="ILW5" s="1920"/>
      <c r="ILX5" s="1920"/>
      <c r="ILY5" s="1920"/>
      <c r="ILZ5" s="1920"/>
      <c r="IMA5" s="1920"/>
      <c r="IMB5" s="1920"/>
      <c r="IMC5" s="1920"/>
      <c r="IMD5" s="1920"/>
      <c r="IME5" s="1920"/>
      <c r="IMF5" s="1920"/>
      <c r="IMG5" s="1920"/>
      <c r="IMH5" s="1920"/>
      <c r="IMI5" s="1920"/>
      <c r="IMJ5" s="1920"/>
      <c r="IMK5" s="1920"/>
      <c r="IML5" s="1920"/>
      <c r="IMM5" s="1920"/>
      <c r="IMN5" s="1920"/>
      <c r="IMO5" s="1920"/>
      <c r="IMP5" s="1920"/>
      <c r="IMQ5" s="1920"/>
      <c r="IMR5" s="1920"/>
      <c r="IMS5" s="1920"/>
      <c r="IMT5" s="1920"/>
      <c r="IMU5" s="1920"/>
      <c r="IMV5" s="1920"/>
      <c r="IMW5" s="1920"/>
      <c r="IMX5" s="1920"/>
      <c r="IMY5" s="1920"/>
      <c r="IMZ5" s="1920"/>
      <c r="INA5" s="1920"/>
      <c r="INB5" s="1920"/>
      <c r="INC5" s="1920"/>
      <c r="IND5" s="1920"/>
      <c r="INE5" s="1920"/>
      <c r="INF5" s="1920"/>
      <c r="ING5" s="1920"/>
      <c r="INH5" s="1920"/>
      <c r="INI5" s="1920"/>
      <c r="INJ5" s="1920"/>
      <c r="INK5" s="1920"/>
      <c r="INL5" s="1920"/>
      <c r="INM5" s="1920"/>
      <c r="INN5" s="1920"/>
      <c r="INO5" s="1920"/>
      <c r="INP5" s="1920"/>
      <c r="INQ5" s="1920"/>
      <c r="INR5" s="1920"/>
      <c r="INS5" s="1920"/>
      <c r="INT5" s="1920"/>
      <c r="INU5" s="1920"/>
      <c r="INV5" s="1920"/>
      <c r="INW5" s="1920"/>
      <c r="INX5" s="1920"/>
      <c r="INY5" s="1920"/>
      <c r="INZ5" s="1920"/>
      <c r="IOA5" s="1920"/>
      <c r="IOB5" s="1920"/>
      <c r="IOC5" s="1920"/>
      <c r="IOD5" s="1920"/>
      <c r="IOE5" s="1920"/>
      <c r="IOF5" s="1920"/>
      <c r="IOG5" s="1920"/>
      <c r="IOH5" s="1920"/>
      <c r="IOI5" s="1920"/>
      <c r="IOJ5" s="1920"/>
      <c r="IOK5" s="1920"/>
      <c r="IOL5" s="1920"/>
      <c r="IOM5" s="1920"/>
      <c r="ION5" s="1920"/>
      <c r="IOO5" s="1920"/>
      <c r="IOP5" s="1920"/>
      <c r="IOQ5" s="1920"/>
      <c r="IOR5" s="1920"/>
      <c r="IOS5" s="1920"/>
      <c r="IOT5" s="1920"/>
      <c r="IOU5" s="1920"/>
      <c r="IOV5" s="1920"/>
      <c r="IOW5" s="1920"/>
      <c r="IOX5" s="1920"/>
      <c r="IOY5" s="1920"/>
      <c r="IOZ5" s="1920"/>
      <c r="IPA5" s="1920"/>
      <c r="IPB5" s="1920"/>
      <c r="IPC5" s="1920"/>
      <c r="IPD5" s="1920"/>
      <c r="IPE5" s="1920"/>
      <c r="IPF5" s="1920"/>
      <c r="IPG5" s="1920"/>
      <c r="IPH5" s="1920"/>
      <c r="IPI5" s="1920"/>
      <c r="IPJ5" s="1920"/>
      <c r="IPK5" s="1920"/>
      <c r="IPL5" s="1920"/>
      <c r="IPM5" s="1920"/>
      <c r="IPN5" s="1920"/>
      <c r="IPO5" s="1920"/>
      <c r="IPP5" s="1920"/>
      <c r="IPQ5" s="1920"/>
      <c r="IPR5" s="1920"/>
      <c r="IPS5" s="1920"/>
      <c r="IPT5" s="1920"/>
      <c r="IPU5" s="1920"/>
      <c r="IPV5" s="1920"/>
      <c r="IPW5" s="1920"/>
      <c r="IPX5" s="1920"/>
      <c r="IPY5" s="1920"/>
      <c r="IPZ5" s="1920"/>
      <c r="IQA5" s="1920"/>
      <c r="IQB5" s="1920"/>
      <c r="IQC5" s="1920"/>
      <c r="IQD5" s="1920"/>
      <c r="IQE5" s="1920"/>
      <c r="IQF5" s="1920"/>
      <c r="IQG5" s="1920"/>
      <c r="IQH5" s="1920"/>
      <c r="IQI5" s="1920"/>
      <c r="IQJ5" s="1920"/>
      <c r="IQK5" s="1920"/>
      <c r="IQL5" s="1920"/>
      <c r="IQM5" s="1920"/>
      <c r="IQN5" s="1920"/>
      <c r="IQO5" s="1920"/>
      <c r="IQP5" s="1920"/>
      <c r="IQQ5" s="1920"/>
      <c r="IQR5" s="1920"/>
      <c r="IQS5" s="1920"/>
      <c r="IQT5" s="1920"/>
      <c r="IQU5" s="1920"/>
      <c r="IQV5" s="1920"/>
      <c r="IQW5" s="1920"/>
      <c r="IQX5" s="1920"/>
      <c r="IQY5" s="1920"/>
      <c r="IQZ5" s="1920"/>
      <c r="IRA5" s="1920"/>
      <c r="IRB5" s="1920"/>
      <c r="IRC5" s="1920"/>
      <c r="IRD5" s="1920"/>
      <c r="IRE5" s="1920"/>
      <c r="IRF5" s="1920"/>
      <c r="IRG5" s="1920"/>
      <c r="IRH5" s="1920"/>
      <c r="IRI5" s="1920"/>
      <c r="IRJ5" s="1920"/>
      <c r="IRK5" s="1920"/>
      <c r="IRL5" s="1920"/>
      <c r="IRM5" s="1920"/>
      <c r="IRN5" s="1920"/>
      <c r="IRO5" s="1920"/>
      <c r="IRP5" s="1920"/>
      <c r="IRQ5" s="1920"/>
      <c r="IRR5" s="1920"/>
      <c r="IRS5" s="1920"/>
      <c r="IRT5" s="1920"/>
      <c r="IRU5" s="1920"/>
      <c r="IRV5" s="1920"/>
      <c r="IRW5" s="1920"/>
      <c r="IRX5" s="1920"/>
      <c r="IRY5" s="1920"/>
      <c r="IRZ5" s="1920"/>
      <c r="ISA5" s="1920"/>
      <c r="ISB5" s="1920"/>
      <c r="ISC5" s="1920"/>
      <c r="ISD5" s="1920"/>
      <c r="ISE5" s="1920"/>
      <c r="ISF5" s="1920"/>
      <c r="ISG5" s="1920"/>
      <c r="ISH5" s="1920"/>
      <c r="ISI5" s="1920"/>
      <c r="ISJ5" s="1920"/>
      <c r="ISK5" s="1920"/>
      <c r="ISL5" s="1920"/>
      <c r="ISM5" s="1920"/>
      <c r="ISN5" s="1920"/>
      <c r="ISO5" s="1920"/>
      <c r="ISP5" s="1920"/>
      <c r="ISQ5" s="1920"/>
      <c r="ISR5" s="1920"/>
      <c r="ISS5" s="1920"/>
      <c r="IST5" s="1920"/>
      <c r="ISU5" s="1920"/>
      <c r="ISV5" s="1920"/>
      <c r="ISW5" s="1920"/>
      <c r="ISX5" s="1920"/>
      <c r="ISY5" s="1920"/>
      <c r="ISZ5" s="1920"/>
      <c r="ITA5" s="1920"/>
      <c r="ITB5" s="1920"/>
      <c r="ITC5" s="1920"/>
      <c r="ITD5" s="1920"/>
      <c r="ITE5" s="1920"/>
      <c r="ITF5" s="1920"/>
      <c r="ITG5" s="1920"/>
      <c r="ITH5" s="1920"/>
      <c r="ITI5" s="1920"/>
      <c r="ITJ5" s="1920"/>
      <c r="ITK5" s="1920"/>
      <c r="ITL5" s="1920"/>
      <c r="ITM5" s="1920"/>
      <c r="ITN5" s="1920"/>
      <c r="ITO5" s="1920"/>
      <c r="ITP5" s="1920"/>
      <c r="ITQ5" s="1920"/>
      <c r="ITR5" s="1920"/>
      <c r="ITS5" s="1920"/>
      <c r="ITT5" s="1920"/>
      <c r="ITU5" s="1920"/>
      <c r="ITV5" s="1920"/>
      <c r="ITW5" s="1920"/>
      <c r="ITX5" s="1920"/>
      <c r="ITY5" s="1920"/>
      <c r="ITZ5" s="1920"/>
      <c r="IUA5" s="1920"/>
      <c r="IUB5" s="1920"/>
      <c r="IUC5" s="1920"/>
      <c r="IUD5" s="1920"/>
      <c r="IUE5" s="1920"/>
      <c r="IUF5" s="1920"/>
      <c r="IUG5" s="1920"/>
      <c r="IUH5" s="1920"/>
      <c r="IUI5" s="1920"/>
      <c r="IUJ5" s="1920"/>
      <c r="IUK5" s="1920"/>
      <c r="IUL5" s="1920"/>
      <c r="IUM5" s="1920"/>
      <c r="IUN5" s="1920"/>
      <c r="IUO5" s="1920"/>
      <c r="IUP5" s="1920"/>
      <c r="IUQ5" s="1920"/>
      <c r="IUR5" s="1920"/>
      <c r="IUS5" s="1920"/>
      <c r="IUT5" s="1920"/>
      <c r="IUU5" s="1920"/>
      <c r="IUV5" s="1920"/>
      <c r="IUW5" s="1920"/>
      <c r="IUX5" s="1920"/>
      <c r="IUY5" s="1920"/>
      <c r="IUZ5" s="1920"/>
      <c r="IVA5" s="1920"/>
      <c r="IVB5" s="1920"/>
      <c r="IVC5" s="1920"/>
      <c r="IVD5" s="1920"/>
      <c r="IVE5" s="1920"/>
      <c r="IVF5" s="1920"/>
      <c r="IVG5" s="1920"/>
      <c r="IVH5" s="1920"/>
      <c r="IVI5" s="1920"/>
      <c r="IVJ5" s="1920"/>
      <c r="IVK5" s="1920"/>
      <c r="IVL5" s="1920"/>
      <c r="IVM5" s="1920"/>
      <c r="IVN5" s="1920"/>
      <c r="IVO5" s="1920"/>
      <c r="IVP5" s="1920"/>
      <c r="IVQ5" s="1920"/>
      <c r="IVR5" s="1920"/>
      <c r="IVS5" s="1920"/>
      <c r="IVT5" s="1920"/>
      <c r="IVU5" s="1920"/>
      <c r="IVV5" s="1920"/>
      <c r="IVW5" s="1920"/>
      <c r="IVX5" s="1920"/>
      <c r="IVY5" s="1920"/>
      <c r="IVZ5" s="1920"/>
      <c r="IWA5" s="1920"/>
      <c r="IWB5" s="1920"/>
      <c r="IWC5" s="1920"/>
      <c r="IWD5" s="1920"/>
      <c r="IWE5" s="1920"/>
      <c r="IWF5" s="1920"/>
      <c r="IWG5" s="1920"/>
      <c r="IWH5" s="1920"/>
      <c r="IWI5" s="1920"/>
      <c r="IWJ5" s="1920"/>
      <c r="IWK5" s="1920"/>
      <c r="IWL5" s="1920"/>
      <c r="IWM5" s="1920"/>
      <c r="IWN5" s="1920"/>
      <c r="IWO5" s="1920"/>
      <c r="IWP5" s="1920"/>
      <c r="IWQ5" s="1920"/>
      <c r="IWR5" s="1920"/>
      <c r="IWS5" s="1920"/>
      <c r="IWT5" s="1920"/>
      <c r="IWU5" s="1920"/>
      <c r="IWV5" s="1920"/>
      <c r="IWW5" s="1920"/>
      <c r="IWX5" s="1920"/>
      <c r="IWY5" s="1920"/>
      <c r="IWZ5" s="1920"/>
      <c r="IXA5" s="1920"/>
      <c r="IXB5" s="1920"/>
      <c r="IXC5" s="1920"/>
      <c r="IXD5" s="1920"/>
      <c r="IXE5" s="1920"/>
      <c r="IXF5" s="1920"/>
      <c r="IXG5" s="1920"/>
      <c r="IXH5" s="1920"/>
      <c r="IXI5" s="1920"/>
      <c r="IXJ5" s="1920"/>
      <c r="IXK5" s="1920"/>
      <c r="IXL5" s="1920"/>
      <c r="IXM5" s="1920"/>
      <c r="IXN5" s="1920"/>
      <c r="IXO5" s="1920"/>
      <c r="IXP5" s="1920"/>
      <c r="IXQ5" s="1920"/>
      <c r="IXR5" s="1920"/>
      <c r="IXS5" s="1920"/>
      <c r="IXT5" s="1920"/>
      <c r="IXU5" s="1920"/>
      <c r="IXV5" s="1920"/>
      <c r="IXW5" s="1920"/>
      <c r="IXX5" s="1920"/>
      <c r="IXY5" s="1920"/>
      <c r="IXZ5" s="1920"/>
      <c r="IYA5" s="1920"/>
      <c r="IYB5" s="1920"/>
      <c r="IYC5" s="1920"/>
      <c r="IYD5" s="1920"/>
      <c r="IYE5" s="1920"/>
      <c r="IYF5" s="1920"/>
      <c r="IYG5" s="1920"/>
      <c r="IYH5" s="1920"/>
      <c r="IYI5" s="1920"/>
      <c r="IYJ5" s="1920"/>
      <c r="IYK5" s="1920"/>
      <c r="IYL5" s="1920"/>
      <c r="IYM5" s="1920"/>
      <c r="IYN5" s="1920"/>
      <c r="IYO5" s="1920"/>
      <c r="IYP5" s="1920"/>
      <c r="IYQ5" s="1920"/>
      <c r="IYR5" s="1920"/>
      <c r="IYS5" s="1920"/>
      <c r="IYT5" s="1920"/>
      <c r="IYU5" s="1920"/>
      <c r="IYV5" s="1920"/>
      <c r="IYW5" s="1920"/>
      <c r="IYX5" s="1920"/>
      <c r="IYY5" s="1920"/>
      <c r="IYZ5" s="1920"/>
      <c r="IZA5" s="1920"/>
      <c r="IZB5" s="1920"/>
      <c r="IZC5" s="1920"/>
      <c r="IZD5" s="1920"/>
      <c r="IZE5" s="1920"/>
      <c r="IZF5" s="1920"/>
      <c r="IZG5" s="1920"/>
      <c r="IZH5" s="1920"/>
      <c r="IZI5" s="1920"/>
      <c r="IZJ5" s="1920"/>
      <c r="IZK5" s="1920"/>
      <c r="IZL5" s="1920"/>
      <c r="IZM5" s="1920"/>
      <c r="IZN5" s="1920"/>
      <c r="IZO5" s="1920"/>
      <c r="IZP5" s="1920"/>
      <c r="IZQ5" s="1920"/>
      <c r="IZR5" s="1920"/>
      <c r="IZS5" s="1920"/>
      <c r="IZT5" s="1920"/>
      <c r="IZU5" s="1920"/>
      <c r="IZV5" s="1920"/>
      <c r="IZW5" s="1920"/>
      <c r="IZX5" s="1920"/>
      <c r="IZY5" s="1920"/>
      <c r="IZZ5" s="1920"/>
      <c r="JAA5" s="1920"/>
      <c r="JAB5" s="1920"/>
      <c r="JAC5" s="1920"/>
      <c r="JAD5" s="1920"/>
      <c r="JAE5" s="1920"/>
      <c r="JAF5" s="1920"/>
      <c r="JAG5" s="1920"/>
      <c r="JAH5" s="1920"/>
      <c r="JAI5" s="1920"/>
      <c r="JAJ5" s="1920"/>
      <c r="JAK5" s="1920"/>
      <c r="JAL5" s="1920"/>
      <c r="JAM5" s="1920"/>
      <c r="JAN5" s="1920"/>
      <c r="JAO5" s="1920"/>
      <c r="JAP5" s="1920"/>
      <c r="JAQ5" s="1920"/>
      <c r="JAR5" s="1920"/>
      <c r="JAS5" s="1920"/>
      <c r="JAT5" s="1920"/>
      <c r="JAU5" s="1920"/>
      <c r="JAV5" s="1920"/>
      <c r="JAW5" s="1920"/>
      <c r="JAX5" s="1920"/>
      <c r="JAY5" s="1920"/>
      <c r="JAZ5" s="1920"/>
      <c r="JBA5" s="1920"/>
      <c r="JBB5" s="1920"/>
      <c r="JBC5" s="1920"/>
      <c r="JBD5" s="1920"/>
      <c r="JBE5" s="1920"/>
      <c r="JBF5" s="1920"/>
      <c r="JBG5" s="1920"/>
      <c r="JBH5" s="1920"/>
      <c r="JBI5" s="1920"/>
      <c r="JBJ5" s="1920"/>
      <c r="JBK5" s="1920"/>
      <c r="JBL5" s="1920"/>
      <c r="JBM5" s="1920"/>
      <c r="JBN5" s="1920"/>
      <c r="JBO5" s="1920"/>
      <c r="JBP5" s="1920"/>
      <c r="JBQ5" s="1920"/>
      <c r="JBR5" s="1920"/>
      <c r="JBS5" s="1920"/>
      <c r="JBT5" s="1920"/>
      <c r="JBU5" s="1920"/>
      <c r="JBV5" s="1920"/>
      <c r="JBW5" s="1920"/>
      <c r="JBX5" s="1920"/>
      <c r="JBY5" s="1920"/>
      <c r="JBZ5" s="1920"/>
      <c r="JCA5" s="1920"/>
      <c r="JCB5" s="1920"/>
      <c r="JCC5" s="1920"/>
      <c r="JCD5" s="1920"/>
      <c r="JCE5" s="1920"/>
      <c r="JCF5" s="1920"/>
      <c r="JCG5" s="1920"/>
      <c r="JCH5" s="1920"/>
      <c r="JCI5" s="1920"/>
      <c r="JCJ5" s="1920"/>
      <c r="JCK5" s="1920"/>
      <c r="JCL5" s="1920"/>
      <c r="JCM5" s="1920"/>
      <c r="JCN5" s="1920"/>
      <c r="JCO5" s="1920"/>
      <c r="JCP5" s="1920"/>
      <c r="JCQ5" s="1920"/>
      <c r="JCR5" s="1920"/>
      <c r="JCS5" s="1920"/>
      <c r="JCT5" s="1920"/>
      <c r="JCU5" s="1920"/>
      <c r="JCV5" s="1920"/>
      <c r="JCW5" s="1920"/>
      <c r="JCX5" s="1920"/>
      <c r="JCY5" s="1920"/>
      <c r="JCZ5" s="1920"/>
      <c r="JDA5" s="1920"/>
      <c r="JDB5" s="1920"/>
      <c r="JDC5" s="1920"/>
      <c r="JDD5" s="1920"/>
      <c r="JDE5" s="1920"/>
      <c r="JDF5" s="1920"/>
      <c r="JDG5" s="1920"/>
      <c r="JDH5" s="1920"/>
      <c r="JDI5" s="1920"/>
      <c r="JDJ5" s="1920"/>
      <c r="JDK5" s="1920"/>
      <c r="JDL5" s="1920"/>
      <c r="JDM5" s="1920"/>
      <c r="JDN5" s="1920"/>
      <c r="JDO5" s="1920"/>
      <c r="JDP5" s="1920"/>
      <c r="JDQ5" s="1920"/>
      <c r="JDR5" s="1920"/>
      <c r="JDS5" s="1920"/>
      <c r="JDT5" s="1920"/>
      <c r="JDU5" s="1920"/>
      <c r="JDV5" s="1920"/>
      <c r="JDW5" s="1920"/>
      <c r="JDX5" s="1920"/>
      <c r="JDY5" s="1920"/>
      <c r="JDZ5" s="1920"/>
      <c r="JEA5" s="1920"/>
      <c r="JEB5" s="1920"/>
      <c r="JEC5" s="1920"/>
      <c r="JED5" s="1920"/>
      <c r="JEE5" s="1920"/>
      <c r="JEF5" s="1920"/>
      <c r="JEG5" s="1920"/>
      <c r="JEH5" s="1920"/>
      <c r="JEI5" s="1920"/>
      <c r="JEJ5" s="1920"/>
      <c r="JEK5" s="1920"/>
      <c r="JEL5" s="1920"/>
      <c r="JEM5" s="1920"/>
      <c r="JEN5" s="1920"/>
      <c r="JEO5" s="1920"/>
      <c r="JEP5" s="1920"/>
      <c r="JEQ5" s="1920"/>
      <c r="JER5" s="1920"/>
      <c r="JES5" s="1920"/>
      <c r="JET5" s="1920"/>
      <c r="JEU5" s="1920"/>
      <c r="JEV5" s="1920"/>
      <c r="JEW5" s="1920"/>
      <c r="JEX5" s="1920"/>
      <c r="JEY5" s="1920"/>
      <c r="JEZ5" s="1920"/>
      <c r="JFA5" s="1920"/>
      <c r="JFB5" s="1920"/>
      <c r="JFC5" s="1920"/>
      <c r="JFD5" s="1920"/>
      <c r="JFE5" s="1920"/>
      <c r="JFF5" s="1920"/>
      <c r="JFG5" s="1920"/>
      <c r="JFH5" s="1920"/>
      <c r="JFI5" s="1920"/>
      <c r="JFJ5" s="1920"/>
      <c r="JFK5" s="1920"/>
      <c r="JFL5" s="1920"/>
      <c r="JFM5" s="1920"/>
      <c r="JFN5" s="1920"/>
      <c r="JFO5" s="1920"/>
      <c r="JFP5" s="1920"/>
      <c r="JFQ5" s="1920"/>
      <c r="JFR5" s="1920"/>
      <c r="JFS5" s="1920"/>
      <c r="JFT5" s="1920"/>
      <c r="JFU5" s="1920"/>
      <c r="JFV5" s="1920"/>
      <c r="JFW5" s="1920"/>
      <c r="JFX5" s="1920"/>
      <c r="JFY5" s="1920"/>
      <c r="JFZ5" s="1920"/>
      <c r="JGA5" s="1920"/>
      <c r="JGB5" s="1920"/>
      <c r="JGC5" s="1920"/>
      <c r="JGD5" s="1920"/>
      <c r="JGE5" s="1920"/>
      <c r="JGF5" s="1920"/>
      <c r="JGG5" s="1920"/>
      <c r="JGH5" s="1920"/>
      <c r="JGI5" s="1920"/>
      <c r="JGJ5" s="1920"/>
      <c r="JGK5" s="1920"/>
      <c r="JGL5" s="1920"/>
      <c r="JGM5" s="1920"/>
      <c r="JGN5" s="1920"/>
      <c r="JGO5" s="1920"/>
      <c r="JGP5" s="1920"/>
      <c r="JGQ5" s="1920"/>
      <c r="JGR5" s="1920"/>
      <c r="JGS5" s="1920"/>
      <c r="JGT5" s="1920"/>
      <c r="JGU5" s="1920"/>
      <c r="JGV5" s="1920"/>
      <c r="JGW5" s="1920"/>
      <c r="JGX5" s="1920"/>
      <c r="JGY5" s="1920"/>
      <c r="JGZ5" s="1920"/>
      <c r="JHA5" s="1920"/>
      <c r="JHB5" s="1920"/>
      <c r="JHC5" s="1920"/>
      <c r="JHD5" s="1920"/>
      <c r="JHE5" s="1920"/>
      <c r="JHF5" s="1920"/>
      <c r="JHG5" s="1920"/>
      <c r="JHH5" s="1920"/>
      <c r="JHI5" s="1920"/>
      <c r="JHJ5" s="1920"/>
      <c r="JHK5" s="1920"/>
      <c r="JHL5" s="1920"/>
      <c r="JHM5" s="1920"/>
      <c r="JHN5" s="1920"/>
      <c r="JHO5" s="1920"/>
      <c r="JHP5" s="1920"/>
      <c r="JHQ5" s="1920"/>
      <c r="JHR5" s="1920"/>
      <c r="JHS5" s="1920"/>
      <c r="JHT5" s="1920"/>
      <c r="JHU5" s="1920"/>
      <c r="JHV5" s="1920"/>
      <c r="JHW5" s="1920"/>
      <c r="JHX5" s="1920"/>
      <c r="JHY5" s="1920"/>
      <c r="JHZ5" s="1920"/>
      <c r="JIA5" s="1920"/>
      <c r="JIB5" s="1920"/>
      <c r="JIC5" s="1920"/>
      <c r="JID5" s="1920"/>
      <c r="JIE5" s="1920"/>
      <c r="JIF5" s="1920"/>
      <c r="JIG5" s="1920"/>
      <c r="JIH5" s="1920"/>
      <c r="JII5" s="1920"/>
      <c r="JIJ5" s="1920"/>
      <c r="JIK5" s="1920"/>
      <c r="JIL5" s="1920"/>
      <c r="JIM5" s="1920"/>
      <c r="JIN5" s="1920"/>
      <c r="JIO5" s="1920"/>
      <c r="JIP5" s="1920"/>
      <c r="JIQ5" s="1920"/>
      <c r="JIR5" s="1920"/>
      <c r="JIS5" s="1920"/>
      <c r="JIT5" s="1920"/>
      <c r="JIU5" s="1920"/>
      <c r="JIV5" s="1920"/>
      <c r="JIW5" s="1920"/>
      <c r="JIX5" s="1920"/>
      <c r="JIY5" s="1920"/>
      <c r="JIZ5" s="1920"/>
      <c r="JJA5" s="1920"/>
      <c r="JJB5" s="1920"/>
      <c r="JJC5" s="1920"/>
      <c r="JJD5" s="1920"/>
      <c r="JJE5" s="1920"/>
      <c r="JJF5" s="1920"/>
      <c r="JJG5" s="1920"/>
      <c r="JJH5" s="1920"/>
      <c r="JJI5" s="1920"/>
      <c r="JJJ5" s="1920"/>
      <c r="JJK5" s="1920"/>
      <c r="JJL5" s="1920"/>
      <c r="JJM5" s="1920"/>
      <c r="JJN5" s="1920"/>
      <c r="JJO5" s="1920"/>
      <c r="JJP5" s="1920"/>
      <c r="JJQ5" s="1920"/>
      <c r="JJR5" s="1920"/>
      <c r="JJS5" s="1920"/>
      <c r="JJT5" s="1920"/>
      <c r="JJU5" s="1920"/>
      <c r="JJV5" s="1920"/>
      <c r="JJW5" s="1920"/>
      <c r="JJX5" s="1920"/>
      <c r="JJY5" s="1920"/>
      <c r="JJZ5" s="1920"/>
      <c r="JKA5" s="1920"/>
      <c r="JKB5" s="1920"/>
      <c r="JKC5" s="1920"/>
      <c r="JKD5" s="1920"/>
      <c r="JKE5" s="1920"/>
      <c r="JKF5" s="1920"/>
      <c r="JKG5" s="1920"/>
      <c r="JKH5" s="1920"/>
      <c r="JKI5" s="1920"/>
      <c r="JKJ5" s="1920"/>
      <c r="JKK5" s="1920"/>
      <c r="JKL5" s="1920"/>
      <c r="JKM5" s="1920"/>
      <c r="JKN5" s="1920"/>
      <c r="JKO5" s="1920"/>
      <c r="JKP5" s="1920"/>
      <c r="JKQ5" s="1920"/>
      <c r="JKR5" s="1920"/>
      <c r="JKS5" s="1920"/>
      <c r="JKT5" s="1920"/>
      <c r="JKU5" s="1920"/>
      <c r="JKV5" s="1920"/>
      <c r="JKW5" s="1920"/>
      <c r="JKX5" s="1920"/>
      <c r="JKY5" s="1920"/>
      <c r="JKZ5" s="1920"/>
      <c r="JLA5" s="1920"/>
      <c r="JLB5" s="1920"/>
      <c r="JLC5" s="1920"/>
      <c r="JLD5" s="1920"/>
      <c r="JLE5" s="1920"/>
      <c r="JLF5" s="1920"/>
      <c r="JLG5" s="1920"/>
      <c r="JLH5" s="1920"/>
      <c r="JLI5" s="1920"/>
      <c r="JLJ5" s="1920"/>
      <c r="JLK5" s="1920"/>
      <c r="JLL5" s="1920"/>
      <c r="JLM5" s="1920"/>
      <c r="JLN5" s="1920"/>
      <c r="JLO5" s="1920"/>
      <c r="JLP5" s="1920"/>
      <c r="JLQ5" s="1920"/>
      <c r="JLR5" s="1920"/>
      <c r="JLS5" s="1920"/>
      <c r="JLT5" s="1920"/>
      <c r="JLU5" s="1920"/>
      <c r="JLV5" s="1920"/>
      <c r="JLW5" s="1920"/>
      <c r="JLX5" s="1920"/>
      <c r="JLY5" s="1920"/>
      <c r="JLZ5" s="1920"/>
      <c r="JMA5" s="1920"/>
      <c r="JMB5" s="1920"/>
      <c r="JMC5" s="1920"/>
      <c r="JMD5" s="1920"/>
      <c r="JME5" s="1920"/>
      <c r="JMF5" s="1920"/>
      <c r="JMG5" s="1920"/>
      <c r="JMH5" s="1920"/>
      <c r="JMI5" s="1920"/>
      <c r="JMJ5" s="1920"/>
      <c r="JMK5" s="1920"/>
      <c r="JML5" s="1920"/>
      <c r="JMM5" s="1920"/>
      <c r="JMN5" s="1920"/>
      <c r="JMO5" s="1920"/>
      <c r="JMP5" s="1920"/>
      <c r="JMQ5" s="1920"/>
      <c r="JMR5" s="1920"/>
      <c r="JMS5" s="1920"/>
      <c r="JMT5" s="1920"/>
      <c r="JMU5" s="1920"/>
      <c r="JMV5" s="1920"/>
      <c r="JMW5" s="1920"/>
      <c r="JMX5" s="1920"/>
      <c r="JMY5" s="1920"/>
      <c r="JMZ5" s="1920"/>
      <c r="JNA5" s="1920"/>
      <c r="JNB5" s="1920"/>
      <c r="JNC5" s="1920"/>
      <c r="JND5" s="1920"/>
      <c r="JNE5" s="1920"/>
      <c r="JNF5" s="1920"/>
      <c r="JNG5" s="1920"/>
      <c r="JNH5" s="1920"/>
      <c r="JNI5" s="1920"/>
      <c r="JNJ5" s="1920"/>
      <c r="JNK5" s="1920"/>
      <c r="JNL5" s="1920"/>
      <c r="JNM5" s="1920"/>
      <c r="JNN5" s="1920"/>
      <c r="JNO5" s="1920"/>
      <c r="JNP5" s="1920"/>
      <c r="JNQ5" s="1920"/>
      <c r="JNR5" s="1920"/>
      <c r="JNS5" s="1920"/>
      <c r="JNT5" s="1920"/>
      <c r="JNU5" s="1920"/>
      <c r="JNV5" s="1920"/>
      <c r="JNW5" s="1920"/>
      <c r="JNX5" s="1920"/>
      <c r="JNY5" s="1920"/>
      <c r="JNZ5" s="1920"/>
      <c r="JOA5" s="1920"/>
      <c r="JOB5" s="1920"/>
      <c r="JOC5" s="1920"/>
      <c r="JOD5" s="1920"/>
      <c r="JOE5" s="1920"/>
      <c r="JOF5" s="1920"/>
      <c r="JOG5" s="1920"/>
      <c r="JOH5" s="1920"/>
      <c r="JOI5" s="1920"/>
      <c r="JOJ5" s="1920"/>
      <c r="JOK5" s="1920"/>
      <c r="JOL5" s="1920"/>
      <c r="JOM5" s="1920"/>
      <c r="JON5" s="1920"/>
      <c r="JOO5" s="1920"/>
      <c r="JOP5" s="1920"/>
      <c r="JOQ5" s="1920"/>
      <c r="JOR5" s="1920"/>
      <c r="JOS5" s="1920"/>
      <c r="JOT5" s="1920"/>
      <c r="JOU5" s="1920"/>
      <c r="JOV5" s="1920"/>
      <c r="JOW5" s="1920"/>
      <c r="JOX5" s="1920"/>
      <c r="JOY5" s="1920"/>
      <c r="JOZ5" s="1920"/>
      <c r="JPA5" s="1920"/>
      <c r="JPB5" s="1920"/>
      <c r="JPC5" s="1920"/>
      <c r="JPD5" s="1920"/>
      <c r="JPE5" s="1920"/>
      <c r="JPF5" s="1920"/>
      <c r="JPG5" s="1920"/>
      <c r="JPH5" s="1920"/>
      <c r="JPI5" s="1920"/>
      <c r="JPJ5" s="1920"/>
      <c r="JPK5" s="1920"/>
      <c r="JPL5" s="1920"/>
      <c r="JPM5" s="1920"/>
      <c r="JPN5" s="1920"/>
      <c r="JPO5" s="1920"/>
      <c r="JPP5" s="1920"/>
      <c r="JPQ5" s="1920"/>
      <c r="JPR5" s="1920"/>
      <c r="JPS5" s="1920"/>
      <c r="JPT5" s="1920"/>
      <c r="JPU5" s="1920"/>
      <c r="JPV5" s="1920"/>
      <c r="JPW5" s="1920"/>
      <c r="JPX5" s="1920"/>
      <c r="JPY5" s="1920"/>
      <c r="JPZ5" s="1920"/>
      <c r="JQA5" s="1920"/>
      <c r="JQB5" s="1920"/>
      <c r="JQC5" s="1920"/>
      <c r="JQD5" s="1920"/>
      <c r="JQE5" s="1920"/>
      <c r="JQF5" s="1920"/>
      <c r="JQG5" s="1920"/>
      <c r="JQH5" s="1920"/>
      <c r="JQI5" s="1920"/>
      <c r="JQJ5" s="1920"/>
      <c r="JQK5" s="1920"/>
      <c r="JQL5" s="1920"/>
      <c r="JQM5" s="1920"/>
      <c r="JQN5" s="1920"/>
      <c r="JQO5" s="1920"/>
      <c r="JQP5" s="1920"/>
      <c r="JQQ5" s="1920"/>
      <c r="JQR5" s="1920"/>
      <c r="JQS5" s="1920"/>
      <c r="JQT5" s="1920"/>
      <c r="JQU5" s="1920"/>
      <c r="JQV5" s="1920"/>
      <c r="JQW5" s="1920"/>
      <c r="JQX5" s="1920"/>
      <c r="JQY5" s="1920"/>
      <c r="JQZ5" s="1920"/>
      <c r="JRA5" s="1920"/>
      <c r="JRB5" s="1920"/>
      <c r="JRC5" s="1920"/>
      <c r="JRD5" s="1920"/>
      <c r="JRE5" s="1920"/>
      <c r="JRF5" s="1920"/>
      <c r="JRG5" s="1920"/>
      <c r="JRH5" s="1920"/>
      <c r="JRI5" s="1920"/>
      <c r="JRJ5" s="1920"/>
      <c r="JRK5" s="1920"/>
      <c r="JRL5" s="1920"/>
      <c r="JRM5" s="1920"/>
      <c r="JRN5" s="1920"/>
      <c r="JRO5" s="1920"/>
      <c r="JRP5" s="1920"/>
      <c r="JRQ5" s="1920"/>
      <c r="JRR5" s="1920"/>
      <c r="JRS5" s="1920"/>
      <c r="JRT5" s="1920"/>
      <c r="JRU5" s="1920"/>
      <c r="JRV5" s="1920"/>
      <c r="JRW5" s="1920"/>
      <c r="JRX5" s="1920"/>
      <c r="JRY5" s="1920"/>
      <c r="JRZ5" s="1920"/>
      <c r="JSA5" s="1920"/>
      <c r="JSB5" s="1920"/>
      <c r="JSC5" s="1920"/>
      <c r="JSD5" s="1920"/>
      <c r="JSE5" s="1920"/>
      <c r="JSF5" s="1920"/>
      <c r="JSG5" s="1920"/>
      <c r="JSH5" s="1920"/>
      <c r="JSI5" s="1920"/>
      <c r="JSJ5" s="1920"/>
      <c r="JSK5" s="1920"/>
      <c r="JSL5" s="1920"/>
      <c r="JSM5" s="1920"/>
      <c r="JSN5" s="1920"/>
      <c r="JSO5" s="1920"/>
      <c r="JSP5" s="1920"/>
      <c r="JSQ5" s="1920"/>
      <c r="JSR5" s="1920"/>
      <c r="JSS5" s="1920"/>
      <c r="JST5" s="1920"/>
      <c r="JSU5" s="1920"/>
      <c r="JSV5" s="1920"/>
      <c r="JSW5" s="1920"/>
      <c r="JSX5" s="1920"/>
      <c r="JSY5" s="1920"/>
      <c r="JSZ5" s="1920"/>
      <c r="JTA5" s="1920"/>
      <c r="JTB5" s="1920"/>
      <c r="JTC5" s="1920"/>
      <c r="JTD5" s="1920"/>
      <c r="JTE5" s="1920"/>
      <c r="JTF5" s="1920"/>
      <c r="JTG5" s="1920"/>
      <c r="JTH5" s="1920"/>
      <c r="JTI5" s="1920"/>
      <c r="JTJ5" s="1920"/>
      <c r="JTK5" s="1920"/>
      <c r="JTL5" s="1920"/>
      <c r="JTM5" s="1920"/>
      <c r="JTN5" s="1920"/>
      <c r="JTO5" s="1920"/>
      <c r="JTP5" s="1920"/>
      <c r="JTQ5" s="1920"/>
      <c r="JTR5" s="1920"/>
      <c r="JTS5" s="1920"/>
      <c r="JTT5" s="1920"/>
      <c r="JTU5" s="1920"/>
      <c r="JTV5" s="1920"/>
      <c r="JTW5" s="1920"/>
      <c r="JTX5" s="1920"/>
      <c r="JTY5" s="1920"/>
      <c r="JTZ5" s="1920"/>
      <c r="JUA5" s="1920"/>
      <c r="JUB5" s="1920"/>
      <c r="JUC5" s="1920"/>
      <c r="JUD5" s="1920"/>
      <c r="JUE5" s="1920"/>
      <c r="JUF5" s="1920"/>
      <c r="JUG5" s="1920"/>
      <c r="JUH5" s="1920"/>
      <c r="JUI5" s="1920"/>
      <c r="JUJ5" s="1920"/>
      <c r="JUK5" s="1920"/>
      <c r="JUL5" s="1920"/>
      <c r="JUM5" s="1920"/>
      <c r="JUN5" s="1920"/>
      <c r="JUO5" s="1920"/>
      <c r="JUP5" s="1920"/>
      <c r="JUQ5" s="1920"/>
      <c r="JUR5" s="1920"/>
      <c r="JUS5" s="1920"/>
      <c r="JUT5" s="1920"/>
      <c r="JUU5" s="1920"/>
      <c r="JUV5" s="1920"/>
      <c r="JUW5" s="1920"/>
      <c r="JUX5" s="1920"/>
      <c r="JUY5" s="1920"/>
      <c r="JUZ5" s="1920"/>
      <c r="JVA5" s="1920"/>
      <c r="JVB5" s="1920"/>
      <c r="JVC5" s="1920"/>
      <c r="JVD5" s="1920"/>
      <c r="JVE5" s="1920"/>
      <c r="JVF5" s="1920"/>
      <c r="JVG5" s="1920"/>
      <c r="JVH5" s="1920"/>
      <c r="JVI5" s="1920"/>
      <c r="JVJ5" s="1920"/>
      <c r="JVK5" s="1920"/>
      <c r="JVL5" s="1920"/>
      <c r="JVM5" s="1920"/>
      <c r="JVN5" s="1920"/>
      <c r="JVO5" s="1920"/>
      <c r="JVP5" s="1920"/>
      <c r="JVQ5" s="1920"/>
      <c r="JVR5" s="1920"/>
      <c r="JVS5" s="1920"/>
      <c r="JVT5" s="1920"/>
      <c r="JVU5" s="1920"/>
      <c r="JVV5" s="1920"/>
      <c r="JVW5" s="1920"/>
      <c r="JVX5" s="1920"/>
      <c r="JVY5" s="1920"/>
      <c r="JVZ5" s="1920"/>
      <c r="JWA5" s="1920"/>
      <c r="JWB5" s="1920"/>
      <c r="JWC5" s="1920"/>
      <c r="JWD5" s="1920"/>
      <c r="JWE5" s="1920"/>
      <c r="JWF5" s="1920"/>
      <c r="JWG5" s="1920"/>
      <c r="JWH5" s="1920"/>
      <c r="JWI5" s="1920"/>
      <c r="JWJ5" s="1920"/>
      <c r="JWK5" s="1920"/>
      <c r="JWL5" s="1920"/>
      <c r="JWM5" s="1920"/>
      <c r="JWN5" s="1920"/>
      <c r="JWO5" s="1920"/>
      <c r="JWP5" s="1920"/>
      <c r="JWQ5" s="1920"/>
      <c r="JWR5" s="1920"/>
      <c r="JWS5" s="1920"/>
      <c r="JWT5" s="1920"/>
      <c r="JWU5" s="1920"/>
      <c r="JWV5" s="1920"/>
      <c r="JWW5" s="1920"/>
      <c r="JWX5" s="1920"/>
      <c r="JWY5" s="1920"/>
      <c r="JWZ5" s="1920"/>
      <c r="JXA5" s="1920"/>
      <c r="JXB5" s="1920"/>
      <c r="JXC5" s="1920"/>
      <c r="JXD5" s="1920"/>
      <c r="JXE5" s="1920"/>
      <c r="JXF5" s="1920"/>
      <c r="JXG5" s="1920"/>
      <c r="JXH5" s="1920"/>
      <c r="JXI5" s="1920"/>
      <c r="JXJ5" s="1920"/>
      <c r="JXK5" s="1920"/>
      <c r="JXL5" s="1920"/>
      <c r="JXM5" s="1920"/>
      <c r="JXN5" s="1920"/>
      <c r="JXO5" s="1920"/>
      <c r="JXP5" s="1920"/>
      <c r="JXQ5" s="1920"/>
      <c r="JXR5" s="1920"/>
      <c r="JXS5" s="1920"/>
      <c r="JXT5" s="1920"/>
      <c r="JXU5" s="1920"/>
      <c r="JXV5" s="1920"/>
      <c r="JXW5" s="1920"/>
      <c r="JXX5" s="1920"/>
      <c r="JXY5" s="1920"/>
      <c r="JXZ5" s="1920"/>
      <c r="JYA5" s="1920"/>
      <c r="JYB5" s="1920"/>
      <c r="JYC5" s="1920"/>
      <c r="JYD5" s="1920"/>
      <c r="JYE5" s="1920"/>
      <c r="JYF5" s="1920"/>
      <c r="JYG5" s="1920"/>
      <c r="JYH5" s="1920"/>
      <c r="JYI5" s="1920"/>
      <c r="JYJ5" s="1920"/>
      <c r="JYK5" s="1920"/>
      <c r="JYL5" s="1920"/>
      <c r="JYM5" s="1920"/>
      <c r="JYN5" s="1920"/>
      <c r="JYO5" s="1920"/>
      <c r="JYP5" s="1920"/>
      <c r="JYQ5" s="1920"/>
      <c r="JYR5" s="1920"/>
      <c r="JYS5" s="1920"/>
      <c r="JYT5" s="1920"/>
      <c r="JYU5" s="1920"/>
      <c r="JYV5" s="1920"/>
      <c r="JYW5" s="1920"/>
      <c r="JYX5" s="1920"/>
      <c r="JYY5" s="1920"/>
      <c r="JYZ5" s="1920"/>
      <c r="JZA5" s="1920"/>
      <c r="JZB5" s="1920"/>
      <c r="JZC5" s="1920"/>
      <c r="JZD5" s="1920"/>
      <c r="JZE5" s="1920"/>
      <c r="JZF5" s="1920"/>
      <c r="JZG5" s="1920"/>
      <c r="JZH5" s="1920"/>
      <c r="JZI5" s="1920"/>
      <c r="JZJ5" s="1920"/>
      <c r="JZK5" s="1920"/>
      <c r="JZL5" s="1920"/>
      <c r="JZM5" s="1920"/>
      <c r="JZN5" s="1920"/>
      <c r="JZO5" s="1920"/>
      <c r="JZP5" s="1920"/>
      <c r="JZQ5" s="1920"/>
      <c r="JZR5" s="1920"/>
      <c r="JZS5" s="1920"/>
      <c r="JZT5" s="1920"/>
      <c r="JZU5" s="1920"/>
      <c r="JZV5" s="1920"/>
      <c r="JZW5" s="1920"/>
      <c r="JZX5" s="1920"/>
      <c r="JZY5" s="1920"/>
      <c r="JZZ5" s="1920"/>
      <c r="KAA5" s="1920"/>
      <c r="KAB5" s="1920"/>
      <c r="KAC5" s="1920"/>
      <c r="KAD5" s="1920"/>
      <c r="KAE5" s="1920"/>
      <c r="KAF5" s="1920"/>
      <c r="KAG5" s="1920"/>
      <c r="KAH5" s="1920"/>
      <c r="KAI5" s="1920"/>
      <c r="KAJ5" s="1920"/>
      <c r="KAK5" s="1920"/>
      <c r="KAL5" s="1920"/>
      <c r="KAM5" s="1920"/>
      <c r="KAN5" s="1920"/>
      <c r="KAO5" s="1920"/>
      <c r="KAP5" s="1920"/>
      <c r="KAQ5" s="1920"/>
      <c r="KAR5" s="1920"/>
      <c r="KAS5" s="1920"/>
      <c r="KAT5" s="1920"/>
      <c r="KAU5" s="1920"/>
      <c r="KAV5" s="1920"/>
      <c r="KAW5" s="1920"/>
      <c r="KAX5" s="1920"/>
      <c r="KAY5" s="1920"/>
      <c r="KAZ5" s="1920"/>
      <c r="KBA5" s="1920"/>
      <c r="KBB5" s="1920"/>
      <c r="KBC5" s="1920"/>
      <c r="KBD5" s="1920"/>
      <c r="KBE5" s="1920"/>
      <c r="KBF5" s="1920"/>
      <c r="KBG5" s="1920"/>
      <c r="KBH5" s="1920"/>
      <c r="KBI5" s="1920"/>
      <c r="KBJ5" s="1920"/>
      <c r="KBK5" s="1920"/>
      <c r="KBL5" s="1920"/>
      <c r="KBM5" s="1920"/>
      <c r="KBN5" s="1920"/>
      <c r="KBO5" s="1920"/>
      <c r="KBP5" s="1920"/>
      <c r="KBQ5" s="1920"/>
      <c r="KBR5" s="1920"/>
      <c r="KBS5" s="1920"/>
      <c r="KBT5" s="1920"/>
      <c r="KBU5" s="1920"/>
      <c r="KBV5" s="1920"/>
      <c r="KBW5" s="1920"/>
      <c r="KBX5" s="1920"/>
      <c r="KBY5" s="1920"/>
      <c r="KBZ5" s="1920"/>
      <c r="KCA5" s="1920"/>
      <c r="KCB5" s="1920"/>
      <c r="KCC5" s="1920"/>
      <c r="KCD5" s="1920"/>
      <c r="KCE5" s="1920"/>
      <c r="KCF5" s="1920"/>
      <c r="KCG5" s="1920"/>
      <c r="KCH5" s="1920"/>
      <c r="KCI5" s="1920"/>
      <c r="KCJ5" s="1920"/>
      <c r="KCK5" s="1920"/>
      <c r="KCL5" s="1920"/>
      <c r="KCM5" s="1920"/>
      <c r="KCN5" s="1920"/>
      <c r="KCO5" s="1920"/>
      <c r="KCP5" s="1920"/>
      <c r="KCQ5" s="1920"/>
      <c r="KCR5" s="1920"/>
      <c r="KCS5" s="1920"/>
      <c r="KCT5" s="1920"/>
      <c r="KCU5" s="1920"/>
      <c r="KCV5" s="1920"/>
      <c r="KCW5" s="1920"/>
      <c r="KCX5" s="1920"/>
      <c r="KCY5" s="1920"/>
      <c r="KCZ5" s="1920"/>
      <c r="KDA5" s="1920"/>
      <c r="KDB5" s="1920"/>
      <c r="KDC5" s="1920"/>
      <c r="KDD5" s="1920"/>
      <c r="KDE5" s="1920"/>
      <c r="KDF5" s="1920"/>
      <c r="KDG5" s="1920"/>
      <c r="KDH5" s="1920"/>
      <c r="KDI5" s="1920"/>
      <c r="KDJ5" s="1920"/>
      <c r="KDK5" s="1920"/>
      <c r="KDL5" s="1920"/>
      <c r="KDM5" s="1920"/>
      <c r="KDN5" s="1920"/>
      <c r="KDO5" s="1920"/>
      <c r="KDP5" s="1920"/>
      <c r="KDQ5" s="1920"/>
      <c r="KDR5" s="1920"/>
      <c r="KDS5" s="1920"/>
      <c r="KDT5" s="1920"/>
      <c r="KDU5" s="1920"/>
      <c r="KDV5" s="1920"/>
      <c r="KDW5" s="1920"/>
      <c r="KDX5" s="1920"/>
      <c r="KDY5" s="1920"/>
      <c r="KDZ5" s="1920"/>
      <c r="KEA5" s="1920"/>
      <c r="KEB5" s="1920"/>
      <c r="KEC5" s="1920"/>
      <c r="KED5" s="1920"/>
      <c r="KEE5" s="1920"/>
      <c r="KEF5" s="1920"/>
      <c r="KEG5" s="1920"/>
      <c r="KEH5" s="1920"/>
      <c r="KEI5" s="1920"/>
      <c r="KEJ5" s="1920"/>
      <c r="KEK5" s="1920"/>
      <c r="KEL5" s="1920"/>
      <c r="KEM5" s="1920"/>
      <c r="KEN5" s="1920"/>
      <c r="KEO5" s="1920"/>
      <c r="KEP5" s="1920"/>
      <c r="KEQ5" s="1920"/>
      <c r="KER5" s="1920"/>
      <c r="KES5" s="1920"/>
      <c r="KET5" s="1920"/>
      <c r="KEU5" s="1920"/>
      <c r="KEV5" s="1920"/>
      <c r="KEW5" s="1920"/>
      <c r="KEX5" s="1920"/>
      <c r="KEY5" s="1920"/>
      <c r="KEZ5" s="1920"/>
      <c r="KFA5" s="1920"/>
      <c r="KFB5" s="1920"/>
      <c r="KFC5" s="1920"/>
      <c r="KFD5" s="1920"/>
      <c r="KFE5" s="1920"/>
      <c r="KFF5" s="1920"/>
      <c r="KFG5" s="1920"/>
      <c r="KFH5" s="1920"/>
      <c r="KFI5" s="1920"/>
      <c r="KFJ5" s="1920"/>
      <c r="KFK5" s="1920"/>
      <c r="KFL5" s="1920"/>
      <c r="KFM5" s="1920"/>
      <c r="KFN5" s="1920"/>
      <c r="KFO5" s="1920"/>
      <c r="KFP5" s="1920"/>
      <c r="KFQ5" s="1920"/>
      <c r="KFR5" s="1920"/>
      <c r="KFS5" s="1920"/>
      <c r="KFT5" s="1920"/>
      <c r="KFU5" s="1920"/>
      <c r="KFV5" s="1920"/>
      <c r="KFW5" s="1920"/>
      <c r="KFX5" s="1920"/>
      <c r="KFY5" s="1920"/>
      <c r="KFZ5" s="1920"/>
      <c r="KGA5" s="1920"/>
      <c r="KGB5" s="1920"/>
      <c r="KGC5" s="1920"/>
      <c r="KGD5" s="1920"/>
      <c r="KGE5" s="1920"/>
      <c r="KGF5" s="1920"/>
      <c r="KGG5" s="1920"/>
      <c r="KGH5" s="1920"/>
      <c r="KGI5" s="1920"/>
      <c r="KGJ5" s="1920"/>
      <c r="KGK5" s="1920"/>
      <c r="KGL5" s="1920"/>
      <c r="KGM5" s="1920"/>
      <c r="KGN5" s="1920"/>
      <c r="KGO5" s="1920"/>
      <c r="KGP5" s="1920"/>
      <c r="KGQ5" s="1920"/>
      <c r="KGR5" s="1920"/>
      <c r="KGS5" s="1920"/>
      <c r="KGT5" s="1920"/>
      <c r="KGU5" s="1920"/>
      <c r="KGV5" s="1920"/>
      <c r="KGW5" s="1920"/>
      <c r="KGX5" s="1920"/>
      <c r="KGY5" s="1920"/>
      <c r="KGZ5" s="1920"/>
      <c r="KHA5" s="1920"/>
      <c r="KHB5" s="1920"/>
      <c r="KHC5" s="1920"/>
      <c r="KHD5" s="1920"/>
      <c r="KHE5" s="1920"/>
      <c r="KHF5" s="1920"/>
      <c r="KHG5" s="1920"/>
      <c r="KHH5" s="1920"/>
      <c r="KHI5" s="1920"/>
      <c r="KHJ5" s="1920"/>
      <c r="KHK5" s="1920"/>
      <c r="KHL5" s="1920"/>
      <c r="KHM5" s="1920"/>
      <c r="KHN5" s="1920"/>
      <c r="KHO5" s="1920"/>
      <c r="KHP5" s="1920"/>
      <c r="KHQ5" s="1920"/>
      <c r="KHR5" s="1920"/>
      <c r="KHS5" s="1920"/>
      <c r="KHT5" s="1920"/>
      <c r="KHU5" s="1920"/>
      <c r="KHV5" s="1920"/>
      <c r="KHW5" s="1920"/>
      <c r="KHX5" s="1920"/>
      <c r="KHY5" s="1920"/>
      <c r="KHZ5" s="1920"/>
      <c r="KIA5" s="1920"/>
      <c r="KIB5" s="1920"/>
      <c r="KIC5" s="1920"/>
      <c r="KID5" s="1920"/>
      <c r="KIE5" s="1920"/>
      <c r="KIF5" s="1920"/>
      <c r="KIG5" s="1920"/>
      <c r="KIH5" s="1920"/>
      <c r="KII5" s="1920"/>
      <c r="KIJ5" s="1920"/>
      <c r="KIK5" s="1920"/>
      <c r="KIL5" s="1920"/>
      <c r="KIM5" s="1920"/>
      <c r="KIN5" s="1920"/>
      <c r="KIO5" s="1920"/>
      <c r="KIP5" s="1920"/>
      <c r="KIQ5" s="1920"/>
      <c r="KIR5" s="1920"/>
      <c r="KIS5" s="1920"/>
      <c r="KIT5" s="1920"/>
      <c r="KIU5" s="1920"/>
      <c r="KIV5" s="1920"/>
      <c r="KIW5" s="1920"/>
      <c r="KIX5" s="1920"/>
      <c r="KIY5" s="1920"/>
      <c r="KIZ5" s="1920"/>
      <c r="KJA5" s="1920"/>
      <c r="KJB5" s="1920"/>
      <c r="KJC5" s="1920"/>
      <c r="KJD5" s="1920"/>
      <c r="KJE5" s="1920"/>
      <c r="KJF5" s="1920"/>
      <c r="KJG5" s="1920"/>
      <c r="KJH5" s="1920"/>
      <c r="KJI5" s="1920"/>
      <c r="KJJ5" s="1920"/>
      <c r="KJK5" s="1920"/>
      <c r="KJL5" s="1920"/>
      <c r="KJM5" s="1920"/>
      <c r="KJN5" s="1920"/>
      <c r="KJO5" s="1920"/>
      <c r="KJP5" s="1920"/>
      <c r="KJQ5" s="1920"/>
      <c r="KJR5" s="1920"/>
      <c r="KJS5" s="1920"/>
      <c r="KJT5" s="1920"/>
      <c r="KJU5" s="1920"/>
      <c r="KJV5" s="1920"/>
      <c r="KJW5" s="1920"/>
      <c r="KJX5" s="1920"/>
      <c r="KJY5" s="1920"/>
      <c r="KJZ5" s="1920"/>
      <c r="KKA5" s="1920"/>
      <c r="KKB5" s="1920"/>
      <c r="KKC5" s="1920"/>
      <c r="KKD5" s="1920"/>
      <c r="KKE5" s="1920"/>
      <c r="KKF5" s="1920"/>
      <c r="KKG5" s="1920"/>
      <c r="KKH5" s="1920"/>
      <c r="KKI5" s="1920"/>
      <c r="KKJ5" s="1920"/>
      <c r="KKK5" s="1920"/>
      <c r="KKL5" s="1920"/>
      <c r="KKM5" s="1920"/>
      <c r="KKN5" s="1920"/>
      <c r="KKO5" s="1920"/>
      <c r="KKP5" s="1920"/>
      <c r="KKQ5" s="1920"/>
      <c r="KKR5" s="1920"/>
      <c r="KKS5" s="1920"/>
      <c r="KKT5" s="1920"/>
      <c r="KKU5" s="1920"/>
      <c r="KKV5" s="1920"/>
      <c r="KKW5" s="1920"/>
      <c r="KKX5" s="1920"/>
      <c r="KKY5" s="1920"/>
      <c r="KKZ5" s="1920"/>
      <c r="KLA5" s="1920"/>
      <c r="KLB5" s="1920"/>
      <c r="KLC5" s="1920"/>
      <c r="KLD5" s="1920"/>
      <c r="KLE5" s="1920"/>
      <c r="KLF5" s="1920"/>
      <c r="KLG5" s="1920"/>
      <c r="KLH5" s="1920"/>
      <c r="KLI5" s="1920"/>
      <c r="KLJ5" s="1920"/>
      <c r="KLK5" s="1920"/>
      <c r="KLL5" s="1920"/>
      <c r="KLM5" s="1920"/>
      <c r="KLN5" s="1920"/>
      <c r="KLO5" s="1920"/>
      <c r="KLP5" s="1920"/>
      <c r="KLQ5" s="1920"/>
      <c r="KLR5" s="1920"/>
      <c r="KLS5" s="1920"/>
      <c r="KLT5" s="1920"/>
      <c r="KLU5" s="1920"/>
      <c r="KLV5" s="1920"/>
      <c r="KLW5" s="1920"/>
      <c r="KLX5" s="1920"/>
      <c r="KLY5" s="1920"/>
      <c r="KLZ5" s="1920"/>
      <c r="KMA5" s="1920"/>
      <c r="KMB5" s="1920"/>
      <c r="KMC5" s="1920"/>
      <c r="KMD5" s="1920"/>
      <c r="KME5" s="1920"/>
      <c r="KMF5" s="1920"/>
      <c r="KMG5" s="1920"/>
      <c r="KMH5" s="1920"/>
      <c r="KMI5" s="1920"/>
      <c r="KMJ5" s="1920"/>
      <c r="KMK5" s="1920"/>
      <c r="KML5" s="1920"/>
      <c r="KMM5" s="1920"/>
      <c r="KMN5" s="1920"/>
      <c r="KMO5" s="1920"/>
      <c r="KMP5" s="1920"/>
      <c r="KMQ5" s="1920"/>
      <c r="KMR5" s="1920"/>
      <c r="KMS5" s="1920"/>
      <c r="KMT5" s="1920"/>
      <c r="KMU5" s="1920"/>
      <c r="KMV5" s="1920"/>
      <c r="KMW5" s="1920"/>
      <c r="KMX5" s="1920"/>
      <c r="KMY5" s="1920"/>
      <c r="KMZ5" s="1920"/>
      <c r="KNA5" s="1920"/>
      <c r="KNB5" s="1920"/>
      <c r="KNC5" s="1920"/>
      <c r="KND5" s="1920"/>
      <c r="KNE5" s="1920"/>
      <c r="KNF5" s="1920"/>
      <c r="KNG5" s="1920"/>
      <c r="KNH5" s="1920"/>
      <c r="KNI5" s="1920"/>
      <c r="KNJ5" s="1920"/>
      <c r="KNK5" s="1920"/>
      <c r="KNL5" s="1920"/>
      <c r="KNM5" s="1920"/>
      <c r="KNN5" s="1920"/>
      <c r="KNO5" s="1920"/>
      <c r="KNP5" s="1920"/>
      <c r="KNQ5" s="1920"/>
      <c r="KNR5" s="1920"/>
      <c r="KNS5" s="1920"/>
      <c r="KNT5" s="1920"/>
      <c r="KNU5" s="1920"/>
      <c r="KNV5" s="1920"/>
      <c r="KNW5" s="1920"/>
      <c r="KNX5" s="1920"/>
      <c r="KNY5" s="1920"/>
      <c r="KNZ5" s="1920"/>
      <c r="KOA5" s="1920"/>
      <c r="KOB5" s="1920"/>
      <c r="KOC5" s="1920"/>
      <c r="KOD5" s="1920"/>
      <c r="KOE5" s="1920"/>
      <c r="KOF5" s="1920"/>
      <c r="KOG5" s="1920"/>
      <c r="KOH5" s="1920"/>
      <c r="KOI5" s="1920"/>
      <c r="KOJ5" s="1920"/>
      <c r="KOK5" s="1920"/>
      <c r="KOL5" s="1920"/>
      <c r="KOM5" s="1920"/>
      <c r="KON5" s="1920"/>
      <c r="KOO5" s="1920"/>
      <c r="KOP5" s="1920"/>
      <c r="KOQ5" s="1920"/>
      <c r="KOR5" s="1920"/>
      <c r="KOS5" s="1920"/>
      <c r="KOT5" s="1920"/>
      <c r="KOU5" s="1920"/>
      <c r="KOV5" s="1920"/>
      <c r="KOW5" s="1920"/>
      <c r="KOX5" s="1920"/>
      <c r="KOY5" s="1920"/>
      <c r="KOZ5" s="1920"/>
      <c r="KPA5" s="1920"/>
      <c r="KPB5" s="1920"/>
      <c r="KPC5" s="1920"/>
      <c r="KPD5" s="1920"/>
      <c r="KPE5" s="1920"/>
      <c r="KPF5" s="1920"/>
      <c r="KPG5" s="1920"/>
      <c r="KPH5" s="1920"/>
      <c r="KPI5" s="1920"/>
      <c r="KPJ5" s="1920"/>
      <c r="KPK5" s="1920"/>
      <c r="KPL5" s="1920"/>
      <c r="KPM5" s="1920"/>
      <c r="KPN5" s="1920"/>
      <c r="KPO5" s="1920"/>
      <c r="KPP5" s="1920"/>
      <c r="KPQ5" s="1920"/>
      <c r="KPR5" s="1920"/>
      <c r="KPS5" s="1920"/>
      <c r="KPT5" s="1920"/>
      <c r="KPU5" s="1920"/>
      <c r="KPV5" s="1920"/>
      <c r="KPW5" s="1920"/>
      <c r="KPX5" s="1920"/>
      <c r="KPY5" s="1920"/>
      <c r="KPZ5" s="1920"/>
      <c r="KQA5" s="1920"/>
      <c r="KQB5" s="1920"/>
      <c r="KQC5" s="1920"/>
      <c r="KQD5" s="1920"/>
      <c r="KQE5" s="1920"/>
      <c r="KQF5" s="1920"/>
      <c r="KQG5" s="1920"/>
      <c r="KQH5" s="1920"/>
      <c r="KQI5" s="1920"/>
      <c r="KQJ5" s="1920"/>
      <c r="KQK5" s="1920"/>
      <c r="KQL5" s="1920"/>
      <c r="KQM5" s="1920"/>
      <c r="KQN5" s="1920"/>
      <c r="KQO5" s="1920"/>
      <c r="KQP5" s="1920"/>
      <c r="KQQ5" s="1920"/>
      <c r="KQR5" s="1920"/>
      <c r="KQS5" s="1920"/>
      <c r="KQT5" s="1920"/>
      <c r="KQU5" s="1920"/>
      <c r="KQV5" s="1920"/>
      <c r="KQW5" s="1920"/>
      <c r="KQX5" s="1920"/>
      <c r="KQY5" s="1920"/>
      <c r="KQZ5" s="1920"/>
      <c r="KRA5" s="1920"/>
      <c r="KRB5" s="1920"/>
      <c r="KRC5" s="1920"/>
      <c r="KRD5" s="1920"/>
      <c r="KRE5" s="1920"/>
      <c r="KRF5" s="1920"/>
      <c r="KRG5" s="1920"/>
      <c r="KRH5" s="1920"/>
      <c r="KRI5" s="1920"/>
      <c r="KRJ5" s="1920"/>
      <c r="KRK5" s="1920"/>
      <c r="KRL5" s="1920"/>
      <c r="KRM5" s="1920"/>
      <c r="KRN5" s="1920"/>
      <c r="KRO5" s="1920"/>
      <c r="KRP5" s="1920"/>
      <c r="KRQ5" s="1920"/>
      <c r="KRR5" s="1920"/>
      <c r="KRS5" s="1920"/>
      <c r="KRT5" s="1920"/>
      <c r="KRU5" s="1920"/>
      <c r="KRV5" s="1920"/>
      <c r="KRW5" s="1920"/>
      <c r="KRX5" s="1920"/>
      <c r="KRY5" s="1920"/>
      <c r="KRZ5" s="1920"/>
      <c r="KSA5" s="1920"/>
      <c r="KSB5" s="1920"/>
      <c r="KSC5" s="1920"/>
      <c r="KSD5" s="1920"/>
      <c r="KSE5" s="1920"/>
      <c r="KSF5" s="1920"/>
      <c r="KSG5" s="1920"/>
      <c r="KSH5" s="1920"/>
      <c r="KSI5" s="1920"/>
      <c r="KSJ5" s="1920"/>
      <c r="KSK5" s="1920"/>
      <c r="KSL5" s="1920"/>
      <c r="KSM5" s="1920"/>
      <c r="KSN5" s="1920"/>
      <c r="KSO5" s="1920"/>
      <c r="KSP5" s="1920"/>
      <c r="KSQ5" s="1920"/>
      <c r="KSR5" s="1920"/>
      <c r="KSS5" s="1920"/>
      <c r="KST5" s="1920"/>
      <c r="KSU5" s="1920"/>
      <c r="KSV5" s="1920"/>
      <c r="KSW5" s="1920"/>
      <c r="KSX5" s="1920"/>
      <c r="KSY5" s="1920"/>
      <c r="KSZ5" s="1920"/>
      <c r="KTA5" s="1920"/>
      <c r="KTB5" s="1920"/>
      <c r="KTC5" s="1920"/>
      <c r="KTD5" s="1920"/>
      <c r="KTE5" s="1920"/>
      <c r="KTF5" s="1920"/>
      <c r="KTG5" s="1920"/>
      <c r="KTH5" s="1920"/>
      <c r="KTI5" s="1920"/>
      <c r="KTJ5" s="1920"/>
      <c r="KTK5" s="1920"/>
      <c r="KTL5" s="1920"/>
      <c r="KTM5" s="1920"/>
      <c r="KTN5" s="1920"/>
      <c r="KTO5" s="1920"/>
      <c r="KTP5" s="1920"/>
      <c r="KTQ5" s="1920"/>
      <c r="KTR5" s="1920"/>
      <c r="KTS5" s="1920"/>
      <c r="KTT5" s="1920"/>
      <c r="KTU5" s="1920"/>
      <c r="KTV5" s="1920"/>
      <c r="KTW5" s="1920"/>
      <c r="KTX5" s="1920"/>
      <c r="KTY5" s="1920"/>
      <c r="KTZ5" s="1920"/>
      <c r="KUA5" s="1920"/>
      <c r="KUB5" s="1920"/>
      <c r="KUC5" s="1920"/>
      <c r="KUD5" s="1920"/>
      <c r="KUE5" s="1920"/>
      <c r="KUF5" s="1920"/>
      <c r="KUG5" s="1920"/>
      <c r="KUH5" s="1920"/>
      <c r="KUI5" s="1920"/>
      <c r="KUJ5" s="1920"/>
      <c r="KUK5" s="1920"/>
      <c r="KUL5" s="1920"/>
      <c r="KUM5" s="1920"/>
      <c r="KUN5" s="1920"/>
      <c r="KUO5" s="1920"/>
      <c r="KUP5" s="1920"/>
      <c r="KUQ5" s="1920"/>
      <c r="KUR5" s="1920"/>
      <c r="KUS5" s="1920"/>
      <c r="KUT5" s="1920"/>
      <c r="KUU5" s="1920"/>
      <c r="KUV5" s="1920"/>
      <c r="KUW5" s="1920"/>
      <c r="KUX5" s="1920"/>
      <c r="KUY5" s="1920"/>
      <c r="KUZ5" s="1920"/>
      <c r="KVA5" s="1920"/>
      <c r="KVB5" s="1920"/>
      <c r="KVC5" s="1920"/>
      <c r="KVD5" s="1920"/>
      <c r="KVE5" s="1920"/>
      <c r="KVF5" s="1920"/>
      <c r="KVG5" s="1920"/>
      <c r="KVH5" s="1920"/>
      <c r="KVI5" s="1920"/>
      <c r="KVJ5" s="1920"/>
      <c r="KVK5" s="1920"/>
      <c r="KVL5" s="1920"/>
      <c r="KVM5" s="1920"/>
      <c r="KVN5" s="1920"/>
      <c r="KVO5" s="1920"/>
      <c r="KVP5" s="1920"/>
      <c r="KVQ5" s="1920"/>
      <c r="KVR5" s="1920"/>
      <c r="KVS5" s="1920"/>
      <c r="KVT5" s="1920"/>
      <c r="KVU5" s="1920"/>
      <c r="KVV5" s="1920"/>
      <c r="KVW5" s="1920"/>
      <c r="KVX5" s="1920"/>
      <c r="KVY5" s="1920"/>
      <c r="KVZ5" s="1920"/>
      <c r="KWA5" s="1920"/>
      <c r="KWB5" s="1920"/>
      <c r="KWC5" s="1920"/>
      <c r="KWD5" s="1920"/>
      <c r="KWE5" s="1920"/>
      <c r="KWF5" s="1920"/>
      <c r="KWG5" s="1920"/>
      <c r="KWH5" s="1920"/>
      <c r="KWI5" s="1920"/>
      <c r="KWJ5" s="1920"/>
      <c r="KWK5" s="1920"/>
      <c r="KWL5" s="1920"/>
      <c r="KWM5" s="1920"/>
      <c r="KWN5" s="1920"/>
      <c r="KWO5" s="1920"/>
      <c r="KWP5" s="1920"/>
      <c r="KWQ5" s="1920"/>
      <c r="KWR5" s="1920"/>
      <c r="KWS5" s="1920"/>
      <c r="KWT5" s="1920"/>
      <c r="KWU5" s="1920"/>
      <c r="KWV5" s="1920"/>
      <c r="KWW5" s="1920"/>
      <c r="KWX5" s="1920"/>
      <c r="KWY5" s="1920"/>
      <c r="KWZ5" s="1920"/>
      <c r="KXA5" s="1920"/>
      <c r="KXB5" s="1920"/>
      <c r="KXC5" s="1920"/>
      <c r="KXD5" s="1920"/>
      <c r="KXE5" s="1920"/>
      <c r="KXF5" s="1920"/>
      <c r="KXG5" s="1920"/>
      <c r="KXH5" s="1920"/>
      <c r="KXI5" s="1920"/>
      <c r="KXJ5" s="1920"/>
      <c r="KXK5" s="1920"/>
      <c r="KXL5" s="1920"/>
      <c r="KXM5" s="1920"/>
      <c r="KXN5" s="1920"/>
      <c r="KXO5" s="1920"/>
      <c r="KXP5" s="1920"/>
      <c r="KXQ5" s="1920"/>
      <c r="KXR5" s="1920"/>
      <c r="KXS5" s="1920"/>
      <c r="KXT5" s="1920"/>
      <c r="KXU5" s="1920"/>
      <c r="KXV5" s="1920"/>
      <c r="KXW5" s="1920"/>
      <c r="KXX5" s="1920"/>
      <c r="KXY5" s="1920"/>
      <c r="KXZ5" s="1920"/>
      <c r="KYA5" s="1920"/>
      <c r="KYB5" s="1920"/>
      <c r="KYC5" s="1920"/>
      <c r="KYD5" s="1920"/>
      <c r="KYE5" s="1920"/>
      <c r="KYF5" s="1920"/>
      <c r="KYG5" s="1920"/>
      <c r="KYH5" s="1920"/>
      <c r="KYI5" s="1920"/>
      <c r="KYJ5" s="1920"/>
      <c r="KYK5" s="1920"/>
      <c r="KYL5" s="1920"/>
      <c r="KYM5" s="1920"/>
      <c r="KYN5" s="1920"/>
      <c r="KYO5" s="1920"/>
      <c r="KYP5" s="1920"/>
      <c r="KYQ5" s="1920"/>
      <c r="KYR5" s="1920"/>
      <c r="KYS5" s="1920"/>
      <c r="KYT5" s="1920"/>
      <c r="KYU5" s="1920"/>
      <c r="KYV5" s="1920"/>
      <c r="KYW5" s="1920"/>
      <c r="KYX5" s="1920"/>
      <c r="KYY5" s="1920"/>
      <c r="KYZ5" s="1920"/>
      <c r="KZA5" s="1920"/>
      <c r="KZB5" s="1920"/>
      <c r="KZC5" s="1920"/>
      <c r="KZD5" s="1920"/>
      <c r="KZE5" s="1920"/>
      <c r="KZF5" s="1920"/>
      <c r="KZG5" s="1920"/>
      <c r="KZH5" s="1920"/>
      <c r="KZI5" s="1920"/>
      <c r="KZJ5" s="1920"/>
      <c r="KZK5" s="1920"/>
      <c r="KZL5" s="1920"/>
      <c r="KZM5" s="1920"/>
      <c r="KZN5" s="1920"/>
      <c r="KZO5" s="1920"/>
      <c r="KZP5" s="1920"/>
      <c r="KZQ5" s="1920"/>
      <c r="KZR5" s="1920"/>
      <c r="KZS5" s="1920"/>
      <c r="KZT5" s="1920"/>
      <c r="KZU5" s="1920"/>
      <c r="KZV5" s="1920"/>
      <c r="KZW5" s="1920"/>
      <c r="KZX5" s="1920"/>
      <c r="KZY5" s="1920"/>
      <c r="KZZ5" s="1920"/>
      <c r="LAA5" s="1920"/>
      <c r="LAB5" s="1920"/>
      <c r="LAC5" s="1920"/>
      <c r="LAD5" s="1920"/>
      <c r="LAE5" s="1920"/>
      <c r="LAF5" s="1920"/>
      <c r="LAG5" s="1920"/>
      <c r="LAH5" s="1920"/>
      <c r="LAI5" s="1920"/>
      <c r="LAJ5" s="1920"/>
      <c r="LAK5" s="1920"/>
      <c r="LAL5" s="1920"/>
      <c r="LAM5" s="1920"/>
      <c r="LAN5" s="1920"/>
      <c r="LAO5" s="1920"/>
      <c r="LAP5" s="1920"/>
      <c r="LAQ5" s="1920"/>
      <c r="LAR5" s="1920"/>
      <c r="LAS5" s="1920"/>
      <c r="LAT5" s="1920"/>
      <c r="LAU5" s="1920"/>
      <c r="LAV5" s="1920"/>
      <c r="LAW5" s="1920"/>
      <c r="LAX5" s="1920"/>
      <c r="LAY5" s="1920"/>
      <c r="LAZ5" s="1920"/>
      <c r="LBA5" s="1920"/>
      <c r="LBB5" s="1920"/>
      <c r="LBC5" s="1920"/>
      <c r="LBD5" s="1920"/>
      <c r="LBE5" s="1920"/>
      <c r="LBF5" s="1920"/>
      <c r="LBG5" s="1920"/>
      <c r="LBH5" s="1920"/>
      <c r="LBI5" s="1920"/>
      <c r="LBJ5" s="1920"/>
      <c r="LBK5" s="1920"/>
      <c r="LBL5" s="1920"/>
      <c r="LBM5" s="1920"/>
      <c r="LBN5" s="1920"/>
      <c r="LBO5" s="1920"/>
      <c r="LBP5" s="1920"/>
      <c r="LBQ5" s="1920"/>
      <c r="LBR5" s="1920"/>
      <c r="LBS5" s="1920"/>
      <c r="LBT5" s="1920"/>
      <c r="LBU5" s="1920"/>
      <c r="LBV5" s="1920"/>
      <c r="LBW5" s="1920"/>
      <c r="LBX5" s="1920"/>
      <c r="LBY5" s="1920"/>
      <c r="LBZ5" s="1920"/>
      <c r="LCA5" s="1920"/>
      <c r="LCB5" s="1920"/>
      <c r="LCC5" s="1920"/>
      <c r="LCD5" s="1920"/>
      <c r="LCE5" s="1920"/>
      <c r="LCF5" s="1920"/>
      <c r="LCG5" s="1920"/>
      <c r="LCH5" s="1920"/>
      <c r="LCI5" s="1920"/>
      <c r="LCJ5" s="1920"/>
      <c r="LCK5" s="1920"/>
      <c r="LCL5" s="1920"/>
      <c r="LCM5" s="1920"/>
      <c r="LCN5" s="1920"/>
      <c r="LCO5" s="1920"/>
      <c r="LCP5" s="1920"/>
      <c r="LCQ5" s="1920"/>
      <c r="LCR5" s="1920"/>
      <c r="LCS5" s="1920"/>
      <c r="LCT5" s="1920"/>
      <c r="LCU5" s="1920"/>
      <c r="LCV5" s="1920"/>
      <c r="LCW5" s="1920"/>
      <c r="LCX5" s="1920"/>
      <c r="LCY5" s="1920"/>
      <c r="LCZ5" s="1920"/>
      <c r="LDA5" s="1920"/>
      <c r="LDB5" s="1920"/>
      <c r="LDC5" s="1920"/>
      <c r="LDD5" s="1920"/>
      <c r="LDE5" s="1920"/>
      <c r="LDF5" s="1920"/>
      <c r="LDG5" s="1920"/>
      <c r="LDH5" s="1920"/>
      <c r="LDI5" s="1920"/>
      <c r="LDJ5" s="1920"/>
      <c r="LDK5" s="1920"/>
      <c r="LDL5" s="1920"/>
      <c r="LDM5" s="1920"/>
      <c r="LDN5" s="1920"/>
      <c r="LDO5" s="1920"/>
      <c r="LDP5" s="1920"/>
      <c r="LDQ5" s="1920"/>
      <c r="LDR5" s="1920"/>
      <c r="LDS5" s="1920"/>
      <c r="LDT5" s="1920"/>
      <c r="LDU5" s="1920"/>
      <c r="LDV5" s="1920"/>
      <c r="LDW5" s="1920"/>
      <c r="LDX5" s="1920"/>
      <c r="LDY5" s="1920"/>
      <c r="LDZ5" s="1920"/>
      <c r="LEA5" s="1920"/>
      <c r="LEB5" s="1920"/>
      <c r="LEC5" s="1920"/>
      <c r="LED5" s="1920"/>
      <c r="LEE5" s="1920"/>
      <c r="LEF5" s="1920"/>
      <c r="LEG5" s="1920"/>
      <c r="LEH5" s="1920"/>
      <c r="LEI5" s="1920"/>
      <c r="LEJ5" s="1920"/>
      <c r="LEK5" s="1920"/>
      <c r="LEL5" s="1920"/>
      <c r="LEM5" s="1920"/>
      <c r="LEN5" s="1920"/>
      <c r="LEO5" s="1920"/>
      <c r="LEP5" s="1920"/>
      <c r="LEQ5" s="1920"/>
      <c r="LER5" s="1920"/>
      <c r="LES5" s="1920"/>
      <c r="LET5" s="1920"/>
      <c r="LEU5" s="1920"/>
      <c r="LEV5" s="1920"/>
      <c r="LEW5" s="1920"/>
      <c r="LEX5" s="1920"/>
      <c r="LEY5" s="1920"/>
      <c r="LEZ5" s="1920"/>
      <c r="LFA5" s="1920"/>
      <c r="LFB5" s="1920"/>
      <c r="LFC5" s="1920"/>
      <c r="LFD5" s="1920"/>
      <c r="LFE5" s="1920"/>
      <c r="LFF5" s="1920"/>
      <c r="LFG5" s="1920"/>
      <c r="LFH5" s="1920"/>
      <c r="LFI5" s="1920"/>
      <c r="LFJ5" s="1920"/>
      <c r="LFK5" s="1920"/>
      <c r="LFL5" s="1920"/>
      <c r="LFM5" s="1920"/>
      <c r="LFN5" s="1920"/>
      <c r="LFO5" s="1920"/>
      <c r="LFP5" s="1920"/>
      <c r="LFQ5" s="1920"/>
      <c r="LFR5" s="1920"/>
      <c r="LFS5" s="1920"/>
      <c r="LFT5" s="1920"/>
      <c r="LFU5" s="1920"/>
      <c r="LFV5" s="1920"/>
      <c r="LFW5" s="1920"/>
      <c r="LFX5" s="1920"/>
      <c r="LFY5" s="1920"/>
      <c r="LFZ5" s="1920"/>
      <c r="LGA5" s="1920"/>
      <c r="LGB5" s="1920"/>
      <c r="LGC5" s="1920"/>
      <c r="LGD5" s="1920"/>
      <c r="LGE5" s="1920"/>
      <c r="LGF5" s="1920"/>
      <c r="LGG5" s="1920"/>
      <c r="LGH5" s="1920"/>
      <c r="LGI5" s="1920"/>
      <c r="LGJ5" s="1920"/>
      <c r="LGK5" s="1920"/>
      <c r="LGL5" s="1920"/>
      <c r="LGM5" s="1920"/>
      <c r="LGN5" s="1920"/>
      <c r="LGO5" s="1920"/>
      <c r="LGP5" s="1920"/>
      <c r="LGQ5" s="1920"/>
      <c r="LGR5" s="1920"/>
      <c r="LGS5" s="1920"/>
      <c r="LGT5" s="1920"/>
      <c r="LGU5" s="1920"/>
      <c r="LGV5" s="1920"/>
      <c r="LGW5" s="1920"/>
      <c r="LGX5" s="1920"/>
      <c r="LGY5" s="1920"/>
      <c r="LGZ5" s="1920"/>
      <c r="LHA5" s="1920"/>
      <c r="LHB5" s="1920"/>
      <c r="LHC5" s="1920"/>
      <c r="LHD5" s="1920"/>
      <c r="LHE5" s="1920"/>
      <c r="LHF5" s="1920"/>
      <c r="LHG5" s="1920"/>
      <c r="LHH5" s="1920"/>
      <c r="LHI5" s="1920"/>
      <c r="LHJ5" s="1920"/>
      <c r="LHK5" s="1920"/>
      <c r="LHL5" s="1920"/>
      <c r="LHM5" s="1920"/>
      <c r="LHN5" s="1920"/>
      <c r="LHO5" s="1920"/>
      <c r="LHP5" s="1920"/>
      <c r="LHQ5" s="1920"/>
      <c r="LHR5" s="1920"/>
      <c r="LHS5" s="1920"/>
      <c r="LHT5" s="1920"/>
      <c r="LHU5" s="1920"/>
      <c r="LHV5" s="1920"/>
      <c r="LHW5" s="1920"/>
      <c r="LHX5" s="1920"/>
      <c r="LHY5" s="1920"/>
      <c r="LHZ5" s="1920"/>
      <c r="LIA5" s="1920"/>
      <c r="LIB5" s="1920"/>
      <c r="LIC5" s="1920"/>
      <c r="LID5" s="1920"/>
      <c r="LIE5" s="1920"/>
      <c r="LIF5" s="1920"/>
      <c r="LIG5" s="1920"/>
      <c r="LIH5" s="1920"/>
      <c r="LII5" s="1920"/>
      <c r="LIJ5" s="1920"/>
      <c r="LIK5" s="1920"/>
      <c r="LIL5" s="1920"/>
      <c r="LIM5" s="1920"/>
      <c r="LIN5" s="1920"/>
      <c r="LIO5" s="1920"/>
      <c r="LIP5" s="1920"/>
      <c r="LIQ5" s="1920"/>
      <c r="LIR5" s="1920"/>
      <c r="LIS5" s="1920"/>
      <c r="LIT5" s="1920"/>
      <c r="LIU5" s="1920"/>
      <c r="LIV5" s="1920"/>
      <c r="LIW5" s="1920"/>
      <c r="LIX5" s="1920"/>
      <c r="LIY5" s="1920"/>
      <c r="LIZ5" s="1920"/>
      <c r="LJA5" s="1920"/>
      <c r="LJB5" s="1920"/>
      <c r="LJC5" s="1920"/>
      <c r="LJD5" s="1920"/>
      <c r="LJE5" s="1920"/>
      <c r="LJF5" s="1920"/>
      <c r="LJG5" s="1920"/>
      <c r="LJH5" s="1920"/>
      <c r="LJI5" s="1920"/>
      <c r="LJJ5" s="1920"/>
      <c r="LJK5" s="1920"/>
      <c r="LJL5" s="1920"/>
      <c r="LJM5" s="1920"/>
      <c r="LJN5" s="1920"/>
      <c r="LJO5" s="1920"/>
      <c r="LJP5" s="1920"/>
      <c r="LJQ5" s="1920"/>
      <c r="LJR5" s="1920"/>
      <c r="LJS5" s="1920"/>
      <c r="LJT5" s="1920"/>
      <c r="LJU5" s="1920"/>
      <c r="LJV5" s="1920"/>
      <c r="LJW5" s="1920"/>
      <c r="LJX5" s="1920"/>
      <c r="LJY5" s="1920"/>
      <c r="LJZ5" s="1920"/>
      <c r="LKA5" s="1920"/>
      <c r="LKB5" s="1920"/>
      <c r="LKC5" s="1920"/>
      <c r="LKD5" s="1920"/>
      <c r="LKE5" s="1920"/>
      <c r="LKF5" s="1920"/>
      <c r="LKG5" s="1920"/>
      <c r="LKH5" s="1920"/>
      <c r="LKI5" s="1920"/>
      <c r="LKJ5" s="1920"/>
      <c r="LKK5" s="1920"/>
      <c r="LKL5" s="1920"/>
      <c r="LKM5" s="1920"/>
      <c r="LKN5" s="1920"/>
      <c r="LKO5" s="1920"/>
      <c r="LKP5" s="1920"/>
      <c r="LKQ5" s="1920"/>
      <c r="LKR5" s="1920"/>
      <c r="LKS5" s="1920"/>
      <c r="LKT5" s="1920"/>
      <c r="LKU5" s="1920"/>
      <c r="LKV5" s="1920"/>
      <c r="LKW5" s="1920"/>
      <c r="LKX5" s="1920"/>
      <c r="LKY5" s="1920"/>
      <c r="LKZ5" s="1920"/>
      <c r="LLA5" s="1920"/>
      <c r="LLB5" s="1920"/>
      <c r="LLC5" s="1920"/>
      <c r="LLD5" s="1920"/>
      <c r="LLE5" s="1920"/>
      <c r="LLF5" s="1920"/>
      <c r="LLG5" s="1920"/>
      <c r="LLH5" s="1920"/>
      <c r="LLI5" s="1920"/>
      <c r="LLJ5" s="1920"/>
      <c r="LLK5" s="1920"/>
      <c r="LLL5" s="1920"/>
      <c r="LLM5" s="1920"/>
      <c r="LLN5" s="1920"/>
      <c r="LLO5" s="1920"/>
      <c r="LLP5" s="1920"/>
      <c r="LLQ5" s="1920"/>
      <c r="LLR5" s="1920"/>
      <c r="LLS5" s="1920"/>
      <c r="LLT5" s="1920"/>
      <c r="LLU5" s="1920"/>
      <c r="LLV5" s="1920"/>
      <c r="LLW5" s="1920"/>
      <c r="LLX5" s="1920"/>
      <c r="LLY5" s="1920"/>
      <c r="LLZ5" s="1920"/>
      <c r="LMA5" s="1920"/>
      <c r="LMB5" s="1920"/>
      <c r="LMC5" s="1920"/>
      <c r="LMD5" s="1920"/>
      <c r="LME5" s="1920"/>
      <c r="LMF5" s="1920"/>
      <c r="LMG5" s="1920"/>
      <c r="LMH5" s="1920"/>
      <c r="LMI5" s="1920"/>
      <c r="LMJ5" s="1920"/>
      <c r="LMK5" s="1920"/>
      <c r="LML5" s="1920"/>
      <c r="LMM5" s="1920"/>
      <c r="LMN5" s="1920"/>
      <c r="LMO5" s="1920"/>
      <c r="LMP5" s="1920"/>
      <c r="LMQ5" s="1920"/>
      <c r="LMR5" s="1920"/>
      <c r="LMS5" s="1920"/>
      <c r="LMT5" s="1920"/>
      <c r="LMU5" s="1920"/>
      <c r="LMV5" s="1920"/>
      <c r="LMW5" s="1920"/>
      <c r="LMX5" s="1920"/>
      <c r="LMY5" s="1920"/>
      <c r="LMZ5" s="1920"/>
      <c r="LNA5" s="1920"/>
      <c r="LNB5" s="1920"/>
      <c r="LNC5" s="1920"/>
      <c r="LND5" s="1920"/>
      <c r="LNE5" s="1920"/>
      <c r="LNF5" s="1920"/>
      <c r="LNG5" s="1920"/>
      <c r="LNH5" s="1920"/>
      <c r="LNI5" s="1920"/>
      <c r="LNJ5" s="1920"/>
      <c r="LNK5" s="1920"/>
      <c r="LNL5" s="1920"/>
      <c r="LNM5" s="1920"/>
      <c r="LNN5" s="1920"/>
      <c r="LNO5" s="1920"/>
      <c r="LNP5" s="1920"/>
      <c r="LNQ5" s="1920"/>
      <c r="LNR5" s="1920"/>
      <c r="LNS5" s="1920"/>
      <c r="LNT5" s="1920"/>
      <c r="LNU5" s="1920"/>
      <c r="LNV5" s="1920"/>
      <c r="LNW5" s="1920"/>
      <c r="LNX5" s="1920"/>
      <c r="LNY5" s="1920"/>
      <c r="LNZ5" s="1920"/>
      <c r="LOA5" s="1920"/>
      <c r="LOB5" s="1920"/>
      <c r="LOC5" s="1920"/>
      <c r="LOD5" s="1920"/>
      <c r="LOE5" s="1920"/>
      <c r="LOF5" s="1920"/>
      <c r="LOG5" s="1920"/>
      <c r="LOH5" s="1920"/>
      <c r="LOI5" s="1920"/>
      <c r="LOJ5" s="1920"/>
      <c r="LOK5" s="1920"/>
      <c r="LOL5" s="1920"/>
      <c r="LOM5" s="1920"/>
      <c r="LON5" s="1920"/>
      <c r="LOO5" s="1920"/>
      <c r="LOP5" s="1920"/>
      <c r="LOQ5" s="1920"/>
      <c r="LOR5" s="1920"/>
      <c r="LOS5" s="1920"/>
      <c r="LOT5" s="1920"/>
      <c r="LOU5" s="1920"/>
      <c r="LOV5" s="1920"/>
      <c r="LOW5" s="1920"/>
      <c r="LOX5" s="1920"/>
      <c r="LOY5" s="1920"/>
      <c r="LOZ5" s="1920"/>
      <c r="LPA5" s="1920"/>
      <c r="LPB5" s="1920"/>
      <c r="LPC5" s="1920"/>
      <c r="LPD5" s="1920"/>
      <c r="LPE5" s="1920"/>
      <c r="LPF5" s="1920"/>
      <c r="LPG5" s="1920"/>
      <c r="LPH5" s="1920"/>
      <c r="LPI5" s="1920"/>
      <c r="LPJ5" s="1920"/>
      <c r="LPK5" s="1920"/>
      <c r="LPL5" s="1920"/>
      <c r="LPM5" s="1920"/>
      <c r="LPN5" s="1920"/>
      <c r="LPO5" s="1920"/>
      <c r="LPP5" s="1920"/>
      <c r="LPQ5" s="1920"/>
      <c r="LPR5" s="1920"/>
      <c r="LPS5" s="1920"/>
      <c r="LPT5" s="1920"/>
      <c r="LPU5" s="1920"/>
      <c r="LPV5" s="1920"/>
      <c r="LPW5" s="1920"/>
      <c r="LPX5" s="1920"/>
      <c r="LPY5" s="1920"/>
      <c r="LPZ5" s="1920"/>
      <c r="LQA5" s="1920"/>
      <c r="LQB5" s="1920"/>
      <c r="LQC5" s="1920"/>
      <c r="LQD5" s="1920"/>
      <c r="LQE5" s="1920"/>
      <c r="LQF5" s="1920"/>
      <c r="LQG5" s="1920"/>
      <c r="LQH5" s="1920"/>
      <c r="LQI5" s="1920"/>
      <c r="LQJ5" s="1920"/>
      <c r="LQK5" s="1920"/>
      <c r="LQL5" s="1920"/>
      <c r="LQM5" s="1920"/>
      <c r="LQN5" s="1920"/>
      <c r="LQO5" s="1920"/>
      <c r="LQP5" s="1920"/>
      <c r="LQQ5" s="1920"/>
      <c r="LQR5" s="1920"/>
      <c r="LQS5" s="1920"/>
      <c r="LQT5" s="1920"/>
      <c r="LQU5" s="1920"/>
      <c r="LQV5" s="1920"/>
      <c r="LQW5" s="1920"/>
      <c r="LQX5" s="1920"/>
      <c r="LQY5" s="1920"/>
      <c r="LQZ5" s="1920"/>
      <c r="LRA5" s="1920"/>
      <c r="LRB5" s="1920"/>
      <c r="LRC5" s="1920"/>
      <c r="LRD5" s="1920"/>
      <c r="LRE5" s="1920"/>
      <c r="LRF5" s="1920"/>
      <c r="LRG5" s="1920"/>
      <c r="LRH5" s="1920"/>
      <c r="LRI5" s="1920"/>
      <c r="LRJ5" s="1920"/>
      <c r="LRK5" s="1920"/>
      <c r="LRL5" s="1920"/>
      <c r="LRM5" s="1920"/>
      <c r="LRN5" s="1920"/>
      <c r="LRO5" s="1920"/>
      <c r="LRP5" s="1920"/>
      <c r="LRQ5" s="1920"/>
      <c r="LRR5" s="1920"/>
      <c r="LRS5" s="1920"/>
      <c r="LRT5" s="1920"/>
      <c r="LRU5" s="1920"/>
      <c r="LRV5" s="1920"/>
      <c r="LRW5" s="1920"/>
      <c r="LRX5" s="1920"/>
      <c r="LRY5" s="1920"/>
      <c r="LRZ5" s="1920"/>
      <c r="LSA5" s="1920"/>
      <c r="LSB5" s="1920"/>
      <c r="LSC5" s="1920"/>
      <c r="LSD5" s="1920"/>
      <c r="LSE5" s="1920"/>
      <c r="LSF5" s="1920"/>
      <c r="LSG5" s="1920"/>
      <c r="LSH5" s="1920"/>
      <c r="LSI5" s="1920"/>
      <c r="LSJ5" s="1920"/>
      <c r="LSK5" s="1920"/>
      <c r="LSL5" s="1920"/>
      <c r="LSM5" s="1920"/>
      <c r="LSN5" s="1920"/>
      <c r="LSO5" s="1920"/>
      <c r="LSP5" s="1920"/>
      <c r="LSQ5" s="1920"/>
      <c r="LSR5" s="1920"/>
      <c r="LSS5" s="1920"/>
      <c r="LST5" s="1920"/>
      <c r="LSU5" s="1920"/>
      <c r="LSV5" s="1920"/>
      <c r="LSW5" s="1920"/>
      <c r="LSX5" s="1920"/>
      <c r="LSY5" s="1920"/>
      <c r="LSZ5" s="1920"/>
      <c r="LTA5" s="1920"/>
      <c r="LTB5" s="1920"/>
      <c r="LTC5" s="1920"/>
      <c r="LTD5" s="1920"/>
      <c r="LTE5" s="1920"/>
      <c r="LTF5" s="1920"/>
      <c r="LTG5" s="1920"/>
      <c r="LTH5" s="1920"/>
      <c r="LTI5" s="1920"/>
      <c r="LTJ5" s="1920"/>
      <c r="LTK5" s="1920"/>
      <c r="LTL5" s="1920"/>
      <c r="LTM5" s="1920"/>
      <c r="LTN5" s="1920"/>
      <c r="LTO5" s="1920"/>
      <c r="LTP5" s="1920"/>
      <c r="LTQ5" s="1920"/>
      <c r="LTR5" s="1920"/>
      <c r="LTS5" s="1920"/>
      <c r="LTT5" s="1920"/>
      <c r="LTU5" s="1920"/>
      <c r="LTV5" s="1920"/>
      <c r="LTW5" s="1920"/>
      <c r="LTX5" s="1920"/>
      <c r="LTY5" s="1920"/>
      <c r="LTZ5" s="1920"/>
      <c r="LUA5" s="1920"/>
      <c r="LUB5" s="1920"/>
      <c r="LUC5" s="1920"/>
      <c r="LUD5" s="1920"/>
      <c r="LUE5" s="1920"/>
      <c r="LUF5" s="1920"/>
      <c r="LUG5" s="1920"/>
      <c r="LUH5" s="1920"/>
      <c r="LUI5" s="1920"/>
      <c r="LUJ5" s="1920"/>
      <c r="LUK5" s="1920"/>
      <c r="LUL5" s="1920"/>
      <c r="LUM5" s="1920"/>
      <c r="LUN5" s="1920"/>
      <c r="LUO5" s="1920"/>
      <c r="LUP5" s="1920"/>
      <c r="LUQ5" s="1920"/>
      <c r="LUR5" s="1920"/>
      <c r="LUS5" s="1920"/>
      <c r="LUT5" s="1920"/>
      <c r="LUU5" s="1920"/>
      <c r="LUV5" s="1920"/>
      <c r="LUW5" s="1920"/>
      <c r="LUX5" s="1920"/>
      <c r="LUY5" s="1920"/>
      <c r="LUZ5" s="1920"/>
      <c r="LVA5" s="1920"/>
      <c r="LVB5" s="1920"/>
      <c r="LVC5" s="1920"/>
      <c r="LVD5" s="1920"/>
      <c r="LVE5" s="1920"/>
      <c r="LVF5" s="1920"/>
      <c r="LVG5" s="1920"/>
      <c r="LVH5" s="1920"/>
      <c r="LVI5" s="1920"/>
      <c r="LVJ5" s="1920"/>
      <c r="LVK5" s="1920"/>
      <c r="LVL5" s="1920"/>
      <c r="LVM5" s="1920"/>
      <c r="LVN5" s="1920"/>
      <c r="LVO5" s="1920"/>
      <c r="LVP5" s="1920"/>
      <c r="LVQ5" s="1920"/>
      <c r="LVR5" s="1920"/>
      <c r="LVS5" s="1920"/>
      <c r="LVT5" s="1920"/>
      <c r="LVU5" s="1920"/>
      <c r="LVV5" s="1920"/>
      <c r="LVW5" s="1920"/>
      <c r="LVX5" s="1920"/>
      <c r="LVY5" s="1920"/>
      <c r="LVZ5" s="1920"/>
      <c r="LWA5" s="1920"/>
      <c r="LWB5" s="1920"/>
      <c r="LWC5" s="1920"/>
      <c r="LWD5" s="1920"/>
      <c r="LWE5" s="1920"/>
      <c r="LWF5" s="1920"/>
      <c r="LWG5" s="1920"/>
      <c r="LWH5" s="1920"/>
      <c r="LWI5" s="1920"/>
      <c r="LWJ5" s="1920"/>
      <c r="LWK5" s="1920"/>
      <c r="LWL5" s="1920"/>
      <c r="LWM5" s="1920"/>
      <c r="LWN5" s="1920"/>
      <c r="LWO5" s="1920"/>
      <c r="LWP5" s="1920"/>
      <c r="LWQ5" s="1920"/>
      <c r="LWR5" s="1920"/>
      <c r="LWS5" s="1920"/>
      <c r="LWT5" s="1920"/>
      <c r="LWU5" s="1920"/>
      <c r="LWV5" s="1920"/>
      <c r="LWW5" s="1920"/>
      <c r="LWX5" s="1920"/>
      <c r="LWY5" s="1920"/>
      <c r="LWZ5" s="1920"/>
      <c r="LXA5" s="1920"/>
      <c r="LXB5" s="1920"/>
      <c r="LXC5" s="1920"/>
      <c r="LXD5" s="1920"/>
      <c r="LXE5" s="1920"/>
      <c r="LXF5" s="1920"/>
      <c r="LXG5" s="1920"/>
      <c r="LXH5" s="1920"/>
      <c r="LXI5" s="1920"/>
      <c r="LXJ5" s="1920"/>
      <c r="LXK5" s="1920"/>
      <c r="LXL5" s="1920"/>
      <c r="LXM5" s="1920"/>
      <c r="LXN5" s="1920"/>
      <c r="LXO5" s="1920"/>
      <c r="LXP5" s="1920"/>
      <c r="LXQ5" s="1920"/>
      <c r="LXR5" s="1920"/>
      <c r="LXS5" s="1920"/>
      <c r="LXT5" s="1920"/>
      <c r="LXU5" s="1920"/>
      <c r="LXV5" s="1920"/>
      <c r="LXW5" s="1920"/>
      <c r="LXX5" s="1920"/>
      <c r="LXY5" s="1920"/>
      <c r="LXZ5" s="1920"/>
      <c r="LYA5" s="1920"/>
      <c r="LYB5" s="1920"/>
      <c r="LYC5" s="1920"/>
      <c r="LYD5" s="1920"/>
      <c r="LYE5" s="1920"/>
      <c r="LYF5" s="1920"/>
      <c r="LYG5" s="1920"/>
      <c r="LYH5" s="1920"/>
      <c r="LYI5" s="1920"/>
      <c r="LYJ5" s="1920"/>
      <c r="LYK5" s="1920"/>
      <c r="LYL5" s="1920"/>
      <c r="LYM5" s="1920"/>
      <c r="LYN5" s="1920"/>
      <c r="LYO5" s="1920"/>
      <c r="LYP5" s="1920"/>
      <c r="LYQ5" s="1920"/>
      <c r="LYR5" s="1920"/>
      <c r="LYS5" s="1920"/>
      <c r="LYT5" s="1920"/>
      <c r="LYU5" s="1920"/>
      <c r="LYV5" s="1920"/>
      <c r="LYW5" s="1920"/>
      <c r="LYX5" s="1920"/>
      <c r="LYY5" s="1920"/>
      <c r="LYZ5" s="1920"/>
      <c r="LZA5" s="1920"/>
      <c r="LZB5" s="1920"/>
      <c r="LZC5" s="1920"/>
      <c r="LZD5" s="1920"/>
      <c r="LZE5" s="1920"/>
      <c r="LZF5" s="1920"/>
      <c r="LZG5" s="1920"/>
      <c r="LZH5" s="1920"/>
      <c r="LZI5" s="1920"/>
      <c r="LZJ5" s="1920"/>
      <c r="LZK5" s="1920"/>
      <c r="LZL5" s="1920"/>
      <c r="LZM5" s="1920"/>
      <c r="LZN5" s="1920"/>
      <c r="LZO5" s="1920"/>
      <c r="LZP5" s="1920"/>
      <c r="LZQ5" s="1920"/>
      <c r="LZR5" s="1920"/>
      <c r="LZS5" s="1920"/>
      <c r="LZT5" s="1920"/>
      <c r="LZU5" s="1920"/>
      <c r="LZV5" s="1920"/>
      <c r="LZW5" s="1920"/>
      <c r="LZX5" s="1920"/>
      <c r="LZY5" s="1920"/>
      <c r="LZZ5" s="1920"/>
      <c r="MAA5" s="1920"/>
      <c r="MAB5" s="1920"/>
      <c r="MAC5" s="1920"/>
      <c r="MAD5" s="1920"/>
      <c r="MAE5" s="1920"/>
      <c r="MAF5" s="1920"/>
      <c r="MAG5" s="1920"/>
      <c r="MAH5" s="1920"/>
      <c r="MAI5" s="1920"/>
      <c r="MAJ5" s="1920"/>
      <c r="MAK5" s="1920"/>
      <c r="MAL5" s="1920"/>
      <c r="MAM5" s="1920"/>
      <c r="MAN5" s="1920"/>
      <c r="MAO5" s="1920"/>
      <c r="MAP5" s="1920"/>
      <c r="MAQ5" s="1920"/>
      <c r="MAR5" s="1920"/>
      <c r="MAS5" s="1920"/>
      <c r="MAT5" s="1920"/>
      <c r="MAU5" s="1920"/>
      <c r="MAV5" s="1920"/>
      <c r="MAW5" s="1920"/>
      <c r="MAX5" s="1920"/>
      <c r="MAY5" s="1920"/>
      <c r="MAZ5" s="1920"/>
      <c r="MBA5" s="1920"/>
      <c r="MBB5" s="1920"/>
      <c r="MBC5" s="1920"/>
      <c r="MBD5" s="1920"/>
      <c r="MBE5" s="1920"/>
      <c r="MBF5" s="1920"/>
      <c r="MBG5" s="1920"/>
      <c r="MBH5" s="1920"/>
      <c r="MBI5" s="1920"/>
      <c r="MBJ5" s="1920"/>
      <c r="MBK5" s="1920"/>
      <c r="MBL5" s="1920"/>
      <c r="MBM5" s="1920"/>
      <c r="MBN5" s="1920"/>
      <c r="MBO5" s="1920"/>
      <c r="MBP5" s="1920"/>
      <c r="MBQ5" s="1920"/>
      <c r="MBR5" s="1920"/>
      <c r="MBS5" s="1920"/>
      <c r="MBT5" s="1920"/>
      <c r="MBU5" s="1920"/>
      <c r="MBV5" s="1920"/>
      <c r="MBW5" s="1920"/>
      <c r="MBX5" s="1920"/>
      <c r="MBY5" s="1920"/>
      <c r="MBZ5" s="1920"/>
      <c r="MCA5" s="1920"/>
      <c r="MCB5" s="1920"/>
      <c r="MCC5" s="1920"/>
      <c r="MCD5" s="1920"/>
      <c r="MCE5" s="1920"/>
      <c r="MCF5" s="1920"/>
      <c r="MCG5" s="1920"/>
      <c r="MCH5" s="1920"/>
      <c r="MCI5" s="1920"/>
      <c r="MCJ5" s="1920"/>
      <c r="MCK5" s="1920"/>
      <c r="MCL5" s="1920"/>
      <c r="MCM5" s="1920"/>
      <c r="MCN5" s="1920"/>
      <c r="MCO5" s="1920"/>
      <c r="MCP5" s="1920"/>
      <c r="MCQ5" s="1920"/>
      <c r="MCR5" s="1920"/>
      <c r="MCS5" s="1920"/>
      <c r="MCT5" s="1920"/>
      <c r="MCU5" s="1920"/>
      <c r="MCV5" s="1920"/>
      <c r="MCW5" s="1920"/>
      <c r="MCX5" s="1920"/>
      <c r="MCY5" s="1920"/>
      <c r="MCZ5" s="1920"/>
      <c r="MDA5" s="1920"/>
      <c r="MDB5" s="1920"/>
      <c r="MDC5" s="1920"/>
      <c r="MDD5" s="1920"/>
      <c r="MDE5" s="1920"/>
      <c r="MDF5" s="1920"/>
      <c r="MDG5" s="1920"/>
      <c r="MDH5" s="1920"/>
      <c r="MDI5" s="1920"/>
      <c r="MDJ5" s="1920"/>
      <c r="MDK5" s="1920"/>
      <c r="MDL5" s="1920"/>
      <c r="MDM5" s="1920"/>
      <c r="MDN5" s="1920"/>
      <c r="MDO5" s="1920"/>
      <c r="MDP5" s="1920"/>
      <c r="MDQ5" s="1920"/>
      <c r="MDR5" s="1920"/>
      <c r="MDS5" s="1920"/>
      <c r="MDT5" s="1920"/>
      <c r="MDU5" s="1920"/>
      <c r="MDV5" s="1920"/>
      <c r="MDW5" s="1920"/>
      <c r="MDX5" s="1920"/>
      <c r="MDY5" s="1920"/>
      <c r="MDZ5" s="1920"/>
      <c r="MEA5" s="1920"/>
      <c r="MEB5" s="1920"/>
      <c r="MEC5" s="1920"/>
      <c r="MED5" s="1920"/>
      <c r="MEE5" s="1920"/>
      <c r="MEF5" s="1920"/>
      <c r="MEG5" s="1920"/>
      <c r="MEH5" s="1920"/>
      <c r="MEI5" s="1920"/>
      <c r="MEJ5" s="1920"/>
      <c r="MEK5" s="1920"/>
      <c r="MEL5" s="1920"/>
      <c r="MEM5" s="1920"/>
      <c r="MEN5" s="1920"/>
      <c r="MEO5" s="1920"/>
      <c r="MEP5" s="1920"/>
      <c r="MEQ5" s="1920"/>
      <c r="MER5" s="1920"/>
      <c r="MES5" s="1920"/>
      <c r="MET5" s="1920"/>
      <c r="MEU5" s="1920"/>
      <c r="MEV5" s="1920"/>
      <c r="MEW5" s="1920"/>
      <c r="MEX5" s="1920"/>
      <c r="MEY5" s="1920"/>
      <c r="MEZ5" s="1920"/>
      <c r="MFA5" s="1920"/>
      <c r="MFB5" s="1920"/>
      <c r="MFC5" s="1920"/>
      <c r="MFD5" s="1920"/>
      <c r="MFE5" s="1920"/>
      <c r="MFF5" s="1920"/>
      <c r="MFG5" s="1920"/>
      <c r="MFH5" s="1920"/>
      <c r="MFI5" s="1920"/>
      <c r="MFJ5" s="1920"/>
      <c r="MFK5" s="1920"/>
      <c r="MFL5" s="1920"/>
      <c r="MFM5" s="1920"/>
      <c r="MFN5" s="1920"/>
      <c r="MFO5" s="1920"/>
      <c r="MFP5" s="1920"/>
      <c r="MFQ5" s="1920"/>
      <c r="MFR5" s="1920"/>
      <c r="MFS5" s="1920"/>
      <c r="MFT5" s="1920"/>
      <c r="MFU5" s="1920"/>
      <c r="MFV5" s="1920"/>
      <c r="MFW5" s="1920"/>
      <c r="MFX5" s="1920"/>
      <c r="MFY5" s="1920"/>
      <c r="MFZ5" s="1920"/>
      <c r="MGA5" s="1920"/>
      <c r="MGB5" s="1920"/>
      <c r="MGC5" s="1920"/>
      <c r="MGD5" s="1920"/>
      <c r="MGE5" s="1920"/>
      <c r="MGF5" s="1920"/>
      <c r="MGG5" s="1920"/>
      <c r="MGH5" s="1920"/>
      <c r="MGI5" s="1920"/>
      <c r="MGJ5" s="1920"/>
      <c r="MGK5" s="1920"/>
      <c r="MGL5" s="1920"/>
      <c r="MGM5" s="1920"/>
      <c r="MGN5" s="1920"/>
      <c r="MGO5" s="1920"/>
      <c r="MGP5" s="1920"/>
      <c r="MGQ5" s="1920"/>
      <c r="MGR5" s="1920"/>
      <c r="MGS5" s="1920"/>
      <c r="MGT5" s="1920"/>
      <c r="MGU5" s="1920"/>
      <c r="MGV5" s="1920"/>
      <c r="MGW5" s="1920"/>
      <c r="MGX5" s="1920"/>
      <c r="MGY5" s="1920"/>
      <c r="MGZ5" s="1920"/>
      <c r="MHA5" s="1920"/>
      <c r="MHB5" s="1920"/>
      <c r="MHC5" s="1920"/>
      <c r="MHD5" s="1920"/>
      <c r="MHE5" s="1920"/>
      <c r="MHF5" s="1920"/>
      <c r="MHG5" s="1920"/>
      <c r="MHH5" s="1920"/>
      <c r="MHI5" s="1920"/>
      <c r="MHJ5" s="1920"/>
      <c r="MHK5" s="1920"/>
      <c r="MHL5" s="1920"/>
      <c r="MHM5" s="1920"/>
      <c r="MHN5" s="1920"/>
      <c r="MHO5" s="1920"/>
      <c r="MHP5" s="1920"/>
      <c r="MHQ5" s="1920"/>
      <c r="MHR5" s="1920"/>
      <c r="MHS5" s="1920"/>
      <c r="MHT5" s="1920"/>
      <c r="MHU5" s="1920"/>
      <c r="MHV5" s="1920"/>
      <c r="MHW5" s="1920"/>
      <c r="MHX5" s="1920"/>
      <c r="MHY5" s="1920"/>
      <c r="MHZ5" s="1920"/>
      <c r="MIA5" s="1920"/>
      <c r="MIB5" s="1920"/>
      <c r="MIC5" s="1920"/>
      <c r="MID5" s="1920"/>
      <c r="MIE5" s="1920"/>
      <c r="MIF5" s="1920"/>
      <c r="MIG5" s="1920"/>
      <c r="MIH5" s="1920"/>
      <c r="MII5" s="1920"/>
      <c r="MIJ5" s="1920"/>
      <c r="MIK5" s="1920"/>
      <c r="MIL5" s="1920"/>
      <c r="MIM5" s="1920"/>
      <c r="MIN5" s="1920"/>
      <c r="MIO5" s="1920"/>
      <c r="MIP5" s="1920"/>
      <c r="MIQ5" s="1920"/>
      <c r="MIR5" s="1920"/>
      <c r="MIS5" s="1920"/>
      <c r="MIT5" s="1920"/>
      <c r="MIU5" s="1920"/>
      <c r="MIV5" s="1920"/>
      <c r="MIW5" s="1920"/>
      <c r="MIX5" s="1920"/>
      <c r="MIY5" s="1920"/>
      <c r="MIZ5" s="1920"/>
      <c r="MJA5" s="1920"/>
      <c r="MJB5" s="1920"/>
      <c r="MJC5" s="1920"/>
      <c r="MJD5" s="1920"/>
      <c r="MJE5" s="1920"/>
      <c r="MJF5" s="1920"/>
      <c r="MJG5" s="1920"/>
      <c r="MJH5" s="1920"/>
      <c r="MJI5" s="1920"/>
      <c r="MJJ5" s="1920"/>
      <c r="MJK5" s="1920"/>
      <c r="MJL5" s="1920"/>
      <c r="MJM5" s="1920"/>
      <c r="MJN5" s="1920"/>
      <c r="MJO5" s="1920"/>
      <c r="MJP5" s="1920"/>
      <c r="MJQ5" s="1920"/>
      <c r="MJR5" s="1920"/>
      <c r="MJS5" s="1920"/>
      <c r="MJT5" s="1920"/>
      <c r="MJU5" s="1920"/>
      <c r="MJV5" s="1920"/>
      <c r="MJW5" s="1920"/>
      <c r="MJX5" s="1920"/>
      <c r="MJY5" s="1920"/>
      <c r="MJZ5" s="1920"/>
      <c r="MKA5" s="1920"/>
      <c r="MKB5" s="1920"/>
      <c r="MKC5" s="1920"/>
      <c r="MKD5" s="1920"/>
      <c r="MKE5" s="1920"/>
      <c r="MKF5" s="1920"/>
      <c r="MKG5" s="1920"/>
      <c r="MKH5" s="1920"/>
      <c r="MKI5" s="1920"/>
      <c r="MKJ5" s="1920"/>
      <c r="MKK5" s="1920"/>
      <c r="MKL5" s="1920"/>
      <c r="MKM5" s="1920"/>
      <c r="MKN5" s="1920"/>
      <c r="MKO5" s="1920"/>
      <c r="MKP5" s="1920"/>
      <c r="MKQ5" s="1920"/>
      <c r="MKR5" s="1920"/>
      <c r="MKS5" s="1920"/>
      <c r="MKT5" s="1920"/>
      <c r="MKU5" s="1920"/>
      <c r="MKV5" s="1920"/>
      <c r="MKW5" s="1920"/>
      <c r="MKX5" s="1920"/>
      <c r="MKY5" s="1920"/>
      <c r="MKZ5" s="1920"/>
      <c r="MLA5" s="1920"/>
      <c r="MLB5" s="1920"/>
      <c r="MLC5" s="1920"/>
      <c r="MLD5" s="1920"/>
      <c r="MLE5" s="1920"/>
      <c r="MLF5" s="1920"/>
      <c r="MLG5" s="1920"/>
      <c r="MLH5" s="1920"/>
      <c r="MLI5" s="1920"/>
      <c r="MLJ5" s="1920"/>
      <c r="MLK5" s="1920"/>
      <c r="MLL5" s="1920"/>
      <c r="MLM5" s="1920"/>
      <c r="MLN5" s="1920"/>
      <c r="MLO5" s="1920"/>
      <c r="MLP5" s="1920"/>
      <c r="MLQ5" s="1920"/>
      <c r="MLR5" s="1920"/>
      <c r="MLS5" s="1920"/>
      <c r="MLT5" s="1920"/>
      <c r="MLU5" s="1920"/>
      <c r="MLV5" s="1920"/>
      <c r="MLW5" s="1920"/>
      <c r="MLX5" s="1920"/>
      <c r="MLY5" s="1920"/>
      <c r="MLZ5" s="1920"/>
      <c r="MMA5" s="1920"/>
      <c r="MMB5" s="1920"/>
      <c r="MMC5" s="1920"/>
      <c r="MMD5" s="1920"/>
      <c r="MME5" s="1920"/>
      <c r="MMF5" s="1920"/>
      <c r="MMG5" s="1920"/>
      <c r="MMH5" s="1920"/>
      <c r="MMI5" s="1920"/>
      <c r="MMJ5" s="1920"/>
      <c r="MMK5" s="1920"/>
      <c r="MML5" s="1920"/>
      <c r="MMM5" s="1920"/>
      <c r="MMN5" s="1920"/>
      <c r="MMO5" s="1920"/>
      <c r="MMP5" s="1920"/>
      <c r="MMQ5" s="1920"/>
      <c r="MMR5" s="1920"/>
      <c r="MMS5" s="1920"/>
      <c r="MMT5" s="1920"/>
      <c r="MMU5" s="1920"/>
      <c r="MMV5" s="1920"/>
      <c r="MMW5" s="1920"/>
      <c r="MMX5" s="1920"/>
      <c r="MMY5" s="1920"/>
      <c r="MMZ5" s="1920"/>
      <c r="MNA5" s="1920"/>
      <c r="MNB5" s="1920"/>
      <c r="MNC5" s="1920"/>
      <c r="MND5" s="1920"/>
      <c r="MNE5" s="1920"/>
      <c r="MNF5" s="1920"/>
      <c r="MNG5" s="1920"/>
      <c r="MNH5" s="1920"/>
      <c r="MNI5" s="1920"/>
      <c r="MNJ5" s="1920"/>
      <c r="MNK5" s="1920"/>
      <c r="MNL5" s="1920"/>
      <c r="MNM5" s="1920"/>
      <c r="MNN5" s="1920"/>
      <c r="MNO5" s="1920"/>
      <c r="MNP5" s="1920"/>
      <c r="MNQ5" s="1920"/>
      <c r="MNR5" s="1920"/>
      <c r="MNS5" s="1920"/>
      <c r="MNT5" s="1920"/>
      <c r="MNU5" s="1920"/>
      <c r="MNV5" s="1920"/>
      <c r="MNW5" s="1920"/>
      <c r="MNX5" s="1920"/>
      <c r="MNY5" s="1920"/>
      <c r="MNZ5" s="1920"/>
      <c r="MOA5" s="1920"/>
      <c r="MOB5" s="1920"/>
      <c r="MOC5" s="1920"/>
      <c r="MOD5" s="1920"/>
      <c r="MOE5" s="1920"/>
      <c r="MOF5" s="1920"/>
      <c r="MOG5" s="1920"/>
      <c r="MOH5" s="1920"/>
      <c r="MOI5" s="1920"/>
      <c r="MOJ5" s="1920"/>
      <c r="MOK5" s="1920"/>
      <c r="MOL5" s="1920"/>
      <c r="MOM5" s="1920"/>
      <c r="MON5" s="1920"/>
      <c r="MOO5" s="1920"/>
      <c r="MOP5" s="1920"/>
      <c r="MOQ5" s="1920"/>
      <c r="MOR5" s="1920"/>
      <c r="MOS5" s="1920"/>
      <c r="MOT5" s="1920"/>
      <c r="MOU5" s="1920"/>
      <c r="MOV5" s="1920"/>
      <c r="MOW5" s="1920"/>
      <c r="MOX5" s="1920"/>
      <c r="MOY5" s="1920"/>
      <c r="MOZ5" s="1920"/>
      <c r="MPA5" s="1920"/>
      <c r="MPB5" s="1920"/>
      <c r="MPC5" s="1920"/>
      <c r="MPD5" s="1920"/>
      <c r="MPE5" s="1920"/>
      <c r="MPF5" s="1920"/>
      <c r="MPG5" s="1920"/>
      <c r="MPH5" s="1920"/>
      <c r="MPI5" s="1920"/>
      <c r="MPJ5" s="1920"/>
      <c r="MPK5" s="1920"/>
      <c r="MPL5" s="1920"/>
      <c r="MPM5" s="1920"/>
      <c r="MPN5" s="1920"/>
      <c r="MPO5" s="1920"/>
      <c r="MPP5" s="1920"/>
      <c r="MPQ5" s="1920"/>
      <c r="MPR5" s="1920"/>
      <c r="MPS5" s="1920"/>
      <c r="MPT5" s="1920"/>
      <c r="MPU5" s="1920"/>
      <c r="MPV5" s="1920"/>
      <c r="MPW5" s="1920"/>
      <c r="MPX5" s="1920"/>
      <c r="MPY5" s="1920"/>
      <c r="MPZ5" s="1920"/>
      <c r="MQA5" s="1920"/>
      <c r="MQB5" s="1920"/>
      <c r="MQC5" s="1920"/>
      <c r="MQD5" s="1920"/>
      <c r="MQE5" s="1920"/>
      <c r="MQF5" s="1920"/>
      <c r="MQG5" s="1920"/>
      <c r="MQH5" s="1920"/>
      <c r="MQI5" s="1920"/>
      <c r="MQJ5" s="1920"/>
      <c r="MQK5" s="1920"/>
      <c r="MQL5" s="1920"/>
      <c r="MQM5" s="1920"/>
      <c r="MQN5" s="1920"/>
      <c r="MQO5" s="1920"/>
      <c r="MQP5" s="1920"/>
      <c r="MQQ5" s="1920"/>
      <c r="MQR5" s="1920"/>
      <c r="MQS5" s="1920"/>
      <c r="MQT5" s="1920"/>
      <c r="MQU5" s="1920"/>
      <c r="MQV5" s="1920"/>
      <c r="MQW5" s="1920"/>
      <c r="MQX5" s="1920"/>
      <c r="MQY5" s="1920"/>
      <c r="MQZ5" s="1920"/>
      <c r="MRA5" s="1920"/>
      <c r="MRB5" s="1920"/>
      <c r="MRC5" s="1920"/>
      <c r="MRD5" s="1920"/>
      <c r="MRE5" s="1920"/>
      <c r="MRF5" s="1920"/>
      <c r="MRG5" s="1920"/>
      <c r="MRH5" s="1920"/>
      <c r="MRI5" s="1920"/>
      <c r="MRJ5" s="1920"/>
      <c r="MRK5" s="1920"/>
      <c r="MRL5" s="1920"/>
      <c r="MRM5" s="1920"/>
      <c r="MRN5" s="1920"/>
      <c r="MRO5" s="1920"/>
      <c r="MRP5" s="1920"/>
      <c r="MRQ5" s="1920"/>
      <c r="MRR5" s="1920"/>
      <c r="MRS5" s="1920"/>
      <c r="MRT5" s="1920"/>
      <c r="MRU5" s="1920"/>
      <c r="MRV5" s="1920"/>
      <c r="MRW5" s="1920"/>
      <c r="MRX5" s="1920"/>
      <c r="MRY5" s="1920"/>
      <c r="MRZ5" s="1920"/>
      <c r="MSA5" s="1920"/>
      <c r="MSB5" s="1920"/>
      <c r="MSC5" s="1920"/>
      <c r="MSD5" s="1920"/>
      <c r="MSE5" s="1920"/>
      <c r="MSF5" s="1920"/>
      <c r="MSG5" s="1920"/>
      <c r="MSH5" s="1920"/>
      <c r="MSI5" s="1920"/>
      <c r="MSJ5" s="1920"/>
      <c r="MSK5" s="1920"/>
      <c r="MSL5" s="1920"/>
      <c r="MSM5" s="1920"/>
      <c r="MSN5" s="1920"/>
      <c r="MSO5" s="1920"/>
      <c r="MSP5" s="1920"/>
      <c r="MSQ5" s="1920"/>
      <c r="MSR5" s="1920"/>
      <c r="MSS5" s="1920"/>
      <c r="MST5" s="1920"/>
      <c r="MSU5" s="1920"/>
      <c r="MSV5" s="1920"/>
      <c r="MSW5" s="1920"/>
      <c r="MSX5" s="1920"/>
      <c r="MSY5" s="1920"/>
      <c r="MSZ5" s="1920"/>
      <c r="MTA5" s="1920"/>
      <c r="MTB5" s="1920"/>
      <c r="MTC5" s="1920"/>
      <c r="MTD5" s="1920"/>
      <c r="MTE5" s="1920"/>
      <c r="MTF5" s="1920"/>
      <c r="MTG5" s="1920"/>
      <c r="MTH5" s="1920"/>
      <c r="MTI5" s="1920"/>
      <c r="MTJ5" s="1920"/>
      <c r="MTK5" s="1920"/>
      <c r="MTL5" s="1920"/>
      <c r="MTM5" s="1920"/>
      <c r="MTN5" s="1920"/>
      <c r="MTO5" s="1920"/>
      <c r="MTP5" s="1920"/>
      <c r="MTQ5" s="1920"/>
      <c r="MTR5" s="1920"/>
      <c r="MTS5" s="1920"/>
      <c r="MTT5" s="1920"/>
      <c r="MTU5" s="1920"/>
      <c r="MTV5" s="1920"/>
      <c r="MTW5" s="1920"/>
      <c r="MTX5" s="1920"/>
      <c r="MTY5" s="1920"/>
      <c r="MTZ5" s="1920"/>
      <c r="MUA5" s="1920"/>
      <c r="MUB5" s="1920"/>
      <c r="MUC5" s="1920"/>
      <c r="MUD5" s="1920"/>
      <c r="MUE5" s="1920"/>
      <c r="MUF5" s="1920"/>
      <c r="MUG5" s="1920"/>
      <c r="MUH5" s="1920"/>
      <c r="MUI5" s="1920"/>
      <c r="MUJ5" s="1920"/>
      <c r="MUK5" s="1920"/>
      <c r="MUL5" s="1920"/>
      <c r="MUM5" s="1920"/>
      <c r="MUN5" s="1920"/>
      <c r="MUO5" s="1920"/>
      <c r="MUP5" s="1920"/>
      <c r="MUQ5" s="1920"/>
      <c r="MUR5" s="1920"/>
      <c r="MUS5" s="1920"/>
      <c r="MUT5" s="1920"/>
      <c r="MUU5" s="1920"/>
      <c r="MUV5" s="1920"/>
      <c r="MUW5" s="1920"/>
      <c r="MUX5" s="1920"/>
      <c r="MUY5" s="1920"/>
      <c r="MUZ5" s="1920"/>
      <c r="MVA5" s="1920"/>
      <c r="MVB5" s="1920"/>
      <c r="MVC5" s="1920"/>
      <c r="MVD5" s="1920"/>
      <c r="MVE5" s="1920"/>
      <c r="MVF5" s="1920"/>
      <c r="MVG5" s="1920"/>
      <c r="MVH5" s="1920"/>
      <c r="MVI5" s="1920"/>
      <c r="MVJ5" s="1920"/>
      <c r="MVK5" s="1920"/>
      <c r="MVL5" s="1920"/>
      <c r="MVM5" s="1920"/>
      <c r="MVN5" s="1920"/>
      <c r="MVO5" s="1920"/>
      <c r="MVP5" s="1920"/>
      <c r="MVQ5" s="1920"/>
      <c r="MVR5" s="1920"/>
      <c r="MVS5" s="1920"/>
      <c r="MVT5" s="1920"/>
      <c r="MVU5" s="1920"/>
      <c r="MVV5" s="1920"/>
      <c r="MVW5" s="1920"/>
      <c r="MVX5" s="1920"/>
      <c r="MVY5" s="1920"/>
      <c r="MVZ5" s="1920"/>
      <c r="MWA5" s="1920"/>
      <c r="MWB5" s="1920"/>
      <c r="MWC5" s="1920"/>
      <c r="MWD5" s="1920"/>
      <c r="MWE5" s="1920"/>
      <c r="MWF5" s="1920"/>
      <c r="MWG5" s="1920"/>
      <c r="MWH5" s="1920"/>
      <c r="MWI5" s="1920"/>
      <c r="MWJ5" s="1920"/>
      <c r="MWK5" s="1920"/>
      <c r="MWL5" s="1920"/>
      <c r="MWM5" s="1920"/>
      <c r="MWN5" s="1920"/>
      <c r="MWO5" s="1920"/>
      <c r="MWP5" s="1920"/>
      <c r="MWQ5" s="1920"/>
      <c r="MWR5" s="1920"/>
      <c r="MWS5" s="1920"/>
      <c r="MWT5" s="1920"/>
      <c r="MWU5" s="1920"/>
      <c r="MWV5" s="1920"/>
      <c r="MWW5" s="1920"/>
      <c r="MWX5" s="1920"/>
      <c r="MWY5" s="1920"/>
      <c r="MWZ5" s="1920"/>
      <c r="MXA5" s="1920"/>
      <c r="MXB5" s="1920"/>
      <c r="MXC5" s="1920"/>
      <c r="MXD5" s="1920"/>
      <c r="MXE5" s="1920"/>
      <c r="MXF5" s="1920"/>
      <c r="MXG5" s="1920"/>
      <c r="MXH5" s="1920"/>
      <c r="MXI5" s="1920"/>
      <c r="MXJ5" s="1920"/>
      <c r="MXK5" s="1920"/>
      <c r="MXL5" s="1920"/>
      <c r="MXM5" s="1920"/>
      <c r="MXN5" s="1920"/>
      <c r="MXO5" s="1920"/>
      <c r="MXP5" s="1920"/>
      <c r="MXQ5" s="1920"/>
      <c r="MXR5" s="1920"/>
      <c r="MXS5" s="1920"/>
      <c r="MXT5" s="1920"/>
      <c r="MXU5" s="1920"/>
      <c r="MXV5" s="1920"/>
      <c r="MXW5" s="1920"/>
      <c r="MXX5" s="1920"/>
      <c r="MXY5" s="1920"/>
      <c r="MXZ5" s="1920"/>
      <c r="MYA5" s="1920"/>
      <c r="MYB5" s="1920"/>
      <c r="MYC5" s="1920"/>
      <c r="MYD5" s="1920"/>
      <c r="MYE5" s="1920"/>
      <c r="MYF5" s="1920"/>
      <c r="MYG5" s="1920"/>
      <c r="MYH5" s="1920"/>
      <c r="MYI5" s="1920"/>
      <c r="MYJ5" s="1920"/>
      <c r="MYK5" s="1920"/>
      <c r="MYL5" s="1920"/>
      <c r="MYM5" s="1920"/>
      <c r="MYN5" s="1920"/>
      <c r="MYO5" s="1920"/>
      <c r="MYP5" s="1920"/>
      <c r="MYQ5" s="1920"/>
      <c r="MYR5" s="1920"/>
      <c r="MYS5" s="1920"/>
      <c r="MYT5" s="1920"/>
      <c r="MYU5" s="1920"/>
      <c r="MYV5" s="1920"/>
      <c r="MYW5" s="1920"/>
      <c r="MYX5" s="1920"/>
      <c r="MYY5" s="1920"/>
      <c r="MYZ5" s="1920"/>
      <c r="MZA5" s="1920"/>
      <c r="MZB5" s="1920"/>
      <c r="MZC5" s="1920"/>
      <c r="MZD5" s="1920"/>
      <c r="MZE5" s="1920"/>
      <c r="MZF5" s="1920"/>
      <c r="MZG5" s="1920"/>
      <c r="MZH5" s="1920"/>
      <c r="MZI5" s="1920"/>
      <c r="MZJ5" s="1920"/>
      <c r="MZK5" s="1920"/>
      <c r="MZL5" s="1920"/>
      <c r="MZM5" s="1920"/>
      <c r="MZN5" s="1920"/>
      <c r="MZO5" s="1920"/>
      <c r="MZP5" s="1920"/>
      <c r="MZQ5" s="1920"/>
      <c r="MZR5" s="1920"/>
      <c r="MZS5" s="1920"/>
      <c r="MZT5" s="1920"/>
      <c r="MZU5" s="1920"/>
      <c r="MZV5" s="1920"/>
      <c r="MZW5" s="1920"/>
      <c r="MZX5" s="1920"/>
      <c r="MZY5" s="1920"/>
      <c r="MZZ5" s="1920"/>
      <c r="NAA5" s="1920"/>
      <c r="NAB5" s="1920"/>
      <c r="NAC5" s="1920"/>
      <c r="NAD5" s="1920"/>
      <c r="NAE5" s="1920"/>
      <c r="NAF5" s="1920"/>
      <c r="NAG5" s="1920"/>
      <c r="NAH5" s="1920"/>
      <c r="NAI5" s="1920"/>
      <c r="NAJ5" s="1920"/>
      <c r="NAK5" s="1920"/>
      <c r="NAL5" s="1920"/>
      <c r="NAM5" s="1920"/>
      <c r="NAN5" s="1920"/>
      <c r="NAO5" s="1920"/>
      <c r="NAP5" s="1920"/>
      <c r="NAQ5" s="1920"/>
      <c r="NAR5" s="1920"/>
      <c r="NAS5" s="1920"/>
      <c r="NAT5" s="1920"/>
      <c r="NAU5" s="1920"/>
      <c r="NAV5" s="1920"/>
      <c r="NAW5" s="1920"/>
      <c r="NAX5" s="1920"/>
      <c r="NAY5" s="1920"/>
      <c r="NAZ5" s="1920"/>
      <c r="NBA5" s="1920"/>
      <c r="NBB5" s="1920"/>
      <c r="NBC5" s="1920"/>
      <c r="NBD5" s="1920"/>
      <c r="NBE5" s="1920"/>
      <c r="NBF5" s="1920"/>
      <c r="NBG5" s="1920"/>
      <c r="NBH5" s="1920"/>
      <c r="NBI5" s="1920"/>
      <c r="NBJ5" s="1920"/>
      <c r="NBK5" s="1920"/>
      <c r="NBL5" s="1920"/>
      <c r="NBM5" s="1920"/>
      <c r="NBN5" s="1920"/>
      <c r="NBO5" s="1920"/>
      <c r="NBP5" s="1920"/>
      <c r="NBQ5" s="1920"/>
      <c r="NBR5" s="1920"/>
      <c r="NBS5" s="1920"/>
      <c r="NBT5" s="1920"/>
      <c r="NBU5" s="1920"/>
      <c r="NBV5" s="1920"/>
      <c r="NBW5" s="1920"/>
      <c r="NBX5" s="1920"/>
      <c r="NBY5" s="1920"/>
      <c r="NBZ5" s="1920"/>
      <c r="NCA5" s="1920"/>
      <c r="NCB5" s="1920"/>
      <c r="NCC5" s="1920"/>
      <c r="NCD5" s="1920"/>
      <c r="NCE5" s="1920"/>
      <c r="NCF5" s="1920"/>
      <c r="NCG5" s="1920"/>
      <c r="NCH5" s="1920"/>
      <c r="NCI5" s="1920"/>
      <c r="NCJ5" s="1920"/>
      <c r="NCK5" s="1920"/>
      <c r="NCL5" s="1920"/>
      <c r="NCM5" s="1920"/>
      <c r="NCN5" s="1920"/>
      <c r="NCO5" s="1920"/>
      <c r="NCP5" s="1920"/>
      <c r="NCQ5" s="1920"/>
      <c r="NCR5" s="1920"/>
      <c r="NCS5" s="1920"/>
      <c r="NCT5" s="1920"/>
      <c r="NCU5" s="1920"/>
      <c r="NCV5" s="1920"/>
      <c r="NCW5" s="1920"/>
      <c r="NCX5" s="1920"/>
      <c r="NCY5" s="1920"/>
      <c r="NCZ5" s="1920"/>
      <c r="NDA5" s="1920"/>
      <c r="NDB5" s="1920"/>
      <c r="NDC5" s="1920"/>
      <c r="NDD5" s="1920"/>
      <c r="NDE5" s="1920"/>
      <c r="NDF5" s="1920"/>
      <c r="NDG5" s="1920"/>
      <c r="NDH5" s="1920"/>
      <c r="NDI5" s="1920"/>
      <c r="NDJ5" s="1920"/>
      <c r="NDK5" s="1920"/>
      <c r="NDL5" s="1920"/>
      <c r="NDM5" s="1920"/>
      <c r="NDN5" s="1920"/>
      <c r="NDO5" s="1920"/>
      <c r="NDP5" s="1920"/>
      <c r="NDQ5" s="1920"/>
      <c r="NDR5" s="1920"/>
      <c r="NDS5" s="1920"/>
      <c r="NDT5" s="1920"/>
      <c r="NDU5" s="1920"/>
      <c r="NDV5" s="1920"/>
      <c r="NDW5" s="1920"/>
      <c r="NDX5" s="1920"/>
      <c r="NDY5" s="1920"/>
      <c r="NDZ5" s="1920"/>
      <c r="NEA5" s="1920"/>
      <c r="NEB5" s="1920"/>
      <c r="NEC5" s="1920"/>
      <c r="NED5" s="1920"/>
      <c r="NEE5" s="1920"/>
      <c r="NEF5" s="1920"/>
      <c r="NEG5" s="1920"/>
      <c r="NEH5" s="1920"/>
      <c r="NEI5" s="1920"/>
      <c r="NEJ5" s="1920"/>
      <c r="NEK5" s="1920"/>
      <c r="NEL5" s="1920"/>
      <c r="NEM5" s="1920"/>
      <c r="NEN5" s="1920"/>
      <c r="NEO5" s="1920"/>
      <c r="NEP5" s="1920"/>
      <c r="NEQ5" s="1920"/>
      <c r="NER5" s="1920"/>
      <c r="NES5" s="1920"/>
      <c r="NET5" s="1920"/>
      <c r="NEU5" s="1920"/>
      <c r="NEV5" s="1920"/>
      <c r="NEW5" s="1920"/>
      <c r="NEX5" s="1920"/>
      <c r="NEY5" s="1920"/>
      <c r="NEZ5" s="1920"/>
      <c r="NFA5" s="1920"/>
      <c r="NFB5" s="1920"/>
      <c r="NFC5" s="1920"/>
      <c r="NFD5" s="1920"/>
      <c r="NFE5" s="1920"/>
      <c r="NFF5" s="1920"/>
      <c r="NFG5" s="1920"/>
      <c r="NFH5" s="1920"/>
      <c r="NFI5" s="1920"/>
      <c r="NFJ5" s="1920"/>
      <c r="NFK5" s="1920"/>
      <c r="NFL5" s="1920"/>
      <c r="NFM5" s="1920"/>
      <c r="NFN5" s="1920"/>
      <c r="NFO5" s="1920"/>
      <c r="NFP5" s="1920"/>
      <c r="NFQ5" s="1920"/>
      <c r="NFR5" s="1920"/>
      <c r="NFS5" s="1920"/>
      <c r="NFT5" s="1920"/>
      <c r="NFU5" s="1920"/>
      <c r="NFV5" s="1920"/>
      <c r="NFW5" s="1920"/>
      <c r="NFX5" s="1920"/>
      <c r="NFY5" s="1920"/>
      <c r="NFZ5" s="1920"/>
      <c r="NGA5" s="1920"/>
      <c r="NGB5" s="1920"/>
      <c r="NGC5" s="1920"/>
      <c r="NGD5" s="1920"/>
      <c r="NGE5" s="1920"/>
      <c r="NGF5" s="1920"/>
      <c r="NGG5" s="1920"/>
      <c r="NGH5" s="1920"/>
      <c r="NGI5" s="1920"/>
      <c r="NGJ5" s="1920"/>
      <c r="NGK5" s="1920"/>
      <c r="NGL5" s="1920"/>
      <c r="NGM5" s="1920"/>
      <c r="NGN5" s="1920"/>
      <c r="NGO5" s="1920"/>
      <c r="NGP5" s="1920"/>
      <c r="NGQ5" s="1920"/>
      <c r="NGR5" s="1920"/>
      <c r="NGS5" s="1920"/>
      <c r="NGT5" s="1920"/>
      <c r="NGU5" s="1920"/>
      <c r="NGV5" s="1920"/>
      <c r="NGW5" s="1920"/>
      <c r="NGX5" s="1920"/>
      <c r="NGY5" s="1920"/>
      <c r="NGZ5" s="1920"/>
      <c r="NHA5" s="1920"/>
      <c r="NHB5" s="1920"/>
      <c r="NHC5" s="1920"/>
      <c r="NHD5" s="1920"/>
      <c r="NHE5" s="1920"/>
      <c r="NHF5" s="1920"/>
      <c r="NHG5" s="1920"/>
      <c r="NHH5" s="1920"/>
      <c r="NHI5" s="1920"/>
      <c r="NHJ5" s="1920"/>
      <c r="NHK5" s="1920"/>
      <c r="NHL5" s="1920"/>
      <c r="NHM5" s="1920"/>
      <c r="NHN5" s="1920"/>
      <c r="NHO5" s="1920"/>
      <c r="NHP5" s="1920"/>
      <c r="NHQ5" s="1920"/>
      <c r="NHR5" s="1920"/>
      <c r="NHS5" s="1920"/>
      <c r="NHT5" s="1920"/>
      <c r="NHU5" s="1920"/>
      <c r="NHV5" s="1920"/>
      <c r="NHW5" s="1920"/>
      <c r="NHX5" s="1920"/>
      <c r="NHY5" s="1920"/>
      <c r="NHZ5" s="1920"/>
      <c r="NIA5" s="1920"/>
      <c r="NIB5" s="1920"/>
      <c r="NIC5" s="1920"/>
      <c r="NID5" s="1920"/>
      <c r="NIE5" s="1920"/>
      <c r="NIF5" s="1920"/>
      <c r="NIG5" s="1920"/>
      <c r="NIH5" s="1920"/>
      <c r="NII5" s="1920"/>
      <c r="NIJ5" s="1920"/>
      <c r="NIK5" s="1920"/>
      <c r="NIL5" s="1920"/>
      <c r="NIM5" s="1920"/>
      <c r="NIN5" s="1920"/>
      <c r="NIO5" s="1920"/>
      <c r="NIP5" s="1920"/>
      <c r="NIQ5" s="1920"/>
      <c r="NIR5" s="1920"/>
      <c r="NIS5" s="1920"/>
      <c r="NIT5" s="1920"/>
      <c r="NIU5" s="1920"/>
      <c r="NIV5" s="1920"/>
      <c r="NIW5" s="1920"/>
      <c r="NIX5" s="1920"/>
      <c r="NIY5" s="1920"/>
      <c r="NIZ5" s="1920"/>
      <c r="NJA5" s="1920"/>
      <c r="NJB5" s="1920"/>
      <c r="NJC5" s="1920"/>
      <c r="NJD5" s="1920"/>
      <c r="NJE5" s="1920"/>
      <c r="NJF5" s="1920"/>
      <c r="NJG5" s="1920"/>
      <c r="NJH5" s="1920"/>
      <c r="NJI5" s="1920"/>
      <c r="NJJ5" s="1920"/>
      <c r="NJK5" s="1920"/>
      <c r="NJL5" s="1920"/>
      <c r="NJM5" s="1920"/>
      <c r="NJN5" s="1920"/>
      <c r="NJO5" s="1920"/>
      <c r="NJP5" s="1920"/>
      <c r="NJQ5" s="1920"/>
      <c r="NJR5" s="1920"/>
      <c r="NJS5" s="1920"/>
      <c r="NJT5" s="1920"/>
      <c r="NJU5" s="1920"/>
      <c r="NJV5" s="1920"/>
      <c r="NJW5" s="1920"/>
      <c r="NJX5" s="1920"/>
      <c r="NJY5" s="1920"/>
      <c r="NJZ5" s="1920"/>
      <c r="NKA5" s="1920"/>
      <c r="NKB5" s="1920"/>
      <c r="NKC5" s="1920"/>
      <c r="NKD5" s="1920"/>
      <c r="NKE5" s="1920"/>
      <c r="NKF5" s="1920"/>
      <c r="NKG5" s="1920"/>
      <c r="NKH5" s="1920"/>
      <c r="NKI5" s="1920"/>
      <c r="NKJ5" s="1920"/>
      <c r="NKK5" s="1920"/>
      <c r="NKL5" s="1920"/>
      <c r="NKM5" s="1920"/>
      <c r="NKN5" s="1920"/>
      <c r="NKO5" s="1920"/>
      <c r="NKP5" s="1920"/>
      <c r="NKQ5" s="1920"/>
      <c r="NKR5" s="1920"/>
      <c r="NKS5" s="1920"/>
      <c r="NKT5" s="1920"/>
      <c r="NKU5" s="1920"/>
      <c r="NKV5" s="1920"/>
      <c r="NKW5" s="1920"/>
      <c r="NKX5" s="1920"/>
      <c r="NKY5" s="1920"/>
      <c r="NKZ5" s="1920"/>
      <c r="NLA5" s="1920"/>
      <c r="NLB5" s="1920"/>
      <c r="NLC5" s="1920"/>
      <c r="NLD5" s="1920"/>
      <c r="NLE5" s="1920"/>
      <c r="NLF5" s="1920"/>
      <c r="NLG5" s="1920"/>
      <c r="NLH5" s="1920"/>
      <c r="NLI5" s="1920"/>
      <c r="NLJ5" s="1920"/>
      <c r="NLK5" s="1920"/>
      <c r="NLL5" s="1920"/>
      <c r="NLM5" s="1920"/>
      <c r="NLN5" s="1920"/>
      <c r="NLO5" s="1920"/>
      <c r="NLP5" s="1920"/>
      <c r="NLQ5" s="1920"/>
      <c r="NLR5" s="1920"/>
      <c r="NLS5" s="1920"/>
      <c r="NLT5" s="1920"/>
      <c r="NLU5" s="1920"/>
      <c r="NLV5" s="1920"/>
      <c r="NLW5" s="1920"/>
      <c r="NLX5" s="1920"/>
      <c r="NLY5" s="1920"/>
      <c r="NLZ5" s="1920"/>
      <c r="NMA5" s="1920"/>
      <c r="NMB5" s="1920"/>
      <c r="NMC5" s="1920"/>
      <c r="NMD5" s="1920"/>
      <c r="NME5" s="1920"/>
      <c r="NMF5" s="1920"/>
      <c r="NMG5" s="1920"/>
      <c r="NMH5" s="1920"/>
      <c r="NMI5" s="1920"/>
      <c r="NMJ5" s="1920"/>
      <c r="NMK5" s="1920"/>
      <c r="NML5" s="1920"/>
      <c r="NMM5" s="1920"/>
      <c r="NMN5" s="1920"/>
      <c r="NMO5" s="1920"/>
      <c r="NMP5" s="1920"/>
      <c r="NMQ5" s="1920"/>
      <c r="NMR5" s="1920"/>
      <c r="NMS5" s="1920"/>
      <c r="NMT5" s="1920"/>
      <c r="NMU5" s="1920"/>
      <c r="NMV5" s="1920"/>
      <c r="NMW5" s="1920"/>
      <c r="NMX5" s="1920"/>
      <c r="NMY5" s="1920"/>
      <c r="NMZ5" s="1920"/>
      <c r="NNA5" s="1920"/>
      <c r="NNB5" s="1920"/>
      <c r="NNC5" s="1920"/>
      <c r="NND5" s="1920"/>
      <c r="NNE5" s="1920"/>
      <c r="NNF5" s="1920"/>
      <c r="NNG5" s="1920"/>
      <c r="NNH5" s="1920"/>
      <c r="NNI5" s="1920"/>
      <c r="NNJ5" s="1920"/>
      <c r="NNK5" s="1920"/>
      <c r="NNL5" s="1920"/>
      <c r="NNM5" s="1920"/>
      <c r="NNN5" s="1920"/>
      <c r="NNO5" s="1920"/>
      <c r="NNP5" s="1920"/>
      <c r="NNQ5" s="1920"/>
      <c r="NNR5" s="1920"/>
      <c r="NNS5" s="1920"/>
      <c r="NNT5" s="1920"/>
      <c r="NNU5" s="1920"/>
      <c r="NNV5" s="1920"/>
      <c r="NNW5" s="1920"/>
      <c r="NNX5" s="1920"/>
      <c r="NNY5" s="1920"/>
      <c r="NNZ5" s="1920"/>
      <c r="NOA5" s="1920"/>
      <c r="NOB5" s="1920"/>
      <c r="NOC5" s="1920"/>
      <c r="NOD5" s="1920"/>
      <c r="NOE5" s="1920"/>
      <c r="NOF5" s="1920"/>
      <c r="NOG5" s="1920"/>
      <c r="NOH5" s="1920"/>
      <c r="NOI5" s="1920"/>
      <c r="NOJ5" s="1920"/>
      <c r="NOK5" s="1920"/>
      <c r="NOL5" s="1920"/>
      <c r="NOM5" s="1920"/>
      <c r="NON5" s="1920"/>
      <c r="NOO5" s="1920"/>
      <c r="NOP5" s="1920"/>
      <c r="NOQ5" s="1920"/>
      <c r="NOR5" s="1920"/>
      <c r="NOS5" s="1920"/>
      <c r="NOT5" s="1920"/>
      <c r="NOU5" s="1920"/>
      <c r="NOV5" s="1920"/>
      <c r="NOW5" s="1920"/>
      <c r="NOX5" s="1920"/>
      <c r="NOY5" s="1920"/>
      <c r="NOZ5" s="1920"/>
      <c r="NPA5" s="1920"/>
      <c r="NPB5" s="1920"/>
      <c r="NPC5" s="1920"/>
      <c r="NPD5" s="1920"/>
      <c r="NPE5" s="1920"/>
      <c r="NPF5" s="1920"/>
      <c r="NPG5" s="1920"/>
      <c r="NPH5" s="1920"/>
      <c r="NPI5" s="1920"/>
      <c r="NPJ5" s="1920"/>
      <c r="NPK5" s="1920"/>
      <c r="NPL5" s="1920"/>
      <c r="NPM5" s="1920"/>
      <c r="NPN5" s="1920"/>
      <c r="NPO5" s="1920"/>
      <c r="NPP5" s="1920"/>
      <c r="NPQ5" s="1920"/>
      <c r="NPR5" s="1920"/>
      <c r="NPS5" s="1920"/>
      <c r="NPT5" s="1920"/>
      <c r="NPU5" s="1920"/>
      <c r="NPV5" s="1920"/>
      <c r="NPW5" s="1920"/>
      <c r="NPX5" s="1920"/>
      <c r="NPY5" s="1920"/>
      <c r="NPZ5" s="1920"/>
      <c r="NQA5" s="1920"/>
      <c r="NQB5" s="1920"/>
      <c r="NQC5" s="1920"/>
      <c r="NQD5" s="1920"/>
      <c r="NQE5" s="1920"/>
      <c r="NQF5" s="1920"/>
      <c r="NQG5" s="1920"/>
      <c r="NQH5" s="1920"/>
      <c r="NQI5" s="1920"/>
      <c r="NQJ5" s="1920"/>
      <c r="NQK5" s="1920"/>
      <c r="NQL5" s="1920"/>
      <c r="NQM5" s="1920"/>
      <c r="NQN5" s="1920"/>
      <c r="NQO5" s="1920"/>
      <c r="NQP5" s="1920"/>
      <c r="NQQ5" s="1920"/>
      <c r="NQR5" s="1920"/>
      <c r="NQS5" s="1920"/>
      <c r="NQT5" s="1920"/>
      <c r="NQU5" s="1920"/>
      <c r="NQV5" s="1920"/>
      <c r="NQW5" s="1920"/>
      <c r="NQX5" s="1920"/>
      <c r="NQY5" s="1920"/>
      <c r="NQZ5" s="1920"/>
      <c r="NRA5" s="1920"/>
      <c r="NRB5" s="1920"/>
      <c r="NRC5" s="1920"/>
      <c r="NRD5" s="1920"/>
      <c r="NRE5" s="1920"/>
      <c r="NRF5" s="1920"/>
      <c r="NRG5" s="1920"/>
      <c r="NRH5" s="1920"/>
      <c r="NRI5" s="1920"/>
      <c r="NRJ5" s="1920"/>
      <c r="NRK5" s="1920"/>
      <c r="NRL5" s="1920"/>
      <c r="NRM5" s="1920"/>
      <c r="NRN5" s="1920"/>
      <c r="NRO5" s="1920"/>
      <c r="NRP5" s="1920"/>
      <c r="NRQ5" s="1920"/>
      <c r="NRR5" s="1920"/>
      <c r="NRS5" s="1920"/>
      <c r="NRT5" s="1920"/>
      <c r="NRU5" s="1920"/>
      <c r="NRV5" s="1920"/>
      <c r="NRW5" s="1920"/>
      <c r="NRX5" s="1920"/>
      <c r="NRY5" s="1920"/>
      <c r="NRZ5" s="1920"/>
      <c r="NSA5" s="1920"/>
      <c r="NSB5" s="1920"/>
      <c r="NSC5" s="1920"/>
      <c r="NSD5" s="1920"/>
      <c r="NSE5" s="1920"/>
      <c r="NSF5" s="1920"/>
      <c r="NSG5" s="1920"/>
      <c r="NSH5" s="1920"/>
      <c r="NSI5" s="1920"/>
      <c r="NSJ5" s="1920"/>
      <c r="NSK5" s="1920"/>
      <c r="NSL5" s="1920"/>
      <c r="NSM5" s="1920"/>
      <c r="NSN5" s="1920"/>
      <c r="NSO5" s="1920"/>
      <c r="NSP5" s="1920"/>
      <c r="NSQ5" s="1920"/>
      <c r="NSR5" s="1920"/>
      <c r="NSS5" s="1920"/>
      <c r="NST5" s="1920"/>
      <c r="NSU5" s="1920"/>
      <c r="NSV5" s="1920"/>
      <c r="NSW5" s="1920"/>
      <c r="NSX5" s="1920"/>
      <c r="NSY5" s="1920"/>
      <c r="NSZ5" s="1920"/>
      <c r="NTA5" s="1920"/>
      <c r="NTB5" s="1920"/>
      <c r="NTC5" s="1920"/>
      <c r="NTD5" s="1920"/>
      <c r="NTE5" s="1920"/>
      <c r="NTF5" s="1920"/>
      <c r="NTG5" s="1920"/>
      <c r="NTH5" s="1920"/>
      <c r="NTI5" s="1920"/>
      <c r="NTJ5" s="1920"/>
      <c r="NTK5" s="1920"/>
      <c r="NTL5" s="1920"/>
      <c r="NTM5" s="1920"/>
      <c r="NTN5" s="1920"/>
      <c r="NTO5" s="1920"/>
      <c r="NTP5" s="1920"/>
      <c r="NTQ5" s="1920"/>
      <c r="NTR5" s="1920"/>
      <c r="NTS5" s="1920"/>
      <c r="NTT5" s="1920"/>
      <c r="NTU5" s="1920"/>
      <c r="NTV5" s="1920"/>
      <c r="NTW5" s="1920"/>
      <c r="NTX5" s="1920"/>
      <c r="NTY5" s="1920"/>
      <c r="NTZ5" s="1920"/>
      <c r="NUA5" s="1920"/>
      <c r="NUB5" s="1920"/>
      <c r="NUC5" s="1920"/>
      <c r="NUD5" s="1920"/>
      <c r="NUE5" s="1920"/>
      <c r="NUF5" s="1920"/>
      <c r="NUG5" s="1920"/>
      <c r="NUH5" s="1920"/>
      <c r="NUI5" s="1920"/>
      <c r="NUJ5" s="1920"/>
      <c r="NUK5" s="1920"/>
      <c r="NUL5" s="1920"/>
      <c r="NUM5" s="1920"/>
      <c r="NUN5" s="1920"/>
      <c r="NUO5" s="1920"/>
      <c r="NUP5" s="1920"/>
      <c r="NUQ5" s="1920"/>
      <c r="NUR5" s="1920"/>
      <c r="NUS5" s="1920"/>
      <c r="NUT5" s="1920"/>
      <c r="NUU5" s="1920"/>
      <c r="NUV5" s="1920"/>
      <c r="NUW5" s="1920"/>
      <c r="NUX5" s="1920"/>
      <c r="NUY5" s="1920"/>
      <c r="NUZ5" s="1920"/>
      <c r="NVA5" s="1920"/>
      <c r="NVB5" s="1920"/>
      <c r="NVC5" s="1920"/>
      <c r="NVD5" s="1920"/>
      <c r="NVE5" s="1920"/>
      <c r="NVF5" s="1920"/>
      <c r="NVG5" s="1920"/>
      <c r="NVH5" s="1920"/>
      <c r="NVI5" s="1920"/>
      <c r="NVJ5" s="1920"/>
      <c r="NVK5" s="1920"/>
      <c r="NVL5" s="1920"/>
      <c r="NVM5" s="1920"/>
      <c r="NVN5" s="1920"/>
      <c r="NVO5" s="1920"/>
      <c r="NVP5" s="1920"/>
      <c r="NVQ5" s="1920"/>
      <c r="NVR5" s="1920"/>
      <c r="NVS5" s="1920"/>
      <c r="NVT5" s="1920"/>
      <c r="NVU5" s="1920"/>
      <c r="NVV5" s="1920"/>
      <c r="NVW5" s="1920"/>
      <c r="NVX5" s="1920"/>
      <c r="NVY5" s="1920"/>
      <c r="NVZ5" s="1920"/>
      <c r="NWA5" s="1920"/>
      <c r="NWB5" s="1920"/>
      <c r="NWC5" s="1920"/>
      <c r="NWD5" s="1920"/>
      <c r="NWE5" s="1920"/>
      <c r="NWF5" s="1920"/>
      <c r="NWG5" s="1920"/>
      <c r="NWH5" s="1920"/>
      <c r="NWI5" s="1920"/>
      <c r="NWJ5" s="1920"/>
      <c r="NWK5" s="1920"/>
      <c r="NWL5" s="1920"/>
      <c r="NWM5" s="1920"/>
      <c r="NWN5" s="1920"/>
      <c r="NWO5" s="1920"/>
      <c r="NWP5" s="1920"/>
      <c r="NWQ5" s="1920"/>
      <c r="NWR5" s="1920"/>
      <c r="NWS5" s="1920"/>
      <c r="NWT5" s="1920"/>
      <c r="NWU5" s="1920"/>
      <c r="NWV5" s="1920"/>
      <c r="NWW5" s="1920"/>
      <c r="NWX5" s="1920"/>
      <c r="NWY5" s="1920"/>
      <c r="NWZ5" s="1920"/>
      <c r="NXA5" s="1920"/>
      <c r="NXB5" s="1920"/>
      <c r="NXC5" s="1920"/>
      <c r="NXD5" s="1920"/>
      <c r="NXE5" s="1920"/>
      <c r="NXF5" s="1920"/>
      <c r="NXG5" s="1920"/>
      <c r="NXH5" s="1920"/>
      <c r="NXI5" s="1920"/>
      <c r="NXJ5" s="1920"/>
      <c r="NXK5" s="1920"/>
      <c r="NXL5" s="1920"/>
      <c r="NXM5" s="1920"/>
      <c r="NXN5" s="1920"/>
      <c r="NXO5" s="1920"/>
      <c r="NXP5" s="1920"/>
      <c r="NXQ5" s="1920"/>
      <c r="NXR5" s="1920"/>
      <c r="NXS5" s="1920"/>
      <c r="NXT5" s="1920"/>
      <c r="NXU5" s="1920"/>
      <c r="NXV5" s="1920"/>
      <c r="NXW5" s="1920"/>
      <c r="NXX5" s="1920"/>
      <c r="NXY5" s="1920"/>
      <c r="NXZ5" s="1920"/>
      <c r="NYA5" s="1920"/>
      <c r="NYB5" s="1920"/>
      <c r="NYC5" s="1920"/>
      <c r="NYD5" s="1920"/>
      <c r="NYE5" s="1920"/>
      <c r="NYF5" s="1920"/>
      <c r="NYG5" s="1920"/>
      <c r="NYH5" s="1920"/>
      <c r="NYI5" s="1920"/>
      <c r="NYJ5" s="1920"/>
      <c r="NYK5" s="1920"/>
      <c r="NYL5" s="1920"/>
      <c r="NYM5" s="1920"/>
      <c r="NYN5" s="1920"/>
      <c r="NYO5" s="1920"/>
      <c r="NYP5" s="1920"/>
      <c r="NYQ5" s="1920"/>
      <c r="NYR5" s="1920"/>
      <c r="NYS5" s="1920"/>
      <c r="NYT5" s="1920"/>
      <c r="NYU5" s="1920"/>
      <c r="NYV5" s="1920"/>
      <c r="NYW5" s="1920"/>
      <c r="NYX5" s="1920"/>
      <c r="NYY5" s="1920"/>
      <c r="NYZ5" s="1920"/>
      <c r="NZA5" s="1920"/>
      <c r="NZB5" s="1920"/>
      <c r="NZC5" s="1920"/>
      <c r="NZD5" s="1920"/>
      <c r="NZE5" s="1920"/>
      <c r="NZF5" s="1920"/>
      <c r="NZG5" s="1920"/>
      <c r="NZH5" s="1920"/>
      <c r="NZI5" s="1920"/>
      <c r="NZJ5" s="1920"/>
      <c r="NZK5" s="1920"/>
      <c r="NZL5" s="1920"/>
      <c r="NZM5" s="1920"/>
      <c r="NZN5" s="1920"/>
      <c r="NZO5" s="1920"/>
      <c r="NZP5" s="1920"/>
      <c r="NZQ5" s="1920"/>
      <c r="NZR5" s="1920"/>
      <c r="NZS5" s="1920"/>
      <c r="NZT5" s="1920"/>
      <c r="NZU5" s="1920"/>
      <c r="NZV5" s="1920"/>
      <c r="NZW5" s="1920"/>
      <c r="NZX5" s="1920"/>
      <c r="NZY5" s="1920"/>
      <c r="NZZ5" s="1920"/>
      <c r="OAA5" s="1920"/>
      <c r="OAB5" s="1920"/>
      <c r="OAC5" s="1920"/>
      <c r="OAD5" s="1920"/>
      <c r="OAE5" s="1920"/>
      <c r="OAF5" s="1920"/>
      <c r="OAG5" s="1920"/>
      <c r="OAH5" s="1920"/>
      <c r="OAI5" s="1920"/>
      <c r="OAJ5" s="1920"/>
      <c r="OAK5" s="1920"/>
      <c r="OAL5" s="1920"/>
      <c r="OAM5" s="1920"/>
      <c r="OAN5" s="1920"/>
      <c r="OAO5" s="1920"/>
      <c r="OAP5" s="1920"/>
      <c r="OAQ5" s="1920"/>
      <c r="OAR5" s="1920"/>
      <c r="OAS5" s="1920"/>
      <c r="OAT5" s="1920"/>
      <c r="OAU5" s="1920"/>
      <c r="OAV5" s="1920"/>
      <c r="OAW5" s="1920"/>
      <c r="OAX5" s="1920"/>
      <c r="OAY5" s="1920"/>
      <c r="OAZ5" s="1920"/>
      <c r="OBA5" s="1920"/>
      <c r="OBB5" s="1920"/>
      <c r="OBC5" s="1920"/>
      <c r="OBD5" s="1920"/>
      <c r="OBE5" s="1920"/>
      <c r="OBF5" s="1920"/>
      <c r="OBG5" s="1920"/>
      <c r="OBH5" s="1920"/>
      <c r="OBI5" s="1920"/>
      <c r="OBJ5" s="1920"/>
      <c r="OBK5" s="1920"/>
      <c r="OBL5" s="1920"/>
      <c r="OBM5" s="1920"/>
      <c r="OBN5" s="1920"/>
      <c r="OBO5" s="1920"/>
      <c r="OBP5" s="1920"/>
      <c r="OBQ5" s="1920"/>
      <c r="OBR5" s="1920"/>
      <c r="OBS5" s="1920"/>
      <c r="OBT5" s="1920"/>
      <c r="OBU5" s="1920"/>
      <c r="OBV5" s="1920"/>
      <c r="OBW5" s="1920"/>
      <c r="OBX5" s="1920"/>
      <c r="OBY5" s="1920"/>
      <c r="OBZ5" s="1920"/>
      <c r="OCA5" s="1920"/>
      <c r="OCB5" s="1920"/>
      <c r="OCC5" s="1920"/>
      <c r="OCD5" s="1920"/>
      <c r="OCE5" s="1920"/>
      <c r="OCF5" s="1920"/>
      <c r="OCG5" s="1920"/>
      <c r="OCH5" s="1920"/>
      <c r="OCI5" s="1920"/>
      <c r="OCJ5" s="1920"/>
      <c r="OCK5" s="1920"/>
      <c r="OCL5" s="1920"/>
      <c r="OCM5" s="1920"/>
      <c r="OCN5" s="1920"/>
      <c r="OCO5" s="1920"/>
      <c r="OCP5" s="1920"/>
      <c r="OCQ5" s="1920"/>
      <c r="OCR5" s="1920"/>
      <c r="OCS5" s="1920"/>
      <c r="OCT5" s="1920"/>
      <c r="OCU5" s="1920"/>
      <c r="OCV5" s="1920"/>
      <c r="OCW5" s="1920"/>
      <c r="OCX5" s="1920"/>
      <c r="OCY5" s="1920"/>
      <c r="OCZ5" s="1920"/>
      <c r="ODA5" s="1920"/>
      <c r="ODB5" s="1920"/>
      <c r="ODC5" s="1920"/>
      <c r="ODD5" s="1920"/>
      <c r="ODE5" s="1920"/>
      <c r="ODF5" s="1920"/>
      <c r="ODG5" s="1920"/>
      <c r="ODH5" s="1920"/>
      <c r="ODI5" s="1920"/>
      <c r="ODJ5" s="1920"/>
      <c r="ODK5" s="1920"/>
      <c r="ODL5" s="1920"/>
      <c r="ODM5" s="1920"/>
      <c r="ODN5" s="1920"/>
      <c r="ODO5" s="1920"/>
      <c r="ODP5" s="1920"/>
      <c r="ODQ5" s="1920"/>
      <c r="ODR5" s="1920"/>
      <c r="ODS5" s="1920"/>
      <c r="ODT5" s="1920"/>
      <c r="ODU5" s="1920"/>
      <c r="ODV5" s="1920"/>
      <c r="ODW5" s="1920"/>
      <c r="ODX5" s="1920"/>
      <c r="ODY5" s="1920"/>
      <c r="ODZ5" s="1920"/>
      <c r="OEA5" s="1920"/>
      <c r="OEB5" s="1920"/>
      <c r="OEC5" s="1920"/>
      <c r="OED5" s="1920"/>
      <c r="OEE5" s="1920"/>
      <c r="OEF5" s="1920"/>
      <c r="OEG5" s="1920"/>
      <c r="OEH5" s="1920"/>
      <c r="OEI5" s="1920"/>
      <c r="OEJ5" s="1920"/>
      <c r="OEK5" s="1920"/>
      <c r="OEL5" s="1920"/>
      <c r="OEM5" s="1920"/>
      <c r="OEN5" s="1920"/>
      <c r="OEO5" s="1920"/>
      <c r="OEP5" s="1920"/>
      <c r="OEQ5" s="1920"/>
      <c r="OER5" s="1920"/>
      <c r="OES5" s="1920"/>
      <c r="OET5" s="1920"/>
      <c r="OEU5" s="1920"/>
      <c r="OEV5" s="1920"/>
      <c r="OEW5" s="1920"/>
      <c r="OEX5" s="1920"/>
      <c r="OEY5" s="1920"/>
      <c r="OEZ5" s="1920"/>
      <c r="OFA5" s="1920"/>
      <c r="OFB5" s="1920"/>
      <c r="OFC5" s="1920"/>
      <c r="OFD5" s="1920"/>
      <c r="OFE5" s="1920"/>
      <c r="OFF5" s="1920"/>
      <c r="OFG5" s="1920"/>
      <c r="OFH5" s="1920"/>
      <c r="OFI5" s="1920"/>
      <c r="OFJ5" s="1920"/>
      <c r="OFK5" s="1920"/>
      <c r="OFL5" s="1920"/>
      <c r="OFM5" s="1920"/>
      <c r="OFN5" s="1920"/>
      <c r="OFO5" s="1920"/>
      <c r="OFP5" s="1920"/>
      <c r="OFQ5" s="1920"/>
      <c r="OFR5" s="1920"/>
      <c r="OFS5" s="1920"/>
      <c r="OFT5" s="1920"/>
      <c r="OFU5" s="1920"/>
      <c r="OFV5" s="1920"/>
      <c r="OFW5" s="1920"/>
      <c r="OFX5" s="1920"/>
      <c r="OFY5" s="1920"/>
      <c r="OFZ5" s="1920"/>
      <c r="OGA5" s="1920"/>
      <c r="OGB5" s="1920"/>
      <c r="OGC5" s="1920"/>
      <c r="OGD5" s="1920"/>
      <c r="OGE5" s="1920"/>
      <c r="OGF5" s="1920"/>
      <c r="OGG5" s="1920"/>
      <c r="OGH5" s="1920"/>
      <c r="OGI5" s="1920"/>
      <c r="OGJ5" s="1920"/>
      <c r="OGK5" s="1920"/>
      <c r="OGL5" s="1920"/>
      <c r="OGM5" s="1920"/>
      <c r="OGN5" s="1920"/>
      <c r="OGO5" s="1920"/>
      <c r="OGP5" s="1920"/>
      <c r="OGQ5" s="1920"/>
      <c r="OGR5" s="1920"/>
      <c r="OGS5" s="1920"/>
      <c r="OGT5" s="1920"/>
      <c r="OGU5" s="1920"/>
      <c r="OGV5" s="1920"/>
      <c r="OGW5" s="1920"/>
      <c r="OGX5" s="1920"/>
      <c r="OGY5" s="1920"/>
      <c r="OGZ5" s="1920"/>
      <c r="OHA5" s="1920"/>
      <c r="OHB5" s="1920"/>
      <c r="OHC5" s="1920"/>
      <c r="OHD5" s="1920"/>
      <c r="OHE5" s="1920"/>
      <c r="OHF5" s="1920"/>
      <c r="OHG5" s="1920"/>
      <c r="OHH5" s="1920"/>
      <c r="OHI5" s="1920"/>
      <c r="OHJ5" s="1920"/>
      <c r="OHK5" s="1920"/>
      <c r="OHL5" s="1920"/>
      <c r="OHM5" s="1920"/>
      <c r="OHN5" s="1920"/>
      <c r="OHO5" s="1920"/>
      <c r="OHP5" s="1920"/>
      <c r="OHQ5" s="1920"/>
      <c r="OHR5" s="1920"/>
      <c r="OHS5" s="1920"/>
      <c r="OHT5" s="1920"/>
      <c r="OHU5" s="1920"/>
      <c r="OHV5" s="1920"/>
      <c r="OHW5" s="1920"/>
      <c r="OHX5" s="1920"/>
      <c r="OHY5" s="1920"/>
      <c r="OHZ5" s="1920"/>
      <c r="OIA5" s="1920"/>
      <c r="OIB5" s="1920"/>
      <c r="OIC5" s="1920"/>
      <c r="OID5" s="1920"/>
      <c r="OIE5" s="1920"/>
      <c r="OIF5" s="1920"/>
      <c r="OIG5" s="1920"/>
      <c r="OIH5" s="1920"/>
      <c r="OII5" s="1920"/>
      <c r="OIJ5" s="1920"/>
      <c r="OIK5" s="1920"/>
      <c r="OIL5" s="1920"/>
      <c r="OIM5" s="1920"/>
      <c r="OIN5" s="1920"/>
      <c r="OIO5" s="1920"/>
      <c r="OIP5" s="1920"/>
      <c r="OIQ5" s="1920"/>
      <c r="OIR5" s="1920"/>
      <c r="OIS5" s="1920"/>
      <c r="OIT5" s="1920"/>
      <c r="OIU5" s="1920"/>
      <c r="OIV5" s="1920"/>
      <c r="OIW5" s="1920"/>
      <c r="OIX5" s="1920"/>
      <c r="OIY5" s="1920"/>
      <c r="OIZ5" s="1920"/>
      <c r="OJA5" s="1920"/>
      <c r="OJB5" s="1920"/>
      <c r="OJC5" s="1920"/>
      <c r="OJD5" s="1920"/>
      <c r="OJE5" s="1920"/>
      <c r="OJF5" s="1920"/>
      <c r="OJG5" s="1920"/>
      <c r="OJH5" s="1920"/>
      <c r="OJI5" s="1920"/>
      <c r="OJJ5" s="1920"/>
      <c r="OJK5" s="1920"/>
      <c r="OJL5" s="1920"/>
      <c r="OJM5" s="1920"/>
      <c r="OJN5" s="1920"/>
      <c r="OJO5" s="1920"/>
      <c r="OJP5" s="1920"/>
      <c r="OJQ5" s="1920"/>
      <c r="OJR5" s="1920"/>
      <c r="OJS5" s="1920"/>
      <c r="OJT5" s="1920"/>
      <c r="OJU5" s="1920"/>
      <c r="OJV5" s="1920"/>
      <c r="OJW5" s="1920"/>
      <c r="OJX5" s="1920"/>
      <c r="OJY5" s="1920"/>
      <c r="OJZ5" s="1920"/>
      <c r="OKA5" s="1920"/>
      <c r="OKB5" s="1920"/>
      <c r="OKC5" s="1920"/>
      <c r="OKD5" s="1920"/>
      <c r="OKE5" s="1920"/>
      <c r="OKF5" s="1920"/>
      <c r="OKG5" s="1920"/>
      <c r="OKH5" s="1920"/>
      <c r="OKI5" s="1920"/>
      <c r="OKJ5" s="1920"/>
      <c r="OKK5" s="1920"/>
      <c r="OKL5" s="1920"/>
      <c r="OKM5" s="1920"/>
      <c r="OKN5" s="1920"/>
      <c r="OKO5" s="1920"/>
      <c r="OKP5" s="1920"/>
      <c r="OKQ5" s="1920"/>
      <c r="OKR5" s="1920"/>
      <c r="OKS5" s="1920"/>
      <c r="OKT5" s="1920"/>
      <c r="OKU5" s="1920"/>
      <c r="OKV5" s="1920"/>
      <c r="OKW5" s="1920"/>
      <c r="OKX5" s="1920"/>
      <c r="OKY5" s="1920"/>
      <c r="OKZ5" s="1920"/>
      <c r="OLA5" s="1920"/>
      <c r="OLB5" s="1920"/>
      <c r="OLC5" s="1920"/>
      <c r="OLD5" s="1920"/>
      <c r="OLE5" s="1920"/>
      <c r="OLF5" s="1920"/>
      <c r="OLG5" s="1920"/>
      <c r="OLH5" s="1920"/>
      <c r="OLI5" s="1920"/>
      <c r="OLJ5" s="1920"/>
      <c r="OLK5" s="1920"/>
      <c r="OLL5" s="1920"/>
      <c r="OLM5" s="1920"/>
      <c r="OLN5" s="1920"/>
      <c r="OLO5" s="1920"/>
      <c r="OLP5" s="1920"/>
      <c r="OLQ5" s="1920"/>
      <c r="OLR5" s="1920"/>
      <c r="OLS5" s="1920"/>
      <c r="OLT5" s="1920"/>
      <c r="OLU5" s="1920"/>
      <c r="OLV5" s="1920"/>
      <c r="OLW5" s="1920"/>
      <c r="OLX5" s="1920"/>
      <c r="OLY5" s="1920"/>
      <c r="OLZ5" s="1920"/>
      <c r="OMA5" s="1920"/>
      <c r="OMB5" s="1920"/>
      <c r="OMC5" s="1920"/>
      <c r="OMD5" s="1920"/>
      <c r="OME5" s="1920"/>
      <c r="OMF5" s="1920"/>
      <c r="OMG5" s="1920"/>
      <c r="OMH5" s="1920"/>
      <c r="OMI5" s="1920"/>
      <c r="OMJ5" s="1920"/>
      <c r="OMK5" s="1920"/>
      <c r="OML5" s="1920"/>
      <c r="OMM5" s="1920"/>
      <c r="OMN5" s="1920"/>
      <c r="OMO5" s="1920"/>
      <c r="OMP5" s="1920"/>
      <c r="OMQ5" s="1920"/>
      <c r="OMR5" s="1920"/>
      <c r="OMS5" s="1920"/>
      <c r="OMT5" s="1920"/>
      <c r="OMU5" s="1920"/>
      <c r="OMV5" s="1920"/>
      <c r="OMW5" s="1920"/>
      <c r="OMX5" s="1920"/>
      <c r="OMY5" s="1920"/>
      <c r="OMZ5" s="1920"/>
      <c r="ONA5" s="1920"/>
      <c r="ONB5" s="1920"/>
      <c r="ONC5" s="1920"/>
      <c r="OND5" s="1920"/>
      <c r="ONE5" s="1920"/>
      <c r="ONF5" s="1920"/>
      <c r="ONG5" s="1920"/>
      <c r="ONH5" s="1920"/>
      <c r="ONI5" s="1920"/>
      <c r="ONJ5" s="1920"/>
      <c r="ONK5" s="1920"/>
      <c r="ONL5" s="1920"/>
      <c r="ONM5" s="1920"/>
      <c r="ONN5" s="1920"/>
      <c r="ONO5" s="1920"/>
      <c r="ONP5" s="1920"/>
      <c r="ONQ5" s="1920"/>
      <c r="ONR5" s="1920"/>
      <c r="ONS5" s="1920"/>
      <c r="ONT5" s="1920"/>
      <c r="ONU5" s="1920"/>
      <c r="ONV5" s="1920"/>
      <c r="ONW5" s="1920"/>
      <c r="ONX5" s="1920"/>
      <c r="ONY5" s="1920"/>
      <c r="ONZ5" s="1920"/>
      <c r="OOA5" s="1920"/>
      <c r="OOB5" s="1920"/>
      <c r="OOC5" s="1920"/>
      <c r="OOD5" s="1920"/>
      <c r="OOE5" s="1920"/>
      <c r="OOF5" s="1920"/>
      <c r="OOG5" s="1920"/>
      <c r="OOH5" s="1920"/>
      <c r="OOI5" s="1920"/>
      <c r="OOJ5" s="1920"/>
      <c r="OOK5" s="1920"/>
      <c r="OOL5" s="1920"/>
      <c r="OOM5" s="1920"/>
      <c r="OON5" s="1920"/>
      <c r="OOO5" s="1920"/>
      <c r="OOP5" s="1920"/>
      <c r="OOQ5" s="1920"/>
      <c r="OOR5" s="1920"/>
      <c r="OOS5" s="1920"/>
      <c r="OOT5" s="1920"/>
      <c r="OOU5" s="1920"/>
      <c r="OOV5" s="1920"/>
      <c r="OOW5" s="1920"/>
      <c r="OOX5" s="1920"/>
      <c r="OOY5" s="1920"/>
      <c r="OOZ5" s="1920"/>
      <c r="OPA5" s="1920"/>
      <c r="OPB5" s="1920"/>
      <c r="OPC5" s="1920"/>
      <c r="OPD5" s="1920"/>
      <c r="OPE5" s="1920"/>
      <c r="OPF5" s="1920"/>
      <c r="OPG5" s="1920"/>
      <c r="OPH5" s="1920"/>
      <c r="OPI5" s="1920"/>
      <c r="OPJ5" s="1920"/>
      <c r="OPK5" s="1920"/>
      <c r="OPL5" s="1920"/>
      <c r="OPM5" s="1920"/>
      <c r="OPN5" s="1920"/>
      <c r="OPO5" s="1920"/>
      <c r="OPP5" s="1920"/>
      <c r="OPQ5" s="1920"/>
      <c r="OPR5" s="1920"/>
      <c r="OPS5" s="1920"/>
      <c r="OPT5" s="1920"/>
      <c r="OPU5" s="1920"/>
      <c r="OPV5" s="1920"/>
      <c r="OPW5" s="1920"/>
      <c r="OPX5" s="1920"/>
      <c r="OPY5" s="1920"/>
      <c r="OPZ5" s="1920"/>
      <c r="OQA5" s="1920"/>
      <c r="OQB5" s="1920"/>
      <c r="OQC5" s="1920"/>
      <c r="OQD5" s="1920"/>
      <c r="OQE5" s="1920"/>
      <c r="OQF5" s="1920"/>
      <c r="OQG5" s="1920"/>
      <c r="OQH5" s="1920"/>
      <c r="OQI5" s="1920"/>
      <c r="OQJ5" s="1920"/>
      <c r="OQK5" s="1920"/>
      <c r="OQL5" s="1920"/>
      <c r="OQM5" s="1920"/>
      <c r="OQN5" s="1920"/>
      <c r="OQO5" s="1920"/>
      <c r="OQP5" s="1920"/>
      <c r="OQQ5" s="1920"/>
      <c r="OQR5" s="1920"/>
      <c r="OQS5" s="1920"/>
      <c r="OQT5" s="1920"/>
      <c r="OQU5" s="1920"/>
      <c r="OQV5" s="1920"/>
      <c r="OQW5" s="1920"/>
      <c r="OQX5" s="1920"/>
      <c r="OQY5" s="1920"/>
      <c r="OQZ5" s="1920"/>
      <c r="ORA5" s="1920"/>
      <c r="ORB5" s="1920"/>
      <c r="ORC5" s="1920"/>
      <c r="ORD5" s="1920"/>
      <c r="ORE5" s="1920"/>
      <c r="ORF5" s="1920"/>
      <c r="ORG5" s="1920"/>
      <c r="ORH5" s="1920"/>
      <c r="ORI5" s="1920"/>
      <c r="ORJ5" s="1920"/>
      <c r="ORK5" s="1920"/>
      <c r="ORL5" s="1920"/>
      <c r="ORM5" s="1920"/>
      <c r="ORN5" s="1920"/>
      <c r="ORO5" s="1920"/>
      <c r="ORP5" s="1920"/>
      <c r="ORQ5" s="1920"/>
      <c r="ORR5" s="1920"/>
      <c r="ORS5" s="1920"/>
      <c r="ORT5" s="1920"/>
      <c r="ORU5" s="1920"/>
      <c r="ORV5" s="1920"/>
      <c r="ORW5" s="1920"/>
      <c r="ORX5" s="1920"/>
      <c r="ORY5" s="1920"/>
      <c r="ORZ5" s="1920"/>
      <c r="OSA5" s="1920"/>
      <c r="OSB5" s="1920"/>
      <c r="OSC5" s="1920"/>
      <c r="OSD5" s="1920"/>
      <c r="OSE5" s="1920"/>
      <c r="OSF5" s="1920"/>
      <c r="OSG5" s="1920"/>
      <c r="OSH5" s="1920"/>
      <c r="OSI5" s="1920"/>
      <c r="OSJ5" s="1920"/>
      <c r="OSK5" s="1920"/>
      <c r="OSL5" s="1920"/>
      <c r="OSM5" s="1920"/>
      <c r="OSN5" s="1920"/>
      <c r="OSO5" s="1920"/>
      <c r="OSP5" s="1920"/>
      <c r="OSQ5" s="1920"/>
      <c r="OSR5" s="1920"/>
      <c r="OSS5" s="1920"/>
      <c r="OST5" s="1920"/>
      <c r="OSU5" s="1920"/>
      <c r="OSV5" s="1920"/>
      <c r="OSW5" s="1920"/>
      <c r="OSX5" s="1920"/>
      <c r="OSY5" s="1920"/>
      <c r="OSZ5" s="1920"/>
      <c r="OTA5" s="1920"/>
      <c r="OTB5" s="1920"/>
      <c r="OTC5" s="1920"/>
      <c r="OTD5" s="1920"/>
      <c r="OTE5" s="1920"/>
      <c r="OTF5" s="1920"/>
      <c r="OTG5" s="1920"/>
      <c r="OTH5" s="1920"/>
      <c r="OTI5" s="1920"/>
      <c r="OTJ5" s="1920"/>
      <c r="OTK5" s="1920"/>
      <c r="OTL5" s="1920"/>
      <c r="OTM5" s="1920"/>
      <c r="OTN5" s="1920"/>
      <c r="OTO5" s="1920"/>
      <c r="OTP5" s="1920"/>
      <c r="OTQ5" s="1920"/>
      <c r="OTR5" s="1920"/>
      <c r="OTS5" s="1920"/>
      <c r="OTT5" s="1920"/>
      <c r="OTU5" s="1920"/>
      <c r="OTV5" s="1920"/>
      <c r="OTW5" s="1920"/>
      <c r="OTX5" s="1920"/>
      <c r="OTY5" s="1920"/>
      <c r="OTZ5" s="1920"/>
      <c r="OUA5" s="1920"/>
      <c r="OUB5" s="1920"/>
      <c r="OUC5" s="1920"/>
      <c r="OUD5" s="1920"/>
      <c r="OUE5" s="1920"/>
      <c r="OUF5" s="1920"/>
      <c r="OUG5" s="1920"/>
      <c r="OUH5" s="1920"/>
      <c r="OUI5" s="1920"/>
      <c r="OUJ5" s="1920"/>
      <c r="OUK5" s="1920"/>
      <c r="OUL5" s="1920"/>
      <c r="OUM5" s="1920"/>
      <c r="OUN5" s="1920"/>
      <c r="OUO5" s="1920"/>
      <c r="OUP5" s="1920"/>
      <c r="OUQ5" s="1920"/>
      <c r="OUR5" s="1920"/>
      <c r="OUS5" s="1920"/>
      <c r="OUT5" s="1920"/>
      <c r="OUU5" s="1920"/>
      <c r="OUV5" s="1920"/>
      <c r="OUW5" s="1920"/>
      <c r="OUX5" s="1920"/>
      <c r="OUY5" s="1920"/>
      <c r="OUZ5" s="1920"/>
      <c r="OVA5" s="1920"/>
      <c r="OVB5" s="1920"/>
      <c r="OVC5" s="1920"/>
      <c r="OVD5" s="1920"/>
      <c r="OVE5" s="1920"/>
      <c r="OVF5" s="1920"/>
      <c r="OVG5" s="1920"/>
      <c r="OVH5" s="1920"/>
      <c r="OVI5" s="1920"/>
      <c r="OVJ5" s="1920"/>
      <c r="OVK5" s="1920"/>
      <c r="OVL5" s="1920"/>
      <c r="OVM5" s="1920"/>
      <c r="OVN5" s="1920"/>
      <c r="OVO5" s="1920"/>
      <c r="OVP5" s="1920"/>
      <c r="OVQ5" s="1920"/>
      <c r="OVR5" s="1920"/>
      <c r="OVS5" s="1920"/>
      <c r="OVT5" s="1920"/>
      <c r="OVU5" s="1920"/>
      <c r="OVV5" s="1920"/>
      <c r="OVW5" s="1920"/>
      <c r="OVX5" s="1920"/>
      <c r="OVY5" s="1920"/>
      <c r="OVZ5" s="1920"/>
      <c r="OWA5" s="1920"/>
      <c r="OWB5" s="1920"/>
      <c r="OWC5" s="1920"/>
      <c r="OWD5" s="1920"/>
      <c r="OWE5" s="1920"/>
      <c r="OWF5" s="1920"/>
      <c r="OWG5" s="1920"/>
      <c r="OWH5" s="1920"/>
      <c r="OWI5" s="1920"/>
      <c r="OWJ5" s="1920"/>
      <c r="OWK5" s="1920"/>
      <c r="OWL5" s="1920"/>
      <c r="OWM5" s="1920"/>
      <c r="OWN5" s="1920"/>
      <c r="OWO5" s="1920"/>
      <c r="OWP5" s="1920"/>
      <c r="OWQ5" s="1920"/>
      <c r="OWR5" s="1920"/>
      <c r="OWS5" s="1920"/>
      <c r="OWT5" s="1920"/>
      <c r="OWU5" s="1920"/>
      <c r="OWV5" s="1920"/>
      <c r="OWW5" s="1920"/>
      <c r="OWX5" s="1920"/>
      <c r="OWY5" s="1920"/>
      <c r="OWZ5" s="1920"/>
      <c r="OXA5" s="1920"/>
      <c r="OXB5" s="1920"/>
      <c r="OXC5" s="1920"/>
      <c r="OXD5" s="1920"/>
      <c r="OXE5" s="1920"/>
      <c r="OXF5" s="1920"/>
      <c r="OXG5" s="1920"/>
      <c r="OXH5" s="1920"/>
      <c r="OXI5" s="1920"/>
      <c r="OXJ5" s="1920"/>
      <c r="OXK5" s="1920"/>
      <c r="OXL5" s="1920"/>
      <c r="OXM5" s="1920"/>
      <c r="OXN5" s="1920"/>
      <c r="OXO5" s="1920"/>
      <c r="OXP5" s="1920"/>
      <c r="OXQ5" s="1920"/>
      <c r="OXR5" s="1920"/>
      <c r="OXS5" s="1920"/>
      <c r="OXT5" s="1920"/>
      <c r="OXU5" s="1920"/>
      <c r="OXV5" s="1920"/>
      <c r="OXW5" s="1920"/>
      <c r="OXX5" s="1920"/>
      <c r="OXY5" s="1920"/>
      <c r="OXZ5" s="1920"/>
      <c r="OYA5" s="1920"/>
      <c r="OYB5" s="1920"/>
      <c r="OYC5" s="1920"/>
      <c r="OYD5" s="1920"/>
      <c r="OYE5" s="1920"/>
      <c r="OYF5" s="1920"/>
      <c r="OYG5" s="1920"/>
      <c r="OYH5" s="1920"/>
      <c r="OYI5" s="1920"/>
      <c r="OYJ5" s="1920"/>
      <c r="OYK5" s="1920"/>
      <c r="OYL5" s="1920"/>
      <c r="OYM5" s="1920"/>
      <c r="OYN5" s="1920"/>
      <c r="OYO5" s="1920"/>
      <c r="OYP5" s="1920"/>
      <c r="OYQ5" s="1920"/>
      <c r="OYR5" s="1920"/>
      <c r="OYS5" s="1920"/>
      <c r="OYT5" s="1920"/>
      <c r="OYU5" s="1920"/>
      <c r="OYV5" s="1920"/>
      <c r="OYW5" s="1920"/>
      <c r="OYX5" s="1920"/>
      <c r="OYY5" s="1920"/>
      <c r="OYZ5" s="1920"/>
      <c r="OZA5" s="1920"/>
      <c r="OZB5" s="1920"/>
      <c r="OZC5" s="1920"/>
      <c r="OZD5" s="1920"/>
      <c r="OZE5" s="1920"/>
      <c r="OZF5" s="1920"/>
      <c r="OZG5" s="1920"/>
      <c r="OZH5" s="1920"/>
      <c r="OZI5" s="1920"/>
      <c r="OZJ5" s="1920"/>
      <c r="OZK5" s="1920"/>
      <c r="OZL5" s="1920"/>
      <c r="OZM5" s="1920"/>
      <c r="OZN5" s="1920"/>
      <c r="OZO5" s="1920"/>
      <c r="OZP5" s="1920"/>
      <c r="OZQ5" s="1920"/>
      <c r="OZR5" s="1920"/>
      <c r="OZS5" s="1920"/>
      <c r="OZT5" s="1920"/>
      <c r="OZU5" s="1920"/>
      <c r="OZV5" s="1920"/>
      <c r="OZW5" s="1920"/>
      <c r="OZX5" s="1920"/>
      <c r="OZY5" s="1920"/>
      <c r="OZZ5" s="1920"/>
      <c r="PAA5" s="1920"/>
      <c r="PAB5" s="1920"/>
      <c r="PAC5" s="1920"/>
      <c r="PAD5" s="1920"/>
      <c r="PAE5" s="1920"/>
      <c r="PAF5" s="1920"/>
      <c r="PAG5" s="1920"/>
      <c r="PAH5" s="1920"/>
      <c r="PAI5" s="1920"/>
      <c r="PAJ5" s="1920"/>
      <c r="PAK5" s="1920"/>
      <c r="PAL5" s="1920"/>
      <c r="PAM5" s="1920"/>
      <c r="PAN5" s="1920"/>
      <c r="PAO5" s="1920"/>
      <c r="PAP5" s="1920"/>
      <c r="PAQ5" s="1920"/>
      <c r="PAR5" s="1920"/>
      <c r="PAS5" s="1920"/>
      <c r="PAT5" s="1920"/>
      <c r="PAU5" s="1920"/>
      <c r="PAV5" s="1920"/>
      <c r="PAW5" s="1920"/>
      <c r="PAX5" s="1920"/>
      <c r="PAY5" s="1920"/>
      <c r="PAZ5" s="1920"/>
      <c r="PBA5" s="1920"/>
      <c r="PBB5" s="1920"/>
      <c r="PBC5" s="1920"/>
      <c r="PBD5" s="1920"/>
      <c r="PBE5" s="1920"/>
      <c r="PBF5" s="1920"/>
      <c r="PBG5" s="1920"/>
      <c r="PBH5" s="1920"/>
      <c r="PBI5" s="1920"/>
      <c r="PBJ5" s="1920"/>
      <c r="PBK5" s="1920"/>
      <c r="PBL5" s="1920"/>
      <c r="PBM5" s="1920"/>
      <c r="PBN5" s="1920"/>
      <c r="PBO5" s="1920"/>
      <c r="PBP5" s="1920"/>
      <c r="PBQ5" s="1920"/>
      <c r="PBR5" s="1920"/>
      <c r="PBS5" s="1920"/>
      <c r="PBT5" s="1920"/>
      <c r="PBU5" s="1920"/>
      <c r="PBV5" s="1920"/>
      <c r="PBW5" s="1920"/>
      <c r="PBX5" s="1920"/>
      <c r="PBY5" s="1920"/>
      <c r="PBZ5" s="1920"/>
      <c r="PCA5" s="1920"/>
      <c r="PCB5" s="1920"/>
      <c r="PCC5" s="1920"/>
      <c r="PCD5" s="1920"/>
      <c r="PCE5" s="1920"/>
      <c r="PCF5" s="1920"/>
      <c r="PCG5" s="1920"/>
      <c r="PCH5" s="1920"/>
      <c r="PCI5" s="1920"/>
      <c r="PCJ5" s="1920"/>
      <c r="PCK5" s="1920"/>
      <c r="PCL5" s="1920"/>
      <c r="PCM5" s="1920"/>
      <c r="PCN5" s="1920"/>
      <c r="PCO5" s="1920"/>
      <c r="PCP5" s="1920"/>
      <c r="PCQ5" s="1920"/>
      <c r="PCR5" s="1920"/>
      <c r="PCS5" s="1920"/>
      <c r="PCT5" s="1920"/>
      <c r="PCU5" s="1920"/>
      <c r="PCV5" s="1920"/>
      <c r="PCW5" s="1920"/>
      <c r="PCX5" s="1920"/>
      <c r="PCY5" s="1920"/>
      <c r="PCZ5" s="1920"/>
      <c r="PDA5" s="1920"/>
      <c r="PDB5" s="1920"/>
      <c r="PDC5" s="1920"/>
      <c r="PDD5" s="1920"/>
      <c r="PDE5" s="1920"/>
      <c r="PDF5" s="1920"/>
      <c r="PDG5" s="1920"/>
      <c r="PDH5" s="1920"/>
      <c r="PDI5" s="1920"/>
      <c r="PDJ5" s="1920"/>
      <c r="PDK5" s="1920"/>
      <c r="PDL5" s="1920"/>
      <c r="PDM5" s="1920"/>
      <c r="PDN5" s="1920"/>
      <c r="PDO5" s="1920"/>
      <c r="PDP5" s="1920"/>
      <c r="PDQ5" s="1920"/>
      <c r="PDR5" s="1920"/>
      <c r="PDS5" s="1920"/>
      <c r="PDT5" s="1920"/>
      <c r="PDU5" s="1920"/>
      <c r="PDV5" s="1920"/>
      <c r="PDW5" s="1920"/>
      <c r="PDX5" s="1920"/>
      <c r="PDY5" s="1920"/>
      <c r="PDZ5" s="1920"/>
      <c r="PEA5" s="1920"/>
      <c r="PEB5" s="1920"/>
      <c r="PEC5" s="1920"/>
      <c r="PED5" s="1920"/>
      <c r="PEE5" s="1920"/>
      <c r="PEF5" s="1920"/>
      <c r="PEG5" s="1920"/>
      <c r="PEH5" s="1920"/>
      <c r="PEI5" s="1920"/>
      <c r="PEJ5" s="1920"/>
      <c r="PEK5" s="1920"/>
      <c r="PEL5" s="1920"/>
      <c r="PEM5" s="1920"/>
      <c r="PEN5" s="1920"/>
      <c r="PEO5" s="1920"/>
      <c r="PEP5" s="1920"/>
      <c r="PEQ5" s="1920"/>
      <c r="PER5" s="1920"/>
      <c r="PES5" s="1920"/>
      <c r="PET5" s="1920"/>
      <c r="PEU5" s="1920"/>
      <c r="PEV5" s="1920"/>
      <c r="PEW5" s="1920"/>
      <c r="PEX5" s="1920"/>
      <c r="PEY5" s="1920"/>
      <c r="PEZ5" s="1920"/>
      <c r="PFA5" s="1920"/>
      <c r="PFB5" s="1920"/>
      <c r="PFC5" s="1920"/>
      <c r="PFD5" s="1920"/>
      <c r="PFE5" s="1920"/>
      <c r="PFF5" s="1920"/>
      <c r="PFG5" s="1920"/>
      <c r="PFH5" s="1920"/>
      <c r="PFI5" s="1920"/>
      <c r="PFJ5" s="1920"/>
      <c r="PFK5" s="1920"/>
      <c r="PFL5" s="1920"/>
      <c r="PFM5" s="1920"/>
      <c r="PFN5" s="1920"/>
      <c r="PFO5" s="1920"/>
      <c r="PFP5" s="1920"/>
      <c r="PFQ5" s="1920"/>
      <c r="PFR5" s="1920"/>
      <c r="PFS5" s="1920"/>
      <c r="PFT5" s="1920"/>
      <c r="PFU5" s="1920"/>
      <c r="PFV5" s="1920"/>
      <c r="PFW5" s="1920"/>
      <c r="PFX5" s="1920"/>
      <c r="PFY5" s="1920"/>
      <c r="PFZ5" s="1920"/>
      <c r="PGA5" s="1920"/>
      <c r="PGB5" s="1920"/>
      <c r="PGC5" s="1920"/>
      <c r="PGD5" s="1920"/>
      <c r="PGE5" s="1920"/>
      <c r="PGF5" s="1920"/>
      <c r="PGG5" s="1920"/>
      <c r="PGH5" s="1920"/>
      <c r="PGI5" s="1920"/>
      <c r="PGJ5" s="1920"/>
      <c r="PGK5" s="1920"/>
      <c r="PGL5" s="1920"/>
      <c r="PGM5" s="1920"/>
      <c r="PGN5" s="1920"/>
      <c r="PGO5" s="1920"/>
      <c r="PGP5" s="1920"/>
      <c r="PGQ5" s="1920"/>
      <c r="PGR5" s="1920"/>
      <c r="PGS5" s="1920"/>
      <c r="PGT5" s="1920"/>
      <c r="PGU5" s="1920"/>
      <c r="PGV5" s="1920"/>
      <c r="PGW5" s="1920"/>
      <c r="PGX5" s="1920"/>
      <c r="PGY5" s="1920"/>
      <c r="PGZ5" s="1920"/>
      <c r="PHA5" s="1920"/>
      <c r="PHB5" s="1920"/>
      <c r="PHC5" s="1920"/>
      <c r="PHD5" s="1920"/>
      <c r="PHE5" s="1920"/>
      <c r="PHF5" s="1920"/>
      <c r="PHG5" s="1920"/>
      <c r="PHH5" s="1920"/>
      <c r="PHI5" s="1920"/>
      <c r="PHJ5" s="1920"/>
      <c r="PHK5" s="1920"/>
      <c r="PHL5" s="1920"/>
      <c r="PHM5" s="1920"/>
      <c r="PHN5" s="1920"/>
      <c r="PHO5" s="1920"/>
      <c r="PHP5" s="1920"/>
      <c r="PHQ5" s="1920"/>
      <c r="PHR5" s="1920"/>
      <c r="PHS5" s="1920"/>
      <c r="PHT5" s="1920"/>
      <c r="PHU5" s="1920"/>
      <c r="PHV5" s="1920"/>
      <c r="PHW5" s="1920"/>
      <c r="PHX5" s="1920"/>
      <c r="PHY5" s="1920"/>
      <c r="PHZ5" s="1920"/>
      <c r="PIA5" s="1920"/>
      <c r="PIB5" s="1920"/>
      <c r="PIC5" s="1920"/>
      <c r="PID5" s="1920"/>
      <c r="PIE5" s="1920"/>
      <c r="PIF5" s="1920"/>
      <c r="PIG5" s="1920"/>
      <c r="PIH5" s="1920"/>
      <c r="PII5" s="1920"/>
      <c r="PIJ5" s="1920"/>
      <c r="PIK5" s="1920"/>
      <c r="PIL5" s="1920"/>
      <c r="PIM5" s="1920"/>
      <c r="PIN5" s="1920"/>
      <c r="PIO5" s="1920"/>
      <c r="PIP5" s="1920"/>
      <c r="PIQ5" s="1920"/>
      <c r="PIR5" s="1920"/>
      <c r="PIS5" s="1920"/>
      <c r="PIT5" s="1920"/>
      <c r="PIU5" s="1920"/>
      <c r="PIV5" s="1920"/>
      <c r="PIW5" s="1920"/>
      <c r="PIX5" s="1920"/>
      <c r="PIY5" s="1920"/>
      <c r="PIZ5" s="1920"/>
      <c r="PJA5" s="1920"/>
      <c r="PJB5" s="1920"/>
      <c r="PJC5" s="1920"/>
      <c r="PJD5" s="1920"/>
      <c r="PJE5" s="1920"/>
      <c r="PJF5" s="1920"/>
      <c r="PJG5" s="1920"/>
      <c r="PJH5" s="1920"/>
      <c r="PJI5" s="1920"/>
      <c r="PJJ5" s="1920"/>
      <c r="PJK5" s="1920"/>
      <c r="PJL5" s="1920"/>
      <c r="PJM5" s="1920"/>
      <c r="PJN5" s="1920"/>
      <c r="PJO5" s="1920"/>
      <c r="PJP5" s="1920"/>
      <c r="PJQ5" s="1920"/>
      <c r="PJR5" s="1920"/>
      <c r="PJS5" s="1920"/>
      <c r="PJT5" s="1920"/>
      <c r="PJU5" s="1920"/>
      <c r="PJV5" s="1920"/>
      <c r="PJW5" s="1920"/>
      <c r="PJX5" s="1920"/>
      <c r="PJY5" s="1920"/>
      <c r="PJZ5" s="1920"/>
      <c r="PKA5" s="1920"/>
      <c r="PKB5" s="1920"/>
      <c r="PKC5" s="1920"/>
      <c r="PKD5" s="1920"/>
      <c r="PKE5" s="1920"/>
      <c r="PKF5" s="1920"/>
      <c r="PKG5" s="1920"/>
      <c r="PKH5" s="1920"/>
      <c r="PKI5" s="1920"/>
      <c r="PKJ5" s="1920"/>
      <c r="PKK5" s="1920"/>
      <c r="PKL5" s="1920"/>
      <c r="PKM5" s="1920"/>
      <c r="PKN5" s="1920"/>
      <c r="PKO5" s="1920"/>
      <c r="PKP5" s="1920"/>
      <c r="PKQ5" s="1920"/>
      <c r="PKR5" s="1920"/>
      <c r="PKS5" s="1920"/>
      <c r="PKT5" s="1920"/>
      <c r="PKU5" s="1920"/>
      <c r="PKV5" s="1920"/>
      <c r="PKW5" s="1920"/>
      <c r="PKX5" s="1920"/>
      <c r="PKY5" s="1920"/>
      <c r="PKZ5" s="1920"/>
      <c r="PLA5" s="1920"/>
      <c r="PLB5" s="1920"/>
      <c r="PLC5" s="1920"/>
      <c r="PLD5" s="1920"/>
      <c r="PLE5" s="1920"/>
      <c r="PLF5" s="1920"/>
      <c r="PLG5" s="1920"/>
      <c r="PLH5" s="1920"/>
      <c r="PLI5" s="1920"/>
      <c r="PLJ5" s="1920"/>
      <c r="PLK5" s="1920"/>
      <c r="PLL5" s="1920"/>
      <c r="PLM5" s="1920"/>
      <c r="PLN5" s="1920"/>
      <c r="PLO5" s="1920"/>
      <c r="PLP5" s="1920"/>
      <c r="PLQ5" s="1920"/>
      <c r="PLR5" s="1920"/>
      <c r="PLS5" s="1920"/>
      <c r="PLT5" s="1920"/>
      <c r="PLU5" s="1920"/>
      <c r="PLV5" s="1920"/>
      <c r="PLW5" s="1920"/>
      <c r="PLX5" s="1920"/>
      <c r="PLY5" s="1920"/>
      <c r="PLZ5" s="1920"/>
      <c r="PMA5" s="1920"/>
      <c r="PMB5" s="1920"/>
      <c r="PMC5" s="1920"/>
      <c r="PMD5" s="1920"/>
      <c r="PME5" s="1920"/>
      <c r="PMF5" s="1920"/>
      <c r="PMG5" s="1920"/>
      <c r="PMH5" s="1920"/>
      <c r="PMI5" s="1920"/>
      <c r="PMJ5" s="1920"/>
      <c r="PMK5" s="1920"/>
      <c r="PML5" s="1920"/>
      <c r="PMM5" s="1920"/>
      <c r="PMN5" s="1920"/>
      <c r="PMO5" s="1920"/>
      <c r="PMP5" s="1920"/>
      <c r="PMQ5" s="1920"/>
      <c r="PMR5" s="1920"/>
      <c r="PMS5" s="1920"/>
      <c r="PMT5" s="1920"/>
      <c r="PMU5" s="1920"/>
      <c r="PMV5" s="1920"/>
      <c r="PMW5" s="1920"/>
      <c r="PMX5" s="1920"/>
      <c r="PMY5" s="1920"/>
      <c r="PMZ5" s="1920"/>
      <c r="PNA5" s="1920"/>
      <c r="PNB5" s="1920"/>
      <c r="PNC5" s="1920"/>
      <c r="PND5" s="1920"/>
      <c r="PNE5" s="1920"/>
      <c r="PNF5" s="1920"/>
      <c r="PNG5" s="1920"/>
      <c r="PNH5" s="1920"/>
      <c r="PNI5" s="1920"/>
      <c r="PNJ5" s="1920"/>
      <c r="PNK5" s="1920"/>
      <c r="PNL5" s="1920"/>
      <c r="PNM5" s="1920"/>
      <c r="PNN5" s="1920"/>
      <c r="PNO5" s="1920"/>
      <c r="PNP5" s="1920"/>
      <c r="PNQ5" s="1920"/>
      <c r="PNR5" s="1920"/>
      <c r="PNS5" s="1920"/>
      <c r="PNT5" s="1920"/>
      <c r="PNU5" s="1920"/>
      <c r="PNV5" s="1920"/>
      <c r="PNW5" s="1920"/>
      <c r="PNX5" s="1920"/>
      <c r="PNY5" s="1920"/>
      <c r="PNZ5" s="1920"/>
      <c r="POA5" s="1920"/>
      <c r="POB5" s="1920"/>
      <c r="POC5" s="1920"/>
      <c r="POD5" s="1920"/>
      <c r="POE5" s="1920"/>
      <c r="POF5" s="1920"/>
      <c r="POG5" s="1920"/>
      <c r="POH5" s="1920"/>
      <c r="POI5" s="1920"/>
      <c r="POJ5" s="1920"/>
      <c r="POK5" s="1920"/>
      <c r="POL5" s="1920"/>
      <c r="POM5" s="1920"/>
      <c r="PON5" s="1920"/>
      <c r="POO5" s="1920"/>
      <c r="POP5" s="1920"/>
      <c r="POQ5" s="1920"/>
      <c r="POR5" s="1920"/>
      <c r="POS5" s="1920"/>
      <c r="POT5" s="1920"/>
      <c r="POU5" s="1920"/>
      <c r="POV5" s="1920"/>
      <c r="POW5" s="1920"/>
      <c r="POX5" s="1920"/>
      <c r="POY5" s="1920"/>
      <c r="POZ5" s="1920"/>
      <c r="PPA5" s="1920"/>
      <c r="PPB5" s="1920"/>
      <c r="PPC5" s="1920"/>
      <c r="PPD5" s="1920"/>
      <c r="PPE5" s="1920"/>
      <c r="PPF5" s="1920"/>
      <c r="PPG5" s="1920"/>
      <c r="PPH5" s="1920"/>
      <c r="PPI5" s="1920"/>
      <c r="PPJ5" s="1920"/>
      <c r="PPK5" s="1920"/>
      <c r="PPL5" s="1920"/>
      <c r="PPM5" s="1920"/>
      <c r="PPN5" s="1920"/>
      <c r="PPO5" s="1920"/>
      <c r="PPP5" s="1920"/>
      <c r="PPQ5" s="1920"/>
      <c r="PPR5" s="1920"/>
      <c r="PPS5" s="1920"/>
      <c r="PPT5" s="1920"/>
      <c r="PPU5" s="1920"/>
      <c r="PPV5" s="1920"/>
      <c r="PPW5" s="1920"/>
      <c r="PPX5" s="1920"/>
      <c r="PPY5" s="1920"/>
      <c r="PPZ5" s="1920"/>
      <c r="PQA5" s="1920"/>
      <c r="PQB5" s="1920"/>
      <c r="PQC5" s="1920"/>
      <c r="PQD5" s="1920"/>
      <c r="PQE5" s="1920"/>
      <c r="PQF5" s="1920"/>
      <c r="PQG5" s="1920"/>
      <c r="PQH5" s="1920"/>
      <c r="PQI5" s="1920"/>
      <c r="PQJ5" s="1920"/>
      <c r="PQK5" s="1920"/>
      <c r="PQL5" s="1920"/>
      <c r="PQM5" s="1920"/>
      <c r="PQN5" s="1920"/>
      <c r="PQO5" s="1920"/>
      <c r="PQP5" s="1920"/>
      <c r="PQQ5" s="1920"/>
      <c r="PQR5" s="1920"/>
      <c r="PQS5" s="1920"/>
      <c r="PQT5" s="1920"/>
      <c r="PQU5" s="1920"/>
      <c r="PQV5" s="1920"/>
      <c r="PQW5" s="1920"/>
      <c r="PQX5" s="1920"/>
      <c r="PQY5" s="1920"/>
      <c r="PQZ5" s="1920"/>
      <c r="PRA5" s="1920"/>
      <c r="PRB5" s="1920"/>
      <c r="PRC5" s="1920"/>
      <c r="PRD5" s="1920"/>
      <c r="PRE5" s="1920"/>
      <c r="PRF5" s="1920"/>
      <c r="PRG5" s="1920"/>
      <c r="PRH5" s="1920"/>
      <c r="PRI5" s="1920"/>
      <c r="PRJ5" s="1920"/>
      <c r="PRK5" s="1920"/>
      <c r="PRL5" s="1920"/>
      <c r="PRM5" s="1920"/>
      <c r="PRN5" s="1920"/>
      <c r="PRO5" s="1920"/>
      <c r="PRP5" s="1920"/>
      <c r="PRQ5" s="1920"/>
      <c r="PRR5" s="1920"/>
      <c r="PRS5" s="1920"/>
      <c r="PRT5" s="1920"/>
      <c r="PRU5" s="1920"/>
      <c r="PRV5" s="1920"/>
      <c r="PRW5" s="1920"/>
      <c r="PRX5" s="1920"/>
      <c r="PRY5" s="1920"/>
      <c r="PRZ5" s="1920"/>
      <c r="PSA5" s="1920"/>
      <c r="PSB5" s="1920"/>
      <c r="PSC5" s="1920"/>
      <c r="PSD5" s="1920"/>
      <c r="PSE5" s="1920"/>
      <c r="PSF5" s="1920"/>
      <c r="PSG5" s="1920"/>
      <c r="PSH5" s="1920"/>
      <c r="PSI5" s="1920"/>
      <c r="PSJ5" s="1920"/>
      <c r="PSK5" s="1920"/>
      <c r="PSL5" s="1920"/>
      <c r="PSM5" s="1920"/>
      <c r="PSN5" s="1920"/>
      <c r="PSO5" s="1920"/>
      <c r="PSP5" s="1920"/>
      <c r="PSQ5" s="1920"/>
      <c r="PSR5" s="1920"/>
      <c r="PSS5" s="1920"/>
      <c r="PST5" s="1920"/>
      <c r="PSU5" s="1920"/>
      <c r="PSV5" s="1920"/>
      <c r="PSW5" s="1920"/>
      <c r="PSX5" s="1920"/>
      <c r="PSY5" s="1920"/>
      <c r="PSZ5" s="1920"/>
      <c r="PTA5" s="1920"/>
      <c r="PTB5" s="1920"/>
      <c r="PTC5" s="1920"/>
      <c r="PTD5" s="1920"/>
      <c r="PTE5" s="1920"/>
      <c r="PTF5" s="1920"/>
      <c r="PTG5" s="1920"/>
      <c r="PTH5" s="1920"/>
      <c r="PTI5" s="1920"/>
      <c r="PTJ5" s="1920"/>
      <c r="PTK5" s="1920"/>
      <c r="PTL5" s="1920"/>
      <c r="PTM5" s="1920"/>
      <c r="PTN5" s="1920"/>
      <c r="PTO5" s="1920"/>
      <c r="PTP5" s="1920"/>
      <c r="PTQ5" s="1920"/>
      <c r="PTR5" s="1920"/>
      <c r="PTS5" s="1920"/>
      <c r="PTT5" s="1920"/>
      <c r="PTU5" s="1920"/>
      <c r="PTV5" s="1920"/>
      <c r="PTW5" s="1920"/>
      <c r="PTX5" s="1920"/>
      <c r="PTY5" s="1920"/>
      <c r="PTZ5" s="1920"/>
      <c r="PUA5" s="1920"/>
      <c r="PUB5" s="1920"/>
      <c r="PUC5" s="1920"/>
      <c r="PUD5" s="1920"/>
      <c r="PUE5" s="1920"/>
      <c r="PUF5" s="1920"/>
      <c r="PUG5" s="1920"/>
      <c r="PUH5" s="1920"/>
      <c r="PUI5" s="1920"/>
      <c r="PUJ5" s="1920"/>
      <c r="PUK5" s="1920"/>
      <c r="PUL5" s="1920"/>
      <c r="PUM5" s="1920"/>
      <c r="PUN5" s="1920"/>
      <c r="PUO5" s="1920"/>
      <c r="PUP5" s="1920"/>
      <c r="PUQ5" s="1920"/>
      <c r="PUR5" s="1920"/>
      <c r="PUS5" s="1920"/>
      <c r="PUT5" s="1920"/>
      <c r="PUU5" s="1920"/>
      <c r="PUV5" s="1920"/>
      <c r="PUW5" s="1920"/>
      <c r="PUX5" s="1920"/>
      <c r="PUY5" s="1920"/>
      <c r="PUZ5" s="1920"/>
      <c r="PVA5" s="1920"/>
      <c r="PVB5" s="1920"/>
      <c r="PVC5" s="1920"/>
      <c r="PVD5" s="1920"/>
      <c r="PVE5" s="1920"/>
      <c r="PVF5" s="1920"/>
      <c r="PVG5" s="1920"/>
      <c r="PVH5" s="1920"/>
      <c r="PVI5" s="1920"/>
      <c r="PVJ5" s="1920"/>
      <c r="PVK5" s="1920"/>
      <c r="PVL5" s="1920"/>
      <c r="PVM5" s="1920"/>
      <c r="PVN5" s="1920"/>
      <c r="PVO5" s="1920"/>
      <c r="PVP5" s="1920"/>
      <c r="PVQ5" s="1920"/>
      <c r="PVR5" s="1920"/>
      <c r="PVS5" s="1920"/>
      <c r="PVT5" s="1920"/>
      <c r="PVU5" s="1920"/>
      <c r="PVV5" s="1920"/>
      <c r="PVW5" s="1920"/>
      <c r="PVX5" s="1920"/>
      <c r="PVY5" s="1920"/>
      <c r="PVZ5" s="1920"/>
      <c r="PWA5" s="1920"/>
      <c r="PWB5" s="1920"/>
      <c r="PWC5" s="1920"/>
      <c r="PWD5" s="1920"/>
      <c r="PWE5" s="1920"/>
      <c r="PWF5" s="1920"/>
      <c r="PWG5" s="1920"/>
      <c r="PWH5" s="1920"/>
      <c r="PWI5" s="1920"/>
      <c r="PWJ5" s="1920"/>
      <c r="PWK5" s="1920"/>
      <c r="PWL5" s="1920"/>
      <c r="PWM5" s="1920"/>
      <c r="PWN5" s="1920"/>
      <c r="PWO5" s="1920"/>
      <c r="PWP5" s="1920"/>
      <c r="PWQ5" s="1920"/>
      <c r="PWR5" s="1920"/>
      <c r="PWS5" s="1920"/>
      <c r="PWT5" s="1920"/>
      <c r="PWU5" s="1920"/>
      <c r="PWV5" s="1920"/>
      <c r="PWW5" s="1920"/>
      <c r="PWX5" s="1920"/>
      <c r="PWY5" s="1920"/>
      <c r="PWZ5" s="1920"/>
      <c r="PXA5" s="1920"/>
      <c r="PXB5" s="1920"/>
      <c r="PXC5" s="1920"/>
      <c r="PXD5" s="1920"/>
      <c r="PXE5" s="1920"/>
      <c r="PXF5" s="1920"/>
      <c r="PXG5" s="1920"/>
      <c r="PXH5" s="1920"/>
      <c r="PXI5" s="1920"/>
      <c r="PXJ5" s="1920"/>
      <c r="PXK5" s="1920"/>
      <c r="PXL5" s="1920"/>
      <c r="PXM5" s="1920"/>
      <c r="PXN5" s="1920"/>
      <c r="PXO5" s="1920"/>
      <c r="PXP5" s="1920"/>
      <c r="PXQ5" s="1920"/>
      <c r="PXR5" s="1920"/>
      <c r="PXS5" s="1920"/>
      <c r="PXT5" s="1920"/>
      <c r="PXU5" s="1920"/>
      <c r="PXV5" s="1920"/>
      <c r="PXW5" s="1920"/>
      <c r="PXX5" s="1920"/>
      <c r="PXY5" s="1920"/>
      <c r="PXZ5" s="1920"/>
      <c r="PYA5" s="1920"/>
      <c r="PYB5" s="1920"/>
      <c r="PYC5" s="1920"/>
      <c r="PYD5" s="1920"/>
      <c r="PYE5" s="1920"/>
      <c r="PYF5" s="1920"/>
      <c r="PYG5" s="1920"/>
      <c r="PYH5" s="1920"/>
      <c r="PYI5" s="1920"/>
      <c r="PYJ5" s="1920"/>
      <c r="PYK5" s="1920"/>
      <c r="PYL5" s="1920"/>
      <c r="PYM5" s="1920"/>
      <c r="PYN5" s="1920"/>
      <c r="PYO5" s="1920"/>
      <c r="PYP5" s="1920"/>
      <c r="PYQ5" s="1920"/>
      <c r="PYR5" s="1920"/>
      <c r="PYS5" s="1920"/>
      <c r="PYT5" s="1920"/>
      <c r="PYU5" s="1920"/>
      <c r="PYV5" s="1920"/>
      <c r="PYW5" s="1920"/>
      <c r="PYX5" s="1920"/>
      <c r="PYY5" s="1920"/>
      <c r="PYZ5" s="1920"/>
      <c r="PZA5" s="1920"/>
      <c r="PZB5" s="1920"/>
      <c r="PZC5" s="1920"/>
      <c r="PZD5" s="1920"/>
      <c r="PZE5" s="1920"/>
      <c r="PZF5" s="1920"/>
      <c r="PZG5" s="1920"/>
      <c r="PZH5" s="1920"/>
      <c r="PZI5" s="1920"/>
      <c r="PZJ5" s="1920"/>
      <c r="PZK5" s="1920"/>
      <c r="PZL5" s="1920"/>
      <c r="PZM5" s="1920"/>
      <c r="PZN5" s="1920"/>
      <c r="PZO5" s="1920"/>
      <c r="PZP5" s="1920"/>
      <c r="PZQ5" s="1920"/>
      <c r="PZR5" s="1920"/>
      <c r="PZS5" s="1920"/>
      <c r="PZT5" s="1920"/>
      <c r="PZU5" s="1920"/>
      <c r="PZV5" s="1920"/>
      <c r="PZW5" s="1920"/>
      <c r="PZX5" s="1920"/>
      <c r="PZY5" s="1920"/>
      <c r="PZZ5" s="1920"/>
      <c r="QAA5" s="1920"/>
      <c r="QAB5" s="1920"/>
      <c r="QAC5" s="1920"/>
      <c r="QAD5" s="1920"/>
      <c r="QAE5" s="1920"/>
      <c r="QAF5" s="1920"/>
      <c r="QAG5" s="1920"/>
      <c r="QAH5" s="1920"/>
      <c r="QAI5" s="1920"/>
      <c r="QAJ5" s="1920"/>
      <c r="QAK5" s="1920"/>
      <c r="QAL5" s="1920"/>
      <c r="QAM5" s="1920"/>
      <c r="QAN5" s="1920"/>
      <c r="QAO5" s="1920"/>
      <c r="QAP5" s="1920"/>
      <c r="QAQ5" s="1920"/>
      <c r="QAR5" s="1920"/>
      <c r="QAS5" s="1920"/>
      <c r="QAT5" s="1920"/>
      <c r="QAU5" s="1920"/>
      <c r="QAV5" s="1920"/>
      <c r="QAW5" s="1920"/>
      <c r="QAX5" s="1920"/>
      <c r="QAY5" s="1920"/>
      <c r="QAZ5" s="1920"/>
      <c r="QBA5" s="1920"/>
      <c r="QBB5" s="1920"/>
      <c r="QBC5" s="1920"/>
      <c r="QBD5" s="1920"/>
      <c r="QBE5" s="1920"/>
      <c r="QBF5" s="1920"/>
      <c r="QBG5" s="1920"/>
      <c r="QBH5" s="1920"/>
      <c r="QBI5" s="1920"/>
      <c r="QBJ5" s="1920"/>
      <c r="QBK5" s="1920"/>
      <c r="QBL5" s="1920"/>
      <c r="QBM5" s="1920"/>
      <c r="QBN5" s="1920"/>
      <c r="QBO5" s="1920"/>
      <c r="QBP5" s="1920"/>
      <c r="QBQ5" s="1920"/>
      <c r="QBR5" s="1920"/>
      <c r="QBS5" s="1920"/>
      <c r="QBT5" s="1920"/>
      <c r="QBU5" s="1920"/>
      <c r="QBV5" s="1920"/>
      <c r="QBW5" s="1920"/>
      <c r="QBX5" s="1920"/>
      <c r="QBY5" s="1920"/>
      <c r="QBZ5" s="1920"/>
      <c r="QCA5" s="1920"/>
      <c r="QCB5" s="1920"/>
      <c r="QCC5" s="1920"/>
      <c r="QCD5" s="1920"/>
      <c r="QCE5" s="1920"/>
      <c r="QCF5" s="1920"/>
      <c r="QCG5" s="1920"/>
      <c r="QCH5" s="1920"/>
      <c r="QCI5" s="1920"/>
      <c r="QCJ5" s="1920"/>
      <c r="QCK5" s="1920"/>
      <c r="QCL5" s="1920"/>
      <c r="QCM5" s="1920"/>
      <c r="QCN5" s="1920"/>
      <c r="QCO5" s="1920"/>
      <c r="QCP5" s="1920"/>
      <c r="QCQ5" s="1920"/>
      <c r="QCR5" s="1920"/>
      <c r="QCS5" s="1920"/>
      <c r="QCT5" s="1920"/>
      <c r="QCU5" s="1920"/>
      <c r="QCV5" s="1920"/>
      <c r="QCW5" s="1920"/>
      <c r="QCX5" s="1920"/>
      <c r="QCY5" s="1920"/>
      <c r="QCZ5" s="1920"/>
      <c r="QDA5" s="1920"/>
      <c r="QDB5" s="1920"/>
      <c r="QDC5" s="1920"/>
      <c r="QDD5" s="1920"/>
      <c r="QDE5" s="1920"/>
      <c r="QDF5" s="1920"/>
      <c r="QDG5" s="1920"/>
      <c r="QDH5" s="1920"/>
      <c r="QDI5" s="1920"/>
      <c r="QDJ5" s="1920"/>
      <c r="QDK5" s="1920"/>
      <c r="QDL5" s="1920"/>
      <c r="QDM5" s="1920"/>
      <c r="QDN5" s="1920"/>
      <c r="QDO5" s="1920"/>
      <c r="QDP5" s="1920"/>
      <c r="QDQ5" s="1920"/>
      <c r="QDR5" s="1920"/>
      <c r="QDS5" s="1920"/>
      <c r="QDT5" s="1920"/>
      <c r="QDU5" s="1920"/>
      <c r="QDV5" s="1920"/>
      <c r="QDW5" s="1920"/>
      <c r="QDX5" s="1920"/>
      <c r="QDY5" s="1920"/>
      <c r="QDZ5" s="1920"/>
      <c r="QEA5" s="1920"/>
      <c r="QEB5" s="1920"/>
      <c r="QEC5" s="1920"/>
      <c r="QED5" s="1920"/>
      <c r="QEE5" s="1920"/>
      <c r="QEF5" s="1920"/>
      <c r="QEG5" s="1920"/>
      <c r="QEH5" s="1920"/>
      <c r="QEI5" s="1920"/>
      <c r="QEJ5" s="1920"/>
      <c r="QEK5" s="1920"/>
      <c r="QEL5" s="1920"/>
      <c r="QEM5" s="1920"/>
      <c r="QEN5" s="1920"/>
      <c r="QEO5" s="1920"/>
      <c r="QEP5" s="1920"/>
      <c r="QEQ5" s="1920"/>
      <c r="QER5" s="1920"/>
      <c r="QES5" s="1920"/>
      <c r="QET5" s="1920"/>
      <c r="QEU5" s="1920"/>
      <c r="QEV5" s="1920"/>
      <c r="QEW5" s="1920"/>
      <c r="QEX5" s="1920"/>
      <c r="QEY5" s="1920"/>
      <c r="QEZ5" s="1920"/>
      <c r="QFA5" s="1920"/>
      <c r="QFB5" s="1920"/>
      <c r="QFC5" s="1920"/>
      <c r="QFD5" s="1920"/>
      <c r="QFE5" s="1920"/>
      <c r="QFF5" s="1920"/>
      <c r="QFG5" s="1920"/>
      <c r="QFH5" s="1920"/>
      <c r="QFI5" s="1920"/>
      <c r="QFJ5" s="1920"/>
      <c r="QFK5" s="1920"/>
      <c r="QFL5" s="1920"/>
      <c r="QFM5" s="1920"/>
      <c r="QFN5" s="1920"/>
      <c r="QFO5" s="1920"/>
      <c r="QFP5" s="1920"/>
      <c r="QFQ5" s="1920"/>
      <c r="QFR5" s="1920"/>
      <c r="QFS5" s="1920"/>
      <c r="QFT5" s="1920"/>
      <c r="QFU5" s="1920"/>
      <c r="QFV5" s="1920"/>
      <c r="QFW5" s="1920"/>
      <c r="QFX5" s="1920"/>
      <c r="QFY5" s="1920"/>
      <c r="QFZ5" s="1920"/>
      <c r="QGA5" s="1920"/>
      <c r="QGB5" s="1920"/>
      <c r="QGC5" s="1920"/>
      <c r="QGD5" s="1920"/>
      <c r="QGE5" s="1920"/>
      <c r="QGF5" s="1920"/>
      <c r="QGG5" s="1920"/>
      <c r="QGH5" s="1920"/>
      <c r="QGI5" s="1920"/>
      <c r="QGJ5" s="1920"/>
      <c r="QGK5" s="1920"/>
      <c r="QGL5" s="1920"/>
      <c r="QGM5" s="1920"/>
      <c r="QGN5" s="1920"/>
      <c r="QGO5" s="1920"/>
      <c r="QGP5" s="1920"/>
      <c r="QGQ5" s="1920"/>
      <c r="QGR5" s="1920"/>
      <c r="QGS5" s="1920"/>
      <c r="QGT5" s="1920"/>
      <c r="QGU5" s="1920"/>
      <c r="QGV5" s="1920"/>
      <c r="QGW5" s="1920"/>
      <c r="QGX5" s="1920"/>
      <c r="QGY5" s="1920"/>
      <c r="QGZ5" s="1920"/>
      <c r="QHA5" s="1920"/>
      <c r="QHB5" s="1920"/>
      <c r="QHC5" s="1920"/>
      <c r="QHD5" s="1920"/>
      <c r="QHE5" s="1920"/>
      <c r="QHF5" s="1920"/>
      <c r="QHG5" s="1920"/>
      <c r="QHH5" s="1920"/>
      <c r="QHI5" s="1920"/>
      <c r="QHJ5" s="1920"/>
      <c r="QHK5" s="1920"/>
      <c r="QHL5" s="1920"/>
      <c r="QHM5" s="1920"/>
      <c r="QHN5" s="1920"/>
      <c r="QHO5" s="1920"/>
      <c r="QHP5" s="1920"/>
      <c r="QHQ5" s="1920"/>
      <c r="QHR5" s="1920"/>
      <c r="QHS5" s="1920"/>
      <c r="QHT5" s="1920"/>
      <c r="QHU5" s="1920"/>
      <c r="QHV5" s="1920"/>
      <c r="QHW5" s="1920"/>
      <c r="QHX5" s="1920"/>
      <c r="QHY5" s="1920"/>
      <c r="QHZ5" s="1920"/>
      <c r="QIA5" s="1920"/>
      <c r="QIB5" s="1920"/>
      <c r="QIC5" s="1920"/>
      <c r="QID5" s="1920"/>
      <c r="QIE5" s="1920"/>
      <c r="QIF5" s="1920"/>
      <c r="QIG5" s="1920"/>
      <c r="QIH5" s="1920"/>
      <c r="QII5" s="1920"/>
      <c r="QIJ5" s="1920"/>
      <c r="QIK5" s="1920"/>
      <c r="QIL5" s="1920"/>
      <c r="QIM5" s="1920"/>
      <c r="QIN5" s="1920"/>
      <c r="QIO5" s="1920"/>
      <c r="QIP5" s="1920"/>
      <c r="QIQ5" s="1920"/>
      <c r="QIR5" s="1920"/>
      <c r="QIS5" s="1920"/>
      <c r="QIT5" s="1920"/>
      <c r="QIU5" s="1920"/>
      <c r="QIV5" s="1920"/>
      <c r="QIW5" s="1920"/>
      <c r="QIX5" s="1920"/>
      <c r="QIY5" s="1920"/>
      <c r="QIZ5" s="1920"/>
      <c r="QJA5" s="1920"/>
      <c r="QJB5" s="1920"/>
      <c r="QJC5" s="1920"/>
      <c r="QJD5" s="1920"/>
      <c r="QJE5" s="1920"/>
      <c r="QJF5" s="1920"/>
      <c r="QJG5" s="1920"/>
      <c r="QJH5" s="1920"/>
      <c r="QJI5" s="1920"/>
      <c r="QJJ5" s="1920"/>
      <c r="QJK5" s="1920"/>
      <c r="QJL5" s="1920"/>
      <c r="QJM5" s="1920"/>
      <c r="QJN5" s="1920"/>
      <c r="QJO5" s="1920"/>
      <c r="QJP5" s="1920"/>
      <c r="QJQ5" s="1920"/>
      <c r="QJR5" s="1920"/>
      <c r="QJS5" s="1920"/>
      <c r="QJT5" s="1920"/>
      <c r="QJU5" s="1920"/>
      <c r="QJV5" s="1920"/>
      <c r="QJW5" s="1920"/>
      <c r="QJX5" s="1920"/>
      <c r="QJY5" s="1920"/>
      <c r="QJZ5" s="1920"/>
      <c r="QKA5" s="1920"/>
      <c r="QKB5" s="1920"/>
      <c r="QKC5" s="1920"/>
      <c r="QKD5" s="1920"/>
      <c r="QKE5" s="1920"/>
      <c r="QKF5" s="1920"/>
      <c r="QKG5" s="1920"/>
      <c r="QKH5" s="1920"/>
      <c r="QKI5" s="1920"/>
      <c r="QKJ5" s="1920"/>
      <c r="QKK5" s="1920"/>
      <c r="QKL5" s="1920"/>
      <c r="QKM5" s="1920"/>
      <c r="QKN5" s="1920"/>
      <c r="QKO5" s="1920"/>
      <c r="QKP5" s="1920"/>
      <c r="QKQ5" s="1920"/>
      <c r="QKR5" s="1920"/>
      <c r="QKS5" s="1920"/>
      <c r="QKT5" s="1920"/>
      <c r="QKU5" s="1920"/>
      <c r="QKV5" s="1920"/>
      <c r="QKW5" s="1920"/>
      <c r="QKX5" s="1920"/>
      <c r="QKY5" s="1920"/>
      <c r="QKZ5" s="1920"/>
      <c r="QLA5" s="1920"/>
      <c r="QLB5" s="1920"/>
      <c r="QLC5" s="1920"/>
      <c r="QLD5" s="1920"/>
      <c r="QLE5" s="1920"/>
      <c r="QLF5" s="1920"/>
      <c r="QLG5" s="1920"/>
      <c r="QLH5" s="1920"/>
      <c r="QLI5" s="1920"/>
      <c r="QLJ5" s="1920"/>
      <c r="QLK5" s="1920"/>
      <c r="QLL5" s="1920"/>
      <c r="QLM5" s="1920"/>
      <c r="QLN5" s="1920"/>
      <c r="QLO5" s="1920"/>
      <c r="QLP5" s="1920"/>
      <c r="QLQ5" s="1920"/>
      <c r="QLR5" s="1920"/>
      <c r="QLS5" s="1920"/>
      <c r="QLT5" s="1920"/>
      <c r="QLU5" s="1920"/>
      <c r="QLV5" s="1920"/>
      <c r="QLW5" s="1920"/>
      <c r="QLX5" s="1920"/>
      <c r="QLY5" s="1920"/>
      <c r="QLZ5" s="1920"/>
      <c r="QMA5" s="1920"/>
      <c r="QMB5" s="1920"/>
      <c r="QMC5" s="1920"/>
      <c r="QMD5" s="1920"/>
      <c r="QME5" s="1920"/>
      <c r="QMF5" s="1920"/>
      <c r="QMG5" s="1920"/>
      <c r="QMH5" s="1920"/>
      <c r="QMI5" s="1920"/>
      <c r="QMJ5" s="1920"/>
      <c r="QMK5" s="1920"/>
      <c r="QML5" s="1920"/>
      <c r="QMM5" s="1920"/>
      <c r="QMN5" s="1920"/>
      <c r="QMO5" s="1920"/>
      <c r="QMP5" s="1920"/>
      <c r="QMQ5" s="1920"/>
      <c r="QMR5" s="1920"/>
      <c r="QMS5" s="1920"/>
      <c r="QMT5" s="1920"/>
      <c r="QMU5" s="1920"/>
      <c r="QMV5" s="1920"/>
      <c r="QMW5" s="1920"/>
      <c r="QMX5" s="1920"/>
      <c r="QMY5" s="1920"/>
      <c r="QMZ5" s="1920"/>
      <c r="QNA5" s="1920"/>
      <c r="QNB5" s="1920"/>
      <c r="QNC5" s="1920"/>
      <c r="QND5" s="1920"/>
      <c r="QNE5" s="1920"/>
      <c r="QNF5" s="1920"/>
      <c r="QNG5" s="1920"/>
      <c r="QNH5" s="1920"/>
      <c r="QNI5" s="1920"/>
      <c r="QNJ5" s="1920"/>
      <c r="QNK5" s="1920"/>
      <c r="QNL5" s="1920"/>
      <c r="QNM5" s="1920"/>
      <c r="QNN5" s="1920"/>
      <c r="QNO5" s="1920"/>
      <c r="QNP5" s="1920"/>
      <c r="QNQ5" s="1920"/>
      <c r="QNR5" s="1920"/>
      <c r="QNS5" s="1920"/>
      <c r="QNT5" s="1920"/>
      <c r="QNU5" s="1920"/>
      <c r="QNV5" s="1920"/>
      <c r="QNW5" s="1920"/>
      <c r="QNX5" s="1920"/>
      <c r="QNY5" s="1920"/>
      <c r="QNZ5" s="1920"/>
      <c r="QOA5" s="1920"/>
      <c r="QOB5" s="1920"/>
      <c r="QOC5" s="1920"/>
      <c r="QOD5" s="1920"/>
      <c r="QOE5" s="1920"/>
      <c r="QOF5" s="1920"/>
      <c r="QOG5" s="1920"/>
      <c r="QOH5" s="1920"/>
      <c r="QOI5" s="1920"/>
      <c r="QOJ5" s="1920"/>
      <c r="QOK5" s="1920"/>
      <c r="QOL5" s="1920"/>
      <c r="QOM5" s="1920"/>
      <c r="QON5" s="1920"/>
      <c r="QOO5" s="1920"/>
      <c r="QOP5" s="1920"/>
      <c r="QOQ5" s="1920"/>
      <c r="QOR5" s="1920"/>
      <c r="QOS5" s="1920"/>
      <c r="QOT5" s="1920"/>
      <c r="QOU5" s="1920"/>
      <c r="QOV5" s="1920"/>
      <c r="QOW5" s="1920"/>
      <c r="QOX5" s="1920"/>
      <c r="QOY5" s="1920"/>
      <c r="QOZ5" s="1920"/>
      <c r="QPA5" s="1920"/>
      <c r="QPB5" s="1920"/>
      <c r="QPC5" s="1920"/>
      <c r="QPD5" s="1920"/>
      <c r="QPE5" s="1920"/>
      <c r="QPF5" s="1920"/>
      <c r="QPG5" s="1920"/>
      <c r="QPH5" s="1920"/>
      <c r="QPI5" s="1920"/>
      <c r="QPJ5" s="1920"/>
      <c r="QPK5" s="1920"/>
      <c r="QPL5" s="1920"/>
      <c r="QPM5" s="1920"/>
      <c r="QPN5" s="1920"/>
      <c r="QPO5" s="1920"/>
      <c r="QPP5" s="1920"/>
      <c r="QPQ5" s="1920"/>
      <c r="QPR5" s="1920"/>
      <c r="QPS5" s="1920"/>
      <c r="QPT5" s="1920"/>
      <c r="QPU5" s="1920"/>
      <c r="QPV5" s="1920"/>
      <c r="QPW5" s="1920"/>
      <c r="QPX5" s="1920"/>
      <c r="QPY5" s="1920"/>
      <c r="QPZ5" s="1920"/>
      <c r="QQA5" s="1920"/>
      <c r="QQB5" s="1920"/>
      <c r="QQC5" s="1920"/>
      <c r="QQD5" s="1920"/>
      <c r="QQE5" s="1920"/>
      <c r="QQF5" s="1920"/>
      <c r="QQG5" s="1920"/>
      <c r="QQH5" s="1920"/>
      <c r="QQI5" s="1920"/>
      <c r="QQJ5" s="1920"/>
      <c r="QQK5" s="1920"/>
      <c r="QQL5" s="1920"/>
      <c r="QQM5" s="1920"/>
      <c r="QQN5" s="1920"/>
      <c r="QQO5" s="1920"/>
      <c r="QQP5" s="1920"/>
      <c r="QQQ5" s="1920"/>
      <c r="QQR5" s="1920"/>
      <c r="QQS5" s="1920"/>
      <c r="QQT5" s="1920"/>
      <c r="QQU5" s="1920"/>
      <c r="QQV5" s="1920"/>
      <c r="QQW5" s="1920"/>
      <c r="QQX5" s="1920"/>
      <c r="QQY5" s="1920"/>
      <c r="QQZ5" s="1920"/>
      <c r="QRA5" s="1920"/>
      <c r="QRB5" s="1920"/>
      <c r="QRC5" s="1920"/>
      <c r="QRD5" s="1920"/>
      <c r="QRE5" s="1920"/>
      <c r="QRF5" s="1920"/>
      <c r="QRG5" s="1920"/>
      <c r="QRH5" s="1920"/>
      <c r="QRI5" s="1920"/>
      <c r="QRJ5" s="1920"/>
      <c r="QRK5" s="1920"/>
      <c r="QRL5" s="1920"/>
      <c r="QRM5" s="1920"/>
      <c r="QRN5" s="1920"/>
      <c r="QRO5" s="1920"/>
      <c r="QRP5" s="1920"/>
      <c r="QRQ5" s="1920"/>
      <c r="QRR5" s="1920"/>
      <c r="QRS5" s="1920"/>
      <c r="QRT5" s="1920"/>
      <c r="QRU5" s="1920"/>
      <c r="QRV5" s="1920"/>
      <c r="QRW5" s="1920"/>
      <c r="QRX5" s="1920"/>
      <c r="QRY5" s="1920"/>
      <c r="QRZ5" s="1920"/>
      <c r="QSA5" s="1920"/>
      <c r="QSB5" s="1920"/>
      <c r="QSC5" s="1920"/>
      <c r="QSD5" s="1920"/>
      <c r="QSE5" s="1920"/>
      <c r="QSF5" s="1920"/>
      <c r="QSG5" s="1920"/>
      <c r="QSH5" s="1920"/>
      <c r="QSI5" s="1920"/>
      <c r="QSJ5" s="1920"/>
      <c r="QSK5" s="1920"/>
      <c r="QSL5" s="1920"/>
      <c r="QSM5" s="1920"/>
      <c r="QSN5" s="1920"/>
      <c r="QSO5" s="1920"/>
      <c r="QSP5" s="1920"/>
      <c r="QSQ5" s="1920"/>
      <c r="QSR5" s="1920"/>
      <c r="QSS5" s="1920"/>
      <c r="QST5" s="1920"/>
      <c r="QSU5" s="1920"/>
      <c r="QSV5" s="1920"/>
      <c r="QSW5" s="1920"/>
      <c r="QSX5" s="1920"/>
      <c r="QSY5" s="1920"/>
      <c r="QSZ5" s="1920"/>
      <c r="QTA5" s="1920"/>
      <c r="QTB5" s="1920"/>
      <c r="QTC5" s="1920"/>
      <c r="QTD5" s="1920"/>
      <c r="QTE5" s="1920"/>
      <c r="QTF5" s="1920"/>
      <c r="QTG5" s="1920"/>
      <c r="QTH5" s="1920"/>
      <c r="QTI5" s="1920"/>
      <c r="QTJ5" s="1920"/>
      <c r="QTK5" s="1920"/>
      <c r="QTL5" s="1920"/>
      <c r="QTM5" s="1920"/>
      <c r="QTN5" s="1920"/>
      <c r="QTO5" s="1920"/>
      <c r="QTP5" s="1920"/>
      <c r="QTQ5" s="1920"/>
      <c r="QTR5" s="1920"/>
      <c r="QTS5" s="1920"/>
      <c r="QTT5" s="1920"/>
      <c r="QTU5" s="1920"/>
      <c r="QTV5" s="1920"/>
      <c r="QTW5" s="1920"/>
      <c r="QTX5" s="1920"/>
      <c r="QTY5" s="1920"/>
      <c r="QTZ5" s="1920"/>
      <c r="QUA5" s="1920"/>
      <c r="QUB5" s="1920"/>
      <c r="QUC5" s="1920"/>
      <c r="QUD5" s="1920"/>
      <c r="QUE5" s="1920"/>
      <c r="QUF5" s="1920"/>
      <c r="QUG5" s="1920"/>
      <c r="QUH5" s="1920"/>
      <c r="QUI5" s="1920"/>
      <c r="QUJ5" s="1920"/>
      <c r="QUK5" s="1920"/>
      <c r="QUL5" s="1920"/>
      <c r="QUM5" s="1920"/>
      <c r="QUN5" s="1920"/>
      <c r="QUO5" s="1920"/>
      <c r="QUP5" s="1920"/>
      <c r="QUQ5" s="1920"/>
      <c r="QUR5" s="1920"/>
      <c r="QUS5" s="1920"/>
      <c r="QUT5" s="1920"/>
      <c r="QUU5" s="1920"/>
      <c r="QUV5" s="1920"/>
      <c r="QUW5" s="1920"/>
      <c r="QUX5" s="1920"/>
      <c r="QUY5" s="1920"/>
      <c r="QUZ5" s="1920"/>
      <c r="QVA5" s="1920"/>
      <c r="QVB5" s="1920"/>
      <c r="QVC5" s="1920"/>
      <c r="QVD5" s="1920"/>
      <c r="QVE5" s="1920"/>
      <c r="QVF5" s="1920"/>
      <c r="QVG5" s="1920"/>
      <c r="QVH5" s="1920"/>
      <c r="QVI5" s="1920"/>
      <c r="QVJ5" s="1920"/>
      <c r="QVK5" s="1920"/>
      <c r="QVL5" s="1920"/>
      <c r="QVM5" s="1920"/>
      <c r="QVN5" s="1920"/>
      <c r="QVO5" s="1920"/>
      <c r="QVP5" s="1920"/>
      <c r="QVQ5" s="1920"/>
      <c r="QVR5" s="1920"/>
      <c r="QVS5" s="1920"/>
      <c r="QVT5" s="1920"/>
      <c r="QVU5" s="1920"/>
      <c r="QVV5" s="1920"/>
      <c r="QVW5" s="1920"/>
      <c r="QVX5" s="1920"/>
      <c r="QVY5" s="1920"/>
      <c r="QVZ5" s="1920"/>
      <c r="QWA5" s="1920"/>
      <c r="QWB5" s="1920"/>
      <c r="QWC5" s="1920"/>
      <c r="QWD5" s="1920"/>
      <c r="QWE5" s="1920"/>
      <c r="QWF5" s="1920"/>
      <c r="QWG5" s="1920"/>
      <c r="QWH5" s="1920"/>
      <c r="QWI5" s="1920"/>
      <c r="QWJ5" s="1920"/>
      <c r="QWK5" s="1920"/>
      <c r="QWL5" s="1920"/>
      <c r="QWM5" s="1920"/>
      <c r="QWN5" s="1920"/>
      <c r="QWO5" s="1920"/>
      <c r="QWP5" s="1920"/>
      <c r="QWQ5" s="1920"/>
      <c r="QWR5" s="1920"/>
      <c r="QWS5" s="1920"/>
      <c r="QWT5" s="1920"/>
      <c r="QWU5" s="1920"/>
      <c r="QWV5" s="1920"/>
      <c r="QWW5" s="1920"/>
      <c r="QWX5" s="1920"/>
      <c r="QWY5" s="1920"/>
      <c r="QWZ5" s="1920"/>
      <c r="QXA5" s="1920"/>
      <c r="QXB5" s="1920"/>
      <c r="QXC5" s="1920"/>
      <c r="QXD5" s="1920"/>
      <c r="QXE5" s="1920"/>
      <c r="QXF5" s="1920"/>
      <c r="QXG5" s="1920"/>
      <c r="QXH5" s="1920"/>
      <c r="QXI5" s="1920"/>
      <c r="QXJ5" s="1920"/>
      <c r="QXK5" s="1920"/>
      <c r="QXL5" s="1920"/>
      <c r="QXM5" s="1920"/>
      <c r="QXN5" s="1920"/>
      <c r="QXO5" s="1920"/>
      <c r="QXP5" s="1920"/>
      <c r="QXQ5" s="1920"/>
      <c r="QXR5" s="1920"/>
      <c r="QXS5" s="1920"/>
      <c r="QXT5" s="1920"/>
      <c r="QXU5" s="1920"/>
      <c r="QXV5" s="1920"/>
      <c r="QXW5" s="1920"/>
      <c r="QXX5" s="1920"/>
      <c r="QXY5" s="1920"/>
      <c r="QXZ5" s="1920"/>
      <c r="QYA5" s="1920"/>
      <c r="QYB5" s="1920"/>
      <c r="QYC5" s="1920"/>
      <c r="QYD5" s="1920"/>
      <c r="QYE5" s="1920"/>
      <c r="QYF5" s="1920"/>
      <c r="QYG5" s="1920"/>
      <c r="QYH5" s="1920"/>
      <c r="QYI5" s="1920"/>
      <c r="QYJ5" s="1920"/>
      <c r="QYK5" s="1920"/>
      <c r="QYL5" s="1920"/>
      <c r="QYM5" s="1920"/>
      <c r="QYN5" s="1920"/>
      <c r="QYO5" s="1920"/>
      <c r="QYP5" s="1920"/>
      <c r="QYQ5" s="1920"/>
      <c r="QYR5" s="1920"/>
      <c r="QYS5" s="1920"/>
      <c r="QYT5" s="1920"/>
      <c r="QYU5" s="1920"/>
      <c r="QYV5" s="1920"/>
      <c r="QYW5" s="1920"/>
      <c r="QYX5" s="1920"/>
      <c r="QYY5" s="1920"/>
      <c r="QYZ5" s="1920"/>
      <c r="QZA5" s="1920"/>
      <c r="QZB5" s="1920"/>
      <c r="QZC5" s="1920"/>
      <c r="QZD5" s="1920"/>
      <c r="QZE5" s="1920"/>
      <c r="QZF5" s="1920"/>
      <c r="QZG5" s="1920"/>
      <c r="QZH5" s="1920"/>
      <c r="QZI5" s="1920"/>
      <c r="QZJ5" s="1920"/>
      <c r="QZK5" s="1920"/>
      <c r="QZL5" s="1920"/>
      <c r="QZM5" s="1920"/>
      <c r="QZN5" s="1920"/>
      <c r="QZO5" s="1920"/>
      <c r="QZP5" s="1920"/>
      <c r="QZQ5" s="1920"/>
      <c r="QZR5" s="1920"/>
      <c r="QZS5" s="1920"/>
      <c r="QZT5" s="1920"/>
      <c r="QZU5" s="1920"/>
      <c r="QZV5" s="1920"/>
      <c r="QZW5" s="1920"/>
      <c r="QZX5" s="1920"/>
      <c r="QZY5" s="1920"/>
      <c r="QZZ5" s="1920"/>
      <c r="RAA5" s="1920"/>
      <c r="RAB5" s="1920"/>
      <c r="RAC5" s="1920"/>
      <c r="RAD5" s="1920"/>
      <c r="RAE5" s="1920"/>
      <c r="RAF5" s="1920"/>
      <c r="RAG5" s="1920"/>
      <c r="RAH5" s="1920"/>
      <c r="RAI5" s="1920"/>
      <c r="RAJ5" s="1920"/>
      <c r="RAK5" s="1920"/>
      <c r="RAL5" s="1920"/>
      <c r="RAM5" s="1920"/>
      <c r="RAN5" s="1920"/>
      <c r="RAO5" s="1920"/>
      <c r="RAP5" s="1920"/>
      <c r="RAQ5" s="1920"/>
      <c r="RAR5" s="1920"/>
      <c r="RAS5" s="1920"/>
      <c r="RAT5" s="1920"/>
      <c r="RAU5" s="1920"/>
      <c r="RAV5" s="1920"/>
      <c r="RAW5" s="1920"/>
      <c r="RAX5" s="1920"/>
      <c r="RAY5" s="1920"/>
      <c r="RAZ5" s="1920"/>
      <c r="RBA5" s="1920"/>
      <c r="RBB5" s="1920"/>
      <c r="RBC5" s="1920"/>
      <c r="RBD5" s="1920"/>
      <c r="RBE5" s="1920"/>
      <c r="RBF5" s="1920"/>
      <c r="RBG5" s="1920"/>
      <c r="RBH5" s="1920"/>
      <c r="RBI5" s="1920"/>
      <c r="RBJ5" s="1920"/>
      <c r="RBK5" s="1920"/>
      <c r="RBL5" s="1920"/>
      <c r="RBM5" s="1920"/>
      <c r="RBN5" s="1920"/>
      <c r="RBO5" s="1920"/>
      <c r="RBP5" s="1920"/>
      <c r="RBQ5" s="1920"/>
      <c r="RBR5" s="1920"/>
      <c r="RBS5" s="1920"/>
      <c r="RBT5" s="1920"/>
      <c r="RBU5" s="1920"/>
      <c r="RBV5" s="1920"/>
      <c r="RBW5" s="1920"/>
      <c r="RBX5" s="1920"/>
      <c r="RBY5" s="1920"/>
      <c r="RBZ5" s="1920"/>
      <c r="RCA5" s="1920"/>
      <c r="RCB5" s="1920"/>
      <c r="RCC5" s="1920"/>
      <c r="RCD5" s="1920"/>
      <c r="RCE5" s="1920"/>
      <c r="RCF5" s="1920"/>
      <c r="RCG5" s="1920"/>
      <c r="RCH5" s="1920"/>
      <c r="RCI5" s="1920"/>
      <c r="RCJ5" s="1920"/>
      <c r="RCK5" s="1920"/>
      <c r="RCL5" s="1920"/>
      <c r="RCM5" s="1920"/>
      <c r="RCN5" s="1920"/>
      <c r="RCO5" s="1920"/>
      <c r="RCP5" s="1920"/>
      <c r="RCQ5" s="1920"/>
      <c r="RCR5" s="1920"/>
      <c r="RCS5" s="1920"/>
      <c r="RCT5" s="1920"/>
      <c r="RCU5" s="1920"/>
      <c r="RCV5" s="1920"/>
      <c r="RCW5" s="1920"/>
      <c r="RCX5" s="1920"/>
      <c r="RCY5" s="1920"/>
      <c r="RCZ5" s="1920"/>
      <c r="RDA5" s="1920"/>
      <c r="RDB5" s="1920"/>
      <c r="RDC5" s="1920"/>
      <c r="RDD5" s="1920"/>
      <c r="RDE5" s="1920"/>
      <c r="RDF5" s="1920"/>
      <c r="RDG5" s="1920"/>
      <c r="RDH5" s="1920"/>
      <c r="RDI5" s="1920"/>
      <c r="RDJ5" s="1920"/>
      <c r="RDK5" s="1920"/>
      <c r="RDL5" s="1920"/>
      <c r="RDM5" s="1920"/>
      <c r="RDN5" s="1920"/>
      <c r="RDO5" s="1920"/>
      <c r="RDP5" s="1920"/>
      <c r="RDQ5" s="1920"/>
      <c r="RDR5" s="1920"/>
      <c r="RDS5" s="1920"/>
      <c r="RDT5" s="1920"/>
      <c r="RDU5" s="1920"/>
      <c r="RDV5" s="1920"/>
      <c r="RDW5" s="1920"/>
      <c r="RDX5" s="1920"/>
      <c r="RDY5" s="1920"/>
      <c r="RDZ5" s="1920"/>
      <c r="REA5" s="1920"/>
      <c r="REB5" s="1920"/>
      <c r="REC5" s="1920"/>
      <c r="RED5" s="1920"/>
      <c r="REE5" s="1920"/>
      <c r="REF5" s="1920"/>
      <c r="REG5" s="1920"/>
      <c r="REH5" s="1920"/>
      <c r="REI5" s="1920"/>
      <c r="REJ5" s="1920"/>
      <c r="REK5" s="1920"/>
      <c r="REL5" s="1920"/>
      <c r="REM5" s="1920"/>
      <c r="REN5" s="1920"/>
      <c r="REO5" s="1920"/>
      <c r="REP5" s="1920"/>
      <c r="REQ5" s="1920"/>
      <c r="RER5" s="1920"/>
      <c r="RES5" s="1920"/>
      <c r="RET5" s="1920"/>
      <c r="REU5" s="1920"/>
      <c r="REV5" s="1920"/>
      <c r="REW5" s="1920"/>
      <c r="REX5" s="1920"/>
      <c r="REY5" s="1920"/>
      <c r="REZ5" s="1920"/>
      <c r="RFA5" s="1920"/>
      <c r="RFB5" s="1920"/>
      <c r="RFC5" s="1920"/>
      <c r="RFD5" s="1920"/>
      <c r="RFE5" s="1920"/>
      <c r="RFF5" s="1920"/>
      <c r="RFG5" s="1920"/>
      <c r="RFH5" s="1920"/>
      <c r="RFI5" s="1920"/>
      <c r="RFJ5" s="1920"/>
      <c r="RFK5" s="1920"/>
      <c r="RFL5" s="1920"/>
      <c r="RFM5" s="1920"/>
      <c r="RFN5" s="1920"/>
      <c r="RFO5" s="1920"/>
      <c r="RFP5" s="1920"/>
      <c r="RFQ5" s="1920"/>
      <c r="RFR5" s="1920"/>
      <c r="RFS5" s="1920"/>
      <c r="RFT5" s="1920"/>
      <c r="RFU5" s="1920"/>
      <c r="RFV5" s="1920"/>
      <c r="RFW5" s="1920"/>
      <c r="RFX5" s="1920"/>
      <c r="RFY5" s="1920"/>
      <c r="RFZ5" s="1920"/>
      <c r="RGA5" s="1920"/>
      <c r="RGB5" s="1920"/>
      <c r="RGC5" s="1920"/>
      <c r="RGD5" s="1920"/>
      <c r="RGE5" s="1920"/>
      <c r="RGF5" s="1920"/>
      <c r="RGG5" s="1920"/>
      <c r="RGH5" s="1920"/>
      <c r="RGI5" s="1920"/>
      <c r="RGJ5" s="1920"/>
      <c r="RGK5" s="1920"/>
      <c r="RGL5" s="1920"/>
      <c r="RGM5" s="1920"/>
      <c r="RGN5" s="1920"/>
      <c r="RGO5" s="1920"/>
      <c r="RGP5" s="1920"/>
      <c r="RGQ5" s="1920"/>
      <c r="RGR5" s="1920"/>
      <c r="RGS5" s="1920"/>
      <c r="RGT5" s="1920"/>
      <c r="RGU5" s="1920"/>
      <c r="RGV5" s="1920"/>
      <c r="RGW5" s="1920"/>
      <c r="RGX5" s="1920"/>
      <c r="RGY5" s="1920"/>
      <c r="RGZ5" s="1920"/>
      <c r="RHA5" s="1920"/>
      <c r="RHB5" s="1920"/>
      <c r="RHC5" s="1920"/>
      <c r="RHD5" s="1920"/>
      <c r="RHE5" s="1920"/>
      <c r="RHF5" s="1920"/>
      <c r="RHG5" s="1920"/>
      <c r="RHH5" s="1920"/>
      <c r="RHI5" s="1920"/>
      <c r="RHJ5" s="1920"/>
      <c r="RHK5" s="1920"/>
      <c r="RHL5" s="1920"/>
      <c r="RHM5" s="1920"/>
      <c r="RHN5" s="1920"/>
      <c r="RHO5" s="1920"/>
      <c r="RHP5" s="1920"/>
      <c r="RHQ5" s="1920"/>
      <c r="RHR5" s="1920"/>
      <c r="RHS5" s="1920"/>
      <c r="RHT5" s="1920"/>
      <c r="RHU5" s="1920"/>
      <c r="RHV5" s="1920"/>
      <c r="RHW5" s="1920"/>
      <c r="RHX5" s="1920"/>
      <c r="RHY5" s="1920"/>
      <c r="RHZ5" s="1920"/>
      <c r="RIA5" s="1920"/>
      <c r="RIB5" s="1920"/>
      <c r="RIC5" s="1920"/>
      <c r="RID5" s="1920"/>
      <c r="RIE5" s="1920"/>
      <c r="RIF5" s="1920"/>
      <c r="RIG5" s="1920"/>
      <c r="RIH5" s="1920"/>
      <c r="RII5" s="1920"/>
      <c r="RIJ5" s="1920"/>
      <c r="RIK5" s="1920"/>
      <c r="RIL5" s="1920"/>
      <c r="RIM5" s="1920"/>
      <c r="RIN5" s="1920"/>
      <c r="RIO5" s="1920"/>
      <c r="RIP5" s="1920"/>
      <c r="RIQ5" s="1920"/>
      <c r="RIR5" s="1920"/>
      <c r="RIS5" s="1920"/>
      <c r="RIT5" s="1920"/>
      <c r="RIU5" s="1920"/>
      <c r="RIV5" s="1920"/>
      <c r="RIW5" s="1920"/>
      <c r="RIX5" s="1920"/>
      <c r="RIY5" s="1920"/>
      <c r="RIZ5" s="1920"/>
      <c r="RJA5" s="1920"/>
      <c r="RJB5" s="1920"/>
      <c r="RJC5" s="1920"/>
      <c r="RJD5" s="1920"/>
      <c r="RJE5" s="1920"/>
      <c r="RJF5" s="1920"/>
      <c r="RJG5" s="1920"/>
      <c r="RJH5" s="1920"/>
      <c r="RJI5" s="1920"/>
      <c r="RJJ5" s="1920"/>
      <c r="RJK5" s="1920"/>
      <c r="RJL5" s="1920"/>
      <c r="RJM5" s="1920"/>
      <c r="RJN5" s="1920"/>
      <c r="RJO5" s="1920"/>
      <c r="RJP5" s="1920"/>
      <c r="RJQ5" s="1920"/>
      <c r="RJR5" s="1920"/>
      <c r="RJS5" s="1920"/>
      <c r="RJT5" s="1920"/>
      <c r="RJU5" s="1920"/>
      <c r="RJV5" s="1920"/>
      <c r="RJW5" s="1920"/>
      <c r="RJX5" s="1920"/>
      <c r="RJY5" s="1920"/>
      <c r="RJZ5" s="1920"/>
      <c r="RKA5" s="1920"/>
      <c r="RKB5" s="1920"/>
      <c r="RKC5" s="1920"/>
      <c r="RKD5" s="1920"/>
      <c r="RKE5" s="1920"/>
      <c r="RKF5" s="1920"/>
      <c r="RKG5" s="1920"/>
      <c r="RKH5" s="1920"/>
      <c r="RKI5" s="1920"/>
      <c r="RKJ5" s="1920"/>
      <c r="RKK5" s="1920"/>
      <c r="RKL5" s="1920"/>
      <c r="RKM5" s="1920"/>
      <c r="RKN5" s="1920"/>
      <c r="RKO5" s="1920"/>
      <c r="RKP5" s="1920"/>
      <c r="RKQ5" s="1920"/>
      <c r="RKR5" s="1920"/>
      <c r="RKS5" s="1920"/>
      <c r="RKT5" s="1920"/>
      <c r="RKU5" s="1920"/>
      <c r="RKV5" s="1920"/>
      <c r="RKW5" s="1920"/>
      <c r="RKX5" s="1920"/>
      <c r="RKY5" s="1920"/>
      <c r="RKZ5" s="1920"/>
      <c r="RLA5" s="1920"/>
      <c r="RLB5" s="1920"/>
      <c r="RLC5" s="1920"/>
      <c r="RLD5" s="1920"/>
      <c r="RLE5" s="1920"/>
      <c r="RLF5" s="1920"/>
      <c r="RLG5" s="1920"/>
      <c r="RLH5" s="1920"/>
      <c r="RLI5" s="1920"/>
      <c r="RLJ5" s="1920"/>
      <c r="RLK5" s="1920"/>
      <c r="RLL5" s="1920"/>
      <c r="RLM5" s="1920"/>
      <c r="RLN5" s="1920"/>
      <c r="RLO5" s="1920"/>
      <c r="RLP5" s="1920"/>
      <c r="RLQ5" s="1920"/>
      <c r="RLR5" s="1920"/>
      <c r="RLS5" s="1920"/>
      <c r="RLT5" s="1920"/>
      <c r="RLU5" s="1920"/>
      <c r="RLV5" s="1920"/>
      <c r="RLW5" s="1920"/>
      <c r="RLX5" s="1920"/>
      <c r="RLY5" s="1920"/>
      <c r="RLZ5" s="1920"/>
      <c r="RMA5" s="1920"/>
      <c r="RMB5" s="1920"/>
      <c r="RMC5" s="1920"/>
      <c r="RMD5" s="1920"/>
      <c r="RME5" s="1920"/>
      <c r="RMF5" s="1920"/>
      <c r="RMG5" s="1920"/>
      <c r="RMH5" s="1920"/>
      <c r="RMI5" s="1920"/>
      <c r="RMJ5" s="1920"/>
      <c r="RMK5" s="1920"/>
      <c r="RML5" s="1920"/>
      <c r="RMM5" s="1920"/>
      <c r="RMN5" s="1920"/>
      <c r="RMO5" s="1920"/>
      <c r="RMP5" s="1920"/>
      <c r="RMQ5" s="1920"/>
      <c r="RMR5" s="1920"/>
      <c r="RMS5" s="1920"/>
      <c r="RMT5" s="1920"/>
      <c r="RMU5" s="1920"/>
      <c r="RMV5" s="1920"/>
      <c r="RMW5" s="1920"/>
      <c r="RMX5" s="1920"/>
      <c r="RMY5" s="1920"/>
      <c r="RMZ5" s="1920"/>
      <c r="RNA5" s="1920"/>
      <c r="RNB5" s="1920"/>
      <c r="RNC5" s="1920"/>
      <c r="RND5" s="1920"/>
      <c r="RNE5" s="1920"/>
      <c r="RNF5" s="1920"/>
      <c r="RNG5" s="1920"/>
      <c r="RNH5" s="1920"/>
      <c r="RNI5" s="1920"/>
      <c r="RNJ5" s="1920"/>
      <c r="RNK5" s="1920"/>
      <c r="RNL5" s="1920"/>
      <c r="RNM5" s="1920"/>
      <c r="RNN5" s="1920"/>
      <c r="RNO5" s="1920"/>
      <c r="RNP5" s="1920"/>
      <c r="RNQ5" s="1920"/>
      <c r="RNR5" s="1920"/>
      <c r="RNS5" s="1920"/>
      <c r="RNT5" s="1920"/>
      <c r="RNU5" s="1920"/>
      <c r="RNV5" s="1920"/>
      <c r="RNW5" s="1920"/>
      <c r="RNX5" s="1920"/>
      <c r="RNY5" s="1920"/>
      <c r="RNZ5" s="1920"/>
      <c r="ROA5" s="1920"/>
      <c r="ROB5" s="1920"/>
      <c r="ROC5" s="1920"/>
      <c r="ROD5" s="1920"/>
      <c r="ROE5" s="1920"/>
      <c r="ROF5" s="1920"/>
      <c r="ROG5" s="1920"/>
      <c r="ROH5" s="1920"/>
      <c r="ROI5" s="1920"/>
      <c r="ROJ5" s="1920"/>
      <c r="ROK5" s="1920"/>
      <c r="ROL5" s="1920"/>
      <c r="ROM5" s="1920"/>
      <c r="RON5" s="1920"/>
      <c r="ROO5" s="1920"/>
      <c r="ROP5" s="1920"/>
      <c r="ROQ5" s="1920"/>
      <c r="ROR5" s="1920"/>
      <c r="ROS5" s="1920"/>
      <c r="ROT5" s="1920"/>
      <c r="ROU5" s="1920"/>
      <c r="ROV5" s="1920"/>
      <c r="ROW5" s="1920"/>
      <c r="ROX5" s="1920"/>
      <c r="ROY5" s="1920"/>
      <c r="ROZ5" s="1920"/>
      <c r="RPA5" s="1920"/>
      <c r="RPB5" s="1920"/>
      <c r="RPC5" s="1920"/>
      <c r="RPD5" s="1920"/>
      <c r="RPE5" s="1920"/>
      <c r="RPF5" s="1920"/>
      <c r="RPG5" s="1920"/>
      <c r="RPH5" s="1920"/>
      <c r="RPI5" s="1920"/>
      <c r="RPJ5" s="1920"/>
      <c r="RPK5" s="1920"/>
      <c r="RPL5" s="1920"/>
      <c r="RPM5" s="1920"/>
      <c r="RPN5" s="1920"/>
      <c r="RPO5" s="1920"/>
      <c r="RPP5" s="1920"/>
      <c r="RPQ5" s="1920"/>
      <c r="RPR5" s="1920"/>
      <c r="RPS5" s="1920"/>
      <c r="RPT5" s="1920"/>
      <c r="RPU5" s="1920"/>
      <c r="RPV5" s="1920"/>
      <c r="RPW5" s="1920"/>
      <c r="RPX5" s="1920"/>
      <c r="RPY5" s="1920"/>
      <c r="RPZ5" s="1920"/>
      <c r="RQA5" s="1920"/>
      <c r="RQB5" s="1920"/>
      <c r="RQC5" s="1920"/>
      <c r="RQD5" s="1920"/>
      <c r="RQE5" s="1920"/>
      <c r="RQF5" s="1920"/>
      <c r="RQG5" s="1920"/>
      <c r="RQH5" s="1920"/>
      <c r="RQI5" s="1920"/>
      <c r="RQJ5" s="1920"/>
      <c r="RQK5" s="1920"/>
      <c r="RQL5" s="1920"/>
      <c r="RQM5" s="1920"/>
      <c r="RQN5" s="1920"/>
      <c r="RQO5" s="1920"/>
      <c r="RQP5" s="1920"/>
      <c r="RQQ5" s="1920"/>
      <c r="RQR5" s="1920"/>
      <c r="RQS5" s="1920"/>
      <c r="RQT5" s="1920"/>
      <c r="RQU5" s="1920"/>
      <c r="RQV5" s="1920"/>
      <c r="RQW5" s="1920"/>
      <c r="RQX5" s="1920"/>
      <c r="RQY5" s="1920"/>
      <c r="RQZ5" s="1920"/>
      <c r="RRA5" s="1920"/>
      <c r="RRB5" s="1920"/>
      <c r="RRC5" s="1920"/>
      <c r="RRD5" s="1920"/>
      <c r="RRE5" s="1920"/>
      <c r="RRF5" s="1920"/>
      <c r="RRG5" s="1920"/>
      <c r="RRH5" s="1920"/>
      <c r="RRI5" s="1920"/>
      <c r="RRJ5" s="1920"/>
      <c r="RRK5" s="1920"/>
      <c r="RRL5" s="1920"/>
      <c r="RRM5" s="1920"/>
      <c r="RRN5" s="1920"/>
      <c r="RRO5" s="1920"/>
      <c r="RRP5" s="1920"/>
      <c r="RRQ5" s="1920"/>
      <c r="RRR5" s="1920"/>
      <c r="RRS5" s="1920"/>
      <c r="RRT5" s="1920"/>
      <c r="RRU5" s="1920"/>
      <c r="RRV5" s="1920"/>
      <c r="RRW5" s="1920"/>
      <c r="RRX5" s="1920"/>
      <c r="RRY5" s="1920"/>
      <c r="RRZ5" s="1920"/>
      <c r="RSA5" s="1920"/>
      <c r="RSB5" s="1920"/>
      <c r="RSC5" s="1920"/>
      <c r="RSD5" s="1920"/>
      <c r="RSE5" s="1920"/>
      <c r="RSF5" s="1920"/>
      <c r="RSG5" s="1920"/>
      <c r="RSH5" s="1920"/>
      <c r="RSI5" s="1920"/>
      <c r="RSJ5" s="1920"/>
      <c r="RSK5" s="1920"/>
      <c r="RSL5" s="1920"/>
      <c r="RSM5" s="1920"/>
      <c r="RSN5" s="1920"/>
      <c r="RSO5" s="1920"/>
      <c r="RSP5" s="1920"/>
      <c r="RSQ5" s="1920"/>
      <c r="RSR5" s="1920"/>
      <c r="RSS5" s="1920"/>
      <c r="RST5" s="1920"/>
      <c r="RSU5" s="1920"/>
      <c r="RSV5" s="1920"/>
      <c r="RSW5" s="1920"/>
      <c r="RSX5" s="1920"/>
      <c r="RSY5" s="1920"/>
      <c r="RSZ5" s="1920"/>
      <c r="RTA5" s="1920"/>
      <c r="RTB5" s="1920"/>
      <c r="RTC5" s="1920"/>
      <c r="RTD5" s="1920"/>
      <c r="RTE5" s="1920"/>
      <c r="RTF5" s="1920"/>
      <c r="RTG5" s="1920"/>
      <c r="RTH5" s="1920"/>
      <c r="RTI5" s="1920"/>
      <c r="RTJ5" s="1920"/>
      <c r="RTK5" s="1920"/>
      <c r="RTL5" s="1920"/>
      <c r="RTM5" s="1920"/>
      <c r="RTN5" s="1920"/>
      <c r="RTO5" s="1920"/>
      <c r="RTP5" s="1920"/>
      <c r="RTQ5" s="1920"/>
      <c r="RTR5" s="1920"/>
      <c r="RTS5" s="1920"/>
      <c r="RTT5" s="1920"/>
      <c r="RTU5" s="1920"/>
      <c r="RTV5" s="1920"/>
      <c r="RTW5" s="1920"/>
      <c r="RTX5" s="1920"/>
      <c r="RTY5" s="1920"/>
      <c r="RTZ5" s="1920"/>
      <c r="RUA5" s="1920"/>
      <c r="RUB5" s="1920"/>
      <c r="RUC5" s="1920"/>
      <c r="RUD5" s="1920"/>
      <c r="RUE5" s="1920"/>
      <c r="RUF5" s="1920"/>
      <c r="RUG5" s="1920"/>
      <c r="RUH5" s="1920"/>
      <c r="RUI5" s="1920"/>
      <c r="RUJ5" s="1920"/>
      <c r="RUK5" s="1920"/>
      <c r="RUL5" s="1920"/>
      <c r="RUM5" s="1920"/>
      <c r="RUN5" s="1920"/>
      <c r="RUO5" s="1920"/>
      <c r="RUP5" s="1920"/>
      <c r="RUQ5" s="1920"/>
      <c r="RUR5" s="1920"/>
      <c r="RUS5" s="1920"/>
      <c r="RUT5" s="1920"/>
      <c r="RUU5" s="1920"/>
      <c r="RUV5" s="1920"/>
      <c r="RUW5" s="1920"/>
      <c r="RUX5" s="1920"/>
      <c r="RUY5" s="1920"/>
      <c r="RUZ5" s="1920"/>
      <c r="RVA5" s="1920"/>
      <c r="RVB5" s="1920"/>
      <c r="RVC5" s="1920"/>
      <c r="RVD5" s="1920"/>
      <c r="RVE5" s="1920"/>
      <c r="RVF5" s="1920"/>
      <c r="RVG5" s="1920"/>
      <c r="RVH5" s="1920"/>
      <c r="RVI5" s="1920"/>
      <c r="RVJ5" s="1920"/>
      <c r="RVK5" s="1920"/>
      <c r="RVL5" s="1920"/>
      <c r="RVM5" s="1920"/>
      <c r="RVN5" s="1920"/>
      <c r="RVO5" s="1920"/>
      <c r="RVP5" s="1920"/>
      <c r="RVQ5" s="1920"/>
      <c r="RVR5" s="1920"/>
      <c r="RVS5" s="1920"/>
      <c r="RVT5" s="1920"/>
      <c r="RVU5" s="1920"/>
      <c r="RVV5" s="1920"/>
      <c r="RVW5" s="1920"/>
      <c r="RVX5" s="1920"/>
      <c r="RVY5" s="1920"/>
      <c r="RVZ5" s="1920"/>
      <c r="RWA5" s="1920"/>
      <c r="RWB5" s="1920"/>
      <c r="RWC5" s="1920"/>
      <c r="RWD5" s="1920"/>
      <c r="RWE5" s="1920"/>
      <c r="RWF5" s="1920"/>
      <c r="RWG5" s="1920"/>
      <c r="RWH5" s="1920"/>
      <c r="RWI5" s="1920"/>
      <c r="RWJ5" s="1920"/>
      <c r="RWK5" s="1920"/>
      <c r="RWL5" s="1920"/>
      <c r="RWM5" s="1920"/>
      <c r="RWN5" s="1920"/>
      <c r="RWO5" s="1920"/>
      <c r="RWP5" s="1920"/>
      <c r="RWQ5" s="1920"/>
      <c r="RWR5" s="1920"/>
      <c r="RWS5" s="1920"/>
      <c r="RWT5" s="1920"/>
      <c r="RWU5" s="1920"/>
      <c r="RWV5" s="1920"/>
      <c r="RWW5" s="1920"/>
      <c r="RWX5" s="1920"/>
      <c r="RWY5" s="1920"/>
      <c r="RWZ5" s="1920"/>
      <c r="RXA5" s="1920"/>
      <c r="RXB5" s="1920"/>
      <c r="RXC5" s="1920"/>
      <c r="RXD5" s="1920"/>
      <c r="RXE5" s="1920"/>
      <c r="RXF5" s="1920"/>
      <c r="RXG5" s="1920"/>
      <c r="RXH5" s="1920"/>
      <c r="RXI5" s="1920"/>
      <c r="RXJ5" s="1920"/>
      <c r="RXK5" s="1920"/>
      <c r="RXL5" s="1920"/>
      <c r="RXM5" s="1920"/>
      <c r="RXN5" s="1920"/>
      <c r="RXO5" s="1920"/>
      <c r="RXP5" s="1920"/>
      <c r="RXQ5" s="1920"/>
      <c r="RXR5" s="1920"/>
      <c r="RXS5" s="1920"/>
      <c r="RXT5" s="1920"/>
      <c r="RXU5" s="1920"/>
      <c r="RXV5" s="1920"/>
      <c r="RXW5" s="1920"/>
      <c r="RXX5" s="1920"/>
      <c r="RXY5" s="1920"/>
      <c r="RXZ5" s="1920"/>
      <c r="RYA5" s="1920"/>
      <c r="RYB5" s="1920"/>
      <c r="RYC5" s="1920"/>
      <c r="RYD5" s="1920"/>
      <c r="RYE5" s="1920"/>
      <c r="RYF5" s="1920"/>
      <c r="RYG5" s="1920"/>
      <c r="RYH5" s="1920"/>
      <c r="RYI5" s="1920"/>
      <c r="RYJ5" s="1920"/>
      <c r="RYK5" s="1920"/>
      <c r="RYL5" s="1920"/>
      <c r="RYM5" s="1920"/>
      <c r="RYN5" s="1920"/>
      <c r="RYO5" s="1920"/>
      <c r="RYP5" s="1920"/>
      <c r="RYQ5" s="1920"/>
      <c r="RYR5" s="1920"/>
      <c r="RYS5" s="1920"/>
      <c r="RYT5" s="1920"/>
      <c r="RYU5" s="1920"/>
      <c r="RYV5" s="1920"/>
      <c r="RYW5" s="1920"/>
      <c r="RYX5" s="1920"/>
      <c r="RYY5" s="1920"/>
      <c r="RYZ5" s="1920"/>
      <c r="RZA5" s="1920"/>
      <c r="RZB5" s="1920"/>
      <c r="RZC5" s="1920"/>
      <c r="RZD5" s="1920"/>
      <c r="RZE5" s="1920"/>
      <c r="RZF5" s="1920"/>
      <c r="RZG5" s="1920"/>
      <c r="RZH5" s="1920"/>
      <c r="RZI5" s="1920"/>
      <c r="RZJ5" s="1920"/>
      <c r="RZK5" s="1920"/>
      <c r="RZL5" s="1920"/>
      <c r="RZM5" s="1920"/>
      <c r="RZN5" s="1920"/>
      <c r="RZO5" s="1920"/>
      <c r="RZP5" s="1920"/>
      <c r="RZQ5" s="1920"/>
      <c r="RZR5" s="1920"/>
      <c r="RZS5" s="1920"/>
      <c r="RZT5" s="1920"/>
      <c r="RZU5" s="1920"/>
      <c r="RZV5" s="1920"/>
      <c r="RZW5" s="1920"/>
      <c r="RZX5" s="1920"/>
      <c r="RZY5" s="1920"/>
      <c r="RZZ5" s="1920"/>
      <c r="SAA5" s="1920"/>
      <c r="SAB5" s="1920"/>
      <c r="SAC5" s="1920"/>
      <c r="SAD5" s="1920"/>
      <c r="SAE5" s="1920"/>
      <c r="SAF5" s="1920"/>
      <c r="SAG5" s="1920"/>
      <c r="SAH5" s="1920"/>
      <c r="SAI5" s="1920"/>
      <c r="SAJ5" s="1920"/>
      <c r="SAK5" s="1920"/>
      <c r="SAL5" s="1920"/>
      <c r="SAM5" s="1920"/>
      <c r="SAN5" s="1920"/>
      <c r="SAO5" s="1920"/>
      <c r="SAP5" s="1920"/>
      <c r="SAQ5" s="1920"/>
      <c r="SAR5" s="1920"/>
      <c r="SAS5" s="1920"/>
      <c r="SAT5" s="1920"/>
      <c r="SAU5" s="1920"/>
      <c r="SAV5" s="1920"/>
      <c r="SAW5" s="1920"/>
      <c r="SAX5" s="1920"/>
      <c r="SAY5" s="1920"/>
      <c r="SAZ5" s="1920"/>
      <c r="SBA5" s="1920"/>
      <c r="SBB5" s="1920"/>
      <c r="SBC5" s="1920"/>
      <c r="SBD5" s="1920"/>
      <c r="SBE5" s="1920"/>
      <c r="SBF5" s="1920"/>
      <c r="SBG5" s="1920"/>
      <c r="SBH5" s="1920"/>
      <c r="SBI5" s="1920"/>
      <c r="SBJ5" s="1920"/>
      <c r="SBK5" s="1920"/>
      <c r="SBL5" s="1920"/>
      <c r="SBM5" s="1920"/>
      <c r="SBN5" s="1920"/>
      <c r="SBO5" s="1920"/>
      <c r="SBP5" s="1920"/>
      <c r="SBQ5" s="1920"/>
      <c r="SBR5" s="1920"/>
      <c r="SBS5" s="1920"/>
      <c r="SBT5" s="1920"/>
      <c r="SBU5" s="1920"/>
      <c r="SBV5" s="1920"/>
      <c r="SBW5" s="1920"/>
      <c r="SBX5" s="1920"/>
      <c r="SBY5" s="1920"/>
      <c r="SBZ5" s="1920"/>
      <c r="SCA5" s="1920"/>
      <c r="SCB5" s="1920"/>
      <c r="SCC5" s="1920"/>
      <c r="SCD5" s="1920"/>
      <c r="SCE5" s="1920"/>
      <c r="SCF5" s="1920"/>
      <c r="SCG5" s="1920"/>
      <c r="SCH5" s="1920"/>
      <c r="SCI5" s="1920"/>
      <c r="SCJ5" s="1920"/>
      <c r="SCK5" s="1920"/>
      <c r="SCL5" s="1920"/>
      <c r="SCM5" s="1920"/>
      <c r="SCN5" s="1920"/>
      <c r="SCO5" s="1920"/>
      <c r="SCP5" s="1920"/>
      <c r="SCQ5" s="1920"/>
      <c r="SCR5" s="1920"/>
      <c r="SCS5" s="1920"/>
      <c r="SCT5" s="1920"/>
      <c r="SCU5" s="1920"/>
      <c r="SCV5" s="1920"/>
      <c r="SCW5" s="1920"/>
      <c r="SCX5" s="1920"/>
      <c r="SCY5" s="1920"/>
      <c r="SCZ5" s="1920"/>
      <c r="SDA5" s="1920"/>
      <c r="SDB5" s="1920"/>
      <c r="SDC5" s="1920"/>
      <c r="SDD5" s="1920"/>
      <c r="SDE5" s="1920"/>
      <c r="SDF5" s="1920"/>
      <c r="SDG5" s="1920"/>
      <c r="SDH5" s="1920"/>
      <c r="SDI5" s="1920"/>
      <c r="SDJ5" s="1920"/>
      <c r="SDK5" s="1920"/>
      <c r="SDL5" s="1920"/>
      <c r="SDM5" s="1920"/>
      <c r="SDN5" s="1920"/>
      <c r="SDO5" s="1920"/>
      <c r="SDP5" s="1920"/>
      <c r="SDQ5" s="1920"/>
      <c r="SDR5" s="1920"/>
      <c r="SDS5" s="1920"/>
      <c r="SDT5" s="1920"/>
      <c r="SDU5" s="1920"/>
      <c r="SDV5" s="1920"/>
      <c r="SDW5" s="1920"/>
      <c r="SDX5" s="1920"/>
      <c r="SDY5" s="1920"/>
      <c r="SDZ5" s="1920"/>
      <c r="SEA5" s="1920"/>
      <c r="SEB5" s="1920"/>
      <c r="SEC5" s="1920"/>
      <c r="SED5" s="1920"/>
      <c r="SEE5" s="1920"/>
      <c r="SEF5" s="1920"/>
      <c r="SEG5" s="1920"/>
      <c r="SEH5" s="1920"/>
      <c r="SEI5" s="1920"/>
      <c r="SEJ5" s="1920"/>
      <c r="SEK5" s="1920"/>
      <c r="SEL5" s="1920"/>
      <c r="SEM5" s="1920"/>
      <c r="SEN5" s="1920"/>
      <c r="SEO5" s="1920"/>
      <c r="SEP5" s="1920"/>
      <c r="SEQ5" s="1920"/>
      <c r="SER5" s="1920"/>
      <c r="SES5" s="1920"/>
      <c r="SET5" s="1920"/>
      <c r="SEU5" s="1920"/>
      <c r="SEV5" s="1920"/>
      <c r="SEW5" s="1920"/>
      <c r="SEX5" s="1920"/>
      <c r="SEY5" s="1920"/>
      <c r="SEZ5" s="1920"/>
      <c r="SFA5" s="1920"/>
      <c r="SFB5" s="1920"/>
      <c r="SFC5" s="1920"/>
      <c r="SFD5" s="1920"/>
      <c r="SFE5" s="1920"/>
      <c r="SFF5" s="1920"/>
      <c r="SFG5" s="1920"/>
      <c r="SFH5" s="1920"/>
      <c r="SFI5" s="1920"/>
      <c r="SFJ5" s="1920"/>
      <c r="SFK5" s="1920"/>
      <c r="SFL5" s="1920"/>
      <c r="SFM5" s="1920"/>
      <c r="SFN5" s="1920"/>
      <c r="SFO5" s="1920"/>
      <c r="SFP5" s="1920"/>
      <c r="SFQ5" s="1920"/>
      <c r="SFR5" s="1920"/>
      <c r="SFS5" s="1920"/>
      <c r="SFT5" s="1920"/>
      <c r="SFU5" s="1920"/>
      <c r="SFV5" s="1920"/>
      <c r="SFW5" s="1920"/>
      <c r="SFX5" s="1920"/>
      <c r="SFY5" s="1920"/>
      <c r="SFZ5" s="1920"/>
      <c r="SGA5" s="1920"/>
      <c r="SGB5" s="1920"/>
      <c r="SGC5" s="1920"/>
      <c r="SGD5" s="1920"/>
      <c r="SGE5" s="1920"/>
      <c r="SGF5" s="1920"/>
      <c r="SGG5" s="1920"/>
      <c r="SGH5" s="1920"/>
      <c r="SGI5" s="1920"/>
      <c r="SGJ5" s="1920"/>
      <c r="SGK5" s="1920"/>
      <c r="SGL5" s="1920"/>
      <c r="SGM5" s="1920"/>
      <c r="SGN5" s="1920"/>
      <c r="SGO5" s="1920"/>
      <c r="SGP5" s="1920"/>
      <c r="SGQ5" s="1920"/>
      <c r="SGR5" s="1920"/>
      <c r="SGS5" s="1920"/>
      <c r="SGT5" s="1920"/>
      <c r="SGU5" s="1920"/>
      <c r="SGV5" s="1920"/>
      <c r="SGW5" s="1920"/>
      <c r="SGX5" s="1920"/>
      <c r="SGY5" s="1920"/>
      <c r="SGZ5" s="1920"/>
      <c r="SHA5" s="1920"/>
      <c r="SHB5" s="1920"/>
      <c r="SHC5" s="1920"/>
      <c r="SHD5" s="1920"/>
      <c r="SHE5" s="1920"/>
      <c r="SHF5" s="1920"/>
      <c r="SHG5" s="1920"/>
      <c r="SHH5" s="1920"/>
      <c r="SHI5" s="1920"/>
      <c r="SHJ5" s="1920"/>
      <c r="SHK5" s="1920"/>
      <c r="SHL5" s="1920"/>
      <c r="SHM5" s="1920"/>
      <c r="SHN5" s="1920"/>
      <c r="SHO5" s="1920"/>
      <c r="SHP5" s="1920"/>
      <c r="SHQ5" s="1920"/>
      <c r="SHR5" s="1920"/>
      <c r="SHS5" s="1920"/>
      <c r="SHT5" s="1920"/>
      <c r="SHU5" s="1920"/>
      <c r="SHV5" s="1920"/>
      <c r="SHW5" s="1920"/>
      <c r="SHX5" s="1920"/>
      <c r="SHY5" s="1920"/>
      <c r="SHZ5" s="1920"/>
      <c r="SIA5" s="1920"/>
      <c r="SIB5" s="1920"/>
      <c r="SIC5" s="1920"/>
      <c r="SID5" s="1920"/>
      <c r="SIE5" s="1920"/>
      <c r="SIF5" s="1920"/>
      <c r="SIG5" s="1920"/>
      <c r="SIH5" s="1920"/>
      <c r="SII5" s="1920"/>
      <c r="SIJ5" s="1920"/>
      <c r="SIK5" s="1920"/>
      <c r="SIL5" s="1920"/>
      <c r="SIM5" s="1920"/>
      <c r="SIN5" s="1920"/>
      <c r="SIO5" s="1920"/>
      <c r="SIP5" s="1920"/>
      <c r="SIQ5" s="1920"/>
      <c r="SIR5" s="1920"/>
      <c r="SIS5" s="1920"/>
      <c r="SIT5" s="1920"/>
      <c r="SIU5" s="1920"/>
      <c r="SIV5" s="1920"/>
      <c r="SIW5" s="1920"/>
      <c r="SIX5" s="1920"/>
      <c r="SIY5" s="1920"/>
      <c r="SIZ5" s="1920"/>
      <c r="SJA5" s="1920"/>
      <c r="SJB5" s="1920"/>
      <c r="SJC5" s="1920"/>
      <c r="SJD5" s="1920"/>
      <c r="SJE5" s="1920"/>
      <c r="SJF5" s="1920"/>
      <c r="SJG5" s="1920"/>
      <c r="SJH5" s="1920"/>
      <c r="SJI5" s="1920"/>
      <c r="SJJ5" s="1920"/>
      <c r="SJK5" s="1920"/>
      <c r="SJL5" s="1920"/>
      <c r="SJM5" s="1920"/>
      <c r="SJN5" s="1920"/>
      <c r="SJO5" s="1920"/>
      <c r="SJP5" s="1920"/>
      <c r="SJQ5" s="1920"/>
      <c r="SJR5" s="1920"/>
      <c r="SJS5" s="1920"/>
      <c r="SJT5" s="1920"/>
      <c r="SJU5" s="1920"/>
      <c r="SJV5" s="1920"/>
      <c r="SJW5" s="1920"/>
      <c r="SJX5" s="1920"/>
      <c r="SJY5" s="1920"/>
      <c r="SJZ5" s="1920"/>
      <c r="SKA5" s="1920"/>
      <c r="SKB5" s="1920"/>
      <c r="SKC5" s="1920"/>
      <c r="SKD5" s="1920"/>
      <c r="SKE5" s="1920"/>
      <c r="SKF5" s="1920"/>
      <c r="SKG5" s="1920"/>
      <c r="SKH5" s="1920"/>
      <c r="SKI5" s="1920"/>
      <c r="SKJ5" s="1920"/>
      <c r="SKK5" s="1920"/>
      <c r="SKL5" s="1920"/>
      <c r="SKM5" s="1920"/>
      <c r="SKN5" s="1920"/>
      <c r="SKO5" s="1920"/>
      <c r="SKP5" s="1920"/>
      <c r="SKQ5" s="1920"/>
      <c r="SKR5" s="1920"/>
      <c r="SKS5" s="1920"/>
      <c r="SKT5" s="1920"/>
      <c r="SKU5" s="1920"/>
      <c r="SKV5" s="1920"/>
      <c r="SKW5" s="1920"/>
      <c r="SKX5" s="1920"/>
      <c r="SKY5" s="1920"/>
      <c r="SKZ5" s="1920"/>
      <c r="SLA5" s="1920"/>
      <c r="SLB5" s="1920"/>
      <c r="SLC5" s="1920"/>
      <c r="SLD5" s="1920"/>
      <c r="SLE5" s="1920"/>
      <c r="SLF5" s="1920"/>
      <c r="SLG5" s="1920"/>
      <c r="SLH5" s="1920"/>
      <c r="SLI5" s="1920"/>
      <c r="SLJ5" s="1920"/>
      <c r="SLK5" s="1920"/>
      <c r="SLL5" s="1920"/>
      <c r="SLM5" s="1920"/>
      <c r="SLN5" s="1920"/>
      <c r="SLO5" s="1920"/>
      <c r="SLP5" s="1920"/>
      <c r="SLQ5" s="1920"/>
      <c r="SLR5" s="1920"/>
      <c r="SLS5" s="1920"/>
      <c r="SLT5" s="1920"/>
      <c r="SLU5" s="1920"/>
      <c r="SLV5" s="1920"/>
      <c r="SLW5" s="1920"/>
      <c r="SLX5" s="1920"/>
      <c r="SLY5" s="1920"/>
      <c r="SLZ5" s="1920"/>
      <c r="SMA5" s="1920"/>
      <c r="SMB5" s="1920"/>
      <c r="SMC5" s="1920"/>
      <c r="SMD5" s="1920"/>
      <c r="SME5" s="1920"/>
      <c r="SMF5" s="1920"/>
      <c r="SMG5" s="1920"/>
      <c r="SMH5" s="1920"/>
      <c r="SMI5" s="1920"/>
      <c r="SMJ5" s="1920"/>
      <c r="SMK5" s="1920"/>
      <c r="SML5" s="1920"/>
      <c r="SMM5" s="1920"/>
      <c r="SMN5" s="1920"/>
      <c r="SMO5" s="1920"/>
      <c r="SMP5" s="1920"/>
      <c r="SMQ5" s="1920"/>
      <c r="SMR5" s="1920"/>
      <c r="SMS5" s="1920"/>
      <c r="SMT5" s="1920"/>
      <c r="SMU5" s="1920"/>
      <c r="SMV5" s="1920"/>
      <c r="SMW5" s="1920"/>
      <c r="SMX5" s="1920"/>
      <c r="SMY5" s="1920"/>
      <c r="SMZ5" s="1920"/>
      <c r="SNA5" s="1920"/>
      <c r="SNB5" s="1920"/>
      <c r="SNC5" s="1920"/>
      <c r="SND5" s="1920"/>
      <c r="SNE5" s="1920"/>
      <c r="SNF5" s="1920"/>
      <c r="SNG5" s="1920"/>
      <c r="SNH5" s="1920"/>
      <c r="SNI5" s="1920"/>
      <c r="SNJ5" s="1920"/>
      <c r="SNK5" s="1920"/>
      <c r="SNL5" s="1920"/>
      <c r="SNM5" s="1920"/>
      <c r="SNN5" s="1920"/>
      <c r="SNO5" s="1920"/>
      <c r="SNP5" s="1920"/>
      <c r="SNQ5" s="1920"/>
      <c r="SNR5" s="1920"/>
      <c r="SNS5" s="1920"/>
      <c r="SNT5" s="1920"/>
      <c r="SNU5" s="1920"/>
      <c r="SNV5" s="1920"/>
      <c r="SNW5" s="1920"/>
      <c r="SNX5" s="1920"/>
      <c r="SNY5" s="1920"/>
      <c r="SNZ5" s="1920"/>
      <c r="SOA5" s="1920"/>
      <c r="SOB5" s="1920"/>
      <c r="SOC5" s="1920"/>
      <c r="SOD5" s="1920"/>
      <c r="SOE5" s="1920"/>
      <c r="SOF5" s="1920"/>
      <c r="SOG5" s="1920"/>
      <c r="SOH5" s="1920"/>
      <c r="SOI5" s="1920"/>
      <c r="SOJ5" s="1920"/>
      <c r="SOK5" s="1920"/>
      <c r="SOL5" s="1920"/>
      <c r="SOM5" s="1920"/>
      <c r="SON5" s="1920"/>
      <c r="SOO5" s="1920"/>
      <c r="SOP5" s="1920"/>
      <c r="SOQ5" s="1920"/>
      <c r="SOR5" s="1920"/>
      <c r="SOS5" s="1920"/>
      <c r="SOT5" s="1920"/>
      <c r="SOU5" s="1920"/>
      <c r="SOV5" s="1920"/>
      <c r="SOW5" s="1920"/>
      <c r="SOX5" s="1920"/>
      <c r="SOY5" s="1920"/>
      <c r="SOZ5" s="1920"/>
      <c r="SPA5" s="1920"/>
      <c r="SPB5" s="1920"/>
      <c r="SPC5" s="1920"/>
      <c r="SPD5" s="1920"/>
      <c r="SPE5" s="1920"/>
      <c r="SPF5" s="1920"/>
      <c r="SPG5" s="1920"/>
      <c r="SPH5" s="1920"/>
      <c r="SPI5" s="1920"/>
      <c r="SPJ5" s="1920"/>
      <c r="SPK5" s="1920"/>
      <c r="SPL5" s="1920"/>
      <c r="SPM5" s="1920"/>
      <c r="SPN5" s="1920"/>
      <c r="SPO5" s="1920"/>
      <c r="SPP5" s="1920"/>
      <c r="SPQ5" s="1920"/>
      <c r="SPR5" s="1920"/>
      <c r="SPS5" s="1920"/>
      <c r="SPT5" s="1920"/>
      <c r="SPU5" s="1920"/>
      <c r="SPV5" s="1920"/>
      <c r="SPW5" s="1920"/>
      <c r="SPX5" s="1920"/>
      <c r="SPY5" s="1920"/>
      <c r="SPZ5" s="1920"/>
      <c r="SQA5" s="1920"/>
      <c r="SQB5" s="1920"/>
      <c r="SQC5" s="1920"/>
      <c r="SQD5" s="1920"/>
      <c r="SQE5" s="1920"/>
      <c r="SQF5" s="1920"/>
      <c r="SQG5" s="1920"/>
      <c r="SQH5" s="1920"/>
      <c r="SQI5" s="1920"/>
      <c r="SQJ5" s="1920"/>
      <c r="SQK5" s="1920"/>
      <c r="SQL5" s="1920"/>
      <c r="SQM5" s="1920"/>
      <c r="SQN5" s="1920"/>
      <c r="SQO5" s="1920"/>
      <c r="SQP5" s="1920"/>
      <c r="SQQ5" s="1920"/>
      <c r="SQR5" s="1920"/>
      <c r="SQS5" s="1920"/>
      <c r="SQT5" s="1920"/>
      <c r="SQU5" s="1920"/>
      <c r="SQV5" s="1920"/>
      <c r="SQW5" s="1920"/>
      <c r="SQX5" s="1920"/>
      <c r="SQY5" s="1920"/>
      <c r="SQZ5" s="1920"/>
      <c r="SRA5" s="1920"/>
      <c r="SRB5" s="1920"/>
      <c r="SRC5" s="1920"/>
      <c r="SRD5" s="1920"/>
      <c r="SRE5" s="1920"/>
      <c r="SRF5" s="1920"/>
      <c r="SRG5" s="1920"/>
      <c r="SRH5" s="1920"/>
      <c r="SRI5" s="1920"/>
      <c r="SRJ5" s="1920"/>
      <c r="SRK5" s="1920"/>
      <c r="SRL5" s="1920"/>
      <c r="SRM5" s="1920"/>
      <c r="SRN5" s="1920"/>
      <c r="SRO5" s="1920"/>
      <c r="SRP5" s="1920"/>
      <c r="SRQ5" s="1920"/>
      <c r="SRR5" s="1920"/>
      <c r="SRS5" s="1920"/>
      <c r="SRT5" s="1920"/>
      <c r="SRU5" s="1920"/>
      <c r="SRV5" s="1920"/>
      <c r="SRW5" s="1920"/>
      <c r="SRX5" s="1920"/>
      <c r="SRY5" s="1920"/>
      <c r="SRZ5" s="1920"/>
      <c r="SSA5" s="1920"/>
      <c r="SSB5" s="1920"/>
      <c r="SSC5" s="1920"/>
      <c r="SSD5" s="1920"/>
      <c r="SSE5" s="1920"/>
      <c r="SSF5" s="1920"/>
      <c r="SSG5" s="1920"/>
      <c r="SSH5" s="1920"/>
      <c r="SSI5" s="1920"/>
      <c r="SSJ5" s="1920"/>
      <c r="SSK5" s="1920"/>
      <c r="SSL5" s="1920"/>
      <c r="SSM5" s="1920"/>
      <c r="SSN5" s="1920"/>
      <c r="SSO5" s="1920"/>
      <c r="SSP5" s="1920"/>
      <c r="SSQ5" s="1920"/>
      <c r="SSR5" s="1920"/>
      <c r="SSS5" s="1920"/>
      <c r="SST5" s="1920"/>
      <c r="SSU5" s="1920"/>
      <c r="SSV5" s="1920"/>
      <c r="SSW5" s="1920"/>
      <c r="SSX5" s="1920"/>
      <c r="SSY5" s="1920"/>
      <c r="SSZ5" s="1920"/>
      <c r="STA5" s="1920"/>
      <c r="STB5" s="1920"/>
      <c r="STC5" s="1920"/>
      <c r="STD5" s="1920"/>
      <c r="STE5" s="1920"/>
      <c r="STF5" s="1920"/>
      <c r="STG5" s="1920"/>
      <c r="STH5" s="1920"/>
      <c r="STI5" s="1920"/>
      <c r="STJ5" s="1920"/>
      <c r="STK5" s="1920"/>
      <c r="STL5" s="1920"/>
      <c r="STM5" s="1920"/>
      <c r="STN5" s="1920"/>
      <c r="STO5" s="1920"/>
      <c r="STP5" s="1920"/>
      <c r="STQ5" s="1920"/>
      <c r="STR5" s="1920"/>
      <c r="STS5" s="1920"/>
      <c r="STT5" s="1920"/>
      <c r="STU5" s="1920"/>
      <c r="STV5" s="1920"/>
      <c r="STW5" s="1920"/>
      <c r="STX5" s="1920"/>
      <c r="STY5" s="1920"/>
      <c r="STZ5" s="1920"/>
      <c r="SUA5" s="1920"/>
      <c r="SUB5" s="1920"/>
      <c r="SUC5" s="1920"/>
      <c r="SUD5" s="1920"/>
      <c r="SUE5" s="1920"/>
      <c r="SUF5" s="1920"/>
      <c r="SUG5" s="1920"/>
      <c r="SUH5" s="1920"/>
      <c r="SUI5" s="1920"/>
      <c r="SUJ5" s="1920"/>
      <c r="SUK5" s="1920"/>
      <c r="SUL5" s="1920"/>
      <c r="SUM5" s="1920"/>
      <c r="SUN5" s="1920"/>
      <c r="SUO5" s="1920"/>
      <c r="SUP5" s="1920"/>
      <c r="SUQ5" s="1920"/>
      <c r="SUR5" s="1920"/>
      <c r="SUS5" s="1920"/>
      <c r="SUT5" s="1920"/>
      <c r="SUU5" s="1920"/>
      <c r="SUV5" s="1920"/>
      <c r="SUW5" s="1920"/>
      <c r="SUX5" s="1920"/>
      <c r="SUY5" s="1920"/>
      <c r="SUZ5" s="1920"/>
      <c r="SVA5" s="1920"/>
      <c r="SVB5" s="1920"/>
      <c r="SVC5" s="1920"/>
      <c r="SVD5" s="1920"/>
      <c r="SVE5" s="1920"/>
      <c r="SVF5" s="1920"/>
      <c r="SVG5" s="1920"/>
      <c r="SVH5" s="1920"/>
      <c r="SVI5" s="1920"/>
      <c r="SVJ5" s="1920"/>
      <c r="SVK5" s="1920"/>
      <c r="SVL5" s="1920"/>
      <c r="SVM5" s="1920"/>
      <c r="SVN5" s="1920"/>
      <c r="SVO5" s="1920"/>
      <c r="SVP5" s="1920"/>
      <c r="SVQ5" s="1920"/>
      <c r="SVR5" s="1920"/>
      <c r="SVS5" s="1920"/>
      <c r="SVT5" s="1920"/>
      <c r="SVU5" s="1920"/>
      <c r="SVV5" s="1920"/>
      <c r="SVW5" s="1920"/>
      <c r="SVX5" s="1920"/>
      <c r="SVY5" s="1920"/>
      <c r="SVZ5" s="1920"/>
      <c r="SWA5" s="1920"/>
      <c r="SWB5" s="1920"/>
      <c r="SWC5" s="1920"/>
      <c r="SWD5" s="1920"/>
      <c r="SWE5" s="1920"/>
      <c r="SWF5" s="1920"/>
      <c r="SWG5" s="1920"/>
      <c r="SWH5" s="1920"/>
      <c r="SWI5" s="1920"/>
      <c r="SWJ5" s="1920"/>
      <c r="SWK5" s="1920"/>
      <c r="SWL5" s="1920"/>
      <c r="SWM5" s="1920"/>
      <c r="SWN5" s="1920"/>
      <c r="SWO5" s="1920"/>
      <c r="SWP5" s="1920"/>
      <c r="SWQ5" s="1920"/>
      <c r="SWR5" s="1920"/>
      <c r="SWS5" s="1920"/>
      <c r="SWT5" s="1920"/>
      <c r="SWU5" s="1920"/>
      <c r="SWV5" s="1920"/>
      <c r="SWW5" s="1920"/>
      <c r="SWX5" s="1920"/>
      <c r="SWY5" s="1920"/>
      <c r="SWZ5" s="1920"/>
      <c r="SXA5" s="1920"/>
      <c r="SXB5" s="1920"/>
      <c r="SXC5" s="1920"/>
      <c r="SXD5" s="1920"/>
      <c r="SXE5" s="1920"/>
      <c r="SXF5" s="1920"/>
      <c r="SXG5" s="1920"/>
      <c r="SXH5" s="1920"/>
      <c r="SXI5" s="1920"/>
      <c r="SXJ5" s="1920"/>
      <c r="SXK5" s="1920"/>
      <c r="SXL5" s="1920"/>
      <c r="SXM5" s="1920"/>
      <c r="SXN5" s="1920"/>
      <c r="SXO5" s="1920"/>
      <c r="SXP5" s="1920"/>
      <c r="SXQ5" s="1920"/>
      <c r="SXR5" s="1920"/>
      <c r="SXS5" s="1920"/>
      <c r="SXT5" s="1920"/>
      <c r="SXU5" s="1920"/>
      <c r="SXV5" s="1920"/>
      <c r="SXW5" s="1920"/>
      <c r="SXX5" s="1920"/>
      <c r="SXY5" s="1920"/>
      <c r="SXZ5" s="1920"/>
      <c r="SYA5" s="1920"/>
      <c r="SYB5" s="1920"/>
      <c r="SYC5" s="1920"/>
      <c r="SYD5" s="1920"/>
      <c r="SYE5" s="1920"/>
      <c r="SYF5" s="1920"/>
      <c r="SYG5" s="1920"/>
      <c r="SYH5" s="1920"/>
      <c r="SYI5" s="1920"/>
      <c r="SYJ5" s="1920"/>
      <c r="SYK5" s="1920"/>
      <c r="SYL5" s="1920"/>
      <c r="SYM5" s="1920"/>
      <c r="SYN5" s="1920"/>
      <c r="SYO5" s="1920"/>
      <c r="SYP5" s="1920"/>
      <c r="SYQ5" s="1920"/>
      <c r="SYR5" s="1920"/>
      <c r="SYS5" s="1920"/>
      <c r="SYT5" s="1920"/>
      <c r="SYU5" s="1920"/>
      <c r="SYV5" s="1920"/>
      <c r="SYW5" s="1920"/>
      <c r="SYX5" s="1920"/>
      <c r="SYY5" s="1920"/>
      <c r="SYZ5" s="1920"/>
      <c r="SZA5" s="1920"/>
      <c r="SZB5" s="1920"/>
      <c r="SZC5" s="1920"/>
      <c r="SZD5" s="1920"/>
      <c r="SZE5" s="1920"/>
      <c r="SZF5" s="1920"/>
      <c r="SZG5" s="1920"/>
      <c r="SZH5" s="1920"/>
      <c r="SZI5" s="1920"/>
      <c r="SZJ5" s="1920"/>
      <c r="SZK5" s="1920"/>
      <c r="SZL5" s="1920"/>
      <c r="SZM5" s="1920"/>
      <c r="SZN5" s="1920"/>
      <c r="SZO5" s="1920"/>
      <c r="SZP5" s="1920"/>
      <c r="SZQ5" s="1920"/>
      <c r="SZR5" s="1920"/>
      <c r="SZS5" s="1920"/>
      <c r="SZT5" s="1920"/>
      <c r="SZU5" s="1920"/>
      <c r="SZV5" s="1920"/>
      <c r="SZW5" s="1920"/>
      <c r="SZX5" s="1920"/>
      <c r="SZY5" s="1920"/>
      <c r="SZZ5" s="1920"/>
      <c r="TAA5" s="1920"/>
      <c r="TAB5" s="1920"/>
      <c r="TAC5" s="1920"/>
      <c r="TAD5" s="1920"/>
      <c r="TAE5" s="1920"/>
      <c r="TAF5" s="1920"/>
      <c r="TAG5" s="1920"/>
      <c r="TAH5" s="1920"/>
      <c r="TAI5" s="1920"/>
      <c r="TAJ5" s="1920"/>
      <c r="TAK5" s="1920"/>
      <c r="TAL5" s="1920"/>
      <c r="TAM5" s="1920"/>
      <c r="TAN5" s="1920"/>
      <c r="TAO5" s="1920"/>
      <c r="TAP5" s="1920"/>
      <c r="TAQ5" s="1920"/>
      <c r="TAR5" s="1920"/>
      <c r="TAS5" s="1920"/>
      <c r="TAT5" s="1920"/>
      <c r="TAU5" s="1920"/>
      <c r="TAV5" s="1920"/>
      <c r="TAW5" s="1920"/>
      <c r="TAX5" s="1920"/>
      <c r="TAY5" s="1920"/>
      <c r="TAZ5" s="1920"/>
      <c r="TBA5" s="1920"/>
      <c r="TBB5" s="1920"/>
      <c r="TBC5" s="1920"/>
      <c r="TBD5" s="1920"/>
      <c r="TBE5" s="1920"/>
      <c r="TBF5" s="1920"/>
      <c r="TBG5" s="1920"/>
      <c r="TBH5" s="1920"/>
      <c r="TBI5" s="1920"/>
      <c r="TBJ5" s="1920"/>
      <c r="TBK5" s="1920"/>
      <c r="TBL5" s="1920"/>
      <c r="TBM5" s="1920"/>
      <c r="TBN5" s="1920"/>
      <c r="TBO5" s="1920"/>
      <c r="TBP5" s="1920"/>
      <c r="TBQ5" s="1920"/>
      <c r="TBR5" s="1920"/>
      <c r="TBS5" s="1920"/>
      <c r="TBT5" s="1920"/>
      <c r="TBU5" s="1920"/>
      <c r="TBV5" s="1920"/>
      <c r="TBW5" s="1920"/>
      <c r="TBX5" s="1920"/>
      <c r="TBY5" s="1920"/>
      <c r="TBZ5" s="1920"/>
      <c r="TCA5" s="1920"/>
      <c r="TCB5" s="1920"/>
      <c r="TCC5" s="1920"/>
      <c r="TCD5" s="1920"/>
      <c r="TCE5" s="1920"/>
      <c r="TCF5" s="1920"/>
      <c r="TCG5" s="1920"/>
      <c r="TCH5" s="1920"/>
      <c r="TCI5" s="1920"/>
      <c r="TCJ5" s="1920"/>
      <c r="TCK5" s="1920"/>
      <c r="TCL5" s="1920"/>
      <c r="TCM5" s="1920"/>
      <c r="TCN5" s="1920"/>
      <c r="TCO5" s="1920"/>
      <c r="TCP5" s="1920"/>
      <c r="TCQ5" s="1920"/>
      <c r="TCR5" s="1920"/>
      <c r="TCS5" s="1920"/>
      <c r="TCT5" s="1920"/>
      <c r="TCU5" s="1920"/>
      <c r="TCV5" s="1920"/>
      <c r="TCW5" s="1920"/>
      <c r="TCX5" s="1920"/>
      <c r="TCY5" s="1920"/>
      <c r="TCZ5" s="1920"/>
      <c r="TDA5" s="1920"/>
      <c r="TDB5" s="1920"/>
      <c r="TDC5" s="1920"/>
      <c r="TDD5" s="1920"/>
      <c r="TDE5" s="1920"/>
      <c r="TDF5" s="1920"/>
      <c r="TDG5" s="1920"/>
      <c r="TDH5" s="1920"/>
      <c r="TDI5" s="1920"/>
      <c r="TDJ5" s="1920"/>
      <c r="TDK5" s="1920"/>
      <c r="TDL5" s="1920"/>
      <c r="TDM5" s="1920"/>
      <c r="TDN5" s="1920"/>
      <c r="TDO5" s="1920"/>
      <c r="TDP5" s="1920"/>
      <c r="TDQ5" s="1920"/>
      <c r="TDR5" s="1920"/>
      <c r="TDS5" s="1920"/>
      <c r="TDT5" s="1920"/>
      <c r="TDU5" s="1920"/>
      <c r="TDV5" s="1920"/>
      <c r="TDW5" s="1920"/>
      <c r="TDX5" s="1920"/>
      <c r="TDY5" s="1920"/>
      <c r="TDZ5" s="1920"/>
      <c r="TEA5" s="1920"/>
      <c r="TEB5" s="1920"/>
      <c r="TEC5" s="1920"/>
      <c r="TED5" s="1920"/>
      <c r="TEE5" s="1920"/>
      <c r="TEF5" s="1920"/>
      <c r="TEG5" s="1920"/>
      <c r="TEH5" s="1920"/>
      <c r="TEI5" s="1920"/>
      <c r="TEJ5" s="1920"/>
      <c r="TEK5" s="1920"/>
      <c r="TEL5" s="1920"/>
      <c r="TEM5" s="1920"/>
      <c r="TEN5" s="1920"/>
      <c r="TEO5" s="1920"/>
      <c r="TEP5" s="1920"/>
      <c r="TEQ5" s="1920"/>
      <c r="TER5" s="1920"/>
      <c r="TES5" s="1920"/>
      <c r="TET5" s="1920"/>
      <c r="TEU5" s="1920"/>
      <c r="TEV5" s="1920"/>
      <c r="TEW5" s="1920"/>
      <c r="TEX5" s="1920"/>
      <c r="TEY5" s="1920"/>
      <c r="TEZ5" s="1920"/>
      <c r="TFA5" s="1920"/>
      <c r="TFB5" s="1920"/>
      <c r="TFC5" s="1920"/>
      <c r="TFD5" s="1920"/>
      <c r="TFE5" s="1920"/>
      <c r="TFF5" s="1920"/>
      <c r="TFG5" s="1920"/>
      <c r="TFH5" s="1920"/>
      <c r="TFI5" s="1920"/>
      <c r="TFJ5" s="1920"/>
      <c r="TFK5" s="1920"/>
      <c r="TFL5" s="1920"/>
      <c r="TFM5" s="1920"/>
      <c r="TFN5" s="1920"/>
      <c r="TFO5" s="1920"/>
      <c r="TFP5" s="1920"/>
      <c r="TFQ5" s="1920"/>
      <c r="TFR5" s="1920"/>
      <c r="TFS5" s="1920"/>
      <c r="TFT5" s="1920"/>
      <c r="TFU5" s="1920"/>
      <c r="TFV5" s="1920"/>
      <c r="TFW5" s="1920"/>
      <c r="TFX5" s="1920"/>
      <c r="TFY5" s="1920"/>
      <c r="TFZ5" s="1920"/>
      <c r="TGA5" s="1920"/>
      <c r="TGB5" s="1920"/>
      <c r="TGC5" s="1920"/>
      <c r="TGD5" s="1920"/>
      <c r="TGE5" s="1920"/>
      <c r="TGF5" s="1920"/>
      <c r="TGG5" s="1920"/>
      <c r="TGH5" s="1920"/>
      <c r="TGI5" s="1920"/>
      <c r="TGJ5" s="1920"/>
      <c r="TGK5" s="1920"/>
      <c r="TGL5" s="1920"/>
      <c r="TGM5" s="1920"/>
      <c r="TGN5" s="1920"/>
      <c r="TGO5" s="1920"/>
      <c r="TGP5" s="1920"/>
      <c r="TGQ5" s="1920"/>
      <c r="TGR5" s="1920"/>
      <c r="TGS5" s="1920"/>
      <c r="TGT5" s="1920"/>
      <c r="TGU5" s="1920"/>
      <c r="TGV5" s="1920"/>
      <c r="TGW5" s="1920"/>
      <c r="TGX5" s="1920"/>
      <c r="TGY5" s="1920"/>
      <c r="TGZ5" s="1920"/>
      <c r="THA5" s="1920"/>
      <c r="THB5" s="1920"/>
      <c r="THC5" s="1920"/>
      <c r="THD5" s="1920"/>
      <c r="THE5" s="1920"/>
      <c r="THF5" s="1920"/>
      <c r="THG5" s="1920"/>
      <c r="THH5" s="1920"/>
      <c r="THI5" s="1920"/>
      <c r="THJ5" s="1920"/>
      <c r="THK5" s="1920"/>
      <c r="THL5" s="1920"/>
      <c r="THM5" s="1920"/>
      <c r="THN5" s="1920"/>
      <c r="THO5" s="1920"/>
      <c r="THP5" s="1920"/>
      <c r="THQ5" s="1920"/>
      <c r="THR5" s="1920"/>
      <c r="THS5" s="1920"/>
      <c r="THT5" s="1920"/>
      <c r="THU5" s="1920"/>
      <c r="THV5" s="1920"/>
      <c r="THW5" s="1920"/>
      <c r="THX5" s="1920"/>
      <c r="THY5" s="1920"/>
      <c r="THZ5" s="1920"/>
      <c r="TIA5" s="1920"/>
      <c r="TIB5" s="1920"/>
      <c r="TIC5" s="1920"/>
      <c r="TID5" s="1920"/>
      <c r="TIE5" s="1920"/>
      <c r="TIF5" s="1920"/>
      <c r="TIG5" s="1920"/>
      <c r="TIH5" s="1920"/>
      <c r="TII5" s="1920"/>
      <c r="TIJ5" s="1920"/>
      <c r="TIK5" s="1920"/>
      <c r="TIL5" s="1920"/>
      <c r="TIM5" s="1920"/>
      <c r="TIN5" s="1920"/>
      <c r="TIO5" s="1920"/>
      <c r="TIP5" s="1920"/>
      <c r="TIQ5" s="1920"/>
      <c r="TIR5" s="1920"/>
      <c r="TIS5" s="1920"/>
      <c r="TIT5" s="1920"/>
      <c r="TIU5" s="1920"/>
      <c r="TIV5" s="1920"/>
      <c r="TIW5" s="1920"/>
      <c r="TIX5" s="1920"/>
      <c r="TIY5" s="1920"/>
      <c r="TIZ5" s="1920"/>
      <c r="TJA5" s="1920"/>
      <c r="TJB5" s="1920"/>
      <c r="TJC5" s="1920"/>
      <c r="TJD5" s="1920"/>
      <c r="TJE5" s="1920"/>
      <c r="TJF5" s="1920"/>
      <c r="TJG5" s="1920"/>
      <c r="TJH5" s="1920"/>
      <c r="TJI5" s="1920"/>
      <c r="TJJ5" s="1920"/>
      <c r="TJK5" s="1920"/>
      <c r="TJL5" s="1920"/>
      <c r="TJM5" s="1920"/>
      <c r="TJN5" s="1920"/>
      <c r="TJO5" s="1920"/>
      <c r="TJP5" s="1920"/>
      <c r="TJQ5" s="1920"/>
      <c r="TJR5" s="1920"/>
      <c r="TJS5" s="1920"/>
      <c r="TJT5" s="1920"/>
      <c r="TJU5" s="1920"/>
      <c r="TJV5" s="1920"/>
      <c r="TJW5" s="1920"/>
      <c r="TJX5" s="1920"/>
      <c r="TJY5" s="1920"/>
      <c r="TJZ5" s="1920"/>
      <c r="TKA5" s="1920"/>
      <c r="TKB5" s="1920"/>
      <c r="TKC5" s="1920"/>
      <c r="TKD5" s="1920"/>
      <c r="TKE5" s="1920"/>
      <c r="TKF5" s="1920"/>
      <c r="TKG5" s="1920"/>
      <c r="TKH5" s="1920"/>
      <c r="TKI5" s="1920"/>
      <c r="TKJ5" s="1920"/>
      <c r="TKK5" s="1920"/>
      <c r="TKL5" s="1920"/>
      <c r="TKM5" s="1920"/>
      <c r="TKN5" s="1920"/>
      <c r="TKO5" s="1920"/>
      <c r="TKP5" s="1920"/>
      <c r="TKQ5" s="1920"/>
      <c r="TKR5" s="1920"/>
      <c r="TKS5" s="1920"/>
      <c r="TKT5" s="1920"/>
      <c r="TKU5" s="1920"/>
      <c r="TKV5" s="1920"/>
      <c r="TKW5" s="1920"/>
      <c r="TKX5" s="1920"/>
      <c r="TKY5" s="1920"/>
      <c r="TKZ5" s="1920"/>
      <c r="TLA5" s="1920"/>
      <c r="TLB5" s="1920"/>
      <c r="TLC5" s="1920"/>
      <c r="TLD5" s="1920"/>
      <c r="TLE5" s="1920"/>
      <c r="TLF5" s="1920"/>
      <c r="TLG5" s="1920"/>
      <c r="TLH5" s="1920"/>
      <c r="TLI5" s="1920"/>
      <c r="TLJ5" s="1920"/>
      <c r="TLK5" s="1920"/>
      <c r="TLL5" s="1920"/>
      <c r="TLM5" s="1920"/>
      <c r="TLN5" s="1920"/>
      <c r="TLO5" s="1920"/>
      <c r="TLP5" s="1920"/>
      <c r="TLQ5" s="1920"/>
      <c r="TLR5" s="1920"/>
      <c r="TLS5" s="1920"/>
      <c r="TLT5" s="1920"/>
      <c r="TLU5" s="1920"/>
      <c r="TLV5" s="1920"/>
      <c r="TLW5" s="1920"/>
      <c r="TLX5" s="1920"/>
      <c r="TLY5" s="1920"/>
      <c r="TLZ5" s="1920"/>
      <c r="TMA5" s="1920"/>
      <c r="TMB5" s="1920"/>
      <c r="TMC5" s="1920"/>
      <c r="TMD5" s="1920"/>
      <c r="TME5" s="1920"/>
      <c r="TMF5" s="1920"/>
      <c r="TMG5" s="1920"/>
      <c r="TMH5" s="1920"/>
      <c r="TMI5" s="1920"/>
      <c r="TMJ5" s="1920"/>
      <c r="TMK5" s="1920"/>
      <c r="TML5" s="1920"/>
      <c r="TMM5" s="1920"/>
      <c r="TMN5" s="1920"/>
      <c r="TMO5" s="1920"/>
      <c r="TMP5" s="1920"/>
      <c r="TMQ5" s="1920"/>
      <c r="TMR5" s="1920"/>
      <c r="TMS5" s="1920"/>
      <c r="TMT5" s="1920"/>
      <c r="TMU5" s="1920"/>
      <c r="TMV5" s="1920"/>
      <c r="TMW5" s="1920"/>
      <c r="TMX5" s="1920"/>
      <c r="TMY5" s="1920"/>
      <c r="TMZ5" s="1920"/>
      <c r="TNA5" s="1920"/>
      <c r="TNB5" s="1920"/>
      <c r="TNC5" s="1920"/>
      <c r="TND5" s="1920"/>
      <c r="TNE5" s="1920"/>
      <c r="TNF5" s="1920"/>
      <c r="TNG5" s="1920"/>
      <c r="TNH5" s="1920"/>
      <c r="TNI5" s="1920"/>
      <c r="TNJ5" s="1920"/>
      <c r="TNK5" s="1920"/>
      <c r="TNL5" s="1920"/>
      <c r="TNM5" s="1920"/>
      <c r="TNN5" s="1920"/>
      <c r="TNO5" s="1920"/>
      <c r="TNP5" s="1920"/>
      <c r="TNQ5" s="1920"/>
      <c r="TNR5" s="1920"/>
      <c r="TNS5" s="1920"/>
      <c r="TNT5" s="1920"/>
      <c r="TNU5" s="1920"/>
      <c r="TNV5" s="1920"/>
      <c r="TNW5" s="1920"/>
      <c r="TNX5" s="1920"/>
      <c r="TNY5" s="1920"/>
      <c r="TNZ5" s="1920"/>
      <c r="TOA5" s="1920"/>
      <c r="TOB5" s="1920"/>
      <c r="TOC5" s="1920"/>
      <c r="TOD5" s="1920"/>
      <c r="TOE5" s="1920"/>
      <c r="TOF5" s="1920"/>
      <c r="TOG5" s="1920"/>
      <c r="TOH5" s="1920"/>
      <c r="TOI5" s="1920"/>
      <c r="TOJ5" s="1920"/>
      <c r="TOK5" s="1920"/>
      <c r="TOL5" s="1920"/>
      <c r="TOM5" s="1920"/>
      <c r="TON5" s="1920"/>
      <c r="TOO5" s="1920"/>
      <c r="TOP5" s="1920"/>
      <c r="TOQ5" s="1920"/>
      <c r="TOR5" s="1920"/>
      <c r="TOS5" s="1920"/>
      <c r="TOT5" s="1920"/>
      <c r="TOU5" s="1920"/>
      <c r="TOV5" s="1920"/>
      <c r="TOW5" s="1920"/>
      <c r="TOX5" s="1920"/>
      <c r="TOY5" s="1920"/>
      <c r="TOZ5" s="1920"/>
      <c r="TPA5" s="1920"/>
      <c r="TPB5" s="1920"/>
      <c r="TPC5" s="1920"/>
      <c r="TPD5" s="1920"/>
      <c r="TPE5" s="1920"/>
      <c r="TPF5" s="1920"/>
      <c r="TPG5" s="1920"/>
      <c r="TPH5" s="1920"/>
      <c r="TPI5" s="1920"/>
      <c r="TPJ5" s="1920"/>
      <c r="TPK5" s="1920"/>
      <c r="TPL5" s="1920"/>
      <c r="TPM5" s="1920"/>
      <c r="TPN5" s="1920"/>
      <c r="TPO5" s="1920"/>
      <c r="TPP5" s="1920"/>
      <c r="TPQ5" s="1920"/>
      <c r="TPR5" s="1920"/>
      <c r="TPS5" s="1920"/>
      <c r="TPT5" s="1920"/>
      <c r="TPU5" s="1920"/>
      <c r="TPV5" s="1920"/>
      <c r="TPW5" s="1920"/>
      <c r="TPX5" s="1920"/>
      <c r="TPY5" s="1920"/>
      <c r="TPZ5" s="1920"/>
      <c r="TQA5" s="1920"/>
      <c r="TQB5" s="1920"/>
      <c r="TQC5" s="1920"/>
      <c r="TQD5" s="1920"/>
      <c r="TQE5" s="1920"/>
      <c r="TQF5" s="1920"/>
      <c r="TQG5" s="1920"/>
      <c r="TQH5" s="1920"/>
      <c r="TQI5" s="1920"/>
      <c r="TQJ5" s="1920"/>
      <c r="TQK5" s="1920"/>
      <c r="TQL5" s="1920"/>
      <c r="TQM5" s="1920"/>
      <c r="TQN5" s="1920"/>
      <c r="TQO5" s="1920"/>
      <c r="TQP5" s="1920"/>
      <c r="TQQ5" s="1920"/>
      <c r="TQR5" s="1920"/>
      <c r="TQS5" s="1920"/>
      <c r="TQT5" s="1920"/>
      <c r="TQU5" s="1920"/>
      <c r="TQV5" s="1920"/>
      <c r="TQW5" s="1920"/>
      <c r="TQX5" s="1920"/>
      <c r="TQY5" s="1920"/>
      <c r="TQZ5" s="1920"/>
      <c r="TRA5" s="1920"/>
      <c r="TRB5" s="1920"/>
      <c r="TRC5" s="1920"/>
      <c r="TRD5" s="1920"/>
      <c r="TRE5" s="1920"/>
      <c r="TRF5" s="1920"/>
      <c r="TRG5" s="1920"/>
      <c r="TRH5" s="1920"/>
      <c r="TRI5" s="1920"/>
      <c r="TRJ5" s="1920"/>
      <c r="TRK5" s="1920"/>
      <c r="TRL5" s="1920"/>
      <c r="TRM5" s="1920"/>
      <c r="TRN5" s="1920"/>
      <c r="TRO5" s="1920"/>
      <c r="TRP5" s="1920"/>
      <c r="TRQ5" s="1920"/>
      <c r="TRR5" s="1920"/>
      <c r="TRS5" s="1920"/>
      <c r="TRT5" s="1920"/>
      <c r="TRU5" s="1920"/>
      <c r="TRV5" s="1920"/>
      <c r="TRW5" s="1920"/>
      <c r="TRX5" s="1920"/>
      <c r="TRY5" s="1920"/>
      <c r="TRZ5" s="1920"/>
      <c r="TSA5" s="1920"/>
      <c r="TSB5" s="1920"/>
      <c r="TSC5" s="1920"/>
      <c r="TSD5" s="1920"/>
      <c r="TSE5" s="1920"/>
      <c r="TSF5" s="1920"/>
      <c r="TSG5" s="1920"/>
      <c r="TSH5" s="1920"/>
      <c r="TSI5" s="1920"/>
      <c r="TSJ5" s="1920"/>
      <c r="TSK5" s="1920"/>
      <c r="TSL5" s="1920"/>
      <c r="TSM5" s="1920"/>
      <c r="TSN5" s="1920"/>
      <c r="TSO5" s="1920"/>
      <c r="TSP5" s="1920"/>
      <c r="TSQ5" s="1920"/>
      <c r="TSR5" s="1920"/>
      <c r="TSS5" s="1920"/>
      <c r="TST5" s="1920"/>
      <c r="TSU5" s="1920"/>
      <c r="TSV5" s="1920"/>
      <c r="TSW5" s="1920"/>
      <c r="TSX5" s="1920"/>
      <c r="TSY5" s="1920"/>
      <c r="TSZ5" s="1920"/>
      <c r="TTA5" s="1920"/>
      <c r="TTB5" s="1920"/>
      <c r="TTC5" s="1920"/>
      <c r="TTD5" s="1920"/>
      <c r="TTE5" s="1920"/>
      <c r="TTF5" s="1920"/>
      <c r="TTG5" s="1920"/>
      <c r="TTH5" s="1920"/>
      <c r="TTI5" s="1920"/>
      <c r="TTJ5" s="1920"/>
      <c r="TTK5" s="1920"/>
      <c r="TTL5" s="1920"/>
      <c r="TTM5" s="1920"/>
      <c r="TTN5" s="1920"/>
      <c r="TTO5" s="1920"/>
      <c r="TTP5" s="1920"/>
      <c r="TTQ5" s="1920"/>
      <c r="TTR5" s="1920"/>
      <c r="TTS5" s="1920"/>
      <c r="TTT5" s="1920"/>
      <c r="TTU5" s="1920"/>
      <c r="TTV5" s="1920"/>
      <c r="TTW5" s="1920"/>
      <c r="TTX5" s="1920"/>
      <c r="TTY5" s="1920"/>
      <c r="TTZ5" s="1920"/>
      <c r="TUA5" s="1920"/>
      <c r="TUB5" s="1920"/>
      <c r="TUC5" s="1920"/>
      <c r="TUD5" s="1920"/>
      <c r="TUE5" s="1920"/>
      <c r="TUF5" s="1920"/>
      <c r="TUG5" s="1920"/>
      <c r="TUH5" s="1920"/>
      <c r="TUI5" s="1920"/>
      <c r="TUJ5" s="1920"/>
      <c r="TUK5" s="1920"/>
      <c r="TUL5" s="1920"/>
      <c r="TUM5" s="1920"/>
      <c r="TUN5" s="1920"/>
      <c r="TUO5" s="1920"/>
      <c r="TUP5" s="1920"/>
      <c r="TUQ5" s="1920"/>
      <c r="TUR5" s="1920"/>
      <c r="TUS5" s="1920"/>
      <c r="TUT5" s="1920"/>
      <c r="TUU5" s="1920"/>
      <c r="TUV5" s="1920"/>
      <c r="TUW5" s="1920"/>
      <c r="TUX5" s="1920"/>
      <c r="TUY5" s="1920"/>
      <c r="TUZ5" s="1920"/>
      <c r="TVA5" s="1920"/>
      <c r="TVB5" s="1920"/>
      <c r="TVC5" s="1920"/>
      <c r="TVD5" s="1920"/>
      <c r="TVE5" s="1920"/>
      <c r="TVF5" s="1920"/>
      <c r="TVG5" s="1920"/>
      <c r="TVH5" s="1920"/>
      <c r="TVI5" s="1920"/>
      <c r="TVJ5" s="1920"/>
      <c r="TVK5" s="1920"/>
      <c r="TVL5" s="1920"/>
      <c r="TVM5" s="1920"/>
      <c r="TVN5" s="1920"/>
      <c r="TVO5" s="1920"/>
      <c r="TVP5" s="1920"/>
      <c r="TVQ5" s="1920"/>
      <c r="TVR5" s="1920"/>
      <c r="TVS5" s="1920"/>
      <c r="TVT5" s="1920"/>
      <c r="TVU5" s="1920"/>
      <c r="TVV5" s="1920"/>
      <c r="TVW5" s="1920"/>
      <c r="TVX5" s="1920"/>
      <c r="TVY5" s="1920"/>
      <c r="TVZ5" s="1920"/>
      <c r="TWA5" s="1920"/>
      <c r="TWB5" s="1920"/>
      <c r="TWC5" s="1920"/>
      <c r="TWD5" s="1920"/>
      <c r="TWE5" s="1920"/>
      <c r="TWF5" s="1920"/>
      <c r="TWG5" s="1920"/>
      <c r="TWH5" s="1920"/>
      <c r="TWI5" s="1920"/>
      <c r="TWJ5" s="1920"/>
      <c r="TWK5" s="1920"/>
      <c r="TWL5" s="1920"/>
      <c r="TWM5" s="1920"/>
      <c r="TWN5" s="1920"/>
      <c r="TWO5" s="1920"/>
      <c r="TWP5" s="1920"/>
      <c r="TWQ5" s="1920"/>
      <c r="TWR5" s="1920"/>
      <c r="TWS5" s="1920"/>
      <c r="TWT5" s="1920"/>
      <c r="TWU5" s="1920"/>
      <c r="TWV5" s="1920"/>
      <c r="TWW5" s="1920"/>
      <c r="TWX5" s="1920"/>
      <c r="TWY5" s="1920"/>
      <c r="TWZ5" s="1920"/>
      <c r="TXA5" s="1920"/>
      <c r="TXB5" s="1920"/>
      <c r="TXC5" s="1920"/>
      <c r="TXD5" s="1920"/>
      <c r="TXE5" s="1920"/>
      <c r="TXF5" s="1920"/>
      <c r="TXG5" s="1920"/>
      <c r="TXH5" s="1920"/>
      <c r="TXI5" s="1920"/>
      <c r="TXJ5" s="1920"/>
      <c r="TXK5" s="1920"/>
      <c r="TXL5" s="1920"/>
      <c r="TXM5" s="1920"/>
      <c r="TXN5" s="1920"/>
      <c r="TXO5" s="1920"/>
      <c r="TXP5" s="1920"/>
      <c r="TXQ5" s="1920"/>
      <c r="TXR5" s="1920"/>
      <c r="TXS5" s="1920"/>
      <c r="TXT5" s="1920"/>
      <c r="TXU5" s="1920"/>
      <c r="TXV5" s="1920"/>
      <c r="TXW5" s="1920"/>
      <c r="TXX5" s="1920"/>
      <c r="TXY5" s="1920"/>
      <c r="TXZ5" s="1920"/>
      <c r="TYA5" s="1920"/>
      <c r="TYB5" s="1920"/>
      <c r="TYC5" s="1920"/>
      <c r="TYD5" s="1920"/>
      <c r="TYE5" s="1920"/>
      <c r="TYF5" s="1920"/>
      <c r="TYG5" s="1920"/>
      <c r="TYH5" s="1920"/>
      <c r="TYI5" s="1920"/>
      <c r="TYJ5" s="1920"/>
      <c r="TYK5" s="1920"/>
      <c r="TYL5" s="1920"/>
      <c r="TYM5" s="1920"/>
      <c r="TYN5" s="1920"/>
      <c r="TYO5" s="1920"/>
      <c r="TYP5" s="1920"/>
      <c r="TYQ5" s="1920"/>
      <c r="TYR5" s="1920"/>
      <c r="TYS5" s="1920"/>
      <c r="TYT5" s="1920"/>
      <c r="TYU5" s="1920"/>
      <c r="TYV5" s="1920"/>
      <c r="TYW5" s="1920"/>
      <c r="TYX5" s="1920"/>
      <c r="TYY5" s="1920"/>
      <c r="TYZ5" s="1920"/>
      <c r="TZA5" s="1920"/>
      <c r="TZB5" s="1920"/>
      <c r="TZC5" s="1920"/>
      <c r="TZD5" s="1920"/>
      <c r="TZE5" s="1920"/>
      <c r="TZF5" s="1920"/>
      <c r="TZG5" s="1920"/>
      <c r="TZH5" s="1920"/>
      <c r="TZI5" s="1920"/>
      <c r="TZJ5" s="1920"/>
      <c r="TZK5" s="1920"/>
      <c r="TZL5" s="1920"/>
      <c r="TZM5" s="1920"/>
      <c r="TZN5" s="1920"/>
      <c r="TZO5" s="1920"/>
      <c r="TZP5" s="1920"/>
      <c r="TZQ5" s="1920"/>
      <c r="TZR5" s="1920"/>
      <c r="TZS5" s="1920"/>
      <c r="TZT5" s="1920"/>
      <c r="TZU5" s="1920"/>
      <c r="TZV5" s="1920"/>
      <c r="TZW5" s="1920"/>
      <c r="TZX5" s="1920"/>
      <c r="TZY5" s="1920"/>
      <c r="TZZ5" s="1920"/>
      <c r="UAA5" s="1920"/>
      <c r="UAB5" s="1920"/>
      <c r="UAC5" s="1920"/>
      <c r="UAD5" s="1920"/>
      <c r="UAE5" s="1920"/>
      <c r="UAF5" s="1920"/>
      <c r="UAG5" s="1920"/>
      <c r="UAH5" s="1920"/>
      <c r="UAI5" s="1920"/>
      <c r="UAJ5" s="1920"/>
      <c r="UAK5" s="1920"/>
      <c r="UAL5" s="1920"/>
      <c r="UAM5" s="1920"/>
      <c r="UAN5" s="1920"/>
      <c r="UAO5" s="1920"/>
      <c r="UAP5" s="1920"/>
      <c r="UAQ5" s="1920"/>
      <c r="UAR5" s="1920"/>
      <c r="UAS5" s="1920"/>
      <c r="UAT5" s="1920"/>
      <c r="UAU5" s="1920"/>
      <c r="UAV5" s="1920"/>
      <c r="UAW5" s="1920"/>
      <c r="UAX5" s="1920"/>
      <c r="UAY5" s="1920"/>
      <c r="UAZ5" s="1920"/>
      <c r="UBA5" s="1920"/>
      <c r="UBB5" s="1920"/>
      <c r="UBC5" s="1920"/>
      <c r="UBD5" s="1920"/>
      <c r="UBE5" s="1920"/>
      <c r="UBF5" s="1920"/>
      <c r="UBG5" s="1920"/>
      <c r="UBH5" s="1920"/>
      <c r="UBI5" s="1920"/>
      <c r="UBJ5" s="1920"/>
      <c r="UBK5" s="1920"/>
      <c r="UBL5" s="1920"/>
      <c r="UBM5" s="1920"/>
      <c r="UBN5" s="1920"/>
      <c r="UBO5" s="1920"/>
      <c r="UBP5" s="1920"/>
      <c r="UBQ5" s="1920"/>
      <c r="UBR5" s="1920"/>
      <c r="UBS5" s="1920"/>
      <c r="UBT5" s="1920"/>
      <c r="UBU5" s="1920"/>
      <c r="UBV5" s="1920"/>
      <c r="UBW5" s="1920"/>
      <c r="UBX5" s="1920"/>
      <c r="UBY5" s="1920"/>
      <c r="UBZ5" s="1920"/>
      <c r="UCA5" s="1920"/>
      <c r="UCB5" s="1920"/>
      <c r="UCC5" s="1920"/>
      <c r="UCD5" s="1920"/>
      <c r="UCE5" s="1920"/>
      <c r="UCF5" s="1920"/>
      <c r="UCG5" s="1920"/>
      <c r="UCH5" s="1920"/>
      <c r="UCI5" s="1920"/>
      <c r="UCJ5" s="1920"/>
      <c r="UCK5" s="1920"/>
      <c r="UCL5" s="1920"/>
      <c r="UCM5" s="1920"/>
      <c r="UCN5" s="1920"/>
      <c r="UCO5" s="1920"/>
      <c r="UCP5" s="1920"/>
      <c r="UCQ5" s="1920"/>
      <c r="UCR5" s="1920"/>
      <c r="UCS5" s="1920"/>
      <c r="UCT5" s="1920"/>
      <c r="UCU5" s="1920"/>
      <c r="UCV5" s="1920"/>
      <c r="UCW5" s="1920"/>
      <c r="UCX5" s="1920"/>
      <c r="UCY5" s="1920"/>
      <c r="UCZ5" s="1920"/>
      <c r="UDA5" s="1920"/>
      <c r="UDB5" s="1920"/>
      <c r="UDC5" s="1920"/>
      <c r="UDD5" s="1920"/>
      <c r="UDE5" s="1920"/>
      <c r="UDF5" s="1920"/>
      <c r="UDG5" s="1920"/>
      <c r="UDH5" s="1920"/>
      <c r="UDI5" s="1920"/>
      <c r="UDJ5" s="1920"/>
      <c r="UDK5" s="1920"/>
      <c r="UDL5" s="1920"/>
      <c r="UDM5" s="1920"/>
      <c r="UDN5" s="1920"/>
      <c r="UDO5" s="1920"/>
      <c r="UDP5" s="1920"/>
      <c r="UDQ5" s="1920"/>
      <c r="UDR5" s="1920"/>
      <c r="UDS5" s="1920"/>
      <c r="UDT5" s="1920"/>
      <c r="UDU5" s="1920"/>
      <c r="UDV5" s="1920"/>
      <c r="UDW5" s="1920"/>
      <c r="UDX5" s="1920"/>
      <c r="UDY5" s="1920"/>
      <c r="UDZ5" s="1920"/>
      <c r="UEA5" s="1920"/>
      <c r="UEB5" s="1920"/>
      <c r="UEC5" s="1920"/>
      <c r="UED5" s="1920"/>
      <c r="UEE5" s="1920"/>
      <c r="UEF5" s="1920"/>
      <c r="UEG5" s="1920"/>
      <c r="UEH5" s="1920"/>
      <c r="UEI5" s="1920"/>
      <c r="UEJ5" s="1920"/>
      <c r="UEK5" s="1920"/>
      <c r="UEL5" s="1920"/>
      <c r="UEM5" s="1920"/>
      <c r="UEN5" s="1920"/>
      <c r="UEO5" s="1920"/>
      <c r="UEP5" s="1920"/>
      <c r="UEQ5" s="1920"/>
      <c r="UER5" s="1920"/>
      <c r="UES5" s="1920"/>
      <c r="UET5" s="1920"/>
      <c r="UEU5" s="1920"/>
      <c r="UEV5" s="1920"/>
      <c r="UEW5" s="1920"/>
      <c r="UEX5" s="1920"/>
      <c r="UEY5" s="1920"/>
      <c r="UEZ5" s="1920"/>
      <c r="UFA5" s="1920"/>
      <c r="UFB5" s="1920"/>
      <c r="UFC5" s="1920"/>
      <c r="UFD5" s="1920"/>
      <c r="UFE5" s="1920"/>
      <c r="UFF5" s="1920"/>
      <c r="UFG5" s="1920"/>
      <c r="UFH5" s="1920"/>
      <c r="UFI5" s="1920"/>
      <c r="UFJ5" s="1920"/>
      <c r="UFK5" s="1920"/>
      <c r="UFL5" s="1920"/>
      <c r="UFM5" s="1920"/>
      <c r="UFN5" s="1920"/>
      <c r="UFO5" s="1920"/>
      <c r="UFP5" s="1920"/>
      <c r="UFQ5" s="1920"/>
      <c r="UFR5" s="1920"/>
      <c r="UFS5" s="1920"/>
      <c r="UFT5" s="1920"/>
      <c r="UFU5" s="1920"/>
      <c r="UFV5" s="1920"/>
      <c r="UFW5" s="1920"/>
      <c r="UFX5" s="1920"/>
      <c r="UFY5" s="1920"/>
      <c r="UFZ5" s="1920"/>
      <c r="UGA5" s="1920"/>
      <c r="UGB5" s="1920"/>
      <c r="UGC5" s="1920"/>
      <c r="UGD5" s="1920"/>
      <c r="UGE5" s="1920"/>
      <c r="UGF5" s="1920"/>
      <c r="UGG5" s="1920"/>
      <c r="UGH5" s="1920"/>
      <c r="UGI5" s="1920"/>
      <c r="UGJ5" s="1920"/>
      <c r="UGK5" s="1920"/>
      <c r="UGL5" s="1920"/>
      <c r="UGM5" s="1920"/>
      <c r="UGN5" s="1920"/>
      <c r="UGO5" s="1920"/>
      <c r="UGP5" s="1920"/>
      <c r="UGQ5" s="1920"/>
      <c r="UGR5" s="1920"/>
      <c r="UGS5" s="1920"/>
      <c r="UGT5" s="1920"/>
      <c r="UGU5" s="1920"/>
      <c r="UGV5" s="1920"/>
      <c r="UGW5" s="1920"/>
      <c r="UGX5" s="1920"/>
      <c r="UGY5" s="1920"/>
      <c r="UGZ5" s="1920"/>
      <c r="UHA5" s="1920"/>
      <c r="UHB5" s="1920"/>
      <c r="UHC5" s="1920"/>
      <c r="UHD5" s="1920"/>
      <c r="UHE5" s="1920"/>
      <c r="UHF5" s="1920"/>
      <c r="UHG5" s="1920"/>
      <c r="UHH5" s="1920"/>
      <c r="UHI5" s="1920"/>
      <c r="UHJ5" s="1920"/>
      <c r="UHK5" s="1920"/>
      <c r="UHL5" s="1920"/>
      <c r="UHM5" s="1920"/>
      <c r="UHN5" s="1920"/>
      <c r="UHO5" s="1920"/>
      <c r="UHP5" s="1920"/>
      <c r="UHQ5" s="1920"/>
      <c r="UHR5" s="1920"/>
      <c r="UHS5" s="1920"/>
      <c r="UHT5" s="1920"/>
      <c r="UHU5" s="1920"/>
      <c r="UHV5" s="1920"/>
      <c r="UHW5" s="1920"/>
      <c r="UHX5" s="1920"/>
      <c r="UHY5" s="1920"/>
      <c r="UHZ5" s="1920"/>
      <c r="UIA5" s="1920"/>
      <c r="UIB5" s="1920"/>
      <c r="UIC5" s="1920"/>
      <c r="UID5" s="1920"/>
      <c r="UIE5" s="1920"/>
      <c r="UIF5" s="1920"/>
      <c r="UIG5" s="1920"/>
      <c r="UIH5" s="1920"/>
      <c r="UII5" s="1920"/>
      <c r="UIJ5" s="1920"/>
      <c r="UIK5" s="1920"/>
      <c r="UIL5" s="1920"/>
      <c r="UIM5" s="1920"/>
      <c r="UIN5" s="1920"/>
      <c r="UIO5" s="1920"/>
      <c r="UIP5" s="1920"/>
      <c r="UIQ5" s="1920"/>
      <c r="UIR5" s="1920"/>
      <c r="UIS5" s="1920"/>
      <c r="UIT5" s="1920"/>
      <c r="UIU5" s="1920"/>
      <c r="UIV5" s="1920"/>
      <c r="UIW5" s="1920"/>
      <c r="UIX5" s="1920"/>
      <c r="UIY5" s="1920"/>
      <c r="UIZ5" s="1920"/>
      <c r="UJA5" s="1920"/>
      <c r="UJB5" s="1920"/>
      <c r="UJC5" s="1920"/>
      <c r="UJD5" s="1920"/>
      <c r="UJE5" s="1920"/>
      <c r="UJF5" s="1920"/>
      <c r="UJG5" s="1920"/>
      <c r="UJH5" s="1920"/>
      <c r="UJI5" s="1920"/>
      <c r="UJJ5" s="1920"/>
      <c r="UJK5" s="1920"/>
      <c r="UJL5" s="1920"/>
      <c r="UJM5" s="1920"/>
      <c r="UJN5" s="1920"/>
      <c r="UJO5" s="1920"/>
      <c r="UJP5" s="1920"/>
      <c r="UJQ5" s="1920"/>
      <c r="UJR5" s="1920"/>
      <c r="UJS5" s="1920"/>
      <c r="UJT5" s="1920"/>
      <c r="UJU5" s="1920"/>
      <c r="UJV5" s="1920"/>
      <c r="UJW5" s="1920"/>
      <c r="UJX5" s="1920"/>
      <c r="UJY5" s="1920"/>
      <c r="UJZ5" s="1920"/>
      <c r="UKA5" s="1920"/>
      <c r="UKB5" s="1920"/>
      <c r="UKC5" s="1920"/>
      <c r="UKD5" s="1920"/>
      <c r="UKE5" s="1920"/>
      <c r="UKF5" s="1920"/>
      <c r="UKG5" s="1920"/>
      <c r="UKH5" s="1920"/>
      <c r="UKI5" s="1920"/>
      <c r="UKJ5" s="1920"/>
      <c r="UKK5" s="1920"/>
      <c r="UKL5" s="1920"/>
      <c r="UKM5" s="1920"/>
      <c r="UKN5" s="1920"/>
      <c r="UKO5" s="1920"/>
      <c r="UKP5" s="1920"/>
      <c r="UKQ5" s="1920"/>
      <c r="UKR5" s="1920"/>
      <c r="UKS5" s="1920"/>
      <c r="UKT5" s="1920"/>
      <c r="UKU5" s="1920"/>
      <c r="UKV5" s="1920"/>
      <c r="UKW5" s="1920"/>
      <c r="UKX5" s="1920"/>
      <c r="UKY5" s="1920"/>
      <c r="UKZ5" s="1920"/>
      <c r="ULA5" s="1920"/>
      <c r="ULB5" s="1920"/>
      <c r="ULC5" s="1920"/>
      <c r="ULD5" s="1920"/>
      <c r="ULE5" s="1920"/>
      <c r="ULF5" s="1920"/>
      <c r="ULG5" s="1920"/>
      <c r="ULH5" s="1920"/>
      <c r="ULI5" s="1920"/>
      <c r="ULJ5" s="1920"/>
      <c r="ULK5" s="1920"/>
      <c r="ULL5" s="1920"/>
      <c r="ULM5" s="1920"/>
      <c r="ULN5" s="1920"/>
      <c r="ULO5" s="1920"/>
      <c r="ULP5" s="1920"/>
      <c r="ULQ5" s="1920"/>
      <c r="ULR5" s="1920"/>
      <c r="ULS5" s="1920"/>
      <c r="ULT5" s="1920"/>
      <c r="ULU5" s="1920"/>
      <c r="ULV5" s="1920"/>
      <c r="ULW5" s="1920"/>
      <c r="ULX5" s="1920"/>
      <c r="ULY5" s="1920"/>
      <c r="ULZ5" s="1920"/>
      <c r="UMA5" s="1920"/>
      <c r="UMB5" s="1920"/>
      <c r="UMC5" s="1920"/>
      <c r="UMD5" s="1920"/>
      <c r="UME5" s="1920"/>
      <c r="UMF5" s="1920"/>
      <c r="UMG5" s="1920"/>
      <c r="UMH5" s="1920"/>
      <c r="UMI5" s="1920"/>
      <c r="UMJ5" s="1920"/>
      <c r="UMK5" s="1920"/>
      <c r="UML5" s="1920"/>
      <c r="UMM5" s="1920"/>
      <c r="UMN5" s="1920"/>
      <c r="UMO5" s="1920"/>
      <c r="UMP5" s="1920"/>
      <c r="UMQ5" s="1920"/>
      <c r="UMR5" s="1920"/>
      <c r="UMS5" s="1920"/>
      <c r="UMT5" s="1920"/>
      <c r="UMU5" s="1920"/>
      <c r="UMV5" s="1920"/>
      <c r="UMW5" s="1920"/>
      <c r="UMX5" s="1920"/>
      <c r="UMY5" s="1920"/>
      <c r="UMZ5" s="1920"/>
      <c r="UNA5" s="1920"/>
      <c r="UNB5" s="1920"/>
      <c r="UNC5" s="1920"/>
      <c r="UND5" s="1920"/>
      <c r="UNE5" s="1920"/>
      <c r="UNF5" s="1920"/>
      <c r="UNG5" s="1920"/>
      <c r="UNH5" s="1920"/>
      <c r="UNI5" s="1920"/>
      <c r="UNJ5" s="1920"/>
      <c r="UNK5" s="1920"/>
      <c r="UNL5" s="1920"/>
      <c r="UNM5" s="1920"/>
      <c r="UNN5" s="1920"/>
      <c r="UNO5" s="1920"/>
      <c r="UNP5" s="1920"/>
      <c r="UNQ5" s="1920"/>
      <c r="UNR5" s="1920"/>
      <c r="UNS5" s="1920"/>
      <c r="UNT5" s="1920"/>
      <c r="UNU5" s="1920"/>
      <c r="UNV5" s="1920"/>
      <c r="UNW5" s="1920"/>
      <c r="UNX5" s="1920"/>
      <c r="UNY5" s="1920"/>
      <c r="UNZ5" s="1920"/>
      <c r="UOA5" s="1920"/>
      <c r="UOB5" s="1920"/>
      <c r="UOC5" s="1920"/>
      <c r="UOD5" s="1920"/>
      <c r="UOE5" s="1920"/>
      <c r="UOF5" s="1920"/>
      <c r="UOG5" s="1920"/>
      <c r="UOH5" s="1920"/>
      <c r="UOI5" s="1920"/>
      <c r="UOJ5" s="1920"/>
      <c r="UOK5" s="1920"/>
      <c r="UOL5" s="1920"/>
      <c r="UOM5" s="1920"/>
      <c r="UON5" s="1920"/>
      <c r="UOO5" s="1920"/>
      <c r="UOP5" s="1920"/>
      <c r="UOQ5" s="1920"/>
      <c r="UOR5" s="1920"/>
      <c r="UOS5" s="1920"/>
      <c r="UOT5" s="1920"/>
      <c r="UOU5" s="1920"/>
      <c r="UOV5" s="1920"/>
      <c r="UOW5" s="1920"/>
      <c r="UOX5" s="1920"/>
      <c r="UOY5" s="1920"/>
      <c r="UOZ5" s="1920"/>
      <c r="UPA5" s="1920"/>
      <c r="UPB5" s="1920"/>
      <c r="UPC5" s="1920"/>
      <c r="UPD5" s="1920"/>
      <c r="UPE5" s="1920"/>
      <c r="UPF5" s="1920"/>
      <c r="UPG5" s="1920"/>
      <c r="UPH5" s="1920"/>
      <c r="UPI5" s="1920"/>
      <c r="UPJ5" s="1920"/>
      <c r="UPK5" s="1920"/>
      <c r="UPL5" s="1920"/>
      <c r="UPM5" s="1920"/>
      <c r="UPN5" s="1920"/>
      <c r="UPO5" s="1920"/>
      <c r="UPP5" s="1920"/>
      <c r="UPQ5" s="1920"/>
      <c r="UPR5" s="1920"/>
      <c r="UPS5" s="1920"/>
      <c r="UPT5" s="1920"/>
      <c r="UPU5" s="1920"/>
      <c r="UPV5" s="1920"/>
      <c r="UPW5" s="1920"/>
      <c r="UPX5" s="1920"/>
      <c r="UPY5" s="1920"/>
      <c r="UPZ5" s="1920"/>
      <c r="UQA5" s="1920"/>
      <c r="UQB5" s="1920"/>
      <c r="UQC5" s="1920"/>
      <c r="UQD5" s="1920"/>
      <c r="UQE5" s="1920"/>
      <c r="UQF5" s="1920"/>
      <c r="UQG5" s="1920"/>
      <c r="UQH5" s="1920"/>
      <c r="UQI5" s="1920"/>
      <c r="UQJ5" s="1920"/>
      <c r="UQK5" s="1920"/>
      <c r="UQL5" s="1920"/>
      <c r="UQM5" s="1920"/>
      <c r="UQN5" s="1920"/>
      <c r="UQO5" s="1920"/>
      <c r="UQP5" s="1920"/>
      <c r="UQQ5" s="1920"/>
      <c r="UQR5" s="1920"/>
      <c r="UQS5" s="1920"/>
      <c r="UQT5" s="1920"/>
      <c r="UQU5" s="1920"/>
      <c r="UQV5" s="1920"/>
      <c r="UQW5" s="1920"/>
      <c r="UQX5" s="1920"/>
      <c r="UQY5" s="1920"/>
      <c r="UQZ5" s="1920"/>
      <c r="URA5" s="1920"/>
      <c r="URB5" s="1920"/>
      <c r="URC5" s="1920"/>
      <c r="URD5" s="1920"/>
      <c r="URE5" s="1920"/>
      <c r="URF5" s="1920"/>
      <c r="URG5" s="1920"/>
      <c r="URH5" s="1920"/>
      <c r="URI5" s="1920"/>
      <c r="URJ5" s="1920"/>
      <c r="URK5" s="1920"/>
      <c r="URL5" s="1920"/>
      <c r="URM5" s="1920"/>
      <c r="URN5" s="1920"/>
      <c r="URO5" s="1920"/>
      <c r="URP5" s="1920"/>
      <c r="URQ5" s="1920"/>
      <c r="URR5" s="1920"/>
      <c r="URS5" s="1920"/>
      <c r="URT5" s="1920"/>
      <c r="URU5" s="1920"/>
      <c r="URV5" s="1920"/>
      <c r="URW5" s="1920"/>
      <c r="URX5" s="1920"/>
      <c r="URY5" s="1920"/>
      <c r="URZ5" s="1920"/>
      <c r="USA5" s="1920"/>
      <c r="USB5" s="1920"/>
      <c r="USC5" s="1920"/>
      <c r="USD5" s="1920"/>
      <c r="USE5" s="1920"/>
      <c r="USF5" s="1920"/>
      <c r="USG5" s="1920"/>
      <c r="USH5" s="1920"/>
      <c r="USI5" s="1920"/>
      <c r="USJ5" s="1920"/>
      <c r="USK5" s="1920"/>
      <c r="USL5" s="1920"/>
      <c r="USM5" s="1920"/>
      <c r="USN5" s="1920"/>
      <c r="USO5" s="1920"/>
      <c r="USP5" s="1920"/>
      <c r="USQ5" s="1920"/>
      <c r="USR5" s="1920"/>
      <c r="USS5" s="1920"/>
      <c r="UST5" s="1920"/>
      <c r="USU5" s="1920"/>
      <c r="USV5" s="1920"/>
      <c r="USW5" s="1920"/>
      <c r="USX5" s="1920"/>
      <c r="USY5" s="1920"/>
      <c r="USZ5" s="1920"/>
      <c r="UTA5" s="1920"/>
      <c r="UTB5" s="1920"/>
      <c r="UTC5" s="1920"/>
      <c r="UTD5" s="1920"/>
      <c r="UTE5" s="1920"/>
      <c r="UTF5" s="1920"/>
      <c r="UTG5" s="1920"/>
      <c r="UTH5" s="1920"/>
      <c r="UTI5" s="1920"/>
      <c r="UTJ5" s="1920"/>
      <c r="UTK5" s="1920"/>
      <c r="UTL5" s="1920"/>
      <c r="UTM5" s="1920"/>
      <c r="UTN5" s="1920"/>
      <c r="UTO5" s="1920"/>
      <c r="UTP5" s="1920"/>
      <c r="UTQ5" s="1920"/>
      <c r="UTR5" s="1920"/>
      <c r="UTS5" s="1920"/>
      <c r="UTT5" s="1920"/>
      <c r="UTU5" s="1920"/>
      <c r="UTV5" s="1920"/>
      <c r="UTW5" s="1920"/>
      <c r="UTX5" s="1920"/>
      <c r="UTY5" s="1920"/>
      <c r="UTZ5" s="1920"/>
      <c r="UUA5" s="1920"/>
      <c r="UUB5" s="1920"/>
      <c r="UUC5" s="1920"/>
      <c r="UUD5" s="1920"/>
      <c r="UUE5" s="1920"/>
      <c r="UUF5" s="1920"/>
      <c r="UUG5" s="1920"/>
      <c r="UUH5" s="1920"/>
      <c r="UUI5" s="1920"/>
      <c r="UUJ5" s="1920"/>
      <c r="UUK5" s="1920"/>
      <c r="UUL5" s="1920"/>
      <c r="UUM5" s="1920"/>
      <c r="UUN5" s="1920"/>
      <c r="UUO5" s="1920"/>
      <c r="UUP5" s="1920"/>
      <c r="UUQ5" s="1920"/>
      <c r="UUR5" s="1920"/>
      <c r="UUS5" s="1920"/>
      <c r="UUT5" s="1920"/>
      <c r="UUU5" s="1920"/>
      <c r="UUV5" s="1920"/>
      <c r="UUW5" s="1920"/>
      <c r="UUX5" s="1920"/>
      <c r="UUY5" s="1920"/>
      <c r="UUZ5" s="1920"/>
      <c r="UVA5" s="1920"/>
      <c r="UVB5" s="1920"/>
      <c r="UVC5" s="1920"/>
      <c r="UVD5" s="1920"/>
      <c r="UVE5" s="1920"/>
      <c r="UVF5" s="1920"/>
      <c r="UVG5" s="1920"/>
      <c r="UVH5" s="1920"/>
      <c r="UVI5" s="1920"/>
      <c r="UVJ5" s="1920"/>
      <c r="UVK5" s="1920"/>
      <c r="UVL5" s="1920"/>
      <c r="UVM5" s="1920"/>
      <c r="UVN5" s="1920"/>
      <c r="UVO5" s="1920"/>
      <c r="UVP5" s="1920"/>
      <c r="UVQ5" s="1920"/>
      <c r="UVR5" s="1920"/>
      <c r="UVS5" s="1920"/>
      <c r="UVT5" s="1920"/>
      <c r="UVU5" s="1920"/>
      <c r="UVV5" s="1920"/>
      <c r="UVW5" s="1920"/>
      <c r="UVX5" s="1920"/>
      <c r="UVY5" s="1920"/>
      <c r="UVZ5" s="1920"/>
      <c r="UWA5" s="1920"/>
      <c r="UWB5" s="1920"/>
      <c r="UWC5" s="1920"/>
      <c r="UWD5" s="1920"/>
      <c r="UWE5" s="1920"/>
      <c r="UWF5" s="1920"/>
      <c r="UWG5" s="1920"/>
      <c r="UWH5" s="1920"/>
      <c r="UWI5" s="1920"/>
      <c r="UWJ5" s="1920"/>
      <c r="UWK5" s="1920"/>
      <c r="UWL5" s="1920"/>
      <c r="UWM5" s="1920"/>
      <c r="UWN5" s="1920"/>
      <c r="UWO5" s="1920"/>
      <c r="UWP5" s="1920"/>
      <c r="UWQ5" s="1920"/>
      <c r="UWR5" s="1920"/>
      <c r="UWS5" s="1920"/>
      <c r="UWT5" s="1920"/>
      <c r="UWU5" s="1920"/>
      <c r="UWV5" s="1920"/>
      <c r="UWW5" s="1920"/>
      <c r="UWX5" s="1920"/>
      <c r="UWY5" s="1920"/>
      <c r="UWZ5" s="1920"/>
      <c r="UXA5" s="1920"/>
      <c r="UXB5" s="1920"/>
      <c r="UXC5" s="1920"/>
      <c r="UXD5" s="1920"/>
      <c r="UXE5" s="1920"/>
      <c r="UXF5" s="1920"/>
      <c r="UXG5" s="1920"/>
      <c r="UXH5" s="1920"/>
      <c r="UXI5" s="1920"/>
      <c r="UXJ5" s="1920"/>
      <c r="UXK5" s="1920"/>
      <c r="UXL5" s="1920"/>
      <c r="UXM5" s="1920"/>
      <c r="UXN5" s="1920"/>
      <c r="UXO5" s="1920"/>
      <c r="UXP5" s="1920"/>
      <c r="UXQ5" s="1920"/>
      <c r="UXR5" s="1920"/>
      <c r="UXS5" s="1920"/>
      <c r="UXT5" s="1920"/>
      <c r="UXU5" s="1920"/>
      <c r="UXV5" s="1920"/>
      <c r="UXW5" s="1920"/>
      <c r="UXX5" s="1920"/>
      <c r="UXY5" s="1920"/>
      <c r="UXZ5" s="1920"/>
      <c r="UYA5" s="1920"/>
      <c r="UYB5" s="1920"/>
      <c r="UYC5" s="1920"/>
      <c r="UYD5" s="1920"/>
      <c r="UYE5" s="1920"/>
      <c r="UYF5" s="1920"/>
      <c r="UYG5" s="1920"/>
      <c r="UYH5" s="1920"/>
      <c r="UYI5" s="1920"/>
      <c r="UYJ5" s="1920"/>
      <c r="UYK5" s="1920"/>
      <c r="UYL5" s="1920"/>
      <c r="UYM5" s="1920"/>
      <c r="UYN5" s="1920"/>
      <c r="UYO5" s="1920"/>
      <c r="UYP5" s="1920"/>
      <c r="UYQ5" s="1920"/>
      <c r="UYR5" s="1920"/>
      <c r="UYS5" s="1920"/>
      <c r="UYT5" s="1920"/>
      <c r="UYU5" s="1920"/>
      <c r="UYV5" s="1920"/>
      <c r="UYW5" s="1920"/>
      <c r="UYX5" s="1920"/>
      <c r="UYY5" s="1920"/>
      <c r="UYZ5" s="1920"/>
      <c r="UZA5" s="1920"/>
      <c r="UZB5" s="1920"/>
      <c r="UZC5" s="1920"/>
      <c r="UZD5" s="1920"/>
      <c r="UZE5" s="1920"/>
      <c r="UZF5" s="1920"/>
      <c r="UZG5" s="1920"/>
      <c r="UZH5" s="1920"/>
      <c r="UZI5" s="1920"/>
      <c r="UZJ5" s="1920"/>
      <c r="UZK5" s="1920"/>
      <c r="UZL5" s="1920"/>
      <c r="UZM5" s="1920"/>
      <c r="UZN5" s="1920"/>
      <c r="UZO5" s="1920"/>
      <c r="UZP5" s="1920"/>
      <c r="UZQ5" s="1920"/>
      <c r="UZR5" s="1920"/>
      <c r="UZS5" s="1920"/>
      <c r="UZT5" s="1920"/>
      <c r="UZU5" s="1920"/>
      <c r="UZV5" s="1920"/>
      <c r="UZW5" s="1920"/>
      <c r="UZX5" s="1920"/>
      <c r="UZY5" s="1920"/>
      <c r="UZZ5" s="1920"/>
      <c r="VAA5" s="1920"/>
      <c r="VAB5" s="1920"/>
      <c r="VAC5" s="1920"/>
      <c r="VAD5" s="1920"/>
      <c r="VAE5" s="1920"/>
      <c r="VAF5" s="1920"/>
      <c r="VAG5" s="1920"/>
      <c r="VAH5" s="1920"/>
      <c r="VAI5" s="1920"/>
      <c r="VAJ5" s="1920"/>
      <c r="VAK5" s="1920"/>
      <c r="VAL5" s="1920"/>
      <c r="VAM5" s="1920"/>
      <c r="VAN5" s="1920"/>
      <c r="VAO5" s="1920"/>
      <c r="VAP5" s="1920"/>
      <c r="VAQ5" s="1920"/>
      <c r="VAR5" s="1920"/>
      <c r="VAS5" s="1920"/>
      <c r="VAT5" s="1920"/>
      <c r="VAU5" s="1920"/>
      <c r="VAV5" s="1920"/>
      <c r="VAW5" s="1920"/>
      <c r="VAX5" s="1920"/>
      <c r="VAY5" s="1920"/>
      <c r="VAZ5" s="1920"/>
      <c r="VBA5" s="1920"/>
      <c r="VBB5" s="1920"/>
      <c r="VBC5" s="1920"/>
      <c r="VBD5" s="1920"/>
      <c r="VBE5" s="1920"/>
      <c r="VBF5" s="1920"/>
      <c r="VBG5" s="1920"/>
      <c r="VBH5" s="1920"/>
      <c r="VBI5" s="1920"/>
      <c r="VBJ5" s="1920"/>
      <c r="VBK5" s="1920"/>
      <c r="VBL5" s="1920"/>
      <c r="VBM5" s="1920"/>
      <c r="VBN5" s="1920"/>
      <c r="VBO5" s="1920"/>
      <c r="VBP5" s="1920"/>
      <c r="VBQ5" s="1920"/>
      <c r="VBR5" s="1920"/>
      <c r="VBS5" s="1920"/>
      <c r="VBT5" s="1920"/>
      <c r="VBU5" s="1920"/>
      <c r="VBV5" s="1920"/>
      <c r="VBW5" s="1920"/>
      <c r="VBX5" s="1920"/>
      <c r="VBY5" s="1920"/>
      <c r="VBZ5" s="1920"/>
      <c r="VCA5" s="1920"/>
      <c r="VCB5" s="1920"/>
      <c r="VCC5" s="1920"/>
      <c r="VCD5" s="1920"/>
      <c r="VCE5" s="1920"/>
      <c r="VCF5" s="1920"/>
      <c r="VCG5" s="1920"/>
      <c r="VCH5" s="1920"/>
      <c r="VCI5" s="1920"/>
      <c r="VCJ5" s="1920"/>
      <c r="VCK5" s="1920"/>
      <c r="VCL5" s="1920"/>
      <c r="VCM5" s="1920"/>
      <c r="VCN5" s="1920"/>
      <c r="VCO5" s="1920"/>
      <c r="VCP5" s="1920"/>
      <c r="VCQ5" s="1920"/>
      <c r="VCR5" s="1920"/>
      <c r="VCS5" s="1920"/>
      <c r="VCT5" s="1920"/>
      <c r="VCU5" s="1920"/>
      <c r="VCV5" s="1920"/>
      <c r="VCW5" s="1920"/>
      <c r="VCX5" s="1920"/>
      <c r="VCY5" s="1920"/>
      <c r="VCZ5" s="1920"/>
      <c r="VDA5" s="1920"/>
      <c r="VDB5" s="1920"/>
      <c r="VDC5" s="1920"/>
      <c r="VDD5" s="1920"/>
      <c r="VDE5" s="1920"/>
      <c r="VDF5" s="1920"/>
      <c r="VDG5" s="1920"/>
      <c r="VDH5" s="1920"/>
      <c r="VDI5" s="1920"/>
      <c r="VDJ5" s="1920"/>
      <c r="VDK5" s="1920"/>
      <c r="VDL5" s="1920"/>
      <c r="VDM5" s="1920"/>
      <c r="VDN5" s="1920"/>
      <c r="VDO5" s="1920"/>
      <c r="VDP5" s="1920"/>
      <c r="VDQ5" s="1920"/>
      <c r="VDR5" s="1920"/>
      <c r="VDS5" s="1920"/>
      <c r="VDT5" s="1920"/>
      <c r="VDU5" s="1920"/>
      <c r="VDV5" s="1920"/>
      <c r="VDW5" s="1920"/>
      <c r="VDX5" s="1920"/>
      <c r="VDY5" s="1920"/>
      <c r="VDZ5" s="1920"/>
      <c r="VEA5" s="1920"/>
      <c r="VEB5" s="1920"/>
      <c r="VEC5" s="1920"/>
      <c r="VED5" s="1920"/>
      <c r="VEE5" s="1920"/>
      <c r="VEF5" s="1920"/>
      <c r="VEG5" s="1920"/>
      <c r="VEH5" s="1920"/>
      <c r="VEI5" s="1920"/>
      <c r="VEJ5" s="1920"/>
      <c r="VEK5" s="1920"/>
      <c r="VEL5" s="1920"/>
      <c r="VEM5" s="1920"/>
      <c r="VEN5" s="1920"/>
      <c r="VEO5" s="1920"/>
      <c r="VEP5" s="1920"/>
      <c r="VEQ5" s="1920"/>
      <c r="VER5" s="1920"/>
      <c r="VES5" s="1920"/>
      <c r="VET5" s="1920"/>
      <c r="VEU5" s="1920"/>
      <c r="VEV5" s="1920"/>
      <c r="VEW5" s="1920"/>
      <c r="VEX5" s="1920"/>
      <c r="VEY5" s="1920"/>
      <c r="VEZ5" s="1920"/>
      <c r="VFA5" s="1920"/>
      <c r="VFB5" s="1920"/>
      <c r="VFC5" s="1920"/>
      <c r="VFD5" s="1920"/>
      <c r="VFE5" s="1920"/>
      <c r="VFF5" s="1920"/>
      <c r="VFG5" s="1920"/>
      <c r="VFH5" s="1920"/>
      <c r="VFI5" s="1920"/>
      <c r="VFJ5" s="1920"/>
      <c r="VFK5" s="1920"/>
      <c r="VFL5" s="1920"/>
      <c r="VFM5" s="1920"/>
      <c r="VFN5" s="1920"/>
      <c r="VFO5" s="1920"/>
      <c r="VFP5" s="1920"/>
      <c r="VFQ5" s="1920"/>
      <c r="VFR5" s="1920"/>
      <c r="VFS5" s="1920"/>
      <c r="VFT5" s="1920"/>
      <c r="VFU5" s="1920"/>
      <c r="VFV5" s="1920"/>
      <c r="VFW5" s="1920"/>
      <c r="VFX5" s="1920"/>
      <c r="VFY5" s="1920"/>
      <c r="VFZ5" s="1920"/>
      <c r="VGA5" s="1920"/>
      <c r="VGB5" s="1920"/>
      <c r="VGC5" s="1920"/>
      <c r="VGD5" s="1920"/>
      <c r="VGE5" s="1920"/>
      <c r="VGF5" s="1920"/>
      <c r="VGG5" s="1920"/>
      <c r="VGH5" s="1920"/>
      <c r="VGI5" s="1920"/>
      <c r="VGJ5" s="1920"/>
      <c r="VGK5" s="1920"/>
      <c r="VGL5" s="1920"/>
      <c r="VGM5" s="1920"/>
      <c r="VGN5" s="1920"/>
      <c r="VGO5" s="1920"/>
      <c r="VGP5" s="1920"/>
      <c r="VGQ5" s="1920"/>
      <c r="VGR5" s="1920"/>
      <c r="VGS5" s="1920"/>
      <c r="VGT5" s="1920"/>
      <c r="VGU5" s="1920"/>
      <c r="VGV5" s="1920"/>
      <c r="VGW5" s="1920"/>
      <c r="VGX5" s="1920"/>
      <c r="VGY5" s="1920"/>
      <c r="VGZ5" s="1920"/>
      <c r="VHA5" s="1920"/>
      <c r="VHB5" s="1920"/>
      <c r="VHC5" s="1920"/>
      <c r="VHD5" s="1920"/>
      <c r="VHE5" s="1920"/>
      <c r="VHF5" s="1920"/>
      <c r="VHG5" s="1920"/>
      <c r="VHH5" s="1920"/>
      <c r="VHI5" s="1920"/>
      <c r="VHJ5" s="1920"/>
      <c r="VHK5" s="1920"/>
      <c r="VHL5" s="1920"/>
      <c r="VHM5" s="1920"/>
      <c r="VHN5" s="1920"/>
      <c r="VHO5" s="1920"/>
      <c r="VHP5" s="1920"/>
      <c r="VHQ5" s="1920"/>
      <c r="VHR5" s="1920"/>
      <c r="VHS5" s="1920"/>
      <c r="VHT5" s="1920"/>
      <c r="VHU5" s="1920"/>
      <c r="VHV5" s="1920"/>
      <c r="VHW5" s="1920"/>
      <c r="VHX5" s="1920"/>
      <c r="VHY5" s="1920"/>
      <c r="VHZ5" s="1920"/>
      <c r="VIA5" s="1920"/>
      <c r="VIB5" s="1920"/>
      <c r="VIC5" s="1920"/>
      <c r="VID5" s="1920"/>
      <c r="VIE5" s="1920"/>
      <c r="VIF5" s="1920"/>
      <c r="VIG5" s="1920"/>
      <c r="VIH5" s="1920"/>
      <c r="VII5" s="1920"/>
      <c r="VIJ5" s="1920"/>
      <c r="VIK5" s="1920"/>
      <c r="VIL5" s="1920"/>
      <c r="VIM5" s="1920"/>
      <c r="VIN5" s="1920"/>
      <c r="VIO5" s="1920"/>
      <c r="VIP5" s="1920"/>
      <c r="VIQ5" s="1920"/>
      <c r="VIR5" s="1920"/>
      <c r="VIS5" s="1920"/>
      <c r="VIT5" s="1920"/>
      <c r="VIU5" s="1920"/>
      <c r="VIV5" s="1920"/>
      <c r="VIW5" s="1920"/>
      <c r="VIX5" s="1920"/>
      <c r="VIY5" s="1920"/>
      <c r="VIZ5" s="1920"/>
      <c r="VJA5" s="1920"/>
      <c r="VJB5" s="1920"/>
      <c r="VJC5" s="1920"/>
      <c r="VJD5" s="1920"/>
      <c r="VJE5" s="1920"/>
      <c r="VJF5" s="1920"/>
      <c r="VJG5" s="1920"/>
      <c r="VJH5" s="1920"/>
      <c r="VJI5" s="1920"/>
      <c r="VJJ5" s="1920"/>
      <c r="VJK5" s="1920"/>
      <c r="VJL5" s="1920"/>
      <c r="VJM5" s="1920"/>
      <c r="VJN5" s="1920"/>
      <c r="VJO5" s="1920"/>
      <c r="VJP5" s="1920"/>
      <c r="VJQ5" s="1920"/>
      <c r="VJR5" s="1920"/>
      <c r="VJS5" s="1920"/>
      <c r="VJT5" s="1920"/>
      <c r="VJU5" s="1920"/>
      <c r="VJV5" s="1920"/>
      <c r="VJW5" s="1920"/>
      <c r="VJX5" s="1920"/>
      <c r="VJY5" s="1920"/>
      <c r="VJZ5" s="1920"/>
      <c r="VKA5" s="1920"/>
      <c r="VKB5" s="1920"/>
      <c r="VKC5" s="1920"/>
      <c r="VKD5" s="1920"/>
      <c r="VKE5" s="1920"/>
      <c r="VKF5" s="1920"/>
      <c r="VKG5" s="1920"/>
      <c r="VKH5" s="1920"/>
      <c r="VKI5" s="1920"/>
      <c r="VKJ5" s="1920"/>
      <c r="VKK5" s="1920"/>
      <c r="VKL5" s="1920"/>
      <c r="VKM5" s="1920"/>
      <c r="VKN5" s="1920"/>
      <c r="VKO5" s="1920"/>
      <c r="VKP5" s="1920"/>
      <c r="VKQ5" s="1920"/>
      <c r="VKR5" s="1920"/>
      <c r="VKS5" s="1920"/>
      <c r="VKT5" s="1920"/>
      <c r="VKU5" s="1920"/>
      <c r="VKV5" s="1920"/>
      <c r="VKW5" s="1920"/>
      <c r="VKX5" s="1920"/>
      <c r="VKY5" s="1920"/>
      <c r="VKZ5" s="1920"/>
      <c r="VLA5" s="1920"/>
      <c r="VLB5" s="1920"/>
      <c r="VLC5" s="1920"/>
      <c r="VLD5" s="1920"/>
      <c r="VLE5" s="1920"/>
      <c r="VLF5" s="1920"/>
      <c r="VLG5" s="1920"/>
      <c r="VLH5" s="1920"/>
      <c r="VLI5" s="1920"/>
      <c r="VLJ5" s="1920"/>
      <c r="VLK5" s="1920"/>
      <c r="VLL5" s="1920"/>
      <c r="VLM5" s="1920"/>
      <c r="VLN5" s="1920"/>
      <c r="VLO5" s="1920"/>
      <c r="VLP5" s="1920"/>
      <c r="VLQ5" s="1920"/>
      <c r="VLR5" s="1920"/>
      <c r="VLS5" s="1920"/>
      <c r="VLT5" s="1920"/>
      <c r="VLU5" s="1920"/>
      <c r="VLV5" s="1920"/>
      <c r="VLW5" s="1920"/>
      <c r="VLX5" s="1920"/>
      <c r="VLY5" s="1920"/>
      <c r="VLZ5" s="1920"/>
      <c r="VMA5" s="1920"/>
      <c r="VMB5" s="1920"/>
      <c r="VMC5" s="1920"/>
      <c r="VMD5" s="1920"/>
      <c r="VME5" s="1920"/>
      <c r="VMF5" s="1920"/>
      <c r="VMG5" s="1920"/>
      <c r="VMH5" s="1920"/>
      <c r="VMI5" s="1920"/>
      <c r="VMJ5" s="1920"/>
      <c r="VMK5" s="1920"/>
      <c r="VML5" s="1920"/>
      <c r="VMM5" s="1920"/>
      <c r="VMN5" s="1920"/>
      <c r="VMO5" s="1920"/>
      <c r="VMP5" s="1920"/>
      <c r="VMQ5" s="1920"/>
      <c r="VMR5" s="1920"/>
      <c r="VMS5" s="1920"/>
      <c r="VMT5" s="1920"/>
      <c r="VMU5" s="1920"/>
      <c r="VMV5" s="1920"/>
      <c r="VMW5" s="1920"/>
      <c r="VMX5" s="1920"/>
      <c r="VMY5" s="1920"/>
      <c r="VMZ5" s="1920"/>
      <c r="VNA5" s="1920"/>
      <c r="VNB5" s="1920"/>
      <c r="VNC5" s="1920"/>
      <c r="VND5" s="1920"/>
      <c r="VNE5" s="1920"/>
      <c r="VNF5" s="1920"/>
      <c r="VNG5" s="1920"/>
      <c r="VNH5" s="1920"/>
      <c r="VNI5" s="1920"/>
      <c r="VNJ5" s="1920"/>
      <c r="VNK5" s="1920"/>
      <c r="VNL5" s="1920"/>
      <c r="VNM5" s="1920"/>
      <c r="VNN5" s="1920"/>
      <c r="VNO5" s="1920"/>
      <c r="VNP5" s="1920"/>
      <c r="VNQ5" s="1920"/>
      <c r="VNR5" s="1920"/>
      <c r="VNS5" s="1920"/>
      <c r="VNT5" s="1920"/>
      <c r="VNU5" s="1920"/>
      <c r="VNV5" s="1920"/>
      <c r="VNW5" s="1920"/>
      <c r="VNX5" s="1920"/>
      <c r="VNY5" s="1920"/>
      <c r="VNZ5" s="1920"/>
      <c r="VOA5" s="1920"/>
      <c r="VOB5" s="1920"/>
      <c r="VOC5" s="1920"/>
      <c r="VOD5" s="1920"/>
      <c r="VOE5" s="1920"/>
      <c r="VOF5" s="1920"/>
      <c r="VOG5" s="1920"/>
      <c r="VOH5" s="1920"/>
      <c r="VOI5" s="1920"/>
      <c r="VOJ5" s="1920"/>
      <c r="VOK5" s="1920"/>
      <c r="VOL5" s="1920"/>
      <c r="VOM5" s="1920"/>
      <c r="VON5" s="1920"/>
      <c r="VOO5" s="1920"/>
      <c r="VOP5" s="1920"/>
      <c r="VOQ5" s="1920"/>
      <c r="VOR5" s="1920"/>
      <c r="VOS5" s="1920"/>
      <c r="VOT5" s="1920"/>
      <c r="VOU5" s="1920"/>
      <c r="VOV5" s="1920"/>
      <c r="VOW5" s="1920"/>
      <c r="VOX5" s="1920"/>
      <c r="VOY5" s="1920"/>
      <c r="VOZ5" s="1920"/>
      <c r="VPA5" s="1920"/>
      <c r="VPB5" s="1920"/>
      <c r="VPC5" s="1920"/>
      <c r="VPD5" s="1920"/>
      <c r="VPE5" s="1920"/>
      <c r="VPF5" s="1920"/>
      <c r="VPG5" s="1920"/>
      <c r="VPH5" s="1920"/>
      <c r="VPI5" s="1920"/>
      <c r="VPJ5" s="1920"/>
      <c r="VPK5" s="1920"/>
      <c r="VPL5" s="1920"/>
      <c r="VPM5" s="1920"/>
      <c r="VPN5" s="1920"/>
      <c r="VPO5" s="1920"/>
      <c r="VPP5" s="1920"/>
      <c r="VPQ5" s="1920"/>
      <c r="VPR5" s="1920"/>
      <c r="VPS5" s="1920"/>
      <c r="VPT5" s="1920"/>
      <c r="VPU5" s="1920"/>
      <c r="VPV5" s="1920"/>
      <c r="VPW5" s="1920"/>
      <c r="VPX5" s="1920"/>
      <c r="VPY5" s="1920"/>
      <c r="VPZ5" s="1920"/>
      <c r="VQA5" s="1920"/>
      <c r="VQB5" s="1920"/>
      <c r="VQC5" s="1920"/>
      <c r="VQD5" s="1920"/>
      <c r="VQE5" s="1920"/>
      <c r="VQF5" s="1920"/>
      <c r="VQG5" s="1920"/>
      <c r="VQH5" s="1920"/>
      <c r="VQI5" s="1920"/>
      <c r="VQJ5" s="1920"/>
      <c r="VQK5" s="1920"/>
      <c r="VQL5" s="1920"/>
      <c r="VQM5" s="1920"/>
      <c r="VQN5" s="1920"/>
      <c r="VQO5" s="1920"/>
      <c r="VQP5" s="1920"/>
      <c r="VQQ5" s="1920"/>
      <c r="VQR5" s="1920"/>
      <c r="VQS5" s="1920"/>
      <c r="VQT5" s="1920"/>
      <c r="VQU5" s="1920"/>
      <c r="VQV5" s="1920"/>
      <c r="VQW5" s="1920"/>
      <c r="VQX5" s="1920"/>
      <c r="VQY5" s="1920"/>
      <c r="VQZ5" s="1920"/>
      <c r="VRA5" s="1920"/>
      <c r="VRB5" s="1920"/>
      <c r="VRC5" s="1920"/>
      <c r="VRD5" s="1920"/>
      <c r="VRE5" s="1920"/>
      <c r="VRF5" s="1920"/>
      <c r="VRG5" s="1920"/>
      <c r="VRH5" s="1920"/>
      <c r="VRI5" s="1920"/>
      <c r="VRJ5" s="1920"/>
      <c r="VRK5" s="1920"/>
      <c r="VRL5" s="1920"/>
      <c r="VRM5" s="1920"/>
      <c r="VRN5" s="1920"/>
      <c r="VRO5" s="1920"/>
      <c r="VRP5" s="1920"/>
      <c r="VRQ5" s="1920"/>
      <c r="VRR5" s="1920"/>
      <c r="VRS5" s="1920"/>
      <c r="VRT5" s="1920"/>
      <c r="VRU5" s="1920"/>
      <c r="VRV5" s="1920"/>
      <c r="VRW5" s="1920"/>
      <c r="VRX5" s="1920"/>
      <c r="VRY5" s="1920"/>
      <c r="VRZ5" s="1920"/>
      <c r="VSA5" s="1920"/>
      <c r="VSB5" s="1920"/>
      <c r="VSC5" s="1920"/>
      <c r="VSD5" s="1920"/>
      <c r="VSE5" s="1920"/>
      <c r="VSF5" s="1920"/>
      <c r="VSG5" s="1920"/>
      <c r="VSH5" s="1920"/>
      <c r="VSI5" s="1920"/>
      <c r="VSJ5" s="1920"/>
      <c r="VSK5" s="1920"/>
      <c r="VSL5" s="1920"/>
      <c r="VSM5" s="1920"/>
      <c r="VSN5" s="1920"/>
      <c r="VSO5" s="1920"/>
      <c r="VSP5" s="1920"/>
      <c r="VSQ5" s="1920"/>
      <c r="VSR5" s="1920"/>
      <c r="VSS5" s="1920"/>
      <c r="VST5" s="1920"/>
      <c r="VSU5" s="1920"/>
      <c r="VSV5" s="1920"/>
      <c r="VSW5" s="1920"/>
      <c r="VSX5" s="1920"/>
      <c r="VSY5" s="1920"/>
      <c r="VSZ5" s="1920"/>
      <c r="VTA5" s="1920"/>
      <c r="VTB5" s="1920"/>
      <c r="VTC5" s="1920"/>
      <c r="VTD5" s="1920"/>
      <c r="VTE5" s="1920"/>
      <c r="VTF5" s="1920"/>
      <c r="VTG5" s="1920"/>
      <c r="VTH5" s="1920"/>
      <c r="VTI5" s="1920"/>
      <c r="VTJ5" s="1920"/>
      <c r="VTK5" s="1920"/>
      <c r="VTL5" s="1920"/>
      <c r="VTM5" s="1920"/>
      <c r="VTN5" s="1920"/>
      <c r="VTO5" s="1920"/>
      <c r="VTP5" s="1920"/>
      <c r="VTQ5" s="1920"/>
      <c r="VTR5" s="1920"/>
      <c r="VTS5" s="1920"/>
      <c r="VTT5" s="1920"/>
      <c r="VTU5" s="1920"/>
      <c r="VTV5" s="1920"/>
      <c r="VTW5" s="1920"/>
      <c r="VTX5" s="1920"/>
      <c r="VTY5" s="1920"/>
      <c r="VTZ5" s="1920"/>
      <c r="VUA5" s="1920"/>
      <c r="VUB5" s="1920"/>
      <c r="VUC5" s="1920"/>
      <c r="VUD5" s="1920"/>
      <c r="VUE5" s="1920"/>
      <c r="VUF5" s="1920"/>
      <c r="VUG5" s="1920"/>
      <c r="VUH5" s="1920"/>
      <c r="VUI5" s="1920"/>
      <c r="VUJ5" s="1920"/>
      <c r="VUK5" s="1920"/>
      <c r="VUL5" s="1920"/>
      <c r="VUM5" s="1920"/>
      <c r="VUN5" s="1920"/>
      <c r="VUO5" s="1920"/>
      <c r="VUP5" s="1920"/>
      <c r="VUQ5" s="1920"/>
      <c r="VUR5" s="1920"/>
      <c r="VUS5" s="1920"/>
      <c r="VUT5" s="1920"/>
      <c r="VUU5" s="1920"/>
      <c r="VUV5" s="1920"/>
      <c r="VUW5" s="1920"/>
      <c r="VUX5" s="1920"/>
      <c r="VUY5" s="1920"/>
      <c r="VUZ5" s="1920"/>
      <c r="VVA5" s="1920"/>
      <c r="VVB5" s="1920"/>
      <c r="VVC5" s="1920"/>
      <c r="VVD5" s="1920"/>
      <c r="VVE5" s="1920"/>
      <c r="VVF5" s="1920"/>
      <c r="VVG5" s="1920"/>
      <c r="VVH5" s="1920"/>
      <c r="VVI5" s="1920"/>
      <c r="VVJ5" s="1920"/>
      <c r="VVK5" s="1920"/>
      <c r="VVL5" s="1920"/>
      <c r="VVM5" s="1920"/>
      <c r="VVN5" s="1920"/>
      <c r="VVO5" s="1920"/>
      <c r="VVP5" s="1920"/>
      <c r="VVQ5" s="1920"/>
      <c r="VVR5" s="1920"/>
      <c r="VVS5" s="1920"/>
      <c r="VVT5" s="1920"/>
      <c r="VVU5" s="1920"/>
      <c r="VVV5" s="1920"/>
      <c r="VVW5" s="1920"/>
      <c r="VVX5" s="1920"/>
      <c r="VVY5" s="1920"/>
      <c r="VVZ5" s="1920"/>
      <c r="VWA5" s="1920"/>
      <c r="VWB5" s="1920"/>
      <c r="VWC5" s="1920"/>
      <c r="VWD5" s="1920"/>
      <c r="VWE5" s="1920"/>
      <c r="VWF5" s="1920"/>
      <c r="VWG5" s="1920"/>
      <c r="VWH5" s="1920"/>
      <c r="VWI5" s="1920"/>
      <c r="VWJ5" s="1920"/>
      <c r="VWK5" s="1920"/>
      <c r="VWL5" s="1920"/>
      <c r="VWM5" s="1920"/>
      <c r="VWN5" s="1920"/>
      <c r="VWO5" s="1920"/>
      <c r="VWP5" s="1920"/>
      <c r="VWQ5" s="1920"/>
      <c r="VWR5" s="1920"/>
      <c r="VWS5" s="1920"/>
      <c r="VWT5" s="1920"/>
      <c r="VWU5" s="1920"/>
      <c r="VWV5" s="1920"/>
      <c r="VWW5" s="1920"/>
      <c r="VWX5" s="1920"/>
      <c r="VWY5" s="1920"/>
      <c r="VWZ5" s="1920"/>
      <c r="VXA5" s="1920"/>
      <c r="VXB5" s="1920"/>
      <c r="VXC5" s="1920"/>
      <c r="VXD5" s="1920"/>
      <c r="VXE5" s="1920"/>
      <c r="VXF5" s="1920"/>
      <c r="VXG5" s="1920"/>
      <c r="VXH5" s="1920"/>
      <c r="VXI5" s="1920"/>
      <c r="VXJ5" s="1920"/>
      <c r="VXK5" s="1920"/>
      <c r="VXL5" s="1920"/>
      <c r="VXM5" s="1920"/>
      <c r="VXN5" s="1920"/>
      <c r="VXO5" s="1920"/>
      <c r="VXP5" s="1920"/>
      <c r="VXQ5" s="1920"/>
      <c r="VXR5" s="1920"/>
      <c r="VXS5" s="1920"/>
      <c r="VXT5" s="1920"/>
      <c r="VXU5" s="1920"/>
      <c r="VXV5" s="1920"/>
      <c r="VXW5" s="1920"/>
      <c r="VXX5" s="1920"/>
      <c r="VXY5" s="1920"/>
      <c r="VXZ5" s="1920"/>
      <c r="VYA5" s="1920"/>
      <c r="VYB5" s="1920"/>
      <c r="VYC5" s="1920"/>
      <c r="VYD5" s="1920"/>
      <c r="VYE5" s="1920"/>
      <c r="VYF5" s="1920"/>
      <c r="VYG5" s="1920"/>
      <c r="VYH5" s="1920"/>
      <c r="VYI5" s="1920"/>
      <c r="VYJ5" s="1920"/>
      <c r="VYK5" s="1920"/>
      <c r="VYL5" s="1920"/>
      <c r="VYM5" s="1920"/>
      <c r="VYN5" s="1920"/>
      <c r="VYO5" s="1920"/>
      <c r="VYP5" s="1920"/>
      <c r="VYQ5" s="1920"/>
      <c r="VYR5" s="1920"/>
      <c r="VYS5" s="1920"/>
      <c r="VYT5" s="1920"/>
      <c r="VYU5" s="1920"/>
      <c r="VYV5" s="1920"/>
      <c r="VYW5" s="1920"/>
      <c r="VYX5" s="1920"/>
      <c r="VYY5" s="1920"/>
      <c r="VYZ5" s="1920"/>
      <c r="VZA5" s="1920"/>
      <c r="VZB5" s="1920"/>
      <c r="VZC5" s="1920"/>
      <c r="VZD5" s="1920"/>
      <c r="VZE5" s="1920"/>
      <c r="VZF5" s="1920"/>
      <c r="VZG5" s="1920"/>
      <c r="VZH5" s="1920"/>
      <c r="VZI5" s="1920"/>
      <c r="VZJ5" s="1920"/>
      <c r="VZK5" s="1920"/>
      <c r="VZL5" s="1920"/>
      <c r="VZM5" s="1920"/>
      <c r="VZN5" s="1920"/>
      <c r="VZO5" s="1920"/>
      <c r="VZP5" s="1920"/>
      <c r="VZQ5" s="1920"/>
      <c r="VZR5" s="1920"/>
      <c r="VZS5" s="1920"/>
      <c r="VZT5" s="1920"/>
      <c r="VZU5" s="1920"/>
      <c r="VZV5" s="1920"/>
      <c r="VZW5" s="1920"/>
      <c r="VZX5" s="1920"/>
      <c r="VZY5" s="1920"/>
      <c r="VZZ5" s="1920"/>
      <c r="WAA5" s="1920"/>
      <c r="WAB5" s="1920"/>
      <c r="WAC5" s="1920"/>
      <c r="WAD5" s="1920"/>
      <c r="WAE5" s="1920"/>
      <c r="WAF5" s="1920"/>
      <c r="WAG5" s="1920"/>
      <c r="WAH5" s="1920"/>
      <c r="WAI5" s="1920"/>
      <c r="WAJ5" s="1920"/>
      <c r="WAK5" s="1920"/>
      <c r="WAL5" s="1920"/>
      <c r="WAM5" s="1920"/>
      <c r="WAN5" s="1920"/>
      <c r="WAO5" s="1920"/>
      <c r="WAP5" s="1920"/>
      <c r="WAQ5" s="1920"/>
      <c r="WAR5" s="1920"/>
      <c r="WAS5" s="1920"/>
      <c r="WAT5" s="1920"/>
      <c r="WAU5" s="1920"/>
      <c r="WAV5" s="1920"/>
      <c r="WAW5" s="1920"/>
      <c r="WAX5" s="1920"/>
      <c r="WAY5" s="1920"/>
      <c r="WAZ5" s="1920"/>
      <c r="WBA5" s="1920"/>
      <c r="WBB5" s="1920"/>
      <c r="WBC5" s="1920"/>
      <c r="WBD5" s="1920"/>
      <c r="WBE5" s="1920"/>
      <c r="WBF5" s="1920"/>
      <c r="WBG5" s="1920"/>
      <c r="WBH5" s="1920"/>
      <c r="WBI5" s="1920"/>
      <c r="WBJ5" s="1920"/>
      <c r="WBK5" s="1920"/>
      <c r="WBL5" s="1920"/>
      <c r="WBM5" s="1920"/>
      <c r="WBN5" s="1920"/>
      <c r="WBO5" s="1920"/>
      <c r="WBP5" s="1920"/>
      <c r="WBQ5" s="1920"/>
      <c r="WBR5" s="1920"/>
      <c r="WBS5" s="1920"/>
      <c r="WBT5" s="1920"/>
      <c r="WBU5" s="1920"/>
      <c r="WBV5" s="1920"/>
      <c r="WBW5" s="1920"/>
      <c r="WBX5" s="1920"/>
      <c r="WBY5" s="1920"/>
      <c r="WBZ5" s="1920"/>
      <c r="WCA5" s="1920"/>
      <c r="WCB5" s="1920"/>
      <c r="WCC5" s="1920"/>
      <c r="WCD5" s="1920"/>
      <c r="WCE5" s="1920"/>
      <c r="WCF5" s="1920"/>
      <c r="WCG5" s="1920"/>
      <c r="WCH5" s="1920"/>
      <c r="WCI5" s="1920"/>
      <c r="WCJ5" s="1920"/>
      <c r="WCK5" s="1920"/>
      <c r="WCL5" s="1920"/>
      <c r="WCM5" s="1920"/>
      <c r="WCN5" s="1920"/>
      <c r="WCO5" s="1920"/>
      <c r="WCP5" s="1920"/>
      <c r="WCQ5" s="1920"/>
      <c r="WCR5" s="1920"/>
      <c r="WCS5" s="1920"/>
      <c r="WCT5" s="1920"/>
      <c r="WCU5" s="1920"/>
      <c r="WCV5" s="1920"/>
      <c r="WCW5" s="1920"/>
      <c r="WCX5" s="1920"/>
      <c r="WCY5" s="1920"/>
      <c r="WCZ5" s="1920"/>
      <c r="WDA5" s="1920"/>
      <c r="WDB5" s="1920"/>
      <c r="WDC5" s="1920"/>
      <c r="WDD5" s="1920"/>
      <c r="WDE5" s="1920"/>
      <c r="WDF5" s="1920"/>
      <c r="WDG5" s="1920"/>
      <c r="WDH5" s="1920"/>
      <c r="WDI5" s="1920"/>
      <c r="WDJ5" s="1920"/>
      <c r="WDK5" s="1920"/>
      <c r="WDL5" s="1920"/>
      <c r="WDM5" s="1920"/>
      <c r="WDN5" s="1920"/>
      <c r="WDO5" s="1920"/>
      <c r="WDP5" s="1920"/>
      <c r="WDQ5" s="1920"/>
      <c r="WDR5" s="1920"/>
      <c r="WDS5" s="1920"/>
      <c r="WDT5" s="1920"/>
      <c r="WDU5" s="1920"/>
      <c r="WDV5" s="1920"/>
      <c r="WDW5" s="1920"/>
      <c r="WDX5" s="1920"/>
      <c r="WDY5" s="1920"/>
      <c r="WDZ5" s="1920"/>
      <c r="WEA5" s="1920"/>
      <c r="WEB5" s="1920"/>
      <c r="WEC5" s="1920"/>
      <c r="WED5" s="1920"/>
      <c r="WEE5" s="1920"/>
      <c r="WEF5" s="1920"/>
      <c r="WEG5" s="1920"/>
      <c r="WEH5" s="1920"/>
      <c r="WEI5" s="1920"/>
      <c r="WEJ5" s="1920"/>
      <c r="WEK5" s="1920"/>
      <c r="WEL5" s="1920"/>
      <c r="WEM5" s="1920"/>
      <c r="WEN5" s="1920"/>
      <c r="WEO5" s="1920"/>
      <c r="WEP5" s="1920"/>
      <c r="WEQ5" s="1920"/>
      <c r="WER5" s="1920"/>
      <c r="WES5" s="1920"/>
      <c r="WET5" s="1920"/>
      <c r="WEU5" s="1920"/>
      <c r="WEV5" s="1920"/>
      <c r="WEW5" s="1920"/>
      <c r="WEX5" s="1920"/>
      <c r="WEY5" s="1920"/>
      <c r="WEZ5" s="1920"/>
      <c r="WFA5" s="1920"/>
      <c r="WFB5" s="1920"/>
      <c r="WFC5" s="1920"/>
      <c r="WFD5" s="1920"/>
      <c r="WFE5" s="1920"/>
      <c r="WFF5" s="1920"/>
      <c r="WFG5" s="1920"/>
      <c r="WFH5" s="1920"/>
      <c r="WFI5" s="1920"/>
      <c r="WFJ5" s="1920"/>
      <c r="WFK5" s="1920"/>
      <c r="WFL5" s="1920"/>
      <c r="WFM5" s="1920"/>
      <c r="WFN5" s="1920"/>
      <c r="WFO5" s="1920"/>
      <c r="WFP5" s="1920"/>
      <c r="WFQ5" s="1920"/>
      <c r="WFR5" s="1920"/>
      <c r="WFS5" s="1920"/>
      <c r="WFT5" s="1920"/>
      <c r="WFU5" s="1920"/>
      <c r="WFV5" s="1920"/>
      <c r="WFW5" s="1920"/>
      <c r="WFX5" s="1920"/>
      <c r="WFY5" s="1920"/>
      <c r="WFZ5" s="1920"/>
      <c r="WGA5" s="1920"/>
      <c r="WGB5" s="1920"/>
      <c r="WGC5" s="1920"/>
      <c r="WGD5" s="1920"/>
      <c r="WGE5" s="1920"/>
      <c r="WGF5" s="1920"/>
      <c r="WGG5" s="1920"/>
      <c r="WGH5" s="1920"/>
      <c r="WGI5" s="1920"/>
      <c r="WGJ5" s="1920"/>
      <c r="WGK5" s="1920"/>
      <c r="WGL5" s="1920"/>
      <c r="WGM5" s="1920"/>
      <c r="WGN5" s="1920"/>
      <c r="WGO5" s="1920"/>
      <c r="WGP5" s="1920"/>
      <c r="WGQ5" s="1920"/>
      <c r="WGR5" s="1920"/>
      <c r="WGS5" s="1920"/>
      <c r="WGT5" s="1920"/>
      <c r="WGU5" s="1920"/>
      <c r="WGV5" s="1920"/>
      <c r="WGW5" s="1920"/>
      <c r="WGX5" s="1920"/>
      <c r="WGY5" s="1920"/>
      <c r="WGZ5" s="1920"/>
      <c r="WHA5" s="1920"/>
      <c r="WHB5" s="1920"/>
      <c r="WHC5" s="1920"/>
      <c r="WHD5" s="1920"/>
      <c r="WHE5" s="1920"/>
      <c r="WHF5" s="1920"/>
      <c r="WHG5" s="1920"/>
      <c r="WHH5" s="1920"/>
      <c r="WHI5" s="1920"/>
      <c r="WHJ5" s="1920"/>
      <c r="WHK5" s="1920"/>
      <c r="WHL5" s="1920"/>
      <c r="WHM5" s="1920"/>
      <c r="WHN5" s="1920"/>
      <c r="WHO5" s="1920"/>
      <c r="WHP5" s="1920"/>
      <c r="WHQ5" s="1920"/>
      <c r="WHR5" s="1920"/>
      <c r="WHS5" s="1920"/>
      <c r="WHT5" s="1920"/>
      <c r="WHU5" s="1920"/>
      <c r="WHV5" s="1920"/>
      <c r="WHW5" s="1920"/>
      <c r="WHX5" s="1920"/>
      <c r="WHY5" s="1920"/>
      <c r="WHZ5" s="1920"/>
      <c r="WIA5" s="1920"/>
      <c r="WIB5" s="1920"/>
      <c r="WIC5" s="1920"/>
      <c r="WID5" s="1920"/>
      <c r="WIE5" s="1920"/>
      <c r="WIF5" s="1920"/>
      <c r="WIG5" s="1920"/>
      <c r="WIH5" s="1920"/>
      <c r="WII5" s="1920"/>
      <c r="WIJ5" s="1920"/>
      <c r="WIK5" s="1920"/>
      <c r="WIL5" s="1920"/>
      <c r="WIM5" s="1920"/>
      <c r="WIN5" s="1920"/>
      <c r="WIO5" s="1920"/>
      <c r="WIP5" s="1920"/>
      <c r="WIQ5" s="1920"/>
      <c r="WIR5" s="1920"/>
      <c r="WIS5" s="1920"/>
      <c r="WIT5" s="1920"/>
      <c r="WIU5" s="1920"/>
      <c r="WIV5" s="1920"/>
      <c r="WIW5" s="1920"/>
      <c r="WIX5" s="1920"/>
      <c r="WIY5" s="1920"/>
      <c r="WIZ5" s="1920"/>
      <c r="WJA5" s="1920"/>
      <c r="WJB5" s="1920"/>
      <c r="WJC5" s="1920"/>
      <c r="WJD5" s="1920"/>
      <c r="WJE5" s="1920"/>
      <c r="WJF5" s="1920"/>
      <c r="WJG5" s="1920"/>
      <c r="WJH5" s="1920"/>
      <c r="WJI5" s="1920"/>
      <c r="WJJ5" s="1920"/>
      <c r="WJK5" s="1920"/>
      <c r="WJL5" s="1920"/>
      <c r="WJM5" s="1920"/>
      <c r="WJN5" s="1920"/>
      <c r="WJO5" s="1920"/>
      <c r="WJP5" s="1920"/>
      <c r="WJQ5" s="1920"/>
      <c r="WJR5" s="1920"/>
      <c r="WJS5" s="1920"/>
      <c r="WJT5" s="1920"/>
      <c r="WJU5" s="1920"/>
      <c r="WJV5" s="1920"/>
      <c r="WJW5" s="1920"/>
      <c r="WJX5" s="1920"/>
      <c r="WJY5" s="1920"/>
      <c r="WJZ5" s="1920"/>
      <c r="WKA5" s="1920"/>
      <c r="WKB5" s="1920"/>
      <c r="WKC5" s="1920"/>
      <c r="WKD5" s="1920"/>
      <c r="WKE5" s="1920"/>
      <c r="WKF5" s="1920"/>
      <c r="WKG5" s="1920"/>
      <c r="WKH5" s="1920"/>
      <c r="WKI5" s="1920"/>
      <c r="WKJ5" s="1920"/>
      <c r="WKK5" s="1920"/>
      <c r="WKL5" s="1920"/>
      <c r="WKM5" s="1920"/>
      <c r="WKN5" s="1920"/>
      <c r="WKO5" s="1920"/>
      <c r="WKP5" s="1920"/>
      <c r="WKQ5" s="1920"/>
      <c r="WKR5" s="1920"/>
      <c r="WKS5" s="1920"/>
      <c r="WKT5" s="1920"/>
      <c r="WKU5" s="1920"/>
      <c r="WKV5" s="1920"/>
      <c r="WKW5" s="1920"/>
      <c r="WKX5" s="1920"/>
      <c r="WKY5" s="1920"/>
      <c r="WKZ5" s="1920"/>
      <c r="WLA5" s="1920"/>
      <c r="WLB5" s="1920"/>
      <c r="WLC5" s="1920"/>
      <c r="WLD5" s="1920"/>
      <c r="WLE5" s="1920"/>
      <c r="WLF5" s="1920"/>
      <c r="WLG5" s="1920"/>
      <c r="WLH5" s="1920"/>
      <c r="WLI5" s="1920"/>
      <c r="WLJ5" s="1920"/>
      <c r="WLK5" s="1920"/>
      <c r="WLL5" s="1920"/>
      <c r="WLM5" s="1920"/>
      <c r="WLN5" s="1920"/>
      <c r="WLO5" s="1920"/>
      <c r="WLP5" s="1920"/>
      <c r="WLQ5" s="1920"/>
      <c r="WLR5" s="1920"/>
      <c r="WLS5" s="1920"/>
      <c r="WLT5" s="1920"/>
      <c r="WLU5" s="1920"/>
      <c r="WLV5" s="1920"/>
      <c r="WLW5" s="1920"/>
      <c r="WLX5" s="1920"/>
      <c r="WLY5" s="1920"/>
      <c r="WLZ5" s="1920"/>
      <c r="WMA5" s="1920"/>
      <c r="WMB5" s="1920"/>
      <c r="WMC5" s="1920"/>
      <c r="WMD5" s="1920"/>
      <c r="WME5" s="1920"/>
      <c r="WMF5" s="1920"/>
      <c r="WMG5" s="1920"/>
      <c r="WMH5" s="1920"/>
      <c r="WMI5" s="1920"/>
      <c r="WMJ5" s="1920"/>
      <c r="WMK5" s="1920"/>
      <c r="WML5" s="1920"/>
      <c r="WMM5" s="1920"/>
      <c r="WMN5" s="1920"/>
      <c r="WMO5" s="1920"/>
      <c r="WMP5" s="1920"/>
      <c r="WMQ5" s="1920"/>
      <c r="WMR5" s="1920"/>
      <c r="WMS5" s="1920"/>
      <c r="WMT5" s="1920"/>
      <c r="WMU5" s="1920"/>
      <c r="WMV5" s="1920"/>
      <c r="WMW5" s="1920"/>
      <c r="WMX5" s="1920"/>
      <c r="WMY5" s="1920"/>
      <c r="WMZ5" s="1920"/>
      <c r="WNA5" s="1920"/>
      <c r="WNB5" s="1920"/>
      <c r="WNC5" s="1920"/>
      <c r="WND5" s="1920"/>
      <c r="WNE5" s="1920"/>
      <c r="WNF5" s="1920"/>
      <c r="WNG5" s="1920"/>
      <c r="WNH5" s="1920"/>
      <c r="WNI5" s="1920"/>
      <c r="WNJ5" s="1920"/>
      <c r="WNK5" s="1920"/>
      <c r="WNL5" s="1920"/>
      <c r="WNM5" s="1920"/>
      <c r="WNN5" s="1920"/>
      <c r="WNO5" s="1920"/>
      <c r="WNP5" s="1920"/>
      <c r="WNQ5" s="1920"/>
      <c r="WNR5" s="1920"/>
      <c r="WNS5" s="1920"/>
      <c r="WNT5" s="1920"/>
      <c r="WNU5" s="1920"/>
      <c r="WNV5" s="1920"/>
      <c r="WNW5" s="1920"/>
      <c r="WNX5" s="1920"/>
      <c r="WNY5" s="1920"/>
      <c r="WNZ5" s="1920"/>
      <c r="WOA5" s="1920"/>
      <c r="WOB5" s="1920"/>
      <c r="WOC5" s="1920"/>
      <c r="WOD5" s="1920"/>
      <c r="WOE5" s="1920"/>
      <c r="WOF5" s="1920"/>
      <c r="WOG5" s="1920"/>
      <c r="WOH5" s="1920"/>
      <c r="WOI5" s="1920"/>
      <c r="WOJ5" s="1920"/>
      <c r="WOK5" s="1920"/>
      <c r="WOL5" s="1920"/>
      <c r="WOM5" s="1920"/>
      <c r="WON5" s="1920"/>
      <c r="WOO5" s="1920"/>
      <c r="WOP5" s="1920"/>
      <c r="WOQ5" s="1920"/>
      <c r="WOR5" s="1920"/>
      <c r="WOS5" s="1920"/>
      <c r="WOT5" s="1920"/>
      <c r="WOU5" s="1920"/>
      <c r="WOV5" s="1920"/>
      <c r="WOW5" s="1920"/>
      <c r="WOX5" s="1920"/>
      <c r="WOY5" s="1920"/>
      <c r="WOZ5" s="1920"/>
      <c r="WPA5" s="1920"/>
      <c r="WPB5" s="1920"/>
      <c r="WPC5" s="1920"/>
      <c r="WPD5" s="1920"/>
      <c r="WPE5" s="1920"/>
      <c r="WPF5" s="1920"/>
      <c r="WPG5" s="1920"/>
      <c r="WPH5" s="1920"/>
      <c r="WPI5" s="1920"/>
      <c r="WPJ5" s="1920"/>
      <c r="WPK5" s="1920"/>
      <c r="WPL5" s="1920"/>
      <c r="WPM5" s="1920"/>
      <c r="WPN5" s="1920"/>
      <c r="WPO5" s="1920"/>
      <c r="WPP5" s="1920"/>
      <c r="WPQ5" s="1920"/>
      <c r="WPR5" s="1920"/>
      <c r="WPS5" s="1920"/>
      <c r="WPT5" s="1920"/>
      <c r="WPU5" s="1920"/>
      <c r="WPV5" s="1920"/>
      <c r="WPW5" s="1920"/>
      <c r="WPX5" s="1920"/>
      <c r="WPY5" s="1920"/>
      <c r="WPZ5" s="1920"/>
      <c r="WQA5" s="1920"/>
      <c r="WQB5" s="1920"/>
      <c r="WQC5" s="1920"/>
      <c r="WQD5" s="1920"/>
      <c r="WQE5" s="1920"/>
      <c r="WQF5" s="1920"/>
      <c r="WQG5" s="1920"/>
      <c r="WQH5" s="1920"/>
      <c r="WQI5" s="1920"/>
      <c r="WQJ5" s="1920"/>
      <c r="WQK5" s="1920"/>
      <c r="WQL5" s="1920"/>
      <c r="WQM5" s="1920"/>
      <c r="WQN5" s="1920"/>
      <c r="WQO5" s="1920"/>
      <c r="WQP5" s="1920"/>
      <c r="WQQ5" s="1920"/>
      <c r="WQR5" s="1920"/>
      <c r="WQS5" s="1920"/>
      <c r="WQT5" s="1920"/>
      <c r="WQU5" s="1920"/>
      <c r="WQV5" s="1920"/>
      <c r="WQW5" s="1920"/>
      <c r="WQX5" s="1920"/>
      <c r="WQY5" s="1920"/>
      <c r="WQZ5" s="1920"/>
      <c r="WRA5" s="1920"/>
      <c r="WRB5" s="1920"/>
      <c r="WRC5" s="1920"/>
      <c r="WRD5" s="1920"/>
      <c r="WRE5" s="1920"/>
      <c r="WRF5" s="1920"/>
      <c r="WRG5" s="1920"/>
      <c r="WRH5" s="1920"/>
      <c r="WRI5" s="1920"/>
      <c r="WRJ5" s="1920"/>
      <c r="WRK5" s="1920"/>
      <c r="WRL5" s="1920"/>
      <c r="WRM5" s="1920"/>
      <c r="WRN5" s="1920"/>
      <c r="WRO5" s="1920"/>
      <c r="WRP5" s="1920"/>
      <c r="WRQ5" s="1920"/>
      <c r="WRR5" s="1920"/>
      <c r="WRS5" s="1920"/>
      <c r="WRT5" s="1920"/>
      <c r="WRU5" s="1920"/>
      <c r="WRV5" s="1920"/>
      <c r="WRW5" s="1920"/>
      <c r="WRX5" s="1920"/>
      <c r="WRY5" s="1920"/>
      <c r="WRZ5" s="1920"/>
      <c r="WSA5" s="1920"/>
      <c r="WSB5" s="1920"/>
      <c r="WSC5" s="1920"/>
      <c r="WSD5" s="1920"/>
      <c r="WSE5" s="1920"/>
      <c r="WSF5" s="1920"/>
      <c r="WSG5" s="1920"/>
      <c r="WSH5" s="1920"/>
      <c r="WSI5" s="1920"/>
      <c r="WSJ5" s="1920"/>
      <c r="WSK5" s="1920"/>
      <c r="WSL5" s="1920"/>
      <c r="WSM5" s="1920"/>
      <c r="WSN5" s="1920"/>
      <c r="WSO5" s="1920"/>
      <c r="WSP5" s="1920"/>
      <c r="WSQ5" s="1920"/>
      <c r="WSR5" s="1920"/>
      <c r="WSS5" s="1920"/>
      <c r="WST5" s="1920"/>
      <c r="WSU5" s="1920"/>
      <c r="WSV5" s="1920"/>
      <c r="WSW5" s="1920"/>
      <c r="WSX5" s="1920"/>
      <c r="WSY5" s="1920"/>
      <c r="WSZ5" s="1920"/>
      <c r="WTA5" s="1920"/>
      <c r="WTB5" s="1920"/>
      <c r="WTC5" s="1920"/>
      <c r="WTD5" s="1920"/>
      <c r="WTE5" s="1920"/>
      <c r="WTF5" s="1920"/>
      <c r="WTG5" s="1920"/>
      <c r="WTH5" s="1920"/>
      <c r="WTI5" s="1920"/>
      <c r="WTJ5" s="1920"/>
      <c r="WTK5" s="1920"/>
      <c r="WTL5" s="1920"/>
      <c r="WTM5" s="1920"/>
      <c r="WTN5" s="1920"/>
      <c r="WTO5" s="1920"/>
      <c r="WTP5" s="1920"/>
      <c r="WTQ5" s="1920"/>
      <c r="WTR5" s="1920"/>
      <c r="WTS5" s="1920"/>
      <c r="WTT5" s="1920"/>
      <c r="WTU5" s="1920"/>
      <c r="WTV5" s="1920"/>
      <c r="WTW5" s="1920"/>
      <c r="WTX5" s="1920"/>
      <c r="WTY5" s="1920"/>
      <c r="WTZ5" s="1920"/>
      <c r="WUA5" s="1920"/>
      <c r="WUB5" s="1920"/>
      <c r="WUC5" s="1920"/>
      <c r="WUD5" s="1920"/>
      <c r="WUE5" s="1920"/>
      <c r="WUF5" s="1920"/>
      <c r="WUG5" s="1920"/>
      <c r="WUH5" s="1920"/>
      <c r="WUI5" s="1920"/>
      <c r="WUJ5" s="1920"/>
      <c r="WUK5" s="1920"/>
      <c r="WUL5" s="1920"/>
      <c r="WUM5" s="1920"/>
      <c r="WUN5" s="1920"/>
      <c r="WUO5" s="1920"/>
      <c r="WUP5" s="1920"/>
      <c r="WUQ5" s="1920"/>
      <c r="WUR5" s="1920"/>
      <c r="WUS5" s="1920"/>
      <c r="WUT5" s="1920"/>
      <c r="WUU5" s="1920"/>
      <c r="WUV5" s="1920"/>
      <c r="WUW5" s="1920"/>
      <c r="WUX5" s="1920"/>
      <c r="WUY5" s="1920"/>
      <c r="WUZ5" s="1920"/>
      <c r="WVA5" s="1920"/>
      <c r="WVB5" s="1920"/>
      <c r="WVC5" s="1920"/>
      <c r="WVD5" s="1920"/>
      <c r="WVE5" s="1920"/>
      <c r="WVF5" s="1920"/>
      <c r="WVG5" s="1920"/>
      <c r="WVH5" s="1920"/>
      <c r="WVI5" s="1920"/>
      <c r="WVJ5" s="1920"/>
      <c r="WVK5" s="1920"/>
      <c r="WVL5" s="1920"/>
      <c r="WVM5" s="1920"/>
      <c r="WVN5" s="1920"/>
      <c r="WVO5" s="1920"/>
      <c r="WVP5" s="1920"/>
      <c r="WVQ5" s="1920"/>
      <c r="WVR5" s="1920"/>
      <c r="WVS5" s="1920"/>
      <c r="WVT5" s="1920"/>
      <c r="WVU5" s="1920"/>
      <c r="WVV5" s="1920"/>
      <c r="WVW5" s="1920"/>
      <c r="WVX5" s="1920"/>
      <c r="WVY5" s="1920"/>
      <c r="WVZ5" s="1920"/>
      <c r="WWA5" s="1920"/>
      <c r="WWB5" s="1920"/>
      <c r="WWC5" s="1920"/>
      <c r="WWD5" s="1920"/>
      <c r="WWE5" s="1920"/>
      <c r="WWF5" s="1920"/>
      <c r="WWG5" s="1920"/>
      <c r="WWH5" s="1920"/>
      <c r="WWI5" s="1920"/>
      <c r="WWJ5" s="1920"/>
      <c r="WWK5" s="1920"/>
      <c r="WWL5" s="1920"/>
      <c r="WWM5" s="1920"/>
      <c r="WWN5" s="1920"/>
      <c r="WWO5" s="1920"/>
      <c r="WWP5" s="1920"/>
      <c r="WWQ5" s="1920"/>
      <c r="WWR5" s="1920"/>
      <c r="WWS5" s="1920"/>
      <c r="WWT5" s="1920"/>
      <c r="WWU5" s="1920"/>
      <c r="WWV5" s="1920"/>
      <c r="WWW5" s="1920"/>
      <c r="WWX5" s="1920"/>
      <c r="WWY5" s="1920"/>
      <c r="WWZ5" s="1920"/>
      <c r="WXA5" s="1920"/>
      <c r="WXB5" s="1920"/>
      <c r="WXC5" s="1920"/>
      <c r="WXD5" s="1920"/>
      <c r="WXE5" s="1920"/>
      <c r="WXF5" s="1920"/>
      <c r="WXG5" s="1920"/>
      <c r="WXH5" s="1920"/>
      <c r="WXI5" s="1920"/>
      <c r="WXJ5" s="1920"/>
      <c r="WXK5" s="1920"/>
      <c r="WXL5" s="1920"/>
      <c r="WXM5" s="1920"/>
      <c r="WXN5" s="1920"/>
      <c r="WXO5" s="1920"/>
      <c r="WXP5" s="1920"/>
      <c r="WXQ5" s="1920"/>
      <c r="WXR5" s="1920"/>
      <c r="WXS5" s="1920"/>
      <c r="WXT5" s="1920"/>
      <c r="WXU5" s="1920"/>
      <c r="WXV5" s="1920"/>
      <c r="WXW5" s="1920"/>
      <c r="WXX5" s="1920"/>
      <c r="WXY5" s="1920"/>
      <c r="WXZ5" s="1920"/>
      <c r="WYA5" s="1920"/>
      <c r="WYB5" s="1920"/>
      <c r="WYC5" s="1920"/>
      <c r="WYD5" s="1920"/>
      <c r="WYE5" s="1920"/>
      <c r="WYF5" s="1920"/>
      <c r="WYG5" s="1920"/>
      <c r="WYH5" s="1920"/>
      <c r="WYI5" s="1920"/>
      <c r="WYJ5" s="1920"/>
      <c r="WYK5" s="1920"/>
      <c r="WYL5" s="1920"/>
      <c r="WYM5" s="1920"/>
      <c r="WYN5" s="1920"/>
      <c r="WYO5" s="1920"/>
      <c r="WYP5" s="1920"/>
      <c r="WYQ5" s="1920"/>
      <c r="WYR5" s="1920"/>
      <c r="WYS5" s="1920"/>
      <c r="WYT5" s="1920"/>
      <c r="WYU5" s="1920"/>
      <c r="WYV5" s="1920"/>
      <c r="WYW5" s="1920"/>
      <c r="WYX5" s="1920"/>
      <c r="WYY5" s="1920"/>
      <c r="WYZ5" s="1920"/>
      <c r="WZA5" s="1920"/>
      <c r="WZB5" s="1920"/>
      <c r="WZC5" s="1920"/>
      <c r="WZD5" s="1920"/>
      <c r="WZE5" s="1920"/>
      <c r="WZF5" s="1920"/>
      <c r="WZG5" s="1920"/>
      <c r="WZH5" s="1920"/>
      <c r="WZI5" s="1920"/>
      <c r="WZJ5" s="1920"/>
      <c r="WZK5" s="1920"/>
      <c r="WZL5" s="1920"/>
      <c r="WZM5" s="1920"/>
      <c r="WZN5" s="1920"/>
      <c r="WZO5" s="1920"/>
      <c r="WZP5" s="1920"/>
      <c r="WZQ5" s="1920"/>
      <c r="WZR5" s="1920"/>
      <c r="WZS5" s="1920"/>
      <c r="WZT5" s="1920"/>
      <c r="WZU5" s="1920"/>
      <c r="WZV5" s="1920"/>
      <c r="WZW5" s="1920"/>
      <c r="WZX5" s="1920"/>
      <c r="WZY5" s="1920"/>
      <c r="WZZ5" s="1920"/>
      <c r="XAA5" s="1920"/>
      <c r="XAB5" s="1920"/>
      <c r="XAC5" s="1920"/>
      <c r="XAD5" s="1920"/>
      <c r="XAE5" s="1920"/>
      <c r="XAF5" s="1920"/>
      <c r="XAG5" s="1920"/>
      <c r="XAH5" s="1920"/>
      <c r="XAI5" s="1920"/>
      <c r="XAJ5" s="1920"/>
      <c r="XAK5" s="1920"/>
      <c r="XAL5" s="1920"/>
      <c r="XAM5" s="1920"/>
      <c r="XAN5" s="1920"/>
      <c r="XAO5" s="1920"/>
      <c r="XAP5" s="1920"/>
      <c r="XAQ5" s="1920"/>
      <c r="XAR5" s="1920"/>
      <c r="XAS5" s="1920"/>
      <c r="XAT5" s="1920"/>
      <c r="XAU5" s="1920"/>
      <c r="XAV5" s="1920"/>
      <c r="XAW5" s="1920"/>
      <c r="XAX5" s="1920"/>
      <c r="XAY5" s="1920"/>
      <c r="XAZ5" s="1920"/>
      <c r="XBA5" s="1920"/>
      <c r="XBB5" s="1920"/>
      <c r="XBC5" s="1920"/>
      <c r="XBD5" s="1920"/>
      <c r="XBE5" s="1920"/>
      <c r="XBF5" s="1920"/>
      <c r="XBG5" s="1920"/>
      <c r="XBH5" s="1920"/>
      <c r="XBI5" s="1920"/>
      <c r="XBJ5" s="1920"/>
      <c r="XBK5" s="1920"/>
      <c r="XBL5" s="1920"/>
      <c r="XBM5" s="1920"/>
      <c r="XBN5" s="1920"/>
      <c r="XBO5" s="1920"/>
      <c r="XBP5" s="1920"/>
      <c r="XBQ5" s="1920"/>
      <c r="XBR5" s="1920"/>
      <c r="XBS5" s="1920"/>
      <c r="XBT5" s="1920"/>
      <c r="XBU5" s="1920"/>
      <c r="XBV5" s="1920"/>
      <c r="XBW5" s="1920"/>
      <c r="XBX5" s="1920"/>
      <c r="XBY5" s="1920"/>
      <c r="XBZ5" s="1920"/>
      <c r="XCA5" s="1920"/>
      <c r="XCB5" s="1920"/>
      <c r="XCC5" s="1920"/>
      <c r="XCD5" s="1920"/>
      <c r="XCE5" s="1920"/>
      <c r="XCF5" s="1920"/>
      <c r="XCG5" s="1920"/>
      <c r="XCH5" s="1920"/>
      <c r="XCI5" s="1920"/>
      <c r="XCJ5" s="1920"/>
      <c r="XCK5" s="1920"/>
      <c r="XCL5" s="1920"/>
      <c r="XCM5" s="1920"/>
      <c r="XCN5" s="1920"/>
      <c r="XCO5" s="1920"/>
      <c r="XCP5" s="1920"/>
      <c r="XCQ5" s="1920"/>
      <c r="XCR5" s="1920"/>
      <c r="XCS5" s="1920"/>
      <c r="XCT5" s="1920"/>
      <c r="XCU5" s="1920"/>
      <c r="XCV5" s="1920"/>
      <c r="XCW5" s="1920"/>
      <c r="XCX5" s="1920"/>
      <c r="XCY5" s="1920"/>
      <c r="XCZ5" s="1920"/>
      <c r="XDA5" s="1920"/>
      <c r="XDB5" s="1920"/>
      <c r="XDC5" s="1920"/>
      <c r="XDD5" s="1920"/>
      <c r="XDE5" s="1920"/>
      <c r="XDF5" s="1920"/>
      <c r="XDG5" s="1920"/>
      <c r="XDH5" s="1920"/>
      <c r="XDI5" s="1920"/>
      <c r="XDJ5" s="1920"/>
      <c r="XDK5" s="1920"/>
      <c r="XDL5" s="1920"/>
      <c r="XDM5" s="1920"/>
      <c r="XDN5" s="1920"/>
      <c r="XDO5" s="1920"/>
      <c r="XDP5" s="1920"/>
      <c r="XDQ5" s="1920"/>
      <c r="XDR5" s="1920"/>
      <c r="XDS5" s="1920"/>
      <c r="XDT5" s="1920"/>
      <c r="XDU5" s="1920"/>
      <c r="XDV5" s="1920"/>
      <c r="XDW5" s="1920"/>
      <c r="XDX5" s="1920"/>
      <c r="XDY5" s="1920"/>
      <c r="XDZ5" s="1920"/>
      <c r="XEA5" s="1920"/>
      <c r="XEB5" s="1920"/>
      <c r="XEC5" s="1920"/>
      <c r="XED5" s="1920"/>
      <c r="XEE5" s="1920"/>
      <c r="XEF5" s="1920"/>
      <c r="XEG5" s="1920"/>
      <c r="XEH5" s="1920"/>
      <c r="XEI5" s="1920"/>
      <c r="XEJ5" s="1920"/>
      <c r="XEK5" s="1920"/>
      <c r="XEL5" s="1920"/>
      <c r="XEM5" s="1920"/>
      <c r="XEN5" s="1920"/>
      <c r="XEO5" s="1920"/>
      <c r="XEP5" s="1920"/>
      <c r="XEQ5" s="1920"/>
      <c r="XER5" s="1920"/>
      <c r="XES5" s="1920"/>
      <c r="XET5" s="1920"/>
      <c r="XEU5" s="1920"/>
      <c r="XEV5" s="1920"/>
      <c r="XEW5" s="1920"/>
      <c r="XEX5" s="1920"/>
      <c r="XEY5" s="1920"/>
      <c r="XEZ5" s="1920"/>
      <c r="XFA5" s="1920"/>
      <c r="XFB5" s="1920"/>
      <c r="XFC5" s="1920"/>
      <c r="XFD5" s="1920"/>
    </row>
    <row r="6" spans="1:16384" ht="18">
      <c r="A6" s="1917"/>
      <c r="B6" s="1918"/>
      <c r="C6" s="1919"/>
      <c r="D6" s="1919"/>
      <c r="E6" s="1919"/>
      <c r="F6" s="1919"/>
    </row>
    <row r="7" spans="1:16384">
      <c r="A7" s="1917"/>
      <c r="B7" s="4199" t="s">
        <v>2477</v>
      </c>
      <c r="C7" s="4200"/>
      <c r="D7" s="4200"/>
      <c r="E7" s="4200"/>
      <c r="F7" s="4200"/>
      <c r="G7" s="4201"/>
    </row>
    <row r="8" spans="1:16384" ht="25.5">
      <c r="A8" s="1917"/>
      <c r="B8" s="1921" t="s">
        <v>142</v>
      </c>
      <c r="C8" s="1922" t="s">
        <v>143</v>
      </c>
      <c r="D8" s="1922" t="s">
        <v>336</v>
      </c>
      <c r="E8" s="1922" t="s">
        <v>78</v>
      </c>
      <c r="F8" s="1923" t="s">
        <v>144</v>
      </c>
      <c r="G8" s="1924" t="s">
        <v>379</v>
      </c>
    </row>
    <row r="9" spans="1:16384">
      <c r="A9" s="1917"/>
      <c r="B9" s="1925" t="s">
        <v>1739</v>
      </c>
      <c r="C9" s="1926" t="s">
        <v>1740</v>
      </c>
      <c r="D9" s="1926" t="s">
        <v>147</v>
      </c>
      <c r="E9" s="1922" t="s">
        <v>88</v>
      </c>
      <c r="F9" s="3665"/>
      <c r="G9" s="1928">
        <f>+G24+G27</f>
        <v>0</v>
      </c>
    </row>
    <row r="10" spans="1:16384">
      <c r="A10" s="1917"/>
      <c r="B10" s="1925" t="s">
        <v>1739</v>
      </c>
      <c r="C10" s="1926" t="s">
        <v>1741</v>
      </c>
      <c r="D10" s="1926" t="s">
        <v>147</v>
      </c>
      <c r="E10" s="1922" t="s">
        <v>88</v>
      </c>
      <c r="F10" s="3665"/>
      <c r="G10" s="1928">
        <f>+G32+G35</f>
        <v>0</v>
      </c>
    </row>
    <row r="11" spans="1:16384">
      <c r="A11" s="1917"/>
      <c r="B11" s="1925" t="s">
        <v>1739</v>
      </c>
      <c r="C11" s="1926" t="s">
        <v>1742</v>
      </c>
      <c r="D11" s="1926" t="s">
        <v>147</v>
      </c>
      <c r="E11" s="1922" t="s">
        <v>88</v>
      </c>
      <c r="F11" s="3665"/>
      <c r="G11" s="1928">
        <f>+G40+G43</f>
        <v>0</v>
      </c>
    </row>
    <row r="12" spans="1:16384">
      <c r="A12" s="1917"/>
      <c r="B12" s="1925" t="s">
        <v>1739</v>
      </c>
      <c r="C12" s="1926" t="s">
        <v>1568</v>
      </c>
      <c r="D12" s="1926" t="s">
        <v>147</v>
      </c>
      <c r="E12" s="1922" t="s">
        <v>88</v>
      </c>
      <c r="F12" s="3665"/>
      <c r="G12" s="1928">
        <f>+G48+G51</f>
        <v>0</v>
      </c>
    </row>
    <row r="13" spans="1:16384">
      <c r="A13" s="1917"/>
      <c r="B13" s="1925" t="s">
        <v>1739</v>
      </c>
      <c r="C13" s="1926" t="s">
        <v>1569</v>
      </c>
      <c r="D13" s="1926" t="s">
        <v>147</v>
      </c>
      <c r="E13" s="1922" t="s">
        <v>88</v>
      </c>
      <c r="F13" s="3665"/>
      <c r="G13" s="1928">
        <f>+G56</f>
        <v>0</v>
      </c>
    </row>
    <row r="14" spans="1:16384">
      <c r="A14" s="1917"/>
      <c r="B14" s="1925" t="s">
        <v>1739</v>
      </c>
      <c r="C14" s="1926" t="s">
        <v>2394</v>
      </c>
      <c r="D14" s="1926" t="s">
        <v>147</v>
      </c>
      <c r="E14" s="1922" t="s">
        <v>88</v>
      </c>
      <c r="F14" s="3665"/>
      <c r="G14" s="1928">
        <f>+G61</f>
        <v>0</v>
      </c>
    </row>
    <row r="15" spans="1:16384" ht="15" thickBot="1">
      <c r="A15" s="1917"/>
      <c r="B15" s="1925" t="s">
        <v>1739</v>
      </c>
      <c r="C15" s="1926" t="s">
        <v>965</v>
      </c>
      <c r="D15" s="1926" t="s">
        <v>147</v>
      </c>
      <c r="E15" s="1922" t="s">
        <v>88</v>
      </c>
      <c r="F15" s="3666"/>
      <c r="G15" s="2263">
        <f>+G66</f>
        <v>0</v>
      </c>
    </row>
    <row r="16" spans="1:16384" ht="15.75" thickTop="1" thickBot="1">
      <c r="A16" s="1917"/>
      <c r="B16" s="2258" t="s">
        <v>1739</v>
      </c>
      <c r="C16" s="2259" t="s">
        <v>1570</v>
      </c>
      <c r="D16" s="2259" t="s">
        <v>1571</v>
      </c>
      <c r="E16" s="2260" t="s">
        <v>88</v>
      </c>
      <c r="F16" s="3366">
        <f t="shared" ref="F16" si="0">+G16</f>
        <v>0</v>
      </c>
      <c r="G16" s="2262">
        <f>SUM(G9:G15)</f>
        <v>0</v>
      </c>
    </row>
    <row r="17" spans="1:10" ht="15" thickTop="1">
      <c r="A17" s="1917"/>
      <c r="B17" s="1925" t="s">
        <v>1739</v>
      </c>
      <c r="C17" s="1926" t="s">
        <v>1570</v>
      </c>
      <c r="D17" s="1922" t="s">
        <v>1572</v>
      </c>
      <c r="E17" s="1922" t="s">
        <v>94</v>
      </c>
      <c r="F17" s="3667"/>
      <c r="G17" s="2261">
        <f>+G25+G33+G41+G49</f>
        <v>0</v>
      </c>
      <c r="H17" s="1929" t="str">
        <f>IF((ROUND(G17,3)=ROUND(('5.2a Repex iron mains Tier 1'!L25+'5.2b Repex iron mains Tier 2A'!L20+'5.2c Repex other mains'!L76+'5.2d Repex diversions'!J29),3)),"OK", "Error")</f>
        <v>OK</v>
      </c>
    </row>
    <row r="18" spans="1:10">
      <c r="A18" s="1917"/>
      <c r="B18" s="1925" t="s">
        <v>1739</v>
      </c>
      <c r="C18" s="1926" t="s">
        <v>1570</v>
      </c>
      <c r="D18" s="1922" t="s">
        <v>2060</v>
      </c>
      <c r="E18" s="1922" t="s">
        <v>94</v>
      </c>
      <c r="F18" s="3665"/>
      <c r="G18" s="3454">
        <f>+G26+G34+G42+G50</f>
        <v>0</v>
      </c>
      <c r="H18" s="1929" t="str">
        <f>IF((ROUND(G18,3)=ROUND('5.7 Mains Decommissiond '!$N$9,3)),"OK", "Error")</f>
        <v>OK</v>
      </c>
    </row>
    <row r="19" spans="1:10">
      <c r="A19" s="1917"/>
      <c r="B19" s="1925" t="s">
        <v>1739</v>
      </c>
      <c r="C19" s="1926" t="s">
        <v>1570</v>
      </c>
      <c r="D19" s="1922" t="s">
        <v>1573</v>
      </c>
      <c r="E19" s="1922" t="s">
        <v>103</v>
      </c>
      <c r="F19" s="3668"/>
      <c r="G19" s="1931">
        <f>+G28+G36+G44+G52+G57</f>
        <v>0</v>
      </c>
      <c r="H19" s="1929" t="str">
        <f>IF((ROUND(G19,3)=ROUND(('5.2a Repex iron mains Tier 1'!K34+'5.2b Repex iron mains Tier 2A'!K30+'5.2c Repex other mains'!K85+'5.2d Repex diversions'!I45+'5.3 Other repex services'!F16+'5.3 Other repex services'!J16),3)),"OK", "Error")</f>
        <v>OK</v>
      </c>
    </row>
    <row r="20" spans="1:10">
      <c r="A20" s="1917"/>
      <c r="B20" s="1925" t="s">
        <v>1739</v>
      </c>
      <c r="C20" s="1926" t="s">
        <v>1570</v>
      </c>
      <c r="D20" s="1922" t="s">
        <v>2398</v>
      </c>
      <c r="E20" s="1922" t="s">
        <v>103</v>
      </c>
      <c r="F20" s="3665"/>
      <c r="G20" s="1940">
        <f>+G62</f>
        <v>0</v>
      </c>
      <c r="H20" s="1929" t="str">
        <f>IF((ROUND(G20,3)=ROUND('5.4 Risers'!G21+'5.4 Risers'!G25+'5.4 Risers'!G29+'5.4 Risers'!G33,3)),"OK", "Error")</f>
        <v>OK</v>
      </c>
    </row>
    <row r="21" spans="1:10">
      <c r="A21" s="1917"/>
      <c r="B21" s="1932"/>
      <c r="C21" s="1932"/>
      <c r="D21" s="1932"/>
      <c r="E21" s="1932"/>
      <c r="F21" s="1932"/>
      <c r="G21" s="1932"/>
    </row>
    <row r="22" spans="1:10" s="873" customFormat="1">
      <c r="A22" s="1933"/>
      <c r="B22" s="4199" t="s">
        <v>1740</v>
      </c>
      <c r="C22" s="4200"/>
      <c r="D22" s="4200"/>
      <c r="E22" s="4200"/>
      <c r="F22" s="4200"/>
      <c r="G22" s="4200"/>
      <c r="J22" s="1929"/>
    </row>
    <row r="23" spans="1:10" s="873" customFormat="1" ht="25.5">
      <c r="A23" s="1934"/>
      <c r="B23" s="1921" t="s">
        <v>142</v>
      </c>
      <c r="C23" s="1922" t="s">
        <v>143</v>
      </c>
      <c r="D23" s="1922" t="s">
        <v>336</v>
      </c>
      <c r="E23" s="1922" t="s">
        <v>78</v>
      </c>
      <c r="F23" s="1923" t="s">
        <v>144</v>
      </c>
      <c r="G23" s="1924" t="s">
        <v>379</v>
      </c>
      <c r="J23" s="3455"/>
    </row>
    <row r="24" spans="1:10" s="873" customFormat="1">
      <c r="A24" s="1934"/>
      <c r="B24" s="1925" t="s">
        <v>1743</v>
      </c>
      <c r="C24" s="1926" t="s">
        <v>1740</v>
      </c>
      <c r="D24" s="1926" t="s">
        <v>386</v>
      </c>
      <c r="E24" s="1922" t="s">
        <v>88</v>
      </c>
      <c r="F24" s="3669"/>
      <c r="G24" s="1928">
        <f>+'5.2a Repex iron mains Tier 1'!J25</f>
        <v>0</v>
      </c>
      <c r="J24" s="3455"/>
    </row>
    <row r="25" spans="1:10" s="873" customFormat="1">
      <c r="A25" s="1934"/>
      <c r="B25" s="1925" t="s">
        <v>1743</v>
      </c>
      <c r="C25" s="1926" t="s">
        <v>1740</v>
      </c>
      <c r="D25" s="1922" t="s">
        <v>387</v>
      </c>
      <c r="E25" s="1922" t="s">
        <v>94</v>
      </c>
      <c r="F25" s="3669"/>
      <c r="G25" s="1928">
        <f>+'5.2a Repex iron mains Tier 1'!L25</f>
        <v>0</v>
      </c>
      <c r="J25" s="3455"/>
    </row>
    <row r="26" spans="1:10" s="873" customFormat="1">
      <c r="A26" s="1934"/>
      <c r="B26" s="1925" t="s">
        <v>1743</v>
      </c>
      <c r="C26" s="1926" t="s">
        <v>1740</v>
      </c>
      <c r="D26" s="1922" t="s">
        <v>2061</v>
      </c>
      <c r="E26" s="1922" t="s">
        <v>94</v>
      </c>
      <c r="F26" s="3669"/>
      <c r="G26" s="1928">
        <f>'5.8 Decommissioned Sum '!F19+'5.8 Decommissioned Sum '!H19</f>
        <v>0</v>
      </c>
      <c r="J26" s="3455"/>
    </row>
    <row r="27" spans="1:10" s="873" customFormat="1" ht="19.5">
      <c r="A27" s="1363"/>
      <c r="B27" s="1925" t="s">
        <v>1743</v>
      </c>
      <c r="C27" s="1926" t="s">
        <v>1740</v>
      </c>
      <c r="D27" s="1926" t="s">
        <v>388</v>
      </c>
      <c r="E27" s="1922" t="s">
        <v>88</v>
      </c>
      <c r="F27" s="3669"/>
      <c r="G27" s="1928">
        <f>+'5.2a Repex iron mains Tier 1'!J34</f>
        <v>0</v>
      </c>
    </row>
    <row r="28" spans="1:10" s="873" customFormat="1">
      <c r="A28" s="1934"/>
      <c r="B28" s="1925" t="s">
        <v>1743</v>
      </c>
      <c r="C28" s="1926" t="s">
        <v>1740</v>
      </c>
      <c r="D28" s="1922" t="s">
        <v>389</v>
      </c>
      <c r="E28" s="1922" t="s">
        <v>103</v>
      </c>
      <c r="F28" s="3670"/>
      <c r="G28" s="1935">
        <f>+'5.2a Repex iron mains Tier 1'!K34</f>
        <v>0</v>
      </c>
    </row>
    <row r="29" spans="1:10" s="873" customFormat="1">
      <c r="A29" s="1934"/>
      <c r="B29" s="1936"/>
      <c r="C29" s="1936"/>
      <c r="D29" s="1936"/>
      <c r="E29" s="1936"/>
      <c r="F29" s="1936"/>
      <c r="G29" s="1936"/>
    </row>
    <row r="30" spans="1:10" s="873" customFormat="1">
      <c r="A30" s="1933"/>
      <c r="B30" s="4199" t="s">
        <v>1744</v>
      </c>
      <c r="C30" s="4200"/>
      <c r="D30" s="4200"/>
      <c r="E30" s="4200"/>
      <c r="F30" s="4200"/>
      <c r="G30" s="4200"/>
    </row>
    <row r="31" spans="1:10" s="873" customFormat="1" ht="25.5">
      <c r="A31" s="1934"/>
      <c r="B31" s="1921" t="s">
        <v>142</v>
      </c>
      <c r="C31" s="1922" t="s">
        <v>143</v>
      </c>
      <c r="D31" s="1922" t="s">
        <v>336</v>
      </c>
      <c r="E31" s="1922" t="s">
        <v>78</v>
      </c>
      <c r="F31" s="1923" t="s">
        <v>144</v>
      </c>
      <c r="G31" s="1924" t="s">
        <v>379</v>
      </c>
    </row>
    <row r="32" spans="1:10" s="873" customFormat="1" ht="18.75" customHeight="1">
      <c r="A32" s="1934"/>
      <c r="B32" s="1925" t="s">
        <v>1745</v>
      </c>
      <c r="C32" s="1926" t="s">
        <v>1744</v>
      </c>
      <c r="D32" s="1926" t="s">
        <v>386</v>
      </c>
      <c r="E32" s="1922" t="s">
        <v>88</v>
      </c>
      <c r="F32" s="3669"/>
      <c r="G32" s="1928">
        <f>+'5.2b Repex iron mains Tier 2A'!J20</f>
        <v>0</v>
      </c>
    </row>
    <row r="33" spans="1:7" s="873" customFormat="1" ht="18.75" customHeight="1">
      <c r="A33" s="1934"/>
      <c r="B33" s="1925" t="s">
        <v>1745</v>
      </c>
      <c r="C33" s="1926" t="s">
        <v>1744</v>
      </c>
      <c r="D33" s="1922" t="s">
        <v>387</v>
      </c>
      <c r="E33" s="1922" t="s">
        <v>94</v>
      </c>
      <c r="F33" s="3669"/>
      <c r="G33" s="1928">
        <f>+'5.2b Repex iron mains Tier 2A'!L20</f>
        <v>0</v>
      </c>
    </row>
    <row r="34" spans="1:7" s="1938" customFormat="1" ht="19.5" customHeight="1">
      <c r="A34" s="1937"/>
      <c r="B34" s="1925" t="s">
        <v>1745</v>
      </c>
      <c r="C34" s="1926" t="s">
        <v>1744</v>
      </c>
      <c r="D34" s="1922" t="s">
        <v>2061</v>
      </c>
      <c r="E34" s="1922" t="s">
        <v>94</v>
      </c>
      <c r="F34" s="3669"/>
      <c r="G34" s="1928">
        <f>'5.8 Decommissioned Sum '!G19</f>
        <v>0</v>
      </c>
    </row>
    <row r="35" spans="1:7" s="1938" customFormat="1" ht="19.5" customHeight="1">
      <c r="A35" s="1937"/>
      <c r="B35" s="1925" t="s">
        <v>1745</v>
      </c>
      <c r="C35" s="1926" t="s">
        <v>1744</v>
      </c>
      <c r="D35" s="1926" t="s">
        <v>388</v>
      </c>
      <c r="E35" s="1922" t="s">
        <v>88</v>
      </c>
      <c r="F35" s="3669"/>
      <c r="G35" s="1928">
        <f>+'5.2b Repex iron mains Tier 2A'!J30</f>
        <v>0</v>
      </c>
    </row>
    <row r="36" spans="1:7" s="1938" customFormat="1" ht="19.5" customHeight="1">
      <c r="A36" s="1937"/>
      <c r="B36" s="1925" t="s">
        <v>1745</v>
      </c>
      <c r="C36" s="1926" t="s">
        <v>1744</v>
      </c>
      <c r="D36" s="1922" t="s">
        <v>389</v>
      </c>
      <c r="E36" s="1922" t="s">
        <v>103</v>
      </c>
      <c r="F36" s="3670"/>
      <c r="G36" s="1935">
        <f>+'5.2b Repex iron mains Tier 2A'!K30</f>
        <v>0</v>
      </c>
    </row>
    <row r="37" spans="1:7" s="873" customFormat="1">
      <c r="A37" s="1934"/>
      <c r="B37" s="1936"/>
      <c r="C37" s="1936"/>
      <c r="D37" s="1936"/>
      <c r="E37" s="1936"/>
      <c r="F37" s="1936"/>
      <c r="G37" s="1936"/>
    </row>
    <row r="38" spans="1:7" s="873" customFormat="1">
      <c r="A38" s="1933"/>
      <c r="B38" s="4199" t="s">
        <v>1746</v>
      </c>
      <c r="C38" s="4200"/>
      <c r="D38" s="4200"/>
      <c r="E38" s="4200"/>
      <c r="F38" s="4200"/>
      <c r="G38" s="4200"/>
    </row>
    <row r="39" spans="1:7" s="873" customFormat="1" ht="25.5">
      <c r="A39" s="1934"/>
      <c r="B39" s="1921" t="s">
        <v>142</v>
      </c>
      <c r="C39" s="1922" t="s">
        <v>143</v>
      </c>
      <c r="D39" s="1922" t="s">
        <v>336</v>
      </c>
      <c r="E39" s="1922" t="s">
        <v>78</v>
      </c>
      <c r="F39" s="1923" t="s">
        <v>144</v>
      </c>
      <c r="G39" s="1924" t="s">
        <v>379</v>
      </c>
    </row>
    <row r="40" spans="1:7" s="873" customFormat="1" ht="18.75" customHeight="1">
      <c r="A40" s="1934"/>
      <c r="B40" s="1925" t="s">
        <v>1747</v>
      </c>
      <c r="C40" s="1926" t="s">
        <v>1748</v>
      </c>
      <c r="D40" s="1926" t="s">
        <v>386</v>
      </c>
      <c r="E40" s="1922" t="s">
        <v>88</v>
      </c>
      <c r="F40" s="3669"/>
      <c r="G40" s="1928">
        <f>+'5.2c Repex other mains'!J76</f>
        <v>0</v>
      </c>
    </row>
    <row r="41" spans="1:7" s="873" customFormat="1" ht="18.75" customHeight="1">
      <c r="A41" s="1934"/>
      <c r="B41" s="1925" t="s">
        <v>1747</v>
      </c>
      <c r="C41" s="1926" t="s">
        <v>1748</v>
      </c>
      <c r="D41" s="1922" t="s">
        <v>387</v>
      </c>
      <c r="E41" s="1922" t="s">
        <v>94</v>
      </c>
      <c r="F41" s="3669"/>
      <c r="G41" s="1928">
        <f>+'5.2c Repex other mains'!L76</f>
        <v>0</v>
      </c>
    </row>
    <row r="42" spans="1:7" s="1938" customFormat="1" ht="19.5" customHeight="1">
      <c r="A42" s="1937"/>
      <c r="B42" s="1925" t="s">
        <v>1747</v>
      </c>
      <c r="C42" s="1926" t="s">
        <v>1748</v>
      </c>
      <c r="D42" s="1922" t="s">
        <v>2061</v>
      </c>
      <c r="E42" s="1922" t="s">
        <v>94</v>
      </c>
      <c r="F42" s="3669"/>
      <c r="G42" s="1928">
        <f>SUM('5.8 Decommissioned Sum '!J19:W19)</f>
        <v>0</v>
      </c>
    </row>
    <row r="43" spans="1:7" s="873" customFormat="1" ht="16.5" customHeight="1">
      <c r="A43" s="1934"/>
      <c r="B43" s="1925" t="s">
        <v>1747</v>
      </c>
      <c r="C43" s="1926" t="s">
        <v>1748</v>
      </c>
      <c r="D43" s="1926" t="s">
        <v>388</v>
      </c>
      <c r="E43" s="1922" t="s">
        <v>88</v>
      </c>
      <c r="F43" s="3669"/>
      <c r="G43" s="1928">
        <f>+'5.2c Repex other mains'!J85</f>
        <v>0</v>
      </c>
    </row>
    <row r="44" spans="1:7" s="873" customFormat="1" ht="16.5" customHeight="1">
      <c r="A44" s="1934"/>
      <c r="B44" s="1925" t="s">
        <v>1747</v>
      </c>
      <c r="C44" s="1926" t="s">
        <v>1748</v>
      </c>
      <c r="D44" s="1922" t="s">
        <v>389</v>
      </c>
      <c r="E44" s="1922" t="s">
        <v>103</v>
      </c>
      <c r="F44" s="3670"/>
      <c r="G44" s="1935">
        <f>+'5.2c Repex other mains'!K85</f>
        <v>0</v>
      </c>
    </row>
    <row r="45" spans="1:7">
      <c r="A45" s="1917"/>
      <c r="B45" s="1932"/>
      <c r="C45" s="1932"/>
      <c r="D45" s="1932"/>
      <c r="E45" s="1932"/>
      <c r="F45" s="1932"/>
      <c r="G45" s="1932"/>
    </row>
    <row r="46" spans="1:7" s="873" customFormat="1">
      <c r="A46" s="1933"/>
      <c r="B46" s="4199" t="s">
        <v>1568</v>
      </c>
      <c r="C46" s="4200"/>
      <c r="D46" s="4200"/>
      <c r="E46" s="4200"/>
      <c r="F46" s="4200"/>
      <c r="G46" s="4200"/>
    </row>
    <row r="47" spans="1:7" s="873" customFormat="1" ht="25.5">
      <c r="A47" s="1934"/>
      <c r="B47" s="1921" t="s">
        <v>142</v>
      </c>
      <c r="C47" s="1922" t="s">
        <v>143</v>
      </c>
      <c r="D47" s="1922" t="s">
        <v>336</v>
      </c>
      <c r="E47" s="1922" t="s">
        <v>78</v>
      </c>
      <c r="F47" s="1923" t="s">
        <v>144</v>
      </c>
      <c r="G47" s="1924" t="s">
        <v>379</v>
      </c>
    </row>
    <row r="48" spans="1:7" s="873" customFormat="1" ht="18.75" customHeight="1">
      <c r="A48" s="1934"/>
      <c r="B48" s="1925" t="s">
        <v>1749</v>
      </c>
      <c r="C48" s="1926" t="s">
        <v>1748</v>
      </c>
      <c r="D48" s="1926" t="s">
        <v>1750</v>
      </c>
      <c r="E48" s="1922" t="s">
        <v>88</v>
      </c>
      <c r="F48" s="3669"/>
      <c r="G48" s="1928">
        <f>+'5.2d Repex diversions'!H29</f>
        <v>0</v>
      </c>
    </row>
    <row r="49" spans="1:7" s="873" customFormat="1" ht="18.75" customHeight="1">
      <c r="A49" s="1934"/>
      <c r="B49" s="1925" t="s">
        <v>1749</v>
      </c>
      <c r="C49" s="1926" t="s">
        <v>1748</v>
      </c>
      <c r="D49" s="1922" t="s">
        <v>1751</v>
      </c>
      <c r="E49" s="1922" t="s">
        <v>94</v>
      </c>
      <c r="F49" s="3669"/>
      <c r="G49" s="1928">
        <f>+'5.2d Repex diversions'!J29</f>
        <v>0</v>
      </c>
    </row>
    <row r="50" spans="1:7" s="1938" customFormat="1" ht="19.5" customHeight="1">
      <c r="A50" s="1937"/>
      <c r="B50" s="1925" t="s">
        <v>1749</v>
      </c>
      <c r="C50" s="1926" t="s">
        <v>1748</v>
      </c>
      <c r="D50" s="1922" t="s">
        <v>2061</v>
      </c>
      <c r="E50" s="1922" t="s">
        <v>94</v>
      </c>
      <c r="F50" s="3669"/>
      <c r="G50" s="1928">
        <f>SUM('5.8 Decommissioned Sum '!Y19:AG19)</f>
        <v>0</v>
      </c>
    </row>
    <row r="51" spans="1:7" s="873" customFormat="1" ht="27" customHeight="1">
      <c r="A51" s="1934"/>
      <c r="B51" s="1925" t="s">
        <v>1749</v>
      </c>
      <c r="C51" s="1926" t="s">
        <v>1748</v>
      </c>
      <c r="D51" s="1926" t="s">
        <v>1827</v>
      </c>
      <c r="E51" s="1922" t="s">
        <v>88</v>
      </c>
      <c r="F51" s="3669"/>
      <c r="G51" s="1928">
        <f>+'5.2d Repex diversions'!H45</f>
        <v>0</v>
      </c>
    </row>
    <row r="52" spans="1:7" s="873" customFormat="1" ht="16.5" customHeight="1">
      <c r="A52" s="1934"/>
      <c r="B52" s="1925" t="s">
        <v>1749</v>
      </c>
      <c r="C52" s="1926" t="s">
        <v>1748</v>
      </c>
      <c r="D52" s="1922" t="s">
        <v>1828</v>
      </c>
      <c r="E52" s="1922" t="s">
        <v>103</v>
      </c>
      <c r="F52" s="3670"/>
      <c r="G52" s="1935">
        <f>+'5.2d Repex diversions'!I45</f>
        <v>0</v>
      </c>
    </row>
    <row r="53" spans="1:7" s="873" customFormat="1">
      <c r="A53" s="1934"/>
      <c r="B53" s="1936"/>
      <c r="C53" s="1936"/>
      <c r="D53" s="1936"/>
      <c r="E53" s="1936"/>
      <c r="F53" s="1936"/>
      <c r="G53" s="1936"/>
    </row>
    <row r="54" spans="1:7" s="873" customFormat="1">
      <c r="A54" s="1933"/>
      <c r="B54" s="4199" t="s">
        <v>1574</v>
      </c>
      <c r="C54" s="4200"/>
      <c r="D54" s="4200"/>
      <c r="E54" s="4200"/>
      <c r="F54" s="4200"/>
      <c r="G54" s="4200"/>
    </row>
    <row r="55" spans="1:7" s="873" customFormat="1" ht="25.5">
      <c r="A55" s="1934"/>
      <c r="B55" s="1921" t="s">
        <v>142</v>
      </c>
      <c r="C55" s="1922" t="s">
        <v>143</v>
      </c>
      <c r="D55" s="1922" t="s">
        <v>336</v>
      </c>
      <c r="E55" s="1922" t="s">
        <v>78</v>
      </c>
      <c r="F55" s="1923" t="s">
        <v>144</v>
      </c>
      <c r="G55" s="1924" t="s">
        <v>379</v>
      </c>
    </row>
    <row r="56" spans="1:7" s="873" customFormat="1">
      <c r="A56" s="1934"/>
      <c r="B56" s="1925" t="s">
        <v>1752</v>
      </c>
      <c r="C56" s="1926" t="s">
        <v>1748</v>
      </c>
      <c r="D56" s="1926" t="s">
        <v>388</v>
      </c>
      <c r="E56" s="1922" t="s">
        <v>88</v>
      </c>
      <c r="F56" s="3669"/>
      <c r="G56" s="1928">
        <f>+'5.3 Other repex services'!E16+'5.3 Other repex services'!I16</f>
        <v>0</v>
      </c>
    </row>
    <row r="57" spans="1:7" s="873" customFormat="1">
      <c r="A57" s="1934"/>
      <c r="B57" s="1925" t="s">
        <v>1752</v>
      </c>
      <c r="C57" s="1926" t="s">
        <v>1748</v>
      </c>
      <c r="D57" s="1922" t="s">
        <v>389</v>
      </c>
      <c r="E57" s="1922" t="s">
        <v>103</v>
      </c>
      <c r="F57" s="3670"/>
      <c r="G57" s="1935">
        <f>'5.3 Other repex services'!F16+'5.3 Other repex services'!J16</f>
        <v>0</v>
      </c>
    </row>
    <row r="58" spans="1:7" s="873" customFormat="1">
      <c r="A58" s="1934"/>
      <c r="B58" s="1936"/>
      <c r="C58" s="1936"/>
      <c r="D58" s="1936"/>
      <c r="E58" s="1936"/>
      <c r="F58" s="1936"/>
      <c r="G58" s="1936"/>
    </row>
    <row r="59" spans="1:7" s="873" customFormat="1">
      <c r="A59" s="1933"/>
      <c r="B59" s="4199" t="s">
        <v>2394</v>
      </c>
      <c r="C59" s="4200"/>
      <c r="D59" s="4200"/>
      <c r="E59" s="4200"/>
      <c r="F59" s="4200"/>
      <c r="G59" s="4200"/>
    </row>
    <row r="60" spans="1:7" s="873" customFormat="1" ht="25.5">
      <c r="A60" s="1934"/>
      <c r="B60" s="1921" t="s">
        <v>142</v>
      </c>
      <c r="C60" s="1922" t="s">
        <v>143</v>
      </c>
      <c r="D60" s="1922" t="s">
        <v>336</v>
      </c>
      <c r="E60" s="1922" t="s">
        <v>78</v>
      </c>
      <c r="F60" s="1923" t="s">
        <v>144</v>
      </c>
      <c r="G60" s="1924" t="s">
        <v>379</v>
      </c>
    </row>
    <row r="61" spans="1:7" s="873" customFormat="1">
      <c r="A61" s="1934"/>
      <c r="B61" s="2194" t="s">
        <v>2397</v>
      </c>
      <c r="C61" s="1926" t="s">
        <v>1748</v>
      </c>
      <c r="D61" s="1926" t="s">
        <v>2401</v>
      </c>
      <c r="E61" s="1922" t="s">
        <v>88</v>
      </c>
      <c r="F61" s="3669"/>
      <c r="G61" s="1928">
        <f>'5.4 Risers'!F21+'5.4 Risers'!F25+'5.4 Risers'!F29+'5.4 Risers'!F33</f>
        <v>0</v>
      </c>
    </row>
    <row r="62" spans="1:7" s="873" customFormat="1" ht="16.5" customHeight="1">
      <c r="A62" s="1934"/>
      <c r="B62" s="2194" t="s">
        <v>2397</v>
      </c>
      <c r="C62" s="1926" t="s">
        <v>1748</v>
      </c>
      <c r="D62" s="1922" t="s">
        <v>2402</v>
      </c>
      <c r="E62" s="1922" t="s">
        <v>103</v>
      </c>
      <c r="F62" s="3669"/>
      <c r="G62" s="1928">
        <f>+'5.4 Risers'!G21+'5.4 Risers'!G25+'5.4 Risers'!G29+'5.4 Risers'!G33</f>
        <v>0</v>
      </c>
    </row>
    <row r="63" spans="1:7" s="873" customFormat="1">
      <c r="A63" s="1934"/>
      <c r="B63" s="1936"/>
      <c r="C63" s="1936"/>
      <c r="D63" s="1936"/>
      <c r="E63" s="1936"/>
      <c r="F63" s="1936"/>
      <c r="G63" s="1936"/>
    </row>
    <row r="64" spans="1:7" s="873" customFormat="1">
      <c r="A64" s="1933"/>
      <c r="B64" s="4199" t="s">
        <v>965</v>
      </c>
      <c r="C64" s="4200"/>
      <c r="D64" s="4200"/>
      <c r="E64" s="4200"/>
      <c r="F64" s="4200"/>
      <c r="G64" s="4200"/>
    </row>
    <row r="65" spans="1:7" s="873" customFormat="1" ht="25.5">
      <c r="A65" s="1934"/>
      <c r="B65" s="1921" t="s">
        <v>142</v>
      </c>
      <c r="C65" s="1922" t="s">
        <v>143</v>
      </c>
      <c r="D65" s="1922" t="s">
        <v>336</v>
      </c>
      <c r="E65" s="1922" t="s">
        <v>78</v>
      </c>
      <c r="F65" s="1923" t="s">
        <v>144</v>
      </c>
      <c r="G65" s="1924" t="s">
        <v>379</v>
      </c>
    </row>
    <row r="66" spans="1:7" s="873" customFormat="1" ht="19.5" customHeight="1" thickBot="1">
      <c r="A66" s="1939"/>
      <c r="B66" s="1925" t="s">
        <v>1753</v>
      </c>
      <c r="C66" s="1926" t="s">
        <v>1748</v>
      </c>
      <c r="D66" s="1926" t="s">
        <v>1575</v>
      </c>
      <c r="E66" s="1922" t="s">
        <v>88</v>
      </c>
      <c r="F66" s="3665"/>
      <c r="G66" s="1940">
        <f>'5.6 UNC Sub Deducts'!H18</f>
        <v>0</v>
      </c>
    </row>
    <row r="67" spans="1:7" ht="18">
      <c r="B67" s="1941"/>
    </row>
  </sheetData>
  <mergeCells count="8">
    <mergeCell ref="B59:G59"/>
    <mergeCell ref="B64:G64"/>
    <mergeCell ref="B7:G7"/>
    <mergeCell ref="B22:G22"/>
    <mergeCell ref="B30:G30"/>
    <mergeCell ref="B38:G38"/>
    <mergeCell ref="B46:G46"/>
    <mergeCell ref="B54:G54"/>
  </mergeCells>
  <conditionalFormatting sqref="B6 A6:A20 A5:B5 A21:H21 C5:G6 H5:H20">
    <cfRule type="expression" dxfId="93" priority="12">
      <formula>CELL("protect",A5)=0</formula>
    </cfRule>
  </conditionalFormatting>
  <conditionalFormatting sqref="H9:H20">
    <cfRule type="containsErrors" dxfId="92" priority="11">
      <formula>ISERROR(H9)</formula>
    </cfRule>
  </conditionalFormatting>
  <conditionalFormatting sqref="H9:H20">
    <cfRule type="containsText" dxfId="91" priority="7" operator="containsText" text="OK">
      <formula>NOT(ISERROR(SEARCH("OK",H9)))</formula>
    </cfRule>
    <cfRule type="containsText" dxfId="90" priority="8" operator="containsText" text="OK">
      <formula>NOT(ISERROR(SEARCH("OK",H9)))</formula>
    </cfRule>
    <cfRule type="containsText" priority="9" operator="containsText" text="OK">
      <formula>NOT(ISERROR(SEARCH("OK",H9)))</formula>
    </cfRule>
    <cfRule type="containsText" dxfId="89" priority="10" operator="containsText" text="Error">
      <formula>NOT(ISERROR(SEARCH("Error",H9)))</formula>
    </cfRule>
  </conditionalFormatting>
  <conditionalFormatting sqref="J22">
    <cfRule type="expression" dxfId="88" priority="6">
      <formula>CELL("protect",J22)=0</formula>
    </cfRule>
  </conditionalFormatting>
  <conditionalFormatting sqref="J22">
    <cfRule type="containsErrors" dxfId="87" priority="5">
      <formula>ISERROR(J22)</formula>
    </cfRule>
  </conditionalFormatting>
  <conditionalFormatting sqref="J22">
    <cfRule type="containsText" dxfId="86" priority="1" operator="containsText" text="OK">
      <formula>NOT(ISERROR(SEARCH("OK",J22)))</formula>
    </cfRule>
    <cfRule type="containsText" dxfId="85" priority="2" operator="containsText" text="OK">
      <formula>NOT(ISERROR(SEARCH("OK",J22)))</formula>
    </cfRule>
    <cfRule type="containsText" priority="3" operator="containsText" text="OK">
      <formula>NOT(ISERROR(SEARCH("OK",J22)))</formula>
    </cfRule>
    <cfRule type="containsText" dxfId="84" priority="4" operator="containsText" text="Error">
      <formula>NOT(ISERROR(SEARCH("Error",J22)))</formula>
    </cfRule>
  </conditionalFormatting>
  <dataValidations count="1">
    <dataValidation type="list" allowBlank="1" showInputMessage="1" showErrorMessage="1" sqref="A1">
      <formula1>A748:A753</formula1>
    </dataValidation>
  </dataValidations>
  <pageMargins left="0.70866141732283472" right="0.70866141732283472" top="0.74803149606299213" bottom="0.74803149606299213" header="0.31496062992125984" footer="0.31496062992125984"/>
  <pageSetup paperSize="8" scale="65"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M37"/>
  <sheetViews>
    <sheetView workbookViewId="0"/>
  </sheetViews>
  <sheetFormatPr defaultColWidth="9.140625" defaultRowHeight="14.25"/>
  <cols>
    <col min="1" max="1" width="3" style="1945" customWidth="1"/>
    <col min="2" max="2" width="11.7109375" style="1945" customWidth="1"/>
    <col min="3" max="3" width="17.85546875" style="1945" customWidth="1"/>
    <col min="4" max="4" width="19.7109375" style="1945" customWidth="1"/>
    <col min="5" max="5" width="10.7109375" style="1945" customWidth="1"/>
    <col min="6" max="6" width="12.28515625" style="1945" customWidth="1"/>
    <col min="7" max="7" width="24.5703125" style="1945" customWidth="1"/>
    <col min="8" max="10" width="9.42578125" style="1945" customWidth="1"/>
    <col min="11" max="11" width="10.5703125" style="1945" customWidth="1"/>
    <col min="12" max="13" width="9.42578125" style="1945" customWidth="1"/>
    <col min="14" max="16384" width="9.140625" style="1945"/>
  </cols>
  <sheetData>
    <row r="1" spans="1:13" s="49" customFormat="1" ht="24.75">
      <c r="A1" s="127" t="str">
        <f>'Universal data'!A1</f>
        <v>Regulatory Reporting Pack</v>
      </c>
      <c r="B1" s="128"/>
      <c r="C1" s="128"/>
      <c r="D1" s="128"/>
      <c r="E1" s="128"/>
      <c r="F1" s="128"/>
      <c r="G1" s="128"/>
      <c r="H1" s="128"/>
      <c r="I1" s="128"/>
      <c r="J1" s="128"/>
      <c r="K1" s="128"/>
      <c r="L1" s="128"/>
      <c r="M1" s="128"/>
    </row>
    <row r="2" spans="1:13" s="49" customFormat="1" ht="24.75">
      <c r="A2" s="2186" t="str">
        <f>+'Universal data'!$A$2</f>
        <v>Master</v>
      </c>
      <c r="B2" s="128"/>
      <c r="C2" s="128"/>
      <c r="D2" s="128"/>
      <c r="E2" s="128"/>
      <c r="F2" s="128"/>
      <c r="G2" s="128"/>
      <c r="H2" s="128"/>
      <c r="I2" s="128"/>
      <c r="J2" s="128"/>
      <c r="K2" s="128"/>
      <c r="L2" s="128"/>
      <c r="M2" s="128"/>
    </row>
    <row r="3" spans="1:13" s="49" customFormat="1" ht="24.75">
      <c r="A3" s="2304" t="str">
        <f>+'Universal data'!A3</f>
        <v>2015/16</v>
      </c>
      <c r="B3" s="128"/>
      <c r="C3" s="128"/>
      <c r="D3" s="128"/>
      <c r="E3" s="128"/>
      <c r="F3" s="128"/>
      <c r="G3" s="128"/>
      <c r="H3" s="128"/>
      <c r="I3" s="128"/>
      <c r="J3" s="128"/>
      <c r="K3" s="128"/>
      <c r="L3" s="128"/>
      <c r="M3" s="128"/>
    </row>
    <row r="4" spans="1:13" s="1916" customFormat="1" ht="9" customHeight="1">
      <c r="A4" s="1914"/>
      <c r="B4" s="1942"/>
      <c r="C4" s="1943"/>
      <c r="D4" s="1943"/>
      <c r="E4" s="1943"/>
      <c r="F4" s="1943"/>
      <c r="G4" s="1943"/>
      <c r="H4" s="1943"/>
      <c r="I4" s="1943"/>
      <c r="J4" s="1943"/>
      <c r="K4" s="1943"/>
      <c r="L4" s="1943"/>
      <c r="M4" s="1943"/>
    </row>
    <row r="5" spans="1:13" s="1916" customFormat="1" ht="19.5">
      <c r="A5" s="1364" t="s">
        <v>2247</v>
      </c>
      <c r="B5" s="1365"/>
      <c r="C5" s="1943"/>
      <c r="D5" s="1943"/>
      <c r="E5" s="1943"/>
      <c r="F5" s="1943"/>
      <c r="G5" s="1943"/>
      <c r="H5" s="1943"/>
      <c r="I5" s="1943"/>
      <c r="J5" s="1943"/>
      <c r="K5" s="1943"/>
      <c r="L5" s="1943"/>
      <c r="M5" s="1943"/>
    </row>
    <row r="6" spans="1:13" s="1916" customFormat="1" ht="19.5">
      <c r="A6" s="1364"/>
      <c r="B6" s="1365"/>
      <c r="C6" s="1943"/>
      <c r="D6" s="1943"/>
      <c r="E6" s="1943"/>
      <c r="F6" s="1943"/>
      <c r="G6" s="1943"/>
      <c r="H6" s="1943"/>
      <c r="I6" s="1943"/>
      <c r="J6" s="1943"/>
      <c r="K6" s="1943"/>
      <c r="L6" s="1943"/>
      <c r="M6" s="1943"/>
    </row>
    <row r="7" spans="1:13" ht="24.75" customHeight="1">
      <c r="A7" s="1944"/>
      <c r="B7" s="4204" t="s">
        <v>394</v>
      </c>
      <c r="C7" s="4204"/>
      <c r="D7" s="4204"/>
      <c r="E7" s="4204"/>
      <c r="F7" s="4204"/>
      <c r="G7" s="4204"/>
      <c r="H7" s="4204"/>
      <c r="I7" s="4204"/>
      <c r="J7" s="4204"/>
      <c r="K7" s="4204"/>
      <c r="L7" s="4204"/>
      <c r="M7" s="4204"/>
    </row>
    <row r="8" spans="1:13" s="1947" customFormat="1" ht="24.95" customHeight="1">
      <c r="A8" s="1946"/>
      <c r="B8" s="4205" t="s">
        <v>106</v>
      </c>
      <c r="C8" s="4205" t="s">
        <v>107</v>
      </c>
      <c r="D8" s="4205" t="s">
        <v>108</v>
      </c>
      <c r="E8" s="4205" t="s">
        <v>390</v>
      </c>
      <c r="F8" s="4205" t="s">
        <v>109</v>
      </c>
      <c r="G8" s="4206"/>
      <c r="H8" s="4207" t="s">
        <v>110</v>
      </c>
      <c r="I8" s="4207"/>
      <c r="J8" s="4207"/>
      <c r="K8" s="4207"/>
      <c r="L8" s="4207" t="s">
        <v>111</v>
      </c>
      <c r="M8" s="4207"/>
    </row>
    <row r="9" spans="1:13" s="1947" customFormat="1" ht="24.95" customHeight="1">
      <c r="A9" s="1946"/>
      <c r="B9" s="4205"/>
      <c r="C9" s="4205"/>
      <c r="D9" s="4205"/>
      <c r="E9" s="4205"/>
      <c r="F9" s="4206"/>
      <c r="G9" s="4206"/>
      <c r="H9" s="4208"/>
      <c r="I9" s="4208"/>
      <c r="J9" s="4208"/>
      <c r="K9" s="4208"/>
      <c r="L9" s="4208"/>
      <c r="M9" s="4208"/>
    </row>
    <row r="10" spans="1:13" s="1949" customFormat="1" ht="27.75" customHeight="1">
      <c r="A10" s="1948"/>
      <c r="B10" s="4205"/>
      <c r="C10" s="4205"/>
      <c r="D10" s="4205"/>
      <c r="E10" s="4205"/>
      <c r="F10" s="4206"/>
      <c r="G10" s="4206"/>
      <c r="H10" s="4209"/>
      <c r="I10" s="4209"/>
      <c r="J10" s="4209"/>
      <c r="K10" s="4209"/>
      <c r="L10" s="4209"/>
      <c r="M10" s="4209"/>
    </row>
    <row r="11" spans="1:13" s="1949" customFormat="1" ht="96.75" customHeight="1">
      <c r="A11" s="1948"/>
      <c r="B11" s="4205"/>
      <c r="C11" s="4205"/>
      <c r="D11" s="4205"/>
      <c r="E11" s="4205"/>
      <c r="F11" s="4206"/>
      <c r="G11" s="4206"/>
      <c r="H11" s="1950" t="s">
        <v>115</v>
      </c>
      <c r="I11" s="1950" t="s">
        <v>116</v>
      </c>
      <c r="J11" s="1950" t="s">
        <v>117</v>
      </c>
      <c r="K11" s="1950" t="s">
        <v>1754</v>
      </c>
      <c r="L11" s="1950" t="s">
        <v>392</v>
      </c>
      <c r="M11" s="1950" t="s">
        <v>1754</v>
      </c>
    </row>
    <row r="12" spans="1:13" s="1947" customFormat="1" ht="20.100000000000001" customHeight="1">
      <c r="A12" s="1946"/>
      <c r="B12" s="4215" t="s">
        <v>2248</v>
      </c>
      <c r="C12" s="4202" t="s">
        <v>393</v>
      </c>
      <c r="D12" s="4216" t="s">
        <v>118</v>
      </c>
      <c r="E12" s="4216" t="s">
        <v>119</v>
      </c>
      <c r="F12" s="4202" t="s">
        <v>120</v>
      </c>
      <c r="G12" s="4203"/>
      <c r="H12" s="3340"/>
      <c r="I12" s="3340"/>
      <c r="J12" s="1927">
        <f>+H12-I12</f>
        <v>0</v>
      </c>
      <c r="K12" s="3340"/>
      <c r="L12" s="3342"/>
      <c r="M12" s="3342"/>
    </row>
    <row r="13" spans="1:13" s="1947" customFormat="1" ht="20.100000000000001" customHeight="1">
      <c r="A13" s="1946"/>
      <c r="B13" s="4215"/>
      <c r="C13" s="4202"/>
      <c r="D13" s="4216"/>
      <c r="E13" s="4216"/>
      <c r="F13" s="4202" t="s">
        <v>121</v>
      </c>
      <c r="G13" s="4203"/>
      <c r="H13" s="3340"/>
      <c r="I13" s="3340"/>
      <c r="J13" s="1927">
        <f t="shared" ref="J13:J19" si="0">+H13-I13</f>
        <v>0</v>
      </c>
      <c r="K13" s="3340"/>
      <c r="L13" s="3342"/>
      <c r="M13" s="3342"/>
    </row>
    <row r="14" spans="1:13" s="1947" customFormat="1" ht="20.100000000000001" customHeight="1">
      <c r="A14" s="1946"/>
      <c r="B14" s="4215"/>
      <c r="C14" s="4202"/>
      <c r="D14" s="4216"/>
      <c r="E14" s="4216"/>
      <c r="F14" s="4202" t="s">
        <v>122</v>
      </c>
      <c r="G14" s="4203"/>
      <c r="H14" s="3340"/>
      <c r="I14" s="3340"/>
      <c r="J14" s="1927">
        <f t="shared" si="0"/>
        <v>0</v>
      </c>
      <c r="K14" s="3340"/>
      <c r="L14" s="3342"/>
      <c r="M14" s="3342"/>
    </row>
    <row r="15" spans="1:13" s="1947" customFormat="1" ht="20.100000000000001" customHeight="1">
      <c r="A15" s="1946"/>
      <c r="B15" s="4215"/>
      <c r="C15" s="4202"/>
      <c r="D15" s="4216"/>
      <c r="E15" s="4216"/>
      <c r="F15" s="4202" t="s">
        <v>123</v>
      </c>
      <c r="G15" s="4203"/>
      <c r="H15" s="3340"/>
      <c r="I15" s="3340"/>
      <c r="J15" s="1927">
        <f t="shared" si="0"/>
        <v>0</v>
      </c>
      <c r="K15" s="3340"/>
      <c r="L15" s="3342"/>
      <c r="M15" s="3342"/>
    </row>
    <row r="16" spans="1:13" s="1947" customFormat="1" ht="20.100000000000001" customHeight="1">
      <c r="A16" s="1946"/>
      <c r="B16" s="4215"/>
      <c r="C16" s="4202"/>
      <c r="D16" s="4216"/>
      <c r="E16" s="4216"/>
      <c r="F16" s="4202" t="s">
        <v>124</v>
      </c>
      <c r="G16" s="4203"/>
      <c r="H16" s="3340"/>
      <c r="I16" s="3340"/>
      <c r="J16" s="1927">
        <f t="shared" si="0"/>
        <v>0</v>
      </c>
      <c r="K16" s="3340"/>
      <c r="L16" s="3342"/>
      <c r="M16" s="3342"/>
    </row>
    <row r="17" spans="1:13" s="1947" customFormat="1" ht="20.100000000000001" customHeight="1">
      <c r="A17" s="1946"/>
      <c r="B17" s="4215"/>
      <c r="C17" s="4202"/>
      <c r="D17" s="4216"/>
      <c r="E17" s="4216"/>
      <c r="F17" s="4202" t="s">
        <v>125</v>
      </c>
      <c r="G17" s="4203"/>
      <c r="H17" s="3340"/>
      <c r="I17" s="3340"/>
      <c r="J17" s="1927">
        <f t="shared" si="0"/>
        <v>0</v>
      </c>
      <c r="K17" s="3340"/>
      <c r="L17" s="3342"/>
      <c r="M17" s="3342"/>
    </row>
    <row r="18" spans="1:13" s="1947" customFormat="1" ht="20.100000000000001" customHeight="1">
      <c r="A18" s="1946"/>
      <c r="B18" s="4215"/>
      <c r="C18" s="4202"/>
      <c r="D18" s="4216"/>
      <c r="E18" s="4216"/>
      <c r="F18" s="4202" t="s">
        <v>126</v>
      </c>
      <c r="G18" s="4203"/>
      <c r="H18" s="3340"/>
      <c r="I18" s="3340"/>
      <c r="J18" s="1927">
        <f t="shared" si="0"/>
        <v>0</v>
      </c>
      <c r="K18" s="3340"/>
      <c r="L18" s="3342"/>
      <c r="M18" s="3342"/>
    </row>
    <row r="19" spans="1:13" s="1947" customFormat="1" ht="20.100000000000001" customHeight="1">
      <c r="A19" s="1946"/>
      <c r="B19" s="4215"/>
      <c r="C19" s="4202"/>
      <c r="D19" s="4216"/>
      <c r="E19" s="4216"/>
      <c r="F19" s="4202" t="s">
        <v>127</v>
      </c>
      <c r="G19" s="4203"/>
      <c r="H19" s="3340"/>
      <c r="I19" s="3340"/>
      <c r="J19" s="1927">
        <f t="shared" si="0"/>
        <v>0</v>
      </c>
      <c r="K19" s="3340"/>
      <c r="L19" s="3342"/>
      <c r="M19" s="3342"/>
    </row>
    <row r="20" spans="1:13" s="1947" customFormat="1" ht="18.75" customHeight="1">
      <c r="A20" s="1946"/>
      <c r="B20" s="4210" t="s">
        <v>2249</v>
      </c>
      <c r="C20" s="4202" t="s">
        <v>1849</v>
      </c>
      <c r="D20" s="4212" t="s">
        <v>118</v>
      </c>
      <c r="E20" s="4212" t="s">
        <v>2367</v>
      </c>
      <c r="F20" s="4202" t="s">
        <v>120</v>
      </c>
      <c r="G20" s="4203"/>
      <c r="H20" s="3340"/>
      <c r="I20" s="3340"/>
      <c r="J20" s="1927">
        <f>+H20-I20</f>
        <v>0</v>
      </c>
      <c r="K20" s="3340"/>
      <c r="L20" s="3342"/>
      <c r="M20" s="3342"/>
    </row>
    <row r="21" spans="1:13" s="1947" customFormat="1" ht="18">
      <c r="A21" s="1946"/>
      <c r="B21" s="4211"/>
      <c r="C21" s="4202"/>
      <c r="D21" s="4213"/>
      <c r="E21" s="4213"/>
      <c r="F21" s="4202" t="s">
        <v>121</v>
      </c>
      <c r="G21" s="4203"/>
      <c r="H21" s="3340"/>
      <c r="I21" s="3340"/>
      <c r="J21" s="1927">
        <f>+H21-I21</f>
        <v>0</v>
      </c>
      <c r="K21" s="3340"/>
      <c r="L21" s="3342"/>
      <c r="M21" s="3342"/>
    </row>
    <row r="22" spans="1:13" s="1947" customFormat="1" ht="18">
      <c r="A22" s="1946"/>
      <c r="B22" s="4211"/>
      <c r="C22" s="4202"/>
      <c r="D22" s="4214"/>
      <c r="E22" s="4214"/>
      <c r="F22" s="4202" t="s">
        <v>122</v>
      </c>
      <c r="G22" s="4203"/>
      <c r="H22" s="3340"/>
      <c r="I22" s="3340"/>
      <c r="J22" s="1927">
        <f>+H22-I22</f>
        <v>0</v>
      </c>
      <c r="K22" s="3340"/>
      <c r="L22" s="3342"/>
      <c r="M22" s="3342"/>
    </row>
    <row r="23" spans="1:13" s="1947" customFormat="1" ht="18">
      <c r="A23" s="1946"/>
      <c r="B23" s="4217" t="s">
        <v>1755</v>
      </c>
      <c r="C23" s="4200"/>
      <c r="D23" s="4200"/>
      <c r="E23" s="4200"/>
      <c r="F23" s="4200"/>
      <c r="G23" s="4200"/>
      <c r="H23" s="1927">
        <f>SUM($H$12:$H$19)</f>
        <v>0</v>
      </c>
      <c r="I23" s="1927">
        <f>SUM($I$12:$I$19)</f>
        <v>0</v>
      </c>
      <c r="J23" s="1927">
        <f>H23-I23</f>
        <v>0</v>
      </c>
      <c r="K23" s="1927">
        <f>SUM($K$12:$K$19)</f>
        <v>0</v>
      </c>
      <c r="L23" s="1927">
        <f>SUM($L$12:$L$19)</f>
        <v>0</v>
      </c>
      <c r="M23" s="1927">
        <f>SUM($M$12:$M$19)</f>
        <v>0</v>
      </c>
    </row>
    <row r="24" spans="1:13" s="1947" customFormat="1" ht="18">
      <c r="A24" s="1946"/>
      <c r="B24" s="4217" t="s">
        <v>1756</v>
      </c>
      <c r="C24" s="4200"/>
      <c r="D24" s="4200"/>
      <c r="E24" s="4200"/>
      <c r="F24" s="4200"/>
      <c r="G24" s="4200"/>
      <c r="H24" s="1927">
        <f>SUM(H20:H22)</f>
        <v>0</v>
      </c>
      <c r="I24" s="1927">
        <f>SUM(I20:I22)</f>
        <v>0</v>
      </c>
      <c r="J24" s="1927">
        <f>H24-I24</f>
        <v>0</v>
      </c>
      <c r="K24" s="1927">
        <f>SUM(K20:K22)</f>
        <v>0</v>
      </c>
      <c r="L24" s="1927">
        <f>SUM(L20:L22)</f>
        <v>0</v>
      </c>
      <c r="M24" s="1927">
        <f>SUM(M20:M22)</f>
        <v>0</v>
      </c>
    </row>
    <row r="25" spans="1:13" s="1947" customFormat="1" ht="18">
      <c r="A25" s="1946"/>
      <c r="B25" s="4218" t="s">
        <v>89</v>
      </c>
      <c r="C25" s="4219"/>
      <c r="D25" s="4219"/>
      <c r="E25" s="4219"/>
      <c r="F25" s="4219"/>
      <c r="G25" s="4219"/>
      <c r="H25" s="1951">
        <f t="shared" ref="H25:M25" si="1">SUM(H23:H24)</f>
        <v>0</v>
      </c>
      <c r="I25" s="1951">
        <f t="shared" si="1"/>
        <v>0</v>
      </c>
      <c r="J25" s="1951">
        <f t="shared" si="1"/>
        <v>0</v>
      </c>
      <c r="K25" s="1951">
        <f t="shared" si="1"/>
        <v>0</v>
      </c>
      <c r="L25" s="1951">
        <f t="shared" si="1"/>
        <v>0</v>
      </c>
      <c r="M25" s="1951">
        <f t="shared" si="1"/>
        <v>0</v>
      </c>
    </row>
    <row r="26" spans="1:13" s="1954" customFormat="1" ht="18">
      <c r="A26" s="1952"/>
      <c r="B26" s="1366"/>
      <c r="C26" s="1367"/>
      <c r="D26" s="1367"/>
      <c r="E26" s="1367"/>
      <c r="F26" s="1367"/>
      <c r="G26" s="1367"/>
      <c r="H26" s="1953" t="str">
        <f t="shared" ref="H26:M26" si="2">IF((ROUND(H25,3)=ROUND((SUM(H12:H22)),3)),"OK", "Error")</f>
        <v>OK</v>
      </c>
      <c r="I26" s="1953" t="str">
        <f t="shared" si="2"/>
        <v>OK</v>
      </c>
      <c r="J26" s="1953" t="str">
        <f t="shared" si="2"/>
        <v>OK</v>
      </c>
      <c r="K26" s="1953" t="str">
        <f t="shared" si="2"/>
        <v>OK</v>
      </c>
      <c r="L26" s="1953" t="str">
        <f t="shared" si="2"/>
        <v>OK</v>
      </c>
      <c r="M26" s="1953" t="str">
        <f t="shared" si="2"/>
        <v>OK</v>
      </c>
    </row>
    <row r="27" spans="1:13" ht="24" customHeight="1">
      <c r="A27" s="1944"/>
      <c r="B27" s="4204" t="s">
        <v>395</v>
      </c>
      <c r="C27" s="4220"/>
      <c r="D27" s="4220"/>
      <c r="E27" s="4220"/>
      <c r="F27" s="4220"/>
      <c r="G27" s="4220"/>
      <c r="H27" s="4220"/>
      <c r="I27" s="4220"/>
      <c r="J27" s="4220"/>
      <c r="K27" s="4220"/>
      <c r="L27" s="1366"/>
      <c r="M27" s="1955"/>
    </row>
    <row r="28" spans="1:13" s="1949" customFormat="1" ht="42.75" customHeight="1">
      <c r="A28" s="1948"/>
      <c r="B28" s="4221" t="s">
        <v>106</v>
      </c>
      <c r="C28" s="4221" t="s">
        <v>107</v>
      </c>
      <c r="D28" s="4221" t="s">
        <v>108</v>
      </c>
      <c r="E28" s="4221" t="s">
        <v>390</v>
      </c>
      <c r="F28" s="4221"/>
      <c r="G28" s="4221"/>
      <c r="H28" s="4223" t="s">
        <v>114</v>
      </c>
      <c r="I28" s="4220"/>
      <c r="J28" s="4220"/>
      <c r="K28" s="4224" t="s">
        <v>391</v>
      </c>
      <c r="L28" s="1956"/>
      <c r="M28" s="1956"/>
    </row>
    <row r="29" spans="1:13" s="1949" customFormat="1" ht="96.75" customHeight="1">
      <c r="A29" s="1948"/>
      <c r="B29" s="4222"/>
      <c r="C29" s="4222"/>
      <c r="D29" s="4222"/>
      <c r="E29" s="4222"/>
      <c r="F29" s="4222"/>
      <c r="G29" s="4222"/>
      <c r="H29" s="1957" t="s">
        <v>115</v>
      </c>
      <c r="I29" s="1957" t="s">
        <v>116</v>
      </c>
      <c r="J29" s="1957" t="s">
        <v>117</v>
      </c>
      <c r="K29" s="4225"/>
      <c r="L29" s="1956"/>
      <c r="M29" s="1956"/>
    </row>
    <row r="30" spans="1:13" s="1947" customFormat="1" ht="43.5" customHeight="1">
      <c r="A30" s="1946"/>
      <c r="B30" s="4215" t="s">
        <v>2368</v>
      </c>
      <c r="C30" s="4227" t="s">
        <v>1849</v>
      </c>
      <c r="D30" s="4212" t="s">
        <v>2365</v>
      </c>
      <c r="E30" s="4230" t="s">
        <v>2369</v>
      </c>
      <c r="F30" s="4233" t="s">
        <v>1829</v>
      </c>
      <c r="G30" s="1958" t="s">
        <v>1830</v>
      </c>
      <c r="H30" s="3340"/>
      <c r="I30" s="3340"/>
      <c r="J30" s="1927">
        <f>+H30-I30</f>
        <v>0</v>
      </c>
      <c r="K30" s="3341"/>
      <c r="L30" s="1955"/>
      <c r="M30" s="1955"/>
    </row>
    <row r="31" spans="1:13" s="1947" customFormat="1" ht="46.5" customHeight="1">
      <c r="A31" s="1946"/>
      <c r="B31" s="4215"/>
      <c r="C31" s="4227"/>
      <c r="D31" s="4213"/>
      <c r="E31" s="4231"/>
      <c r="F31" s="4234"/>
      <c r="G31" s="1958" t="s">
        <v>1831</v>
      </c>
      <c r="H31" s="3340"/>
      <c r="I31" s="3340"/>
      <c r="J31" s="1927">
        <f>+H31-I31</f>
        <v>0</v>
      </c>
      <c r="K31" s="3341"/>
      <c r="L31" s="1955"/>
      <c r="M31" s="1955"/>
    </row>
    <row r="32" spans="1:13" s="1947" customFormat="1" ht="43.5" customHeight="1">
      <c r="A32" s="1946"/>
      <c r="B32" s="4215"/>
      <c r="C32" s="4227"/>
      <c r="D32" s="4213"/>
      <c r="E32" s="4231"/>
      <c r="F32" s="4233" t="s">
        <v>1832</v>
      </c>
      <c r="G32" s="1958" t="s">
        <v>1830</v>
      </c>
      <c r="H32" s="3340"/>
      <c r="I32" s="3340"/>
      <c r="J32" s="1927">
        <f>+H32-I32</f>
        <v>0</v>
      </c>
      <c r="K32" s="3341"/>
      <c r="L32" s="1955"/>
      <c r="M32" s="1955"/>
    </row>
    <row r="33" spans="1:13" s="1947" customFormat="1" ht="42.75" customHeight="1">
      <c r="A33" s="1946"/>
      <c r="B33" s="4226"/>
      <c r="C33" s="4228"/>
      <c r="D33" s="4229"/>
      <c r="E33" s="4232"/>
      <c r="F33" s="4234"/>
      <c r="G33" s="1958" t="s">
        <v>1831</v>
      </c>
      <c r="H33" s="3340"/>
      <c r="I33" s="3340"/>
      <c r="J33" s="1927">
        <f>+H33-I33</f>
        <v>0</v>
      </c>
      <c r="K33" s="3341"/>
      <c r="L33" s="1955"/>
      <c r="M33" s="1955"/>
    </row>
    <row r="34" spans="1:13">
      <c r="A34" s="1944"/>
      <c r="B34" s="2184" t="s">
        <v>2366</v>
      </c>
      <c r="C34" s="1959"/>
      <c r="D34" s="1959"/>
      <c r="E34" s="1959"/>
      <c r="F34" s="1959"/>
      <c r="G34" s="1959"/>
      <c r="H34" s="1951">
        <f>SUM(H30:H33)</f>
        <v>0</v>
      </c>
      <c r="I34" s="1951">
        <f>SUM(I30:I33)</f>
        <v>0</v>
      </c>
      <c r="J34" s="1951">
        <f>SUM(J30:J33)</f>
        <v>0</v>
      </c>
      <c r="K34" s="1960">
        <f>SUM(K30:K33)</f>
        <v>0</v>
      </c>
      <c r="L34" s="1955"/>
      <c r="M34" s="1955"/>
    </row>
    <row r="35" spans="1:13">
      <c r="A35" s="1944"/>
      <c r="B35" s="1955"/>
      <c r="C35" s="1955"/>
      <c r="D35" s="1955"/>
      <c r="E35" s="1955"/>
      <c r="F35" s="1955"/>
      <c r="G35" s="1955"/>
      <c r="L35" s="1955"/>
      <c r="M35" s="1955"/>
    </row>
    <row r="36" spans="1:13">
      <c r="A36" s="1944"/>
      <c r="B36" s="1955"/>
      <c r="C36" s="1955"/>
      <c r="D36" s="1955"/>
      <c r="E36" s="1961"/>
      <c r="F36" s="1961"/>
      <c r="G36" s="1961"/>
      <c r="H36" s="1961"/>
      <c r="I36" s="1961"/>
      <c r="J36" s="1961"/>
      <c r="K36" s="1961"/>
      <c r="L36" s="1961"/>
      <c r="M36" s="1961"/>
    </row>
    <row r="37" spans="1:13" ht="15" thickBot="1">
      <c r="A37" s="1962"/>
      <c r="B37" s="1963"/>
      <c r="C37" s="1963"/>
      <c r="D37" s="1963"/>
      <c r="E37" s="1963"/>
      <c r="F37" s="1963"/>
      <c r="G37" s="1963"/>
      <c r="H37" s="1963"/>
      <c r="I37" s="1963"/>
      <c r="J37" s="1963"/>
      <c r="K37" s="1963"/>
      <c r="L37" s="1963"/>
      <c r="M37" s="1963"/>
    </row>
  </sheetData>
  <mergeCells count="45">
    <mergeCell ref="B30:B33"/>
    <mergeCell ref="C30:C33"/>
    <mergeCell ref="D30:D33"/>
    <mergeCell ref="E30:E33"/>
    <mergeCell ref="F30:F31"/>
    <mergeCell ref="F32:F33"/>
    <mergeCell ref="B23:G23"/>
    <mergeCell ref="B24:G24"/>
    <mergeCell ref="B25:G25"/>
    <mergeCell ref="B27:K27"/>
    <mergeCell ref="B28:B29"/>
    <mergeCell ref="C28:C29"/>
    <mergeCell ref="D28:D29"/>
    <mergeCell ref="E28:E29"/>
    <mergeCell ref="F28:F29"/>
    <mergeCell ref="G28:G29"/>
    <mergeCell ref="H28:J28"/>
    <mergeCell ref="K28:K29"/>
    <mergeCell ref="F18:G18"/>
    <mergeCell ref="F19:G19"/>
    <mergeCell ref="B20:B22"/>
    <mergeCell ref="C20:C22"/>
    <mergeCell ref="D20:D22"/>
    <mergeCell ref="E20:E22"/>
    <mergeCell ref="F20:G20"/>
    <mergeCell ref="F21:G21"/>
    <mergeCell ref="F22:G22"/>
    <mergeCell ref="B12:B19"/>
    <mergeCell ref="C12:C19"/>
    <mergeCell ref="D12:D19"/>
    <mergeCell ref="E12:E19"/>
    <mergeCell ref="F12:G12"/>
    <mergeCell ref="F13:G13"/>
    <mergeCell ref="F14:G14"/>
    <mergeCell ref="F15:G15"/>
    <mergeCell ref="F16:G16"/>
    <mergeCell ref="F17:G17"/>
    <mergeCell ref="B7:M7"/>
    <mergeCell ref="B8:B11"/>
    <mergeCell ref="C8:C11"/>
    <mergeCell ref="D8:D11"/>
    <mergeCell ref="E8:E11"/>
    <mergeCell ref="F8:G11"/>
    <mergeCell ref="H8:K10"/>
    <mergeCell ref="L8:M10"/>
  </mergeCells>
  <conditionalFormatting sqref="K28 H28 F32 A28:A33 F30 H29:J29 B30:E32 C12:F22 A8:A22 A5:M7 B8:F8 H11:M11 G30:G33 J12:J22 J30:J33">
    <cfRule type="expression" dxfId="83" priority="36">
      <formula>CELL("protect",A5)=0</formula>
    </cfRule>
  </conditionalFormatting>
  <conditionalFormatting sqref="H26:M26">
    <cfRule type="containsErrors" dxfId="82" priority="35">
      <formula>ISERROR(H26)</formula>
    </cfRule>
  </conditionalFormatting>
  <conditionalFormatting sqref="H26:M26">
    <cfRule type="containsText" dxfId="81" priority="31" operator="containsText" text="OK">
      <formula>NOT(ISERROR(SEARCH("OK",H26)))</formula>
    </cfRule>
    <cfRule type="containsText" dxfId="80" priority="32" operator="containsText" text="OK">
      <formula>NOT(ISERROR(SEARCH("OK",H26)))</formula>
    </cfRule>
    <cfRule type="containsText" priority="33" operator="containsText" text="OK">
      <formula>NOT(ISERROR(SEARCH("OK",H26)))</formula>
    </cfRule>
    <cfRule type="containsText" dxfId="79" priority="34" operator="containsText" text="Error">
      <formula>NOT(ISERROR(SEARCH("Error",H26)))</formula>
    </cfRule>
  </conditionalFormatting>
  <conditionalFormatting sqref="H12:I22">
    <cfRule type="expression" dxfId="78" priority="17">
      <formula>CELL("protect",H12)=0</formula>
    </cfRule>
  </conditionalFormatting>
  <conditionalFormatting sqref="K12:K22">
    <cfRule type="expression" dxfId="77" priority="5">
      <formula>CELL("protect",K12)=0</formula>
    </cfRule>
  </conditionalFormatting>
  <conditionalFormatting sqref="L12:L22">
    <cfRule type="expression" dxfId="76" priority="4">
      <formula>CELL("protect",L12)=0</formula>
    </cfRule>
  </conditionalFormatting>
  <conditionalFormatting sqref="M12:M22">
    <cfRule type="expression" dxfId="75" priority="3">
      <formula>CELL("protect",M12)=0</formula>
    </cfRule>
  </conditionalFormatting>
  <conditionalFormatting sqref="H30:I33">
    <cfRule type="expression" dxfId="74" priority="2">
      <formula>CELL("protect",H30)=0</formula>
    </cfRule>
  </conditionalFormatting>
  <conditionalFormatting sqref="K30:K33">
    <cfRule type="expression" dxfId="73" priority="1">
      <formula>CELL("protect",K30)=0</formula>
    </cfRule>
  </conditionalFormatting>
  <pageMargins left="0.70866141732283472" right="0.70866141732283472" top="0.74803149606299213" bottom="0.74803149606299213" header="0.31496062992125984" footer="0.31496062992125984"/>
  <pageSetup paperSize="8" scale="84"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M60"/>
  <sheetViews>
    <sheetView workbookViewId="0"/>
  </sheetViews>
  <sheetFormatPr defaultColWidth="9.140625" defaultRowHeight="14.25"/>
  <cols>
    <col min="1" max="1" width="3" style="1920" customWidth="1"/>
    <col min="2" max="2" width="12" style="1920" customWidth="1"/>
    <col min="3" max="3" width="16" style="1920" customWidth="1"/>
    <col min="4" max="4" width="14.140625" style="1920" customWidth="1"/>
    <col min="5" max="6" width="12" style="1920" customWidth="1"/>
    <col min="7" max="7" width="27.28515625" style="1920" customWidth="1"/>
    <col min="8" max="13" width="11.140625" style="1920" customWidth="1"/>
    <col min="14" max="16384" width="9.140625" style="1920"/>
  </cols>
  <sheetData>
    <row r="1" spans="1:13" s="49" customFormat="1" ht="24.75">
      <c r="A1" s="127" t="str">
        <f>'Universal data'!A1</f>
        <v>Regulatory Reporting Pack</v>
      </c>
      <c r="B1" s="128"/>
      <c r="C1" s="128"/>
      <c r="D1" s="128"/>
      <c r="E1" s="128"/>
      <c r="F1" s="128"/>
      <c r="G1" s="128"/>
      <c r="H1" s="128"/>
      <c r="I1" s="128"/>
      <c r="J1" s="128"/>
      <c r="K1" s="128"/>
      <c r="L1" s="128"/>
      <c r="M1" s="128"/>
    </row>
    <row r="2" spans="1:13" s="49" customFormat="1" ht="24.75">
      <c r="A2" s="2186" t="str">
        <f>+'Universal data'!$A$2</f>
        <v>Master</v>
      </c>
      <c r="B2" s="128"/>
      <c r="C2" s="128"/>
      <c r="D2" s="128"/>
      <c r="E2" s="128"/>
      <c r="F2" s="128"/>
      <c r="G2" s="128"/>
      <c r="H2" s="128"/>
      <c r="I2" s="128"/>
      <c r="J2" s="128"/>
      <c r="K2" s="128"/>
      <c r="L2" s="128"/>
      <c r="M2" s="128"/>
    </row>
    <row r="3" spans="1:13" s="49" customFormat="1" ht="24.75">
      <c r="A3" s="2304" t="str">
        <f>+'Universal data'!A3</f>
        <v>2015/16</v>
      </c>
      <c r="B3" s="128"/>
      <c r="C3" s="128"/>
      <c r="D3" s="128"/>
      <c r="E3" s="128"/>
      <c r="F3" s="128"/>
      <c r="G3" s="128"/>
      <c r="H3" s="128"/>
      <c r="I3" s="128"/>
      <c r="J3" s="128"/>
      <c r="K3" s="128"/>
      <c r="L3" s="128"/>
      <c r="M3" s="128"/>
    </row>
    <row r="4" spans="1:13" s="1916" customFormat="1" ht="9" customHeight="1">
      <c r="A4" s="1914"/>
      <c r="B4" s="1942"/>
      <c r="C4" s="1943"/>
      <c r="D4" s="1943"/>
      <c r="E4" s="1943"/>
      <c r="F4" s="1943"/>
      <c r="G4" s="1943"/>
      <c r="H4" s="1943"/>
      <c r="I4" s="1943"/>
      <c r="J4" s="1943"/>
      <c r="K4" s="1943"/>
      <c r="L4" s="1943"/>
      <c r="M4" s="1943"/>
    </row>
    <row r="5" spans="1:13" s="1916" customFormat="1" ht="19.5">
      <c r="A5" s="1364" t="s">
        <v>1745</v>
      </c>
      <c r="B5" s="1365"/>
      <c r="C5" s="1943"/>
      <c r="D5" s="1943"/>
      <c r="E5" s="1943"/>
      <c r="F5" s="1943"/>
      <c r="G5" s="1943"/>
      <c r="H5" s="1943"/>
      <c r="I5" s="1943"/>
      <c r="J5" s="1943"/>
      <c r="K5" s="1943"/>
      <c r="L5" s="1943"/>
      <c r="M5" s="1943"/>
    </row>
    <row r="6" spans="1:13" s="1967" customFormat="1" ht="19.5">
      <c r="A6" s="1964"/>
      <c r="B6" s="1965"/>
      <c r="C6" s="1966"/>
      <c r="D6" s="1966"/>
      <c r="E6" s="1966"/>
      <c r="F6" s="1966"/>
      <c r="G6" s="1966"/>
      <c r="H6" s="1966"/>
      <c r="I6" s="1966"/>
      <c r="J6" s="1966"/>
      <c r="K6" s="1966"/>
      <c r="L6" s="1966"/>
      <c r="M6" s="1966"/>
    </row>
    <row r="7" spans="1:13" s="1969" customFormat="1" ht="18">
      <c r="A7" s="1968"/>
      <c r="B7" s="4236" t="s">
        <v>1757</v>
      </c>
      <c r="C7" s="4237"/>
      <c r="D7" s="4237"/>
      <c r="E7" s="4237"/>
      <c r="F7" s="4237"/>
      <c r="G7" s="4237"/>
      <c r="H7" s="4237"/>
      <c r="I7" s="4237"/>
      <c r="J7" s="4237"/>
      <c r="K7" s="4237"/>
      <c r="L7" s="4237"/>
      <c r="M7" s="4237"/>
    </row>
    <row r="8" spans="1:13" s="1969" customFormat="1" ht="24.95" customHeight="1">
      <c r="A8" s="1968"/>
      <c r="B8" s="4205" t="s">
        <v>106</v>
      </c>
      <c r="C8" s="4205" t="s">
        <v>107</v>
      </c>
      <c r="D8" s="4205" t="s">
        <v>108</v>
      </c>
      <c r="E8" s="4205" t="s">
        <v>390</v>
      </c>
      <c r="F8" s="4205" t="s">
        <v>109</v>
      </c>
      <c r="G8" s="4239"/>
      <c r="H8" s="4240" t="s">
        <v>110</v>
      </c>
      <c r="I8" s="4240"/>
      <c r="J8" s="4240"/>
      <c r="K8" s="4240"/>
      <c r="L8" s="4240" t="s">
        <v>111</v>
      </c>
      <c r="M8" s="4240"/>
    </row>
    <row r="9" spans="1:13" s="1969" customFormat="1" ht="24.95" customHeight="1">
      <c r="A9" s="1968"/>
      <c r="B9" s="4238"/>
      <c r="C9" s="4238"/>
      <c r="D9" s="4238"/>
      <c r="E9" s="4238"/>
      <c r="F9" s="4239"/>
      <c r="G9" s="4239"/>
      <c r="H9" s="4241"/>
      <c r="I9" s="4241"/>
      <c r="J9" s="4241"/>
      <c r="K9" s="4241"/>
      <c r="L9" s="4241"/>
      <c r="M9" s="4241"/>
    </row>
    <row r="10" spans="1:13" s="1971" customFormat="1" ht="31.5" customHeight="1">
      <c r="A10" s="1970"/>
      <c r="B10" s="4238"/>
      <c r="C10" s="4238"/>
      <c r="D10" s="4238"/>
      <c r="E10" s="4238"/>
      <c r="F10" s="4239"/>
      <c r="G10" s="4239"/>
      <c r="H10" s="4242"/>
      <c r="I10" s="4242"/>
      <c r="J10" s="4242"/>
      <c r="K10" s="4242"/>
      <c r="L10" s="4242"/>
      <c r="M10" s="4242"/>
    </row>
    <row r="11" spans="1:13" s="1971" customFormat="1" ht="103.5" customHeight="1">
      <c r="A11" s="1970"/>
      <c r="B11" s="4238"/>
      <c r="C11" s="4238"/>
      <c r="D11" s="4238"/>
      <c r="E11" s="4238"/>
      <c r="F11" s="4239"/>
      <c r="G11" s="4239"/>
      <c r="H11" s="1950" t="s">
        <v>115</v>
      </c>
      <c r="I11" s="1950" t="s">
        <v>116</v>
      </c>
      <c r="J11" s="1950" t="s">
        <v>117</v>
      </c>
      <c r="K11" s="1950" t="s">
        <v>1754</v>
      </c>
      <c r="L11" s="1950" t="s">
        <v>392</v>
      </c>
      <c r="M11" s="1950" t="s">
        <v>1754</v>
      </c>
    </row>
    <row r="12" spans="1:13" s="1969" customFormat="1" ht="20.100000000000001" customHeight="1">
      <c r="A12" s="1968"/>
      <c r="B12" s="4249" t="s">
        <v>2248</v>
      </c>
      <c r="C12" s="4235" t="s">
        <v>393</v>
      </c>
      <c r="D12" s="4250" t="s">
        <v>118</v>
      </c>
      <c r="E12" s="4250" t="s">
        <v>128</v>
      </c>
      <c r="F12" s="4235" t="s">
        <v>120</v>
      </c>
      <c r="G12" s="4203"/>
      <c r="H12" s="3343"/>
      <c r="I12" s="3343"/>
      <c r="J12" s="1927">
        <f>+H12-I12</f>
        <v>0</v>
      </c>
      <c r="K12" s="3343"/>
      <c r="L12" s="3344"/>
      <c r="M12" s="3344"/>
    </row>
    <row r="13" spans="1:13" s="1969" customFormat="1" ht="20.100000000000001" customHeight="1">
      <c r="A13" s="1968"/>
      <c r="B13" s="4249"/>
      <c r="C13" s="4235"/>
      <c r="D13" s="4250"/>
      <c r="E13" s="4250"/>
      <c r="F13" s="4235" t="s">
        <v>121</v>
      </c>
      <c r="G13" s="4203"/>
      <c r="H13" s="3343"/>
      <c r="I13" s="3343"/>
      <c r="J13" s="1973">
        <f t="shared" ref="J13:J19" si="0">+H13-I13</f>
        <v>0</v>
      </c>
      <c r="K13" s="3343"/>
      <c r="L13" s="3344"/>
      <c r="M13" s="3344"/>
    </row>
    <row r="14" spans="1:13" s="1969" customFormat="1" ht="20.100000000000001" customHeight="1">
      <c r="A14" s="1968"/>
      <c r="B14" s="4249"/>
      <c r="C14" s="4235"/>
      <c r="D14" s="4250"/>
      <c r="E14" s="4250"/>
      <c r="F14" s="4235" t="s">
        <v>122</v>
      </c>
      <c r="G14" s="4203"/>
      <c r="H14" s="3343"/>
      <c r="I14" s="3343"/>
      <c r="J14" s="1973">
        <f t="shared" si="0"/>
        <v>0</v>
      </c>
      <c r="K14" s="3343"/>
      <c r="L14" s="3344"/>
      <c r="M14" s="3344"/>
    </row>
    <row r="15" spans="1:13" s="1969" customFormat="1" ht="20.100000000000001" customHeight="1">
      <c r="A15" s="1968"/>
      <c r="B15" s="4249"/>
      <c r="C15" s="4235"/>
      <c r="D15" s="4250"/>
      <c r="E15" s="4250"/>
      <c r="F15" s="4235" t="s">
        <v>123</v>
      </c>
      <c r="G15" s="4203"/>
      <c r="H15" s="3343"/>
      <c r="I15" s="3343"/>
      <c r="J15" s="1973">
        <f t="shared" si="0"/>
        <v>0</v>
      </c>
      <c r="K15" s="3343"/>
      <c r="L15" s="3344"/>
      <c r="M15" s="3344"/>
    </row>
    <row r="16" spans="1:13" s="1969" customFormat="1" ht="20.100000000000001" customHeight="1">
      <c r="A16" s="1968"/>
      <c r="B16" s="4249"/>
      <c r="C16" s="4235"/>
      <c r="D16" s="4250"/>
      <c r="E16" s="4250"/>
      <c r="F16" s="4235" t="s">
        <v>124</v>
      </c>
      <c r="G16" s="4203"/>
      <c r="H16" s="3343"/>
      <c r="I16" s="3343"/>
      <c r="J16" s="1973">
        <f t="shared" si="0"/>
        <v>0</v>
      </c>
      <c r="K16" s="3343"/>
      <c r="L16" s="3344"/>
      <c r="M16" s="3344"/>
    </row>
    <row r="17" spans="1:13" s="1969" customFormat="1" ht="20.100000000000001" customHeight="1">
      <c r="A17" s="1968"/>
      <c r="B17" s="4249"/>
      <c r="C17" s="4235"/>
      <c r="D17" s="4250"/>
      <c r="E17" s="4250"/>
      <c r="F17" s="4235" t="s">
        <v>125</v>
      </c>
      <c r="G17" s="4203"/>
      <c r="H17" s="3343"/>
      <c r="I17" s="3343"/>
      <c r="J17" s="1973">
        <f t="shared" si="0"/>
        <v>0</v>
      </c>
      <c r="K17" s="3343"/>
      <c r="L17" s="3344"/>
      <c r="M17" s="3344"/>
    </row>
    <row r="18" spans="1:13" s="1969" customFormat="1" ht="20.100000000000001" customHeight="1">
      <c r="A18" s="1968"/>
      <c r="B18" s="4249"/>
      <c r="C18" s="4235"/>
      <c r="D18" s="4250"/>
      <c r="E18" s="4250"/>
      <c r="F18" s="4235" t="s">
        <v>126</v>
      </c>
      <c r="G18" s="4203"/>
      <c r="H18" s="3343"/>
      <c r="I18" s="3343"/>
      <c r="J18" s="1973">
        <f t="shared" si="0"/>
        <v>0</v>
      </c>
      <c r="K18" s="3343"/>
      <c r="L18" s="3344"/>
      <c r="M18" s="3344"/>
    </row>
    <row r="19" spans="1:13" s="1969" customFormat="1" ht="20.100000000000001" customHeight="1">
      <c r="A19" s="1968"/>
      <c r="B19" s="4249"/>
      <c r="C19" s="4235"/>
      <c r="D19" s="4250"/>
      <c r="E19" s="4250"/>
      <c r="F19" s="4235" t="s">
        <v>127</v>
      </c>
      <c r="G19" s="4203"/>
      <c r="H19" s="3343"/>
      <c r="I19" s="3343"/>
      <c r="J19" s="1973">
        <f t="shared" si="0"/>
        <v>0</v>
      </c>
      <c r="K19" s="3343"/>
      <c r="L19" s="3344"/>
      <c r="M19" s="3344"/>
    </row>
    <row r="20" spans="1:13" s="1969" customFormat="1" ht="18">
      <c r="A20" s="1968"/>
      <c r="B20" s="4243" t="s">
        <v>1759</v>
      </c>
      <c r="C20" s="4219"/>
      <c r="D20" s="4219"/>
      <c r="E20" s="4219"/>
      <c r="F20" s="4219"/>
      <c r="G20" s="4219"/>
      <c r="H20" s="1974">
        <f t="shared" ref="H20:M20" si="1">SUM(H12:H19)</f>
        <v>0</v>
      </c>
      <c r="I20" s="1974">
        <f t="shared" si="1"/>
        <v>0</v>
      </c>
      <c r="J20" s="1974">
        <f t="shared" si="1"/>
        <v>0</v>
      </c>
      <c r="K20" s="1974">
        <f t="shared" si="1"/>
        <v>0</v>
      </c>
      <c r="L20" s="1974">
        <f t="shared" si="1"/>
        <v>0</v>
      </c>
      <c r="M20" s="1974">
        <f t="shared" si="1"/>
        <v>0</v>
      </c>
    </row>
    <row r="21" spans="1:13" s="1977" customFormat="1" ht="20.100000000000001" customHeight="1">
      <c r="A21" s="1975"/>
      <c r="B21" s="1368"/>
      <c r="C21" s="1369"/>
      <c r="D21" s="1370"/>
      <c r="E21" s="1370"/>
      <c r="F21" s="1369"/>
      <c r="G21" s="1369"/>
      <c r="H21" s="1929" t="str">
        <f t="shared" ref="H21:M21" si="2">IF((ROUND(H20,3)=ROUND((SUM(H12:H19)),3)),"OK", "Error")</f>
        <v>OK</v>
      </c>
      <c r="I21" s="1929" t="str">
        <f t="shared" si="2"/>
        <v>OK</v>
      </c>
      <c r="J21" s="1929" t="str">
        <f t="shared" si="2"/>
        <v>OK</v>
      </c>
      <c r="K21" s="1929" t="str">
        <f t="shared" si="2"/>
        <v>OK</v>
      </c>
      <c r="L21" s="1929" t="str">
        <f t="shared" si="2"/>
        <v>OK</v>
      </c>
      <c r="M21" s="1929" t="str">
        <f t="shared" si="2"/>
        <v>OK</v>
      </c>
    </row>
    <row r="22" spans="1:13" s="1977" customFormat="1" ht="20.100000000000001" customHeight="1">
      <c r="A22" s="1975"/>
      <c r="B22" s="1368"/>
      <c r="C22" s="1369"/>
      <c r="D22" s="1370"/>
      <c r="E22" s="1370"/>
      <c r="F22" s="1369"/>
      <c r="G22" s="1369"/>
      <c r="H22" s="1978"/>
      <c r="I22" s="1978"/>
      <c r="J22" s="1978"/>
      <c r="K22" s="1978"/>
      <c r="L22" s="1370"/>
      <c r="M22" s="1370"/>
    </row>
    <row r="23" spans="1:13" s="1977" customFormat="1" ht="20.100000000000001" customHeight="1">
      <c r="A23" s="1975"/>
      <c r="B23" s="4244" t="s">
        <v>1758</v>
      </c>
      <c r="C23" s="4245"/>
      <c r="D23" s="4245"/>
      <c r="E23" s="4245"/>
      <c r="F23" s="4245"/>
      <c r="G23" s="4245"/>
      <c r="H23" s="4245"/>
      <c r="I23" s="4245"/>
      <c r="J23" s="4245"/>
      <c r="K23" s="4245"/>
      <c r="L23" s="1369"/>
      <c r="M23" s="1370"/>
    </row>
    <row r="24" spans="1:13" s="1971" customFormat="1" ht="31.5" customHeight="1">
      <c r="A24" s="1970"/>
      <c r="B24" s="4205" t="s">
        <v>106</v>
      </c>
      <c r="C24" s="4205" t="s">
        <v>107</v>
      </c>
      <c r="D24" s="4205" t="s">
        <v>108</v>
      </c>
      <c r="E24" s="4205" t="s">
        <v>390</v>
      </c>
      <c r="F24" s="4247"/>
      <c r="G24" s="4221"/>
      <c r="H24" s="4251" t="s">
        <v>114</v>
      </c>
      <c r="I24" s="4252"/>
      <c r="J24" s="4252"/>
      <c r="K24" s="4253" t="s">
        <v>391</v>
      </c>
      <c r="L24" s="1979"/>
      <c r="M24" s="1979"/>
    </row>
    <row r="25" spans="1:13" s="1971" customFormat="1" ht="103.5" customHeight="1">
      <c r="A25" s="1970"/>
      <c r="B25" s="4246"/>
      <c r="C25" s="4246"/>
      <c r="D25" s="4246"/>
      <c r="E25" s="4246"/>
      <c r="F25" s="4248"/>
      <c r="G25" s="4222"/>
      <c r="H25" s="1980" t="s">
        <v>115</v>
      </c>
      <c r="I25" s="1980" t="s">
        <v>116</v>
      </c>
      <c r="J25" s="1980" t="s">
        <v>117</v>
      </c>
      <c r="K25" s="4252"/>
      <c r="L25" s="1979"/>
      <c r="M25" s="1979"/>
    </row>
    <row r="26" spans="1:13" s="1969" customFormat="1" ht="69.75" customHeight="1">
      <c r="A26" s="1968"/>
      <c r="B26" s="4215" t="s">
        <v>1833</v>
      </c>
      <c r="C26" s="4227" t="s">
        <v>393</v>
      </c>
      <c r="D26" s="4227" t="s">
        <v>118</v>
      </c>
      <c r="E26" s="4254" t="s">
        <v>128</v>
      </c>
      <c r="F26" s="4233" t="s">
        <v>1829</v>
      </c>
      <c r="G26" s="1958" t="s">
        <v>1830</v>
      </c>
      <c r="H26" s="3343"/>
      <c r="I26" s="3343"/>
      <c r="J26" s="1927">
        <f>+H26-I26</f>
        <v>0</v>
      </c>
      <c r="K26" s="3345"/>
      <c r="L26" s="1981"/>
      <c r="M26" s="1981"/>
    </row>
    <row r="27" spans="1:13" s="1969" customFormat="1" ht="69.75" customHeight="1">
      <c r="A27" s="1968"/>
      <c r="B27" s="4215"/>
      <c r="C27" s="4227"/>
      <c r="D27" s="4227"/>
      <c r="E27" s="4254"/>
      <c r="F27" s="4234"/>
      <c r="G27" s="1958" t="s">
        <v>1831</v>
      </c>
      <c r="H27" s="3343"/>
      <c r="I27" s="3343"/>
      <c r="J27" s="1927">
        <f>+H27-I27</f>
        <v>0</v>
      </c>
      <c r="K27" s="3345"/>
      <c r="L27" s="1981"/>
      <c r="M27" s="1981"/>
    </row>
    <row r="28" spans="1:13" s="1969" customFormat="1" ht="69.75" customHeight="1">
      <c r="A28" s="1968"/>
      <c r="B28" s="4215"/>
      <c r="C28" s="4227"/>
      <c r="D28" s="4227"/>
      <c r="E28" s="4254"/>
      <c r="F28" s="4233" t="s">
        <v>1832</v>
      </c>
      <c r="G28" s="1958" t="s">
        <v>1830</v>
      </c>
      <c r="H28" s="3343"/>
      <c r="I28" s="3343"/>
      <c r="J28" s="1927">
        <f>+H28-I28</f>
        <v>0</v>
      </c>
      <c r="K28" s="3345"/>
      <c r="L28" s="1981"/>
      <c r="M28" s="1981"/>
    </row>
    <row r="29" spans="1:13" s="1969" customFormat="1" ht="69.75" customHeight="1">
      <c r="A29" s="1968"/>
      <c r="B29" s="4226"/>
      <c r="C29" s="4228"/>
      <c r="D29" s="4228"/>
      <c r="E29" s="4201"/>
      <c r="F29" s="4234"/>
      <c r="G29" s="1958" t="s">
        <v>1831</v>
      </c>
      <c r="H29" s="3343"/>
      <c r="I29" s="3343"/>
      <c r="J29" s="1927">
        <f>+H29-I29</f>
        <v>0</v>
      </c>
      <c r="K29" s="3345"/>
      <c r="L29" s="1981"/>
      <c r="M29" s="1981"/>
    </row>
    <row r="30" spans="1:13" s="1969" customFormat="1" ht="18">
      <c r="A30" s="1968"/>
      <c r="B30" s="4243" t="s">
        <v>1760</v>
      </c>
      <c r="C30" s="4219"/>
      <c r="D30" s="4219"/>
      <c r="E30" s="4219"/>
      <c r="F30" s="4219"/>
      <c r="G30" s="4219"/>
      <c r="H30" s="1982">
        <f>SUM(H26:H29)</f>
        <v>0</v>
      </c>
      <c r="I30" s="1982">
        <f>SUM(I26:I29)</f>
        <v>0</v>
      </c>
      <c r="J30" s="1982">
        <f>SUM(J26:J29)</f>
        <v>0</v>
      </c>
      <c r="K30" s="1983">
        <f>SUM(K26:K29)</f>
        <v>0</v>
      </c>
      <c r="L30" s="1981"/>
      <c r="M30" s="1981"/>
    </row>
    <row r="31" spans="1:13" s="1977" customFormat="1" ht="20.100000000000001" customHeight="1">
      <c r="A31" s="1975"/>
      <c r="B31" s="1368"/>
      <c r="C31" s="1369"/>
      <c r="D31" s="1370"/>
      <c r="E31" s="1370"/>
      <c r="F31" s="1369"/>
      <c r="G31" s="1369"/>
      <c r="H31" s="1976"/>
      <c r="I31" s="1976"/>
      <c r="J31" s="1976"/>
      <c r="K31" s="1976"/>
      <c r="L31" s="1976"/>
      <c r="M31" s="1370"/>
    </row>
    <row r="32" spans="1:13" s="1977" customFormat="1" ht="20.100000000000001" customHeight="1" thickBot="1">
      <c r="A32" s="1984"/>
      <c r="B32" s="1985"/>
      <c r="C32" s="1371"/>
      <c r="D32" s="1372"/>
      <c r="E32" s="1372"/>
      <c r="F32" s="1371"/>
      <c r="G32" s="1371"/>
      <c r="H32" s="1986"/>
      <c r="I32" s="1986"/>
      <c r="J32" s="1986"/>
      <c r="K32" s="1986"/>
      <c r="L32" s="1372"/>
      <c r="M32" s="1372"/>
    </row>
    <row r="33" spans="2:13" s="1977" customFormat="1" ht="20.100000000000001" customHeight="1">
      <c r="B33" s="1987"/>
      <c r="C33" s="1976"/>
      <c r="D33" s="1988"/>
      <c r="E33" s="1988"/>
      <c r="F33" s="1976"/>
      <c r="G33" s="1976"/>
      <c r="H33" s="1989"/>
      <c r="I33" s="1989"/>
      <c r="J33" s="1989"/>
      <c r="K33" s="1989"/>
      <c r="L33" s="1988"/>
      <c r="M33" s="1988"/>
    </row>
    <row r="34" spans="2:13" s="1977" customFormat="1" ht="20.100000000000001" customHeight="1">
      <c r="B34" s="1987"/>
      <c r="C34" s="1976"/>
      <c r="D34" s="1988"/>
      <c r="E34" s="1988"/>
      <c r="F34" s="1976"/>
      <c r="G34" s="1976"/>
      <c r="H34" s="1989"/>
      <c r="I34" s="1989"/>
      <c r="J34" s="1989"/>
      <c r="K34" s="1989"/>
      <c r="L34" s="1988"/>
      <c r="M34" s="1988"/>
    </row>
    <row r="35" spans="2:13" s="1977" customFormat="1" ht="20.100000000000001" customHeight="1">
      <c r="B35" s="1987"/>
      <c r="C35" s="1976"/>
      <c r="D35" s="1988"/>
      <c r="E35" s="1988"/>
      <c r="F35" s="1976"/>
      <c r="G35" s="1976"/>
      <c r="H35" s="1989"/>
      <c r="I35" s="1989"/>
      <c r="J35" s="1989"/>
      <c r="K35" s="1989"/>
      <c r="L35" s="1988"/>
      <c r="M35" s="1988"/>
    </row>
    <row r="36" spans="2:13" s="1977" customFormat="1" ht="20.100000000000001" customHeight="1">
      <c r="B36" s="1987"/>
      <c r="C36" s="1976"/>
      <c r="D36" s="1988"/>
      <c r="E36" s="1988"/>
      <c r="F36" s="1976"/>
      <c r="G36" s="1976"/>
      <c r="H36" s="1989"/>
      <c r="I36" s="1989"/>
      <c r="J36" s="1989"/>
      <c r="K36" s="1989"/>
      <c r="L36" s="1988"/>
      <c r="M36" s="1988"/>
    </row>
    <row r="37" spans="2:13" s="1977" customFormat="1" ht="20.100000000000001" customHeight="1">
      <c r="B37" s="1987"/>
      <c r="C37" s="1976"/>
      <c r="D37" s="1988"/>
      <c r="E37" s="1988"/>
      <c r="F37" s="1976"/>
      <c r="G37" s="1976"/>
      <c r="H37" s="1989"/>
      <c r="I37" s="1989"/>
      <c r="J37" s="1989"/>
      <c r="K37" s="1989"/>
      <c r="L37" s="1988"/>
      <c r="M37" s="1988"/>
    </row>
    <row r="38" spans="2:13" s="1977" customFormat="1" ht="20.100000000000001" customHeight="1">
      <c r="B38" s="1987"/>
      <c r="C38" s="1976"/>
      <c r="D38" s="1988"/>
      <c r="E38" s="1988"/>
      <c r="F38" s="1976"/>
      <c r="G38" s="1976"/>
      <c r="H38" s="1989"/>
      <c r="I38" s="1989"/>
      <c r="J38" s="1989"/>
      <c r="K38" s="1989"/>
      <c r="L38" s="1988"/>
      <c r="M38" s="1988"/>
    </row>
    <row r="39" spans="2:13" s="1977" customFormat="1" ht="20.100000000000001" customHeight="1">
      <c r="B39" s="1987"/>
      <c r="C39" s="1976"/>
      <c r="D39" s="1988"/>
      <c r="E39" s="1988"/>
      <c r="F39" s="1976"/>
      <c r="G39" s="1976"/>
      <c r="H39" s="1989"/>
      <c r="I39" s="1989"/>
      <c r="J39" s="1989"/>
      <c r="K39" s="1989"/>
      <c r="L39" s="1988"/>
      <c r="M39" s="1988"/>
    </row>
    <row r="40" spans="2:13" s="1977" customFormat="1" ht="20.100000000000001" customHeight="1">
      <c r="B40" s="1987"/>
      <c r="C40" s="1976"/>
      <c r="D40" s="1988"/>
      <c r="E40" s="1988"/>
      <c r="F40" s="1976"/>
      <c r="G40" s="1976"/>
      <c r="H40" s="1989"/>
      <c r="I40" s="1989"/>
      <c r="J40" s="1989"/>
      <c r="K40" s="1989"/>
      <c r="L40" s="1988"/>
      <c r="M40" s="1988"/>
    </row>
    <row r="41" spans="2:13" s="1977" customFormat="1" ht="20.100000000000001" customHeight="1">
      <c r="B41" s="1987"/>
      <c r="C41" s="1976"/>
      <c r="D41" s="1988"/>
      <c r="E41" s="1988"/>
      <c r="F41" s="1976"/>
      <c r="G41" s="1976"/>
      <c r="H41" s="1989"/>
      <c r="I41" s="1989"/>
      <c r="J41" s="1989"/>
      <c r="K41" s="1989"/>
      <c r="L41" s="1988"/>
      <c r="M41" s="1988"/>
    </row>
    <row r="42" spans="2:13" s="1977" customFormat="1" ht="20.100000000000001" customHeight="1">
      <c r="B42" s="1987"/>
      <c r="C42" s="1976"/>
      <c r="D42" s="1988"/>
      <c r="E42" s="1988"/>
      <c r="F42" s="1976"/>
      <c r="G42" s="1976"/>
      <c r="H42" s="1989"/>
      <c r="I42" s="1989"/>
      <c r="J42" s="1989"/>
      <c r="K42" s="1989"/>
      <c r="L42" s="1988"/>
      <c r="M42" s="1988"/>
    </row>
    <row r="43" spans="2:13" s="1977" customFormat="1" ht="20.100000000000001" customHeight="1">
      <c r="B43" s="1987"/>
      <c r="C43" s="1976"/>
      <c r="D43" s="1988"/>
      <c r="E43" s="1988"/>
      <c r="F43" s="1976"/>
      <c r="G43" s="1976"/>
      <c r="H43" s="1989"/>
      <c r="I43" s="1989"/>
      <c r="J43" s="1989"/>
      <c r="K43" s="1989"/>
      <c r="L43" s="1988"/>
      <c r="M43" s="1988"/>
    </row>
    <row r="44" spans="2:13" s="1977" customFormat="1" ht="20.100000000000001" customHeight="1">
      <c r="B44" s="1987"/>
      <c r="C44" s="1976"/>
      <c r="D44" s="1988"/>
      <c r="E44" s="1988"/>
      <c r="F44" s="1976"/>
      <c r="G44" s="1976"/>
      <c r="H44" s="1989"/>
      <c r="I44" s="1989"/>
      <c r="J44" s="1989"/>
      <c r="K44" s="1989"/>
      <c r="L44" s="1988"/>
      <c r="M44" s="1988"/>
    </row>
    <row r="45" spans="2:13" s="1977" customFormat="1" ht="20.100000000000001" customHeight="1">
      <c r="B45" s="1987"/>
      <c r="C45" s="1976"/>
      <c r="D45" s="1988"/>
      <c r="E45" s="1988"/>
      <c r="F45" s="1976"/>
      <c r="G45" s="1976"/>
      <c r="H45" s="1989"/>
      <c r="I45" s="1989"/>
      <c r="J45" s="1989"/>
      <c r="K45" s="1989"/>
      <c r="L45" s="1988"/>
      <c r="M45" s="1988"/>
    </row>
    <row r="46" spans="2:13" s="1977" customFormat="1" ht="20.100000000000001" customHeight="1">
      <c r="B46" s="1987"/>
      <c r="C46" s="1976"/>
      <c r="D46" s="1988"/>
      <c r="E46" s="1988"/>
      <c r="F46" s="1976"/>
      <c r="G46" s="1976"/>
      <c r="H46" s="1989"/>
      <c r="I46" s="1989"/>
      <c r="J46" s="1989"/>
      <c r="K46" s="1989"/>
      <c r="L46" s="1988"/>
      <c r="M46" s="1988"/>
    </row>
    <row r="47" spans="2:13" s="1977" customFormat="1" ht="20.100000000000001" customHeight="1">
      <c r="B47" s="1987"/>
      <c r="C47" s="1976"/>
      <c r="D47" s="1988"/>
      <c r="E47" s="1988"/>
      <c r="F47" s="1976"/>
      <c r="G47" s="1976"/>
      <c r="H47" s="1989"/>
      <c r="I47" s="1989"/>
      <c r="J47" s="1989"/>
      <c r="K47" s="1989"/>
      <c r="L47" s="1988"/>
      <c r="M47" s="1988"/>
    </row>
    <row r="48" spans="2:13" s="1977" customFormat="1" ht="20.100000000000001" customHeight="1">
      <c r="B48" s="1987"/>
      <c r="C48" s="1976"/>
      <c r="D48" s="1988"/>
      <c r="E48" s="1988"/>
      <c r="F48" s="1976"/>
      <c r="G48" s="1976"/>
      <c r="H48" s="1989"/>
      <c r="I48" s="1989"/>
      <c r="J48" s="1989"/>
      <c r="K48" s="1989"/>
      <c r="L48" s="1988"/>
      <c r="M48" s="1988"/>
    </row>
    <row r="49" spans="2:13" s="1977" customFormat="1" ht="20.100000000000001" customHeight="1">
      <c r="B49" s="1987"/>
      <c r="C49" s="1976"/>
      <c r="D49" s="1988"/>
      <c r="E49" s="1988"/>
      <c r="F49" s="1976"/>
      <c r="G49" s="1976"/>
      <c r="H49" s="1989"/>
      <c r="I49" s="1989"/>
      <c r="J49" s="1989"/>
      <c r="K49" s="1989"/>
      <c r="L49" s="1988"/>
      <c r="M49" s="1988"/>
    </row>
    <row r="50" spans="2:13" s="1977" customFormat="1" ht="20.100000000000001" customHeight="1">
      <c r="B50" s="1987"/>
      <c r="C50" s="1976"/>
      <c r="D50" s="1988"/>
      <c r="E50" s="1988"/>
      <c r="F50" s="1976"/>
      <c r="G50" s="1976"/>
      <c r="H50" s="1989"/>
      <c r="I50" s="1989"/>
      <c r="J50" s="1989"/>
      <c r="K50" s="1989"/>
      <c r="L50" s="1988"/>
      <c r="M50" s="1988"/>
    </row>
    <row r="51" spans="2:13" s="1977" customFormat="1" ht="20.100000000000001" customHeight="1">
      <c r="B51" s="1987"/>
      <c r="C51" s="1976"/>
      <c r="D51" s="1988"/>
      <c r="E51" s="1988"/>
      <c r="F51" s="1976"/>
      <c r="G51" s="1976"/>
      <c r="H51" s="1989"/>
      <c r="I51" s="1989"/>
      <c r="J51" s="1989"/>
      <c r="K51" s="1989"/>
      <c r="L51" s="1988"/>
      <c r="M51" s="1988"/>
    </row>
    <row r="52" spans="2:13" s="1977" customFormat="1" ht="20.100000000000001" customHeight="1">
      <c r="B52" s="1987"/>
      <c r="C52" s="1976"/>
      <c r="D52" s="1988"/>
      <c r="E52" s="1988"/>
      <c r="F52" s="1976"/>
      <c r="G52" s="1976"/>
      <c r="H52" s="1989"/>
      <c r="I52" s="1989"/>
      <c r="J52" s="1989"/>
      <c r="K52" s="1989"/>
      <c r="L52" s="1988"/>
      <c r="M52" s="1988"/>
    </row>
    <row r="53" spans="2:13" s="1977" customFormat="1" ht="20.100000000000001" customHeight="1">
      <c r="B53" s="1987"/>
      <c r="C53" s="1976"/>
      <c r="D53" s="1988"/>
      <c r="E53" s="1988"/>
      <c r="F53" s="1976"/>
      <c r="G53" s="1976"/>
      <c r="H53" s="1989"/>
      <c r="I53" s="1989"/>
      <c r="J53" s="1989"/>
      <c r="K53" s="1989"/>
      <c r="L53" s="1988"/>
      <c r="M53" s="1988"/>
    </row>
    <row r="54" spans="2:13" s="1977" customFormat="1" ht="20.100000000000001" customHeight="1">
      <c r="B54" s="1987"/>
      <c r="C54" s="1976"/>
      <c r="D54" s="1988"/>
      <c r="E54" s="1988"/>
      <c r="F54" s="1976"/>
      <c r="G54" s="1976"/>
      <c r="H54" s="1989"/>
      <c r="I54" s="1989"/>
      <c r="J54" s="1989"/>
      <c r="K54" s="1989"/>
      <c r="L54" s="1988"/>
      <c r="M54" s="1988"/>
    </row>
    <row r="55" spans="2:13" s="1977" customFormat="1" ht="20.100000000000001" customHeight="1">
      <c r="B55" s="1987"/>
      <c r="C55" s="1976"/>
      <c r="D55" s="1988"/>
      <c r="E55" s="1988"/>
      <c r="F55" s="1976"/>
      <c r="G55" s="1976"/>
      <c r="H55" s="1989"/>
      <c r="I55" s="1989"/>
      <c r="J55" s="1989"/>
      <c r="K55" s="1989"/>
      <c r="L55" s="1988"/>
      <c r="M55" s="1988"/>
    </row>
    <row r="56" spans="2:13" s="1977" customFormat="1" ht="20.100000000000001" customHeight="1">
      <c r="B56" s="1987"/>
      <c r="C56" s="1976"/>
      <c r="D56" s="1988"/>
      <c r="E56" s="1988"/>
      <c r="F56" s="1976"/>
      <c r="G56" s="1976"/>
      <c r="H56" s="1989"/>
      <c r="I56" s="1989"/>
      <c r="J56" s="1989"/>
      <c r="K56" s="1989"/>
      <c r="L56" s="1988"/>
      <c r="M56" s="1988"/>
    </row>
    <row r="57" spans="2:13" s="1977" customFormat="1" ht="20.100000000000001" customHeight="1">
      <c r="B57" s="1987"/>
      <c r="C57" s="1976"/>
      <c r="D57" s="1988"/>
      <c r="E57" s="1988"/>
      <c r="F57" s="1976"/>
      <c r="G57" s="1976"/>
      <c r="H57" s="1989"/>
      <c r="I57" s="1989"/>
      <c r="J57" s="1989"/>
      <c r="K57" s="1989"/>
      <c r="L57" s="1988"/>
      <c r="M57" s="1988"/>
    </row>
    <row r="58" spans="2:13" s="1977" customFormat="1" ht="20.100000000000001" customHeight="1">
      <c r="B58" s="1987"/>
      <c r="C58" s="1976"/>
      <c r="D58" s="1988"/>
      <c r="E58" s="1988"/>
      <c r="F58" s="1976"/>
      <c r="G58" s="1976"/>
      <c r="H58" s="1989"/>
      <c r="I58" s="1989"/>
      <c r="J58" s="1989"/>
      <c r="K58" s="1989"/>
      <c r="L58" s="1988"/>
      <c r="M58" s="1988"/>
    </row>
    <row r="59" spans="2:13" s="1977" customFormat="1" ht="20.100000000000001" customHeight="1">
      <c r="B59" s="1987"/>
      <c r="C59" s="1976"/>
      <c r="D59" s="1988"/>
      <c r="E59" s="1988"/>
      <c r="F59" s="1976"/>
      <c r="G59" s="1976"/>
      <c r="H59" s="1989"/>
      <c r="I59" s="1989"/>
      <c r="J59" s="1989"/>
      <c r="K59" s="1989"/>
      <c r="L59" s="1988"/>
      <c r="M59" s="1988"/>
    </row>
    <row r="60" spans="2:13" ht="19.5">
      <c r="B60" s="1990"/>
    </row>
  </sheetData>
  <mergeCells count="37">
    <mergeCell ref="B30:G30"/>
    <mergeCell ref="H24:J24"/>
    <mergeCell ref="K24:K25"/>
    <mergeCell ref="B26:B29"/>
    <mergeCell ref="C26:C29"/>
    <mergeCell ref="D26:D29"/>
    <mergeCell ref="E26:E29"/>
    <mergeCell ref="F26:F27"/>
    <mergeCell ref="F28:F29"/>
    <mergeCell ref="F18:G18"/>
    <mergeCell ref="F19:G19"/>
    <mergeCell ref="B20:G20"/>
    <mergeCell ref="B23:K23"/>
    <mergeCell ref="B24:B25"/>
    <mergeCell ref="C24:C25"/>
    <mergeCell ref="D24:D25"/>
    <mergeCell ref="E24:E25"/>
    <mergeCell ref="F24:F25"/>
    <mergeCell ref="G24:G25"/>
    <mergeCell ref="B12:B19"/>
    <mergeCell ref="C12:C19"/>
    <mergeCell ref="D12:D19"/>
    <mergeCell ref="E12:E19"/>
    <mergeCell ref="F12:G12"/>
    <mergeCell ref="F13:G13"/>
    <mergeCell ref="F14:G14"/>
    <mergeCell ref="F15:G15"/>
    <mergeCell ref="F16:G16"/>
    <mergeCell ref="F17:G17"/>
    <mergeCell ref="B7:M7"/>
    <mergeCell ref="B8:B11"/>
    <mergeCell ref="C8:C11"/>
    <mergeCell ref="D8:D11"/>
    <mergeCell ref="E8:E11"/>
    <mergeCell ref="F8:G11"/>
    <mergeCell ref="H8:K10"/>
    <mergeCell ref="L8:M10"/>
  </mergeCells>
  <conditionalFormatting sqref="A31:A59 C32:I59 H25:J25 K24 H24 B26:E28 A21:A29 C22:I22 B24:F24 C29:E29 A5:A19 J12 L23:M23 K22:M22 C21:M21 B5:M6 H11:M11 K32:M59 B9:E11 B8:F8 C31:M31 C12:F19 F26:G29 J26:J29">
    <cfRule type="expression" dxfId="72" priority="41">
      <formula>CELL("protect",A5)=0</formula>
    </cfRule>
  </conditionalFormatting>
  <conditionalFormatting sqref="H21:M21">
    <cfRule type="containsErrors" dxfId="71" priority="40">
      <formula>ISERROR(H21)</formula>
    </cfRule>
  </conditionalFormatting>
  <conditionalFormatting sqref="H21:M21">
    <cfRule type="containsText" dxfId="70" priority="36" operator="containsText" text="OK">
      <formula>NOT(ISERROR(SEARCH("OK",H21)))</formula>
    </cfRule>
    <cfRule type="containsText" dxfId="69" priority="37" operator="containsText" text="OK">
      <formula>NOT(ISERROR(SEARCH("OK",H21)))</formula>
    </cfRule>
    <cfRule type="containsText" priority="38" operator="containsText" text="OK">
      <formula>NOT(ISERROR(SEARCH("OK",H21)))</formula>
    </cfRule>
    <cfRule type="containsText" dxfId="68" priority="39" operator="containsText" text="Error">
      <formula>NOT(ISERROR(SEARCH("Error",H21)))</formula>
    </cfRule>
  </conditionalFormatting>
  <conditionalFormatting sqref="H12:I19">
    <cfRule type="expression" dxfId="67" priority="16">
      <formula>CELL("protect",H12)=0</formula>
    </cfRule>
  </conditionalFormatting>
  <conditionalFormatting sqref="K12:K19">
    <cfRule type="expression" dxfId="66" priority="5">
      <formula>CELL("protect",K12)=0</formula>
    </cfRule>
  </conditionalFormatting>
  <conditionalFormatting sqref="L12:L19">
    <cfRule type="expression" dxfId="65" priority="4">
      <formula>CELL("protect",L12)=0</formula>
    </cfRule>
  </conditionalFormatting>
  <conditionalFormatting sqref="M12:M19">
    <cfRule type="expression" dxfId="64" priority="3">
      <formula>CELL("protect",M12)=0</formula>
    </cfRule>
  </conditionalFormatting>
  <conditionalFormatting sqref="H26:I29">
    <cfRule type="expression" dxfId="63" priority="2">
      <formula>CELL("protect",H26)=0</formula>
    </cfRule>
  </conditionalFormatting>
  <conditionalFormatting sqref="K26:K29">
    <cfRule type="expression" dxfId="62" priority="1">
      <formula>CELL("protect",K26)=0</formula>
    </cfRule>
  </conditionalFormatting>
  <pageMargins left="0.70866141732283472" right="0.70866141732283472" top="0.74803149606299213" bottom="0.74803149606299213" header="0.31496062992125984" footer="0.31496062992125984"/>
  <pageSetup paperSize="8" scale="81"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Y88"/>
  <sheetViews>
    <sheetView zoomScale="90" zoomScaleNormal="90" workbookViewId="0"/>
  </sheetViews>
  <sheetFormatPr defaultColWidth="9.140625" defaultRowHeight="18"/>
  <cols>
    <col min="1" max="1" width="3" style="1969" customWidth="1"/>
    <col min="2" max="2" width="10.7109375" style="1969" customWidth="1"/>
    <col min="3" max="4" width="17.28515625" style="1969" customWidth="1"/>
    <col min="5" max="5" width="15" style="1969" customWidth="1"/>
    <col min="6" max="6" width="11.85546875" style="1969" customWidth="1"/>
    <col min="7" max="7" width="27.140625" style="1969" customWidth="1"/>
    <col min="8" max="13" width="11.140625" style="1969" customWidth="1"/>
    <col min="14" max="16" width="9.140625" style="1969"/>
    <col min="17" max="17" width="8.42578125" style="1969" customWidth="1"/>
    <col min="18" max="18" width="12.85546875" style="1969" customWidth="1"/>
    <col min="19" max="19" width="12" style="1969" customWidth="1"/>
    <col min="20" max="20" width="13.5703125" style="1969" customWidth="1"/>
    <col min="21" max="21" width="12" style="1969" customWidth="1"/>
    <col min="22" max="22" width="12.85546875" style="1969" customWidth="1"/>
    <col min="23" max="23" width="13.85546875" style="1969" customWidth="1"/>
    <col min="24" max="24" width="9.140625" style="1969"/>
    <col min="25" max="25" width="16" style="1969" customWidth="1"/>
    <col min="26" max="16384" width="9.140625" style="1969"/>
  </cols>
  <sheetData>
    <row r="1" spans="1:13" s="49" customFormat="1" ht="24.75">
      <c r="A1" s="127" t="str">
        <f>'Universal data'!A1</f>
        <v>Regulatory Reporting Pack</v>
      </c>
      <c r="B1" s="128"/>
      <c r="C1" s="128"/>
      <c r="D1" s="128"/>
      <c r="E1" s="128"/>
      <c r="F1" s="128"/>
      <c r="G1" s="128"/>
      <c r="H1" s="128"/>
      <c r="I1" s="128"/>
      <c r="J1" s="128"/>
      <c r="K1" s="128"/>
      <c r="L1" s="128"/>
      <c r="M1" s="128"/>
    </row>
    <row r="2" spans="1:13" s="49" customFormat="1" ht="24.75">
      <c r="A2" s="2186" t="str">
        <f>+'Universal data'!$A$2</f>
        <v>Master</v>
      </c>
      <c r="B2" s="128"/>
      <c r="C2" s="128"/>
      <c r="D2" s="128"/>
      <c r="E2" s="128"/>
      <c r="F2" s="128"/>
      <c r="G2" s="128"/>
      <c r="H2" s="128"/>
      <c r="I2" s="128"/>
      <c r="J2" s="128"/>
      <c r="K2" s="128"/>
      <c r="L2" s="128"/>
      <c r="M2" s="128"/>
    </row>
    <row r="3" spans="1:13" s="49" customFormat="1" ht="24.75">
      <c r="A3" s="2304" t="str">
        <f>+'Universal data'!A3</f>
        <v>2015/16</v>
      </c>
      <c r="B3" s="128"/>
      <c r="C3" s="128"/>
      <c r="D3" s="128"/>
      <c r="E3" s="128"/>
      <c r="F3" s="128"/>
      <c r="G3" s="128"/>
      <c r="H3" s="128"/>
      <c r="I3" s="128"/>
      <c r="J3" s="128"/>
      <c r="K3" s="128"/>
      <c r="L3" s="128"/>
      <c r="M3" s="128"/>
    </row>
    <row r="4" spans="1:13" s="1994" customFormat="1" ht="9" customHeight="1">
      <c r="A4" s="1991"/>
      <c r="B4" s="1992"/>
      <c r="C4" s="1993"/>
      <c r="D4" s="1993"/>
      <c r="E4" s="1993"/>
      <c r="F4" s="1993"/>
      <c r="G4" s="1993"/>
      <c r="H4" s="1993"/>
      <c r="I4" s="1993"/>
      <c r="J4" s="1993"/>
      <c r="K4" s="1993"/>
      <c r="L4" s="1993"/>
      <c r="M4" s="1993"/>
    </row>
    <row r="5" spans="1:13" s="1994" customFormat="1" ht="19.5">
      <c r="A5" s="1364" t="s">
        <v>1761</v>
      </c>
      <c r="B5" s="1995"/>
      <c r="C5" s="1993"/>
      <c r="D5" s="1993"/>
      <c r="E5" s="1996"/>
      <c r="F5" s="1993"/>
      <c r="G5" s="1993"/>
      <c r="H5" s="1993"/>
      <c r="I5" s="1993"/>
      <c r="J5" s="1993"/>
      <c r="K5" s="1993"/>
      <c r="L5" s="1993"/>
      <c r="M5" s="1993"/>
    </row>
    <row r="6" spans="1:13" s="1994" customFormat="1" ht="19.5">
      <c r="A6" s="1364"/>
      <c r="B6" s="1995"/>
      <c r="C6" s="1993"/>
      <c r="D6" s="1993"/>
      <c r="E6" s="1996"/>
      <c r="F6" s="1993"/>
      <c r="G6" s="1993"/>
      <c r="H6" s="1993"/>
      <c r="I6" s="1993"/>
      <c r="J6" s="1993"/>
      <c r="K6" s="1993"/>
      <c r="L6" s="1993"/>
      <c r="M6" s="1993"/>
    </row>
    <row r="7" spans="1:13">
      <c r="A7" s="1968"/>
      <c r="B7" s="4255" t="s">
        <v>1762</v>
      </c>
      <c r="C7" s="4256"/>
      <c r="D7" s="4256"/>
      <c r="E7" s="4256"/>
      <c r="F7" s="4256"/>
      <c r="G7" s="4256"/>
      <c r="H7" s="4256"/>
      <c r="I7" s="4256"/>
      <c r="J7" s="4256"/>
      <c r="K7" s="4256"/>
      <c r="L7" s="4256"/>
      <c r="M7" s="4257"/>
    </row>
    <row r="8" spans="1:13" ht="24.95" customHeight="1">
      <c r="A8" s="1968"/>
      <c r="B8" s="4258" t="s">
        <v>106</v>
      </c>
      <c r="C8" s="4258" t="s">
        <v>107</v>
      </c>
      <c r="D8" s="4258" t="s">
        <v>108</v>
      </c>
      <c r="E8" s="4258" t="s">
        <v>390</v>
      </c>
      <c r="F8" s="4261" t="s">
        <v>109</v>
      </c>
      <c r="G8" s="4262"/>
      <c r="H8" s="4267" t="s">
        <v>110</v>
      </c>
      <c r="I8" s="4268"/>
      <c r="J8" s="4268"/>
      <c r="K8" s="4269"/>
      <c r="L8" s="4267" t="s">
        <v>111</v>
      </c>
      <c r="M8" s="4269"/>
    </row>
    <row r="9" spans="1:13" ht="24.95" customHeight="1">
      <c r="A9" s="1968"/>
      <c r="B9" s="4259"/>
      <c r="C9" s="4259"/>
      <c r="D9" s="4259"/>
      <c r="E9" s="4259"/>
      <c r="F9" s="4263"/>
      <c r="G9" s="4264"/>
      <c r="H9" s="4270"/>
      <c r="I9" s="4271"/>
      <c r="J9" s="4271"/>
      <c r="K9" s="4272"/>
      <c r="L9" s="4270"/>
      <c r="M9" s="4272"/>
    </row>
    <row r="10" spans="1:13" s="1971" customFormat="1" ht="31.5" customHeight="1">
      <c r="A10" s="1970"/>
      <c r="B10" s="4259"/>
      <c r="C10" s="4259"/>
      <c r="D10" s="4259"/>
      <c r="E10" s="4259"/>
      <c r="F10" s="4263"/>
      <c r="G10" s="4264"/>
      <c r="H10" s="4273"/>
      <c r="I10" s="4274"/>
      <c r="J10" s="4274"/>
      <c r="K10" s="4275"/>
      <c r="L10" s="4273"/>
      <c r="M10" s="4275"/>
    </row>
    <row r="11" spans="1:13" s="1971" customFormat="1" ht="103.5" customHeight="1">
      <c r="A11" s="1970"/>
      <c r="B11" s="4260"/>
      <c r="C11" s="4260"/>
      <c r="D11" s="4260"/>
      <c r="E11" s="4260"/>
      <c r="F11" s="4265"/>
      <c r="G11" s="4266"/>
      <c r="H11" s="1950" t="s">
        <v>115</v>
      </c>
      <c r="I11" s="1950" t="s">
        <v>116</v>
      </c>
      <c r="J11" s="1950" t="s">
        <v>117</v>
      </c>
      <c r="K11" s="1950" t="s">
        <v>1754</v>
      </c>
      <c r="L11" s="1950" t="s">
        <v>392</v>
      </c>
      <c r="M11" s="1950" t="s">
        <v>1754</v>
      </c>
    </row>
    <row r="12" spans="1:13" ht="20.100000000000001" customHeight="1">
      <c r="A12" s="1968"/>
      <c r="B12" s="4278" t="s">
        <v>1833</v>
      </c>
      <c r="C12" s="4281" t="s">
        <v>396</v>
      </c>
      <c r="D12" s="4287" t="s">
        <v>129</v>
      </c>
      <c r="E12" s="4281" t="s">
        <v>1763</v>
      </c>
      <c r="F12" s="4276" t="s">
        <v>120</v>
      </c>
      <c r="G12" s="4277"/>
      <c r="H12" s="3340"/>
      <c r="I12" s="3340"/>
      <c r="J12" s="1997">
        <f>H12-I12</f>
        <v>0</v>
      </c>
      <c r="K12" s="3340"/>
      <c r="L12" s="3342"/>
      <c r="M12" s="3342"/>
    </row>
    <row r="13" spans="1:13" ht="20.100000000000001" customHeight="1">
      <c r="A13" s="1968"/>
      <c r="B13" s="4279"/>
      <c r="C13" s="4282"/>
      <c r="D13" s="4288"/>
      <c r="E13" s="4282"/>
      <c r="F13" s="4276" t="s">
        <v>121</v>
      </c>
      <c r="G13" s="4277"/>
      <c r="H13" s="3340"/>
      <c r="I13" s="3340"/>
      <c r="J13" s="1997">
        <f t="shared" ref="J13:J19" si="0">H13-I13</f>
        <v>0</v>
      </c>
      <c r="K13" s="3340"/>
      <c r="L13" s="3342"/>
      <c r="M13" s="3342"/>
    </row>
    <row r="14" spans="1:13" ht="20.100000000000001" customHeight="1">
      <c r="A14" s="1968"/>
      <c r="B14" s="4279"/>
      <c r="C14" s="4282"/>
      <c r="D14" s="4288"/>
      <c r="E14" s="4282"/>
      <c r="F14" s="4276" t="s">
        <v>122</v>
      </c>
      <c r="G14" s="4277"/>
      <c r="H14" s="3340"/>
      <c r="I14" s="3340"/>
      <c r="J14" s="1997">
        <f t="shared" si="0"/>
        <v>0</v>
      </c>
      <c r="K14" s="3340"/>
      <c r="L14" s="3342"/>
      <c r="M14" s="3342"/>
    </row>
    <row r="15" spans="1:13" ht="20.100000000000001" customHeight="1">
      <c r="A15" s="1968"/>
      <c r="B15" s="4279"/>
      <c r="C15" s="4282"/>
      <c r="D15" s="4288"/>
      <c r="E15" s="4282"/>
      <c r="F15" s="4276" t="s">
        <v>123</v>
      </c>
      <c r="G15" s="4277"/>
      <c r="H15" s="3340"/>
      <c r="I15" s="3340"/>
      <c r="J15" s="1997">
        <f t="shared" si="0"/>
        <v>0</v>
      </c>
      <c r="K15" s="3340"/>
      <c r="L15" s="3342"/>
      <c r="M15" s="3342"/>
    </row>
    <row r="16" spans="1:13" ht="20.100000000000001" customHeight="1">
      <c r="A16" s="1968"/>
      <c r="B16" s="4279"/>
      <c r="C16" s="4282"/>
      <c r="D16" s="4288"/>
      <c r="E16" s="4282"/>
      <c r="F16" s="4276" t="s">
        <v>124</v>
      </c>
      <c r="G16" s="4277"/>
      <c r="H16" s="3340"/>
      <c r="I16" s="3340"/>
      <c r="J16" s="1997">
        <f t="shared" si="0"/>
        <v>0</v>
      </c>
      <c r="K16" s="3340"/>
      <c r="L16" s="3342"/>
      <c r="M16" s="3342"/>
    </row>
    <row r="17" spans="1:23" ht="20.100000000000001" customHeight="1">
      <c r="A17" s="1968"/>
      <c r="B17" s="4279"/>
      <c r="C17" s="4282"/>
      <c r="D17" s="4288"/>
      <c r="E17" s="4282"/>
      <c r="F17" s="4276" t="s">
        <v>125</v>
      </c>
      <c r="G17" s="4277"/>
      <c r="H17" s="3340"/>
      <c r="I17" s="3340"/>
      <c r="J17" s="1997">
        <f t="shared" si="0"/>
        <v>0</v>
      </c>
      <c r="K17" s="3340"/>
      <c r="L17" s="3342"/>
      <c r="M17" s="3342"/>
    </row>
    <row r="18" spans="1:23" ht="20.100000000000001" customHeight="1">
      <c r="A18" s="1968"/>
      <c r="B18" s="4279"/>
      <c r="C18" s="4282"/>
      <c r="D18" s="4288"/>
      <c r="E18" s="4282"/>
      <c r="F18" s="4276" t="s">
        <v>126</v>
      </c>
      <c r="G18" s="4277"/>
      <c r="H18" s="3340"/>
      <c r="I18" s="3340"/>
      <c r="J18" s="1997">
        <f t="shared" si="0"/>
        <v>0</v>
      </c>
      <c r="K18" s="3340"/>
      <c r="L18" s="3342"/>
      <c r="M18" s="3342"/>
    </row>
    <row r="19" spans="1:23" ht="20.100000000000001" customHeight="1">
      <c r="A19" s="1968"/>
      <c r="B19" s="4280"/>
      <c r="C19" s="4283"/>
      <c r="D19" s="4289"/>
      <c r="E19" s="4283"/>
      <c r="F19" s="4276" t="s">
        <v>127</v>
      </c>
      <c r="G19" s="4277"/>
      <c r="H19" s="3340"/>
      <c r="I19" s="3340"/>
      <c r="J19" s="1997">
        <f t="shared" si="0"/>
        <v>0</v>
      </c>
      <c r="K19" s="3340"/>
      <c r="L19" s="3342"/>
      <c r="M19" s="3342"/>
    </row>
    <row r="20" spans="1:23" ht="20.100000000000001" customHeight="1">
      <c r="A20" s="1968"/>
      <c r="B20" s="4278" t="s">
        <v>1762</v>
      </c>
      <c r="C20" s="4281" t="s">
        <v>396</v>
      </c>
      <c r="D20" s="4281" t="s">
        <v>1764</v>
      </c>
      <c r="E20" s="4284" t="s">
        <v>97</v>
      </c>
      <c r="F20" s="4276" t="s">
        <v>120</v>
      </c>
      <c r="G20" s="4277"/>
      <c r="H20" s="1998">
        <f t="shared" ref="H20:M20" si="1">+H30+H46+H54+H62+H38</f>
        <v>0</v>
      </c>
      <c r="I20" s="1998">
        <f t="shared" si="1"/>
        <v>0</v>
      </c>
      <c r="J20" s="1998">
        <f t="shared" si="1"/>
        <v>0</v>
      </c>
      <c r="K20" s="1998">
        <f t="shared" si="1"/>
        <v>0</v>
      </c>
      <c r="L20" s="1998">
        <f t="shared" si="1"/>
        <v>0</v>
      </c>
      <c r="M20" s="1998">
        <f t="shared" si="1"/>
        <v>0</v>
      </c>
    </row>
    <row r="21" spans="1:23" ht="20.100000000000001" customHeight="1">
      <c r="A21" s="1968"/>
      <c r="B21" s="4279"/>
      <c r="C21" s="4282"/>
      <c r="D21" s="4282"/>
      <c r="E21" s="4285"/>
      <c r="F21" s="4276" t="s">
        <v>121</v>
      </c>
      <c r="G21" s="4277"/>
      <c r="H21" s="1998">
        <f t="shared" ref="H21:M21" si="2">+H31+H47+H55+H63+H39</f>
        <v>0</v>
      </c>
      <c r="I21" s="1998">
        <f t="shared" si="2"/>
        <v>0</v>
      </c>
      <c r="J21" s="1998">
        <f t="shared" si="2"/>
        <v>0</v>
      </c>
      <c r="K21" s="1998">
        <f t="shared" si="2"/>
        <v>0</v>
      </c>
      <c r="L21" s="1998">
        <f t="shared" si="2"/>
        <v>0</v>
      </c>
      <c r="M21" s="1998">
        <f t="shared" si="2"/>
        <v>0</v>
      </c>
    </row>
    <row r="22" spans="1:23" ht="20.100000000000001" customHeight="1">
      <c r="A22" s="1968"/>
      <c r="B22" s="4279"/>
      <c r="C22" s="4282"/>
      <c r="D22" s="4282"/>
      <c r="E22" s="4285"/>
      <c r="F22" s="4276" t="s">
        <v>122</v>
      </c>
      <c r="G22" s="4277"/>
      <c r="H22" s="1998">
        <f t="shared" ref="H22:M22" si="3">+H32+H48+H56+H64+H40</f>
        <v>0</v>
      </c>
      <c r="I22" s="1998">
        <f t="shared" si="3"/>
        <v>0</v>
      </c>
      <c r="J22" s="1998">
        <f t="shared" si="3"/>
        <v>0</v>
      </c>
      <c r="K22" s="1998">
        <f t="shared" si="3"/>
        <v>0</v>
      </c>
      <c r="L22" s="1998">
        <f t="shared" si="3"/>
        <v>0</v>
      </c>
      <c r="M22" s="1998">
        <f t="shared" si="3"/>
        <v>0</v>
      </c>
    </row>
    <row r="23" spans="1:23" ht="20.100000000000001" customHeight="1">
      <c r="A23" s="1968"/>
      <c r="B23" s="4279"/>
      <c r="C23" s="4282"/>
      <c r="D23" s="4282"/>
      <c r="E23" s="4285"/>
      <c r="F23" s="4276" t="s">
        <v>123</v>
      </c>
      <c r="G23" s="4277"/>
      <c r="H23" s="1998">
        <f t="shared" ref="H23:M23" si="4">+H33+H49+H57+H65+H41</f>
        <v>0</v>
      </c>
      <c r="I23" s="1998">
        <f t="shared" si="4"/>
        <v>0</v>
      </c>
      <c r="J23" s="1998">
        <f t="shared" si="4"/>
        <v>0</v>
      </c>
      <c r="K23" s="1998">
        <f t="shared" si="4"/>
        <v>0</v>
      </c>
      <c r="L23" s="1998">
        <f t="shared" si="4"/>
        <v>0</v>
      </c>
      <c r="M23" s="1998">
        <f t="shared" si="4"/>
        <v>0</v>
      </c>
    </row>
    <row r="24" spans="1:23" ht="20.100000000000001" customHeight="1">
      <c r="A24" s="1968"/>
      <c r="B24" s="4279"/>
      <c r="C24" s="4282"/>
      <c r="D24" s="4282"/>
      <c r="E24" s="4285"/>
      <c r="F24" s="4276" t="s">
        <v>124</v>
      </c>
      <c r="G24" s="4277"/>
      <c r="H24" s="1998">
        <f t="shared" ref="H24:M24" si="5">+H34+H50+H58+H66+H42</f>
        <v>0</v>
      </c>
      <c r="I24" s="1998">
        <f t="shared" si="5"/>
        <v>0</v>
      </c>
      <c r="J24" s="1998">
        <f t="shared" si="5"/>
        <v>0</v>
      </c>
      <c r="K24" s="1998">
        <f t="shared" si="5"/>
        <v>0</v>
      </c>
      <c r="L24" s="1998">
        <f t="shared" si="5"/>
        <v>0</v>
      </c>
      <c r="M24" s="1998">
        <f t="shared" si="5"/>
        <v>0</v>
      </c>
    </row>
    <row r="25" spans="1:23" ht="20.100000000000001" customHeight="1">
      <c r="A25" s="1968"/>
      <c r="B25" s="4279"/>
      <c r="C25" s="4282"/>
      <c r="D25" s="4282"/>
      <c r="E25" s="4285"/>
      <c r="F25" s="4276" t="s">
        <v>125</v>
      </c>
      <c r="G25" s="4277"/>
      <c r="H25" s="1998">
        <f t="shared" ref="H25:M25" si="6">+H35+H51+H59+H67+H43</f>
        <v>0</v>
      </c>
      <c r="I25" s="1998">
        <f t="shared" si="6"/>
        <v>0</v>
      </c>
      <c r="J25" s="1998">
        <f t="shared" si="6"/>
        <v>0</v>
      </c>
      <c r="K25" s="1998">
        <f t="shared" si="6"/>
        <v>0</v>
      </c>
      <c r="L25" s="1998">
        <f t="shared" si="6"/>
        <v>0</v>
      </c>
      <c r="M25" s="1998">
        <f t="shared" si="6"/>
        <v>0</v>
      </c>
    </row>
    <row r="26" spans="1:23" ht="20.100000000000001" customHeight="1">
      <c r="A26" s="1968"/>
      <c r="B26" s="4279"/>
      <c r="C26" s="4282"/>
      <c r="D26" s="4282"/>
      <c r="E26" s="4285"/>
      <c r="F26" s="4276" t="s">
        <v>126</v>
      </c>
      <c r="G26" s="4277"/>
      <c r="H26" s="1998">
        <f t="shared" ref="H26:M26" si="7">+H36+H52+H60+H68+H44</f>
        <v>0</v>
      </c>
      <c r="I26" s="1998">
        <f t="shared" si="7"/>
        <v>0</v>
      </c>
      <c r="J26" s="1998">
        <f t="shared" si="7"/>
        <v>0</v>
      </c>
      <c r="K26" s="1998">
        <f t="shared" si="7"/>
        <v>0</v>
      </c>
      <c r="L26" s="1998">
        <f t="shared" si="7"/>
        <v>0</v>
      </c>
      <c r="M26" s="1998">
        <f t="shared" si="7"/>
        <v>0</v>
      </c>
    </row>
    <row r="27" spans="1:23" ht="20.100000000000001" customHeight="1">
      <c r="A27" s="1968"/>
      <c r="B27" s="4280"/>
      <c r="C27" s="4283"/>
      <c r="D27" s="4283"/>
      <c r="E27" s="4286"/>
      <c r="F27" s="4276" t="s">
        <v>127</v>
      </c>
      <c r="G27" s="4277"/>
      <c r="H27" s="1998">
        <f t="shared" ref="H27:M27" si="8">+H37+H53+H61+H69+H45</f>
        <v>0</v>
      </c>
      <c r="I27" s="1998">
        <f t="shared" si="8"/>
        <v>0</v>
      </c>
      <c r="J27" s="1998">
        <f t="shared" si="8"/>
        <v>0</v>
      </c>
      <c r="K27" s="1998">
        <f t="shared" si="8"/>
        <v>0</v>
      </c>
      <c r="L27" s="1998">
        <f t="shared" si="8"/>
        <v>0</v>
      </c>
      <c r="M27" s="1998">
        <f t="shared" si="8"/>
        <v>0</v>
      </c>
    </row>
    <row r="28" spans="1:23" s="2001" customFormat="1" ht="19.5" customHeight="1">
      <c r="A28" s="1975"/>
      <c r="B28" s="1368"/>
      <c r="C28" s="1999"/>
      <c r="D28" s="1370"/>
      <c r="E28" s="1999"/>
      <c r="F28" s="1369"/>
      <c r="G28" s="1369"/>
      <c r="H28" s="1978"/>
      <c r="I28" s="1978"/>
      <c r="J28" s="1978"/>
      <c r="K28" s="1978"/>
      <c r="L28" s="2000"/>
      <c r="M28" s="2000"/>
    </row>
    <row r="29" spans="1:23" s="2001" customFormat="1" ht="20.100000000000001" customHeight="1">
      <c r="A29" s="1975"/>
      <c r="B29" s="4290" t="s">
        <v>1765</v>
      </c>
      <c r="C29" s="4291"/>
      <c r="D29" s="4291"/>
      <c r="E29" s="4291"/>
      <c r="F29" s="4291"/>
      <c r="G29" s="4291"/>
      <c r="H29" s="4291"/>
      <c r="I29" s="4291"/>
      <c r="J29" s="4291"/>
      <c r="K29" s="4291"/>
      <c r="L29" s="4291"/>
      <c r="M29" s="4292"/>
      <c r="R29" s="1969"/>
      <c r="S29" s="1969"/>
      <c r="U29" s="1969"/>
    </row>
    <row r="30" spans="1:23" ht="19.5" customHeight="1">
      <c r="A30" s="1968"/>
      <c r="B30" s="4278" t="s">
        <v>2250</v>
      </c>
      <c r="C30" s="4281" t="s">
        <v>396</v>
      </c>
      <c r="D30" s="4287" t="s">
        <v>129</v>
      </c>
      <c r="E30" s="4293"/>
      <c r="F30" s="4276" t="s">
        <v>120</v>
      </c>
      <c r="G30" s="4277"/>
      <c r="H30" s="3340"/>
      <c r="I30" s="3340"/>
      <c r="J30" s="1997">
        <f t="shared" ref="J30:J69" si="9">H30-I30</f>
        <v>0</v>
      </c>
      <c r="K30" s="3340"/>
      <c r="L30" s="3342"/>
      <c r="M30" s="3342"/>
      <c r="Q30" s="2532"/>
      <c r="R30" s="2532"/>
      <c r="S30" s="2532"/>
      <c r="T30" s="2532"/>
      <c r="U30" s="2532"/>
      <c r="V30" s="2532"/>
      <c r="W30" s="2532"/>
    </row>
    <row r="31" spans="1:23" ht="18" customHeight="1">
      <c r="A31" s="1968"/>
      <c r="B31" s="4279"/>
      <c r="C31" s="4282"/>
      <c r="D31" s="4288"/>
      <c r="E31" s="4294"/>
      <c r="F31" s="4276" t="s">
        <v>121</v>
      </c>
      <c r="G31" s="4277"/>
      <c r="H31" s="3340"/>
      <c r="I31" s="3340"/>
      <c r="J31" s="1997">
        <f t="shared" si="9"/>
        <v>0</v>
      </c>
      <c r="K31" s="3340"/>
      <c r="L31" s="3342"/>
      <c r="M31" s="3342"/>
      <c r="Q31" s="2532"/>
      <c r="R31" s="2532"/>
      <c r="S31" s="2532"/>
      <c r="T31" s="2532"/>
      <c r="U31" s="2532"/>
      <c r="V31" s="2532"/>
      <c r="W31" s="2532"/>
    </row>
    <row r="32" spans="1:23" ht="18" customHeight="1">
      <c r="A32" s="1968"/>
      <c r="B32" s="4279"/>
      <c r="C32" s="4282"/>
      <c r="D32" s="4288"/>
      <c r="E32" s="4294"/>
      <c r="F32" s="4276" t="s">
        <v>122</v>
      </c>
      <c r="G32" s="4277"/>
      <c r="H32" s="3340"/>
      <c r="I32" s="3340"/>
      <c r="J32" s="1997">
        <f t="shared" si="9"/>
        <v>0</v>
      </c>
      <c r="K32" s="3340"/>
      <c r="L32" s="3342"/>
      <c r="M32" s="3342"/>
      <c r="Q32" s="2532"/>
      <c r="R32" s="2532"/>
      <c r="S32" s="2532"/>
      <c r="T32" s="2532"/>
      <c r="U32" s="2532"/>
      <c r="V32" s="2532"/>
      <c r="W32" s="2532"/>
    </row>
    <row r="33" spans="1:25" ht="20.100000000000001" customHeight="1">
      <c r="A33" s="1968"/>
      <c r="B33" s="4279"/>
      <c r="C33" s="4282"/>
      <c r="D33" s="4288"/>
      <c r="E33" s="4294"/>
      <c r="F33" s="4276" t="s">
        <v>123</v>
      </c>
      <c r="G33" s="4277"/>
      <c r="H33" s="3340"/>
      <c r="I33" s="3340"/>
      <c r="J33" s="1997">
        <f t="shared" si="9"/>
        <v>0</v>
      </c>
      <c r="K33" s="3340"/>
      <c r="L33" s="3342"/>
      <c r="M33" s="3342"/>
      <c r="Q33" s="2532"/>
      <c r="R33" s="2532"/>
      <c r="S33" s="2532"/>
      <c r="T33" s="2532"/>
      <c r="U33" s="2532"/>
      <c r="V33" s="2532"/>
      <c r="W33" s="2532"/>
    </row>
    <row r="34" spans="1:25" ht="20.100000000000001" customHeight="1">
      <c r="A34" s="1968"/>
      <c r="B34" s="4279"/>
      <c r="C34" s="4282"/>
      <c r="D34" s="4288"/>
      <c r="E34" s="4294"/>
      <c r="F34" s="4276" t="s">
        <v>124</v>
      </c>
      <c r="G34" s="4277"/>
      <c r="H34" s="3340"/>
      <c r="I34" s="3340"/>
      <c r="J34" s="1997">
        <f t="shared" si="9"/>
        <v>0</v>
      </c>
      <c r="K34" s="3340"/>
      <c r="L34" s="3342"/>
      <c r="M34" s="3342"/>
      <c r="Q34" s="2532"/>
      <c r="R34" s="2532"/>
      <c r="S34" s="2532"/>
      <c r="T34" s="2532"/>
      <c r="U34" s="2532"/>
      <c r="V34" s="2532"/>
      <c r="W34" s="2532"/>
    </row>
    <row r="35" spans="1:25" ht="20.100000000000001" customHeight="1">
      <c r="A35" s="1968"/>
      <c r="B35" s="4279"/>
      <c r="C35" s="4282"/>
      <c r="D35" s="4288"/>
      <c r="E35" s="4294"/>
      <c r="F35" s="4276" t="s">
        <v>125</v>
      </c>
      <c r="G35" s="4277"/>
      <c r="H35" s="3340"/>
      <c r="I35" s="3340"/>
      <c r="J35" s="1997">
        <f t="shared" si="9"/>
        <v>0</v>
      </c>
      <c r="K35" s="3340"/>
      <c r="L35" s="3342"/>
      <c r="M35" s="3342"/>
      <c r="Q35" s="2532"/>
      <c r="R35" s="2532"/>
      <c r="S35" s="2532"/>
      <c r="T35" s="2532"/>
      <c r="U35" s="2532"/>
      <c r="V35" s="2532"/>
      <c r="W35" s="2532"/>
    </row>
    <row r="36" spans="1:25" ht="20.100000000000001" customHeight="1">
      <c r="A36" s="1968"/>
      <c r="B36" s="4279"/>
      <c r="C36" s="4282"/>
      <c r="D36" s="4288"/>
      <c r="E36" s="4294"/>
      <c r="F36" s="4276" t="s">
        <v>126</v>
      </c>
      <c r="G36" s="4277"/>
      <c r="H36" s="3340"/>
      <c r="I36" s="3340"/>
      <c r="J36" s="1997">
        <f t="shared" si="9"/>
        <v>0</v>
      </c>
      <c r="K36" s="3340"/>
      <c r="L36" s="3342"/>
      <c r="M36" s="3342"/>
      <c r="Q36" s="2532"/>
      <c r="R36" s="2532"/>
      <c r="S36" s="2532"/>
      <c r="T36" s="2532"/>
      <c r="U36" s="2532"/>
      <c r="V36" s="2532"/>
      <c r="W36" s="2532"/>
    </row>
    <row r="37" spans="1:25" ht="20.100000000000001" customHeight="1">
      <c r="A37" s="1968"/>
      <c r="B37" s="4280"/>
      <c r="C37" s="4283"/>
      <c r="D37" s="4289"/>
      <c r="E37" s="4295"/>
      <c r="F37" s="4276" t="s">
        <v>127</v>
      </c>
      <c r="G37" s="4277"/>
      <c r="H37" s="3340"/>
      <c r="I37" s="3340"/>
      <c r="J37" s="1997">
        <f t="shared" si="9"/>
        <v>0</v>
      </c>
      <c r="K37" s="3340"/>
      <c r="L37" s="3342"/>
      <c r="M37" s="3342"/>
      <c r="Q37" s="2532"/>
      <c r="R37" s="2532"/>
      <c r="S37" s="2532"/>
      <c r="T37" s="2532"/>
      <c r="U37" s="2532"/>
      <c r="V37" s="2532"/>
      <c r="W37" s="2532"/>
    </row>
    <row r="38" spans="1:25" ht="20.100000000000001" customHeight="1">
      <c r="A38" s="1968"/>
      <c r="B38" s="4296" t="s">
        <v>397</v>
      </c>
      <c r="C38" s="4299" t="s">
        <v>396</v>
      </c>
      <c r="D38" s="4287" t="s">
        <v>129</v>
      </c>
      <c r="E38" s="4293"/>
      <c r="F38" s="4276" t="s">
        <v>120</v>
      </c>
      <c r="G38" s="4277"/>
      <c r="H38" s="3340"/>
      <c r="I38" s="3340"/>
      <c r="J38" s="1997">
        <f t="shared" ref="J38:J45" si="10">H38-I38</f>
        <v>0</v>
      </c>
      <c r="K38" s="3340"/>
      <c r="L38" s="3342"/>
      <c r="M38" s="3342"/>
      <c r="Q38" s="2532"/>
      <c r="R38" s="2532"/>
      <c r="S38" s="2532"/>
      <c r="T38" s="2532"/>
      <c r="U38" s="2532"/>
      <c r="V38" s="2532"/>
      <c r="W38" s="2532"/>
    </row>
    <row r="39" spans="1:25" ht="20.100000000000001" customHeight="1">
      <c r="A39" s="1968"/>
      <c r="B39" s="4297"/>
      <c r="C39" s="4300"/>
      <c r="D39" s="4288"/>
      <c r="E39" s="4294"/>
      <c r="F39" s="4276" t="s">
        <v>121</v>
      </c>
      <c r="G39" s="4277"/>
      <c r="H39" s="3340"/>
      <c r="I39" s="3340"/>
      <c r="J39" s="1997">
        <f t="shared" si="10"/>
        <v>0</v>
      </c>
      <c r="K39" s="3340"/>
      <c r="L39" s="3342"/>
      <c r="M39" s="3342"/>
      <c r="Q39" s="2532"/>
      <c r="R39" s="2532"/>
      <c r="S39" s="2532"/>
      <c r="T39" s="2532"/>
      <c r="U39" s="2532"/>
      <c r="V39" s="2532"/>
      <c r="W39" s="2532"/>
    </row>
    <row r="40" spans="1:25" ht="20.100000000000001" customHeight="1">
      <c r="A40" s="1968"/>
      <c r="B40" s="4297"/>
      <c r="C40" s="4300"/>
      <c r="D40" s="4288"/>
      <c r="E40" s="4294"/>
      <c r="F40" s="4276" t="s">
        <v>122</v>
      </c>
      <c r="G40" s="4277"/>
      <c r="H40" s="3340"/>
      <c r="I40" s="3340"/>
      <c r="J40" s="1997">
        <f t="shared" si="10"/>
        <v>0</v>
      </c>
      <c r="K40" s="3340"/>
      <c r="L40" s="3342"/>
      <c r="M40" s="3342"/>
      <c r="Q40" s="2532"/>
      <c r="R40" s="2532"/>
      <c r="S40" s="2532"/>
      <c r="T40" s="2532"/>
      <c r="U40" s="2532"/>
      <c r="V40" s="2532"/>
      <c r="W40" s="2532"/>
    </row>
    <row r="41" spans="1:25" ht="20.100000000000001" customHeight="1">
      <c r="A41" s="1968"/>
      <c r="B41" s="4297"/>
      <c r="C41" s="4300"/>
      <c r="D41" s="4288"/>
      <c r="E41" s="4294"/>
      <c r="F41" s="4276" t="s">
        <v>123</v>
      </c>
      <c r="G41" s="4277"/>
      <c r="H41" s="3340"/>
      <c r="I41" s="3340"/>
      <c r="J41" s="1997">
        <f t="shared" si="10"/>
        <v>0</v>
      </c>
      <c r="K41" s="3340"/>
      <c r="L41" s="3342"/>
      <c r="M41" s="3342"/>
      <c r="Q41" s="2532"/>
      <c r="R41" s="2532"/>
      <c r="S41" s="2532"/>
      <c r="T41" s="2532"/>
      <c r="U41" s="2532"/>
      <c r="V41" s="2532"/>
      <c r="W41" s="2532"/>
    </row>
    <row r="42" spans="1:25" ht="20.100000000000001" customHeight="1">
      <c r="A42" s="1968"/>
      <c r="B42" s="4297"/>
      <c r="C42" s="4300"/>
      <c r="D42" s="4288"/>
      <c r="E42" s="4294"/>
      <c r="F42" s="4276" t="s">
        <v>124</v>
      </c>
      <c r="G42" s="4277"/>
      <c r="H42" s="3340"/>
      <c r="I42" s="3340"/>
      <c r="J42" s="1997">
        <f t="shared" si="10"/>
        <v>0</v>
      </c>
      <c r="K42" s="3340"/>
      <c r="L42" s="3342"/>
      <c r="M42" s="3342"/>
      <c r="Q42" s="2532"/>
      <c r="R42" s="2532"/>
      <c r="S42" s="2532"/>
      <c r="T42" s="2532"/>
      <c r="U42" s="2532"/>
      <c r="V42" s="2532"/>
      <c r="W42" s="2532"/>
    </row>
    <row r="43" spans="1:25" ht="20.100000000000001" customHeight="1">
      <c r="A43" s="1968"/>
      <c r="B43" s="4297"/>
      <c r="C43" s="4300"/>
      <c r="D43" s="4288"/>
      <c r="E43" s="4294"/>
      <c r="F43" s="4276" t="s">
        <v>125</v>
      </c>
      <c r="G43" s="4277"/>
      <c r="H43" s="3340"/>
      <c r="I43" s="3340"/>
      <c r="J43" s="1997">
        <f t="shared" si="10"/>
        <v>0</v>
      </c>
      <c r="K43" s="3340"/>
      <c r="L43" s="3342"/>
      <c r="M43" s="3342"/>
      <c r="Q43" s="2532"/>
      <c r="R43" s="2532"/>
      <c r="S43" s="2532"/>
      <c r="T43" s="2532"/>
      <c r="U43" s="2532"/>
      <c r="V43" s="2532"/>
      <c r="W43" s="2532"/>
    </row>
    <row r="44" spans="1:25" ht="20.100000000000001" customHeight="1">
      <c r="A44" s="1968"/>
      <c r="B44" s="4297"/>
      <c r="C44" s="4300"/>
      <c r="D44" s="4288"/>
      <c r="E44" s="4294"/>
      <c r="F44" s="4276" t="s">
        <v>126</v>
      </c>
      <c r="G44" s="4277"/>
      <c r="H44" s="3340"/>
      <c r="I44" s="3340"/>
      <c r="J44" s="1997">
        <f t="shared" si="10"/>
        <v>0</v>
      </c>
      <c r="K44" s="3340"/>
      <c r="L44" s="3342"/>
      <c r="M44" s="3342"/>
      <c r="Q44" s="2532"/>
      <c r="R44" s="2532"/>
      <c r="S44" s="2532"/>
      <c r="T44" s="2532"/>
      <c r="U44" s="2532"/>
      <c r="V44" s="2532"/>
      <c r="W44" s="2532"/>
    </row>
    <row r="45" spans="1:25" ht="20.100000000000001" customHeight="1">
      <c r="A45" s="1968"/>
      <c r="B45" s="4298"/>
      <c r="C45" s="4301"/>
      <c r="D45" s="4289"/>
      <c r="E45" s="4295"/>
      <c r="F45" s="4276" t="s">
        <v>127</v>
      </c>
      <c r="G45" s="4277"/>
      <c r="H45" s="3340"/>
      <c r="I45" s="3340"/>
      <c r="J45" s="1997">
        <f t="shared" si="10"/>
        <v>0</v>
      </c>
      <c r="K45" s="3340"/>
      <c r="L45" s="3342"/>
      <c r="M45" s="3342"/>
      <c r="Q45" s="2532"/>
      <c r="R45" s="2532"/>
      <c r="S45" s="2532"/>
      <c r="T45" s="2532"/>
      <c r="U45" s="2532"/>
      <c r="V45" s="2532"/>
      <c r="W45" s="2532"/>
    </row>
    <row r="46" spans="1:25" ht="20.100000000000001" customHeight="1">
      <c r="A46" s="1968"/>
      <c r="B46" s="4296" t="s">
        <v>97</v>
      </c>
      <c r="C46" s="4299" t="s">
        <v>396</v>
      </c>
      <c r="D46" s="4287" t="s">
        <v>129</v>
      </c>
      <c r="E46" s="4293"/>
      <c r="F46" s="4276" t="s">
        <v>120</v>
      </c>
      <c r="G46" s="4277"/>
      <c r="H46" s="3340"/>
      <c r="I46" s="3340"/>
      <c r="J46" s="1997">
        <f t="shared" si="9"/>
        <v>0</v>
      </c>
      <c r="K46" s="3340"/>
      <c r="L46" s="3342"/>
      <c r="M46" s="3342"/>
      <c r="Q46" s="2532"/>
      <c r="R46" s="2532"/>
      <c r="S46" s="2532"/>
      <c r="T46" s="2532"/>
      <c r="U46" s="2532"/>
      <c r="V46" s="2532"/>
      <c r="W46" s="2532"/>
      <c r="Y46" s="2531"/>
    </row>
    <row r="47" spans="1:25" ht="20.100000000000001" customHeight="1">
      <c r="A47" s="1968"/>
      <c r="B47" s="4297"/>
      <c r="C47" s="4300"/>
      <c r="D47" s="4288"/>
      <c r="E47" s="4294"/>
      <c r="F47" s="4276" t="s">
        <v>121</v>
      </c>
      <c r="G47" s="4277"/>
      <c r="H47" s="3340"/>
      <c r="I47" s="3340"/>
      <c r="J47" s="1997">
        <f t="shared" si="9"/>
        <v>0</v>
      </c>
      <c r="K47" s="3340"/>
      <c r="L47" s="3342"/>
      <c r="M47" s="3342"/>
      <c r="Q47" s="2532"/>
      <c r="R47" s="2532"/>
      <c r="S47" s="2532"/>
      <c r="T47" s="2532"/>
      <c r="U47" s="2532"/>
      <c r="V47" s="2532"/>
      <c r="W47" s="2532"/>
    </row>
    <row r="48" spans="1:25" ht="20.100000000000001" customHeight="1">
      <c r="A48" s="1968"/>
      <c r="B48" s="4297"/>
      <c r="C48" s="4300"/>
      <c r="D48" s="4288"/>
      <c r="E48" s="4294"/>
      <c r="F48" s="4276" t="s">
        <v>122</v>
      </c>
      <c r="G48" s="4277"/>
      <c r="H48" s="3340"/>
      <c r="I48" s="3340"/>
      <c r="J48" s="1997">
        <f t="shared" si="9"/>
        <v>0</v>
      </c>
      <c r="K48" s="3340"/>
      <c r="L48" s="3342"/>
      <c r="M48" s="3342"/>
      <c r="Q48" s="2532"/>
      <c r="R48" s="2532"/>
      <c r="S48" s="2532"/>
      <c r="T48" s="2532"/>
      <c r="U48" s="2532"/>
      <c r="V48" s="2532"/>
      <c r="W48" s="2532"/>
    </row>
    <row r="49" spans="1:25" ht="20.100000000000001" customHeight="1">
      <c r="A49" s="1968"/>
      <c r="B49" s="4297"/>
      <c r="C49" s="4300"/>
      <c r="D49" s="4288"/>
      <c r="E49" s="4294"/>
      <c r="F49" s="4276" t="s">
        <v>123</v>
      </c>
      <c r="G49" s="4277"/>
      <c r="H49" s="3340"/>
      <c r="I49" s="3340"/>
      <c r="J49" s="1997">
        <f t="shared" si="9"/>
        <v>0</v>
      </c>
      <c r="K49" s="3340"/>
      <c r="L49" s="3342"/>
      <c r="M49" s="3342"/>
      <c r="Q49" s="2532"/>
      <c r="R49" s="2532"/>
      <c r="S49" s="2532"/>
      <c r="T49" s="2532"/>
      <c r="U49" s="2532"/>
      <c r="V49" s="2532"/>
      <c r="W49" s="2532"/>
    </row>
    <row r="50" spans="1:25" ht="20.100000000000001" customHeight="1">
      <c r="A50" s="1968"/>
      <c r="B50" s="4297"/>
      <c r="C50" s="4300"/>
      <c r="D50" s="4288"/>
      <c r="E50" s="4294"/>
      <c r="F50" s="4276" t="s">
        <v>124</v>
      </c>
      <c r="G50" s="4277"/>
      <c r="H50" s="3340"/>
      <c r="I50" s="3340"/>
      <c r="J50" s="1997">
        <f t="shared" si="9"/>
        <v>0</v>
      </c>
      <c r="K50" s="3340"/>
      <c r="L50" s="3342"/>
      <c r="M50" s="3342"/>
      <c r="Q50" s="2532"/>
      <c r="R50" s="2532"/>
      <c r="S50" s="2532"/>
      <c r="T50" s="2532"/>
      <c r="U50" s="2532"/>
      <c r="V50" s="2532"/>
      <c r="W50" s="2532"/>
    </row>
    <row r="51" spans="1:25" ht="20.100000000000001" customHeight="1">
      <c r="A51" s="1968"/>
      <c r="B51" s="4297"/>
      <c r="C51" s="4300"/>
      <c r="D51" s="4288"/>
      <c r="E51" s="4294"/>
      <c r="F51" s="4276" t="s">
        <v>125</v>
      </c>
      <c r="G51" s="4277"/>
      <c r="H51" s="3340"/>
      <c r="I51" s="3340"/>
      <c r="J51" s="1997">
        <f t="shared" si="9"/>
        <v>0</v>
      </c>
      <c r="K51" s="3340"/>
      <c r="L51" s="3342"/>
      <c r="M51" s="3342"/>
      <c r="Q51" s="2532"/>
      <c r="R51" s="2532"/>
      <c r="S51" s="2532"/>
      <c r="T51" s="2532"/>
      <c r="U51" s="2532"/>
      <c r="V51" s="2532"/>
      <c r="W51" s="2532"/>
    </row>
    <row r="52" spans="1:25" ht="20.100000000000001" customHeight="1">
      <c r="A52" s="1968"/>
      <c r="B52" s="4297"/>
      <c r="C52" s="4300"/>
      <c r="D52" s="4288"/>
      <c r="E52" s="4294"/>
      <c r="F52" s="4276" t="s">
        <v>126</v>
      </c>
      <c r="G52" s="4277"/>
      <c r="H52" s="3340"/>
      <c r="I52" s="3340"/>
      <c r="J52" s="1997">
        <f t="shared" si="9"/>
        <v>0</v>
      </c>
      <c r="K52" s="3340"/>
      <c r="L52" s="3342"/>
      <c r="M52" s="3342"/>
      <c r="Q52" s="2532"/>
      <c r="R52" s="2532"/>
      <c r="S52" s="2532"/>
      <c r="T52" s="2532"/>
      <c r="U52" s="2532"/>
      <c r="V52" s="2532"/>
      <c r="W52" s="2532"/>
    </row>
    <row r="53" spans="1:25" ht="20.100000000000001" customHeight="1">
      <c r="A53" s="1968"/>
      <c r="B53" s="4298"/>
      <c r="C53" s="4301"/>
      <c r="D53" s="4289"/>
      <c r="E53" s="4295"/>
      <c r="F53" s="4276" t="s">
        <v>127</v>
      </c>
      <c r="G53" s="4277"/>
      <c r="H53" s="3340"/>
      <c r="I53" s="3340"/>
      <c r="J53" s="1997">
        <f t="shared" si="9"/>
        <v>0</v>
      </c>
      <c r="K53" s="3340"/>
      <c r="L53" s="3342"/>
      <c r="M53" s="3342"/>
      <c r="Q53" s="2532"/>
      <c r="R53" s="2532"/>
      <c r="S53" s="2532"/>
      <c r="T53" s="2532"/>
      <c r="U53" s="2532"/>
      <c r="V53" s="2532"/>
      <c r="W53" s="2532"/>
    </row>
    <row r="54" spans="1:25" ht="20.100000000000001" customHeight="1">
      <c r="A54" s="1968"/>
      <c r="B54" s="4302" t="s">
        <v>265</v>
      </c>
      <c r="C54" s="4305" t="s">
        <v>398</v>
      </c>
      <c r="D54" s="4308" t="s">
        <v>118</v>
      </c>
      <c r="E54" s="4311" t="s">
        <v>131</v>
      </c>
      <c r="F54" s="4314" t="s">
        <v>120</v>
      </c>
      <c r="G54" s="4315"/>
      <c r="H54" s="3340"/>
      <c r="I54" s="3340"/>
      <c r="J54" s="1997">
        <f t="shared" si="9"/>
        <v>0</v>
      </c>
      <c r="K54" s="3340"/>
      <c r="L54" s="3342"/>
      <c r="M54" s="3342"/>
      <c r="Q54" s="2532"/>
      <c r="R54" s="2532"/>
      <c r="S54" s="2532"/>
      <c r="T54" s="2532"/>
      <c r="U54" s="2532"/>
      <c r="V54" s="2532"/>
      <c r="W54" s="2532"/>
    </row>
    <row r="55" spans="1:25" ht="20.100000000000001" customHeight="1">
      <c r="A55" s="1968"/>
      <c r="B55" s="4303"/>
      <c r="C55" s="4306"/>
      <c r="D55" s="4309"/>
      <c r="E55" s="4312"/>
      <c r="F55" s="4314" t="s">
        <v>121</v>
      </c>
      <c r="G55" s="4315"/>
      <c r="H55" s="3340"/>
      <c r="I55" s="3340"/>
      <c r="J55" s="1997">
        <f t="shared" si="9"/>
        <v>0</v>
      </c>
      <c r="K55" s="3340"/>
      <c r="L55" s="3342"/>
      <c r="M55" s="3342"/>
      <c r="Q55" s="2532"/>
      <c r="R55" s="2532"/>
      <c r="S55" s="2532"/>
      <c r="T55" s="2532"/>
      <c r="U55" s="2532"/>
      <c r="V55" s="2532"/>
      <c r="W55" s="2532"/>
    </row>
    <row r="56" spans="1:25" ht="20.100000000000001" customHeight="1">
      <c r="A56" s="1968"/>
      <c r="B56" s="4303"/>
      <c r="C56" s="4306"/>
      <c r="D56" s="4309"/>
      <c r="E56" s="4312"/>
      <c r="F56" s="4314" t="s">
        <v>122</v>
      </c>
      <c r="G56" s="4315"/>
      <c r="H56" s="3340"/>
      <c r="I56" s="3340"/>
      <c r="J56" s="1997">
        <f t="shared" si="9"/>
        <v>0</v>
      </c>
      <c r="K56" s="3340"/>
      <c r="L56" s="3342"/>
      <c r="M56" s="3342"/>
      <c r="Q56" s="2532"/>
      <c r="R56" s="2532"/>
      <c r="S56" s="2532"/>
      <c r="T56" s="2532"/>
      <c r="U56" s="2532"/>
      <c r="V56" s="2532"/>
      <c r="W56" s="2532"/>
    </row>
    <row r="57" spans="1:25" ht="20.100000000000001" customHeight="1">
      <c r="A57" s="1968"/>
      <c r="B57" s="4303"/>
      <c r="C57" s="4306"/>
      <c r="D57" s="4309"/>
      <c r="E57" s="4312"/>
      <c r="F57" s="4314" t="s">
        <v>123</v>
      </c>
      <c r="G57" s="4315"/>
      <c r="H57" s="3340"/>
      <c r="I57" s="3340"/>
      <c r="J57" s="1997">
        <f t="shared" si="9"/>
        <v>0</v>
      </c>
      <c r="K57" s="3340"/>
      <c r="L57" s="3342"/>
      <c r="M57" s="3342"/>
      <c r="Q57" s="2532"/>
      <c r="R57" s="2532"/>
      <c r="S57" s="2532"/>
      <c r="T57" s="2532"/>
      <c r="U57" s="2532"/>
      <c r="V57" s="2532"/>
      <c r="W57" s="2532"/>
    </row>
    <row r="58" spans="1:25" ht="20.100000000000001" customHeight="1">
      <c r="A58" s="1968"/>
      <c r="B58" s="4303"/>
      <c r="C58" s="4306"/>
      <c r="D58" s="4309"/>
      <c r="E58" s="4312"/>
      <c r="F58" s="4314" t="s">
        <v>124</v>
      </c>
      <c r="G58" s="4315"/>
      <c r="H58" s="3340"/>
      <c r="I58" s="3340"/>
      <c r="J58" s="1997">
        <f t="shared" si="9"/>
        <v>0</v>
      </c>
      <c r="K58" s="3340"/>
      <c r="L58" s="3342"/>
      <c r="M58" s="3342"/>
      <c r="Q58" s="2532"/>
      <c r="R58" s="2532"/>
      <c r="S58" s="2532"/>
      <c r="T58" s="2532"/>
      <c r="U58" s="2532"/>
      <c r="V58" s="2532"/>
      <c r="W58" s="2532"/>
    </row>
    <row r="59" spans="1:25" ht="20.100000000000001" customHeight="1">
      <c r="A59" s="1968"/>
      <c r="B59" s="4303"/>
      <c r="C59" s="4306"/>
      <c r="D59" s="4309"/>
      <c r="E59" s="4312"/>
      <c r="F59" s="4314" t="s">
        <v>125</v>
      </c>
      <c r="G59" s="4315"/>
      <c r="H59" s="3340"/>
      <c r="I59" s="3340"/>
      <c r="J59" s="1997">
        <f t="shared" si="9"/>
        <v>0</v>
      </c>
      <c r="K59" s="3340"/>
      <c r="L59" s="3342"/>
      <c r="M59" s="3342"/>
      <c r="Q59" s="2532"/>
      <c r="R59" s="2532"/>
      <c r="S59" s="2532"/>
      <c r="T59" s="2532"/>
      <c r="U59" s="2532"/>
      <c r="V59" s="2532"/>
      <c r="W59" s="2532"/>
    </row>
    <row r="60" spans="1:25">
      <c r="A60" s="1968"/>
      <c r="B60" s="4303"/>
      <c r="C60" s="4306"/>
      <c r="D60" s="4309"/>
      <c r="E60" s="4312"/>
      <c r="F60" s="4314" t="s">
        <v>126</v>
      </c>
      <c r="G60" s="4315"/>
      <c r="H60" s="3340"/>
      <c r="I60" s="3340"/>
      <c r="J60" s="1997">
        <f t="shared" si="9"/>
        <v>0</v>
      </c>
      <c r="K60" s="3340"/>
      <c r="L60" s="3342"/>
      <c r="M60" s="3342"/>
      <c r="Q60" s="2532"/>
      <c r="R60" s="2532"/>
      <c r="S60" s="2532"/>
      <c r="T60" s="2532"/>
      <c r="U60" s="2532"/>
      <c r="V60" s="2532"/>
      <c r="W60" s="2532"/>
    </row>
    <row r="61" spans="1:25">
      <c r="A61" s="1968"/>
      <c r="B61" s="4304"/>
      <c r="C61" s="4307"/>
      <c r="D61" s="4310"/>
      <c r="E61" s="4313"/>
      <c r="F61" s="4314" t="s">
        <v>127</v>
      </c>
      <c r="G61" s="4315"/>
      <c r="H61" s="3340"/>
      <c r="I61" s="3340"/>
      <c r="J61" s="1997">
        <f t="shared" si="9"/>
        <v>0</v>
      </c>
      <c r="K61" s="3340"/>
      <c r="L61" s="3342"/>
      <c r="M61" s="3342"/>
      <c r="Q61" s="2532"/>
      <c r="R61" s="2532"/>
      <c r="S61" s="2532"/>
      <c r="T61" s="2532"/>
      <c r="U61" s="2532"/>
      <c r="V61" s="2532"/>
      <c r="W61" s="2532"/>
      <c r="Y61" s="2533"/>
    </row>
    <row r="62" spans="1:25">
      <c r="A62" s="1968"/>
      <c r="B62" s="4345" t="s">
        <v>265</v>
      </c>
      <c r="C62" s="4348" t="s">
        <v>132</v>
      </c>
      <c r="D62" s="4351" t="s">
        <v>118</v>
      </c>
      <c r="E62" s="4354" t="s">
        <v>131</v>
      </c>
      <c r="F62" s="4314" t="s">
        <v>120</v>
      </c>
      <c r="G62" s="4315"/>
      <c r="H62" s="3340"/>
      <c r="I62" s="3340"/>
      <c r="J62" s="1998">
        <f t="shared" si="9"/>
        <v>0</v>
      </c>
      <c r="K62" s="3340"/>
      <c r="L62" s="3342"/>
      <c r="M62" s="3342"/>
    </row>
    <row r="63" spans="1:25">
      <c r="A63" s="1968"/>
      <c r="B63" s="4346"/>
      <c r="C63" s="4349"/>
      <c r="D63" s="4352"/>
      <c r="E63" s="4355"/>
      <c r="F63" s="4314" t="s">
        <v>121</v>
      </c>
      <c r="G63" s="4315"/>
      <c r="H63" s="3340"/>
      <c r="I63" s="3340"/>
      <c r="J63" s="1998">
        <f t="shared" si="9"/>
        <v>0</v>
      </c>
      <c r="K63" s="3340"/>
      <c r="L63" s="3342"/>
      <c r="M63" s="3342"/>
      <c r="T63" s="2534"/>
    </row>
    <row r="64" spans="1:25">
      <c r="A64" s="1968"/>
      <c r="B64" s="4346"/>
      <c r="C64" s="4349"/>
      <c r="D64" s="4352"/>
      <c r="E64" s="4355"/>
      <c r="F64" s="4314" t="s">
        <v>122</v>
      </c>
      <c r="G64" s="4315"/>
      <c r="H64" s="3340"/>
      <c r="I64" s="3340"/>
      <c r="J64" s="1998">
        <f t="shared" si="9"/>
        <v>0</v>
      </c>
      <c r="K64" s="3340"/>
      <c r="L64" s="3342"/>
      <c r="M64" s="3342"/>
    </row>
    <row r="65" spans="1:13" ht="18" customHeight="1">
      <c r="A65" s="1968"/>
      <c r="B65" s="4346"/>
      <c r="C65" s="4349"/>
      <c r="D65" s="4352"/>
      <c r="E65" s="4355"/>
      <c r="F65" s="4314" t="s">
        <v>123</v>
      </c>
      <c r="G65" s="4315"/>
      <c r="H65" s="3340"/>
      <c r="I65" s="3340"/>
      <c r="J65" s="1998">
        <f t="shared" si="9"/>
        <v>0</v>
      </c>
      <c r="K65" s="3340"/>
      <c r="L65" s="3342"/>
      <c r="M65" s="3342"/>
    </row>
    <row r="66" spans="1:13" ht="18" customHeight="1">
      <c r="A66" s="1968"/>
      <c r="B66" s="4346"/>
      <c r="C66" s="4349"/>
      <c r="D66" s="4352"/>
      <c r="E66" s="4355"/>
      <c r="F66" s="4314" t="s">
        <v>124</v>
      </c>
      <c r="G66" s="4315"/>
      <c r="H66" s="3340"/>
      <c r="I66" s="3340"/>
      <c r="J66" s="1998">
        <f t="shared" si="9"/>
        <v>0</v>
      </c>
      <c r="K66" s="3340"/>
      <c r="L66" s="3342"/>
      <c r="M66" s="3342"/>
    </row>
    <row r="67" spans="1:13" ht="18" customHeight="1">
      <c r="A67" s="1968"/>
      <c r="B67" s="4346"/>
      <c r="C67" s="4349"/>
      <c r="D67" s="4352"/>
      <c r="E67" s="4355"/>
      <c r="F67" s="4314" t="s">
        <v>125</v>
      </c>
      <c r="G67" s="4315"/>
      <c r="H67" s="3340"/>
      <c r="I67" s="3340"/>
      <c r="J67" s="1998">
        <f t="shared" si="9"/>
        <v>0</v>
      </c>
      <c r="K67" s="3340"/>
      <c r="L67" s="3342"/>
      <c r="M67" s="3342"/>
    </row>
    <row r="68" spans="1:13" ht="18" customHeight="1">
      <c r="A68" s="1968"/>
      <c r="B68" s="4346"/>
      <c r="C68" s="4349"/>
      <c r="D68" s="4352"/>
      <c r="E68" s="4355"/>
      <c r="F68" s="4314" t="s">
        <v>126</v>
      </c>
      <c r="G68" s="4315"/>
      <c r="H68" s="3340"/>
      <c r="I68" s="3340"/>
      <c r="J68" s="1998">
        <f t="shared" si="9"/>
        <v>0</v>
      </c>
      <c r="K68" s="3340"/>
      <c r="L68" s="3342"/>
      <c r="M68" s="3342"/>
    </row>
    <row r="69" spans="1:13">
      <c r="A69" s="1968"/>
      <c r="B69" s="4347"/>
      <c r="C69" s="4350"/>
      <c r="D69" s="4353"/>
      <c r="E69" s="4356"/>
      <c r="F69" s="4314" t="s">
        <v>127</v>
      </c>
      <c r="G69" s="4315"/>
      <c r="H69" s="3340"/>
      <c r="I69" s="3340"/>
      <c r="J69" s="1998">
        <f t="shared" si="9"/>
        <v>0</v>
      </c>
      <c r="K69" s="3340"/>
      <c r="L69" s="3342"/>
      <c r="M69" s="3342"/>
    </row>
    <row r="70" spans="1:13">
      <c r="A70" s="1968"/>
      <c r="B70" s="4357" t="s">
        <v>1834</v>
      </c>
      <c r="C70" s="4358"/>
      <c r="D70" s="4358"/>
      <c r="E70" s="4358"/>
      <c r="F70" s="4358"/>
      <c r="G70" s="4359"/>
      <c r="H70" s="1927">
        <f t="shared" ref="H70:M70" si="11">SUM(H12:H19)</f>
        <v>0</v>
      </c>
      <c r="I70" s="1927">
        <f t="shared" si="11"/>
        <v>0</v>
      </c>
      <c r="J70" s="1927">
        <f t="shared" si="11"/>
        <v>0</v>
      </c>
      <c r="K70" s="1927">
        <f t="shared" si="11"/>
        <v>0</v>
      </c>
      <c r="L70" s="3439">
        <f t="shared" si="11"/>
        <v>0</v>
      </c>
      <c r="M70" s="3439">
        <f t="shared" si="11"/>
        <v>0</v>
      </c>
    </row>
    <row r="71" spans="1:13">
      <c r="A71" s="1968"/>
      <c r="B71" s="4357" t="s">
        <v>1835</v>
      </c>
      <c r="C71" s="4358"/>
      <c r="D71" s="4358"/>
      <c r="E71" s="4358"/>
      <c r="F71" s="4358"/>
      <c r="G71" s="4359"/>
      <c r="H71" s="1927">
        <f t="shared" ref="H71:M71" si="12">SUM(H30:H37)</f>
        <v>0</v>
      </c>
      <c r="I71" s="1927">
        <f t="shared" si="12"/>
        <v>0</v>
      </c>
      <c r="J71" s="1927">
        <f t="shared" si="12"/>
        <v>0</v>
      </c>
      <c r="K71" s="1927">
        <f t="shared" si="12"/>
        <v>0</v>
      </c>
      <c r="L71" s="3439">
        <f t="shared" si="12"/>
        <v>0</v>
      </c>
      <c r="M71" s="3439">
        <f t="shared" si="12"/>
        <v>0</v>
      </c>
    </row>
    <row r="72" spans="1:13">
      <c r="A72" s="1968"/>
      <c r="B72" s="4342" t="s">
        <v>2499</v>
      </c>
      <c r="C72" s="4343"/>
      <c r="D72" s="4343"/>
      <c r="E72" s="4343"/>
      <c r="F72" s="4343"/>
      <c r="G72" s="4344"/>
      <c r="H72" s="1927">
        <f t="shared" ref="H72:M72" si="13">SUM(H38:H45)</f>
        <v>0</v>
      </c>
      <c r="I72" s="1927">
        <f t="shared" si="13"/>
        <v>0</v>
      </c>
      <c r="J72" s="1927">
        <f t="shared" si="13"/>
        <v>0</v>
      </c>
      <c r="K72" s="1927">
        <f t="shared" si="13"/>
        <v>0</v>
      </c>
      <c r="L72" s="3439">
        <f t="shared" si="13"/>
        <v>0</v>
      </c>
      <c r="M72" s="3439">
        <f t="shared" si="13"/>
        <v>0</v>
      </c>
    </row>
    <row r="73" spans="1:13">
      <c r="A73" s="1968"/>
      <c r="B73" s="4342" t="s">
        <v>2500</v>
      </c>
      <c r="C73" s="4343"/>
      <c r="D73" s="4343"/>
      <c r="E73" s="4343"/>
      <c r="F73" s="4343"/>
      <c r="G73" s="4344"/>
      <c r="H73" s="1927">
        <f t="shared" ref="H73:M73" si="14">SUM(H46:H53)</f>
        <v>0</v>
      </c>
      <c r="I73" s="1927">
        <f t="shared" si="14"/>
        <v>0</v>
      </c>
      <c r="J73" s="1927">
        <f t="shared" si="14"/>
        <v>0</v>
      </c>
      <c r="K73" s="1927">
        <f t="shared" si="14"/>
        <v>0</v>
      </c>
      <c r="L73" s="3439">
        <f t="shared" si="14"/>
        <v>0</v>
      </c>
      <c r="M73" s="3439">
        <f t="shared" si="14"/>
        <v>0</v>
      </c>
    </row>
    <row r="74" spans="1:13">
      <c r="A74" s="1968"/>
      <c r="B74" s="4342" t="s">
        <v>2501</v>
      </c>
      <c r="C74" s="4343"/>
      <c r="D74" s="4343"/>
      <c r="E74" s="4343"/>
      <c r="F74" s="4343"/>
      <c r="G74" s="4344"/>
      <c r="H74" s="1927">
        <f t="shared" ref="H74:M74" si="15">SUM(H54:H61)</f>
        <v>0</v>
      </c>
      <c r="I74" s="1927">
        <f t="shared" si="15"/>
        <v>0</v>
      </c>
      <c r="J74" s="1927">
        <f t="shared" si="15"/>
        <v>0</v>
      </c>
      <c r="K74" s="1927">
        <f t="shared" si="15"/>
        <v>0</v>
      </c>
      <c r="L74" s="3439">
        <f t="shared" si="15"/>
        <v>0</v>
      </c>
      <c r="M74" s="3439">
        <f t="shared" si="15"/>
        <v>0</v>
      </c>
    </row>
    <row r="75" spans="1:13">
      <c r="A75" s="1968"/>
      <c r="B75" s="4342" t="s">
        <v>2502</v>
      </c>
      <c r="C75" s="4343"/>
      <c r="D75" s="4343"/>
      <c r="E75" s="4343"/>
      <c r="F75" s="4343"/>
      <c r="G75" s="4344"/>
      <c r="H75" s="1927">
        <f t="shared" ref="H75:M75" si="16">SUM(H62:H69)</f>
        <v>0</v>
      </c>
      <c r="I75" s="1927">
        <f t="shared" si="16"/>
        <v>0</v>
      </c>
      <c r="J75" s="1927">
        <f t="shared" si="16"/>
        <v>0</v>
      </c>
      <c r="K75" s="1927">
        <f t="shared" si="16"/>
        <v>0</v>
      </c>
      <c r="L75" s="3439">
        <f t="shared" si="16"/>
        <v>0</v>
      </c>
      <c r="M75" s="3439">
        <f t="shared" si="16"/>
        <v>0</v>
      </c>
    </row>
    <row r="76" spans="1:13">
      <c r="A76" s="1968"/>
      <c r="B76" s="4327" t="s">
        <v>89</v>
      </c>
      <c r="C76" s="4328"/>
      <c r="D76" s="4328"/>
      <c r="E76" s="4328"/>
      <c r="F76" s="4328"/>
      <c r="G76" s="4329"/>
      <c r="H76" s="1951">
        <f t="shared" ref="H76:M76" si="17">SUM(H70:H75)</f>
        <v>0</v>
      </c>
      <c r="I76" s="1951">
        <f t="shared" si="17"/>
        <v>0</v>
      </c>
      <c r="J76" s="1951">
        <f t="shared" si="17"/>
        <v>0</v>
      </c>
      <c r="K76" s="1951">
        <f t="shared" si="17"/>
        <v>0</v>
      </c>
      <c r="L76" s="3440">
        <f t="shared" si="17"/>
        <v>0</v>
      </c>
      <c r="M76" s="3440">
        <f t="shared" si="17"/>
        <v>0</v>
      </c>
    </row>
    <row r="77" spans="1:13">
      <c r="A77" s="1968"/>
      <c r="B77" s="1955"/>
      <c r="C77" s="1955"/>
      <c r="D77" s="1955"/>
      <c r="E77" s="1955"/>
      <c r="F77" s="1955"/>
      <c r="G77" s="1955"/>
      <c r="H77" s="1929" t="str">
        <f t="shared" ref="H77:M77" si="18">IF((ROUND(H76,3)=ROUND(SUM(H12:H27),3)),"OK", "Error")</f>
        <v>OK</v>
      </c>
      <c r="I77" s="1929" t="str">
        <f t="shared" si="18"/>
        <v>OK</v>
      </c>
      <c r="J77" s="1929" t="str">
        <f t="shared" si="18"/>
        <v>OK</v>
      </c>
      <c r="K77" s="1929" t="str">
        <f t="shared" si="18"/>
        <v>OK</v>
      </c>
      <c r="L77" s="1929" t="str">
        <f t="shared" si="18"/>
        <v>OK</v>
      </c>
      <c r="M77" s="1929" t="str">
        <f t="shared" si="18"/>
        <v>OK</v>
      </c>
    </row>
    <row r="78" spans="1:13" s="1977" customFormat="1" ht="20.100000000000001" customHeight="1">
      <c r="A78" s="1975"/>
      <c r="B78" s="4330" t="s">
        <v>1836</v>
      </c>
      <c r="C78" s="4331"/>
      <c r="D78" s="4331"/>
      <c r="E78" s="4331"/>
      <c r="F78" s="4331"/>
      <c r="G78" s="4331"/>
      <c r="H78" s="4331"/>
      <c r="I78" s="4331"/>
      <c r="J78" s="4331"/>
      <c r="K78" s="4332"/>
      <c r="L78" s="1369"/>
      <c r="M78" s="1370"/>
    </row>
    <row r="79" spans="1:13" s="1971" customFormat="1" ht="31.5" customHeight="1">
      <c r="A79" s="1970"/>
      <c r="B79" s="4258" t="s">
        <v>106</v>
      </c>
      <c r="C79" s="4258" t="s">
        <v>107</v>
      </c>
      <c r="D79" s="4258" t="s">
        <v>108</v>
      </c>
      <c r="E79" s="4258" t="s">
        <v>390</v>
      </c>
      <c r="F79" s="4333"/>
      <c r="G79" s="4335"/>
      <c r="H79" s="4337" t="s">
        <v>114</v>
      </c>
      <c r="I79" s="4338"/>
      <c r="J79" s="4339"/>
      <c r="K79" s="4340" t="s">
        <v>391</v>
      </c>
      <c r="L79" s="1979"/>
      <c r="M79" s="1979"/>
    </row>
    <row r="80" spans="1:13" s="1971" customFormat="1" ht="103.5" customHeight="1">
      <c r="A80" s="1970"/>
      <c r="B80" s="4260"/>
      <c r="C80" s="4260"/>
      <c r="D80" s="4260"/>
      <c r="E80" s="4260"/>
      <c r="F80" s="4334"/>
      <c r="G80" s="4336"/>
      <c r="H80" s="2535" t="s">
        <v>115</v>
      </c>
      <c r="I80" s="2535" t="s">
        <v>116</v>
      </c>
      <c r="J80" s="2535" t="s">
        <v>117</v>
      </c>
      <c r="K80" s="4341"/>
      <c r="L80" s="1979"/>
      <c r="M80" s="1979"/>
    </row>
    <row r="81" spans="1:13" ht="69.75" customHeight="1">
      <c r="A81" s="1968"/>
      <c r="B81" s="4319" t="s">
        <v>2251</v>
      </c>
      <c r="C81" s="4322" t="s">
        <v>396</v>
      </c>
      <c r="D81" s="4322" t="s">
        <v>1766</v>
      </c>
      <c r="E81" s="4322" t="s">
        <v>1767</v>
      </c>
      <c r="F81" s="4325" t="s">
        <v>1829</v>
      </c>
      <c r="G81" s="2536" t="s">
        <v>1830</v>
      </c>
      <c r="H81" s="3340"/>
      <c r="I81" s="3340"/>
      <c r="J81" s="1927">
        <f>+H81-I81</f>
        <v>0</v>
      </c>
      <c r="K81" s="3341"/>
      <c r="L81" s="1981"/>
      <c r="M81" s="1981"/>
    </row>
    <row r="82" spans="1:13" ht="69.75" customHeight="1">
      <c r="A82" s="1968"/>
      <c r="B82" s="4320"/>
      <c r="C82" s="4323"/>
      <c r="D82" s="4323"/>
      <c r="E82" s="4323"/>
      <c r="F82" s="4326"/>
      <c r="G82" s="2536" t="s">
        <v>1831</v>
      </c>
      <c r="H82" s="3340"/>
      <c r="I82" s="3340"/>
      <c r="J82" s="1927">
        <f>+H82-I82</f>
        <v>0</v>
      </c>
      <c r="K82" s="3341"/>
      <c r="L82" s="1981"/>
      <c r="M82" s="1981"/>
    </row>
    <row r="83" spans="1:13" ht="69.75" customHeight="1">
      <c r="A83" s="1968"/>
      <c r="B83" s="4320"/>
      <c r="C83" s="4323"/>
      <c r="D83" s="4323"/>
      <c r="E83" s="4323"/>
      <c r="F83" s="4325" t="s">
        <v>1832</v>
      </c>
      <c r="G83" s="2536" t="s">
        <v>1830</v>
      </c>
      <c r="H83" s="3340"/>
      <c r="I83" s="3340"/>
      <c r="J83" s="1927">
        <f>+H83-I83</f>
        <v>0</v>
      </c>
      <c r="K83" s="3341"/>
      <c r="L83" s="1981"/>
      <c r="M83" s="1981"/>
    </row>
    <row r="84" spans="1:13" ht="69.75" customHeight="1">
      <c r="A84" s="1968"/>
      <c r="B84" s="4321"/>
      <c r="C84" s="4324"/>
      <c r="D84" s="4324"/>
      <c r="E84" s="4324"/>
      <c r="F84" s="4326"/>
      <c r="G84" s="2536" t="s">
        <v>1831</v>
      </c>
      <c r="H84" s="3340"/>
      <c r="I84" s="3340"/>
      <c r="J84" s="1927">
        <f>+H84-I84</f>
        <v>0</v>
      </c>
      <c r="K84" s="3341"/>
      <c r="L84" s="1981"/>
      <c r="M84" s="1981"/>
    </row>
    <row r="85" spans="1:13">
      <c r="A85" s="1968"/>
      <c r="B85" s="4316" t="s">
        <v>1768</v>
      </c>
      <c r="C85" s="4317"/>
      <c r="D85" s="4317"/>
      <c r="E85" s="4317"/>
      <c r="F85" s="4317"/>
      <c r="G85" s="4318"/>
      <c r="H85" s="1951">
        <f>SUM(H81:H84)</f>
        <v>0</v>
      </c>
      <c r="I85" s="1951">
        <f>SUM(I81:I84)</f>
        <v>0</v>
      </c>
      <c r="J85" s="1951">
        <f>SUM(J81:J84)</f>
        <v>0</v>
      </c>
      <c r="K85" s="1960">
        <f>SUM(K81:K84)</f>
        <v>0</v>
      </c>
      <c r="L85" s="1981"/>
      <c r="M85" s="1981"/>
    </row>
    <row r="86" spans="1:13">
      <c r="A86" s="1968"/>
      <c r="B86" s="1981"/>
      <c r="C86" s="1981"/>
      <c r="D86" s="1981"/>
      <c r="E86" s="1981"/>
      <c r="F86" s="1981"/>
      <c r="G86" s="1981"/>
      <c r="M86" s="1981"/>
    </row>
    <row r="87" spans="1:13" ht="24.75" customHeight="1">
      <c r="A87" s="1968"/>
      <c r="B87" s="1955"/>
      <c r="C87" s="1981"/>
      <c r="D87" s="1981"/>
      <c r="E87" s="1981"/>
      <c r="F87" s="1981"/>
      <c r="G87" s="1981"/>
      <c r="M87" s="1981"/>
    </row>
    <row r="88" spans="1:13" ht="18.75" thickBot="1">
      <c r="A88" s="2002"/>
      <c r="B88" s="1985"/>
      <c r="C88" s="2003"/>
      <c r="D88" s="2003"/>
      <c r="E88" s="2003"/>
      <c r="F88" s="2003"/>
      <c r="G88" s="2003"/>
      <c r="H88" s="2003"/>
      <c r="I88" s="2003"/>
      <c r="J88" s="2003"/>
      <c r="K88" s="2003"/>
      <c r="L88" s="2003"/>
      <c r="M88" s="2003"/>
    </row>
  </sheetData>
  <mergeCells count="116">
    <mergeCell ref="B38:B45"/>
    <mergeCell ref="C38:C45"/>
    <mergeCell ref="D38:D45"/>
    <mergeCell ref="E38:E45"/>
    <mergeCell ref="F38:G38"/>
    <mergeCell ref="F39:G39"/>
    <mergeCell ref="F40:G40"/>
    <mergeCell ref="F41:G41"/>
    <mergeCell ref="F42:G42"/>
    <mergeCell ref="F43:G43"/>
    <mergeCell ref="F44:G44"/>
    <mergeCell ref="F45:G45"/>
    <mergeCell ref="B74:G74"/>
    <mergeCell ref="B75:G75"/>
    <mergeCell ref="F63:G63"/>
    <mergeCell ref="F64:G64"/>
    <mergeCell ref="F65:G65"/>
    <mergeCell ref="F66:G66"/>
    <mergeCell ref="F67:G67"/>
    <mergeCell ref="F68:G68"/>
    <mergeCell ref="B62:B69"/>
    <mergeCell ref="C62:C69"/>
    <mergeCell ref="D62:D69"/>
    <mergeCell ref="E62:E69"/>
    <mergeCell ref="F62:G62"/>
    <mergeCell ref="F69:G69"/>
    <mergeCell ref="B70:G70"/>
    <mergeCell ref="B71:G71"/>
    <mergeCell ref="B72:G72"/>
    <mergeCell ref="B73:G73"/>
    <mergeCell ref="B85:G85"/>
    <mergeCell ref="B81:B84"/>
    <mergeCell ref="C81:C84"/>
    <mergeCell ref="D81:D84"/>
    <mergeCell ref="E81:E84"/>
    <mergeCell ref="F81:F82"/>
    <mergeCell ref="F83:F84"/>
    <mergeCell ref="B76:G76"/>
    <mergeCell ref="B78:K78"/>
    <mergeCell ref="B79:B80"/>
    <mergeCell ref="C79:C80"/>
    <mergeCell ref="D79:D80"/>
    <mergeCell ref="E79:E80"/>
    <mergeCell ref="F79:F80"/>
    <mergeCell ref="G79:G80"/>
    <mergeCell ref="H79:J79"/>
    <mergeCell ref="K79:K80"/>
    <mergeCell ref="B54:B61"/>
    <mergeCell ref="C54:C61"/>
    <mergeCell ref="D54:D61"/>
    <mergeCell ref="E54:E61"/>
    <mergeCell ref="F54:G54"/>
    <mergeCell ref="F55:G55"/>
    <mergeCell ref="F56:G56"/>
    <mergeCell ref="F57:G57"/>
    <mergeCell ref="F58:G58"/>
    <mergeCell ref="F59:G59"/>
    <mergeCell ref="F60:G60"/>
    <mergeCell ref="F61:G61"/>
    <mergeCell ref="B46:B53"/>
    <mergeCell ref="C46:C53"/>
    <mergeCell ref="D46:D53"/>
    <mergeCell ref="E46:E53"/>
    <mergeCell ref="F46:G46"/>
    <mergeCell ref="F47:G47"/>
    <mergeCell ref="F48:G48"/>
    <mergeCell ref="F49:G49"/>
    <mergeCell ref="F50:G50"/>
    <mergeCell ref="F51:G51"/>
    <mergeCell ref="F52:G52"/>
    <mergeCell ref="F53:G53"/>
    <mergeCell ref="F31:G31"/>
    <mergeCell ref="F32:G32"/>
    <mergeCell ref="F33:G33"/>
    <mergeCell ref="F34:G34"/>
    <mergeCell ref="F35:G35"/>
    <mergeCell ref="F36:G36"/>
    <mergeCell ref="F24:G24"/>
    <mergeCell ref="F25:G25"/>
    <mergeCell ref="F26:G26"/>
    <mergeCell ref="F27:G27"/>
    <mergeCell ref="B29:M29"/>
    <mergeCell ref="B30:B37"/>
    <mergeCell ref="C30:C37"/>
    <mergeCell ref="D30:D37"/>
    <mergeCell ref="E30:E37"/>
    <mergeCell ref="F30:G30"/>
    <mergeCell ref="F37:G37"/>
    <mergeCell ref="F19:G19"/>
    <mergeCell ref="B20:B27"/>
    <mergeCell ref="C20:C27"/>
    <mergeCell ref="D20:D27"/>
    <mergeCell ref="E20:E27"/>
    <mergeCell ref="F20:G20"/>
    <mergeCell ref="F21:G21"/>
    <mergeCell ref="F22:G22"/>
    <mergeCell ref="F23:G23"/>
    <mergeCell ref="B12:B19"/>
    <mergeCell ref="C12:C19"/>
    <mergeCell ref="D12:D19"/>
    <mergeCell ref="E12:E19"/>
    <mergeCell ref="F12:G12"/>
    <mergeCell ref="F13:G13"/>
    <mergeCell ref="F14:G14"/>
    <mergeCell ref="F15:G15"/>
    <mergeCell ref="F16:G16"/>
    <mergeCell ref="F17:G17"/>
    <mergeCell ref="B7:M7"/>
    <mergeCell ref="B8:B11"/>
    <mergeCell ref="C8:C11"/>
    <mergeCell ref="D8:D11"/>
    <mergeCell ref="E8:E11"/>
    <mergeCell ref="F8:G11"/>
    <mergeCell ref="H8:K10"/>
    <mergeCell ref="L8:M10"/>
    <mergeCell ref="F18:G18"/>
  </mergeCells>
  <conditionalFormatting sqref="H80:J80 K79 H79 B81:E83 A78:A84 B79:F79 C84:E84 C20:E20 C9:E12 B8:B11 F28:I28 A5:A29 C30:D37 L78:M78 B5:M6 H77:M77 K28:M28 C8:F8 F12:F27 F30:F37 F46:F69 C46:D46 H11:M11 F81:G84 J81:J84">
    <cfRule type="expression" dxfId="61" priority="103">
      <formula>CELL("protect",A5)=0</formula>
    </cfRule>
  </conditionalFormatting>
  <conditionalFormatting sqref="H77:M77">
    <cfRule type="containsErrors" dxfId="60" priority="102">
      <formula>ISERROR(H77)</formula>
    </cfRule>
  </conditionalFormatting>
  <conditionalFormatting sqref="H77:M77">
    <cfRule type="containsText" dxfId="59" priority="98" operator="containsText" text="OK">
      <formula>NOT(ISERROR(SEARCH("OK",H77)))</formula>
    </cfRule>
    <cfRule type="containsText" dxfId="58" priority="99" operator="containsText" text="OK">
      <formula>NOT(ISERROR(SEARCH("OK",H77)))</formula>
    </cfRule>
    <cfRule type="containsText" priority="100" operator="containsText" text="OK">
      <formula>NOT(ISERROR(SEARCH("OK",H77)))</formula>
    </cfRule>
    <cfRule type="containsText" dxfId="57" priority="101" operator="containsText" text="Error">
      <formula>NOT(ISERROR(SEARCH("Error",H77)))</formula>
    </cfRule>
  </conditionalFormatting>
  <conditionalFormatting sqref="F38:F45 C38:D38">
    <cfRule type="expression" dxfId="56" priority="47">
      <formula>CELL("protect",C38)=0</formula>
    </cfRule>
  </conditionalFormatting>
  <conditionalFormatting sqref="H12:I19">
    <cfRule type="expression" dxfId="55" priority="24">
      <formula>CELL("protect",H12)=0</formula>
    </cfRule>
  </conditionalFormatting>
  <conditionalFormatting sqref="K12:M19">
    <cfRule type="expression" dxfId="54" priority="5">
      <formula>CELL("protect",K12)=0</formula>
    </cfRule>
  </conditionalFormatting>
  <conditionalFormatting sqref="H30:I69">
    <cfRule type="expression" dxfId="53" priority="4">
      <formula>CELL("protect",H30)=0</formula>
    </cfRule>
  </conditionalFormatting>
  <conditionalFormatting sqref="K30:M69">
    <cfRule type="expression" dxfId="52" priority="3">
      <formula>CELL("protect",K30)=0</formula>
    </cfRule>
  </conditionalFormatting>
  <conditionalFormatting sqref="H81:I84">
    <cfRule type="expression" dxfId="51" priority="2">
      <formula>CELL("protect",H81)=0</formula>
    </cfRule>
  </conditionalFormatting>
  <conditionalFormatting sqref="K81:K84">
    <cfRule type="expression" dxfId="50" priority="1">
      <formula>CELL("protect",K81)=0</formula>
    </cfRule>
  </conditionalFormatting>
  <pageMargins left="0.70866141732283472" right="0.70866141732283472" top="0.74803149606299213" bottom="0.74803149606299213" header="0.31496062992125984" footer="0.31496062992125984"/>
  <pageSetup paperSize="8" scale="52"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K51"/>
  <sheetViews>
    <sheetView workbookViewId="0"/>
  </sheetViews>
  <sheetFormatPr defaultColWidth="9.140625" defaultRowHeight="14.25"/>
  <cols>
    <col min="1" max="1" width="3" style="1920" customWidth="1"/>
    <col min="2" max="2" width="12.140625" style="1920" customWidth="1"/>
    <col min="3" max="3" width="25.28515625" style="1920" customWidth="1"/>
    <col min="4" max="4" width="15.85546875" style="1920" customWidth="1"/>
    <col min="5" max="5" width="25.42578125" style="1920" customWidth="1"/>
    <col min="6" max="6" width="10.7109375" style="1920" customWidth="1"/>
    <col min="7" max="11" width="11.140625" style="1920" customWidth="1"/>
    <col min="12" max="16384" width="9.140625" style="1920"/>
  </cols>
  <sheetData>
    <row r="1" spans="1:11" s="49" customFormat="1" ht="24.75">
      <c r="A1" s="127" t="str">
        <f>'Universal data'!A1</f>
        <v>Regulatory Reporting Pack</v>
      </c>
      <c r="B1" s="128"/>
      <c r="C1" s="128"/>
      <c r="D1" s="128"/>
      <c r="E1" s="128"/>
      <c r="F1" s="128"/>
      <c r="G1" s="128"/>
      <c r="H1" s="128"/>
      <c r="I1" s="128"/>
      <c r="J1" s="128"/>
      <c r="K1" s="128"/>
    </row>
    <row r="2" spans="1:11" s="49" customFormat="1" ht="24.75">
      <c r="A2" s="2186" t="str">
        <f>+'Universal data'!$A$2</f>
        <v>Master</v>
      </c>
      <c r="B2" s="128"/>
      <c r="C2" s="128"/>
      <c r="D2" s="128"/>
      <c r="E2" s="128"/>
      <c r="F2" s="128"/>
      <c r="G2" s="128"/>
      <c r="H2" s="128"/>
      <c r="I2" s="128"/>
      <c r="J2" s="128"/>
      <c r="K2" s="128"/>
    </row>
    <row r="3" spans="1:11" s="49" customFormat="1" ht="24.75">
      <c r="A3" s="2304" t="str">
        <f>+'Universal data'!A3</f>
        <v>2015/16</v>
      </c>
      <c r="B3" s="128"/>
      <c r="C3" s="128"/>
      <c r="D3" s="128"/>
      <c r="E3" s="128"/>
      <c r="F3" s="128"/>
      <c r="G3" s="128"/>
      <c r="H3" s="128"/>
      <c r="I3" s="128"/>
      <c r="J3" s="128"/>
      <c r="K3" s="128"/>
    </row>
    <row r="4" spans="1:11" s="1916" customFormat="1">
      <c r="A4" s="1914"/>
      <c r="B4" s="1942"/>
      <c r="C4" s="1943"/>
      <c r="D4" s="1943"/>
      <c r="E4" s="1943"/>
      <c r="F4" s="1943"/>
      <c r="G4" s="1943"/>
      <c r="H4" s="1943"/>
      <c r="I4" s="1943"/>
      <c r="J4" s="1943"/>
      <c r="K4" s="1943"/>
    </row>
    <row r="5" spans="1:11" s="1916" customFormat="1" ht="19.5">
      <c r="A5" s="1364" t="s">
        <v>1837</v>
      </c>
      <c r="B5" s="1365"/>
      <c r="C5" s="1943"/>
      <c r="D5" s="1943"/>
      <c r="E5" s="1943"/>
      <c r="F5" s="1943"/>
      <c r="G5" s="1943"/>
      <c r="H5" s="1943"/>
      <c r="I5" s="1943"/>
      <c r="J5" s="1943"/>
      <c r="K5" s="1943"/>
    </row>
    <row r="6" spans="1:11" s="1969" customFormat="1" ht="18">
      <c r="A6" s="1968"/>
      <c r="B6" s="4236" t="s">
        <v>1568</v>
      </c>
      <c r="C6" s="4201"/>
      <c r="D6" s="4201"/>
      <c r="E6" s="4201"/>
      <c r="F6" s="4201"/>
      <c r="G6" s="4201"/>
      <c r="H6" s="4201"/>
      <c r="I6" s="4201"/>
      <c r="J6" s="4201"/>
      <c r="K6" s="4201"/>
    </row>
    <row r="7" spans="1:11" s="1969" customFormat="1" ht="20.25" customHeight="1">
      <c r="A7" s="1968"/>
      <c r="B7" s="4205" t="s">
        <v>106</v>
      </c>
      <c r="C7" s="4205" t="s">
        <v>107</v>
      </c>
      <c r="D7" s="4205" t="s">
        <v>109</v>
      </c>
      <c r="E7" s="4239"/>
      <c r="F7" s="4240" t="s">
        <v>110</v>
      </c>
      <c r="G7" s="4240"/>
      <c r="H7" s="4240"/>
      <c r="I7" s="4240"/>
      <c r="J7" s="4240" t="s">
        <v>111</v>
      </c>
      <c r="K7" s="4240"/>
    </row>
    <row r="8" spans="1:11" s="1969" customFormat="1" ht="30" customHeight="1">
      <c r="A8" s="1968"/>
      <c r="B8" s="4238"/>
      <c r="C8" s="4238"/>
      <c r="D8" s="4239"/>
      <c r="E8" s="4239"/>
      <c r="F8" s="4241"/>
      <c r="G8" s="4241"/>
      <c r="H8" s="4241"/>
      <c r="I8" s="4241"/>
      <c r="J8" s="4241"/>
      <c r="K8" s="4241"/>
    </row>
    <row r="9" spans="1:11" s="1971" customFormat="1" ht="41.25" customHeight="1">
      <c r="A9" s="1970"/>
      <c r="B9" s="4238"/>
      <c r="C9" s="4238"/>
      <c r="D9" s="4239"/>
      <c r="E9" s="4239"/>
      <c r="F9" s="4242"/>
      <c r="G9" s="4242"/>
      <c r="H9" s="4242"/>
      <c r="I9" s="4242"/>
      <c r="J9" s="4242"/>
      <c r="K9" s="4242"/>
    </row>
    <row r="10" spans="1:11" s="1971" customFormat="1" ht="87" customHeight="1">
      <c r="A10" s="1970"/>
      <c r="B10" s="4238"/>
      <c r="C10" s="4238"/>
      <c r="D10" s="4239"/>
      <c r="E10" s="4239"/>
      <c r="F10" s="1950" t="s">
        <v>115</v>
      </c>
      <c r="G10" s="1950" t="s">
        <v>116</v>
      </c>
      <c r="H10" s="1950" t="s">
        <v>117</v>
      </c>
      <c r="I10" s="1950" t="s">
        <v>1754</v>
      </c>
      <c r="J10" s="1950" t="s">
        <v>392</v>
      </c>
      <c r="K10" s="1950" t="s">
        <v>1754</v>
      </c>
    </row>
    <row r="11" spans="1:11" s="1969" customFormat="1" ht="18">
      <c r="A11" s="1968"/>
      <c r="B11" s="4362" t="s">
        <v>1838</v>
      </c>
      <c r="C11" s="4360" t="s">
        <v>130</v>
      </c>
      <c r="D11" s="4360" t="s">
        <v>120</v>
      </c>
      <c r="E11" s="4203"/>
      <c r="F11" s="3346"/>
      <c r="G11" s="3346"/>
      <c r="H11" s="1973">
        <f>+F11-G11</f>
        <v>0</v>
      </c>
      <c r="I11" s="3346"/>
      <c r="J11" s="1972"/>
      <c r="K11" s="1972"/>
    </row>
    <row r="12" spans="1:11" s="1969" customFormat="1" ht="18">
      <c r="A12" s="1968"/>
      <c r="B12" s="4363"/>
      <c r="C12" s="4360"/>
      <c r="D12" s="4360" t="s">
        <v>121</v>
      </c>
      <c r="E12" s="4203"/>
      <c r="F12" s="3346"/>
      <c r="G12" s="3346"/>
      <c r="H12" s="1973">
        <f t="shared" ref="H12:H18" si="0">+F12-G12</f>
        <v>0</v>
      </c>
      <c r="I12" s="3346"/>
      <c r="J12" s="1972"/>
      <c r="K12" s="1972"/>
    </row>
    <row r="13" spans="1:11" s="1969" customFormat="1" ht="18">
      <c r="A13" s="1968"/>
      <c r="B13" s="4363"/>
      <c r="C13" s="4360"/>
      <c r="D13" s="4360" t="s">
        <v>122</v>
      </c>
      <c r="E13" s="4203"/>
      <c r="F13" s="3346"/>
      <c r="G13" s="3346"/>
      <c r="H13" s="1973">
        <f>+F13-G13</f>
        <v>0</v>
      </c>
      <c r="I13" s="3346"/>
      <c r="J13" s="1972"/>
      <c r="K13" s="1972"/>
    </row>
    <row r="14" spans="1:11" s="1969" customFormat="1" ht="18">
      <c r="A14" s="1968"/>
      <c r="B14" s="4363"/>
      <c r="C14" s="4360"/>
      <c r="D14" s="4360" t="s">
        <v>123</v>
      </c>
      <c r="E14" s="4203"/>
      <c r="F14" s="3346"/>
      <c r="G14" s="3346"/>
      <c r="H14" s="1973">
        <f t="shared" si="0"/>
        <v>0</v>
      </c>
      <c r="I14" s="3346"/>
      <c r="J14" s="1972"/>
      <c r="K14" s="1972"/>
    </row>
    <row r="15" spans="1:11" s="1969" customFormat="1" ht="18">
      <c r="A15" s="1968"/>
      <c r="B15" s="4363"/>
      <c r="C15" s="4360"/>
      <c r="D15" s="4360" t="s">
        <v>124</v>
      </c>
      <c r="E15" s="4203"/>
      <c r="F15" s="3346"/>
      <c r="G15" s="3346"/>
      <c r="H15" s="1973">
        <f t="shared" si="0"/>
        <v>0</v>
      </c>
      <c r="I15" s="3346"/>
      <c r="J15" s="1972"/>
      <c r="K15" s="1972"/>
    </row>
    <row r="16" spans="1:11" s="1969" customFormat="1" ht="18">
      <c r="A16" s="1968"/>
      <c r="B16" s="4363"/>
      <c r="C16" s="4360"/>
      <c r="D16" s="4360" t="s">
        <v>125</v>
      </c>
      <c r="E16" s="4203"/>
      <c r="F16" s="3346"/>
      <c r="G16" s="3346"/>
      <c r="H16" s="1973">
        <f t="shared" si="0"/>
        <v>0</v>
      </c>
      <c r="I16" s="3346"/>
      <c r="J16" s="1972"/>
      <c r="K16" s="1972"/>
    </row>
    <row r="17" spans="1:11" s="1969" customFormat="1" ht="18">
      <c r="A17" s="1968"/>
      <c r="B17" s="4363"/>
      <c r="C17" s="4360"/>
      <c r="D17" s="4360" t="s">
        <v>126</v>
      </c>
      <c r="E17" s="4203"/>
      <c r="F17" s="3346"/>
      <c r="G17" s="3346"/>
      <c r="H17" s="1973">
        <f t="shared" si="0"/>
        <v>0</v>
      </c>
      <c r="I17" s="3346"/>
      <c r="J17" s="1972"/>
      <c r="K17" s="1972"/>
    </row>
    <row r="18" spans="1:11" s="1969" customFormat="1" ht="18">
      <c r="A18" s="1968"/>
      <c r="B18" s="4363"/>
      <c r="C18" s="4360"/>
      <c r="D18" s="4360" t="s">
        <v>127</v>
      </c>
      <c r="E18" s="4203"/>
      <c r="F18" s="3346"/>
      <c r="G18" s="3346"/>
      <c r="H18" s="1973">
        <f t="shared" si="0"/>
        <v>0</v>
      </c>
      <c r="I18" s="3346"/>
      <c r="J18" s="1972"/>
      <c r="K18" s="1972"/>
    </row>
    <row r="19" spans="1:11" s="1969" customFormat="1" ht="18">
      <c r="A19" s="1968"/>
      <c r="B19" s="4363"/>
      <c r="C19" s="4360" t="s">
        <v>1770</v>
      </c>
      <c r="D19" s="4360" t="s">
        <v>120</v>
      </c>
      <c r="E19" s="4203"/>
      <c r="F19" s="3346"/>
      <c r="G19" s="3346"/>
      <c r="H19" s="1973">
        <f>+F19-G19</f>
        <v>0</v>
      </c>
      <c r="I19" s="3346"/>
      <c r="J19" s="1972"/>
      <c r="K19" s="1972"/>
    </row>
    <row r="20" spans="1:11" s="1969" customFormat="1" ht="18">
      <c r="A20" s="1968"/>
      <c r="B20" s="4363"/>
      <c r="C20" s="4360"/>
      <c r="D20" s="4360" t="s">
        <v>121</v>
      </c>
      <c r="E20" s="4203"/>
      <c r="F20" s="3346"/>
      <c r="G20" s="3346"/>
      <c r="H20" s="1973">
        <f t="shared" ref="H20:H26" si="1">+F20-G20</f>
        <v>0</v>
      </c>
      <c r="I20" s="3346"/>
      <c r="J20" s="1972"/>
      <c r="K20" s="1972"/>
    </row>
    <row r="21" spans="1:11" s="1969" customFormat="1" ht="18">
      <c r="A21" s="1968"/>
      <c r="B21" s="4363"/>
      <c r="C21" s="4360"/>
      <c r="D21" s="4360" t="s">
        <v>122</v>
      </c>
      <c r="E21" s="4203"/>
      <c r="F21" s="3346"/>
      <c r="G21" s="3346"/>
      <c r="H21" s="1973">
        <f t="shared" si="1"/>
        <v>0</v>
      </c>
      <c r="I21" s="3346"/>
      <c r="J21" s="1972"/>
      <c r="K21" s="1972"/>
    </row>
    <row r="22" spans="1:11" s="1969" customFormat="1" ht="18">
      <c r="A22" s="1968"/>
      <c r="B22" s="4363"/>
      <c r="C22" s="4360"/>
      <c r="D22" s="4360" t="s">
        <v>123</v>
      </c>
      <c r="E22" s="4203"/>
      <c r="F22" s="3346"/>
      <c r="G22" s="3346"/>
      <c r="H22" s="1973">
        <f t="shared" si="1"/>
        <v>0</v>
      </c>
      <c r="I22" s="3346"/>
      <c r="J22" s="1972"/>
      <c r="K22" s="1972"/>
    </row>
    <row r="23" spans="1:11" s="1969" customFormat="1" ht="18">
      <c r="A23" s="1968"/>
      <c r="B23" s="4363"/>
      <c r="C23" s="4360"/>
      <c r="D23" s="4360" t="s">
        <v>124</v>
      </c>
      <c r="E23" s="4203"/>
      <c r="F23" s="3346"/>
      <c r="G23" s="3346"/>
      <c r="H23" s="1973">
        <f t="shared" si="1"/>
        <v>0</v>
      </c>
      <c r="I23" s="3346"/>
      <c r="J23" s="1972"/>
      <c r="K23" s="1972"/>
    </row>
    <row r="24" spans="1:11" s="1969" customFormat="1" ht="18">
      <c r="A24" s="1968"/>
      <c r="B24" s="4363"/>
      <c r="C24" s="4360"/>
      <c r="D24" s="4360" t="s">
        <v>125</v>
      </c>
      <c r="E24" s="4203"/>
      <c r="F24" s="3346"/>
      <c r="G24" s="3346"/>
      <c r="H24" s="1973">
        <f t="shared" si="1"/>
        <v>0</v>
      </c>
      <c r="I24" s="3346"/>
      <c r="J24" s="1972"/>
      <c r="K24" s="1972"/>
    </row>
    <row r="25" spans="1:11" s="1969" customFormat="1" ht="18">
      <c r="A25" s="1968"/>
      <c r="B25" s="4363"/>
      <c r="C25" s="4360"/>
      <c r="D25" s="4360" t="s">
        <v>126</v>
      </c>
      <c r="E25" s="4203"/>
      <c r="F25" s="3346"/>
      <c r="G25" s="3346"/>
      <c r="H25" s="1973">
        <f t="shared" si="1"/>
        <v>0</v>
      </c>
      <c r="I25" s="3346"/>
      <c r="J25" s="1972"/>
      <c r="K25" s="1972"/>
    </row>
    <row r="26" spans="1:11" s="1969" customFormat="1" ht="18">
      <c r="A26" s="1968"/>
      <c r="B26" s="4363"/>
      <c r="C26" s="4360"/>
      <c r="D26" s="4360" t="s">
        <v>127</v>
      </c>
      <c r="E26" s="4203"/>
      <c r="F26" s="3346"/>
      <c r="G26" s="3346"/>
      <c r="H26" s="1973">
        <f t="shared" si="1"/>
        <v>0</v>
      </c>
      <c r="I26" s="3346"/>
      <c r="J26" s="1972"/>
      <c r="K26" s="1972"/>
    </row>
    <row r="27" spans="1:11" s="1969" customFormat="1" ht="18">
      <c r="A27" s="1968"/>
      <c r="B27" s="4361" t="s">
        <v>399</v>
      </c>
      <c r="C27" s="4200"/>
      <c r="D27" s="4200"/>
      <c r="E27" s="4200"/>
      <c r="F27" s="1973">
        <f>SUM($F$11:$F$18)</f>
        <v>0</v>
      </c>
      <c r="G27" s="1973">
        <f>SUM($G$11:$G$18)</f>
        <v>0</v>
      </c>
      <c r="H27" s="1973">
        <f>SUM(H11:H18)</f>
        <v>0</v>
      </c>
      <c r="I27" s="1973">
        <f>SUM($I$11:$I$18)</f>
        <v>0</v>
      </c>
      <c r="J27" s="3441">
        <f>SUM($J$11:$J$18)</f>
        <v>0</v>
      </c>
      <c r="K27" s="3441">
        <f>SUM($K$11:$K$18)</f>
        <v>0</v>
      </c>
    </row>
    <row r="28" spans="1:11" s="1969" customFormat="1" ht="18">
      <c r="A28" s="1968"/>
      <c r="B28" s="4361" t="s">
        <v>400</v>
      </c>
      <c r="C28" s="4200"/>
      <c r="D28" s="4200"/>
      <c r="E28" s="4200"/>
      <c r="F28" s="1973">
        <f t="shared" ref="F28:K28" si="2">SUM(F19:F26)</f>
        <v>0</v>
      </c>
      <c r="G28" s="1973">
        <f t="shared" si="2"/>
        <v>0</v>
      </c>
      <c r="H28" s="1973">
        <f t="shared" si="2"/>
        <v>0</v>
      </c>
      <c r="I28" s="1973">
        <f t="shared" si="2"/>
        <v>0</v>
      </c>
      <c r="J28" s="3441">
        <f t="shared" si="2"/>
        <v>0</v>
      </c>
      <c r="K28" s="3441">
        <f t="shared" si="2"/>
        <v>0</v>
      </c>
    </row>
    <row r="29" spans="1:11" s="1969" customFormat="1" ht="18">
      <c r="A29" s="1968"/>
      <c r="B29" s="4243" t="s">
        <v>89</v>
      </c>
      <c r="C29" s="4219"/>
      <c r="D29" s="4219"/>
      <c r="E29" s="4219"/>
      <c r="F29" s="3237">
        <f t="shared" ref="F29:K29" si="3">SUM(F11:F26)</f>
        <v>0</v>
      </c>
      <c r="G29" s="3237">
        <f t="shared" si="3"/>
        <v>0</v>
      </c>
      <c r="H29" s="2004">
        <f t="shared" si="3"/>
        <v>0</v>
      </c>
      <c r="I29" s="2004">
        <f t="shared" si="3"/>
        <v>0</v>
      </c>
      <c r="J29" s="3237">
        <f t="shared" si="3"/>
        <v>0</v>
      </c>
      <c r="K29" s="3237">
        <f t="shared" si="3"/>
        <v>0</v>
      </c>
    </row>
    <row r="30" spans="1:11" s="2007" customFormat="1" ht="18">
      <c r="A30" s="2005"/>
      <c r="B30" s="2006"/>
      <c r="C30" s="1373"/>
      <c r="D30" s="1373"/>
      <c r="E30" s="1373"/>
      <c r="F30" s="1929" t="str">
        <f t="shared" ref="F30:K30" si="4">IF((ROUND(F29,3)=ROUND((SUM(F11:F18)+SUM(F19:F26)),3)),"OK", "Error")</f>
        <v>OK</v>
      </c>
      <c r="G30" s="1929" t="str">
        <f t="shared" si="4"/>
        <v>OK</v>
      </c>
      <c r="H30" s="1929" t="str">
        <f t="shared" si="4"/>
        <v>OK</v>
      </c>
      <c r="I30" s="1929" t="str">
        <f t="shared" si="4"/>
        <v>OK</v>
      </c>
      <c r="J30" s="1929" t="str">
        <f t="shared" si="4"/>
        <v>OK</v>
      </c>
      <c r="K30" s="1929" t="str">
        <f t="shared" si="4"/>
        <v>OK</v>
      </c>
    </row>
    <row r="31" spans="1:11">
      <c r="A31" s="1917"/>
      <c r="B31" s="1981"/>
      <c r="C31" s="1981"/>
      <c r="D31" s="1981"/>
      <c r="E31" s="1981"/>
      <c r="F31" s="1981"/>
      <c r="G31" s="1981"/>
      <c r="H31" s="1981"/>
      <c r="I31" s="1981"/>
      <c r="J31" s="1981"/>
      <c r="K31" s="1981"/>
    </row>
    <row r="32" spans="1:11" s="2010" customFormat="1" ht="18">
      <c r="A32" s="2008"/>
      <c r="B32" s="1374"/>
      <c r="C32" s="2009"/>
      <c r="D32" s="2009"/>
      <c r="E32" s="1375"/>
      <c r="F32" s="1977"/>
      <c r="G32" s="1977"/>
      <c r="H32" s="1977"/>
      <c r="I32" s="2006"/>
      <c r="J32" s="2006"/>
      <c r="K32" s="2006"/>
    </row>
    <row r="33" spans="1:11">
      <c r="A33" s="1917"/>
      <c r="B33" s="1981"/>
      <c r="C33" s="1981"/>
      <c r="D33" s="1981"/>
      <c r="E33" s="1981"/>
      <c r="F33" s="1981"/>
      <c r="G33" s="1981"/>
      <c r="H33" s="1981"/>
      <c r="I33" s="1981"/>
      <c r="J33" s="1981"/>
      <c r="K33" s="1981"/>
    </row>
    <row r="34" spans="1:11" s="1977" customFormat="1" ht="20.100000000000001" customHeight="1">
      <c r="A34" s="1975"/>
      <c r="B34" s="4244" t="s">
        <v>1769</v>
      </c>
      <c r="C34" s="4228"/>
      <c r="D34" s="4228"/>
      <c r="E34" s="4228"/>
      <c r="F34" s="4228"/>
      <c r="G34" s="4228"/>
      <c r="H34" s="4228"/>
      <c r="I34" s="4228"/>
      <c r="J34" s="1369"/>
      <c r="K34" s="1370"/>
    </row>
    <row r="35" spans="1:11" s="1971" customFormat="1" ht="31.5" customHeight="1">
      <c r="A35" s="1970"/>
      <c r="B35" s="4205" t="s">
        <v>106</v>
      </c>
      <c r="C35" s="4205" t="s">
        <v>107</v>
      </c>
      <c r="D35" s="4247"/>
      <c r="E35" s="4221"/>
      <c r="F35" s="4251" t="s">
        <v>114</v>
      </c>
      <c r="G35" s="4252"/>
      <c r="H35" s="4252"/>
      <c r="I35" s="4253" t="s">
        <v>391</v>
      </c>
      <c r="J35" s="1979"/>
      <c r="K35" s="1979"/>
    </row>
    <row r="36" spans="1:11" s="1971" customFormat="1" ht="103.5" customHeight="1">
      <c r="A36" s="1970"/>
      <c r="B36" s="4246"/>
      <c r="C36" s="4246"/>
      <c r="D36" s="4248"/>
      <c r="E36" s="4222"/>
      <c r="F36" s="1980" t="s">
        <v>115</v>
      </c>
      <c r="G36" s="1980" t="s">
        <v>116</v>
      </c>
      <c r="H36" s="1980" t="s">
        <v>117</v>
      </c>
      <c r="I36" s="4252"/>
      <c r="J36" s="1979"/>
      <c r="K36" s="1979"/>
    </row>
    <row r="37" spans="1:11" s="1971" customFormat="1" ht="43.5" customHeight="1">
      <c r="A37" s="1970"/>
      <c r="B37" s="4319" t="s">
        <v>1838</v>
      </c>
      <c r="C37" s="4364" t="s">
        <v>2404</v>
      </c>
      <c r="D37" s="4366" t="s">
        <v>1829</v>
      </c>
      <c r="E37" s="2195" t="s">
        <v>1830</v>
      </c>
      <c r="F37" s="3346"/>
      <c r="G37" s="3346"/>
      <c r="H37" s="1927">
        <f t="shared" ref="H37:H44" si="5">+F37-G37</f>
        <v>0</v>
      </c>
      <c r="I37" s="3347"/>
      <c r="J37" s="1979"/>
      <c r="K37" s="1979"/>
    </row>
    <row r="38" spans="1:11" s="1971" customFormat="1" ht="41.25" customHeight="1">
      <c r="A38" s="1970"/>
      <c r="B38" s="4368"/>
      <c r="C38" s="4364"/>
      <c r="D38" s="4367"/>
      <c r="E38" s="2195" t="s">
        <v>1831</v>
      </c>
      <c r="F38" s="3346"/>
      <c r="G38" s="3346"/>
      <c r="H38" s="1927">
        <f t="shared" si="5"/>
        <v>0</v>
      </c>
      <c r="I38" s="3347"/>
      <c r="J38" s="1979"/>
      <c r="K38" s="1979"/>
    </row>
    <row r="39" spans="1:11" s="1971" customFormat="1" ht="42.75" customHeight="1">
      <c r="A39" s="1970"/>
      <c r="B39" s="4368"/>
      <c r="C39" s="4364"/>
      <c r="D39" s="4366" t="s">
        <v>1832</v>
      </c>
      <c r="E39" s="2195" t="s">
        <v>1830</v>
      </c>
      <c r="F39" s="3346"/>
      <c r="G39" s="3346"/>
      <c r="H39" s="1927">
        <f t="shared" si="5"/>
        <v>0</v>
      </c>
      <c r="I39" s="3347"/>
      <c r="J39" s="1979"/>
      <c r="K39" s="1979"/>
    </row>
    <row r="40" spans="1:11" s="1971" customFormat="1" ht="34.5" customHeight="1">
      <c r="A40" s="1970"/>
      <c r="B40" s="4369"/>
      <c r="C40" s="4365"/>
      <c r="D40" s="4367"/>
      <c r="E40" s="2195" t="s">
        <v>1831</v>
      </c>
      <c r="F40" s="3346"/>
      <c r="G40" s="3346"/>
      <c r="H40" s="1927">
        <f t="shared" si="5"/>
        <v>0</v>
      </c>
      <c r="I40" s="3347"/>
      <c r="J40" s="1979"/>
      <c r="K40" s="1979"/>
    </row>
    <row r="41" spans="1:11" s="1969" customFormat="1" ht="39" customHeight="1">
      <c r="A41" s="1968"/>
      <c r="B41" s="4370"/>
      <c r="C41" s="4364" t="s">
        <v>2405</v>
      </c>
      <c r="D41" s="4366" t="s">
        <v>1829</v>
      </c>
      <c r="E41" s="2011" t="s">
        <v>1830</v>
      </c>
      <c r="F41" s="3346"/>
      <c r="G41" s="3346"/>
      <c r="H41" s="1927">
        <f t="shared" si="5"/>
        <v>0</v>
      </c>
      <c r="I41" s="3347"/>
      <c r="J41" s="1981"/>
      <c r="K41" s="1981"/>
    </row>
    <row r="42" spans="1:11" s="1969" customFormat="1" ht="36.75" customHeight="1">
      <c r="A42" s="1968"/>
      <c r="B42" s="4370"/>
      <c r="C42" s="4364"/>
      <c r="D42" s="4367"/>
      <c r="E42" s="2011" t="s">
        <v>1831</v>
      </c>
      <c r="F42" s="3346"/>
      <c r="G42" s="3346"/>
      <c r="H42" s="1927">
        <f t="shared" si="5"/>
        <v>0</v>
      </c>
      <c r="I42" s="3347"/>
      <c r="J42" s="1981"/>
      <c r="K42" s="1981"/>
    </row>
    <row r="43" spans="1:11" s="1969" customFormat="1" ht="35.25" customHeight="1">
      <c r="A43" s="1968"/>
      <c r="B43" s="4370"/>
      <c r="C43" s="4364"/>
      <c r="D43" s="4366" t="s">
        <v>1832</v>
      </c>
      <c r="E43" s="2011" t="s">
        <v>1830</v>
      </c>
      <c r="F43" s="3346"/>
      <c r="G43" s="3346"/>
      <c r="H43" s="1927">
        <f t="shared" si="5"/>
        <v>0</v>
      </c>
      <c r="I43" s="3347"/>
      <c r="J43" s="1981"/>
      <c r="K43" s="1981"/>
    </row>
    <row r="44" spans="1:11" s="1969" customFormat="1" ht="44.25" customHeight="1">
      <c r="A44" s="1968"/>
      <c r="B44" s="4371"/>
      <c r="C44" s="4365"/>
      <c r="D44" s="4367"/>
      <c r="E44" s="2011" t="s">
        <v>1831</v>
      </c>
      <c r="F44" s="3346"/>
      <c r="G44" s="3346"/>
      <c r="H44" s="1927">
        <f t="shared" si="5"/>
        <v>0</v>
      </c>
      <c r="I44" s="3347"/>
      <c r="J44" s="1920"/>
      <c r="K44" s="1920"/>
    </row>
    <row r="45" spans="1:11" s="1969" customFormat="1" ht="18.75" thickBot="1">
      <c r="A45" s="2002"/>
      <c r="B45" s="4243" t="s">
        <v>1839</v>
      </c>
      <c r="C45" s="4219"/>
      <c r="D45" s="4219"/>
      <c r="E45" s="4219"/>
      <c r="F45" s="1951">
        <f>SUM(F37:F44)</f>
        <v>0</v>
      </c>
      <c r="G45" s="1951">
        <f>SUM(G37:G44)</f>
        <v>0</v>
      </c>
      <c r="H45" s="1951">
        <f>SUM(H37:H44)</f>
        <v>0</v>
      </c>
      <c r="I45" s="1960">
        <f>SUM(I37:I44)</f>
        <v>0</v>
      </c>
      <c r="J45" s="1920"/>
      <c r="K45" s="1920"/>
    </row>
    <row r="46" spans="1:11">
      <c r="B46" s="2012"/>
      <c r="C46" s="2012"/>
      <c r="D46" s="2012"/>
      <c r="E46" s="2012"/>
    </row>
    <row r="47" spans="1:11">
      <c r="B47" s="2012"/>
      <c r="C47" s="2012"/>
      <c r="D47" s="2012"/>
      <c r="E47" s="2012"/>
      <c r="J47" s="2012"/>
      <c r="K47" s="2012"/>
    </row>
    <row r="48" spans="1:11">
      <c r="B48" s="2012"/>
      <c r="C48" s="2012"/>
      <c r="D48" s="2012"/>
      <c r="E48" s="2012"/>
      <c r="F48" s="2012"/>
      <c r="G48" s="2012"/>
      <c r="H48" s="2012"/>
      <c r="I48" s="2012"/>
      <c r="J48" s="2012"/>
      <c r="K48" s="2012"/>
    </row>
    <row r="49" spans="2:11">
      <c r="B49" s="2012"/>
      <c r="C49" s="2012"/>
      <c r="D49" s="2012"/>
      <c r="E49" s="2012"/>
      <c r="F49" s="2012"/>
      <c r="G49" s="2012"/>
      <c r="H49" s="2012"/>
      <c r="I49" s="2012"/>
      <c r="J49" s="2012"/>
      <c r="K49" s="2012"/>
    </row>
    <row r="50" spans="2:11">
      <c r="B50" s="2012"/>
      <c r="C50" s="2012"/>
      <c r="D50" s="2012"/>
      <c r="E50" s="2012"/>
      <c r="F50" s="2012"/>
      <c r="G50" s="2012"/>
      <c r="H50" s="2012"/>
      <c r="I50" s="2012"/>
      <c r="J50" s="2012"/>
      <c r="K50" s="2012"/>
    </row>
    <row r="51" spans="2:11">
      <c r="B51" s="2012"/>
      <c r="C51" s="2012"/>
      <c r="D51" s="2012"/>
      <c r="E51" s="2012"/>
      <c r="F51" s="2012"/>
      <c r="G51" s="2012"/>
      <c r="H51" s="2012"/>
      <c r="I51" s="2012"/>
      <c r="J51" s="2012"/>
      <c r="K51" s="2012"/>
    </row>
  </sheetData>
  <mergeCells count="43">
    <mergeCell ref="B37:B44"/>
    <mergeCell ref="B45:E45"/>
    <mergeCell ref="E35:E36"/>
    <mergeCell ref="B35:B36"/>
    <mergeCell ref="F35:H35"/>
    <mergeCell ref="I35:I36"/>
    <mergeCell ref="C41:C44"/>
    <mergeCell ref="D41:D42"/>
    <mergeCell ref="D43:D44"/>
    <mergeCell ref="C35:C36"/>
    <mergeCell ref="D35:D36"/>
    <mergeCell ref="C37:C40"/>
    <mergeCell ref="D37:D38"/>
    <mergeCell ref="D39:D40"/>
    <mergeCell ref="D26:E26"/>
    <mergeCell ref="B27:E27"/>
    <mergeCell ref="B28:E28"/>
    <mergeCell ref="B29:E29"/>
    <mergeCell ref="B34:I34"/>
    <mergeCell ref="B11:B26"/>
    <mergeCell ref="D14:E14"/>
    <mergeCell ref="D15:E15"/>
    <mergeCell ref="D16:E16"/>
    <mergeCell ref="D17:E17"/>
    <mergeCell ref="D18:E18"/>
    <mergeCell ref="C19:C26"/>
    <mergeCell ref="D19:E19"/>
    <mergeCell ref="D20:E20"/>
    <mergeCell ref="D21:E21"/>
    <mergeCell ref="D22:E22"/>
    <mergeCell ref="D24:E24"/>
    <mergeCell ref="D25:E25"/>
    <mergeCell ref="C11:C18"/>
    <mergeCell ref="D11:E11"/>
    <mergeCell ref="D12:E12"/>
    <mergeCell ref="D13:E13"/>
    <mergeCell ref="D23:E23"/>
    <mergeCell ref="B6:K6"/>
    <mergeCell ref="B7:B10"/>
    <mergeCell ref="C7:C10"/>
    <mergeCell ref="D7:E10"/>
    <mergeCell ref="F7:I9"/>
    <mergeCell ref="J7:K9"/>
  </mergeCells>
  <conditionalFormatting sqref="F36:H40 I35 F35 B5:K5 J34:K34 H10:K10 F30:K30 D7 C11:D26 A34:A44 B35:D35 B7:B11 C7:C10 A5:A26 B37:H40 C41:H44 J37:J40 F10:G26 I11:K26 F37:G44">
    <cfRule type="expression" dxfId="49" priority="25">
      <formula>CELL("protect",A5)=0</formula>
    </cfRule>
  </conditionalFormatting>
  <conditionalFormatting sqref="F30:K30">
    <cfRule type="containsErrors" dxfId="48" priority="24">
      <formula>ISERROR(F30)</formula>
    </cfRule>
  </conditionalFormatting>
  <conditionalFormatting sqref="F30:K30">
    <cfRule type="containsText" dxfId="47" priority="20" operator="containsText" text="OK">
      <formula>NOT(ISERROR(SEARCH("OK",F30)))</formula>
    </cfRule>
    <cfRule type="containsText" dxfId="46" priority="21" operator="containsText" text="OK">
      <formula>NOT(ISERROR(SEARCH("OK",F30)))</formula>
    </cfRule>
    <cfRule type="containsText" priority="22" operator="containsText" text="OK">
      <formula>NOT(ISERROR(SEARCH("OK",F30)))</formula>
    </cfRule>
    <cfRule type="containsText" dxfId="45" priority="23" operator="containsText" text="Error">
      <formula>NOT(ISERROR(SEARCH("Error",F30)))</formula>
    </cfRule>
  </conditionalFormatting>
  <conditionalFormatting sqref="I37:I44">
    <cfRule type="expression" dxfId="44" priority="1">
      <formula>CELL("protect",I37)=0</formula>
    </cfRule>
  </conditionalFormatting>
  <pageMargins left="0.70866141732283472" right="0.70866141732283472" top="0.74803149606299213" bottom="0.74803149606299213" header="0.31496062992125984" footer="0.31496062992125984"/>
  <pageSetup paperSize="8" scale="90"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J42"/>
  <sheetViews>
    <sheetView workbookViewId="0"/>
  </sheetViews>
  <sheetFormatPr defaultRowHeight="12.75"/>
  <cols>
    <col min="1" max="1" width="3" style="420" customWidth="1"/>
    <col min="2" max="2" width="92.7109375" style="420" customWidth="1"/>
    <col min="3" max="5" width="9.140625" style="420"/>
    <col min="6" max="6" width="8.28515625" style="420" customWidth="1"/>
    <col min="7" max="16384" width="9.140625" style="420"/>
  </cols>
  <sheetData>
    <row r="1" spans="1:10" s="49" customFormat="1" ht="24.75">
      <c r="A1" s="127" t="str">
        <f>'Universal data'!A1</f>
        <v>Regulatory Reporting Pack</v>
      </c>
      <c r="B1" s="128"/>
      <c r="C1" s="128"/>
      <c r="D1" s="128"/>
      <c r="E1" s="128"/>
      <c r="F1" s="128"/>
      <c r="G1" s="128"/>
      <c r="H1" s="128"/>
      <c r="I1" s="128"/>
      <c r="J1" s="128"/>
    </row>
    <row r="2" spans="1:10" s="49" customFormat="1" ht="24.75">
      <c r="A2" s="2186" t="str">
        <f>+'Universal data'!$A$2</f>
        <v>Master</v>
      </c>
      <c r="B2" s="128"/>
      <c r="C2" s="128"/>
      <c r="D2" s="128"/>
      <c r="E2" s="128"/>
      <c r="F2" s="128"/>
      <c r="G2" s="128"/>
      <c r="H2" s="128"/>
      <c r="I2" s="128"/>
      <c r="J2" s="128"/>
    </row>
    <row r="3" spans="1:10" s="49" customFormat="1" ht="24.75">
      <c r="A3" s="2304" t="str">
        <f>+'Universal data'!A3</f>
        <v>2015/16</v>
      </c>
      <c r="B3" s="128"/>
      <c r="C3" s="128"/>
      <c r="D3" s="128"/>
      <c r="E3" s="128"/>
      <c r="F3" s="128"/>
      <c r="G3" s="128"/>
      <c r="H3" s="128"/>
      <c r="I3" s="128"/>
      <c r="J3" s="128"/>
    </row>
    <row r="4" spans="1:10" s="1916" customFormat="1" ht="9" customHeight="1">
      <c r="A4" s="1942"/>
      <c r="B4" s="1915"/>
      <c r="C4" s="1943"/>
      <c r="D4" s="1943"/>
      <c r="E4" s="1943"/>
      <c r="F4" s="1943"/>
      <c r="G4" s="1943"/>
      <c r="H4" s="1943"/>
      <c r="I4" s="1943"/>
      <c r="J4" s="2013"/>
    </row>
    <row r="5" spans="1:10" s="1916" customFormat="1" ht="19.5">
      <c r="A5" s="1365" t="s">
        <v>1840</v>
      </c>
      <c r="B5" s="1915"/>
      <c r="C5" s="1943"/>
      <c r="D5" s="1943"/>
      <c r="E5" s="1943"/>
      <c r="F5" s="1943"/>
      <c r="G5" s="1943"/>
      <c r="H5" s="1943"/>
      <c r="I5" s="1943"/>
      <c r="J5" s="2013"/>
    </row>
    <row r="6" spans="1:10" s="1920" customFormat="1" ht="14.25">
      <c r="A6" s="1919"/>
      <c r="B6" s="1919"/>
      <c r="C6" s="1919"/>
      <c r="D6" s="1919"/>
      <c r="E6" s="1919"/>
      <c r="F6" s="1919"/>
      <c r="G6" s="1919"/>
      <c r="H6" s="1919"/>
      <c r="I6" s="1919"/>
      <c r="J6" s="1919"/>
    </row>
    <row r="7" spans="1:10" s="1920" customFormat="1" ht="14.25">
      <c r="A7" s="1919"/>
      <c r="B7" s="4372" t="s">
        <v>401</v>
      </c>
      <c r="C7" s="4236" t="s">
        <v>112</v>
      </c>
      <c r="D7" s="4236"/>
      <c r="E7" s="4236"/>
      <c r="F7" s="4236"/>
      <c r="G7" s="4236" t="s">
        <v>113</v>
      </c>
      <c r="H7" s="4236"/>
      <c r="I7" s="4236"/>
      <c r="J7" s="4236"/>
    </row>
    <row r="8" spans="1:10" s="2016" customFormat="1" ht="27.75" customHeight="1">
      <c r="A8" s="2015"/>
      <c r="B8" s="4373"/>
      <c r="C8" s="4374" t="s">
        <v>114</v>
      </c>
      <c r="D8" s="4374"/>
      <c r="E8" s="4374"/>
      <c r="F8" s="4375" t="s">
        <v>391</v>
      </c>
      <c r="G8" s="4374" t="s">
        <v>114</v>
      </c>
      <c r="H8" s="4374"/>
      <c r="I8" s="4374"/>
      <c r="J8" s="4375" t="s">
        <v>391</v>
      </c>
    </row>
    <row r="9" spans="1:10" s="2016" customFormat="1" ht="103.5" customHeight="1">
      <c r="A9" s="2015"/>
      <c r="B9" s="4373"/>
      <c r="C9" s="2017" t="s">
        <v>115</v>
      </c>
      <c r="D9" s="2017" t="s">
        <v>116</v>
      </c>
      <c r="E9" s="2017" t="s">
        <v>117</v>
      </c>
      <c r="F9" s="4375"/>
      <c r="G9" s="2017" t="s">
        <v>115</v>
      </c>
      <c r="H9" s="2017" t="s">
        <v>116</v>
      </c>
      <c r="I9" s="2017" t="s">
        <v>117</v>
      </c>
      <c r="J9" s="4375"/>
    </row>
    <row r="10" spans="1:10">
      <c r="A10" s="454"/>
      <c r="B10" s="2018" t="s">
        <v>402</v>
      </c>
      <c r="C10" s="3318"/>
      <c r="D10" s="3318"/>
      <c r="E10" s="1973">
        <f t="shared" ref="E10:E15" si="0">C10-D10</f>
        <v>0</v>
      </c>
      <c r="F10" s="3348"/>
      <c r="G10" s="3318"/>
      <c r="H10" s="3318"/>
      <c r="I10" s="1973">
        <f t="shared" ref="I10:I15" si="1">G10-H10</f>
        <v>0</v>
      </c>
      <c r="J10" s="3348"/>
    </row>
    <row r="11" spans="1:10" ht="18.75" customHeight="1">
      <c r="A11" s="454"/>
      <c r="B11" s="2018" t="s">
        <v>138</v>
      </c>
      <c r="C11" s="3318"/>
      <c r="D11" s="3318"/>
      <c r="E11" s="1973">
        <f t="shared" si="0"/>
        <v>0</v>
      </c>
      <c r="F11" s="3348"/>
      <c r="G11" s="3318"/>
      <c r="H11" s="3318"/>
      <c r="I11" s="1973">
        <f t="shared" si="1"/>
        <v>0</v>
      </c>
      <c r="J11" s="3348"/>
    </row>
    <row r="12" spans="1:10">
      <c r="A12" s="454"/>
      <c r="B12" s="2018" t="s">
        <v>139</v>
      </c>
      <c r="C12" s="3318"/>
      <c r="D12" s="3318"/>
      <c r="E12" s="1973">
        <f t="shared" si="0"/>
        <v>0</v>
      </c>
      <c r="F12" s="3348"/>
      <c r="G12" s="3318"/>
      <c r="H12" s="3318"/>
      <c r="I12" s="1973">
        <f t="shared" si="1"/>
        <v>0</v>
      </c>
      <c r="J12" s="3348"/>
    </row>
    <row r="13" spans="1:10" ht="21" customHeight="1">
      <c r="A13" s="454"/>
      <c r="B13" s="2018" t="s">
        <v>140</v>
      </c>
      <c r="C13" s="3318"/>
      <c r="D13" s="3318"/>
      <c r="E13" s="1973">
        <f t="shared" si="0"/>
        <v>0</v>
      </c>
      <c r="F13" s="3348"/>
      <c r="G13" s="3318"/>
      <c r="H13" s="3318"/>
      <c r="I13" s="1973">
        <f t="shared" si="1"/>
        <v>0</v>
      </c>
      <c r="J13" s="3348"/>
    </row>
    <row r="14" spans="1:10">
      <c r="A14" s="454"/>
      <c r="B14" s="2018" t="s">
        <v>3038</v>
      </c>
      <c r="C14" s="3318"/>
      <c r="D14" s="3318"/>
      <c r="E14" s="1973">
        <f t="shared" si="0"/>
        <v>0</v>
      </c>
      <c r="F14" s="3348"/>
      <c r="G14" s="3318"/>
      <c r="H14" s="3318"/>
      <c r="I14" s="1973">
        <f t="shared" si="1"/>
        <v>0</v>
      </c>
      <c r="J14" s="3348"/>
    </row>
    <row r="15" spans="1:10">
      <c r="A15" s="454"/>
      <c r="B15" s="2018" t="s">
        <v>3039</v>
      </c>
      <c r="C15" s="3318"/>
      <c r="D15" s="3318"/>
      <c r="E15" s="1973">
        <f t="shared" si="0"/>
        <v>0</v>
      </c>
      <c r="F15" s="3348"/>
      <c r="G15" s="3318"/>
      <c r="H15" s="3318"/>
      <c r="I15" s="1973">
        <f t="shared" si="1"/>
        <v>0</v>
      </c>
      <c r="J15" s="3348"/>
    </row>
    <row r="16" spans="1:10">
      <c r="A16" s="454"/>
      <c r="B16" s="1889" t="s">
        <v>84</v>
      </c>
      <c r="C16" s="1973">
        <f t="shared" ref="C16:J16" si="2">SUM(C10:C15)</f>
        <v>0</v>
      </c>
      <c r="D16" s="1973">
        <f t="shared" si="2"/>
        <v>0</v>
      </c>
      <c r="E16" s="1973">
        <f t="shared" si="2"/>
        <v>0</v>
      </c>
      <c r="F16" s="2019">
        <f t="shared" si="2"/>
        <v>0</v>
      </c>
      <c r="G16" s="1973">
        <f t="shared" si="2"/>
        <v>0</v>
      </c>
      <c r="H16" s="1973">
        <f t="shared" si="2"/>
        <v>0</v>
      </c>
      <c r="I16" s="1973">
        <f t="shared" si="2"/>
        <v>0</v>
      </c>
      <c r="J16" s="2019">
        <f t="shared" si="2"/>
        <v>0</v>
      </c>
    </row>
    <row r="17" spans="2:10">
      <c r="B17" s="420" t="s">
        <v>3040</v>
      </c>
      <c r="C17" s="1973">
        <f t="shared" ref="C17:J17" si="3">+C16-C15</f>
        <v>0</v>
      </c>
      <c r="D17" s="1973">
        <f t="shared" si="3"/>
        <v>0</v>
      </c>
      <c r="E17" s="1973">
        <f t="shared" si="3"/>
        <v>0</v>
      </c>
      <c r="F17" s="2019">
        <f t="shared" si="3"/>
        <v>0</v>
      </c>
      <c r="G17" s="1973">
        <f t="shared" si="3"/>
        <v>0</v>
      </c>
      <c r="H17" s="1973">
        <f t="shared" si="3"/>
        <v>0</v>
      </c>
      <c r="I17" s="1973">
        <f t="shared" si="3"/>
        <v>0</v>
      </c>
      <c r="J17" s="2019">
        <f t="shared" si="3"/>
        <v>0</v>
      </c>
    </row>
    <row r="18" spans="2:10" ht="18.75" customHeight="1"/>
    <row r="19" spans="2:10" ht="18.75" customHeight="1">
      <c r="B19" s="1990"/>
    </row>
    <row r="20" spans="2:10" ht="18.75" customHeight="1">
      <c r="B20" s="1990"/>
    </row>
    <row r="21" spans="2:10" ht="18.75" customHeight="1">
      <c r="B21" s="1990"/>
    </row>
    <row r="22" spans="2:10" ht="18.75" customHeight="1"/>
    <row r="23" spans="2:10" ht="18.75" customHeight="1"/>
    <row r="24" spans="2:10" ht="18.75" customHeight="1"/>
    <row r="25" spans="2:10" ht="18.75" customHeight="1"/>
    <row r="26" spans="2:10" ht="18.75" customHeight="1"/>
    <row r="27" spans="2:10" ht="18.75" customHeight="1"/>
    <row r="28" spans="2:10" ht="18.75" customHeight="1"/>
    <row r="29" spans="2:10" ht="18.75" customHeight="1"/>
    <row r="30" spans="2:10" ht="18.75" customHeight="1"/>
    <row r="31" spans="2:10" ht="18.75" customHeight="1"/>
    <row r="32" spans="2:10" ht="18.75" customHeight="1"/>
    <row r="33" ht="18.75" customHeight="1"/>
    <row r="34" ht="18.75" customHeight="1"/>
    <row r="35" ht="18.75" customHeight="1"/>
    <row r="36" ht="18.75" customHeight="1"/>
    <row r="37" ht="18.75" customHeight="1"/>
    <row r="38" ht="18.75" customHeight="1"/>
    <row r="39" ht="18.75" customHeight="1"/>
    <row r="40" ht="18.75" customHeight="1"/>
    <row r="41" ht="18.75" customHeight="1"/>
    <row r="42" ht="18.75" customHeight="1"/>
  </sheetData>
  <mergeCells count="7">
    <mergeCell ref="B7:B9"/>
    <mergeCell ref="C7:F7"/>
    <mergeCell ref="G7:J7"/>
    <mergeCell ref="C8:E8"/>
    <mergeCell ref="F8:F9"/>
    <mergeCell ref="G8:I8"/>
    <mergeCell ref="J8:J9"/>
  </mergeCells>
  <conditionalFormatting sqref="G7:G9 H8:J9 D8:E9 A5:J6 A7:A9 C7:C9 B7 C16:J16">
    <cfRule type="expression" dxfId="43" priority="36">
      <formula>CELL("protect",A5)=0</formula>
    </cfRule>
  </conditionalFormatting>
  <conditionalFormatting sqref="C10:D15">
    <cfRule type="expression" dxfId="42" priority="30">
      <formula>CELL("protect",C10)=0</formula>
    </cfRule>
  </conditionalFormatting>
  <conditionalFormatting sqref="F10">
    <cfRule type="expression" dxfId="41" priority="21">
      <formula>CELL("protect",F10)=0</formula>
    </cfRule>
  </conditionalFormatting>
  <conditionalFormatting sqref="F11">
    <cfRule type="expression" dxfId="40" priority="20">
      <formula>CELL("protect",F11)=0</formula>
    </cfRule>
  </conditionalFormatting>
  <conditionalFormatting sqref="F12">
    <cfRule type="expression" dxfId="39" priority="19">
      <formula>CELL("protect",F12)=0</formula>
    </cfRule>
  </conditionalFormatting>
  <conditionalFormatting sqref="F13">
    <cfRule type="expression" dxfId="38" priority="18">
      <formula>CELL("protect",F13)=0</formula>
    </cfRule>
  </conditionalFormatting>
  <conditionalFormatting sqref="F14:F15">
    <cfRule type="expression" dxfId="37" priority="17">
      <formula>CELL("protect",F14)=0</formula>
    </cfRule>
  </conditionalFormatting>
  <conditionalFormatting sqref="G14:G15">
    <cfRule type="expression" dxfId="36" priority="16">
      <formula>CELL("protect",G14)=0</formula>
    </cfRule>
  </conditionalFormatting>
  <conditionalFormatting sqref="G13">
    <cfRule type="expression" dxfId="35" priority="15">
      <formula>CELL("protect",G13)=0</formula>
    </cfRule>
  </conditionalFormatting>
  <conditionalFormatting sqref="G12">
    <cfRule type="expression" dxfId="34" priority="14">
      <formula>CELL("protect",G12)=0</formula>
    </cfRule>
  </conditionalFormatting>
  <conditionalFormatting sqref="G11">
    <cfRule type="expression" dxfId="33" priority="13">
      <formula>CELL("protect",G11)=0</formula>
    </cfRule>
  </conditionalFormatting>
  <conditionalFormatting sqref="G10">
    <cfRule type="expression" dxfId="32" priority="12">
      <formula>CELL("protect",G10)=0</formula>
    </cfRule>
  </conditionalFormatting>
  <conditionalFormatting sqref="H10">
    <cfRule type="expression" dxfId="31" priority="11">
      <formula>CELL("protect",H10)=0</formula>
    </cfRule>
  </conditionalFormatting>
  <conditionalFormatting sqref="H11">
    <cfRule type="expression" dxfId="30" priority="10">
      <formula>CELL("protect",H11)=0</formula>
    </cfRule>
  </conditionalFormatting>
  <conditionalFormatting sqref="H12">
    <cfRule type="expression" dxfId="29" priority="9">
      <formula>CELL("protect",H12)=0</formula>
    </cfRule>
  </conditionalFormatting>
  <conditionalFormatting sqref="H13">
    <cfRule type="expression" dxfId="28" priority="8">
      <formula>CELL("protect",H13)=0</formula>
    </cfRule>
  </conditionalFormatting>
  <conditionalFormatting sqref="H14:H15">
    <cfRule type="expression" dxfId="27" priority="7">
      <formula>CELL("protect",H14)=0</formula>
    </cfRule>
  </conditionalFormatting>
  <conditionalFormatting sqref="J14:J15">
    <cfRule type="expression" dxfId="26" priority="6">
      <formula>CELL("protect",J14)=0</formula>
    </cfRule>
  </conditionalFormatting>
  <conditionalFormatting sqref="J13">
    <cfRule type="expression" dxfId="25" priority="5">
      <formula>CELL("protect",J13)=0</formula>
    </cfRule>
  </conditionalFormatting>
  <conditionalFormatting sqref="J12">
    <cfRule type="expression" dxfId="24" priority="4">
      <formula>CELL("protect",J12)=0</formula>
    </cfRule>
  </conditionalFormatting>
  <conditionalFormatting sqref="J11">
    <cfRule type="expression" dxfId="23" priority="3">
      <formula>CELL("protect",J11)=0</formula>
    </cfRule>
  </conditionalFormatting>
  <conditionalFormatting sqref="J10">
    <cfRule type="expression" dxfId="22" priority="2">
      <formula>CELL("protect",J10)=0</formula>
    </cfRule>
  </conditionalFormatting>
  <conditionalFormatting sqref="C17:J17">
    <cfRule type="expression" dxfId="21" priority="1">
      <formula>CELL("protect",C17)=0</formula>
    </cfRule>
  </conditionalFormatting>
  <dataValidations count="1">
    <dataValidation type="list" allowBlank="1" showInputMessage="1" showErrorMessage="1" sqref="A1">
      <formula1>A924:A929</formula1>
    </dataValidation>
  </dataValidations>
  <pageMargins left="0.70866141732283472" right="0.70866141732283472" top="0.74803149606299213" bottom="0.74803149606299213" header="0.31496062992125984" footer="0.31496062992125984"/>
  <pageSetup paperSize="8" scale="7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O35"/>
  <sheetViews>
    <sheetView workbookViewId="0"/>
  </sheetViews>
  <sheetFormatPr defaultRowHeight="12.75"/>
  <cols>
    <col min="1" max="1" width="1.7109375" style="420" customWidth="1"/>
    <col min="2" max="2" width="36.42578125" style="420" customWidth="1"/>
    <col min="3" max="3" width="15.5703125" style="420" customWidth="1"/>
    <col min="4" max="5" width="13.5703125" style="420" customWidth="1"/>
    <col min="6" max="6" width="14.85546875" style="420" customWidth="1"/>
    <col min="7" max="9" width="13.5703125" style="420" customWidth="1"/>
    <col min="10" max="10" width="15.28515625" style="420" customWidth="1"/>
    <col min="11" max="11" width="14.28515625" style="420" customWidth="1"/>
    <col min="12" max="16384" width="9.140625" style="420"/>
  </cols>
  <sheetData>
    <row r="1" spans="1:15" s="49" customFormat="1" ht="24.75">
      <c r="A1" s="127" t="str">
        <f>'Universal data'!A1</f>
        <v>Regulatory Reporting Pack</v>
      </c>
      <c r="B1" s="128"/>
      <c r="C1" s="128"/>
      <c r="D1" s="128"/>
      <c r="E1" s="128"/>
      <c r="F1" s="128"/>
      <c r="G1" s="128"/>
      <c r="H1" s="128"/>
      <c r="I1" s="128"/>
      <c r="J1" s="128"/>
      <c r="K1" s="128"/>
    </row>
    <row r="2" spans="1:15" s="49" customFormat="1" ht="24.75">
      <c r="A2" s="2186" t="str">
        <f>+'Universal data'!$A$2</f>
        <v>Master</v>
      </c>
      <c r="B2" s="128"/>
      <c r="C2" s="128"/>
      <c r="D2" s="128"/>
      <c r="E2" s="128"/>
      <c r="F2" s="128"/>
      <c r="G2" s="128"/>
      <c r="H2" s="128"/>
      <c r="I2" s="128"/>
      <c r="J2" s="128"/>
      <c r="K2" s="128"/>
    </row>
    <row r="3" spans="1:15" s="49" customFormat="1" ht="24.75">
      <c r="A3" s="2304" t="str">
        <f>+'Universal data'!A3</f>
        <v>2015/16</v>
      </c>
      <c r="B3" s="128"/>
      <c r="C3" s="128"/>
      <c r="D3" s="128"/>
      <c r="E3" s="128"/>
      <c r="F3" s="128"/>
      <c r="G3" s="128"/>
      <c r="H3" s="128"/>
      <c r="I3" s="128"/>
      <c r="J3" s="128"/>
      <c r="K3" s="128"/>
    </row>
    <row r="4" spans="1:15" s="1916" customFormat="1" ht="9" customHeight="1">
      <c r="A4" s="1914"/>
      <c r="B4" s="1942"/>
      <c r="C4" s="1942"/>
      <c r="D4" s="1943"/>
      <c r="E4" s="1943"/>
      <c r="F4" s="1943"/>
      <c r="G4" s="1943"/>
      <c r="H4" s="1943"/>
      <c r="I4" s="1943"/>
      <c r="J4" s="2013"/>
      <c r="K4" s="2020"/>
      <c r="L4" s="2014"/>
    </row>
    <row r="5" spans="1:15" ht="19.5">
      <c r="A5" s="1377" t="s">
        <v>2399</v>
      </c>
      <c r="B5" s="454"/>
      <c r="C5" s="454"/>
      <c r="D5" s="454"/>
      <c r="E5" s="454"/>
      <c r="F5" s="454"/>
      <c r="G5" s="454"/>
      <c r="H5" s="454"/>
      <c r="I5" s="454"/>
      <c r="J5" s="454"/>
      <c r="K5" s="508"/>
    </row>
    <row r="6" spans="1:15">
      <c r="A6" s="481"/>
      <c r="B6" s="454"/>
      <c r="C6" s="454"/>
      <c r="D6" s="454"/>
      <c r="E6" s="454"/>
      <c r="F6" s="454"/>
      <c r="G6" s="454"/>
      <c r="H6" s="454"/>
      <c r="I6" s="454"/>
      <c r="J6" s="454"/>
      <c r="K6" s="508"/>
    </row>
    <row r="7" spans="1:15">
      <c r="A7" s="481"/>
      <c r="B7" s="454"/>
      <c r="C7" s="454"/>
      <c r="D7" s="454"/>
      <c r="E7" s="454"/>
      <c r="F7" s="454"/>
      <c r="G7" s="454"/>
      <c r="H7" s="454"/>
      <c r="I7" s="454"/>
      <c r="J7" s="454"/>
      <c r="K7" s="508"/>
    </row>
    <row r="8" spans="1:15" ht="171" customHeight="1">
      <c r="A8" s="481"/>
      <c r="B8" s="454"/>
      <c r="C8" s="454"/>
      <c r="D8" s="2021" t="s">
        <v>1841</v>
      </c>
      <c r="E8" s="2021" t="s">
        <v>1577</v>
      </c>
      <c r="F8" s="3279" t="s">
        <v>2825</v>
      </c>
      <c r="G8" s="2021" t="s">
        <v>1578</v>
      </c>
      <c r="H8" s="2021" t="s">
        <v>1579</v>
      </c>
      <c r="I8" s="2021" t="s">
        <v>1580</v>
      </c>
      <c r="J8" s="2021" t="s">
        <v>1842</v>
      </c>
      <c r="K8" s="2021" t="s">
        <v>1843</v>
      </c>
    </row>
    <row r="9" spans="1:15" s="669" customFormat="1" ht="25.5">
      <c r="A9" s="1378"/>
      <c r="B9" s="4379" t="s">
        <v>2400</v>
      </c>
      <c r="C9" s="2022" t="s">
        <v>1581</v>
      </c>
      <c r="D9" s="2021" t="s">
        <v>1844</v>
      </c>
      <c r="E9" s="2021" t="s">
        <v>1844</v>
      </c>
      <c r="F9" s="2021" t="s">
        <v>1844</v>
      </c>
      <c r="G9" s="2021" t="s">
        <v>1844</v>
      </c>
      <c r="H9" s="2021" t="s">
        <v>1844</v>
      </c>
      <c r="I9" s="2021" t="s">
        <v>1844</v>
      </c>
      <c r="J9" s="2021" t="s">
        <v>1844</v>
      </c>
      <c r="K9" s="2021" t="s">
        <v>1844</v>
      </c>
    </row>
    <row r="10" spans="1:15">
      <c r="A10" s="481"/>
      <c r="B10" s="4201"/>
      <c r="C10" s="2023" t="s">
        <v>1582</v>
      </c>
      <c r="D10" s="2024"/>
      <c r="E10" s="2024"/>
      <c r="F10" s="2024"/>
      <c r="G10" s="1930">
        <f>+D10-E10-F10</f>
        <v>0</v>
      </c>
      <c r="H10" s="2024"/>
      <c r="I10" s="2024"/>
      <c r="J10" s="2024"/>
      <c r="K10" s="2024"/>
      <c r="L10" s="2025" t="str">
        <f>IF((ROUND(D10,3)=ROUND((SUM(G10:K10)),3)),"OK", "Error")</f>
        <v>OK</v>
      </c>
      <c r="M10" s="2607" t="str">
        <f>IF((ROUND(E10+F10,3)=ROUND((SUM(H10:L10)),3)),"OK", "Error")</f>
        <v>OK</v>
      </c>
      <c r="N10" s="2549"/>
      <c r="O10" s="2549"/>
    </row>
    <row r="11" spans="1:15">
      <c r="A11" s="481"/>
      <c r="B11" s="4201"/>
      <c r="C11" s="2023" t="s">
        <v>1583</v>
      </c>
      <c r="D11" s="2024"/>
      <c r="E11" s="2024"/>
      <c r="F11" s="2024"/>
      <c r="G11" s="1930">
        <f>+D11-E11-F11</f>
        <v>0</v>
      </c>
      <c r="H11" s="2024"/>
      <c r="I11" s="2024"/>
      <c r="J11" s="2024"/>
      <c r="K11" s="2024"/>
      <c r="L11" s="2025" t="str">
        <f>IF((ROUND(D11,3)=ROUND((SUM(G11:K11)),3)),"OK", "Error")</f>
        <v>OK</v>
      </c>
      <c r="M11" s="2607" t="str">
        <f>IF((ROUND(E11+F11,3)=ROUND((SUM(H11:L11)),3)),"OK", "Error")</f>
        <v>OK</v>
      </c>
    </row>
    <row r="12" spans="1:15">
      <c r="A12" s="481"/>
      <c r="B12" s="4201"/>
      <c r="C12" s="2023" t="s">
        <v>1584</v>
      </c>
      <c r="D12" s="2024"/>
      <c r="E12" s="2024"/>
      <c r="F12" s="2024"/>
      <c r="G12" s="1930">
        <f>+D12-E12-F12</f>
        <v>0</v>
      </c>
      <c r="H12" s="2024"/>
      <c r="I12" s="2024"/>
      <c r="J12" s="2024"/>
      <c r="K12" s="2024"/>
      <c r="L12" s="2025" t="str">
        <f>IF((ROUND(D12,3)=ROUND((SUM(G12:K12)),3)),"OK", "Error")</f>
        <v>OK</v>
      </c>
      <c r="M12" s="2607" t="str">
        <f>IF((ROUND(E12+F12,3)=ROUND((SUM(H12:L12)),3)),"OK", "Error")</f>
        <v>OK</v>
      </c>
    </row>
    <row r="13" spans="1:15">
      <c r="A13" s="481"/>
      <c r="B13" s="4201"/>
      <c r="C13" s="2026" t="s">
        <v>84</v>
      </c>
      <c r="D13" s="2027">
        <f>SUM(D10:D12)</f>
        <v>0</v>
      </c>
      <c r="E13" s="2027">
        <f>SUM(E10:E12)</f>
        <v>0</v>
      </c>
      <c r="F13" s="2027">
        <f>SUM(F10:F12)</f>
        <v>0</v>
      </c>
      <c r="G13" s="2027">
        <f>+D13-E13-F13</f>
        <v>0</v>
      </c>
      <c r="H13" s="2027">
        <f>SUM(H10:H12)</f>
        <v>0</v>
      </c>
      <c r="I13" s="2027">
        <f>SUM(I10:I12)</f>
        <v>0</v>
      </c>
      <c r="J13" s="2027">
        <f>SUM(J10:J12)</f>
        <v>0</v>
      </c>
      <c r="K13" s="2027">
        <f>SUM(K10:K12)</f>
        <v>0</v>
      </c>
      <c r="L13" s="2025" t="str">
        <f>IF((ROUND(D13,3)=ROUND((SUM(G13:K13)),3)),"OK", "Error")</f>
        <v>OK</v>
      </c>
      <c r="M13" s="2607" t="str">
        <f>IF((ROUND(E13+F13,3)=ROUND((SUM(H13:L13)),3)),"OK", "Error")</f>
        <v>OK</v>
      </c>
    </row>
    <row r="14" spans="1:15">
      <c r="A14" s="481"/>
      <c r="B14" s="454"/>
      <c r="C14" s="454"/>
      <c r="D14" s="454"/>
      <c r="E14" s="454"/>
      <c r="F14" s="454"/>
      <c r="G14" s="454"/>
      <c r="H14" s="454"/>
      <c r="I14" s="454"/>
      <c r="J14" s="454"/>
      <c r="K14" s="508"/>
    </row>
    <row r="15" spans="1:15">
      <c r="A15" s="481"/>
      <c r="B15" s="4379" t="s">
        <v>1845</v>
      </c>
      <c r="C15" s="4376" t="s">
        <v>1581</v>
      </c>
      <c r="D15" s="4378" t="s">
        <v>114</v>
      </c>
      <c r="E15" s="4378"/>
      <c r="F15" s="4378"/>
      <c r="G15" s="4380" t="s">
        <v>161</v>
      </c>
      <c r="H15" s="4380"/>
      <c r="K15" s="508"/>
    </row>
    <row r="16" spans="1:15">
      <c r="A16" s="481"/>
      <c r="B16" s="4377"/>
      <c r="C16" s="4377"/>
      <c r="D16" s="4376" t="s">
        <v>404</v>
      </c>
      <c r="E16" s="4376" t="s">
        <v>116</v>
      </c>
      <c r="F16" s="4376" t="s">
        <v>117</v>
      </c>
      <c r="G16" s="4376" t="s">
        <v>1844</v>
      </c>
      <c r="H16" s="4376" t="s">
        <v>1846</v>
      </c>
      <c r="K16" s="508"/>
    </row>
    <row r="17" spans="1:11" ht="13.5" customHeight="1">
      <c r="A17" s="481"/>
      <c r="B17" s="4377"/>
      <c r="C17" s="4377"/>
      <c r="D17" s="4376"/>
      <c r="E17" s="4376"/>
      <c r="F17" s="4376"/>
      <c r="G17" s="4376"/>
      <c r="H17" s="4376"/>
      <c r="K17" s="508"/>
    </row>
    <row r="18" spans="1:11">
      <c r="A18" s="481"/>
      <c r="B18" s="4379" t="s">
        <v>403</v>
      </c>
      <c r="C18" s="2023" t="s">
        <v>1582</v>
      </c>
      <c r="D18" s="3349"/>
      <c r="E18" s="3349"/>
      <c r="F18" s="1927">
        <f t="shared" ref="F18:F33" si="0">D18-E18</f>
        <v>0</v>
      </c>
      <c r="G18" s="2024"/>
      <c r="H18" s="2024"/>
      <c r="K18" s="508"/>
    </row>
    <row r="19" spans="1:11">
      <c r="A19" s="481"/>
      <c r="B19" s="4201"/>
      <c r="C19" s="2023" t="s">
        <v>1583</v>
      </c>
      <c r="D19" s="3349"/>
      <c r="E19" s="3349"/>
      <c r="F19" s="1927">
        <f t="shared" si="0"/>
        <v>0</v>
      </c>
      <c r="G19" s="2024"/>
      <c r="H19" s="2024"/>
      <c r="K19" s="508"/>
    </row>
    <row r="20" spans="1:11">
      <c r="A20" s="481"/>
      <c r="B20" s="4201"/>
      <c r="C20" s="2023" t="s">
        <v>1584</v>
      </c>
      <c r="D20" s="3349"/>
      <c r="E20" s="3349"/>
      <c r="F20" s="1927">
        <f t="shared" si="0"/>
        <v>0</v>
      </c>
      <c r="G20" s="2024"/>
      <c r="H20" s="2024"/>
      <c r="K20" s="508"/>
    </row>
    <row r="21" spans="1:11">
      <c r="A21" s="481"/>
      <c r="B21" s="4201"/>
      <c r="C21" s="2026" t="s">
        <v>84</v>
      </c>
      <c r="D21" s="1951">
        <f>SUM(D18:D20)</f>
        <v>0</v>
      </c>
      <c r="E21" s="1951">
        <f>SUM(E18:E20)</f>
        <v>0</v>
      </c>
      <c r="F21" s="1951">
        <f t="shared" si="0"/>
        <v>0</v>
      </c>
      <c r="G21" s="1960">
        <f>SUM(G18:G20)</f>
        <v>0</v>
      </c>
      <c r="H21" s="1960">
        <f>SUM(H18:H20)</f>
        <v>0</v>
      </c>
      <c r="K21" s="508"/>
    </row>
    <row r="22" spans="1:11">
      <c r="A22" s="481"/>
      <c r="B22" s="4379" t="s">
        <v>405</v>
      </c>
      <c r="C22" s="2023" t="s">
        <v>1585</v>
      </c>
      <c r="D22" s="3349"/>
      <c r="E22" s="3349"/>
      <c r="F22" s="1927">
        <f t="shared" si="0"/>
        <v>0</v>
      </c>
      <c r="G22" s="2024"/>
      <c r="H22" s="2024"/>
      <c r="K22" s="508"/>
    </row>
    <row r="23" spans="1:11">
      <c r="A23" s="481"/>
      <c r="B23" s="4201"/>
      <c r="C23" s="2023" t="s">
        <v>1583</v>
      </c>
      <c r="D23" s="3349"/>
      <c r="E23" s="3349"/>
      <c r="F23" s="1927">
        <f t="shared" si="0"/>
        <v>0</v>
      </c>
      <c r="G23" s="2024"/>
      <c r="H23" s="2024"/>
      <c r="K23" s="508"/>
    </row>
    <row r="24" spans="1:11">
      <c r="A24" s="481"/>
      <c r="B24" s="4201"/>
      <c r="C24" s="2023" t="s">
        <v>1584</v>
      </c>
      <c r="D24" s="3349"/>
      <c r="E24" s="3349"/>
      <c r="F24" s="1927">
        <f t="shared" si="0"/>
        <v>0</v>
      </c>
      <c r="G24" s="2024"/>
      <c r="H24" s="2024"/>
      <c r="K24" s="508"/>
    </row>
    <row r="25" spans="1:11">
      <c r="A25" s="481"/>
      <c r="B25" s="4201"/>
      <c r="C25" s="2026" t="s">
        <v>84</v>
      </c>
      <c r="D25" s="1951">
        <f>SUM(D22:D24)</f>
        <v>0</v>
      </c>
      <c r="E25" s="1951">
        <f>SUM(E22:E24)</f>
        <v>0</v>
      </c>
      <c r="F25" s="1951">
        <f t="shared" si="0"/>
        <v>0</v>
      </c>
      <c r="G25" s="1960">
        <f>SUM(G22:G24)</f>
        <v>0</v>
      </c>
      <c r="H25" s="1960">
        <f>SUM(H22:H24)</f>
        <v>0</v>
      </c>
      <c r="K25" s="508"/>
    </row>
    <row r="26" spans="1:11">
      <c r="A26" s="481"/>
      <c r="B26" s="4379" t="s">
        <v>1586</v>
      </c>
      <c r="C26" s="2023" t="s">
        <v>1585</v>
      </c>
      <c r="D26" s="3349"/>
      <c r="E26" s="3349"/>
      <c r="F26" s="1927">
        <f t="shared" si="0"/>
        <v>0</v>
      </c>
      <c r="G26" s="2024"/>
      <c r="H26" s="2024"/>
      <c r="K26" s="508"/>
    </row>
    <row r="27" spans="1:11">
      <c r="A27" s="481"/>
      <c r="B27" s="4201"/>
      <c r="C27" s="2023" t="s">
        <v>1583</v>
      </c>
      <c r="D27" s="3349"/>
      <c r="E27" s="3349"/>
      <c r="F27" s="1927">
        <f t="shared" si="0"/>
        <v>0</v>
      </c>
      <c r="G27" s="2024"/>
      <c r="H27" s="2024"/>
      <c r="K27" s="508"/>
    </row>
    <row r="28" spans="1:11">
      <c r="A28" s="481"/>
      <c r="B28" s="4201"/>
      <c r="C28" s="2023" t="s">
        <v>1584</v>
      </c>
      <c r="D28" s="3349"/>
      <c r="E28" s="3349"/>
      <c r="F28" s="1927">
        <f t="shared" si="0"/>
        <v>0</v>
      </c>
      <c r="G28" s="2024"/>
      <c r="H28" s="2024"/>
      <c r="K28" s="508"/>
    </row>
    <row r="29" spans="1:11">
      <c r="A29" s="481"/>
      <c r="B29" s="4201"/>
      <c r="C29" s="2026" t="s">
        <v>84</v>
      </c>
      <c r="D29" s="1951">
        <f>SUM(D26:D28)</f>
        <v>0</v>
      </c>
      <c r="E29" s="1951">
        <f>SUM(E26:E28)</f>
        <v>0</v>
      </c>
      <c r="F29" s="1951">
        <f t="shared" si="0"/>
        <v>0</v>
      </c>
      <c r="G29" s="1960">
        <f>SUM(G26:G28)</f>
        <v>0</v>
      </c>
      <c r="H29" s="1960">
        <f>SUM(H26:H28)</f>
        <v>0</v>
      </c>
      <c r="K29" s="508"/>
    </row>
    <row r="30" spans="1:11">
      <c r="A30" s="481"/>
      <c r="B30" s="4379" t="s">
        <v>1587</v>
      </c>
      <c r="C30" s="2023" t="s">
        <v>1585</v>
      </c>
      <c r="D30" s="3349"/>
      <c r="E30" s="3349"/>
      <c r="F30" s="1927">
        <f t="shared" si="0"/>
        <v>0</v>
      </c>
      <c r="G30" s="2024"/>
      <c r="H30" s="2024"/>
      <c r="K30" s="508"/>
    </row>
    <row r="31" spans="1:11">
      <c r="A31" s="481"/>
      <c r="B31" s="4201"/>
      <c r="C31" s="2023" t="s">
        <v>1583</v>
      </c>
      <c r="D31" s="3349"/>
      <c r="E31" s="3349"/>
      <c r="F31" s="1927">
        <f t="shared" si="0"/>
        <v>0</v>
      </c>
      <c r="G31" s="2024"/>
      <c r="H31" s="2024"/>
      <c r="K31" s="508"/>
    </row>
    <row r="32" spans="1:11">
      <c r="A32" s="481"/>
      <c r="B32" s="4201"/>
      <c r="C32" s="2023" t="s">
        <v>1584</v>
      </c>
      <c r="D32" s="3349"/>
      <c r="E32" s="3349"/>
      <c r="F32" s="1927">
        <f t="shared" si="0"/>
        <v>0</v>
      </c>
      <c r="G32" s="2024"/>
      <c r="H32" s="2024"/>
      <c r="K32" s="508"/>
    </row>
    <row r="33" spans="1:11">
      <c r="A33" s="481"/>
      <c r="B33" s="4201"/>
      <c r="C33" s="2026" t="s">
        <v>84</v>
      </c>
      <c r="D33" s="1951">
        <f>SUM(D30:D32)</f>
        <v>0</v>
      </c>
      <c r="E33" s="1951">
        <f>SUM(E30:E32)</f>
        <v>0</v>
      </c>
      <c r="F33" s="1951">
        <f t="shared" si="0"/>
        <v>0</v>
      </c>
      <c r="G33" s="1960">
        <f>SUM(G30:G32)</f>
        <v>0</v>
      </c>
      <c r="H33" s="1960">
        <f>SUM(H30:H32)</f>
        <v>0</v>
      </c>
      <c r="K33" s="508"/>
    </row>
    <row r="34" spans="1:11">
      <c r="A34" s="481"/>
      <c r="B34" s="454"/>
      <c r="C34" s="454"/>
      <c r="D34" s="454"/>
      <c r="E34" s="454"/>
      <c r="F34" s="454"/>
      <c r="G34" s="454"/>
      <c r="H34" s="454"/>
      <c r="I34" s="454"/>
      <c r="J34" s="454"/>
      <c r="K34" s="508"/>
    </row>
    <row r="35" spans="1:11" ht="13.5" thickBot="1">
      <c r="A35" s="2028"/>
      <c r="B35" s="871"/>
      <c r="C35" s="871"/>
      <c r="D35" s="871"/>
      <c r="E35" s="871"/>
      <c r="F35" s="871"/>
      <c r="G35" s="871"/>
      <c r="H35" s="871"/>
      <c r="I35" s="871"/>
      <c r="J35" s="871"/>
      <c r="K35" s="2029"/>
    </row>
  </sheetData>
  <mergeCells count="14">
    <mergeCell ref="B22:B25"/>
    <mergeCell ref="B26:B29"/>
    <mergeCell ref="B30:B33"/>
    <mergeCell ref="B9:B13"/>
    <mergeCell ref="B15:B17"/>
    <mergeCell ref="C15:C17"/>
    <mergeCell ref="D15:F15"/>
    <mergeCell ref="B18:B21"/>
    <mergeCell ref="G15:H15"/>
    <mergeCell ref="D16:D17"/>
    <mergeCell ref="E16:E17"/>
    <mergeCell ref="F16:F17"/>
    <mergeCell ref="G16:G17"/>
    <mergeCell ref="H16:H17"/>
  </mergeCells>
  <conditionalFormatting sqref="F31 F27:H27 A5:L5 D19:H19 F16:F17 D21:H21 D33:H33 D15 D14:J14 C9 F23:H23 D25:H25 D29:H29 D7:D13 L10:L13 D10:F12 E8:K13 D16:E20 G16:H20 G22:H24 G26:H28">
    <cfRule type="expression" dxfId="20" priority="22">
      <formula>CELL("protect",A5)=0</formula>
    </cfRule>
  </conditionalFormatting>
  <conditionalFormatting sqref="L10:L13">
    <cfRule type="containsErrors" dxfId="19" priority="21">
      <formula>ISERROR(L10)</formula>
    </cfRule>
  </conditionalFormatting>
  <conditionalFormatting sqref="L10:L13">
    <cfRule type="containsText" dxfId="18" priority="17" operator="containsText" text="OK">
      <formula>NOT(ISERROR(SEARCH("OK",L10)))</formula>
    </cfRule>
    <cfRule type="containsText" dxfId="17" priority="18" operator="containsText" text="OK">
      <formula>NOT(ISERROR(SEARCH("OK",L10)))</formula>
    </cfRule>
    <cfRule type="containsText" priority="19" operator="containsText" text="OK">
      <formula>NOT(ISERROR(SEARCH("OK",L10)))</formula>
    </cfRule>
    <cfRule type="containsText" dxfId="16" priority="20" operator="containsText" text="Error">
      <formula>NOT(ISERROR(SEARCH("Error",L10)))</formula>
    </cfRule>
  </conditionalFormatting>
  <conditionalFormatting sqref="M10:M13">
    <cfRule type="expression" dxfId="15" priority="14">
      <formula>CELL("protect",M10)=0</formula>
    </cfRule>
  </conditionalFormatting>
  <conditionalFormatting sqref="M10:M13">
    <cfRule type="containsErrors" dxfId="14" priority="13">
      <formula>ISERROR(M10)</formula>
    </cfRule>
  </conditionalFormatting>
  <conditionalFormatting sqref="M10:M13">
    <cfRule type="containsText" dxfId="13" priority="9" operator="containsText" text="OK">
      <formula>NOT(ISERROR(SEARCH("OK",M10)))</formula>
    </cfRule>
    <cfRule type="containsText" dxfId="12" priority="10" operator="containsText" text="OK">
      <formula>NOT(ISERROR(SEARCH("OK",M10)))</formula>
    </cfRule>
    <cfRule type="containsText" priority="11" operator="containsText" text="OK">
      <formula>NOT(ISERROR(SEARCH("OK",M10)))</formula>
    </cfRule>
    <cfRule type="containsText" dxfId="11" priority="12" operator="containsText" text="Error">
      <formula>NOT(ISERROR(SEARCH("Error",M10)))</formula>
    </cfRule>
  </conditionalFormatting>
  <conditionalFormatting sqref="D22:E24">
    <cfRule type="expression" dxfId="10" priority="4">
      <formula>CELL("protect",D22)=0</formula>
    </cfRule>
  </conditionalFormatting>
  <conditionalFormatting sqref="D26:E28">
    <cfRule type="expression" dxfId="9" priority="3">
      <formula>CELL("protect",D26)=0</formula>
    </cfRule>
  </conditionalFormatting>
  <conditionalFormatting sqref="D30:E32">
    <cfRule type="expression" dxfId="8" priority="2">
      <formula>CELL("protect",D30)=0</formula>
    </cfRule>
  </conditionalFormatting>
  <conditionalFormatting sqref="G30:H32">
    <cfRule type="expression" dxfId="7" priority="1">
      <formula>CELL("protect",G30)=0</formula>
    </cfRule>
  </conditionalFormatting>
  <dataValidations count="1">
    <dataValidation type="list" allowBlank="1" showInputMessage="1" showErrorMessage="1" sqref="A1">
      <formula1>B896:B901</formula1>
    </dataValidation>
  </dataValidations>
  <pageMargins left="0.70866141732283472" right="0.70866141732283472" top="0.74803149606299213" bottom="0.74803149606299213" header="0.31496062992125984" footer="0.31496062992125984"/>
  <pageSetup paperSize="8" scale="72"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N19"/>
  <sheetViews>
    <sheetView workbookViewId="0"/>
  </sheetViews>
  <sheetFormatPr defaultRowHeight="14.25"/>
  <cols>
    <col min="1" max="1" width="2.140625" style="2033" customWidth="1"/>
    <col min="2" max="2" width="52.5703125" style="2033" customWidth="1"/>
    <col min="3" max="3" width="30.28515625" style="2033" customWidth="1"/>
    <col min="4" max="4" width="15.140625" style="2033" customWidth="1"/>
    <col min="5" max="5" width="20.5703125" style="2033" customWidth="1"/>
    <col min="6" max="6" width="18.5703125" style="2033" customWidth="1"/>
    <col min="7" max="7" width="17.5703125" style="2033" customWidth="1"/>
    <col min="8" max="8" width="14.28515625" style="2033" customWidth="1"/>
    <col min="9" max="16384" width="9.140625" style="2033"/>
  </cols>
  <sheetData>
    <row r="1" spans="1:14" s="49" customFormat="1" ht="24.75">
      <c r="A1" s="127" t="str">
        <f>'Universal data'!A1</f>
        <v>Regulatory Reporting Pack</v>
      </c>
      <c r="B1" s="128"/>
      <c r="C1" s="128"/>
      <c r="D1" s="128"/>
      <c r="E1" s="128"/>
      <c r="F1" s="128"/>
      <c r="G1" s="128"/>
      <c r="H1" s="128"/>
    </row>
    <row r="2" spans="1:14" s="49" customFormat="1" ht="24.75">
      <c r="A2" s="2186" t="str">
        <f>+'Universal data'!$A$2</f>
        <v>Master</v>
      </c>
      <c r="B2" s="128"/>
      <c r="C2" s="128"/>
      <c r="D2" s="128"/>
      <c r="E2" s="128"/>
      <c r="F2" s="128"/>
      <c r="G2" s="128"/>
      <c r="H2" s="128"/>
    </row>
    <row r="3" spans="1:14" s="49" customFormat="1" ht="25.5" thickBot="1">
      <c r="A3" s="2304" t="str">
        <f>+'Universal data'!A3</f>
        <v>2015/16</v>
      </c>
      <c r="B3" s="128"/>
      <c r="C3" s="128"/>
      <c r="D3" s="128"/>
      <c r="E3" s="128"/>
      <c r="F3" s="128"/>
      <c r="G3" s="128"/>
      <c r="H3" s="128"/>
    </row>
    <row r="4" spans="1:14">
      <c r="A4" s="2030"/>
      <c r="B4" s="2031"/>
      <c r="C4" s="2031"/>
      <c r="D4" s="2031"/>
      <c r="E4" s="2032"/>
      <c r="F4" s="2032"/>
      <c r="G4" s="2032"/>
    </row>
    <row r="5" spans="1:14" ht="19.5">
      <c r="A5" s="1380" t="s">
        <v>1847</v>
      </c>
      <c r="B5" s="2031"/>
      <c r="C5" s="2031"/>
      <c r="D5" s="2031"/>
      <c r="E5" s="2031"/>
      <c r="F5" s="2031"/>
      <c r="G5" s="2031"/>
    </row>
    <row r="6" spans="1:14">
      <c r="A6" s="2030"/>
      <c r="B6" s="2031"/>
      <c r="C6" s="2031"/>
      <c r="D6" s="2031"/>
      <c r="E6" s="2031"/>
      <c r="F6" s="2031"/>
      <c r="G6" s="2031"/>
    </row>
    <row r="7" spans="1:14" s="2036" customFormat="1" ht="18">
      <c r="A7" s="2034"/>
      <c r="B7" s="2035"/>
      <c r="C7" s="2035"/>
      <c r="D7" s="2035"/>
      <c r="E7" s="2035"/>
      <c r="F7" s="2035"/>
      <c r="G7" s="2035"/>
    </row>
    <row r="8" spans="1:14" s="2036" customFormat="1" ht="18">
      <c r="A8" s="2034"/>
      <c r="C8" s="2313"/>
      <c r="D8" s="4381" t="s">
        <v>2724</v>
      </c>
      <c r="E8" s="4381"/>
      <c r="F8" s="4381"/>
      <c r="G8" s="4381"/>
      <c r="H8" s="4381"/>
      <c r="J8" s="4381" t="s">
        <v>406</v>
      </c>
      <c r="K8" s="4381"/>
      <c r="L8" s="4381"/>
      <c r="M8" s="4381"/>
    </row>
    <row r="9" spans="1:14" s="2036" customFormat="1" ht="51">
      <c r="A9" s="2034"/>
      <c r="B9" s="2841" t="s">
        <v>1848</v>
      </c>
      <c r="C9" s="2842" t="s">
        <v>490</v>
      </c>
      <c r="D9" s="2842" t="s">
        <v>684</v>
      </c>
      <c r="E9" s="2842" t="s">
        <v>2243</v>
      </c>
      <c r="F9" s="2842" t="s">
        <v>2723</v>
      </c>
      <c r="G9" s="2842" t="s">
        <v>97</v>
      </c>
      <c r="H9" s="2842" t="s">
        <v>2725</v>
      </c>
      <c r="I9" s="3147" t="s">
        <v>98</v>
      </c>
      <c r="J9" s="2842" t="s">
        <v>684</v>
      </c>
      <c r="K9" s="2842" t="s">
        <v>2243</v>
      </c>
      <c r="L9" s="2842" t="s">
        <v>2244</v>
      </c>
      <c r="M9" s="2842" t="s">
        <v>97</v>
      </c>
      <c r="N9" s="3147" t="s">
        <v>98</v>
      </c>
    </row>
    <row r="10" spans="1:14" s="2036" customFormat="1" ht="18.75" customHeight="1">
      <c r="A10" s="2034"/>
      <c r="B10" s="2838" t="s">
        <v>1772</v>
      </c>
      <c r="C10" s="2053" t="s">
        <v>2580</v>
      </c>
      <c r="D10" s="3337"/>
      <c r="E10" s="3337"/>
      <c r="F10" s="3337"/>
      <c r="G10" s="2837"/>
      <c r="H10" s="3339">
        <f t="shared" ref="H10:H16" si="0">SUM(D10:G10)</f>
        <v>0</v>
      </c>
      <c r="I10" s="3147" t="s">
        <v>3002</v>
      </c>
      <c r="J10" s="2840" t="e">
        <f>D10/$H10</f>
        <v>#DIV/0!</v>
      </c>
      <c r="K10" s="2840" t="e">
        <f>E10/$H10</f>
        <v>#DIV/0!</v>
      </c>
      <c r="L10" s="2840" t="e">
        <f>F10/$H10</f>
        <v>#DIV/0!</v>
      </c>
      <c r="M10" s="2840" t="e">
        <f>G10/$H10</f>
        <v>#DIV/0!</v>
      </c>
      <c r="N10" s="3147" t="e">
        <f>IF((ROUND(SUM(J10:M10),3)=ROUND(100%,3)),"OK", "Error")</f>
        <v>#DIV/0!</v>
      </c>
    </row>
    <row r="11" spans="1:14" s="2036" customFormat="1" ht="18.75" customHeight="1">
      <c r="A11" s="2037"/>
      <c r="B11" s="2838" t="s">
        <v>1773</v>
      </c>
      <c r="C11" s="2053" t="s">
        <v>2590</v>
      </c>
      <c r="D11" s="3337"/>
      <c r="E11" s="3337"/>
      <c r="F11" s="3337"/>
      <c r="G11" s="2837"/>
      <c r="H11" s="3339">
        <f t="shared" si="0"/>
        <v>0</v>
      </c>
      <c r="I11" s="3147" t="s">
        <v>3002</v>
      </c>
      <c r="J11" s="2840" t="e">
        <f t="shared" ref="J11:J17" si="1">D11/$H11</f>
        <v>#DIV/0!</v>
      </c>
      <c r="K11" s="2840" t="e">
        <f t="shared" ref="K11:K17" si="2">E11/$H11</f>
        <v>#DIV/0!</v>
      </c>
      <c r="L11" s="2840" t="e">
        <f t="shared" ref="L11:L17" si="3">F11/$H11</f>
        <v>#DIV/0!</v>
      </c>
      <c r="M11" s="2840" t="e">
        <f t="shared" ref="M11:M17" si="4">G11/$H11</f>
        <v>#DIV/0!</v>
      </c>
      <c r="N11" s="3147" t="e">
        <f t="shared" ref="N11:N17" si="5">IF((ROUND(SUM(J11:M11),3)=ROUND(100%,3)),"OK", "Error")</f>
        <v>#DIV/0!</v>
      </c>
    </row>
    <row r="12" spans="1:14" s="2036" customFormat="1" ht="18.75" customHeight="1">
      <c r="A12" s="2037"/>
      <c r="B12" s="2838" t="s">
        <v>1742</v>
      </c>
      <c r="C12" s="2053" t="s">
        <v>2534</v>
      </c>
      <c r="D12" s="3337"/>
      <c r="E12" s="3337"/>
      <c r="F12" s="3337"/>
      <c r="G12" s="2837"/>
      <c r="H12" s="3339">
        <f t="shared" si="0"/>
        <v>0</v>
      </c>
      <c r="I12" s="3147" t="s">
        <v>3002</v>
      </c>
      <c r="J12" s="2840" t="e">
        <f t="shared" si="1"/>
        <v>#DIV/0!</v>
      </c>
      <c r="K12" s="2840" t="e">
        <f t="shared" si="2"/>
        <v>#DIV/0!</v>
      </c>
      <c r="L12" s="2840" t="e">
        <f t="shared" si="3"/>
        <v>#DIV/0!</v>
      </c>
      <c r="M12" s="2840" t="e">
        <f t="shared" si="4"/>
        <v>#DIV/0!</v>
      </c>
      <c r="N12" s="3147" t="e">
        <f t="shared" si="5"/>
        <v>#DIV/0!</v>
      </c>
    </row>
    <row r="13" spans="1:14" s="2036" customFormat="1" ht="18.75" customHeight="1">
      <c r="A13" s="2037"/>
      <c r="B13" s="2838" t="s">
        <v>2726</v>
      </c>
      <c r="C13" s="2053">
        <v>5.3</v>
      </c>
      <c r="D13" s="3337"/>
      <c r="E13" s="3337"/>
      <c r="F13" s="3337"/>
      <c r="G13" s="2837"/>
      <c r="H13" s="3339">
        <f t="shared" si="0"/>
        <v>0</v>
      </c>
      <c r="I13" s="3147" t="s">
        <v>3002</v>
      </c>
      <c r="J13" s="2840" t="e">
        <f t="shared" si="1"/>
        <v>#DIV/0!</v>
      </c>
      <c r="K13" s="2840" t="e">
        <f t="shared" si="2"/>
        <v>#DIV/0!</v>
      </c>
      <c r="L13" s="2840" t="e">
        <f t="shared" si="3"/>
        <v>#DIV/0!</v>
      </c>
      <c r="M13" s="2840" t="e">
        <f t="shared" si="4"/>
        <v>#DIV/0!</v>
      </c>
      <c r="N13" s="3147" t="e">
        <f t="shared" si="5"/>
        <v>#DIV/0!</v>
      </c>
    </row>
    <row r="14" spans="1:14" s="2036" customFormat="1" ht="18.75" customHeight="1">
      <c r="A14" s="2037"/>
      <c r="B14" s="2838" t="s">
        <v>1569</v>
      </c>
      <c r="C14" s="2053">
        <v>5.4</v>
      </c>
      <c r="D14" s="3337"/>
      <c r="E14" s="3337"/>
      <c r="F14" s="3337"/>
      <c r="G14" s="2837"/>
      <c r="H14" s="3339">
        <f t="shared" si="0"/>
        <v>0</v>
      </c>
      <c r="I14" s="3147" t="str">
        <f>IF(H14=(+'[10]5.4 Risers'!$D$21+'[10]5.4 Risers'!$D$25+'[10]5.4 Risers'!$D$29+'[10]5.4 Risers'!$D$33),"ok","error")</f>
        <v>ok</v>
      </c>
      <c r="J14" s="2840" t="e">
        <f t="shared" si="1"/>
        <v>#DIV/0!</v>
      </c>
      <c r="K14" s="2840" t="e">
        <f>E14/$H14</f>
        <v>#DIV/0!</v>
      </c>
      <c r="L14" s="2840" t="e">
        <f t="shared" si="3"/>
        <v>#DIV/0!</v>
      </c>
      <c r="M14" s="2840" t="e">
        <f t="shared" si="4"/>
        <v>#DIV/0!</v>
      </c>
      <c r="N14" s="3147" t="e">
        <f t="shared" si="5"/>
        <v>#DIV/0!</v>
      </c>
    </row>
    <row r="15" spans="1:14" s="2036" customFormat="1" ht="18.75" customHeight="1">
      <c r="A15" s="2037"/>
      <c r="B15" s="2838" t="s">
        <v>1568</v>
      </c>
      <c r="C15" s="2053" t="s">
        <v>2591</v>
      </c>
      <c r="D15" s="3337"/>
      <c r="E15" s="3337"/>
      <c r="F15" s="3337"/>
      <c r="G15" s="2837"/>
      <c r="H15" s="3339">
        <f t="shared" si="0"/>
        <v>0</v>
      </c>
      <c r="I15" s="3147" t="s">
        <v>3002</v>
      </c>
      <c r="J15" s="2840" t="e">
        <f t="shared" si="1"/>
        <v>#DIV/0!</v>
      </c>
      <c r="K15" s="2840" t="e">
        <f t="shared" si="2"/>
        <v>#DIV/0!</v>
      </c>
      <c r="L15" s="2840" t="e">
        <f t="shared" si="3"/>
        <v>#DIV/0!</v>
      </c>
      <c r="M15" s="2840" t="e">
        <f>G15/$H15</f>
        <v>#DIV/0!</v>
      </c>
      <c r="N15" s="3147" t="e">
        <f t="shared" si="5"/>
        <v>#DIV/0!</v>
      </c>
    </row>
    <row r="16" spans="1:14" s="2036" customFormat="1" ht="18.75" customHeight="1">
      <c r="A16" s="2037"/>
      <c r="B16" s="2838" t="s">
        <v>965</v>
      </c>
      <c r="C16" s="2053">
        <v>5.6</v>
      </c>
      <c r="D16" s="3337"/>
      <c r="E16" s="3337"/>
      <c r="F16" s="3337"/>
      <c r="G16" s="2837"/>
      <c r="H16" s="3339">
        <f t="shared" si="0"/>
        <v>0</v>
      </c>
      <c r="I16" s="3147" t="s">
        <v>3002</v>
      </c>
      <c r="J16" s="2840" t="e">
        <f t="shared" si="1"/>
        <v>#DIV/0!</v>
      </c>
      <c r="K16" s="2840" t="e">
        <f t="shared" si="2"/>
        <v>#DIV/0!</v>
      </c>
      <c r="L16" s="2840" t="e">
        <f t="shared" si="3"/>
        <v>#DIV/0!</v>
      </c>
      <c r="M16" s="2840" t="e">
        <f t="shared" si="4"/>
        <v>#DIV/0!</v>
      </c>
      <c r="N16" s="3147" t="e">
        <f t="shared" si="5"/>
        <v>#DIV/0!</v>
      </c>
    </row>
    <row r="17" spans="1:14" s="2036" customFormat="1" ht="18.75" customHeight="1">
      <c r="A17" s="2037"/>
      <c r="B17" s="2839" t="s">
        <v>84</v>
      </c>
      <c r="C17" s="2053"/>
      <c r="D17" s="3338">
        <f>SUM(D10:D16)</f>
        <v>0</v>
      </c>
      <c r="E17" s="3338">
        <f>SUM(E10:E16)</f>
        <v>0</v>
      </c>
      <c r="F17" s="3338">
        <f>SUM(F10:F16)</f>
        <v>0</v>
      </c>
      <c r="G17" s="3338">
        <f>SUM(G10:G16)</f>
        <v>0</v>
      </c>
      <c r="H17" s="3338">
        <f>SUM(H10:H16)</f>
        <v>0</v>
      </c>
      <c r="I17" s="3147"/>
      <c r="J17" s="2840" t="e">
        <f t="shared" si="1"/>
        <v>#DIV/0!</v>
      </c>
      <c r="K17" s="2840" t="e">
        <f t="shared" si="2"/>
        <v>#DIV/0!</v>
      </c>
      <c r="L17" s="2840" t="e">
        <f t="shared" si="3"/>
        <v>#DIV/0!</v>
      </c>
      <c r="M17" s="2840" t="e">
        <f t="shared" si="4"/>
        <v>#DIV/0!</v>
      </c>
      <c r="N17" s="3147" t="e">
        <f t="shared" si="5"/>
        <v>#DIV/0!</v>
      </c>
    </row>
    <row r="18" spans="1:14" s="2036" customFormat="1" ht="18">
      <c r="A18" s="2035"/>
      <c r="B18" s="2319"/>
      <c r="C18" s="2035"/>
      <c r="J18" s="2321"/>
      <c r="K18" s="2604"/>
      <c r="L18" s="2035"/>
      <c r="M18" s="2035"/>
    </row>
    <row r="19" spans="1:14" s="2036" customFormat="1" ht="18">
      <c r="A19" s="2035"/>
      <c r="B19" s="2035"/>
      <c r="C19" s="2035"/>
      <c r="D19" s="2035"/>
      <c r="E19" s="2038"/>
      <c r="F19" s="2035"/>
      <c r="G19" s="2035"/>
    </row>
  </sheetData>
  <mergeCells count="2">
    <mergeCell ref="D8:H8"/>
    <mergeCell ref="J8:M8"/>
  </mergeCells>
  <conditionalFormatting sqref="J18">
    <cfRule type="cellIs" dxfId="6" priority="5" operator="equal">
      <formula>"error"</formula>
    </cfRule>
  </conditionalFormatting>
  <conditionalFormatting sqref="I17">
    <cfRule type="cellIs" dxfId="5" priority="4" operator="equal">
      <formula>"error"</formula>
    </cfRule>
  </conditionalFormatting>
  <conditionalFormatting sqref="I10:I16">
    <cfRule type="cellIs" dxfId="4" priority="2" operator="equal">
      <formula>"error"</formula>
    </cfRule>
  </conditionalFormatting>
  <conditionalFormatting sqref="N10:N17">
    <cfRule type="cellIs" dxfId="3" priority="1" operator="equal">
      <formula>"error"</formula>
    </cfRule>
  </conditionalFormatting>
  <dataValidations count="1">
    <dataValidation type="list" allowBlank="1" showInputMessage="1" showErrorMessage="1" sqref="A1">
      <formula1>A899:A904</formula1>
    </dataValidation>
  </dataValidations>
  <pageMargins left="0.70866141732283472" right="0.70866141732283472" top="0.74803149606299213" bottom="0.74803149606299213" header="0.31496062992125984" footer="0.31496062992125984"/>
  <pageSetup paperSize="9" scale="78"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I20"/>
  <sheetViews>
    <sheetView workbookViewId="0"/>
  </sheetViews>
  <sheetFormatPr defaultRowHeight="12.75"/>
  <cols>
    <col min="1" max="1" width="2.28515625" style="49" customWidth="1"/>
    <col min="2" max="2" width="52" style="49" customWidth="1"/>
    <col min="3" max="3" width="15.42578125" style="49" customWidth="1"/>
    <col min="4" max="5" width="15.5703125" style="49" customWidth="1"/>
    <col min="6" max="8" width="14.85546875" style="49" customWidth="1"/>
    <col min="9" max="9" width="15" style="49" customWidth="1"/>
    <col min="10" max="16384" width="9.140625" style="49"/>
  </cols>
  <sheetData>
    <row r="1" spans="1:9" ht="24.75">
      <c r="A1" s="127" t="str">
        <f>'Universal data'!A1</f>
        <v>Regulatory Reporting Pack</v>
      </c>
      <c r="B1" s="128"/>
      <c r="C1" s="128"/>
      <c r="D1" s="128"/>
      <c r="E1" s="128"/>
      <c r="F1" s="128"/>
      <c r="G1" s="128"/>
      <c r="H1" s="128"/>
      <c r="I1" s="128"/>
    </row>
    <row r="2" spans="1:9" ht="24.75">
      <c r="A2" s="2186" t="str">
        <f>+'Universal data'!$A$2</f>
        <v>Master</v>
      </c>
      <c r="B2" s="128"/>
      <c r="C2" s="128"/>
      <c r="D2" s="128"/>
      <c r="E2" s="128"/>
      <c r="F2" s="128"/>
      <c r="G2" s="128"/>
      <c r="H2" s="128"/>
      <c r="I2" s="128"/>
    </row>
    <row r="3" spans="1:9" ht="24.75">
      <c r="A3" s="2304" t="str">
        <f>+'Universal data'!A3</f>
        <v>2015/16</v>
      </c>
      <c r="B3" s="128"/>
      <c r="C3" s="128"/>
      <c r="D3" s="128"/>
      <c r="E3" s="128"/>
      <c r="F3" s="128"/>
      <c r="G3" s="128"/>
      <c r="H3" s="128"/>
      <c r="I3" s="128"/>
    </row>
    <row r="4" spans="1:9" s="1350" customFormat="1" ht="13.5" customHeight="1">
      <c r="A4" s="1381"/>
      <c r="B4" s="1382"/>
      <c r="C4" s="1382"/>
      <c r="D4" s="1383"/>
      <c r="E4" s="1383"/>
      <c r="F4" s="1383"/>
      <c r="G4" s="1383"/>
      <c r="H4" s="1383"/>
      <c r="I4" s="1383"/>
    </row>
    <row r="5" spans="1:9" s="1350" customFormat="1" ht="12.75" customHeight="1">
      <c r="A5" s="1381"/>
      <c r="B5" s="1382"/>
      <c r="C5" s="1382"/>
      <c r="D5" s="1383"/>
      <c r="E5" s="1383"/>
      <c r="F5" s="1383"/>
      <c r="G5" s="1383"/>
      <c r="H5" s="1383"/>
      <c r="I5" s="1383"/>
    </row>
    <row r="6" spans="1:9" ht="19.5">
      <c r="A6" s="1702" t="s">
        <v>2350</v>
      </c>
      <c r="B6" s="1384"/>
      <c r="C6" s="1384"/>
      <c r="D6" s="1386"/>
      <c r="E6" s="1386"/>
      <c r="F6" s="1386"/>
      <c r="G6" s="1386"/>
      <c r="H6" s="1386"/>
      <c r="I6" s="1385"/>
    </row>
    <row r="7" spans="1:9">
      <c r="A7" s="1376"/>
      <c r="B7" s="61"/>
      <c r="C7" s="61"/>
      <c r="D7" s="61"/>
      <c r="E7" s="61"/>
      <c r="F7" s="61"/>
      <c r="G7" s="61"/>
      <c r="H7" s="61"/>
      <c r="I7" s="61"/>
    </row>
    <row r="8" spans="1:9" ht="15">
      <c r="A8" s="1376"/>
      <c r="B8" s="1387"/>
      <c r="C8" s="1387"/>
      <c r="D8" s="1388"/>
      <c r="E8" s="1388"/>
      <c r="F8" s="1389"/>
      <c r="G8" s="1389"/>
      <c r="H8" s="1389"/>
      <c r="I8" s="1389"/>
    </row>
    <row r="9" spans="1:9" s="1392" customFormat="1" ht="52.5" customHeight="1">
      <c r="A9" s="1391"/>
      <c r="B9" s="2039" t="s">
        <v>1602</v>
      </c>
      <c r="C9" s="2039" t="s">
        <v>612</v>
      </c>
      <c r="D9" s="2039" t="s">
        <v>2206</v>
      </c>
      <c r="E9" s="2039" t="s">
        <v>2348</v>
      </c>
      <c r="F9" s="2039" t="s">
        <v>2345</v>
      </c>
      <c r="G9" s="2039" t="s">
        <v>2346</v>
      </c>
      <c r="H9" s="2039" t="s">
        <v>2347</v>
      </c>
      <c r="I9" s="2039" t="s">
        <v>590</v>
      </c>
    </row>
    <row r="10" spans="1:9" s="1392" customFormat="1" ht="16.5" customHeight="1">
      <c r="A10" s="1391"/>
      <c r="B10" s="2039"/>
      <c r="C10" s="2039" t="s">
        <v>189</v>
      </c>
      <c r="D10" s="2039" t="s">
        <v>94</v>
      </c>
      <c r="E10" s="2039" t="s">
        <v>189</v>
      </c>
      <c r="F10" s="2039" t="s">
        <v>88</v>
      </c>
      <c r="G10" s="2039" t="s">
        <v>88</v>
      </c>
      <c r="H10" s="2039" t="s">
        <v>88</v>
      </c>
      <c r="I10" s="2039" t="s">
        <v>88</v>
      </c>
    </row>
    <row r="11" spans="1:9" ht="48.75" customHeight="1">
      <c r="A11" s="1376"/>
      <c r="B11" s="2040" t="s">
        <v>1603</v>
      </c>
      <c r="C11" s="2041"/>
      <c r="D11" s="3350"/>
      <c r="E11" s="3350"/>
      <c r="F11" s="3662"/>
      <c r="G11" s="3662"/>
      <c r="H11" s="3663">
        <f>F11-G11</f>
        <v>0</v>
      </c>
      <c r="I11" s="3662"/>
    </row>
    <row r="12" spans="1:9" ht="48.75" customHeight="1">
      <c r="A12" s="1376"/>
      <c r="B12" s="2040" t="s">
        <v>1604</v>
      </c>
      <c r="C12" s="2041"/>
      <c r="D12" s="3350"/>
      <c r="E12" s="3350"/>
      <c r="F12" s="3662"/>
      <c r="G12" s="3662"/>
      <c r="H12" s="3663">
        <f>F12-G12</f>
        <v>0</v>
      </c>
      <c r="I12" s="3662"/>
    </row>
    <row r="13" spans="1:9" ht="48.75" customHeight="1">
      <c r="A13" s="1376"/>
      <c r="B13" s="2040" t="s">
        <v>1605</v>
      </c>
      <c r="C13" s="2041"/>
      <c r="D13" s="3350"/>
      <c r="E13" s="3350"/>
      <c r="F13" s="3662"/>
      <c r="G13" s="3662"/>
      <c r="H13" s="3663">
        <f>F13-G13</f>
        <v>0</v>
      </c>
      <c r="I13" s="3662"/>
    </row>
    <row r="14" spans="1:9" ht="48.75" customHeight="1">
      <c r="A14" s="1376"/>
      <c r="B14" s="2040" t="s">
        <v>1606</v>
      </c>
      <c r="C14" s="2041"/>
      <c r="D14" s="1390"/>
      <c r="E14" s="1390"/>
      <c r="F14" s="1390"/>
      <c r="G14" s="1390"/>
      <c r="H14" s="2608"/>
      <c r="I14" s="3350"/>
    </row>
    <row r="15" spans="1:9" ht="48.75" customHeight="1">
      <c r="A15" s="1376"/>
      <c r="B15" s="2040" t="s">
        <v>1607</v>
      </c>
      <c r="C15" s="2041"/>
      <c r="D15" s="1390"/>
      <c r="E15" s="1390"/>
      <c r="F15" s="1390"/>
      <c r="G15" s="1390"/>
      <c r="H15" s="2608"/>
      <c r="I15" s="3350"/>
    </row>
    <row r="16" spans="1:9" ht="48.75" customHeight="1">
      <c r="A16" s="1376"/>
      <c r="B16" s="2040" t="s">
        <v>2349</v>
      </c>
      <c r="C16" s="2041"/>
      <c r="D16" s="1390"/>
      <c r="E16" s="1390"/>
      <c r="F16" s="1390"/>
      <c r="G16" s="1390"/>
      <c r="H16" s="2608"/>
      <c r="I16" s="3350"/>
    </row>
    <row r="17" spans="1:9" ht="48.75" customHeight="1">
      <c r="A17" s="1376"/>
      <c r="B17" s="2040" t="s">
        <v>1608</v>
      </c>
      <c r="C17" s="2041"/>
      <c r="D17" s="1390"/>
      <c r="E17" s="1390"/>
      <c r="F17" s="1390"/>
      <c r="G17" s="1390"/>
      <c r="H17" s="2608"/>
      <c r="I17" s="3350"/>
    </row>
    <row r="18" spans="1:9">
      <c r="A18" s="61"/>
      <c r="B18" s="2042" t="s">
        <v>2817</v>
      </c>
      <c r="C18" s="2043">
        <f>SUM(C11:C17)</f>
        <v>0</v>
      </c>
      <c r="D18" s="2044">
        <f>SUM(D11:D13)</f>
        <v>0</v>
      </c>
      <c r="E18" s="2044">
        <f>SUM(E11:E13)</f>
        <v>0</v>
      </c>
      <c r="F18" s="2044">
        <f>SUM(F11:F13)</f>
        <v>0</v>
      </c>
      <c r="G18" s="2044">
        <f>SUM(G11:G13)</f>
        <v>0</v>
      </c>
      <c r="H18" s="2044">
        <f>SUM(H11:H13)</f>
        <v>0</v>
      </c>
      <c r="I18" s="3351">
        <f>SUM(I11:I17)</f>
        <v>0</v>
      </c>
    </row>
    <row r="19" spans="1:9" ht="15">
      <c r="B19" s="3229" t="s">
        <v>2817</v>
      </c>
      <c r="C19" s="3229"/>
      <c r="D19" s="1388"/>
      <c r="E19" s="1388"/>
      <c r="F19" s="1390"/>
      <c r="G19" s="1390"/>
      <c r="H19" s="1390"/>
      <c r="I19" s="1390" t="str">
        <f>IF(I18='3.8 Maintenance'!B84,"ok","error")</f>
        <v>ok</v>
      </c>
    </row>
    <row r="20" spans="1:9" ht="15">
      <c r="B20" s="1696" t="s">
        <v>2539</v>
      </c>
      <c r="C20" s="2294" t="str">
        <f>IF(ISERROR((SUM(C11:C16))/C19),"",(SUM(C11:C16))/C19)</f>
        <v/>
      </c>
      <c r="D20" s="1393"/>
      <c r="E20" s="1393"/>
      <c r="F20" s="1394"/>
      <c r="G20" s="1394"/>
      <c r="H20" s="1394"/>
      <c r="I20" s="1395"/>
    </row>
  </sheetData>
  <conditionalFormatting sqref="I19">
    <cfRule type="cellIs" dxfId="2" priority="1" operator="equal">
      <formula>"error"</formula>
    </cfRule>
  </conditionalFormatting>
  <dataValidations count="1">
    <dataValidation type="list" allowBlank="1" showInputMessage="1" showErrorMessage="1" sqref="A1">
      <formula1>B678:B683</formula1>
    </dataValidation>
  </dataValidations>
  <pageMargins left="0.70866141732283472" right="0.70866141732283472" top="0.74803149606299213" bottom="0.74803149606299213" header="0.31496062992125984" footer="0.31496062992125984"/>
  <pageSetup paperSize="8" scale="83"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W15"/>
  <sheetViews>
    <sheetView zoomScaleNormal="100" workbookViewId="0">
      <selection activeCell="A4" sqref="A4"/>
    </sheetView>
  </sheetViews>
  <sheetFormatPr defaultColWidth="9.140625" defaultRowHeight="15"/>
  <cols>
    <col min="1" max="1" width="19.85546875" style="2887" bestFit="1" customWidth="1"/>
    <col min="2" max="2" width="15" style="2887" customWidth="1"/>
    <col min="3" max="3" width="14.28515625" style="2887" customWidth="1"/>
    <col min="4" max="5" width="17.5703125" style="2887" customWidth="1"/>
    <col min="6" max="9" width="14.42578125" style="2887" customWidth="1"/>
    <col min="10" max="10" width="15.7109375" style="2887" customWidth="1"/>
    <col min="11" max="12" width="14.42578125" style="2887" customWidth="1"/>
    <col min="13" max="13" width="36.7109375" style="2887" bestFit="1" customWidth="1"/>
    <col min="14" max="16" width="14.42578125" style="2887" customWidth="1"/>
    <col min="17" max="17" width="9.140625" style="2887"/>
    <col min="18" max="19" width="14.5703125" style="2887" customWidth="1"/>
    <col min="20" max="20" width="16.140625" style="2887" customWidth="1"/>
    <col min="21" max="21" width="14" style="2887" customWidth="1"/>
    <col min="22" max="22" width="15.140625" style="2887" bestFit="1" customWidth="1"/>
    <col min="23" max="16384" width="9.140625" style="2887"/>
  </cols>
  <sheetData>
    <row r="1" spans="1:23" ht="24.75">
      <c r="A1" s="2885" t="s">
        <v>2388</v>
      </c>
      <c r="B1" s="2886"/>
      <c r="C1" s="2886"/>
      <c r="D1" s="2886"/>
      <c r="E1" s="2886"/>
      <c r="F1" s="2886"/>
      <c r="G1" s="2886"/>
      <c r="H1" s="2886"/>
      <c r="I1" s="2886"/>
      <c r="J1" s="2886"/>
      <c r="K1" s="2886"/>
      <c r="L1" s="2886"/>
      <c r="M1" s="2886"/>
      <c r="N1" s="2886"/>
      <c r="O1" s="2886"/>
      <c r="P1" s="2886"/>
      <c r="Q1" s="3148"/>
      <c r="R1" s="3148"/>
      <c r="S1" s="3148"/>
      <c r="T1" s="3148"/>
      <c r="U1" s="3148"/>
      <c r="V1" s="3151"/>
      <c r="W1" s="3149"/>
    </row>
    <row r="2" spans="1:23" ht="24.75">
      <c r="A2" s="2888" t="str">
        <f>+'Universal data'!$A$2</f>
        <v>Master</v>
      </c>
      <c r="B2" s="2886"/>
      <c r="C2" s="2886"/>
      <c r="D2" s="2886"/>
      <c r="E2" s="2886"/>
      <c r="F2" s="2886"/>
      <c r="G2" s="2886"/>
      <c r="H2" s="2886"/>
      <c r="I2" s="2886"/>
      <c r="J2" s="2886"/>
      <c r="K2" s="2886"/>
      <c r="L2" s="2886"/>
      <c r="M2" s="2886"/>
      <c r="N2" s="2886"/>
      <c r="O2" s="2886"/>
      <c r="P2" s="2886"/>
      <c r="Q2" s="3148"/>
      <c r="R2" s="3148"/>
      <c r="S2" s="3148"/>
      <c r="T2" s="3148"/>
      <c r="U2" s="3148"/>
      <c r="V2" s="3148"/>
      <c r="W2" s="3149"/>
    </row>
    <row r="3" spans="1:23" ht="24.75">
      <c r="A3" s="2889" t="str">
        <f>+'Universal data'!A3</f>
        <v>2015/16</v>
      </c>
      <c r="B3" s="2886"/>
      <c r="C3" s="2886"/>
      <c r="D3" s="2886"/>
      <c r="E3" s="2886"/>
      <c r="F3" s="2886"/>
      <c r="G3" s="2886"/>
      <c r="H3" s="2886"/>
      <c r="I3" s="2886"/>
      <c r="J3" s="2886"/>
      <c r="K3" s="2886"/>
      <c r="L3" s="2886"/>
      <c r="M3" s="2886"/>
      <c r="N3" s="2886"/>
      <c r="O3" s="2886"/>
      <c r="P3" s="2886"/>
      <c r="Q3" s="3148"/>
      <c r="R3" s="3148"/>
      <c r="S3" s="3148"/>
      <c r="T3" s="3148"/>
      <c r="U3" s="3148"/>
      <c r="V3" s="3148"/>
      <c r="W3" s="3149"/>
    </row>
    <row r="4" spans="1:23" ht="27" customHeight="1">
      <c r="A4" s="3148"/>
      <c r="B4" s="3148"/>
      <c r="C4" s="3148"/>
      <c r="D4" s="3148"/>
      <c r="E4" s="3148"/>
      <c r="F4" s="3148"/>
      <c r="G4" s="3148"/>
      <c r="H4" s="3148"/>
      <c r="I4" s="3148"/>
      <c r="J4" s="3148"/>
      <c r="K4" s="3148"/>
      <c r="L4" s="3148"/>
      <c r="M4" s="3148"/>
      <c r="N4" s="3148"/>
      <c r="O4" s="3148"/>
      <c r="P4" s="3148"/>
      <c r="Q4" s="3148"/>
      <c r="R4" s="3148"/>
      <c r="S4" s="3149"/>
      <c r="T4" s="3149"/>
      <c r="U4" s="3148"/>
      <c r="V4" s="3148"/>
      <c r="W4" s="3149"/>
    </row>
    <row r="5" spans="1:23" ht="27" customHeight="1">
      <c r="A5" s="3150" t="s">
        <v>2795</v>
      </c>
      <c r="B5" s="3148"/>
      <c r="C5" s="3148"/>
      <c r="D5" s="3148"/>
      <c r="E5" s="3148"/>
      <c r="F5" s="3148"/>
      <c r="G5" s="3148"/>
      <c r="H5" s="3148"/>
      <c r="I5" s="3148"/>
      <c r="J5" s="3148"/>
      <c r="K5" s="3148"/>
      <c r="L5" s="3148"/>
      <c r="M5" s="3148"/>
      <c r="N5" s="3148"/>
      <c r="O5" s="3148"/>
      <c r="P5" s="3148"/>
      <c r="Q5" s="3148"/>
      <c r="R5" s="3148"/>
      <c r="S5" s="3149"/>
      <c r="T5" s="3149"/>
      <c r="U5" s="3148"/>
      <c r="V5" s="3148"/>
      <c r="W5" s="3149"/>
    </row>
    <row r="6" spans="1:23" ht="27" customHeight="1">
      <c r="A6" s="3150"/>
      <c r="B6" s="3148"/>
      <c r="C6" s="3148"/>
      <c r="D6" s="3148"/>
      <c r="E6" s="3148"/>
      <c r="F6" s="3148"/>
      <c r="G6" s="3148"/>
      <c r="H6" s="3148"/>
      <c r="I6" s="3148"/>
      <c r="J6" s="3148"/>
      <c r="K6" s="3148"/>
      <c r="L6" s="3148"/>
      <c r="M6" s="3148"/>
      <c r="N6" s="3148"/>
      <c r="O6" s="3148"/>
      <c r="P6" s="3148"/>
      <c r="Q6" s="3148"/>
      <c r="R6" s="3148"/>
      <c r="S6" s="3148"/>
      <c r="T6" s="3148"/>
      <c r="U6" s="3148"/>
      <c r="V6" s="3148"/>
      <c r="W6" s="3149"/>
    </row>
    <row r="7" spans="1:23" ht="15" customHeight="1">
      <c r="A7" s="3149"/>
      <c r="B7" s="4382" t="s">
        <v>2750</v>
      </c>
      <c r="C7" s="4382"/>
      <c r="D7" s="4383"/>
      <c r="E7" s="4383"/>
      <c r="F7" s="3148"/>
      <c r="G7" s="4384" t="s">
        <v>2751</v>
      </c>
      <c r="H7" s="4384"/>
      <c r="I7" s="3148"/>
      <c r="J7" s="4385" t="s">
        <v>2752</v>
      </c>
      <c r="K7" s="4386"/>
      <c r="L7" s="3148"/>
      <c r="M7" s="4385" t="s">
        <v>2753</v>
      </c>
      <c r="N7" s="4386"/>
      <c r="O7" s="3149"/>
      <c r="P7" s="3149"/>
      <c r="Q7" s="3149"/>
      <c r="R7" s="3149"/>
      <c r="S7" s="3149"/>
      <c r="T7" s="3149"/>
      <c r="U7" s="3149"/>
      <c r="V7" s="3149"/>
      <c r="W7" s="3149"/>
    </row>
    <row r="8" spans="1:23" ht="27.75">
      <c r="A8" s="3149"/>
      <c r="B8" s="3168"/>
      <c r="C8" s="3168" t="s">
        <v>2754</v>
      </c>
      <c r="D8" s="3168" t="s">
        <v>2755</v>
      </c>
      <c r="E8" s="3168" t="s">
        <v>2756</v>
      </c>
      <c r="F8" s="3148"/>
      <c r="G8" s="4384"/>
      <c r="H8" s="4384"/>
      <c r="I8" s="3148"/>
      <c r="J8" s="4387"/>
      <c r="K8" s="4388"/>
      <c r="L8" s="3148"/>
      <c r="M8" s="4389"/>
      <c r="N8" s="4390"/>
      <c r="O8" s="3149"/>
      <c r="P8" s="3149"/>
      <c r="Q8" s="3149"/>
      <c r="R8" s="3149"/>
      <c r="S8" s="3149"/>
      <c r="T8" s="3149"/>
      <c r="U8" s="3149"/>
      <c r="V8" s="3149"/>
      <c r="W8" s="3149"/>
    </row>
    <row r="9" spans="1:23">
      <c r="A9" s="3149"/>
      <c r="B9" s="3168" t="s">
        <v>2757</v>
      </c>
      <c r="C9" s="3169"/>
      <c r="D9" s="3169"/>
      <c r="E9" s="3170">
        <f>SUM(C9:D9)</f>
        <v>0</v>
      </c>
      <c r="F9" s="3148"/>
      <c r="G9" s="3168" t="s">
        <v>2757</v>
      </c>
      <c r="H9" s="3169"/>
      <c r="I9" s="3148"/>
      <c r="J9" s="3171" t="s">
        <v>2758</v>
      </c>
      <c r="K9" s="3169"/>
      <c r="L9" s="3148"/>
      <c r="M9" s="3172" t="s">
        <v>2759</v>
      </c>
      <c r="N9" s="3169"/>
      <c r="O9" s="3149"/>
      <c r="P9" s="3149"/>
      <c r="Q9" s="3149"/>
      <c r="R9" s="3149"/>
      <c r="S9" s="3149"/>
      <c r="T9" s="3149"/>
      <c r="U9" s="3149"/>
      <c r="V9" s="3149"/>
      <c r="W9" s="3149"/>
    </row>
    <row r="10" spans="1:23">
      <c r="A10" s="3149"/>
      <c r="B10" s="3168" t="s">
        <v>2760</v>
      </c>
      <c r="C10" s="3169"/>
      <c r="D10" s="3169"/>
      <c r="E10" s="3170">
        <f>SUM(C10:D10)</f>
        <v>0</v>
      </c>
      <c r="F10" s="3148"/>
      <c r="G10" s="3168" t="s">
        <v>2760</v>
      </c>
      <c r="H10" s="3169"/>
      <c r="I10" s="3148"/>
      <c r="J10" s="3173" t="s">
        <v>2761</v>
      </c>
      <c r="K10" s="3169"/>
      <c r="L10" s="3148"/>
      <c r="M10" s="3174" t="s">
        <v>2762</v>
      </c>
      <c r="N10" s="3169"/>
      <c r="O10" s="3149"/>
      <c r="P10" s="3149"/>
      <c r="Q10" s="3149"/>
      <c r="R10" s="3149"/>
      <c r="S10" s="3149"/>
      <c r="T10" s="3149"/>
      <c r="U10" s="3149"/>
      <c r="V10" s="3149"/>
      <c r="W10" s="3149"/>
    </row>
    <row r="11" spans="1:23">
      <c r="A11" s="3149"/>
      <c r="B11" s="3168" t="s">
        <v>1762</v>
      </c>
      <c r="C11" s="3169"/>
      <c r="D11" s="3169"/>
      <c r="E11" s="3170">
        <f>SUM(C11:D11)</f>
        <v>0</v>
      </c>
      <c r="F11" s="3148"/>
      <c r="G11" s="3168" t="s">
        <v>1762</v>
      </c>
      <c r="H11" s="3169"/>
      <c r="I11" s="3148"/>
      <c r="J11" s="3173" t="s">
        <v>2763</v>
      </c>
      <c r="K11" s="3319"/>
      <c r="L11" s="3148"/>
      <c r="M11" s="3174" t="s">
        <v>2764</v>
      </c>
      <c r="N11" s="3169"/>
      <c r="O11" s="3149"/>
      <c r="P11" s="3149"/>
      <c r="Q11" s="3149"/>
      <c r="R11" s="3149"/>
      <c r="S11" s="3149"/>
      <c r="T11" s="3149"/>
      <c r="U11" s="3149"/>
      <c r="V11" s="3149"/>
      <c r="W11" s="3149"/>
    </row>
    <row r="12" spans="1:23">
      <c r="A12" s="3149"/>
      <c r="B12" s="3175" t="s">
        <v>84</v>
      </c>
      <c r="C12" s="3176">
        <f>SUM(C9:C11)</f>
        <v>0</v>
      </c>
      <c r="D12" s="3176">
        <f>SUM(D9:D11)</f>
        <v>0</v>
      </c>
      <c r="E12" s="3176">
        <f>SUM(E9:E11)</f>
        <v>0</v>
      </c>
      <c r="F12" s="3148"/>
      <c r="G12" s="3175" t="s">
        <v>84</v>
      </c>
      <c r="H12" s="3177">
        <f>SUM(H9:H11)</f>
        <v>0</v>
      </c>
      <c r="I12" s="3148"/>
      <c r="J12" s="3148"/>
      <c r="K12" s="3148"/>
      <c r="L12" s="3148"/>
      <c r="M12" s="3149"/>
      <c r="N12" s="3148"/>
      <c r="O12" s="3149"/>
      <c r="P12" s="3149"/>
      <c r="Q12" s="3149"/>
      <c r="R12" s="3149"/>
      <c r="S12" s="3149"/>
      <c r="T12" s="3149"/>
      <c r="U12" s="3149"/>
      <c r="V12" s="3149"/>
      <c r="W12" s="3149"/>
    </row>
    <row r="13" spans="1:23">
      <c r="A13" s="3149"/>
      <c r="B13" s="3149"/>
      <c r="C13" s="3149"/>
      <c r="D13" s="3149"/>
      <c r="E13" s="3149"/>
      <c r="F13" s="3149"/>
      <c r="G13" s="3149"/>
      <c r="H13" s="3149"/>
      <c r="I13" s="3149"/>
      <c r="J13" s="3149"/>
      <c r="K13" s="3149"/>
      <c r="L13" s="3149"/>
      <c r="M13" s="3149"/>
      <c r="N13" s="3149"/>
      <c r="O13" s="3149"/>
      <c r="P13" s="3149"/>
      <c r="Q13" s="3149"/>
      <c r="R13" s="3149"/>
      <c r="S13" s="3149"/>
      <c r="T13" s="3149"/>
      <c r="U13" s="3149"/>
      <c r="V13" s="3149"/>
      <c r="W13" s="3149"/>
    </row>
    <row r="14" spans="1:23">
      <c r="A14" s="3149"/>
      <c r="B14" s="3149"/>
      <c r="C14" s="3149"/>
      <c r="D14" s="3149"/>
      <c r="E14" s="3149"/>
      <c r="F14" s="3149"/>
      <c r="G14" s="3149"/>
      <c r="H14" s="3149"/>
      <c r="I14" s="3149"/>
      <c r="J14" s="3149"/>
      <c r="K14" s="3149"/>
      <c r="L14" s="3149"/>
      <c r="M14" s="3149"/>
      <c r="N14" s="3149"/>
      <c r="O14" s="3149"/>
      <c r="P14" s="3149"/>
      <c r="Q14" s="3149"/>
      <c r="R14" s="3149"/>
      <c r="S14" s="3149"/>
      <c r="T14" s="3149"/>
      <c r="U14" s="3149"/>
      <c r="V14" s="3149"/>
      <c r="W14" s="3149"/>
    </row>
    <row r="15" spans="1:23">
      <c r="A15" s="3149"/>
      <c r="B15" s="3149"/>
      <c r="C15" s="3149"/>
      <c r="D15" s="3149"/>
      <c r="E15" s="3149"/>
      <c r="F15" s="3149"/>
      <c r="G15" s="3149"/>
      <c r="H15" s="3149"/>
      <c r="I15" s="3149"/>
      <c r="J15" s="3149"/>
      <c r="K15" s="3149"/>
      <c r="L15" s="3149"/>
      <c r="M15" s="3149"/>
      <c r="N15" s="3149"/>
      <c r="O15" s="3149"/>
      <c r="P15" s="3149"/>
      <c r="Q15" s="3149"/>
      <c r="R15" s="3149"/>
      <c r="S15" s="3149"/>
      <c r="T15" s="3149"/>
      <c r="U15" s="3149"/>
      <c r="V15" s="3149"/>
      <c r="W15" s="3149"/>
    </row>
  </sheetData>
  <mergeCells count="4">
    <mergeCell ref="B7:E7"/>
    <mergeCell ref="G7:H8"/>
    <mergeCell ref="J7:K8"/>
    <mergeCell ref="M7:N8"/>
  </mergeCells>
  <dataValidations count="1">
    <dataValidation type="list" allowBlank="1" showInputMessage="1" showErrorMessage="1" sqref="A1">
      <formula1>#REF!</formula1>
    </dataValidation>
  </dataValidations>
  <pageMargins left="0.70866141732283472" right="0.70866141732283472" top="0.74803149606299213" bottom="0.74803149606299213" header="0.31496062992125984" footer="0.31496062992125984"/>
  <pageSetup paperSize="8" scale="73" orientation="landscape" horizont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H70"/>
  <sheetViews>
    <sheetView workbookViewId="0"/>
  </sheetViews>
  <sheetFormatPr defaultColWidth="0" defaultRowHeight="12.75" zeroHeight="1"/>
  <cols>
    <col min="1" max="1" width="22.5703125" customWidth="1"/>
    <col min="2" max="2" width="9.85546875" customWidth="1"/>
    <col min="3" max="3" width="24.42578125" customWidth="1"/>
    <col min="4" max="4" width="34" bestFit="1" customWidth="1"/>
    <col min="5" max="5" width="22.28515625" customWidth="1"/>
    <col min="6" max="6" width="17.28515625" customWidth="1"/>
    <col min="7" max="8" width="9.140625" customWidth="1"/>
    <col min="9" max="16384" width="9.140625" hidden="1"/>
  </cols>
  <sheetData>
    <row r="1" spans="1:8" s="49" customFormat="1" ht="24.75">
      <c r="A1" s="127" t="str">
        <f>'Universal data'!A1</f>
        <v>Regulatory Reporting Pack</v>
      </c>
      <c r="B1" s="128"/>
      <c r="C1" s="128"/>
      <c r="D1" s="128"/>
      <c r="E1" s="128"/>
      <c r="F1" s="128"/>
      <c r="G1" s="128"/>
      <c r="H1" s="128"/>
    </row>
    <row r="2" spans="1:8" s="49" customFormat="1" ht="24.75">
      <c r="A2" s="2186" t="str">
        <f>+'Universal data'!$A$2</f>
        <v>Master</v>
      </c>
      <c r="B2" s="128"/>
      <c r="C2" s="128"/>
      <c r="D2" s="128"/>
      <c r="E2" s="128"/>
      <c r="F2" s="128"/>
      <c r="G2" s="128"/>
      <c r="H2" s="128"/>
    </row>
    <row r="3" spans="1:8" s="130" customFormat="1" ht="25.5" thickBot="1">
      <c r="A3" s="2185" t="str">
        <f>'Universal data'!A3</f>
        <v>2015/16</v>
      </c>
      <c r="B3" s="129"/>
      <c r="C3" s="129"/>
      <c r="D3" s="129"/>
      <c r="E3" s="129"/>
      <c r="F3" s="129"/>
      <c r="G3" s="129"/>
      <c r="H3" s="129"/>
    </row>
    <row r="4" spans="1:8" s="1550" customFormat="1"/>
    <row r="5" spans="1:8" s="1550" customFormat="1" ht="19.5">
      <c r="A5" s="1575"/>
      <c r="B5" s="3813" t="s">
        <v>2091</v>
      </c>
      <c r="C5" s="3814"/>
      <c r="D5" s="3814"/>
      <c r="E5" s="3814"/>
      <c r="F5" s="3814"/>
    </row>
    <row r="6" spans="1:8" s="1550" customFormat="1"/>
    <row r="7" spans="1:8" s="1550" customFormat="1" ht="14.25">
      <c r="C7" s="1583" t="s">
        <v>719</v>
      </c>
      <c r="F7" s="1584">
        <v>0</v>
      </c>
    </row>
    <row r="8" spans="1:8" s="1550" customFormat="1"/>
    <row r="9" spans="1:8" s="1550" customFormat="1"/>
    <row r="10" spans="1:8" s="1550" customFormat="1"/>
    <row r="11" spans="1:8" s="1550" customFormat="1" ht="14.25">
      <c r="B11" s="1576" t="s">
        <v>720</v>
      </c>
      <c r="C11" s="1576" t="s">
        <v>86</v>
      </c>
      <c r="D11" s="1576" t="s">
        <v>721</v>
      </c>
      <c r="E11" s="1577" t="s">
        <v>722</v>
      </c>
      <c r="F11" s="1577" t="s">
        <v>722</v>
      </c>
    </row>
    <row r="12" spans="1:8" s="1550" customFormat="1" ht="14.25">
      <c r="B12" s="1576"/>
      <c r="C12" s="1576"/>
      <c r="D12" s="1576"/>
      <c r="E12" s="1441">
        <v>2014</v>
      </c>
      <c r="F12" s="1441">
        <v>2015</v>
      </c>
    </row>
    <row r="13" spans="1:8" s="1550" customFormat="1">
      <c r="B13" s="1578"/>
      <c r="C13" s="1578"/>
      <c r="D13" s="1578"/>
      <c r="E13" s="1578"/>
      <c r="F13" s="1578"/>
    </row>
    <row r="14" spans="1:8" s="1550" customFormat="1">
      <c r="B14" s="3457">
        <v>1.2</v>
      </c>
      <c r="C14" s="3458" t="s">
        <v>1893</v>
      </c>
      <c r="D14" s="3459" t="s">
        <v>809</v>
      </c>
      <c r="E14" s="1585" t="str">
        <f>'1.2 Financial Position'!H77</f>
        <v>OK</v>
      </c>
      <c r="F14" s="3463" t="str">
        <f>'1.2 Financial Position'!I77</f>
        <v>OK</v>
      </c>
    </row>
    <row r="15" spans="1:8" s="1550" customFormat="1">
      <c r="B15" s="3457">
        <v>1.3</v>
      </c>
      <c r="C15" s="3458" t="s">
        <v>2953</v>
      </c>
      <c r="D15" s="3459" t="s">
        <v>809</v>
      </c>
      <c r="E15" s="1585"/>
      <c r="F15" s="3463" t="str">
        <f>'1.3 Cash Flow'!H87</f>
        <v>OK</v>
      </c>
    </row>
    <row r="16" spans="1:8" s="1550" customFormat="1">
      <c r="B16" s="3457">
        <v>1.4</v>
      </c>
      <c r="C16" s="3458" t="s">
        <v>2098</v>
      </c>
      <c r="D16" s="3460" t="s">
        <v>2092</v>
      </c>
      <c r="E16" s="1585"/>
      <c r="F16" s="3463" t="str">
        <f>'1.4 Rec to costs tables'!F47</f>
        <v>OK</v>
      </c>
    </row>
    <row r="17" spans="2:6" s="1550" customFormat="1">
      <c r="B17" s="3457">
        <v>1.4</v>
      </c>
      <c r="C17" s="3458" t="s">
        <v>2098</v>
      </c>
      <c r="D17" s="3460" t="s">
        <v>2093</v>
      </c>
      <c r="E17" s="1585"/>
      <c r="F17" s="3463" t="str">
        <f>'1.4 Rec to costs tables'!F72</f>
        <v>OK</v>
      </c>
    </row>
    <row r="18" spans="2:6" s="1550" customFormat="1">
      <c r="B18" s="3457">
        <v>1.4</v>
      </c>
      <c r="C18" s="3458" t="s">
        <v>2098</v>
      </c>
      <c r="D18" s="3460" t="s">
        <v>2094</v>
      </c>
      <c r="E18" s="1585"/>
      <c r="F18" s="3463" t="str">
        <f>'1.4 Rec to costs tables'!F83</f>
        <v>OK</v>
      </c>
    </row>
    <row r="19" spans="2:6" s="1550" customFormat="1">
      <c r="B19" s="3457">
        <v>1.5</v>
      </c>
      <c r="C19" s="3458" t="s">
        <v>2095</v>
      </c>
      <c r="D19" s="3459" t="s">
        <v>809</v>
      </c>
      <c r="E19" s="1585"/>
      <c r="F19" s="3463" t="str">
        <f>'1.5 Net Debt '!L17</f>
        <v>ERROR</v>
      </c>
    </row>
    <row r="20" spans="2:6" s="1550" customFormat="1">
      <c r="B20" s="3457">
        <v>1.5</v>
      </c>
      <c r="C20" s="3458" t="s">
        <v>2095</v>
      </c>
      <c r="D20" s="3459" t="s">
        <v>809</v>
      </c>
      <c r="E20" s="1585"/>
      <c r="F20" s="3463" t="str">
        <f>'1.5 Net Debt '!M17</f>
        <v>OK</v>
      </c>
    </row>
    <row r="21" spans="2:6" s="1550" customFormat="1">
      <c r="B21" s="3457">
        <v>1.5</v>
      </c>
      <c r="C21" s="3458" t="s">
        <v>2095</v>
      </c>
      <c r="D21" s="3459" t="s">
        <v>809</v>
      </c>
      <c r="E21" s="1585"/>
      <c r="F21" s="3463" t="str">
        <f>'1.5 Net Debt '!N17</f>
        <v>OK</v>
      </c>
    </row>
    <row r="22" spans="2:6" s="1550" customFormat="1">
      <c r="B22" s="3457">
        <v>1.7</v>
      </c>
      <c r="C22" s="3458" t="s">
        <v>1897</v>
      </c>
      <c r="D22" s="3460" t="s">
        <v>723</v>
      </c>
      <c r="E22" s="1585"/>
      <c r="F22" s="3463" t="str">
        <f>'1.7 Tax Computation'!K81</f>
        <v>OK</v>
      </c>
    </row>
    <row r="23" spans="2:6" s="1550" customFormat="1">
      <c r="B23" s="3457">
        <v>1.9</v>
      </c>
      <c r="C23" s="3461" t="s">
        <v>1513</v>
      </c>
      <c r="D23" s="3460" t="s">
        <v>723</v>
      </c>
      <c r="E23" s="1585"/>
      <c r="F23" s="3463" t="str">
        <f>'1.9 Tax Allocations'!D81</f>
        <v>OK</v>
      </c>
    </row>
    <row r="24" spans="2:6" s="1550" customFormat="1">
      <c r="B24" s="3462">
        <v>1.1299999999999999</v>
      </c>
      <c r="C24" s="3458" t="s">
        <v>2096</v>
      </c>
      <c r="D24" s="3460" t="s">
        <v>723</v>
      </c>
      <c r="E24" s="1585"/>
      <c r="F24" s="3463" t="str">
        <f>'1.13 DB Pension scheme'!E27</f>
        <v>OK</v>
      </c>
    </row>
    <row r="25" spans="2:6" s="1550" customFormat="1">
      <c r="B25" s="1581"/>
      <c r="C25" s="1582"/>
      <c r="D25" s="1580"/>
      <c r="E25" s="1585"/>
      <c r="F25" s="1641"/>
    </row>
    <row r="26" spans="2:6" s="1550" customFormat="1">
      <c r="B26" s="1581"/>
      <c r="C26" s="1582"/>
      <c r="D26" s="1580"/>
      <c r="E26" s="1585"/>
      <c r="F26" s="1641"/>
    </row>
    <row r="27" spans="2:6" s="1550" customFormat="1">
      <c r="B27" s="1581"/>
      <c r="C27" s="1582"/>
      <c r="D27" s="1580"/>
      <c r="E27" s="1585"/>
      <c r="F27" s="1641"/>
    </row>
    <row r="28" spans="2:6" s="1550" customFormat="1">
      <c r="B28" s="1579"/>
      <c r="C28" s="1582"/>
      <c r="D28" s="1580"/>
      <c r="E28" s="1585"/>
      <c r="F28" s="1641"/>
    </row>
    <row r="29" spans="2:6" s="1550" customFormat="1">
      <c r="B29" s="1579"/>
      <c r="C29" s="1582"/>
      <c r="D29" s="1580"/>
      <c r="E29" s="1585"/>
      <c r="F29" s="1641"/>
    </row>
    <row r="30" spans="2:6" s="1550" customFormat="1">
      <c r="B30" s="1579"/>
      <c r="C30" s="1582"/>
      <c r="D30" s="1580"/>
      <c r="E30" s="1585"/>
      <c r="F30" s="1641"/>
    </row>
    <row r="31" spans="2:6" s="1550" customFormat="1">
      <c r="B31" s="1579"/>
      <c r="C31" s="1582"/>
      <c r="D31" s="1580"/>
      <c r="E31" s="1585"/>
      <c r="F31" s="1641"/>
    </row>
    <row r="32" spans="2:6" s="1550" customFormat="1">
      <c r="B32" s="1579"/>
      <c r="C32" s="1582"/>
      <c r="D32" s="1580"/>
      <c r="E32" s="1585"/>
      <c r="F32" s="1641"/>
    </row>
    <row r="33" spans="2:6" s="1550" customFormat="1">
      <c r="B33" s="1579"/>
      <c r="C33" s="1582"/>
      <c r="D33" s="1580"/>
      <c r="E33" s="1585"/>
      <c r="F33" s="1641"/>
    </row>
    <row r="34" spans="2:6" s="1550" customFormat="1">
      <c r="B34" s="1579"/>
      <c r="C34" s="1582"/>
      <c r="D34" s="1580"/>
      <c r="E34" s="1585"/>
      <c r="F34" s="1641"/>
    </row>
    <row r="35" spans="2:6" s="1550" customFormat="1">
      <c r="B35" s="1579"/>
      <c r="C35" s="1582"/>
      <c r="D35" s="1580"/>
      <c r="E35" s="1580"/>
      <c r="F35" s="1580"/>
    </row>
    <row r="36" spans="2:6" s="1550" customFormat="1">
      <c r="B36" s="1579"/>
      <c r="C36" s="1582"/>
      <c r="D36" s="1580"/>
      <c r="E36" s="1580"/>
      <c r="F36" s="1580"/>
    </row>
    <row r="37" spans="2:6" s="1550" customFormat="1">
      <c r="B37" s="1579"/>
      <c r="C37" s="1582"/>
      <c r="D37" s="1580"/>
      <c r="E37" s="1580"/>
      <c r="F37" s="1580"/>
    </row>
    <row r="38" spans="2:6" s="1550" customFormat="1">
      <c r="B38" s="1578"/>
      <c r="C38" s="1578"/>
      <c r="D38" s="1578"/>
      <c r="E38" s="1578"/>
      <c r="F38" s="1578"/>
    </row>
    <row r="39" spans="2:6" s="1550" customFormat="1">
      <c r="B39" s="1578"/>
      <c r="C39" s="1578"/>
      <c r="D39" s="1578"/>
      <c r="E39" s="1578"/>
      <c r="F39" s="1578"/>
    </row>
    <row r="40" spans="2:6" s="1550" customFormat="1">
      <c r="B40" s="1578"/>
      <c r="C40" s="1578"/>
      <c r="D40" s="1578"/>
      <c r="E40" s="1578"/>
      <c r="F40" s="1578"/>
    </row>
    <row r="41" spans="2:6" s="1550" customFormat="1">
      <c r="B41" s="1578"/>
      <c r="C41" s="1578"/>
      <c r="D41" s="1578"/>
      <c r="E41" s="1578"/>
      <c r="F41" s="1578"/>
    </row>
    <row r="42" spans="2:6" s="1550" customFormat="1">
      <c r="B42" s="1578"/>
      <c r="C42" s="1578"/>
      <c r="D42" s="1578"/>
      <c r="E42" s="1578"/>
      <c r="F42" s="1578"/>
    </row>
    <row r="43" spans="2:6" s="1550" customFormat="1">
      <c r="B43" s="1578"/>
      <c r="C43" s="1578"/>
      <c r="D43" s="1578"/>
      <c r="E43" s="1578"/>
      <c r="F43" s="1578"/>
    </row>
    <row r="44" spans="2:6" s="1550" customFormat="1">
      <c r="B44" s="1578"/>
      <c r="C44" s="1578"/>
      <c r="D44" s="1578"/>
      <c r="E44" s="1578"/>
      <c r="F44" s="1578"/>
    </row>
    <row r="45" spans="2:6" s="1550" customFormat="1">
      <c r="B45" s="1578"/>
      <c r="C45" s="1578"/>
      <c r="D45" s="1578"/>
      <c r="E45" s="1578"/>
      <c r="F45" s="1578"/>
    </row>
    <row r="46" spans="2:6" s="1550" customFormat="1">
      <c r="B46" s="1578"/>
      <c r="C46" s="1578"/>
      <c r="D46" s="1578"/>
      <c r="E46" s="1578"/>
      <c r="F46" s="1578"/>
    </row>
    <row r="47" spans="2:6" s="1550" customFormat="1"/>
    <row r="48" spans="2:6" s="1550" customFormat="1"/>
    <row r="49" s="1550" customFormat="1"/>
    <row r="50" s="1550" customFormat="1"/>
    <row r="51" s="1550" customFormat="1"/>
    <row r="52" s="1550" customFormat="1"/>
    <row r="53" s="1550" customFormat="1"/>
    <row r="54" s="1550" customFormat="1"/>
    <row r="55" s="1550" customFormat="1"/>
    <row r="56" s="1550" customFormat="1"/>
    <row r="57" s="1550" customFormat="1"/>
    <row r="58" s="1550" customFormat="1"/>
    <row r="59" s="1550" customFormat="1"/>
    <row r="60" s="1550" customFormat="1"/>
    <row r="61" s="1550" customFormat="1"/>
    <row r="62" s="1550" customFormat="1" hidden="1"/>
    <row r="63" s="1550" customFormat="1" hidden="1"/>
    <row r="64" s="1550" customFormat="1" hidden="1"/>
    <row r="65" s="1550" customFormat="1" hidden="1"/>
    <row r="66" s="1550" customFormat="1" hidden="1"/>
    <row r="67" s="1550" customFormat="1" hidden="1"/>
    <row r="68" s="1550" customFormat="1" hidden="1"/>
    <row r="69" s="1550" customFormat="1" hidden="1"/>
    <row r="70"/>
  </sheetData>
  <mergeCells count="1">
    <mergeCell ref="B5:F5"/>
  </mergeCells>
  <printOptions horizontalCentered="1"/>
  <pageMargins left="0.23622047244094491" right="0.23622047244094491" top="0.74803149606299213" bottom="0.74803149606299213" header="0.31496062992125984" footer="0.31496062992125984"/>
  <pageSetup paperSize="9" scale="76" orientation="landscape" r:id="rId1"/>
  <headerFooter>
    <oddHeader>&amp;C&amp;A</oddHeader>
    <oddFooter>&amp;L&amp;D&amp;C&amp;Z&amp;R&amp;F</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BO32"/>
  <sheetViews>
    <sheetView zoomScale="80" zoomScaleNormal="80" workbookViewId="0"/>
  </sheetViews>
  <sheetFormatPr defaultRowHeight="15"/>
  <cols>
    <col min="1" max="1" width="6.85546875" style="2248" customWidth="1"/>
    <col min="2" max="2" width="16.28515625" style="2248" customWidth="1"/>
    <col min="3" max="3" width="1.85546875" style="2248" customWidth="1"/>
    <col min="4" max="4" width="12.85546875" style="2248" customWidth="1"/>
    <col min="5" max="5" width="1.85546875" style="2248" customWidth="1"/>
    <col min="6" max="8" width="16.28515625" style="2248" customWidth="1"/>
    <col min="9" max="9" width="2.28515625" style="2248" customWidth="1"/>
    <col min="10" max="13" width="16.28515625" style="2248" customWidth="1"/>
    <col min="14" max="14" width="2.28515625" style="2248" customWidth="1"/>
    <col min="15" max="17" width="16.28515625" style="2248" customWidth="1"/>
    <col min="18" max="18" width="2.42578125" style="2248" customWidth="1"/>
    <col min="19" max="23" width="16.28515625" style="2248" customWidth="1"/>
    <col min="24" max="24" width="2" style="2248" customWidth="1"/>
    <col min="25" max="28" width="16.28515625" style="2248" customWidth="1"/>
    <col min="29" max="29" width="3" style="2248" customWidth="1"/>
    <col min="30" max="34" width="16.28515625" style="2248" customWidth="1"/>
    <col min="35" max="38" width="9.140625" style="2248"/>
    <col min="39" max="39" width="18.7109375" style="2248" customWidth="1"/>
    <col min="40" max="40" width="9.140625" style="2248"/>
    <col min="41" max="41" width="28" style="2248" customWidth="1"/>
    <col min="42" max="47" width="9.140625" style="2248"/>
    <col min="48" max="48" width="17.28515625" style="2248" customWidth="1"/>
    <col min="49" max="49" width="9.140625" style="2248"/>
    <col min="50" max="50" width="12" style="2248" customWidth="1"/>
    <col min="51" max="54" width="9.140625" style="2248"/>
    <col min="55" max="55" width="77.42578125" style="2248" customWidth="1"/>
    <col min="56" max="64" width="9.140625" style="2248"/>
    <col min="65" max="65" width="14.5703125" style="2248" customWidth="1"/>
    <col min="66" max="66" width="9.140625" style="2248"/>
    <col min="67" max="67" width="13.140625" style="2248" customWidth="1"/>
    <col min="68" max="16384" width="9.140625" style="2248"/>
  </cols>
  <sheetData>
    <row r="1" spans="1:67" ht="24.75">
      <c r="A1" s="2245" t="str">
        <f>+Index!A1</f>
        <v>Regulatory Reporting Pack</v>
      </c>
      <c r="B1" s="2246"/>
      <c r="C1" s="2246"/>
      <c r="D1" s="2246"/>
      <c r="E1" s="2246"/>
      <c r="F1" s="2246"/>
      <c r="G1" s="2246"/>
      <c r="H1" s="2246"/>
      <c r="I1" s="2246"/>
      <c r="J1" s="2246"/>
      <c r="K1" s="2246"/>
      <c r="L1" s="2246"/>
      <c r="M1" s="2246"/>
      <c r="N1" s="2246"/>
      <c r="O1" s="2246"/>
      <c r="P1" s="2246"/>
      <c r="Q1" s="2246"/>
      <c r="R1" s="2246"/>
      <c r="S1" s="2246"/>
      <c r="T1" s="2246"/>
      <c r="U1" s="2246"/>
      <c r="V1" s="2246"/>
      <c r="W1" s="2246"/>
      <c r="X1" s="2246"/>
      <c r="Y1" s="2246"/>
      <c r="Z1" s="2246"/>
      <c r="AA1" s="2246"/>
      <c r="AB1" s="2246"/>
      <c r="AC1" s="2246"/>
      <c r="AD1" s="2246"/>
      <c r="AE1" s="2246"/>
      <c r="AF1" s="2246"/>
      <c r="AG1" s="2246"/>
      <c r="AH1" s="2246"/>
      <c r="AI1" s="2247"/>
      <c r="AJ1" s="2247"/>
      <c r="AK1" s="2247"/>
      <c r="AL1" s="2247"/>
      <c r="AM1" s="2247"/>
      <c r="AN1" s="2247"/>
      <c r="AO1" s="2247"/>
      <c r="AP1" s="2247"/>
      <c r="AQ1" s="2247"/>
      <c r="AR1" s="2247"/>
      <c r="AS1" s="2247"/>
      <c r="AT1" s="2247"/>
      <c r="AU1" s="2247"/>
      <c r="AV1" s="2247"/>
      <c r="AW1" s="2247"/>
      <c r="AX1" s="2247"/>
      <c r="AY1" s="2247"/>
      <c r="AZ1" s="2247"/>
      <c r="BA1" s="2247"/>
      <c r="BB1" s="2247"/>
      <c r="BC1" s="2247"/>
      <c r="BD1" s="2247"/>
      <c r="BE1" s="2247"/>
      <c r="BF1" s="2247"/>
      <c r="BG1" s="2247"/>
      <c r="BH1" s="2247"/>
      <c r="BI1" s="2247"/>
      <c r="BJ1" s="2247"/>
      <c r="BK1" s="2247"/>
      <c r="BL1" s="2247"/>
      <c r="BM1" s="2247"/>
      <c r="BN1" s="2247"/>
      <c r="BO1" s="2247"/>
    </row>
    <row r="2" spans="1:67" ht="24.75">
      <c r="A2" s="2245" t="str">
        <f>+'Universal data'!$A$2</f>
        <v>Master</v>
      </c>
      <c r="B2" s="2246"/>
      <c r="C2" s="2246"/>
      <c r="D2" s="2246"/>
      <c r="E2" s="2246"/>
      <c r="F2" s="2246"/>
      <c r="G2" s="2246"/>
      <c r="H2" s="2246"/>
      <c r="I2" s="2246"/>
      <c r="J2" s="2246"/>
      <c r="K2" s="2246"/>
      <c r="L2" s="2246"/>
      <c r="M2" s="2246"/>
      <c r="N2" s="2246"/>
      <c r="O2" s="2246"/>
      <c r="P2" s="2246"/>
      <c r="Q2" s="2246"/>
      <c r="R2" s="2246"/>
      <c r="S2" s="2246"/>
      <c r="T2" s="2246"/>
      <c r="U2" s="2246"/>
      <c r="V2" s="2246"/>
      <c r="W2" s="2246"/>
      <c r="X2" s="2246"/>
      <c r="Y2" s="2246"/>
      <c r="Z2" s="2246"/>
      <c r="AA2" s="2246"/>
      <c r="AB2" s="2246"/>
      <c r="AC2" s="2246"/>
      <c r="AD2" s="2246"/>
      <c r="AE2" s="2246"/>
      <c r="AF2" s="2246"/>
      <c r="AG2" s="2246"/>
      <c r="AH2" s="2246"/>
      <c r="AI2" s="2247"/>
      <c r="AJ2" s="2247"/>
      <c r="AK2" s="2247"/>
      <c r="AL2" s="2247"/>
      <c r="AM2" s="2247"/>
      <c r="AN2" s="2247"/>
      <c r="AO2" s="2247"/>
      <c r="AP2" s="2247"/>
      <c r="AQ2" s="2247"/>
      <c r="AR2" s="2247"/>
      <c r="AS2" s="2247"/>
      <c r="AT2" s="2247"/>
      <c r="AU2" s="2247"/>
      <c r="AV2" s="2247"/>
      <c r="AW2" s="2247"/>
      <c r="AX2" s="2247"/>
      <c r="AY2" s="2247"/>
      <c r="AZ2" s="2247"/>
      <c r="BA2" s="2247"/>
      <c r="BB2" s="2247"/>
      <c r="BC2" s="2247"/>
      <c r="BD2" s="2247"/>
      <c r="BE2" s="2247"/>
      <c r="BF2" s="2247"/>
      <c r="BG2" s="2247"/>
      <c r="BH2" s="2247"/>
      <c r="BI2" s="2247"/>
      <c r="BJ2" s="2247"/>
      <c r="BK2" s="2247"/>
      <c r="BL2" s="2247"/>
      <c r="BM2" s="2247"/>
      <c r="BN2" s="2247"/>
      <c r="BO2" s="2247"/>
    </row>
    <row r="3" spans="1:67" ht="24.75">
      <c r="A3" s="2305" t="str">
        <f>+'Universal data'!A3</f>
        <v>2015/16</v>
      </c>
      <c r="B3" s="2246"/>
      <c r="C3" s="2246"/>
      <c r="D3" s="2246"/>
      <c r="E3" s="2246"/>
      <c r="F3" s="2246"/>
      <c r="G3" s="2246"/>
      <c r="H3" s="2246"/>
      <c r="I3" s="2246"/>
      <c r="J3" s="2246"/>
      <c r="K3" s="2246"/>
      <c r="L3" s="2246"/>
      <c r="M3" s="2246"/>
      <c r="N3" s="2246"/>
      <c r="O3" s="2246"/>
      <c r="P3" s="2246"/>
      <c r="Q3" s="2246"/>
      <c r="R3" s="2246"/>
      <c r="S3" s="2246"/>
      <c r="T3" s="2246"/>
      <c r="U3" s="2246"/>
      <c r="V3" s="2246"/>
      <c r="W3" s="2246"/>
      <c r="X3" s="2246"/>
      <c r="Y3" s="2246"/>
      <c r="Z3" s="2246"/>
      <c r="AA3" s="2246"/>
      <c r="AB3" s="2246"/>
      <c r="AC3" s="2246"/>
      <c r="AD3" s="2246"/>
      <c r="AE3" s="2246"/>
      <c r="AF3" s="2246"/>
      <c r="AG3" s="2246"/>
      <c r="AH3" s="2246"/>
      <c r="AI3" s="2247"/>
      <c r="AJ3" s="2247"/>
      <c r="AK3" s="2247"/>
      <c r="AL3" s="2247"/>
      <c r="AM3" s="2247"/>
      <c r="AN3" s="2247"/>
      <c r="AO3" s="2247"/>
      <c r="AP3" s="2247"/>
      <c r="AQ3" s="2247"/>
      <c r="AR3" s="2247"/>
      <c r="AS3" s="2247"/>
      <c r="AT3" s="2247"/>
      <c r="AU3" s="2247"/>
      <c r="AV3" s="2247"/>
      <c r="AW3" s="2247"/>
      <c r="AX3" s="2247"/>
      <c r="AY3" s="2247"/>
      <c r="AZ3" s="2247"/>
      <c r="BA3" s="2247"/>
      <c r="BB3" s="2247"/>
      <c r="BC3" s="2247"/>
      <c r="BD3" s="2247"/>
      <c r="BE3" s="2247"/>
      <c r="BF3" s="2247"/>
      <c r="BG3" s="2247"/>
      <c r="BH3" s="2247"/>
      <c r="BI3" s="2247"/>
      <c r="BJ3" s="2247"/>
      <c r="BK3" s="2247"/>
      <c r="BL3" s="2247"/>
      <c r="BM3" s="2247"/>
      <c r="BN3" s="2247"/>
      <c r="BO3" s="2247"/>
    </row>
    <row r="4" spans="1:67" ht="22.5">
      <c r="A4" s="2249"/>
      <c r="B4" s="2250" t="s">
        <v>2766</v>
      </c>
      <c r="C4" s="2250"/>
      <c r="D4" s="2250"/>
      <c r="E4" s="2250"/>
      <c r="F4" s="2251"/>
      <c r="G4" s="2251"/>
      <c r="H4" s="2249"/>
      <c r="I4" s="2249"/>
      <c r="J4" s="2249"/>
      <c r="K4" s="2249"/>
      <c r="L4" s="2249"/>
      <c r="M4" s="2249"/>
      <c r="N4" s="2249"/>
      <c r="O4" s="2249"/>
      <c r="P4" s="2249"/>
      <c r="Q4" s="2249"/>
      <c r="R4" s="2249"/>
      <c r="S4" s="2249"/>
      <c r="T4" s="2249"/>
      <c r="U4" s="2249"/>
      <c r="V4" s="2249"/>
      <c r="W4" s="2249"/>
      <c r="X4" s="2249"/>
      <c r="Y4" s="2249"/>
      <c r="Z4" s="2249"/>
      <c r="AA4" s="2249"/>
      <c r="AB4" s="2249"/>
      <c r="AC4" s="2249"/>
      <c r="AD4" s="2249"/>
      <c r="AE4" s="2249"/>
      <c r="AF4" s="2249"/>
      <c r="AG4" s="2249"/>
      <c r="AH4" s="2249"/>
      <c r="AI4" s="2249"/>
      <c r="AJ4" s="2249"/>
      <c r="AK4" s="2249"/>
      <c r="AL4" s="2249"/>
      <c r="AM4" s="2249"/>
      <c r="AN4" s="2249"/>
      <c r="AO4" s="2249"/>
      <c r="AP4" s="2249"/>
      <c r="AQ4" s="2249"/>
      <c r="AR4" s="2249"/>
      <c r="AS4" s="2249"/>
      <c r="AT4" s="2249"/>
      <c r="AU4" s="2249"/>
      <c r="AV4" s="2249"/>
      <c r="AW4" s="2249"/>
      <c r="AX4" s="2249"/>
      <c r="AY4" s="2249"/>
      <c r="AZ4" s="2249"/>
      <c r="BA4" s="2249"/>
      <c r="BB4" s="2249"/>
      <c r="BC4" s="2249"/>
      <c r="BD4" s="2249"/>
      <c r="BE4" s="2249"/>
      <c r="BF4" s="2249"/>
      <c r="BG4" s="2249"/>
      <c r="BH4" s="2249"/>
      <c r="BI4" s="2249"/>
      <c r="BJ4" s="2249"/>
      <c r="BK4" s="2249"/>
      <c r="BL4" s="2249"/>
      <c r="BM4" s="2249"/>
      <c r="BN4" s="2249"/>
      <c r="BO4" s="2249"/>
    </row>
    <row r="5" spans="1:67" ht="22.5">
      <c r="A5" s="2249"/>
      <c r="B5" s="2250"/>
      <c r="C5" s="2250"/>
      <c r="D5" s="2250"/>
      <c r="E5" s="2250"/>
      <c r="F5" s="2251"/>
      <c r="G5" s="2251"/>
      <c r="H5" s="2249"/>
      <c r="I5" s="2249"/>
      <c r="J5" s="2249"/>
      <c r="K5" s="2249"/>
      <c r="L5" s="2249"/>
      <c r="M5" s="2249"/>
      <c r="N5" s="2249"/>
      <c r="O5" s="2249"/>
      <c r="P5" s="2249"/>
      <c r="Q5" s="2249"/>
      <c r="R5" s="2249"/>
      <c r="S5" s="2249"/>
      <c r="T5" s="2249"/>
      <c r="U5" s="2249"/>
      <c r="V5" s="2249"/>
      <c r="W5" s="2249"/>
      <c r="X5" s="2249"/>
      <c r="Y5" s="2249"/>
      <c r="Z5" s="2249"/>
      <c r="AA5" s="2249"/>
      <c r="AB5" s="2249"/>
      <c r="AC5" s="2249"/>
      <c r="AD5" s="2249"/>
      <c r="AE5" s="2249"/>
      <c r="AF5" s="2249"/>
      <c r="AG5" s="2249"/>
      <c r="AH5" s="2249"/>
      <c r="AI5" s="2249"/>
      <c r="AJ5" s="2249"/>
      <c r="AK5" s="2249"/>
      <c r="AL5" s="2249"/>
      <c r="AM5" s="2249"/>
      <c r="AN5" s="2249"/>
      <c r="AO5" s="2249"/>
      <c r="AP5" s="2249"/>
      <c r="AQ5" s="2249"/>
      <c r="AR5" s="2249"/>
      <c r="AS5" s="2249"/>
      <c r="AT5" s="2249"/>
      <c r="AU5" s="2249"/>
      <c r="AV5" s="2249"/>
      <c r="AW5" s="2249"/>
      <c r="AX5" s="2249"/>
      <c r="AY5" s="2249"/>
      <c r="AZ5" s="2249"/>
      <c r="BA5" s="2249"/>
      <c r="BB5" s="2249"/>
      <c r="BC5" s="2249"/>
      <c r="BD5" s="2249"/>
      <c r="BE5" s="2249"/>
      <c r="BF5" s="2249"/>
      <c r="BG5" s="2249"/>
      <c r="BH5" s="2249"/>
      <c r="BI5" s="2249"/>
      <c r="BJ5" s="2249"/>
      <c r="BK5" s="2249"/>
      <c r="BL5" s="2249"/>
      <c r="BM5" s="2249"/>
      <c r="BN5" s="2249"/>
      <c r="BO5" s="2249"/>
    </row>
    <row r="6" spans="1:67" ht="22.5">
      <c r="A6" s="2252"/>
      <c r="B6" s="2252"/>
      <c r="C6" s="2252"/>
      <c r="D6" s="2250"/>
      <c r="E6" s="2250"/>
      <c r="F6" s="4391" t="s">
        <v>1849</v>
      </c>
      <c r="G6" s="4392"/>
      <c r="H6" s="4393"/>
      <c r="I6" s="2249"/>
      <c r="J6" s="4394" t="s">
        <v>2239</v>
      </c>
      <c r="K6" s="4394"/>
      <c r="L6" s="4394"/>
      <c r="M6" s="4394"/>
      <c r="N6" s="2249"/>
      <c r="O6" s="4394" t="s">
        <v>2240</v>
      </c>
      <c r="P6" s="4394"/>
      <c r="Q6" s="4394"/>
      <c r="R6" s="2249"/>
      <c r="S6" s="4394" t="s">
        <v>1850</v>
      </c>
      <c r="T6" s="4394"/>
      <c r="U6" s="4394"/>
      <c r="V6" s="4394"/>
      <c r="W6" s="4394"/>
      <c r="X6" s="2249"/>
      <c r="Y6" s="4391" t="s">
        <v>130</v>
      </c>
      <c r="Z6" s="4392"/>
      <c r="AA6" s="4392"/>
      <c r="AB6" s="4393"/>
      <c r="AC6" s="2249"/>
      <c r="AD6" s="4391" t="s">
        <v>1771</v>
      </c>
      <c r="AE6" s="4392"/>
      <c r="AF6" s="4392"/>
      <c r="AG6" s="4393"/>
      <c r="AH6" s="2046" t="s">
        <v>84</v>
      </c>
      <c r="AI6" s="2252"/>
      <c r="AJ6" s="2252"/>
      <c r="AK6" s="2252"/>
      <c r="AL6" s="2252"/>
      <c r="AM6" s="2252"/>
      <c r="AN6" s="2252"/>
      <c r="AO6" s="2252"/>
      <c r="AP6" s="2252"/>
      <c r="AQ6" s="2252"/>
      <c r="AR6" s="2252"/>
      <c r="AS6" s="2252"/>
      <c r="AT6" s="2252"/>
      <c r="AU6" s="2252"/>
      <c r="AV6" s="2252"/>
      <c r="AW6" s="2252"/>
      <c r="AX6" s="2252"/>
      <c r="AY6" s="2252"/>
      <c r="AZ6" s="2252"/>
      <c r="BA6" s="2252"/>
      <c r="BB6" s="2252"/>
      <c r="BC6" s="2252"/>
      <c r="BD6" s="2252"/>
      <c r="BE6" s="2252"/>
      <c r="BF6" s="2252"/>
      <c r="BG6" s="2252"/>
      <c r="BH6" s="2252"/>
      <c r="BI6" s="2252"/>
      <c r="BJ6" s="2252"/>
      <c r="BK6" s="2252"/>
      <c r="BL6" s="2252"/>
      <c r="BM6" s="2252"/>
      <c r="BN6" s="2252"/>
      <c r="BO6" s="2252"/>
    </row>
    <row r="7" spans="1:67" ht="22.5">
      <c r="A7" s="2253"/>
      <c r="B7" s="2253"/>
      <c r="C7" s="2253"/>
      <c r="D7" s="2250"/>
      <c r="E7" s="2250"/>
      <c r="F7" s="4397" t="s">
        <v>118</v>
      </c>
      <c r="G7" s="4398"/>
      <c r="H7" s="4399"/>
      <c r="I7" s="2249"/>
      <c r="J7" s="4400" t="s">
        <v>118</v>
      </c>
      <c r="K7" s="4400"/>
      <c r="L7" s="4400"/>
      <c r="M7" s="4400"/>
      <c r="N7" s="2249"/>
      <c r="O7" s="4400" t="s">
        <v>118</v>
      </c>
      <c r="P7" s="4400"/>
      <c r="Q7" s="4400"/>
      <c r="R7" s="2249"/>
      <c r="S7" s="4400" t="s">
        <v>129</v>
      </c>
      <c r="T7" s="4400"/>
      <c r="U7" s="4400"/>
      <c r="V7" s="4400"/>
      <c r="W7" s="4400"/>
      <c r="X7" s="2249"/>
      <c r="Y7" s="4397" t="s">
        <v>2241</v>
      </c>
      <c r="Z7" s="4398"/>
      <c r="AA7" s="4398"/>
      <c r="AB7" s="4399"/>
      <c r="AC7" s="2249"/>
      <c r="AD7" s="4397" t="s">
        <v>2241</v>
      </c>
      <c r="AE7" s="4398"/>
      <c r="AF7" s="4398"/>
      <c r="AG7" s="4399"/>
      <c r="AH7" s="2254"/>
      <c r="AI7" s="2253"/>
      <c r="AJ7" s="2253"/>
      <c r="AK7" s="2253"/>
      <c r="AL7" s="2253"/>
      <c r="AM7" s="2253"/>
      <c r="AN7" s="2253"/>
      <c r="AO7" s="2253"/>
      <c r="AP7" s="2253"/>
      <c r="AQ7" s="2253"/>
      <c r="AR7" s="2253"/>
      <c r="AS7" s="2253"/>
      <c r="AT7" s="2253"/>
      <c r="AU7" s="2253"/>
      <c r="AV7" s="2253"/>
      <c r="AW7" s="2253"/>
      <c r="AX7" s="2253"/>
      <c r="AY7" s="2253"/>
      <c r="AZ7" s="2253"/>
      <c r="BA7" s="2253"/>
      <c r="BB7" s="2253"/>
      <c r="BC7" s="2253"/>
      <c r="BD7" s="2253"/>
      <c r="BE7" s="2253"/>
      <c r="BF7" s="2253"/>
      <c r="BG7" s="2253"/>
      <c r="BH7" s="2253"/>
      <c r="BI7" s="2253"/>
      <c r="BJ7" s="2253"/>
      <c r="BK7" s="2253"/>
      <c r="BL7" s="2253"/>
      <c r="BM7" s="2253"/>
      <c r="BN7" s="2253"/>
      <c r="BO7" s="2253"/>
    </row>
    <row r="8" spans="1:67" ht="22.5">
      <c r="A8" s="2249"/>
      <c r="B8" s="2249"/>
      <c r="C8" s="2249"/>
      <c r="D8" s="2250"/>
      <c r="E8" s="2250"/>
      <c r="F8" s="4401" t="s">
        <v>1851</v>
      </c>
      <c r="G8" s="4402"/>
      <c r="H8" s="2255" t="s">
        <v>137</v>
      </c>
      <c r="I8" s="2249"/>
      <c r="J8" s="4401" t="s">
        <v>1851</v>
      </c>
      <c r="K8" s="4402"/>
      <c r="L8" s="2301" t="s">
        <v>137</v>
      </c>
      <c r="M8" s="2255" t="s">
        <v>97</v>
      </c>
      <c r="N8" s="2249"/>
      <c r="O8" s="4401" t="s">
        <v>1851</v>
      </c>
      <c r="P8" s="4402"/>
      <c r="Q8" s="2255" t="s">
        <v>97</v>
      </c>
      <c r="R8" s="2249"/>
      <c r="S8" s="4401" t="s">
        <v>1851</v>
      </c>
      <c r="T8" s="4403"/>
      <c r="U8" s="4402"/>
      <c r="V8" s="2255" t="s">
        <v>137</v>
      </c>
      <c r="W8" s="4404" t="s">
        <v>97</v>
      </c>
      <c r="X8" s="2249"/>
      <c r="Y8" s="4395" t="s">
        <v>1851</v>
      </c>
      <c r="Z8" s="4396"/>
      <c r="AA8" s="2255" t="s">
        <v>137</v>
      </c>
      <c r="AB8" s="2255" t="s">
        <v>97</v>
      </c>
      <c r="AC8" s="2249"/>
      <c r="AD8" s="4395" t="s">
        <v>1851</v>
      </c>
      <c r="AE8" s="4396"/>
      <c r="AF8" s="2300" t="s">
        <v>137</v>
      </c>
      <c r="AG8" s="2300" t="s">
        <v>97</v>
      </c>
      <c r="AH8" s="2047"/>
      <c r="AI8" s="2249"/>
      <c r="AJ8" s="2249"/>
      <c r="AK8" s="2249"/>
      <c r="AL8" s="2249"/>
      <c r="AM8" s="2249"/>
      <c r="AN8" s="2249"/>
      <c r="AO8" s="2249"/>
      <c r="AP8" s="2249"/>
      <c r="AQ8" s="2249"/>
      <c r="AR8" s="2249"/>
      <c r="AS8" s="2249"/>
      <c r="AT8" s="2249"/>
      <c r="AU8" s="2249"/>
      <c r="AV8" s="2249"/>
      <c r="AW8" s="2249"/>
      <c r="AX8" s="2249"/>
      <c r="AY8" s="2249"/>
      <c r="AZ8" s="2249"/>
      <c r="BA8" s="2249"/>
      <c r="BB8" s="2249"/>
      <c r="BC8" s="2249"/>
      <c r="BD8" s="2249"/>
      <c r="BE8" s="2249"/>
      <c r="BF8" s="2249"/>
      <c r="BG8" s="2249"/>
      <c r="BH8" s="2249"/>
      <c r="BI8" s="2249"/>
      <c r="BJ8" s="2249"/>
      <c r="BK8" s="2249"/>
      <c r="BL8" s="2249"/>
      <c r="BM8" s="2249"/>
      <c r="BN8" s="2249"/>
      <c r="BO8" s="2249"/>
    </row>
    <row r="9" spans="1:67" ht="25.5">
      <c r="A9" s="2256"/>
      <c r="B9" s="3163" t="s">
        <v>136</v>
      </c>
      <c r="C9" s="3164"/>
      <c r="D9" s="3163" t="s">
        <v>149</v>
      </c>
      <c r="E9" s="2250"/>
      <c r="F9" s="2048" t="s">
        <v>1852</v>
      </c>
      <c r="G9" s="2048" t="s">
        <v>1853</v>
      </c>
      <c r="H9" s="2048" t="s">
        <v>1854</v>
      </c>
      <c r="I9" s="2249"/>
      <c r="J9" s="2048" t="s">
        <v>1858</v>
      </c>
      <c r="K9" s="2048" t="s">
        <v>1857</v>
      </c>
      <c r="L9" s="2048"/>
      <c r="M9" s="2048"/>
      <c r="N9" s="2249"/>
      <c r="O9" s="2048" t="s">
        <v>1858</v>
      </c>
      <c r="P9" s="2048" t="s">
        <v>1857</v>
      </c>
      <c r="Q9" s="2048"/>
      <c r="R9" s="2249"/>
      <c r="S9" s="2048" t="s">
        <v>1855</v>
      </c>
      <c r="T9" s="2048" t="s">
        <v>1856</v>
      </c>
      <c r="U9" s="2048" t="s">
        <v>1857</v>
      </c>
      <c r="V9" s="2048"/>
      <c r="W9" s="4405"/>
      <c r="X9" s="2249"/>
      <c r="Y9" s="2048" t="s">
        <v>1858</v>
      </c>
      <c r="Z9" s="2048" t="s">
        <v>1859</v>
      </c>
      <c r="AA9" s="2048"/>
      <c r="AB9" s="2048"/>
      <c r="AC9" s="2249"/>
      <c r="AD9" s="2048" t="s">
        <v>1858</v>
      </c>
      <c r="AE9" s="2048" t="s">
        <v>1859</v>
      </c>
      <c r="AF9" s="2049"/>
      <c r="AG9" s="2049"/>
      <c r="AH9" s="2050"/>
      <c r="AI9" s="2249"/>
      <c r="AJ9" s="2256"/>
      <c r="AK9" s="2256"/>
      <c r="AL9" s="2256"/>
      <c r="AM9" s="2256"/>
      <c r="AN9" s="2256"/>
      <c r="AO9" s="2256"/>
      <c r="AP9" s="2256"/>
      <c r="AQ9" s="2256"/>
      <c r="AR9" s="2256"/>
      <c r="AS9" s="2256"/>
      <c r="AT9" s="2256"/>
      <c r="AU9" s="2256"/>
      <c r="AV9" s="2256"/>
      <c r="AW9" s="2256"/>
      <c r="AX9" s="2256"/>
      <c r="AY9" s="2256"/>
      <c r="AZ9" s="2256"/>
      <c r="BA9" s="2256"/>
      <c r="BB9" s="2256"/>
      <c r="BC9" s="2256"/>
      <c r="BD9" s="2256"/>
      <c r="BE9" s="2256"/>
      <c r="BF9" s="2256"/>
      <c r="BG9" s="2256"/>
      <c r="BH9" s="2256"/>
      <c r="BI9" s="2256"/>
      <c r="BJ9" s="2256"/>
      <c r="BK9" s="2256"/>
      <c r="BL9" s="2256"/>
      <c r="BM9" s="2256"/>
      <c r="BN9" s="2256"/>
      <c r="BO9" s="2256"/>
    </row>
    <row r="10" spans="1:67" ht="22.5">
      <c r="A10" s="2249"/>
      <c r="B10" s="2051" t="s">
        <v>1630</v>
      </c>
      <c r="C10" s="3165"/>
      <c r="D10" s="2051" t="s">
        <v>94</v>
      </c>
      <c r="E10" s="2250"/>
      <c r="F10" s="3352"/>
      <c r="G10" s="3715"/>
      <c r="H10" s="3352"/>
      <c r="I10" s="2249"/>
      <c r="J10" s="3716"/>
      <c r="K10" s="3354"/>
      <c r="L10" s="3354"/>
      <c r="M10" s="3354"/>
      <c r="N10" s="2249"/>
      <c r="O10" s="3716"/>
      <c r="P10" s="3354"/>
      <c r="Q10" s="3354"/>
      <c r="R10" s="2249"/>
      <c r="S10" s="3716"/>
      <c r="T10" s="3716"/>
      <c r="U10" s="3354"/>
      <c r="V10" s="3354"/>
      <c r="W10" s="3354"/>
      <c r="X10" s="2249"/>
      <c r="Y10" s="3352"/>
      <c r="Z10" s="3352"/>
      <c r="AA10" s="3352"/>
      <c r="AB10" s="3352"/>
      <c r="AC10" s="3355"/>
      <c r="AD10" s="3352"/>
      <c r="AE10" s="3352"/>
      <c r="AF10" s="3352"/>
      <c r="AG10" s="3352"/>
      <c r="AH10" s="3353">
        <f t="shared" ref="AH10:AH19" si="0">SUM(F10:AG10)</f>
        <v>0</v>
      </c>
      <c r="AI10" s="2249"/>
      <c r="AJ10" s="2249"/>
      <c r="AK10" s="2249"/>
      <c r="AL10" s="2249"/>
      <c r="AM10" s="2249"/>
      <c r="AN10" s="2249"/>
      <c r="AO10" s="2249"/>
      <c r="AP10" s="2249"/>
      <c r="AQ10" s="2249"/>
      <c r="AR10" s="2249"/>
      <c r="AS10" s="2249"/>
      <c r="AT10" s="2249"/>
      <c r="AU10" s="2249"/>
      <c r="AV10" s="2249"/>
      <c r="AW10" s="2249"/>
      <c r="AX10" s="2249"/>
      <c r="AY10" s="2249"/>
      <c r="AZ10" s="2249"/>
      <c r="BA10" s="2249"/>
      <c r="BB10" s="2249"/>
      <c r="BC10" s="2249"/>
      <c r="BD10" s="2249"/>
      <c r="BE10" s="2249"/>
      <c r="BF10" s="2249"/>
      <c r="BG10" s="2249"/>
      <c r="BH10" s="2249"/>
      <c r="BI10" s="2249"/>
      <c r="BJ10" s="2249"/>
      <c r="BK10" s="2249"/>
      <c r="BL10" s="2249"/>
      <c r="BM10" s="2249"/>
      <c r="BN10" s="2249"/>
      <c r="BO10" s="2249"/>
    </row>
    <row r="11" spans="1:67" ht="22.5">
      <c r="A11" s="2249"/>
      <c r="B11" s="2051" t="s">
        <v>1631</v>
      </c>
      <c r="C11" s="3165"/>
      <c r="D11" s="2051" t="s">
        <v>94</v>
      </c>
      <c r="E11" s="2250"/>
      <c r="F11" s="3352"/>
      <c r="G11" s="3715"/>
      <c r="H11" s="3715"/>
      <c r="I11" s="2249"/>
      <c r="J11" s="3716"/>
      <c r="K11" s="3354"/>
      <c r="L11" s="3354"/>
      <c r="M11" s="3354"/>
      <c r="N11" s="2249"/>
      <c r="O11" s="3716"/>
      <c r="P11" s="3354"/>
      <c r="Q11" s="3354"/>
      <c r="R11" s="2249"/>
      <c r="S11" s="3716"/>
      <c r="T11" s="3716"/>
      <c r="U11" s="3354"/>
      <c r="V11" s="3354"/>
      <c r="W11" s="3354"/>
      <c r="X11" s="2249"/>
      <c r="Y11" s="3352"/>
      <c r="Z11" s="3352"/>
      <c r="AA11" s="3352"/>
      <c r="AB11" s="3352"/>
      <c r="AC11" s="3355"/>
      <c r="AD11" s="3352"/>
      <c r="AE11" s="3352"/>
      <c r="AF11" s="3352"/>
      <c r="AG11" s="3352"/>
      <c r="AH11" s="3353">
        <f t="shared" si="0"/>
        <v>0</v>
      </c>
      <c r="AI11" s="2249"/>
      <c r="AJ11" s="2249"/>
      <c r="AK11" s="2249"/>
      <c r="AL11" s="2249"/>
      <c r="AM11" s="2249"/>
      <c r="AN11" s="2249"/>
      <c r="AO11" s="2249"/>
      <c r="AP11" s="2249"/>
      <c r="AQ11" s="2249"/>
      <c r="AR11" s="2249"/>
      <c r="AS11" s="2249"/>
      <c r="AT11" s="2249"/>
      <c r="AU11" s="2249"/>
      <c r="AV11" s="2249"/>
      <c r="AW11" s="2249"/>
      <c r="AX11" s="2249"/>
      <c r="AY11" s="2249"/>
      <c r="AZ11" s="2249"/>
      <c r="BA11" s="2249"/>
      <c r="BB11" s="2249"/>
      <c r="BC11" s="2249"/>
      <c r="BD11" s="2249"/>
      <c r="BE11" s="2249"/>
      <c r="BF11" s="2249"/>
      <c r="BG11" s="2249"/>
      <c r="BH11" s="2249"/>
      <c r="BI11" s="2249"/>
      <c r="BJ11" s="2249"/>
      <c r="BK11" s="2249"/>
      <c r="BL11" s="2249"/>
      <c r="BM11" s="2249"/>
      <c r="BN11" s="2249"/>
      <c r="BO11" s="2249"/>
    </row>
    <row r="12" spans="1:67" ht="22.5">
      <c r="A12" s="2249"/>
      <c r="B12" s="2051" t="s">
        <v>1632</v>
      </c>
      <c r="C12" s="3165"/>
      <c r="D12" s="2051" t="s">
        <v>94</v>
      </c>
      <c r="E12" s="2250"/>
      <c r="F12" s="3352"/>
      <c r="G12" s="3715"/>
      <c r="H12" s="3715"/>
      <c r="I12" s="2249"/>
      <c r="J12" s="3716"/>
      <c r="K12" s="3354"/>
      <c r="L12" s="3354"/>
      <c r="M12" s="3354"/>
      <c r="N12" s="2249"/>
      <c r="O12" s="3716"/>
      <c r="P12" s="3354"/>
      <c r="Q12" s="3354"/>
      <c r="R12" s="2249"/>
      <c r="S12" s="3716"/>
      <c r="T12" s="3716"/>
      <c r="U12" s="3354"/>
      <c r="V12" s="3354"/>
      <c r="W12" s="3354"/>
      <c r="X12" s="2249"/>
      <c r="Y12" s="3352"/>
      <c r="Z12" s="3352"/>
      <c r="AA12" s="3352"/>
      <c r="AB12" s="3352"/>
      <c r="AC12" s="3355"/>
      <c r="AD12" s="3352"/>
      <c r="AE12" s="3352"/>
      <c r="AF12" s="3352"/>
      <c r="AG12" s="3352"/>
      <c r="AH12" s="3353">
        <f t="shared" si="0"/>
        <v>0</v>
      </c>
      <c r="AI12" s="2249"/>
      <c r="AJ12" s="2249"/>
      <c r="AK12" s="2249"/>
      <c r="AL12" s="2249"/>
      <c r="AM12" s="2249"/>
      <c r="AN12" s="2249"/>
      <c r="AO12" s="2249"/>
      <c r="AP12" s="2249"/>
      <c r="AQ12" s="2249"/>
      <c r="AR12" s="2249"/>
      <c r="AS12" s="2249"/>
      <c r="AT12" s="2249"/>
      <c r="AU12" s="2249"/>
      <c r="AV12" s="2249"/>
      <c r="AW12" s="2249"/>
      <c r="AX12" s="2249"/>
      <c r="AY12" s="2249"/>
      <c r="AZ12" s="2249"/>
      <c r="BA12" s="2249"/>
      <c r="BB12" s="2249"/>
      <c r="BC12" s="2249"/>
      <c r="BD12" s="2249"/>
      <c r="BE12" s="2249"/>
      <c r="BF12" s="2249"/>
      <c r="BG12" s="2249"/>
      <c r="BH12" s="2249"/>
      <c r="BI12" s="2249"/>
      <c r="BJ12" s="2249"/>
      <c r="BK12" s="2249"/>
      <c r="BL12" s="2249"/>
      <c r="BM12" s="2249"/>
      <c r="BN12" s="2249"/>
      <c r="BO12" s="2249"/>
    </row>
    <row r="13" spans="1:67" ht="22.5">
      <c r="A13" s="2249"/>
      <c r="B13" s="2051" t="s">
        <v>2234</v>
      </c>
      <c r="C13" s="3165"/>
      <c r="D13" s="2051" t="s">
        <v>94</v>
      </c>
      <c r="E13" s="2250"/>
      <c r="F13" s="3352"/>
      <c r="G13" s="3715"/>
      <c r="H13" s="3715"/>
      <c r="I13" s="2249"/>
      <c r="J13" s="3716"/>
      <c r="K13" s="3354"/>
      <c r="L13" s="3354"/>
      <c r="M13" s="3354"/>
      <c r="N13" s="2249"/>
      <c r="O13" s="3716"/>
      <c r="P13" s="3354"/>
      <c r="Q13" s="3354"/>
      <c r="R13" s="2249"/>
      <c r="S13" s="3716"/>
      <c r="T13" s="3716"/>
      <c r="U13" s="3354"/>
      <c r="V13" s="3354"/>
      <c r="W13" s="3354"/>
      <c r="X13" s="2249"/>
      <c r="Y13" s="3352"/>
      <c r="Z13" s="3352"/>
      <c r="AA13" s="3352"/>
      <c r="AB13" s="3352"/>
      <c r="AC13" s="3355"/>
      <c r="AD13" s="3352"/>
      <c r="AE13" s="3352"/>
      <c r="AF13" s="3352"/>
      <c r="AG13" s="3352"/>
      <c r="AH13" s="3353">
        <f t="shared" si="0"/>
        <v>0</v>
      </c>
      <c r="AI13" s="2249"/>
      <c r="AJ13" s="2249"/>
      <c r="AK13" s="2249"/>
      <c r="AL13" s="2249"/>
      <c r="AM13" s="2249"/>
      <c r="AN13" s="2249"/>
      <c r="AO13" s="2249"/>
      <c r="AP13" s="2249"/>
      <c r="AQ13" s="2249"/>
      <c r="AR13" s="2249"/>
      <c r="AS13" s="2249"/>
      <c r="AT13" s="2249"/>
      <c r="AU13" s="2249"/>
      <c r="AV13" s="2249"/>
      <c r="AW13" s="2249"/>
      <c r="AX13" s="2249"/>
      <c r="AY13" s="2249"/>
      <c r="AZ13" s="2249"/>
      <c r="BA13" s="2249"/>
      <c r="BB13" s="2249"/>
      <c r="BC13" s="2249"/>
      <c r="BD13" s="2249"/>
      <c r="BE13" s="2249"/>
      <c r="BF13" s="2249"/>
      <c r="BG13" s="2249"/>
      <c r="BH13" s="2249"/>
      <c r="BI13" s="2249"/>
      <c r="BJ13" s="2249"/>
      <c r="BK13" s="2249"/>
      <c r="BL13" s="2249"/>
      <c r="BM13" s="2249"/>
      <c r="BN13" s="2249"/>
      <c r="BO13" s="2249"/>
    </row>
    <row r="14" spans="1:67" ht="22.5">
      <c r="A14" s="2249"/>
      <c r="B14" s="2051" t="s">
        <v>2235</v>
      </c>
      <c r="C14" s="3165"/>
      <c r="D14" s="2051" t="s">
        <v>94</v>
      </c>
      <c r="E14" s="2250"/>
      <c r="F14" s="3715"/>
      <c r="G14" s="3352"/>
      <c r="H14" s="3715"/>
      <c r="I14" s="2249"/>
      <c r="J14" s="3354"/>
      <c r="K14" s="3354"/>
      <c r="L14" s="3354"/>
      <c r="M14" s="3354"/>
      <c r="N14" s="2249"/>
      <c r="O14" s="3354"/>
      <c r="P14" s="3354"/>
      <c r="Q14" s="3354"/>
      <c r="R14" s="2249"/>
      <c r="S14" s="3354"/>
      <c r="T14" s="3716"/>
      <c r="U14" s="3354"/>
      <c r="V14" s="3354"/>
      <c r="W14" s="3354"/>
      <c r="X14" s="2249"/>
      <c r="Y14" s="3352"/>
      <c r="Z14" s="3352"/>
      <c r="AA14" s="3352"/>
      <c r="AB14" s="3352"/>
      <c r="AC14" s="3355"/>
      <c r="AD14" s="3352"/>
      <c r="AE14" s="3352"/>
      <c r="AF14" s="3352"/>
      <c r="AG14" s="3352"/>
      <c r="AH14" s="3353">
        <f t="shared" si="0"/>
        <v>0</v>
      </c>
      <c r="AI14" s="2249"/>
      <c r="AJ14" s="2249"/>
      <c r="AK14" s="2249"/>
      <c r="AL14" s="2249"/>
      <c r="AM14" s="2249"/>
      <c r="AN14" s="2249"/>
      <c r="AO14" s="2249"/>
      <c r="AP14" s="2249"/>
      <c r="AQ14" s="2249"/>
      <c r="AR14" s="2249"/>
      <c r="AS14" s="2249"/>
      <c r="AT14" s="2249"/>
      <c r="AU14" s="2249"/>
      <c r="AV14" s="2249"/>
      <c r="AW14" s="2249"/>
      <c r="AX14" s="2249"/>
      <c r="AY14" s="2249"/>
      <c r="AZ14" s="2249"/>
      <c r="BA14" s="2249"/>
      <c r="BB14" s="2249"/>
      <c r="BC14" s="2249"/>
      <c r="BD14" s="2249"/>
      <c r="BE14" s="2249"/>
      <c r="BF14" s="2249"/>
      <c r="BG14" s="2249"/>
      <c r="BH14" s="2249"/>
      <c r="BI14" s="2249"/>
      <c r="BJ14" s="2249"/>
      <c r="BK14" s="2249"/>
      <c r="BL14" s="2249"/>
      <c r="BM14" s="2249"/>
      <c r="BN14" s="2249"/>
      <c r="BO14" s="2249"/>
    </row>
    <row r="15" spans="1:67" ht="22.5">
      <c r="A15" s="2249"/>
      <c r="B15" s="2051" t="s">
        <v>2236</v>
      </c>
      <c r="C15" s="3165"/>
      <c r="D15" s="2051" t="s">
        <v>94</v>
      </c>
      <c r="E15" s="2250"/>
      <c r="F15" s="3715"/>
      <c r="G15" s="3352"/>
      <c r="H15" s="3715"/>
      <c r="I15" s="2249"/>
      <c r="J15" s="3354"/>
      <c r="K15" s="3354"/>
      <c r="L15" s="3354"/>
      <c r="M15" s="3354"/>
      <c r="N15" s="2249"/>
      <c r="O15" s="3354"/>
      <c r="P15" s="3354"/>
      <c r="Q15" s="3354"/>
      <c r="R15" s="2249"/>
      <c r="S15" s="3354"/>
      <c r="T15" s="3716"/>
      <c r="U15" s="3354"/>
      <c r="V15" s="3354"/>
      <c r="W15" s="3354"/>
      <c r="X15" s="2249"/>
      <c r="Y15" s="3352"/>
      <c r="Z15" s="3352"/>
      <c r="AA15" s="3352"/>
      <c r="AB15" s="3352"/>
      <c r="AC15" s="3355"/>
      <c r="AD15" s="3352"/>
      <c r="AE15" s="3352"/>
      <c r="AF15" s="3352"/>
      <c r="AG15" s="3352"/>
      <c r="AH15" s="3353">
        <f t="shared" si="0"/>
        <v>0</v>
      </c>
      <c r="AI15" s="2249"/>
      <c r="AJ15" s="2249"/>
      <c r="AK15" s="2249"/>
      <c r="AL15" s="2249"/>
      <c r="AM15" s="2249"/>
      <c r="AN15" s="2249"/>
      <c r="AO15" s="2249"/>
      <c r="AP15" s="2249"/>
      <c r="AQ15" s="2249"/>
      <c r="AR15" s="2249"/>
      <c r="AS15" s="2249"/>
      <c r="AT15" s="2249"/>
      <c r="AU15" s="2249"/>
      <c r="AV15" s="2249"/>
      <c r="AW15" s="2249"/>
      <c r="AX15" s="2249"/>
      <c r="AY15" s="2249"/>
      <c r="AZ15" s="2249"/>
      <c r="BA15" s="2249"/>
      <c r="BB15" s="2249"/>
      <c r="BC15" s="2249"/>
      <c r="BD15" s="2249"/>
      <c r="BE15" s="2249"/>
      <c r="BF15" s="2249"/>
      <c r="BG15" s="2249"/>
      <c r="BH15" s="2249"/>
      <c r="BI15" s="2249"/>
      <c r="BJ15" s="2249"/>
      <c r="BK15" s="2249"/>
      <c r="BL15" s="2249"/>
      <c r="BM15" s="2249"/>
      <c r="BN15" s="2249"/>
      <c r="BO15" s="2249"/>
    </row>
    <row r="16" spans="1:67" ht="22.5">
      <c r="A16" s="2249"/>
      <c r="B16" s="2051" t="s">
        <v>1925</v>
      </c>
      <c r="C16" s="3165"/>
      <c r="D16" s="2051" t="s">
        <v>94</v>
      </c>
      <c r="E16" s="2250"/>
      <c r="F16" s="3715"/>
      <c r="G16" s="3352"/>
      <c r="H16" s="3715"/>
      <c r="I16" s="2249"/>
      <c r="J16" s="3354"/>
      <c r="K16" s="3354"/>
      <c r="L16" s="3354"/>
      <c r="M16" s="3354"/>
      <c r="N16" s="2249"/>
      <c r="O16" s="3354"/>
      <c r="P16" s="3354"/>
      <c r="Q16" s="3354"/>
      <c r="R16" s="2249"/>
      <c r="S16" s="3354"/>
      <c r="T16" s="3716"/>
      <c r="U16" s="3354"/>
      <c r="V16" s="3354"/>
      <c r="W16" s="3354"/>
      <c r="X16" s="2249"/>
      <c r="Y16" s="3352"/>
      <c r="Z16" s="3352"/>
      <c r="AA16" s="3352"/>
      <c r="AB16" s="3352"/>
      <c r="AC16" s="3355"/>
      <c r="AD16" s="3352"/>
      <c r="AE16" s="3352"/>
      <c r="AF16" s="3352"/>
      <c r="AG16" s="3352"/>
      <c r="AH16" s="3353">
        <f t="shared" si="0"/>
        <v>0</v>
      </c>
      <c r="AI16" s="2249"/>
      <c r="AJ16" s="2249"/>
      <c r="AK16" s="2249"/>
      <c r="AL16" s="2249"/>
      <c r="AM16" s="2249"/>
      <c r="AN16" s="2249"/>
      <c r="AO16" s="2249"/>
      <c r="AP16" s="2249"/>
      <c r="AQ16" s="2249"/>
      <c r="AR16" s="2249"/>
      <c r="AS16" s="2249"/>
      <c r="AT16" s="2249"/>
      <c r="AU16" s="2249"/>
      <c r="AV16" s="2249"/>
      <c r="AW16" s="2249"/>
      <c r="AX16" s="2249"/>
      <c r="AY16" s="2249"/>
      <c r="AZ16" s="2249"/>
      <c r="BA16" s="2249"/>
      <c r="BB16" s="2249"/>
      <c r="BC16" s="2249"/>
      <c r="BD16" s="2249"/>
      <c r="BE16" s="2249"/>
      <c r="BF16" s="2249"/>
      <c r="BG16" s="2249"/>
      <c r="BH16" s="2249"/>
      <c r="BI16" s="2249"/>
      <c r="BJ16" s="2249"/>
      <c r="BK16" s="2249"/>
      <c r="BL16" s="2249"/>
      <c r="BM16" s="2249"/>
      <c r="BN16" s="2249"/>
      <c r="BO16" s="2249"/>
    </row>
    <row r="17" spans="1:67" ht="22.5">
      <c r="A17" s="2249"/>
      <c r="B17" s="2051" t="s">
        <v>2237</v>
      </c>
      <c r="C17" s="3165"/>
      <c r="D17" s="2051" t="s">
        <v>94</v>
      </c>
      <c r="E17" s="2250"/>
      <c r="F17" s="3715"/>
      <c r="G17" s="3715"/>
      <c r="H17" s="3715"/>
      <c r="I17" s="2249"/>
      <c r="J17" s="3354"/>
      <c r="K17" s="3354"/>
      <c r="L17" s="3354"/>
      <c r="M17" s="3354"/>
      <c r="N17" s="2249"/>
      <c r="O17" s="3354"/>
      <c r="P17" s="3354"/>
      <c r="Q17" s="3354"/>
      <c r="R17" s="2249"/>
      <c r="S17" s="3716"/>
      <c r="T17" s="3354"/>
      <c r="U17" s="3354"/>
      <c r="V17" s="3354"/>
      <c r="W17" s="3354"/>
      <c r="X17" s="2249"/>
      <c r="Y17" s="3352"/>
      <c r="Z17" s="3352"/>
      <c r="AA17" s="3352"/>
      <c r="AB17" s="3352"/>
      <c r="AC17" s="3355"/>
      <c r="AD17" s="3352"/>
      <c r="AE17" s="3352"/>
      <c r="AF17" s="3352"/>
      <c r="AG17" s="3352"/>
      <c r="AH17" s="3353">
        <f t="shared" si="0"/>
        <v>0</v>
      </c>
      <c r="AI17" s="2249"/>
      <c r="AJ17" s="2249"/>
      <c r="AK17" s="2249"/>
      <c r="AL17" s="2249"/>
      <c r="AM17" s="2249"/>
      <c r="AN17" s="2249"/>
      <c r="AO17" s="2249"/>
      <c r="AP17" s="2249"/>
      <c r="AQ17" s="2249"/>
      <c r="AR17" s="2249"/>
      <c r="AS17" s="2249"/>
      <c r="AT17" s="2249"/>
      <c r="AU17" s="2249"/>
      <c r="AV17" s="2249"/>
      <c r="AW17" s="2249"/>
      <c r="AX17" s="2249"/>
      <c r="AY17" s="2249"/>
      <c r="AZ17" s="2249"/>
      <c r="BA17" s="2249"/>
      <c r="BB17" s="2249"/>
      <c r="BC17" s="2249"/>
      <c r="BD17" s="2249"/>
      <c r="BE17" s="2249"/>
      <c r="BF17" s="2249"/>
      <c r="BG17" s="2249"/>
      <c r="BH17" s="2249"/>
      <c r="BI17" s="2249"/>
      <c r="BJ17" s="2249"/>
      <c r="BK17" s="2249"/>
      <c r="BL17" s="2249"/>
      <c r="BM17" s="2249"/>
      <c r="BN17" s="2249"/>
      <c r="BO17" s="2249"/>
    </row>
    <row r="18" spans="1:67" ht="22.5">
      <c r="A18" s="2249"/>
      <c r="B18" s="2051" t="s">
        <v>1927</v>
      </c>
      <c r="C18" s="3165"/>
      <c r="D18" s="2051" t="s">
        <v>94</v>
      </c>
      <c r="E18" s="2250"/>
      <c r="F18" s="3715"/>
      <c r="G18" s="3715"/>
      <c r="H18" s="3715"/>
      <c r="I18" s="2249"/>
      <c r="J18" s="3354"/>
      <c r="K18" s="3354"/>
      <c r="L18" s="3354"/>
      <c r="M18" s="3354"/>
      <c r="N18" s="2249"/>
      <c r="O18" s="3354"/>
      <c r="P18" s="3354"/>
      <c r="Q18" s="3354"/>
      <c r="R18" s="2249"/>
      <c r="S18" s="3716"/>
      <c r="T18" s="3354"/>
      <c r="U18" s="3354"/>
      <c r="V18" s="3354"/>
      <c r="W18" s="3354"/>
      <c r="X18" s="2249"/>
      <c r="Y18" s="3352"/>
      <c r="Z18" s="3352"/>
      <c r="AA18" s="3352"/>
      <c r="AB18" s="3352"/>
      <c r="AC18" s="3355"/>
      <c r="AD18" s="3352"/>
      <c r="AE18" s="3352"/>
      <c r="AF18" s="3352"/>
      <c r="AG18" s="3352"/>
      <c r="AH18" s="3353">
        <f t="shared" si="0"/>
        <v>0</v>
      </c>
      <c r="AI18" s="2249"/>
      <c r="AJ18" s="2249"/>
      <c r="AK18" s="2249"/>
      <c r="AL18" s="2249"/>
      <c r="AM18" s="2249"/>
      <c r="AN18" s="2249"/>
      <c r="AO18" s="2249"/>
      <c r="AP18" s="2249"/>
      <c r="AQ18" s="2249"/>
      <c r="AR18" s="2249"/>
      <c r="AS18" s="2249"/>
      <c r="AT18" s="2249"/>
      <c r="AU18" s="2249"/>
      <c r="AV18" s="2249"/>
      <c r="AW18" s="2249"/>
      <c r="AX18" s="2249"/>
      <c r="AY18" s="2249"/>
      <c r="AZ18" s="2249"/>
      <c r="BA18" s="2249"/>
      <c r="BB18" s="2249"/>
      <c r="BC18" s="2249"/>
      <c r="BD18" s="2249"/>
      <c r="BE18" s="2249"/>
      <c r="BF18" s="2249"/>
      <c r="BG18" s="2249"/>
      <c r="BH18" s="2249"/>
      <c r="BI18" s="2249"/>
      <c r="BJ18" s="2249"/>
      <c r="BK18" s="2249"/>
      <c r="BL18" s="2249"/>
      <c r="BM18" s="2249"/>
      <c r="BN18" s="2249"/>
      <c r="BO18" s="2249"/>
    </row>
    <row r="19" spans="1:67" ht="22.5">
      <c r="A19" s="2249"/>
      <c r="B19" s="2052" t="s">
        <v>1860</v>
      </c>
      <c r="C19" s="3166"/>
      <c r="D19" s="3167" t="s">
        <v>94</v>
      </c>
      <c r="E19" s="2250"/>
      <c r="F19" s="3353">
        <f>SUM(F10:F18)</f>
        <v>0</v>
      </c>
      <c r="G19" s="3353">
        <f>SUM(G10:G18)</f>
        <v>0</v>
      </c>
      <c r="H19" s="3353">
        <f>SUM(H10:H18)</f>
        <v>0</v>
      </c>
      <c r="I19" s="2249"/>
      <c r="J19" s="3353">
        <f>SUM(J10:J18)</f>
        <v>0</v>
      </c>
      <c r="K19" s="3353">
        <f>SUM(K10:K18)</f>
        <v>0</v>
      </c>
      <c r="L19" s="3353">
        <f>SUM(L10:L18)</f>
        <v>0</v>
      </c>
      <c r="M19" s="3353">
        <f>SUM(M10:M18)</f>
        <v>0</v>
      </c>
      <c r="N19" s="2249"/>
      <c r="O19" s="3353">
        <f>SUM(O10:O18)</f>
        <v>0</v>
      </c>
      <c r="P19" s="3353">
        <f>SUM(P10:P18)</f>
        <v>0</v>
      </c>
      <c r="Q19" s="3353">
        <f>SUM(Q10:Q18)</f>
        <v>0</v>
      </c>
      <c r="R19" s="2249"/>
      <c r="S19" s="3353">
        <f>SUM(S10:S18)</f>
        <v>0</v>
      </c>
      <c r="T19" s="3353">
        <f>SUM(T10:T18)</f>
        <v>0</v>
      </c>
      <c r="U19" s="3353">
        <f>SUM(U10:U18)</f>
        <v>0</v>
      </c>
      <c r="V19" s="3353">
        <f>SUM(V10:V18)</f>
        <v>0</v>
      </c>
      <c r="W19" s="3353">
        <f>SUM(W10:W18)</f>
        <v>0</v>
      </c>
      <c r="X19" s="2249"/>
      <c r="Y19" s="3353">
        <f>SUM(Y10:Y18)</f>
        <v>0</v>
      </c>
      <c r="Z19" s="3353">
        <f>SUM(Z10:Z18)</f>
        <v>0</v>
      </c>
      <c r="AA19" s="3353">
        <f>SUM(AA10:AA18)</f>
        <v>0</v>
      </c>
      <c r="AB19" s="3353">
        <f>SUM(AB10:AB18)</f>
        <v>0</v>
      </c>
      <c r="AC19" s="3355"/>
      <c r="AD19" s="3353">
        <f>SUM(AD10:AD18)</f>
        <v>0</v>
      </c>
      <c r="AE19" s="3353">
        <f>SUM(AE10:AE18)</f>
        <v>0</v>
      </c>
      <c r="AF19" s="3353">
        <f>SUM(AF10:AF18)</f>
        <v>0</v>
      </c>
      <c r="AG19" s="3353">
        <f>SUM(AG10:AG18)</f>
        <v>0</v>
      </c>
      <c r="AH19" s="3353">
        <f t="shared" si="0"/>
        <v>0</v>
      </c>
      <c r="AI19" s="2249"/>
      <c r="AJ19" s="2249"/>
      <c r="AK19" s="2249"/>
      <c r="AL19" s="2249"/>
      <c r="AM19" s="2249"/>
      <c r="AN19" s="2249"/>
      <c r="AO19" s="2249"/>
      <c r="AP19" s="2249"/>
      <c r="AQ19" s="2249"/>
      <c r="AR19" s="2249"/>
      <c r="AS19" s="2249"/>
      <c r="AT19" s="2249"/>
      <c r="AU19" s="2249"/>
      <c r="AV19" s="2249"/>
      <c r="AW19" s="2249"/>
      <c r="AX19" s="2249"/>
      <c r="AY19" s="2249"/>
      <c r="AZ19" s="2249"/>
      <c r="BA19" s="2249"/>
      <c r="BB19" s="2249"/>
      <c r="BC19" s="2249"/>
      <c r="BD19" s="2249"/>
      <c r="BE19" s="2249"/>
      <c r="BF19" s="2249"/>
      <c r="BG19" s="2249"/>
      <c r="BH19" s="2249"/>
      <c r="BI19" s="2249"/>
      <c r="BJ19" s="2249"/>
      <c r="BK19" s="2249"/>
      <c r="BL19" s="2249"/>
      <c r="BM19" s="2249"/>
      <c r="BN19" s="2249"/>
      <c r="BO19" s="2249"/>
    </row>
    <row r="20" spans="1:67" ht="22.5">
      <c r="D20" s="2250"/>
      <c r="E20" s="2250"/>
      <c r="BJ20" s="2257" t="s">
        <v>2238</v>
      </c>
      <c r="BK20" s="2257">
        <v>75</v>
      </c>
      <c r="BL20" s="2257" t="s">
        <v>1930</v>
      </c>
      <c r="BM20" s="2257" t="s">
        <v>2621</v>
      </c>
      <c r="BN20" s="2257" t="s">
        <v>1630</v>
      </c>
      <c r="BO20" s="2257" t="s">
        <v>1464</v>
      </c>
    </row>
    <row r="21" spans="1:67" ht="22.5">
      <c r="A21" s="2252"/>
      <c r="B21" s="2252"/>
      <c r="C21" s="2252"/>
      <c r="D21" s="2250"/>
      <c r="E21" s="2250"/>
      <c r="F21" s="4391" t="s">
        <v>1849</v>
      </c>
      <c r="G21" s="4392"/>
      <c r="H21" s="4393"/>
      <c r="I21" s="2249"/>
      <c r="J21" s="4394" t="s">
        <v>2239</v>
      </c>
      <c r="K21" s="4394"/>
      <c r="L21" s="4394"/>
      <c r="M21" s="4394"/>
      <c r="N21" s="2249"/>
      <c r="O21" s="4394" t="s">
        <v>2240</v>
      </c>
      <c r="P21" s="4394"/>
      <c r="Q21" s="4394"/>
      <c r="R21" s="2249"/>
      <c r="S21" s="4394" t="s">
        <v>1850</v>
      </c>
      <c r="T21" s="4394"/>
      <c r="U21" s="4394"/>
      <c r="V21" s="4394"/>
      <c r="W21" s="4394"/>
      <c r="X21" s="2249"/>
      <c r="Y21" s="4391" t="s">
        <v>130</v>
      </c>
      <c r="Z21" s="4392"/>
      <c r="AA21" s="4392"/>
      <c r="AB21" s="4393"/>
      <c r="AC21" s="2249"/>
      <c r="AD21" s="4391" t="s">
        <v>1771</v>
      </c>
      <c r="AE21" s="4392"/>
      <c r="AF21" s="4392"/>
      <c r="AG21" s="4393"/>
      <c r="AH21" s="2046" t="s">
        <v>84</v>
      </c>
      <c r="AI21" s="2252"/>
      <c r="AJ21" s="2252"/>
      <c r="AK21" s="2252"/>
      <c r="AL21" s="2252"/>
      <c r="AM21" s="2252"/>
      <c r="AN21" s="2252"/>
      <c r="AO21" s="2252"/>
      <c r="AP21" s="2252"/>
      <c r="AQ21" s="2252"/>
      <c r="AR21" s="2252"/>
      <c r="AS21" s="2252"/>
      <c r="AT21" s="2252"/>
      <c r="AU21" s="2252"/>
      <c r="AV21" s="2252"/>
      <c r="AW21" s="2252"/>
      <c r="AX21" s="2252"/>
      <c r="AY21" s="2252"/>
      <c r="AZ21" s="2252"/>
      <c r="BA21" s="2252"/>
      <c r="BB21" s="2252"/>
      <c r="BC21" s="2252"/>
      <c r="BD21" s="2252"/>
      <c r="BE21" s="2252"/>
      <c r="BF21" s="2252"/>
      <c r="BG21" s="2252"/>
      <c r="BH21" s="2252"/>
      <c r="BI21" s="2252"/>
      <c r="BJ21" s="2252"/>
      <c r="BK21" s="2252"/>
      <c r="BL21" s="2252"/>
      <c r="BM21" s="2252"/>
      <c r="BN21" s="2252"/>
      <c r="BO21" s="2252"/>
    </row>
    <row r="22" spans="1:67" ht="22.5">
      <c r="A22" s="2253"/>
      <c r="B22" s="2253"/>
      <c r="C22" s="2253"/>
      <c r="D22" s="2250"/>
      <c r="E22" s="2250"/>
      <c r="F22" s="4397" t="s">
        <v>118</v>
      </c>
      <c r="G22" s="4398"/>
      <c r="H22" s="4399"/>
      <c r="I22" s="2249"/>
      <c r="J22" s="4400" t="s">
        <v>118</v>
      </c>
      <c r="K22" s="4400"/>
      <c r="L22" s="4400"/>
      <c r="M22" s="4400"/>
      <c r="N22" s="2249"/>
      <c r="O22" s="4400" t="s">
        <v>118</v>
      </c>
      <c r="P22" s="4400"/>
      <c r="Q22" s="4400"/>
      <c r="R22" s="2249"/>
      <c r="S22" s="4400" t="s">
        <v>129</v>
      </c>
      <c r="T22" s="4400"/>
      <c r="U22" s="4400"/>
      <c r="V22" s="4400"/>
      <c r="W22" s="4400"/>
      <c r="X22" s="2249"/>
      <c r="Y22" s="4397" t="s">
        <v>2241</v>
      </c>
      <c r="Z22" s="4398"/>
      <c r="AA22" s="4398"/>
      <c r="AB22" s="4399"/>
      <c r="AC22" s="2249"/>
      <c r="AD22" s="4397" t="s">
        <v>2241</v>
      </c>
      <c r="AE22" s="4398"/>
      <c r="AF22" s="4398"/>
      <c r="AG22" s="4399"/>
      <c r="AH22" s="2254"/>
      <c r="AI22" s="2253"/>
      <c r="AJ22" s="2253"/>
      <c r="AK22" s="2253"/>
      <c r="AL22" s="2253"/>
      <c r="AM22" s="2253"/>
      <c r="AN22" s="2253"/>
      <c r="AO22" s="2253"/>
      <c r="AP22" s="2253"/>
      <c r="AQ22" s="2253"/>
      <c r="AR22" s="2253"/>
      <c r="AS22" s="2253"/>
      <c r="AT22" s="2253"/>
      <c r="AU22" s="2253"/>
      <c r="AV22" s="2253"/>
      <c r="AW22" s="2253"/>
      <c r="AX22" s="2253"/>
      <c r="AY22" s="2253"/>
      <c r="AZ22" s="2253"/>
      <c r="BA22" s="2253"/>
      <c r="BB22" s="2253"/>
      <c r="BC22" s="2253"/>
      <c r="BD22" s="2253"/>
      <c r="BE22" s="2253"/>
      <c r="BF22" s="2253"/>
      <c r="BG22" s="2253"/>
      <c r="BH22" s="2253"/>
      <c r="BI22" s="2253"/>
      <c r="BJ22" s="2253"/>
      <c r="BK22" s="2253"/>
      <c r="BL22" s="2253"/>
      <c r="BM22" s="2253"/>
      <c r="BN22" s="2253"/>
      <c r="BO22" s="2253"/>
    </row>
    <row r="23" spans="1:67" ht="22.5">
      <c r="A23" s="2249"/>
      <c r="B23" s="2249"/>
      <c r="C23" s="2249"/>
      <c r="D23" s="2250"/>
      <c r="E23" s="2250"/>
      <c r="F23" s="4401" t="s">
        <v>1851</v>
      </c>
      <c r="G23" s="4402"/>
      <c r="H23" s="2255" t="s">
        <v>137</v>
      </c>
      <c r="I23" s="2249"/>
      <c r="J23" s="4401" t="s">
        <v>1851</v>
      </c>
      <c r="K23" s="4402"/>
      <c r="L23" s="3650" t="s">
        <v>137</v>
      </c>
      <c r="M23" s="2255" t="s">
        <v>97</v>
      </c>
      <c r="N23" s="2249"/>
      <c r="O23" s="4401" t="s">
        <v>1851</v>
      </c>
      <c r="P23" s="4402"/>
      <c r="Q23" s="2255" t="s">
        <v>97</v>
      </c>
      <c r="R23" s="2249"/>
      <c r="S23" s="4401" t="s">
        <v>1851</v>
      </c>
      <c r="T23" s="4403"/>
      <c r="U23" s="4402"/>
      <c r="V23" s="2255" t="s">
        <v>137</v>
      </c>
      <c r="W23" s="4404" t="s">
        <v>97</v>
      </c>
      <c r="X23" s="2249"/>
      <c r="Y23" s="4395" t="s">
        <v>1851</v>
      </c>
      <c r="Z23" s="4396"/>
      <c r="AA23" s="2255" t="s">
        <v>137</v>
      </c>
      <c r="AB23" s="2255" t="s">
        <v>97</v>
      </c>
      <c r="AC23" s="2249"/>
      <c r="AD23" s="4395" t="s">
        <v>1851</v>
      </c>
      <c r="AE23" s="4396"/>
      <c r="AF23" s="3649" t="s">
        <v>137</v>
      </c>
      <c r="AG23" s="3649" t="s">
        <v>97</v>
      </c>
      <c r="AH23" s="2047"/>
      <c r="AI23" s="2249"/>
      <c r="AJ23" s="2249"/>
      <c r="AK23" s="2249"/>
      <c r="AL23" s="2249"/>
      <c r="AM23" s="2249"/>
      <c r="AN23" s="2249"/>
      <c r="AO23" s="2249"/>
      <c r="AP23" s="2249"/>
      <c r="AQ23" s="2249"/>
      <c r="AR23" s="2249"/>
      <c r="AS23" s="2249"/>
      <c r="AT23" s="2249"/>
      <c r="AU23" s="2249"/>
      <c r="AV23" s="2249"/>
      <c r="AW23" s="2249"/>
      <c r="AX23" s="2249"/>
      <c r="AY23" s="2249"/>
      <c r="AZ23" s="2249"/>
      <c r="BA23" s="2249"/>
      <c r="BB23" s="2249"/>
      <c r="BC23" s="2249"/>
      <c r="BD23" s="2249"/>
      <c r="BE23" s="2249"/>
      <c r="BF23" s="2249"/>
      <c r="BG23" s="2249"/>
      <c r="BH23" s="2249"/>
      <c r="BI23" s="2249"/>
      <c r="BJ23" s="2249"/>
      <c r="BK23" s="2249"/>
      <c r="BL23" s="2249"/>
      <c r="BM23" s="2249"/>
      <c r="BN23" s="2249"/>
      <c r="BO23" s="2249"/>
    </row>
    <row r="24" spans="1:67" ht="25.5">
      <c r="A24" s="2256"/>
      <c r="B24" s="3163" t="s">
        <v>136</v>
      </c>
      <c r="C24" s="3164"/>
      <c r="D24" s="3163" t="s">
        <v>149</v>
      </c>
      <c r="E24" s="2250"/>
      <c r="F24" s="2048" t="s">
        <v>1852</v>
      </c>
      <c r="G24" s="2048" t="s">
        <v>1853</v>
      </c>
      <c r="H24" s="2048" t="s">
        <v>1854</v>
      </c>
      <c r="I24" s="2249"/>
      <c r="J24" s="2048" t="s">
        <v>1858</v>
      </c>
      <c r="K24" s="2048" t="s">
        <v>1857</v>
      </c>
      <c r="L24" s="2048"/>
      <c r="M24" s="2048"/>
      <c r="N24" s="2249"/>
      <c r="O24" s="2048" t="s">
        <v>1858</v>
      </c>
      <c r="P24" s="2048" t="s">
        <v>1857</v>
      </c>
      <c r="Q24" s="2048"/>
      <c r="R24" s="2249"/>
      <c r="S24" s="2048" t="s">
        <v>1855</v>
      </c>
      <c r="T24" s="2048" t="s">
        <v>1856</v>
      </c>
      <c r="U24" s="2048" t="s">
        <v>1857</v>
      </c>
      <c r="V24" s="2048"/>
      <c r="W24" s="4405"/>
      <c r="X24" s="2249"/>
      <c r="Y24" s="2048" t="s">
        <v>1858</v>
      </c>
      <c r="Z24" s="2048" t="s">
        <v>1859</v>
      </c>
      <c r="AA24" s="2048"/>
      <c r="AB24" s="2048"/>
      <c r="AC24" s="2249"/>
      <c r="AD24" s="2048" t="s">
        <v>1858</v>
      </c>
      <c r="AE24" s="2048" t="s">
        <v>1859</v>
      </c>
      <c r="AF24" s="2049"/>
      <c r="AG24" s="2049"/>
      <c r="AH24" s="2050"/>
      <c r="AI24" s="2249"/>
      <c r="AJ24" s="2256"/>
      <c r="AK24" s="2256"/>
      <c r="AL24" s="2256"/>
      <c r="AM24" s="2256"/>
      <c r="AN24" s="2256"/>
      <c r="AO24" s="2256"/>
      <c r="AP24" s="2256"/>
      <c r="AQ24" s="2256"/>
      <c r="AR24" s="2256"/>
      <c r="AS24" s="2256"/>
      <c r="AT24" s="2256"/>
      <c r="AU24" s="2256"/>
      <c r="AV24" s="2256"/>
      <c r="AW24" s="2256"/>
      <c r="AX24" s="2256"/>
      <c r="AY24" s="2256"/>
      <c r="AZ24" s="2256"/>
      <c r="BA24" s="2256"/>
      <c r="BB24" s="2256"/>
      <c r="BC24" s="2256"/>
      <c r="BD24" s="2256"/>
      <c r="BE24" s="2256"/>
      <c r="BF24" s="2256"/>
      <c r="BG24" s="2256"/>
      <c r="BH24" s="2256"/>
      <c r="BI24" s="2256"/>
      <c r="BJ24" s="2256"/>
      <c r="BK24" s="2256"/>
      <c r="BL24" s="2256"/>
      <c r="BM24" s="2256"/>
      <c r="BN24" s="2256"/>
      <c r="BO24" s="2256"/>
    </row>
    <row r="25" spans="1:67" s="3671" customFormat="1">
      <c r="B25" s="3673" t="s">
        <v>1852</v>
      </c>
      <c r="D25" s="3675" t="s">
        <v>3003</v>
      </c>
      <c r="F25" s="3353">
        <f>SUM(F$10:F$13)</f>
        <v>0</v>
      </c>
      <c r="G25" s="3715"/>
      <c r="H25" s="3715"/>
      <c r="J25" s="3717"/>
      <c r="K25" s="3353">
        <f>SUM(K10:K13)</f>
        <v>0</v>
      </c>
      <c r="L25" s="3719"/>
      <c r="M25" s="3719"/>
      <c r="O25" s="3717"/>
      <c r="P25" s="3353">
        <f>SUM(P10:P13)</f>
        <v>0</v>
      </c>
      <c r="Q25" s="3719"/>
      <c r="S25" s="3717"/>
      <c r="T25" s="3717"/>
      <c r="U25" s="3353">
        <f>SUM(U10:U13)</f>
        <v>0</v>
      </c>
      <c r="V25" s="3719"/>
      <c r="W25" s="3719"/>
      <c r="Y25" s="3353">
        <f>SUM(Y10:Y13)</f>
        <v>0</v>
      </c>
      <c r="Z25" s="3353">
        <f>SUM(Z10:Z13)</f>
        <v>0</v>
      </c>
      <c r="AA25" s="3719"/>
      <c r="AB25" s="3719"/>
      <c r="AD25" s="3353">
        <f>SUM(AD10:AD13)</f>
        <v>0</v>
      </c>
      <c r="AE25" s="3353">
        <f>SUM(AE10:AE13)</f>
        <v>0</v>
      </c>
      <c r="AF25" s="3719"/>
      <c r="AG25" s="3719"/>
      <c r="AH25" s="3353">
        <f t="shared" ref="AH25:AH31" si="1">SUM(F25:AG25)</f>
        <v>0</v>
      </c>
      <c r="BJ25" s="2257" t="s">
        <v>2238</v>
      </c>
      <c r="BK25" s="2257">
        <v>8</v>
      </c>
      <c r="BL25" s="2257" t="s">
        <v>1927</v>
      </c>
      <c r="BM25" s="2257" t="s">
        <v>2622</v>
      </c>
      <c r="BN25" s="2257" t="s">
        <v>2234</v>
      </c>
      <c r="BO25" s="2257" t="s">
        <v>1464</v>
      </c>
    </row>
    <row r="26" spans="1:67" s="3671" customFormat="1">
      <c r="B26" s="3673" t="s">
        <v>3004</v>
      </c>
      <c r="D26" s="3675" t="s">
        <v>3005</v>
      </c>
      <c r="F26" s="3715"/>
      <c r="G26" s="3353">
        <f>SUM(G$14:G$16)</f>
        <v>0</v>
      </c>
      <c r="H26" s="3715"/>
      <c r="J26" s="3353">
        <f>SUM(J14:J16)</f>
        <v>0</v>
      </c>
      <c r="K26" s="3353">
        <f>SUM(K14:K16)</f>
        <v>0</v>
      </c>
      <c r="L26" s="3719"/>
      <c r="M26" s="3719"/>
      <c r="O26" s="3353">
        <f>SUM(O14:O16)</f>
        <v>0</v>
      </c>
      <c r="P26" s="3353">
        <f>SUM(P14:P16)</f>
        <v>0</v>
      </c>
      <c r="Q26" s="3719"/>
      <c r="S26" s="3353">
        <f>SUM(S14:S16)</f>
        <v>0</v>
      </c>
      <c r="T26" s="3718"/>
      <c r="U26" s="3353">
        <f>SUM(U14:U16)</f>
        <v>0</v>
      </c>
      <c r="V26" s="3719"/>
      <c r="W26" s="3719"/>
      <c r="Y26" s="3353">
        <f>SUM(Y14:Y16)</f>
        <v>0</v>
      </c>
      <c r="Z26" s="3353">
        <f>SUM(Z14:Z16)</f>
        <v>0</v>
      </c>
      <c r="AA26" s="3719"/>
      <c r="AB26" s="3719"/>
      <c r="AD26" s="3353">
        <f>SUM(AD14:AD16)</f>
        <v>0</v>
      </c>
      <c r="AE26" s="3353">
        <f>SUM(AE14:AE16)</f>
        <v>0</v>
      </c>
      <c r="AF26" s="3719"/>
      <c r="AG26" s="3719"/>
      <c r="AH26" s="3353">
        <f t="shared" si="1"/>
        <v>0</v>
      </c>
      <c r="BJ26" s="2257" t="s">
        <v>2238</v>
      </c>
      <c r="BK26" s="2257">
        <v>900</v>
      </c>
      <c r="BL26" s="2257" t="s">
        <v>1930</v>
      </c>
      <c r="BM26" s="2257" t="s">
        <v>2623</v>
      </c>
      <c r="BN26" s="2257" t="s">
        <v>1927</v>
      </c>
      <c r="BO26" s="2257" t="s">
        <v>1464</v>
      </c>
    </row>
    <row r="27" spans="1:67" s="3671" customFormat="1">
      <c r="B27" s="3673" t="s">
        <v>1856</v>
      </c>
      <c r="D27" s="3675" t="s">
        <v>3006</v>
      </c>
      <c r="F27" s="3715"/>
      <c r="G27" s="3715"/>
      <c r="H27" s="3715"/>
      <c r="J27" s="3353">
        <f>SUM(J17:J18)</f>
        <v>0</v>
      </c>
      <c r="K27" s="3353">
        <f>SUM(K17:K18)</f>
        <v>0</v>
      </c>
      <c r="L27" s="3719"/>
      <c r="M27" s="3719"/>
      <c r="O27" s="3353">
        <f>SUM(O17:O18)</f>
        <v>0</v>
      </c>
      <c r="P27" s="3353">
        <f>SUM(P17:P18)</f>
        <v>0</v>
      </c>
      <c r="Q27" s="3719"/>
      <c r="S27" s="3718"/>
      <c r="T27" s="3353">
        <f>SUM(T17:T18)</f>
        <v>0</v>
      </c>
      <c r="U27" s="3353">
        <f>SUM(U17:U18)</f>
        <v>0</v>
      </c>
      <c r="V27" s="3719"/>
      <c r="W27" s="3719"/>
      <c r="Y27" s="3353">
        <f>SUM(Y17:Y18)</f>
        <v>0</v>
      </c>
      <c r="Z27" s="3353">
        <f>SUM(Z17:Z18)</f>
        <v>0</v>
      </c>
      <c r="AA27" s="3719"/>
      <c r="AB27" s="3719"/>
      <c r="AD27" s="3353">
        <f>SUM(AD17:AD18)</f>
        <v>0</v>
      </c>
      <c r="AE27" s="3353">
        <f>SUM(AE17:AE18)</f>
        <v>0</v>
      </c>
      <c r="AF27" s="3719"/>
      <c r="AG27" s="3719"/>
      <c r="AH27" s="3353">
        <f t="shared" si="1"/>
        <v>0</v>
      </c>
      <c r="BJ27" s="2257" t="s">
        <v>2238</v>
      </c>
      <c r="BK27" s="2257">
        <v>914</v>
      </c>
      <c r="BL27" s="2257" t="s">
        <v>1930</v>
      </c>
      <c r="BM27" s="2257" t="s">
        <v>2624</v>
      </c>
      <c r="BN27" s="2257" t="s">
        <v>1927</v>
      </c>
      <c r="BO27" s="2257" t="s">
        <v>1464</v>
      </c>
    </row>
    <row r="28" spans="1:67" s="3671" customFormat="1">
      <c r="B28" s="3673" t="s">
        <v>137</v>
      </c>
      <c r="D28" s="3675"/>
      <c r="F28" s="3715"/>
      <c r="G28" s="3715"/>
      <c r="H28" s="3353">
        <f>+H10</f>
        <v>0</v>
      </c>
      <c r="J28" s="3718"/>
      <c r="K28" s="3718"/>
      <c r="L28" s="3353">
        <f>+L19</f>
        <v>0</v>
      </c>
      <c r="M28" s="3719"/>
      <c r="O28" s="3718"/>
      <c r="P28" s="3718"/>
      <c r="Q28" s="3719"/>
      <c r="S28" s="3718"/>
      <c r="T28" s="3718"/>
      <c r="U28" s="3718"/>
      <c r="V28" s="3353">
        <f>+V19</f>
        <v>0</v>
      </c>
      <c r="W28" s="3719"/>
      <c r="Y28" s="3718"/>
      <c r="Z28" s="3718"/>
      <c r="AA28" s="3353">
        <f>+AA19</f>
        <v>0</v>
      </c>
      <c r="AB28" s="3719"/>
      <c r="AD28" s="3718"/>
      <c r="AE28" s="3718"/>
      <c r="AF28" s="3353">
        <f>+AF19</f>
        <v>0</v>
      </c>
      <c r="AG28" s="3719"/>
      <c r="AH28" s="3353">
        <f t="shared" si="1"/>
        <v>0</v>
      </c>
      <c r="BJ28" s="2257"/>
      <c r="BK28" s="2257"/>
      <c r="BL28" s="2257"/>
      <c r="BM28" s="2257"/>
      <c r="BN28" s="2257"/>
      <c r="BO28" s="2257"/>
    </row>
    <row r="29" spans="1:67" s="3671" customFormat="1" ht="15.75" thickBot="1">
      <c r="B29" s="3673" t="s">
        <v>97</v>
      </c>
      <c r="D29" s="3675"/>
      <c r="F29" s="3724"/>
      <c r="G29" s="3724"/>
      <c r="H29" s="3724"/>
      <c r="J29" s="3720"/>
      <c r="K29" s="3720"/>
      <c r="L29" s="3721"/>
      <c r="M29" s="3722">
        <f>+M19</f>
        <v>0</v>
      </c>
      <c r="O29" s="3720"/>
      <c r="P29" s="3720"/>
      <c r="Q29" s="3722">
        <f>+Q19</f>
        <v>0</v>
      </c>
      <c r="S29" s="3718"/>
      <c r="T29" s="3718"/>
      <c r="U29" s="3720"/>
      <c r="V29" s="3721"/>
      <c r="W29" s="3722">
        <f>+W19</f>
        <v>0</v>
      </c>
      <c r="Y29" s="3720"/>
      <c r="Z29" s="3720"/>
      <c r="AA29" s="3721"/>
      <c r="AB29" s="3722">
        <f>+AB19</f>
        <v>0</v>
      </c>
      <c r="AD29" s="3720"/>
      <c r="AE29" s="3720"/>
      <c r="AF29" s="3721"/>
      <c r="AG29" s="3722">
        <f>+AG19</f>
        <v>0</v>
      </c>
      <c r="AH29" s="3722">
        <f t="shared" si="1"/>
        <v>0</v>
      </c>
      <c r="BJ29" s="2257"/>
      <c r="BK29" s="2257"/>
      <c r="BL29" s="2257"/>
      <c r="BM29" s="2257"/>
      <c r="BN29" s="2257"/>
      <c r="BO29" s="2257"/>
    </row>
    <row r="30" spans="1:67" s="3671" customFormat="1" ht="16.5" thickTop="1" thickBot="1">
      <c r="B30" s="3674" t="s">
        <v>84</v>
      </c>
      <c r="D30" s="3673"/>
      <c r="F30" s="3723">
        <f>SUM(F25:F27)</f>
        <v>0</v>
      </c>
      <c r="G30" s="3723">
        <f>SUM(G$25:G$27)</f>
        <v>0</v>
      </c>
      <c r="H30" s="3723">
        <f>+H28</f>
        <v>0</v>
      </c>
      <c r="J30" s="3723">
        <f>SUM(J25:J27)</f>
        <v>0</v>
      </c>
      <c r="K30" s="3723">
        <f>SUM(K25:K27)</f>
        <v>0</v>
      </c>
      <c r="L30" s="3723">
        <f>+L28</f>
        <v>0</v>
      </c>
      <c r="M30" s="3723">
        <f>SUM(M25:M27)</f>
        <v>0</v>
      </c>
      <c r="O30" s="3723">
        <f>SUM(O25:O27)</f>
        <v>0</v>
      </c>
      <c r="P30" s="3723">
        <f>SUM(P25:P27)</f>
        <v>0</v>
      </c>
      <c r="Q30" s="3723">
        <f>+Q29</f>
        <v>0</v>
      </c>
      <c r="S30" s="3723">
        <f>+S25</f>
        <v>0</v>
      </c>
      <c r="T30" s="3723">
        <f>+T27</f>
        <v>0</v>
      </c>
      <c r="U30" s="3723">
        <f>SUM(U25:U27)</f>
        <v>0</v>
      </c>
      <c r="V30" s="3723">
        <f>+V28</f>
        <v>0</v>
      </c>
      <c r="W30" s="3723">
        <f>+W29</f>
        <v>0</v>
      </c>
      <c r="Y30" s="3723">
        <f>SUM(Y25:Y27)</f>
        <v>0</v>
      </c>
      <c r="Z30" s="3723">
        <f>SUM(Z25:Z27)</f>
        <v>0</v>
      </c>
      <c r="AA30" s="3723">
        <f>+AA28</f>
        <v>0</v>
      </c>
      <c r="AB30" s="3723">
        <f>+AB29</f>
        <v>0</v>
      </c>
      <c r="AD30" s="3723">
        <f>SUM(AD25:AD27)</f>
        <v>0</v>
      </c>
      <c r="AE30" s="3723">
        <f>SUM(AE25:AE27)</f>
        <v>0</v>
      </c>
      <c r="AF30" s="3723">
        <f>+AF28</f>
        <v>0</v>
      </c>
      <c r="AG30" s="3723">
        <f>+AG29</f>
        <v>0</v>
      </c>
      <c r="AH30" s="3723">
        <f t="shared" si="1"/>
        <v>0</v>
      </c>
      <c r="BJ30" s="2257" t="s">
        <v>2238</v>
      </c>
      <c r="BK30" s="2257">
        <v>9</v>
      </c>
      <c r="BL30" s="2257" t="s">
        <v>1927</v>
      </c>
      <c r="BM30" s="2257" t="s">
        <v>2625</v>
      </c>
      <c r="BN30" s="2257" t="s">
        <v>2235</v>
      </c>
      <c r="BO30" s="2257" t="s">
        <v>1464</v>
      </c>
    </row>
    <row r="31" spans="1:67" s="3671" customFormat="1" ht="15.75" thickTop="1">
      <c r="D31" s="3676" t="s">
        <v>100</v>
      </c>
      <c r="E31" s="3676"/>
      <c r="F31" s="3677">
        <f>+F30-F19</f>
        <v>0</v>
      </c>
      <c r="G31" s="3677">
        <f>+G30-G19</f>
        <v>0</v>
      </c>
      <c r="H31" s="3677">
        <f>+H30-H19</f>
        <v>0</v>
      </c>
      <c r="J31" s="3677">
        <f>+J30-J19</f>
        <v>0</v>
      </c>
      <c r="K31" s="3677">
        <f t="shared" ref="K31:M31" si="2">+K30-K19</f>
        <v>0</v>
      </c>
      <c r="L31" s="3677">
        <f t="shared" si="2"/>
        <v>0</v>
      </c>
      <c r="M31" s="3677">
        <f t="shared" si="2"/>
        <v>0</v>
      </c>
      <c r="N31" s="3677"/>
      <c r="O31" s="3677">
        <f>+O30-O19</f>
        <v>0</v>
      </c>
      <c r="P31" s="3677">
        <f t="shared" ref="P31:Q31" si="3">+P30-P19</f>
        <v>0</v>
      </c>
      <c r="Q31" s="3677">
        <f t="shared" si="3"/>
        <v>0</v>
      </c>
      <c r="R31" s="3677"/>
      <c r="S31" s="3677">
        <f>+S30-S19</f>
        <v>0</v>
      </c>
      <c r="T31" s="3677">
        <f t="shared" ref="T31" si="4">+T30-T19</f>
        <v>0</v>
      </c>
      <c r="U31" s="3677">
        <f t="shared" ref="U31" si="5">+U30-U19</f>
        <v>0</v>
      </c>
      <c r="V31" s="3677">
        <f t="shared" ref="V31" si="6">+V30-V19</f>
        <v>0</v>
      </c>
      <c r="W31" s="3677">
        <f>+W30-W19</f>
        <v>0</v>
      </c>
      <c r="X31" s="3677"/>
      <c r="Y31" s="3677">
        <f>+Y30-Y19</f>
        <v>0</v>
      </c>
      <c r="Z31" s="3677">
        <f t="shared" ref="Z31:AB31" si="7">+Z30-Z19</f>
        <v>0</v>
      </c>
      <c r="AA31" s="3677">
        <f t="shared" si="7"/>
        <v>0</v>
      </c>
      <c r="AB31" s="3677">
        <f t="shared" si="7"/>
        <v>0</v>
      </c>
      <c r="AC31" s="3677"/>
      <c r="AD31" s="3677">
        <f>+AD30-AD19</f>
        <v>0</v>
      </c>
      <c r="AE31" s="3677">
        <f t="shared" ref="AE31" si="8">+AE30-AE19</f>
        <v>0</v>
      </c>
      <c r="AF31" s="3677">
        <f t="shared" ref="AF31" si="9">+AF30-AF19</f>
        <v>0</v>
      </c>
      <c r="AG31" s="3677">
        <f t="shared" ref="AG31" si="10">+AG30-AG19</f>
        <v>0</v>
      </c>
      <c r="AH31" s="3677">
        <f t="shared" si="1"/>
        <v>0</v>
      </c>
    </row>
    <row r="32" spans="1:67" s="3671" customFormat="1">
      <c r="F32" s="3672"/>
      <c r="G32" s="3672"/>
      <c r="J32" s="3672"/>
      <c r="K32" s="3672"/>
      <c r="O32" s="3672"/>
      <c r="P32" s="3672"/>
      <c r="S32" s="3672"/>
      <c r="T32" s="3672"/>
      <c r="Y32" s="3672"/>
      <c r="Z32" s="3672"/>
      <c r="AD32" s="3672"/>
      <c r="AE32" s="3672"/>
      <c r="AH32" s="3672">
        <f>SUM(AH26:AH29)-AH30</f>
        <v>0</v>
      </c>
    </row>
  </sheetData>
  <mergeCells count="38">
    <mergeCell ref="Y23:Z23"/>
    <mergeCell ref="AD23:AE23"/>
    <mergeCell ref="F23:G23"/>
    <mergeCell ref="J23:K23"/>
    <mergeCell ref="O23:P23"/>
    <mergeCell ref="S23:U23"/>
    <mergeCell ref="W23:W24"/>
    <mergeCell ref="AD21:AG21"/>
    <mergeCell ref="F22:H22"/>
    <mergeCell ref="J22:M22"/>
    <mergeCell ref="O22:Q22"/>
    <mergeCell ref="S22:W22"/>
    <mergeCell ref="Y22:AB22"/>
    <mergeCell ref="AD22:AG22"/>
    <mergeCell ref="F21:H21"/>
    <mergeCell ref="J21:M21"/>
    <mergeCell ref="O21:Q21"/>
    <mergeCell ref="S21:W21"/>
    <mergeCell ref="Y21:AB21"/>
    <mergeCell ref="AD8:AE8"/>
    <mergeCell ref="Y8:Z8"/>
    <mergeCell ref="F7:H7"/>
    <mergeCell ref="J7:M7"/>
    <mergeCell ref="O7:Q7"/>
    <mergeCell ref="S7:W7"/>
    <mergeCell ref="Y7:AB7"/>
    <mergeCell ref="F8:G8"/>
    <mergeCell ref="J8:K8"/>
    <mergeCell ref="O8:P8"/>
    <mergeCell ref="S8:U8"/>
    <mergeCell ref="W8:W9"/>
    <mergeCell ref="AD7:AG7"/>
    <mergeCell ref="AD6:AG6"/>
    <mergeCell ref="F6:H6"/>
    <mergeCell ref="J6:M6"/>
    <mergeCell ref="O6:Q6"/>
    <mergeCell ref="S6:W6"/>
    <mergeCell ref="Y6:AB6"/>
  </mergeCells>
  <pageMargins left="0.70866141732283472" right="0.70866141732283472" top="0.74803149606299213" bottom="0.74803149606299213" header="0.31496062992125984" footer="0.31496062992125984"/>
  <pageSetup paperSize="8" scale="30"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theme="2" tint="-0.499984740745262"/>
    <pageSetUpPr fitToPage="1"/>
  </sheetPr>
  <dimension ref="A1:N44"/>
  <sheetViews>
    <sheetView workbookViewId="0"/>
  </sheetViews>
  <sheetFormatPr defaultColWidth="9.140625" defaultRowHeight="12.75"/>
  <cols>
    <col min="1" max="1" width="4.28515625" style="1771" customWidth="1"/>
    <col min="2" max="2" width="33.7109375" style="1762" customWidth="1"/>
    <col min="3" max="3" width="15.140625" style="1762" customWidth="1"/>
    <col min="4" max="5" width="15.140625" style="1767" customWidth="1"/>
    <col min="6" max="9" width="15.140625" style="1762" customWidth="1"/>
    <col min="10" max="11" width="11.85546875" style="1762" customWidth="1"/>
    <col min="12" max="253" width="9.140625" style="1762"/>
    <col min="254" max="254" width="4.28515625" style="1762" customWidth="1"/>
    <col min="255" max="255" width="27.42578125" style="1762" customWidth="1"/>
    <col min="256" max="259" width="10.7109375" style="1762" customWidth="1"/>
    <col min="260" max="260" width="3.140625" style="1762" customWidth="1"/>
    <col min="261" max="261" width="12.5703125" style="1762" customWidth="1"/>
    <col min="262" max="509" width="9.140625" style="1762"/>
    <col min="510" max="510" width="4.28515625" style="1762" customWidth="1"/>
    <col min="511" max="511" width="27.42578125" style="1762" customWidth="1"/>
    <col min="512" max="515" width="10.7109375" style="1762" customWidth="1"/>
    <col min="516" max="516" width="3.140625" style="1762" customWidth="1"/>
    <col min="517" max="517" width="12.5703125" style="1762" customWidth="1"/>
    <col min="518" max="765" width="9.140625" style="1762"/>
    <col min="766" max="766" width="4.28515625" style="1762" customWidth="1"/>
    <col min="767" max="767" width="27.42578125" style="1762" customWidth="1"/>
    <col min="768" max="771" width="10.7109375" style="1762" customWidth="1"/>
    <col min="772" max="772" width="3.140625" style="1762" customWidth="1"/>
    <col min="773" max="773" width="12.5703125" style="1762" customWidth="1"/>
    <col min="774" max="1021" width="9.140625" style="1762"/>
    <col min="1022" max="1022" width="4.28515625" style="1762" customWidth="1"/>
    <col min="1023" max="1023" width="27.42578125" style="1762" customWidth="1"/>
    <col min="1024" max="1027" width="10.7109375" style="1762" customWidth="1"/>
    <col min="1028" max="1028" width="3.140625" style="1762" customWidth="1"/>
    <col min="1029" max="1029" width="12.5703125" style="1762" customWidth="1"/>
    <col min="1030" max="1277" width="9.140625" style="1762"/>
    <col min="1278" max="1278" width="4.28515625" style="1762" customWidth="1"/>
    <col min="1279" max="1279" width="27.42578125" style="1762" customWidth="1"/>
    <col min="1280" max="1283" width="10.7109375" style="1762" customWidth="1"/>
    <col min="1284" max="1284" width="3.140625" style="1762" customWidth="1"/>
    <col min="1285" max="1285" width="12.5703125" style="1762" customWidth="1"/>
    <col min="1286" max="1533" width="9.140625" style="1762"/>
    <col min="1534" max="1534" width="4.28515625" style="1762" customWidth="1"/>
    <col min="1535" max="1535" width="27.42578125" style="1762" customWidth="1"/>
    <col min="1536" max="1539" width="10.7109375" style="1762" customWidth="1"/>
    <col min="1540" max="1540" width="3.140625" style="1762" customWidth="1"/>
    <col min="1541" max="1541" width="12.5703125" style="1762" customWidth="1"/>
    <col min="1542" max="1789" width="9.140625" style="1762"/>
    <col min="1790" max="1790" width="4.28515625" style="1762" customWidth="1"/>
    <col min="1791" max="1791" width="27.42578125" style="1762" customWidth="1"/>
    <col min="1792" max="1795" width="10.7109375" style="1762" customWidth="1"/>
    <col min="1796" max="1796" width="3.140625" style="1762" customWidth="1"/>
    <col min="1797" max="1797" width="12.5703125" style="1762" customWidth="1"/>
    <col min="1798" max="2045" width="9.140625" style="1762"/>
    <col min="2046" max="2046" width="4.28515625" style="1762" customWidth="1"/>
    <col min="2047" max="2047" width="27.42578125" style="1762" customWidth="1"/>
    <col min="2048" max="2051" width="10.7109375" style="1762" customWidth="1"/>
    <col min="2052" max="2052" width="3.140625" style="1762" customWidth="1"/>
    <col min="2053" max="2053" width="12.5703125" style="1762" customWidth="1"/>
    <col min="2054" max="2301" width="9.140625" style="1762"/>
    <col min="2302" max="2302" width="4.28515625" style="1762" customWidth="1"/>
    <col min="2303" max="2303" width="27.42578125" style="1762" customWidth="1"/>
    <col min="2304" max="2307" width="10.7109375" style="1762" customWidth="1"/>
    <col min="2308" max="2308" width="3.140625" style="1762" customWidth="1"/>
    <col min="2309" max="2309" width="12.5703125" style="1762" customWidth="1"/>
    <col min="2310" max="2557" width="9.140625" style="1762"/>
    <col min="2558" max="2558" width="4.28515625" style="1762" customWidth="1"/>
    <col min="2559" max="2559" width="27.42578125" style="1762" customWidth="1"/>
    <col min="2560" max="2563" width="10.7109375" style="1762" customWidth="1"/>
    <col min="2564" max="2564" width="3.140625" style="1762" customWidth="1"/>
    <col min="2565" max="2565" width="12.5703125" style="1762" customWidth="1"/>
    <col min="2566" max="2813" width="9.140625" style="1762"/>
    <col min="2814" max="2814" width="4.28515625" style="1762" customWidth="1"/>
    <col min="2815" max="2815" width="27.42578125" style="1762" customWidth="1"/>
    <col min="2816" max="2819" width="10.7109375" style="1762" customWidth="1"/>
    <col min="2820" max="2820" width="3.140625" style="1762" customWidth="1"/>
    <col min="2821" max="2821" width="12.5703125" style="1762" customWidth="1"/>
    <col min="2822" max="3069" width="9.140625" style="1762"/>
    <col min="3070" max="3070" width="4.28515625" style="1762" customWidth="1"/>
    <col min="3071" max="3071" width="27.42578125" style="1762" customWidth="1"/>
    <col min="3072" max="3075" width="10.7109375" style="1762" customWidth="1"/>
    <col min="3076" max="3076" width="3.140625" style="1762" customWidth="1"/>
    <col min="3077" max="3077" width="12.5703125" style="1762" customWidth="1"/>
    <col min="3078" max="3325" width="9.140625" style="1762"/>
    <col min="3326" max="3326" width="4.28515625" style="1762" customWidth="1"/>
    <col min="3327" max="3327" width="27.42578125" style="1762" customWidth="1"/>
    <col min="3328" max="3331" width="10.7109375" style="1762" customWidth="1"/>
    <col min="3332" max="3332" width="3.140625" style="1762" customWidth="1"/>
    <col min="3333" max="3333" width="12.5703125" style="1762" customWidth="1"/>
    <col min="3334" max="3581" width="9.140625" style="1762"/>
    <col min="3582" max="3582" width="4.28515625" style="1762" customWidth="1"/>
    <col min="3583" max="3583" width="27.42578125" style="1762" customWidth="1"/>
    <col min="3584" max="3587" width="10.7109375" style="1762" customWidth="1"/>
    <col min="3588" max="3588" width="3.140625" style="1762" customWidth="1"/>
    <col min="3589" max="3589" width="12.5703125" style="1762" customWidth="1"/>
    <col min="3590" max="3837" width="9.140625" style="1762"/>
    <col min="3838" max="3838" width="4.28515625" style="1762" customWidth="1"/>
    <col min="3839" max="3839" width="27.42578125" style="1762" customWidth="1"/>
    <col min="3840" max="3843" width="10.7109375" style="1762" customWidth="1"/>
    <col min="3844" max="3844" width="3.140625" style="1762" customWidth="1"/>
    <col min="3845" max="3845" width="12.5703125" style="1762" customWidth="1"/>
    <col min="3846" max="4093" width="9.140625" style="1762"/>
    <col min="4094" max="4094" width="4.28515625" style="1762" customWidth="1"/>
    <col min="4095" max="4095" width="27.42578125" style="1762" customWidth="1"/>
    <col min="4096" max="4099" width="10.7109375" style="1762" customWidth="1"/>
    <col min="4100" max="4100" width="3.140625" style="1762" customWidth="1"/>
    <col min="4101" max="4101" width="12.5703125" style="1762" customWidth="1"/>
    <col min="4102" max="4349" width="9.140625" style="1762"/>
    <col min="4350" max="4350" width="4.28515625" style="1762" customWidth="1"/>
    <col min="4351" max="4351" width="27.42578125" style="1762" customWidth="1"/>
    <col min="4352" max="4355" width="10.7109375" style="1762" customWidth="1"/>
    <col min="4356" max="4356" width="3.140625" style="1762" customWidth="1"/>
    <col min="4357" max="4357" width="12.5703125" style="1762" customWidth="1"/>
    <col min="4358" max="4605" width="9.140625" style="1762"/>
    <col min="4606" max="4606" width="4.28515625" style="1762" customWidth="1"/>
    <col min="4607" max="4607" width="27.42578125" style="1762" customWidth="1"/>
    <col min="4608" max="4611" width="10.7109375" style="1762" customWidth="1"/>
    <col min="4612" max="4612" width="3.140625" style="1762" customWidth="1"/>
    <col min="4613" max="4613" width="12.5703125" style="1762" customWidth="1"/>
    <col min="4614" max="4861" width="9.140625" style="1762"/>
    <col min="4862" max="4862" width="4.28515625" style="1762" customWidth="1"/>
    <col min="4863" max="4863" width="27.42578125" style="1762" customWidth="1"/>
    <col min="4864" max="4867" width="10.7109375" style="1762" customWidth="1"/>
    <col min="4868" max="4868" width="3.140625" style="1762" customWidth="1"/>
    <col min="4869" max="4869" width="12.5703125" style="1762" customWidth="1"/>
    <col min="4870" max="5117" width="9.140625" style="1762"/>
    <col min="5118" max="5118" width="4.28515625" style="1762" customWidth="1"/>
    <col min="5119" max="5119" width="27.42578125" style="1762" customWidth="1"/>
    <col min="5120" max="5123" width="10.7109375" style="1762" customWidth="1"/>
    <col min="5124" max="5124" width="3.140625" style="1762" customWidth="1"/>
    <col min="5125" max="5125" width="12.5703125" style="1762" customWidth="1"/>
    <col min="5126" max="5373" width="9.140625" style="1762"/>
    <col min="5374" max="5374" width="4.28515625" style="1762" customWidth="1"/>
    <col min="5375" max="5375" width="27.42578125" style="1762" customWidth="1"/>
    <col min="5376" max="5379" width="10.7109375" style="1762" customWidth="1"/>
    <col min="5380" max="5380" width="3.140625" style="1762" customWidth="1"/>
    <col min="5381" max="5381" width="12.5703125" style="1762" customWidth="1"/>
    <col min="5382" max="5629" width="9.140625" style="1762"/>
    <col min="5630" max="5630" width="4.28515625" style="1762" customWidth="1"/>
    <col min="5631" max="5631" width="27.42578125" style="1762" customWidth="1"/>
    <col min="5632" max="5635" width="10.7109375" style="1762" customWidth="1"/>
    <col min="5636" max="5636" width="3.140625" style="1762" customWidth="1"/>
    <col min="5637" max="5637" width="12.5703125" style="1762" customWidth="1"/>
    <col min="5638" max="5885" width="9.140625" style="1762"/>
    <col min="5886" max="5886" width="4.28515625" style="1762" customWidth="1"/>
    <col min="5887" max="5887" width="27.42578125" style="1762" customWidth="1"/>
    <col min="5888" max="5891" width="10.7109375" style="1762" customWidth="1"/>
    <col min="5892" max="5892" width="3.140625" style="1762" customWidth="1"/>
    <col min="5893" max="5893" width="12.5703125" style="1762" customWidth="1"/>
    <col min="5894" max="6141" width="9.140625" style="1762"/>
    <col min="6142" max="6142" width="4.28515625" style="1762" customWidth="1"/>
    <col min="6143" max="6143" width="27.42578125" style="1762" customWidth="1"/>
    <col min="6144" max="6147" width="10.7109375" style="1762" customWidth="1"/>
    <col min="6148" max="6148" width="3.140625" style="1762" customWidth="1"/>
    <col min="6149" max="6149" width="12.5703125" style="1762" customWidth="1"/>
    <col min="6150" max="6397" width="9.140625" style="1762"/>
    <col min="6398" max="6398" width="4.28515625" style="1762" customWidth="1"/>
    <col min="6399" max="6399" width="27.42578125" style="1762" customWidth="1"/>
    <col min="6400" max="6403" width="10.7109375" style="1762" customWidth="1"/>
    <col min="6404" max="6404" width="3.140625" style="1762" customWidth="1"/>
    <col min="6405" max="6405" width="12.5703125" style="1762" customWidth="1"/>
    <col min="6406" max="6653" width="9.140625" style="1762"/>
    <col min="6654" max="6654" width="4.28515625" style="1762" customWidth="1"/>
    <col min="6655" max="6655" width="27.42578125" style="1762" customWidth="1"/>
    <col min="6656" max="6659" width="10.7109375" style="1762" customWidth="1"/>
    <col min="6660" max="6660" width="3.140625" style="1762" customWidth="1"/>
    <col min="6661" max="6661" width="12.5703125" style="1762" customWidth="1"/>
    <col min="6662" max="6909" width="9.140625" style="1762"/>
    <col min="6910" max="6910" width="4.28515625" style="1762" customWidth="1"/>
    <col min="6911" max="6911" width="27.42578125" style="1762" customWidth="1"/>
    <col min="6912" max="6915" width="10.7109375" style="1762" customWidth="1"/>
    <col min="6916" max="6916" width="3.140625" style="1762" customWidth="1"/>
    <col min="6917" max="6917" width="12.5703125" style="1762" customWidth="1"/>
    <col min="6918" max="7165" width="9.140625" style="1762"/>
    <col min="7166" max="7166" width="4.28515625" style="1762" customWidth="1"/>
    <col min="7167" max="7167" width="27.42578125" style="1762" customWidth="1"/>
    <col min="7168" max="7171" width="10.7109375" style="1762" customWidth="1"/>
    <col min="7172" max="7172" width="3.140625" style="1762" customWidth="1"/>
    <col min="7173" max="7173" width="12.5703125" style="1762" customWidth="1"/>
    <col min="7174" max="7421" width="9.140625" style="1762"/>
    <col min="7422" max="7422" width="4.28515625" style="1762" customWidth="1"/>
    <col min="7423" max="7423" width="27.42578125" style="1762" customWidth="1"/>
    <col min="7424" max="7427" width="10.7109375" style="1762" customWidth="1"/>
    <col min="7428" max="7428" width="3.140625" style="1762" customWidth="1"/>
    <col min="7429" max="7429" width="12.5703125" style="1762" customWidth="1"/>
    <col min="7430" max="7677" width="9.140625" style="1762"/>
    <col min="7678" max="7678" width="4.28515625" style="1762" customWidth="1"/>
    <col min="7679" max="7679" width="27.42578125" style="1762" customWidth="1"/>
    <col min="7680" max="7683" width="10.7109375" style="1762" customWidth="1"/>
    <col min="7684" max="7684" width="3.140625" style="1762" customWidth="1"/>
    <col min="7685" max="7685" width="12.5703125" style="1762" customWidth="1"/>
    <col min="7686" max="7933" width="9.140625" style="1762"/>
    <col min="7934" max="7934" width="4.28515625" style="1762" customWidth="1"/>
    <col min="7935" max="7935" width="27.42578125" style="1762" customWidth="1"/>
    <col min="7936" max="7939" width="10.7109375" style="1762" customWidth="1"/>
    <col min="7940" max="7940" width="3.140625" style="1762" customWidth="1"/>
    <col min="7941" max="7941" width="12.5703125" style="1762" customWidth="1"/>
    <col min="7942" max="8189" width="9.140625" style="1762"/>
    <col min="8190" max="8190" width="4.28515625" style="1762" customWidth="1"/>
    <col min="8191" max="8191" width="27.42578125" style="1762" customWidth="1"/>
    <col min="8192" max="8195" width="10.7109375" style="1762" customWidth="1"/>
    <col min="8196" max="8196" width="3.140625" style="1762" customWidth="1"/>
    <col min="8197" max="8197" width="12.5703125" style="1762" customWidth="1"/>
    <col min="8198" max="8445" width="9.140625" style="1762"/>
    <col min="8446" max="8446" width="4.28515625" style="1762" customWidth="1"/>
    <col min="8447" max="8447" width="27.42578125" style="1762" customWidth="1"/>
    <col min="8448" max="8451" width="10.7109375" style="1762" customWidth="1"/>
    <col min="8452" max="8452" width="3.140625" style="1762" customWidth="1"/>
    <col min="8453" max="8453" width="12.5703125" style="1762" customWidth="1"/>
    <col min="8454" max="8701" width="9.140625" style="1762"/>
    <col min="8702" max="8702" width="4.28515625" style="1762" customWidth="1"/>
    <col min="8703" max="8703" width="27.42578125" style="1762" customWidth="1"/>
    <col min="8704" max="8707" width="10.7109375" style="1762" customWidth="1"/>
    <col min="8708" max="8708" width="3.140625" style="1762" customWidth="1"/>
    <col min="8709" max="8709" width="12.5703125" style="1762" customWidth="1"/>
    <col min="8710" max="8957" width="9.140625" style="1762"/>
    <col min="8958" max="8958" width="4.28515625" style="1762" customWidth="1"/>
    <col min="8959" max="8959" width="27.42578125" style="1762" customWidth="1"/>
    <col min="8960" max="8963" width="10.7109375" style="1762" customWidth="1"/>
    <col min="8964" max="8964" width="3.140625" style="1762" customWidth="1"/>
    <col min="8965" max="8965" width="12.5703125" style="1762" customWidth="1"/>
    <col min="8966" max="9213" width="9.140625" style="1762"/>
    <col min="9214" max="9214" width="4.28515625" style="1762" customWidth="1"/>
    <col min="9215" max="9215" width="27.42578125" style="1762" customWidth="1"/>
    <col min="9216" max="9219" width="10.7109375" style="1762" customWidth="1"/>
    <col min="9220" max="9220" width="3.140625" style="1762" customWidth="1"/>
    <col min="9221" max="9221" width="12.5703125" style="1762" customWidth="1"/>
    <col min="9222" max="9469" width="9.140625" style="1762"/>
    <col min="9470" max="9470" width="4.28515625" style="1762" customWidth="1"/>
    <col min="9471" max="9471" width="27.42578125" style="1762" customWidth="1"/>
    <col min="9472" max="9475" width="10.7109375" style="1762" customWidth="1"/>
    <col min="9476" max="9476" width="3.140625" style="1762" customWidth="1"/>
    <col min="9477" max="9477" width="12.5703125" style="1762" customWidth="1"/>
    <col min="9478" max="9725" width="9.140625" style="1762"/>
    <col min="9726" max="9726" width="4.28515625" style="1762" customWidth="1"/>
    <col min="9727" max="9727" width="27.42578125" style="1762" customWidth="1"/>
    <col min="9728" max="9731" width="10.7109375" style="1762" customWidth="1"/>
    <col min="9732" max="9732" width="3.140625" style="1762" customWidth="1"/>
    <col min="9733" max="9733" width="12.5703125" style="1762" customWidth="1"/>
    <col min="9734" max="9981" width="9.140625" style="1762"/>
    <col min="9982" max="9982" width="4.28515625" style="1762" customWidth="1"/>
    <col min="9983" max="9983" width="27.42578125" style="1762" customWidth="1"/>
    <col min="9984" max="9987" width="10.7109375" style="1762" customWidth="1"/>
    <col min="9988" max="9988" width="3.140625" style="1762" customWidth="1"/>
    <col min="9989" max="9989" width="12.5703125" style="1762" customWidth="1"/>
    <col min="9990" max="10237" width="9.140625" style="1762"/>
    <col min="10238" max="10238" width="4.28515625" style="1762" customWidth="1"/>
    <col min="10239" max="10239" width="27.42578125" style="1762" customWidth="1"/>
    <col min="10240" max="10243" width="10.7109375" style="1762" customWidth="1"/>
    <col min="10244" max="10244" width="3.140625" style="1762" customWidth="1"/>
    <col min="10245" max="10245" width="12.5703125" style="1762" customWidth="1"/>
    <col min="10246" max="10493" width="9.140625" style="1762"/>
    <col min="10494" max="10494" width="4.28515625" style="1762" customWidth="1"/>
    <col min="10495" max="10495" width="27.42578125" style="1762" customWidth="1"/>
    <col min="10496" max="10499" width="10.7109375" style="1762" customWidth="1"/>
    <col min="10500" max="10500" width="3.140625" style="1762" customWidth="1"/>
    <col min="10501" max="10501" width="12.5703125" style="1762" customWidth="1"/>
    <col min="10502" max="10749" width="9.140625" style="1762"/>
    <col min="10750" max="10750" width="4.28515625" style="1762" customWidth="1"/>
    <col min="10751" max="10751" width="27.42578125" style="1762" customWidth="1"/>
    <col min="10752" max="10755" width="10.7109375" style="1762" customWidth="1"/>
    <col min="10756" max="10756" width="3.140625" style="1762" customWidth="1"/>
    <col min="10757" max="10757" width="12.5703125" style="1762" customWidth="1"/>
    <col min="10758" max="11005" width="9.140625" style="1762"/>
    <col min="11006" max="11006" width="4.28515625" style="1762" customWidth="1"/>
    <col min="11007" max="11007" width="27.42578125" style="1762" customWidth="1"/>
    <col min="11008" max="11011" width="10.7109375" style="1762" customWidth="1"/>
    <col min="11012" max="11012" width="3.140625" style="1762" customWidth="1"/>
    <col min="11013" max="11013" width="12.5703125" style="1762" customWidth="1"/>
    <col min="11014" max="11261" width="9.140625" style="1762"/>
    <col min="11262" max="11262" width="4.28515625" style="1762" customWidth="1"/>
    <col min="11263" max="11263" width="27.42578125" style="1762" customWidth="1"/>
    <col min="11264" max="11267" width="10.7109375" style="1762" customWidth="1"/>
    <col min="11268" max="11268" width="3.140625" style="1762" customWidth="1"/>
    <col min="11269" max="11269" width="12.5703125" style="1762" customWidth="1"/>
    <col min="11270" max="11517" width="9.140625" style="1762"/>
    <col min="11518" max="11518" width="4.28515625" style="1762" customWidth="1"/>
    <col min="11519" max="11519" width="27.42578125" style="1762" customWidth="1"/>
    <col min="11520" max="11523" width="10.7109375" style="1762" customWidth="1"/>
    <col min="11524" max="11524" width="3.140625" style="1762" customWidth="1"/>
    <col min="11525" max="11525" width="12.5703125" style="1762" customWidth="1"/>
    <col min="11526" max="11773" width="9.140625" style="1762"/>
    <col min="11774" max="11774" width="4.28515625" style="1762" customWidth="1"/>
    <col min="11775" max="11775" width="27.42578125" style="1762" customWidth="1"/>
    <col min="11776" max="11779" width="10.7109375" style="1762" customWidth="1"/>
    <col min="11780" max="11780" width="3.140625" style="1762" customWidth="1"/>
    <col min="11781" max="11781" width="12.5703125" style="1762" customWidth="1"/>
    <col min="11782" max="12029" width="9.140625" style="1762"/>
    <col min="12030" max="12030" width="4.28515625" style="1762" customWidth="1"/>
    <col min="12031" max="12031" width="27.42578125" style="1762" customWidth="1"/>
    <col min="12032" max="12035" width="10.7109375" style="1762" customWidth="1"/>
    <col min="12036" max="12036" width="3.140625" style="1762" customWidth="1"/>
    <col min="12037" max="12037" width="12.5703125" style="1762" customWidth="1"/>
    <col min="12038" max="12285" width="9.140625" style="1762"/>
    <col min="12286" max="12286" width="4.28515625" style="1762" customWidth="1"/>
    <col min="12287" max="12287" width="27.42578125" style="1762" customWidth="1"/>
    <col min="12288" max="12291" width="10.7109375" style="1762" customWidth="1"/>
    <col min="12292" max="12292" width="3.140625" style="1762" customWidth="1"/>
    <col min="12293" max="12293" width="12.5703125" style="1762" customWidth="1"/>
    <col min="12294" max="12541" width="9.140625" style="1762"/>
    <col min="12542" max="12542" width="4.28515625" style="1762" customWidth="1"/>
    <col min="12543" max="12543" width="27.42578125" style="1762" customWidth="1"/>
    <col min="12544" max="12547" width="10.7109375" style="1762" customWidth="1"/>
    <col min="12548" max="12548" width="3.140625" style="1762" customWidth="1"/>
    <col min="12549" max="12549" width="12.5703125" style="1762" customWidth="1"/>
    <col min="12550" max="12797" width="9.140625" style="1762"/>
    <col min="12798" max="12798" width="4.28515625" style="1762" customWidth="1"/>
    <col min="12799" max="12799" width="27.42578125" style="1762" customWidth="1"/>
    <col min="12800" max="12803" width="10.7109375" style="1762" customWidth="1"/>
    <col min="12804" max="12804" width="3.140625" style="1762" customWidth="1"/>
    <col min="12805" max="12805" width="12.5703125" style="1762" customWidth="1"/>
    <col min="12806" max="13053" width="9.140625" style="1762"/>
    <col min="13054" max="13054" width="4.28515625" style="1762" customWidth="1"/>
    <col min="13055" max="13055" width="27.42578125" style="1762" customWidth="1"/>
    <col min="13056" max="13059" width="10.7109375" style="1762" customWidth="1"/>
    <col min="13060" max="13060" width="3.140625" style="1762" customWidth="1"/>
    <col min="13061" max="13061" width="12.5703125" style="1762" customWidth="1"/>
    <col min="13062" max="13309" width="9.140625" style="1762"/>
    <col min="13310" max="13310" width="4.28515625" style="1762" customWidth="1"/>
    <col min="13311" max="13311" width="27.42578125" style="1762" customWidth="1"/>
    <col min="13312" max="13315" width="10.7109375" style="1762" customWidth="1"/>
    <col min="13316" max="13316" width="3.140625" style="1762" customWidth="1"/>
    <col min="13317" max="13317" width="12.5703125" style="1762" customWidth="1"/>
    <col min="13318" max="13565" width="9.140625" style="1762"/>
    <col min="13566" max="13566" width="4.28515625" style="1762" customWidth="1"/>
    <col min="13567" max="13567" width="27.42578125" style="1762" customWidth="1"/>
    <col min="13568" max="13571" width="10.7109375" style="1762" customWidth="1"/>
    <col min="13572" max="13572" width="3.140625" style="1762" customWidth="1"/>
    <col min="13573" max="13573" width="12.5703125" style="1762" customWidth="1"/>
    <col min="13574" max="13821" width="9.140625" style="1762"/>
    <col min="13822" max="13822" width="4.28515625" style="1762" customWidth="1"/>
    <col min="13823" max="13823" width="27.42578125" style="1762" customWidth="1"/>
    <col min="13824" max="13827" width="10.7109375" style="1762" customWidth="1"/>
    <col min="13828" max="13828" width="3.140625" style="1762" customWidth="1"/>
    <col min="13829" max="13829" width="12.5703125" style="1762" customWidth="1"/>
    <col min="13830" max="14077" width="9.140625" style="1762"/>
    <col min="14078" max="14078" width="4.28515625" style="1762" customWidth="1"/>
    <col min="14079" max="14079" width="27.42578125" style="1762" customWidth="1"/>
    <col min="14080" max="14083" width="10.7109375" style="1762" customWidth="1"/>
    <col min="14084" max="14084" width="3.140625" style="1762" customWidth="1"/>
    <col min="14085" max="14085" width="12.5703125" style="1762" customWidth="1"/>
    <col min="14086" max="14333" width="9.140625" style="1762"/>
    <col min="14334" max="14334" width="4.28515625" style="1762" customWidth="1"/>
    <col min="14335" max="14335" width="27.42578125" style="1762" customWidth="1"/>
    <col min="14336" max="14339" width="10.7109375" style="1762" customWidth="1"/>
    <col min="14340" max="14340" width="3.140625" style="1762" customWidth="1"/>
    <col min="14341" max="14341" width="12.5703125" style="1762" customWidth="1"/>
    <col min="14342" max="14589" width="9.140625" style="1762"/>
    <col min="14590" max="14590" width="4.28515625" style="1762" customWidth="1"/>
    <col min="14591" max="14591" width="27.42578125" style="1762" customWidth="1"/>
    <col min="14592" max="14595" width="10.7109375" style="1762" customWidth="1"/>
    <col min="14596" max="14596" width="3.140625" style="1762" customWidth="1"/>
    <col min="14597" max="14597" width="12.5703125" style="1762" customWidth="1"/>
    <col min="14598" max="14845" width="9.140625" style="1762"/>
    <col min="14846" max="14846" width="4.28515625" style="1762" customWidth="1"/>
    <col min="14847" max="14847" width="27.42578125" style="1762" customWidth="1"/>
    <col min="14848" max="14851" width="10.7109375" style="1762" customWidth="1"/>
    <col min="14852" max="14852" width="3.140625" style="1762" customWidth="1"/>
    <col min="14853" max="14853" width="12.5703125" style="1762" customWidth="1"/>
    <col min="14854" max="15101" width="9.140625" style="1762"/>
    <col min="15102" max="15102" width="4.28515625" style="1762" customWidth="1"/>
    <col min="15103" max="15103" width="27.42578125" style="1762" customWidth="1"/>
    <col min="15104" max="15107" width="10.7109375" style="1762" customWidth="1"/>
    <col min="15108" max="15108" width="3.140625" style="1762" customWidth="1"/>
    <col min="15109" max="15109" width="12.5703125" style="1762" customWidth="1"/>
    <col min="15110" max="15357" width="9.140625" style="1762"/>
    <col min="15358" max="15358" width="4.28515625" style="1762" customWidth="1"/>
    <col min="15359" max="15359" width="27.42578125" style="1762" customWidth="1"/>
    <col min="15360" max="15363" width="10.7109375" style="1762" customWidth="1"/>
    <col min="15364" max="15364" width="3.140625" style="1762" customWidth="1"/>
    <col min="15365" max="15365" width="12.5703125" style="1762" customWidth="1"/>
    <col min="15366" max="15613" width="9.140625" style="1762"/>
    <col min="15614" max="15614" width="4.28515625" style="1762" customWidth="1"/>
    <col min="15615" max="15615" width="27.42578125" style="1762" customWidth="1"/>
    <col min="15616" max="15619" width="10.7109375" style="1762" customWidth="1"/>
    <col min="15620" max="15620" width="3.140625" style="1762" customWidth="1"/>
    <col min="15621" max="15621" width="12.5703125" style="1762" customWidth="1"/>
    <col min="15622" max="15869" width="9.140625" style="1762"/>
    <col min="15870" max="15870" width="4.28515625" style="1762" customWidth="1"/>
    <col min="15871" max="15871" width="27.42578125" style="1762" customWidth="1"/>
    <col min="15872" max="15875" width="10.7109375" style="1762" customWidth="1"/>
    <col min="15876" max="15876" width="3.140625" style="1762" customWidth="1"/>
    <col min="15877" max="15877" width="12.5703125" style="1762" customWidth="1"/>
    <col min="15878" max="16125" width="9.140625" style="1762"/>
    <col min="16126" max="16126" width="4.28515625" style="1762" customWidth="1"/>
    <col min="16127" max="16127" width="27.42578125" style="1762" customWidth="1"/>
    <col min="16128" max="16131" width="10.7109375" style="1762" customWidth="1"/>
    <col min="16132" max="16132" width="3.140625" style="1762" customWidth="1"/>
    <col min="16133" max="16133" width="12.5703125" style="1762" customWidth="1"/>
    <col min="16134" max="16384" width="9.140625" style="1762"/>
  </cols>
  <sheetData>
    <row r="1" spans="1:10" s="49" customFormat="1" ht="24.75">
      <c r="A1" s="127" t="str">
        <f>'Universal data'!A1</f>
        <v>Regulatory Reporting Pack</v>
      </c>
      <c r="B1" s="128"/>
      <c r="C1" s="128"/>
      <c r="D1" s="128"/>
      <c r="E1" s="128"/>
      <c r="F1" s="128"/>
      <c r="G1" s="128"/>
      <c r="H1" s="128"/>
      <c r="I1" s="128"/>
      <c r="J1" s="128"/>
    </row>
    <row r="2" spans="1:10" s="49" customFormat="1" ht="24.75">
      <c r="A2" s="2186" t="str">
        <f>+'Universal data'!$A$2</f>
        <v>Master</v>
      </c>
      <c r="B2" s="128"/>
      <c r="C2" s="128"/>
      <c r="D2" s="128"/>
      <c r="E2" s="128"/>
      <c r="F2" s="128"/>
      <c r="G2" s="128"/>
      <c r="H2" s="128"/>
      <c r="I2" s="128"/>
      <c r="J2" s="128"/>
    </row>
    <row r="3" spans="1:10" s="49" customFormat="1" ht="24.75">
      <c r="A3" s="2304" t="str">
        <f>+'Universal data'!A3</f>
        <v>2015/16</v>
      </c>
      <c r="B3" s="128"/>
      <c r="C3" s="128"/>
      <c r="D3" s="128"/>
      <c r="E3" s="128"/>
      <c r="F3" s="128"/>
      <c r="G3" s="128"/>
      <c r="H3" s="128"/>
      <c r="I3" s="128"/>
      <c r="J3" s="128"/>
    </row>
    <row r="4" spans="1:10" s="1754" customFormat="1">
      <c r="A4" s="1753"/>
    </row>
    <row r="5" spans="1:10" s="1754" customFormat="1" ht="19.5">
      <c r="A5" s="1755" t="s">
        <v>2213</v>
      </c>
    </row>
    <row r="6" spans="1:10" s="1754" customFormat="1" ht="19.5">
      <c r="A6" s="1755"/>
      <c r="B6" s="1756"/>
      <c r="C6" s="1757"/>
    </row>
    <row r="7" spans="1:10" s="1754" customFormat="1" ht="18">
      <c r="A7" s="1812" t="s">
        <v>219</v>
      </c>
      <c r="B7" s="1756"/>
      <c r="C7" s="1757"/>
    </row>
    <row r="8" spans="1:10">
      <c r="A8" s="1762"/>
      <c r="B8" s="1744"/>
      <c r="C8" s="1761"/>
      <c r="D8" s="1761"/>
      <c r="E8" s="1759"/>
      <c r="F8" s="1759"/>
    </row>
    <row r="9" spans="1:10" ht="42" customHeight="1">
      <c r="A9" s="1811"/>
      <c r="B9" s="1783"/>
      <c r="C9" s="1818" t="s">
        <v>220</v>
      </c>
      <c r="D9" s="1818" t="s">
        <v>224</v>
      </c>
      <c r="E9" s="1818" t="s">
        <v>225</v>
      </c>
      <c r="F9" s="1818" t="s">
        <v>2115</v>
      </c>
      <c r="G9" s="1818" t="s">
        <v>2116</v>
      </c>
      <c r="H9" s="1818" t="s">
        <v>2117</v>
      </c>
      <c r="I9" s="1783" t="s">
        <v>226</v>
      </c>
      <c r="J9" s="1817"/>
    </row>
    <row r="10" spans="1:10">
      <c r="B10" s="1819"/>
      <c r="C10" s="1820" t="s">
        <v>94</v>
      </c>
      <c r="D10" s="1820" t="s">
        <v>94</v>
      </c>
      <c r="E10" s="1820" t="s">
        <v>94</v>
      </c>
      <c r="F10" s="1820" t="s">
        <v>94</v>
      </c>
      <c r="G10" s="1820" t="s">
        <v>94</v>
      </c>
      <c r="H10" s="1820" t="s">
        <v>94</v>
      </c>
      <c r="I10" s="1820" t="s">
        <v>94</v>
      </c>
    </row>
    <row r="11" spans="1:10">
      <c r="A11" s="1814"/>
      <c r="B11" s="1821" t="s">
        <v>221</v>
      </c>
      <c r="C11" s="3262"/>
      <c r="D11" s="3262"/>
      <c r="E11" s="3262"/>
      <c r="F11" s="3262"/>
      <c r="G11" s="3262"/>
      <c r="H11" s="3262"/>
      <c r="I11" s="1822">
        <f t="shared" ref="I11:I16" si="0">SUM(C11:H11)</f>
        <v>0</v>
      </c>
    </row>
    <row r="12" spans="1:10">
      <c r="A12" s="1814"/>
      <c r="B12" s="1821" t="s">
        <v>2113</v>
      </c>
      <c r="C12" s="3262"/>
      <c r="D12" s="3262"/>
      <c r="E12" s="3262"/>
      <c r="F12" s="3262"/>
      <c r="G12" s="3262"/>
      <c r="H12" s="3262"/>
      <c r="I12" s="1822">
        <f t="shared" si="0"/>
        <v>0</v>
      </c>
    </row>
    <row r="13" spans="1:10">
      <c r="A13" s="1814"/>
      <c r="B13" s="1821" t="s">
        <v>2114</v>
      </c>
      <c r="C13" s="1792">
        <f t="shared" ref="C13:H13" si="1">C11+C12</f>
        <v>0</v>
      </c>
      <c r="D13" s="1792">
        <f t="shared" si="1"/>
        <v>0</v>
      </c>
      <c r="E13" s="1792">
        <f t="shared" si="1"/>
        <v>0</v>
      </c>
      <c r="F13" s="1792">
        <f t="shared" si="1"/>
        <v>0</v>
      </c>
      <c r="G13" s="1792">
        <f t="shared" si="1"/>
        <v>0</v>
      </c>
      <c r="H13" s="1792">
        <f t="shared" si="1"/>
        <v>0</v>
      </c>
      <c r="I13" s="1822">
        <f t="shared" si="0"/>
        <v>0</v>
      </c>
    </row>
    <row r="14" spans="1:10">
      <c r="B14" s="1823" t="s">
        <v>222</v>
      </c>
      <c r="C14" s="3262"/>
      <c r="D14" s="3262"/>
      <c r="E14" s="3262"/>
      <c r="F14" s="3262"/>
      <c r="G14" s="3262"/>
      <c r="H14" s="3262"/>
      <c r="I14" s="1822">
        <f t="shared" si="0"/>
        <v>0</v>
      </c>
    </row>
    <row r="15" spans="1:10" s="1766" customFormat="1">
      <c r="A15" s="1774"/>
      <c r="B15" s="1824" t="s">
        <v>2407</v>
      </c>
      <c r="C15" s="3262"/>
      <c r="D15" s="3262"/>
      <c r="E15" s="3262"/>
      <c r="F15" s="3262"/>
      <c r="G15" s="3262"/>
      <c r="H15" s="3262"/>
      <c r="I15" s="1822">
        <f t="shared" si="0"/>
        <v>0</v>
      </c>
    </row>
    <row r="16" spans="1:10" s="1766" customFormat="1">
      <c r="A16" s="1771"/>
      <c r="B16" s="1824" t="s">
        <v>223</v>
      </c>
      <c r="C16" s="1822">
        <f t="shared" ref="C16:H16" si="2">SUM(C13:C15)</f>
        <v>0</v>
      </c>
      <c r="D16" s="1822">
        <f t="shared" si="2"/>
        <v>0</v>
      </c>
      <c r="E16" s="1822">
        <f t="shared" si="2"/>
        <v>0</v>
      </c>
      <c r="F16" s="1822">
        <f t="shared" si="2"/>
        <v>0</v>
      </c>
      <c r="G16" s="1822">
        <f t="shared" si="2"/>
        <v>0</v>
      </c>
      <c r="H16" s="1822">
        <f t="shared" si="2"/>
        <v>0</v>
      </c>
      <c r="I16" s="1822">
        <f t="shared" si="0"/>
        <v>0</v>
      </c>
    </row>
    <row r="17" spans="1:8">
      <c r="B17" s="1764"/>
      <c r="C17" s="1763"/>
      <c r="D17" s="1763"/>
      <c r="E17" s="1762"/>
    </row>
    <row r="18" spans="1:8">
      <c r="A18" s="1774"/>
      <c r="B18" s="1745"/>
      <c r="C18" s="1767"/>
      <c r="D18" s="1763"/>
      <c r="E18" s="1762"/>
    </row>
    <row r="19" spans="1:8" s="1759" customFormat="1" ht="15">
      <c r="A19" s="1812" t="s">
        <v>227</v>
      </c>
      <c r="B19" s="1767"/>
      <c r="C19" s="1746"/>
      <c r="D19" s="1763"/>
      <c r="E19" s="1763"/>
    </row>
    <row r="20" spans="1:8" s="1759" customFormat="1">
      <c r="A20" s="1774"/>
      <c r="B20" s="1767"/>
      <c r="C20" s="1746"/>
      <c r="D20" s="1763"/>
      <c r="E20" s="1763"/>
    </row>
    <row r="21" spans="1:8" ht="25.5">
      <c r="A21" s="1762"/>
      <c r="B21" s="1819"/>
      <c r="C21" s="1818" t="s">
        <v>228</v>
      </c>
      <c r="D21" s="1818" t="s">
        <v>229</v>
      </c>
      <c r="E21" s="1818" t="s">
        <v>230</v>
      </c>
      <c r="F21" s="1818" t="s">
        <v>231</v>
      </c>
      <c r="G21" s="1818" t="s">
        <v>226</v>
      </c>
      <c r="H21" s="1816"/>
    </row>
    <row r="22" spans="1:8">
      <c r="A22" s="1774"/>
      <c r="B22" s="1825" t="s">
        <v>221</v>
      </c>
      <c r="C22" s="3262"/>
      <c r="D22" s="3262"/>
      <c r="E22" s="3262"/>
      <c r="F22" s="3262"/>
      <c r="G22" s="1822">
        <f t="shared" ref="G22:G27" si="3">SUM(C22:F22)</f>
        <v>0</v>
      </c>
    </row>
    <row r="23" spans="1:8">
      <c r="A23" s="1774"/>
      <c r="B23" s="1825" t="s">
        <v>2113</v>
      </c>
      <c r="C23" s="3262"/>
      <c r="D23" s="3262"/>
      <c r="E23" s="3262"/>
      <c r="F23" s="3262"/>
      <c r="G23" s="1822">
        <f t="shared" si="3"/>
        <v>0</v>
      </c>
    </row>
    <row r="24" spans="1:8">
      <c r="A24" s="1774"/>
      <c r="B24" s="1825" t="s">
        <v>2114</v>
      </c>
      <c r="C24" s="1792">
        <f>C22+C23</f>
        <v>0</v>
      </c>
      <c r="D24" s="1792">
        <f>D22+D23</f>
        <v>0</v>
      </c>
      <c r="E24" s="1792">
        <f>E22+E23</f>
        <v>0</v>
      </c>
      <c r="F24" s="1792">
        <f>F22+F23</f>
        <v>0</v>
      </c>
      <c r="G24" s="1822">
        <f t="shared" si="3"/>
        <v>0</v>
      </c>
    </row>
    <row r="25" spans="1:8">
      <c r="A25" s="1815"/>
      <c r="B25" s="1826" t="s">
        <v>222</v>
      </c>
      <c r="C25" s="3262"/>
      <c r="D25" s="3262"/>
      <c r="E25" s="3262"/>
      <c r="F25" s="3262"/>
      <c r="G25" s="1822">
        <f t="shared" si="3"/>
        <v>0</v>
      </c>
    </row>
    <row r="26" spans="1:8">
      <c r="B26" s="1827" t="s">
        <v>2407</v>
      </c>
      <c r="C26" s="3262"/>
      <c r="D26" s="3262"/>
      <c r="E26" s="3262"/>
      <c r="F26" s="3262"/>
      <c r="G26" s="1822">
        <f t="shared" si="3"/>
        <v>0</v>
      </c>
    </row>
    <row r="27" spans="1:8">
      <c r="B27" s="1827" t="s">
        <v>223</v>
      </c>
      <c r="C27" s="1822">
        <f>SUM(C24:C26)</f>
        <v>0</v>
      </c>
      <c r="D27" s="1822">
        <f>SUM(D24:D26)</f>
        <v>0</v>
      </c>
      <c r="E27" s="1822">
        <f>SUM(E24:E26)</f>
        <v>0</v>
      </c>
      <c r="F27" s="1822">
        <f>SUM(F24:F26)</f>
        <v>0</v>
      </c>
      <c r="G27" s="1822">
        <f t="shared" si="3"/>
        <v>0</v>
      </c>
    </row>
    <row r="28" spans="1:8">
      <c r="A28" s="1762"/>
      <c r="B28" s="1764"/>
      <c r="C28" s="1746"/>
      <c r="D28" s="1763"/>
      <c r="E28" s="1763"/>
      <c r="F28" s="1759"/>
    </row>
    <row r="29" spans="1:8" s="1759" customFormat="1">
      <c r="A29" s="1775"/>
      <c r="B29" s="1769"/>
      <c r="C29" s="1746"/>
      <c r="D29" s="1763"/>
      <c r="E29" s="1763"/>
    </row>
    <row r="30" spans="1:8" s="1759" customFormat="1" ht="15">
      <c r="A30" s="1812" t="s">
        <v>2209</v>
      </c>
      <c r="B30" s="1769"/>
      <c r="C30" s="1746"/>
      <c r="D30" s="1763"/>
      <c r="E30" s="1763"/>
    </row>
    <row r="31" spans="1:8">
      <c r="A31" s="1774"/>
      <c r="B31" s="1764"/>
      <c r="C31" s="1770"/>
      <c r="E31" s="1763"/>
      <c r="F31" s="1759"/>
    </row>
    <row r="32" spans="1:8" ht="89.25">
      <c r="A32" s="1762"/>
      <c r="B32" s="1819"/>
      <c r="C32" s="1828" t="s">
        <v>2218</v>
      </c>
      <c r="D32" s="1828" t="s">
        <v>2512</v>
      </c>
      <c r="E32" s="1828" t="s">
        <v>2513</v>
      </c>
      <c r="F32" s="1828" t="s">
        <v>2219</v>
      </c>
    </row>
    <row r="33" spans="1:14">
      <c r="B33" s="1825" t="s">
        <v>221</v>
      </c>
      <c r="C33" s="3356"/>
      <c r="D33" s="3356"/>
      <c r="E33" s="3356"/>
      <c r="F33" s="3356"/>
    </row>
    <row r="34" spans="1:14">
      <c r="B34" s="1825" t="s">
        <v>2113</v>
      </c>
      <c r="C34" s="3356"/>
      <c r="D34" s="3356"/>
      <c r="E34" s="3356"/>
      <c r="F34" s="3356"/>
    </row>
    <row r="35" spans="1:14">
      <c r="B35" s="1825" t="s">
        <v>2114</v>
      </c>
      <c r="C35" s="3357">
        <f>C33+C34</f>
        <v>0</v>
      </c>
      <c r="D35" s="3357">
        <f>D33+D34</f>
        <v>0</v>
      </c>
      <c r="E35" s="3357">
        <f>E33+E34</f>
        <v>0</v>
      </c>
      <c r="F35" s="3357">
        <f>F33+F34</f>
        <v>0</v>
      </c>
    </row>
    <row r="36" spans="1:14">
      <c r="B36" s="1826" t="s">
        <v>222</v>
      </c>
      <c r="C36" s="3356"/>
      <c r="D36" s="3356"/>
      <c r="E36" s="3356"/>
      <c r="F36" s="3356"/>
    </row>
    <row r="37" spans="1:14" s="1759" customFormat="1">
      <c r="A37" s="1771"/>
      <c r="B37" s="1827" t="s">
        <v>2407</v>
      </c>
      <c r="C37" s="3356"/>
      <c r="D37" s="3356"/>
      <c r="E37" s="3356"/>
      <c r="F37" s="3356"/>
    </row>
    <row r="38" spans="1:14">
      <c r="B38" s="1827" t="s">
        <v>223</v>
      </c>
      <c r="C38" s="3358">
        <f>SUM(C35:C37)</f>
        <v>0</v>
      </c>
      <c r="D38" s="3358">
        <f>SUM(D35:D37)</f>
        <v>0</v>
      </c>
      <c r="E38" s="3358">
        <f>SUM(E35:E37)</f>
        <v>0</v>
      </c>
      <c r="F38" s="3358">
        <f>SUM(F35:F37)</f>
        <v>0</v>
      </c>
    </row>
    <row r="39" spans="1:14">
      <c r="A39" s="1762"/>
      <c r="B39" s="1764"/>
      <c r="C39" s="3359"/>
      <c r="D39" s="1763"/>
      <c r="E39" s="1763"/>
      <c r="F39" s="3360"/>
    </row>
    <row r="40" spans="1:14">
      <c r="A40" s="1762"/>
      <c r="B40" s="1829" t="s">
        <v>233</v>
      </c>
      <c r="C40" s="3361"/>
      <c r="D40" s="3362"/>
      <c r="E40" s="3362"/>
      <c r="F40" s="3360"/>
    </row>
    <row r="41" spans="1:14">
      <c r="B41" s="1830" t="s">
        <v>2118</v>
      </c>
      <c r="C41" s="3356"/>
      <c r="D41" s="3362"/>
      <c r="E41" s="3362"/>
      <c r="F41" s="3360"/>
    </row>
    <row r="42" spans="1:14">
      <c r="B42" s="1830" t="s">
        <v>2119</v>
      </c>
      <c r="C42" s="3356"/>
      <c r="D42" s="3362"/>
      <c r="E42" s="3362"/>
      <c r="F42" s="3360"/>
    </row>
    <row r="43" spans="1:14" s="1767" customFormat="1">
      <c r="A43" s="1771"/>
      <c r="B43" s="1764"/>
      <c r="C43" s="1764"/>
      <c r="D43" s="1764"/>
      <c r="F43" s="1762"/>
      <c r="G43" s="1762"/>
      <c r="H43" s="1762"/>
      <c r="I43" s="1762"/>
      <c r="J43" s="1762"/>
      <c r="K43" s="1762"/>
      <c r="L43" s="1762"/>
      <c r="M43" s="1762"/>
      <c r="N43" s="1762"/>
    </row>
    <row r="44" spans="1:14" s="1767" customFormat="1">
      <c r="A44" s="1771"/>
      <c r="B44" s="1764"/>
      <c r="C44" s="1764"/>
      <c r="D44" s="1764"/>
      <c r="F44" s="1762"/>
      <c r="G44" s="1762"/>
      <c r="H44" s="1762"/>
      <c r="I44" s="1762"/>
      <c r="J44" s="1762"/>
      <c r="K44" s="1762"/>
      <c r="L44" s="1762"/>
      <c r="M44" s="1762"/>
      <c r="N44" s="1762"/>
    </row>
  </sheetData>
  <dataValidations count="1">
    <dataValidation type="list" allowBlank="1" showInputMessage="1" showErrorMessage="1" sqref="A1:C1">
      <formula1>A839:A844</formula1>
    </dataValidation>
  </dataValidations>
  <pageMargins left="0.70866141732283472" right="0.70866141732283472" top="0.74803149606299213" bottom="0.74803149606299213" header="0.31496062992125984" footer="0.31496062992125984"/>
  <pageSetup paperSize="8" scale="85"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A1:T117"/>
  <sheetViews>
    <sheetView workbookViewId="0"/>
  </sheetViews>
  <sheetFormatPr defaultRowHeight="14.25"/>
  <cols>
    <col min="1" max="1" width="25.5703125" style="689" customWidth="1"/>
    <col min="2" max="2" width="37.5703125" style="689" bestFit="1" customWidth="1"/>
    <col min="3" max="3" width="15.140625" style="689" bestFit="1" customWidth="1"/>
    <col min="4" max="4" width="13.5703125" style="689" customWidth="1"/>
    <col min="5" max="5" width="14.5703125" style="689" customWidth="1"/>
    <col min="6" max="6" width="13.5703125" style="689" customWidth="1"/>
    <col min="7" max="7" width="14.5703125" style="689" customWidth="1"/>
    <col min="8" max="8" width="12.7109375" style="689" customWidth="1"/>
    <col min="9" max="9" width="13.85546875" style="689" bestFit="1" customWidth="1"/>
    <col min="10" max="10" width="14.42578125" style="689" customWidth="1"/>
    <col min="11" max="11" width="13.85546875" style="689" bestFit="1" customWidth="1"/>
    <col min="12" max="12" width="14.42578125" style="689" bestFit="1" customWidth="1"/>
    <col min="13" max="14" width="12.28515625" style="689" customWidth="1"/>
    <col min="15" max="16" width="10.85546875" style="689" customWidth="1"/>
    <col min="17" max="17" width="15.140625" style="689" bestFit="1" customWidth="1"/>
    <col min="18" max="18" width="13.85546875" style="689" bestFit="1" customWidth="1"/>
    <col min="19" max="19" width="11.7109375" style="689" bestFit="1" customWidth="1"/>
    <col min="20" max="20" width="10.85546875" style="689" customWidth="1"/>
    <col min="21" max="16384" width="9.140625" style="689"/>
  </cols>
  <sheetData>
    <row r="1" spans="1:20" s="49" customFormat="1" ht="24.75">
      <c r="A1" s="127" t="str">
        <f>'Universal data'!A1</f>
        <v>Regulatory Reporting Pack</v>
      </c>
      <c r="B1" s="128"/>
      <c r="C1" s="128"/>
      <c r="D1" s="128"/>
      <c r="E1" s="128"/>
      <c r="F1" s="128"/>
      <c r="G1" s="128"/>
      <c r="H1" s="128"/>
      <c r="I1" s="128"/>
      <c r="J1" s="128"/>
      <c r="K1" s="128"/>
      <c r="L1" s="128"/>
      <c r="M1" s="128"/>
      <c r="N1" s="128"/>
      <c r="O1" s="128"/>
      <c r="P1" s="128"/>
      <c r="Q1" s="128"/>
      <c r="R1" s="128"/>
      <c r="S1" s="128"/>
    </row>
    <row r="2" spans="1:20" s="49" customFormat="1" ht="24.75">
      <c r="A2" s="2186" t="str">
        <f>+'Universal data'!$A$2</f>
        <v>Master</v>
      </c>
      <c r="B2" s="128"/>
      <c r="C2" s="128"/>
      <c r="D2" s="128"/>
      <c r="E2" s="128"/>
      <c r="F2" s="128"/>
      <c r="G2" s="128"/>
      <c r="H2" s="128"/>
      <c r="I2" s="128"/>
      <c r="J2" s="128"/>
      <c r="K2" s="128"/>
      <c r="L2" s="128"/>
      <c r="M2" s="128"/>
      <c r="N2" s="128"/>
      <c r="O2" s="128"/>
      <c r="P2" s="128"/>
      <c r="Q2" s="128"/>
      <c r="R2" s="128"/>
      <c r="S2" s="128"/>
    </row>
    <row r="3" spans="1:20" s="49" customFormat="1" ht="24.75">
      <c r="A3" s="2304" t="str">
        <f>+'Universal data'!A3</f>
        <v>2015/16</v>
      </c>
      <c r="B3" s="128"/>
      <c r="C3" s="128"/>
      <c r="D3" s="128"/>
      <c r="E3" s="128"/>
      <c r="F3" s="128"/>
      <c r="G3" s="128"/>
      <c r="H3" s="128"/>
      <c r="I3" s="128"/>
      <c r="J3" s="128"/>
      <c r="K3" s="128"/>
      <c r="L3" s="128"/>
      <c r="M3" s="128"/>
      <c r="N3" s="128"/>
      <c r="O3" s="128"/>
      <c r="P3" s="128"/>
      <c r="Q3" s="128"/>
      <c r="R3" s="128"/>
      <c r="S3" s="128"/>
    </row>
    <row r="5" spans="1:20" ht="19.5">
      <c r="A5" s="1778" t="s">
        <v>2214</v>
      </c>
    </row>
    <row r="6" spans="1:20">
      <c r="A6" s="1738"/>
      <c r="B6" s="1738"/>
      <c r="C6" s="1738"/>
      <c r="D6" s="1738"/>
      <c r="E6" s="1738"/>
      <c r="F6" s="1738"/>
      <c r="G6" s="1738"/>
      <c r="H6" s="1738"/>
      <c r="I6" s="1738"/>
    </row>
    <row r="7" spans="1:20" ht="15">
      <c r="A7" s="1779" t="s">
        <v>254</v>
      </c>
      <c r="B7" s="1739"/>
      <c r="C7" s="1740"/>
      <c r="D7" s="1740"/>
      <c r="E7" s="1740"/>
      <c r="F7" s="1740"/>
      <c r="G7" s="1740"/>
      <c r="H7" s="1740"/>
      <c r="I7" s="1740"/>
    </row>
    <row r="8" spans="1:20" ht="25.5">
      <c r="B8" s="1912"/>
      <c r="C8" s="4406" t="s">
        <v>255</v>
      </c>
      <c r="D8" s="4408"/>
      <c r="E8" s="4407"/>
      <c r="F8" s="4409" t="s">
        <v>137</v>
      </c>
      <c r="G8" s="4410"/>
      <c r="H8" s="4411"/>
      <c r="I8" s="4406" t="s">
        <v>83</v>
      </c>
      <c r="J8" s="4407"/>
      <c r="K8" s="4409" t="s">
        <v>256</v>
      </c>
      <c r="L8" s="4411"/>
      <c r="M8" s="4409" t="s">
        <v>257</v>
      </c>
      <c r="N8" s="4411"/>
      <c r="O8" s="4406" t="s">
        <v>97</v>
      </c>
      <c r="P8" s="4407"/>
      <c r="Q8" s="1783" t="s">
        <v>84</v>
      </c>
      <c r="R8" s="1783" t="s">
        <v>2123</v>
      </c>
      <c r="S8" s="1783" t="s">
        <v>2124</v>
      </c>
    </row>
    <row r="9" spans="1:20">
      <c r="B9" s="1865"/>
      <c r="C9" s="1864" t="s">
        <v>258</v>
      </c>
      <c r="D9" s="1863" t="s">
        <v>259</v>
      </c>
      <c r="E9" s="1863" t="s">
        <v>2125</v>
      </c>
      <c r="F9" s="1864" t="s">
        <v>258</v>
      </c>
      <c r="G9" s="1863" t="s">
        <v>259</v>
      </c>
      <c r="H9" s="1863" t="s">
        <v>2125</v>
      </c>
      <c r="I9" s="1864" t="s">
        <v>258</v>
      </c>
      <c r="J9" s="1863" t="s">
        <v>259</v>
      </c>
      <c r="K9" s="1864" t="s">
        <v>258</v>
      </c>
      <c r="L9" s="1863" t="s">
        <v>259</v>
      </c>
      <c r="M9" s="1864" t="s">
        <v>258</v>
      </c>
      <c r="N9" s="1863" t="s">
        <v>259</v>
      </c>
      <c r="O9" s="1864" t="s">
        <v>258</v>
      </c>
      <c r="P9" s="1863" t="s">
        <v>259</v>
      </c>
      <c r="Q9" s="1863"/>
      <c r="R9" s="1863"/>
      <c r="S9" s="1863"/>
    </row>
    <row r="10" spans="1:20">
      <c r="B10" s="1912"/>
      <c r="C10" s="1784" t="s">
        <v>94</v>
      </c>
      <c r="D10" s="1784" t="s">
        <v>94</v>
      </c>
      <c r="E10" s="1784" t="s">
        <v>94</v>
      </c>
      <c r="F10" s="1784" t="s">
        <v>94</v>
      </c>
      <c r="G10" s="1784" t="s">
        <v>94</v>
      </c>
      <c r="H10" s="1784" t="s">
        <v>94</v>
      </c>
      <c r="I10" s="1784" t="s">
        <v>94</v>
      </c>
      <c r="J10" s="1784" t="s">
        <v>94</v>
      </c>
      <c r="K10" s="1784" t="s">
        <v>94</v>
      </c>
      <c r="L10" s="1784" t="s">
        <v>94</v>
      </c>
      <c r="M10" s="1784" t="s">
        <v>94</v>
      </c>
      <c r="N10" s="1784" t="s">
        <v>94</v>
      </c>
      <c r="O10" s="1784" t="s">
        <v>94</v>
      </c>
      <c r="P10" s="1784" t="s">
        <v>94</v>
      </c>
      <c r="Q10" s="1784" t="s">
        <v>94</v>
      </c>
      <c r="R10" s="1784" t="s">
        <v>94</v>
      </c>
      <c r="S10" s="1784" t="s">
        <v>94</v>
      </c>
    </row>
    <row r="11" spans="1:20" ht="14.25" customHeight="1">
      <c r="B11" s="1913" t="s">
        <v>2212</v>
      </c>
      <c r="C11" s="3320"/>
      <c r="D11" s="3320"/>
      <c r="E11" s="3320"/>
      <c r="F11" s="3320"/>
      <c r="G11" s="3320"/>
      <c r="H11" s="3320"/>
      <c r="I11" s="3320"/>
      <c r="J11" s="3320"/>
      <c r="K11" s="3320"/>
      <c r="L11" s="3320"/>
      <c r="M11" s="3320"/>
      <c r="N11" s="3320"/>
      <c r="O11" s="3320"/>
      <c r="P11" s="3320"/>
      <c r="Q11" s="3659">
        <f>SUM(C11:P11)</f>
        <v>0</v>
      </c>
      <c r="R11" s="3320"/>
      <c r="S11" s="3320"/>
      <c r="T11" s="1780" t="str">
        <f>IF(SUM(I11:N11)=SUM(R11:S11),"OK","Error")</f>
        <v>OK</v>
      </c>
    </row>
    <row r="12" spans="1:20">
      <c r="B12" s="1913" t="s">
        <v>2210</v>
      </c>
      <c r="C12" s="3320"/>
      <c r="D12" s="3320"/>
      <c r="E12" s="3320"/>
      <c r="F12" s="3320"/>
      <c r="G12" s="3320"/>
      <c r="H12" s="3320"/>
      <c r="I12" s="3320"/>
      <c r="J12" s="3320"/>
      <c r="K12" s="3320"/>
      <c r="L12" s="3320"/>
      <c r="M12" s="3320"/>
      <c r="N12" s="3320"/>
      <c r="O12" s="3320"/>
      <c r="P12" s="3320"/>
      <c r="Q12" s="3659">
        <f>SUM(C12:P12)</f>
        <v>0</v>
      </c>
      <c r="R12" s="3320"/>
      <c r="S12" s="3320"/>
      <c r="T12" s="1780" t="str">
        <f t="shared" ref="T12:T23" si="0">IF(SUM(I12:N12)=SUM(R12:S12),"OK","Error")</f>
        <v>OK</v>
      </c>
    </row>
    <row r="13" spans="1:20" ht="14.25" customHeight="1">
      <c r="B13" s="1913" t="s">
        <v>2211</v>
      </c>
      <c r="C13" s="3659">
        <f>SUM(C11:C12)</f>
        <v>0</v>
      </c>
      <c r="D13" s="3659">
        <f>SUM(D11:D12)</f>
        <v>0</v>
      </c>
      <c r="E13" s="3659">
        <f>SUM(E11:E12)</f>
        <v>0</v>
      </c>
      <c r="F13" s="3659">
        <f>SUM(F11:F12)</f>
        <v>0</v>
      </c>
      <c r="G13" s="3659">
        <f t="shared" ref="G13:P13" si="1">SUM(G11:G12)</f>
        <v>0</v>
      </c>
      <c r="H13" s="3659">
        <f t="shared" si="1"/>
        <v>0</v>
      </c>
      <c r="I13" s="3659">
        <f t="shared" si="1"/>
        <v>0</v>
      </c>
      <c r="J13" s="3659">
        <f t="shared" si="1"/>
        <v>0</v>
      </c>
      <c r="K13" s="3659">
        <f t="shared" si="1"/>
        <v>0</v>
      </c>
      <c r="L13" s="3659">
        <f t="shared" si="1"/>
        <v>0</v>
      </c>
      <c r="M13" s="3659">
        <f t="shared" si="1"/>
        <v>0</v>
      </c>
      <c r="N13" s="3659">
        <f t="shared" si="1"/>
        <v>0</v>
      </c>
      <c r="O13" s="3659">
        <f t="shared" si="1"/>
        <v>0</v>
      </c>
      <c r="P13" s="3659">
        <f t="shared" si="1"/>
        <v>0</v>
      </c>
      <c r="Q13" s="3659">
        <f>SUM(Q11:Q12)</f>
        <v>0</v>
      </c>
      <c r="R13" s="3659">
        <f>SUM(R11:R12)</f>
        <v>0</v>
      </c>
      <c r="S13" s="3659">
        <f>SUM(S11:S12)</f>
        <v>0</v>
      </c>
      <c r="T13" s="1780" t="str">
        <f t="shared" si="0"/>
        <v>OK</v>
      </c>
    </row>
    <row r="14" spans="1:20">
      <c r="A14" s="764"/>
      <c r="B14" s="1866" t="s">
        <v>2222</v>
      </c>
      <c r="C14" s="3320"/>
      <c r="D14" s="3320"/>
      <c r="E14" s="3320"/>
      <c r="F14" s="3320"/>
      <c r="G14" s="3320"/>
      <c r="H14" s="3320"/>
      <c r="I14" s="3320"/>
      <c r="J14" s="3320"/>
      <c r="K14" s="3320"/>
      <c r="L14" s="3320"/>
      <c r="M14" s="3320"/>
      <c r="N14" s="3320"/>
      <c r="O14" s="3320"/>
      <c r="P14" s="3320"/>
      <c r="Q14" s="3659">
        <f t="shared" ref="Q14:Q23" si="2">SUM(C14:P14)</f>
        <v>0</v>
      </c>
      <c r="R14" s="3320"/>
      <c r="S14" s="3320"/>
      <c r="T14" s="1780" t="str">
        <f t="shared" si="0"/>
        <v>OK</v>
      </c>
    </row>
    <row r="15" spans="1:20">
      <c r="A15" s="764"/>
      <c r="B15" s="1866" t="s">
        <v>2223</v>
      </c>
      <c r="C15" s="3320"/>
      <c r="D15" s="3320"/>
      <c r="E15" s="3320"/>
      <c r="F15" s="3320"/>
      <c r="G15" s="3320"/>
      <c r="H15" s="3320"/>
      <c r="I15" s="3320"/>
      <c r="J15" s="3320"/>
      <c r="K15" s="3320"/>
      <c r="L15" s="3320"/>
      <c r="M15" s="3320"/>
      <c r="N15" s="3320"/>
      <c r="O15" s="3320"/>
      <c r="P15" s="3320"/>
      <c r="Q15" s="3659">
        <f t="shared" si="2"/>
        <v>0</v>
      </c>
      <c r="R15" s="3320"/>
      <c r="S15" s="3320"/>
      <c r="T15" s="1780" t="str">
        <f t="shared" si="0"/>
        <v>OK</v>
      </c>
    </row>
    <row r="16" spans="1:20">
      <c r="A16" s="764"/>
      <c r="B16" s="1866" t="s">
        <v>2224</v>
      </c>
      <c r="C16" s="3320"/>
      <c r="D16" s="3320"/>
      <c r="E16" s="3320"/>
      <c r="F16" s="3320"/>
      <c r="G16" s="3320"/>
      <c r="H16" s="3320"/>
      <c r="I16" s="3320"/>
      <c r="J16" s="3320"/>
      <c r="K16" s="3320"/>
      <c r="L16" s="3320"/>
      <c r="M16" s="3320"/>
      <c r="N16" s="3320"/>
      <c r="O16" s="3320"/>
      <c r="P16" s="3320"/>
      <c r="Q16" s="3659">
        <f t="shared" si="2"/>
        <v>0</v>
      </c>
      <c r="R16" s="3320"/>
      <c r="S16" s="3320"/>
      <c r="T16" s="1780" t="str">
        <f t="shared" si="0"/>
        <v>OK</v>
      </c>
    </row>
    <row r="17" spans="1:20">
      <c r="A17" s="764"/>
      <c r="B17" s="1866" t="s">
        <v>2225</v>
      </c>
      <c r="C17" s="3320"/>
      <c r="D17" s="3320"/>
      <c r="E17" s="3320"/>
      <c r="F17" s="3320"/>
      <c r="G17" s="3320"/>
      <c r="H17" s="3320"/>
      <c r="I17" s="3320"/>
      <c r="J17" s="3320"/>
      <c r="K17" s="3320"/>
      <c r="L17" s="3320"/>
      <c r="M17" s="3320"/>
      <c r="N17" s="3320"/>
      <c r="O17" s="3320"/>
      <c r="P17" s="3320"/>
      <c r="Q17" s="3659">
        <f t="shared" si="2"/>
        <v>0</v>
      </c>
      <c r="R17" s="3320"/>
      <c r="S17" s="3320"/>
      <c r="T17" s="1780" t="str">
        <f t="shared" si="0"/>
        <v>OK</v>
      </c>
    </row>
    <row r="18" spans="1:20">
      <c r="A18" s="764"/>
      <c r="B18" s="1866" t="s">
        <v>2226</v>
      </c>
      <c r="C18" s="3320"/>
      <c r="D18" s="3320"/>
      <c r="E18" s="3320"/>
      <c r="F18" s="3320"/>
      <c r="G18" s="3320"/>
      <c r="H18" s="3320"/>
      <c r="I18" s="3320"/>
      <c r="J18" s="3320"/>
      <c r="K18" s="3320"/>
      <c r="L18" s="3320"/>
      <c r="M18" s="3320"/>
      <c r="N18" s="3320"/>
      <c r="O18" s="3320"/>
      <c r="P18" s="3320"/>
      <c r="Q18" s="3659">
        <f t="shared" si="2"/>
        <v>0</v>
      </c>
      <c r="R18" s="3320"/>
      <c r="S18" s="3320"/>
      <c r="T18" s="1780" t="str">
        <f t="shared" si="0"/>
        <v>OK</v>
      </c>
    </row>
    <row r="19" spans="1:20" ht="14.25" customHeight="1">
      <c r="A19" s="764"/>
      <c r="B19" s="1866" t="s">
        <v>2227</v>
      </c>
      <c r="C19" s="3320"/>
      <c r="D19" s="3320"/>
      <c r="E19" s="3320"/>
      <c r="F19" s="3320"/>
      <c r="G19" s="3320"/>
      <c r="H19" s="3320"/>
      <c r="I19" s="3320"/>
      <c r="J19" s="3320"/>
      <c r="K19" s="3320"/>
      <c r="L19" s="3320"/>
      <c r="M19" s="3320"/>
      <c r="N19" s="3320"/>
      <c r="O19" s="3320"/>
      <c r="P19" s="3320"/>
      <c r="Q19" s="3659">
        <f t="shared" si="2"/>
        <v>0</v>
      </c>
      <c r="R19" s="3320"/>
      <c r="S19" s="3320"/>
      <c r="T19" s="1780" t="str">
        <f t="shared" si="0"/>
        <v>OK</v>
      </c>
    </row>
    <row r="20" spans="1:20">
      <c r="A20" s="764"/>
      <c r="B20" s="1866" t="s">
        <v>2228</v>
      </c>
      <c r="C20" s="3320"/>
      <c r="D20" s="3320"/>
      <c r="E20" s="3320"/>
      <c r="F20" s="3320"/>
      <c r="G20" s="3320"/>
      <c r="H20" s="3320"/>
      <c r="I20" s="3320"/>
      <c r="J20" s="3320"/>
      <c r="K20" s="3320"/>
      <c r="L20" s="3320"/>
      <c r="M20" s="3320"/>
      <c r="N20" s="3320"/>
      <c r="O20" s="3320"/>
      <c r="P20" s="3320"/>
      <c r="Q20" s="3659">
        <f t="shared" si="2"/>
        <v>0</v>
      </c>
      <c r="R20" s="3320"/>
      <c r="S20" s="3320"/>
      <c r="T20" s="1780" t="str">
        <f t="shared" si="0"/>
        <v>OK</v>
      </c>
    </row>
    <row r="21" spans="1:20">
      <c r="A21" s="764"/>
      <c r="B21" s="1866" t="s">
        <v>2229</v>
      </c>
      <c r="C21" s="3320"/>
      <c r="D21" s="3320"/>
      <c r="E21" s="3320"/>
      <c r="F21" s="3320"/>
      <c r="G21" s="3320"/>
      <c r="H21" s="3320"/>
      <c r="I21" s="3320"/>
      <c r="J21" s="3320"/>
      <c r="K21" s="3320"/>
      <c r="L21" s="3320"/>
      <c r="M21" s="3320"/>
      <c r="N21" s="3320"/>
      <c r="O21" s="3320"/>
      <c r="P21" s="3320"/>
      <c r="Q21" s="3659">
        <f t="shared" si="2"/>
        <v>0</v>
      </c>
      <c r="R21" s="3320"/>
      <c r="S21" s="3320"/>
      <c r="T21" s="1780" t="str">
        <f t="shared" si="0"/>
        <v>OK</v>
      </c>
    </row>
    <row r="22" spans="1:20">
      <c r="B22" s="1866" t="s">
        <v>2230</v>
      </c>
      <c r="C22" s="3320"/>
      <c r="D22" s="3320"/>
      <c r="E22" s="3320"/>
      <c r="F22" s="3320"/>
      <c r="G22" s="3320"/>
      <c r="H22" s="3320"/>
      <c r="I22" s="3320"/>
      <c r="J22" s="3320"/>
      <c r="K22" s="3320"/>
      <c r="L22" s="3320"/>
      <c r="M22" s="3320"/>
      <c r="N22" s="3320"/>
      <c r="O22" s="3320"/>
      <c r="P22" s="3320"/>
      <c r="Q22" s="3659">
        <f t="shared" si="2"/>
        <v>0</v>
      </c>
      <c r="R22" s="3320"/>
      <c r="S22" s="3320"/>
      <c r="T22" s="1780" t="str">
        <f t="shared" si="0"/>
        <v>OK</v>
      </c>
    </row>
    <row r="23" spans="1:20">
      <c r="B23" s="1787" t="s">
        <v>2150</v>
      </c>
      <c r="C23" s="3658">
        <f>SUM(C14:C22)</f>
        <v>0</v>
      </c>
      <c r="D23" s="3658">
        <f>SUM(D14:D22)</f>
        <v>0</v>
      </c>
      <c r="E23" s="3658">
        <f>SUM(E14:E22)</f>
        <v>0</v>
      </c>
      <c r="F23" s="3658">
        <f>SUM(F14:F22)</f>
        <v>0</v>
      </c>
      <c r="G23" s="3658">
        <f t="shared" ref="G23:P23" si="3">SUM(G14:G22)</f>
        <v>0</v>
      </c>
      <c r="H23" s="3658">
        <f t="shared" si="3"/>
        <v>0</v>
      </c>
      <c r="I23" s="3658">
        <f t="shared" si="3"/>
        <v>0</v>
      </c>
      <c r="J23" s="3658">
        <f t="shared" si="3"/>
        <v>0</v>
      </c>
      <c r="K23" s="3658">
        <f t="shared" si="3"/>
        <v>0</v>
      </c>
      <c r="L23" s="3658">
        <f t="shared" si="3"/>
        <v>0</v>
      </c>
      <c r="M23" s="3658">
        <f t="shared" si="3"/>
        <v>0</v>
      </c>
      <c r="N23" s="3658">
        <f t="shared" si="3"/>
        <v>0</v>
      </c>
      <c r="O23" s="3658">
        <f t="shared" si="3"/>
        <v>0</v>
      </c>
      <c r="P23" s="3658">
        <f t="shared" si="3"/>
        <v>0</v>
      </c>
      <c r="Q23" s="3658">
        <f t="shared" si="2"/>
        <v>0</v>
      </c>
      <c r="R23" s="3658">
        <f>SUM(R14:R22)</f>
        <v>0</v>
      </c>
      <c r="S23" s="3658">
        <f>SUM(S14:S22)</f>
        <v>0</v>
      </c>
      <c r="T23" s="1780" t="str">
        <f t="shared" si="0"/>
        <v>OK</v>
      </c>
    </row>
    <row r="24" spans="1:20">
      <c r="B24" s="1787" t="s">
        <v>2055</v>
      </c>
      <c r="C24" s="3658">
        <f>C23-C13</f>
        <v>0</v>
      </c>
      <c r="D24" s="3658">
        <f t="shared" ref="D24:S24" si="4">D23-D13</f>
        <v>0</v>
      </c>
      <c r="E24" s="3658">
        <f t="shared" si="4"/>
        <v>0</v>
      </c>
      <c r="F24" s="3658">
        <f t="shared" si="4"/>
        <v>0</v>
      </c>
      <c r="G24" s="3658">
        <f t="shared" si="4"/>
        <v>0</v>
      </c>
      <c r="H24" s="3658">
        <f t="shared" si="4"/>
        <v>0</v>
      </c>
      <c r="I24" s="3658">
        <f t="shared" si="4"/>
        <v>0</v>
      </c>
      <c r="J24" s="3658">
        <f t="shared" si="4"/>
        <v>0</v>
      </c>
      <c r="K24" s="3658">
        <f t="shared" si="4"/>
        <v>0</v>
      </c>
      <c r="L24" s="3658">
        <f t="shared" si="4"/>
        <v>0</v>
      </c>
      <c r="M24" s="3658">
        <f t="shared" si="4"/>
        <v>0</v>
      </c>
      <c r="N24" s="3658">
        <f t="shared" si="4"/>
        <v>0</v>
      </c>
      <c r="O24" s="3658">
        <f t="shared" si="4"/>
        <v>0</v>
      </c>
      <c r="P24" s="3658">
        <f t="shared" si="4"/>
        <v>0</v>
      </c>
      <c r="Q24" s="3658">
        <f t="shared" si="4"/>
        <v>0</v>
      </c>
      <c r="R24" s="3658">
        <f t="shared" si="4"/>
        <v>0</v>
      </c>
      <c r="S24" s="3658">
        <f t="shared" si="4"/>
        <v>0</v>
      </c>
      <c r="T24" s="1780" t="str">
        <f>IF(SUM(I24:N24)=SUM(R24:S24),"OK","Error")</f>
        <v>OK</v>
      </c>
    </row>
    <row r="25" spans="1:20">
      <c r="D25" s="1741"/>
      <c r="E25" s="1741"/>
      <c r="F25" s="1741"/>
      <c r="G25" s="1741"/>
      <c r="H25" s="1741"/>
      <c r="I25" s="1741"/>
      <c r="J25" s="1741"/>
      <c r="K25" s="1741"/>
      <c r="L25" s="1741"/>
      <c r="M25" s="2540"/>
      <c r="N25" s="2540"/>
      <c r="O25" s="1741"/>
      <c r="P25" s="1741"/>
      <c r="Q25" s="1741"/>
      <c r="R25" s="1741"/>
      <c r="S25" s="1741"/>
      <c r="T25" s="1741"/>
    </row>
    <row r="26" spans="1:20" ht="15" customHeight="1">
      <c r="A26" s="699"/>
      <c r="B26" s="675"/>
      <c r="C26" s="677"/>
      <c r="D26" s="677"/>
      <c r="E26" s="1742"/>
      <c r="F26" s="1742"/>
      <c r="G26" s="1742"/>
      <c r="H26" s="1742"/>
      <c r="I26" s="1742"/>
    </row>
    <row r="27" spans="1:20" ht="39" customHeight="1">
      <c r="A27" s="1779" t="s">
        <v>81</v>
      </c>
      <c r="B27" s="1752"/>
      <c r="C27" s="1752"/>
      <c r="D27" s="1739"/>
      <c r="E27" s="1739"/>
      <c r="F27" s="1739"/>
      <c r="G27" s="1739"/>
      <c r="H27" s="1739"/>
      <c r="I27" s="1739"/>
      <c r="J27" s="686"/>
      <c r="K27" s="686"/>
      <c r="L27" s="686"/>
      <c r="M27" s="686"/>
      <c r="N27" s="686"/>
      <c r="O27" s="686"/>
    </row>
    <row r="28" spans="1:20" ht="38.25">
      <c r="A28" s="1752"/>
      <c r="B28" s="1787" t="s">
        <v>1058</v>
      </c>
      <c r="C28" s="1783" t="s">
        <v>261</v>
      </c>
      <c r="D28" s="1783" t="s">
        <v>262</v>
      </c>
      <c r="E28" s="1783" t="s">
        <v>263</v>
      </c>
      <c r="F28" s="1783" t="s">
        <v>263</v>
      </c>
      <c r="G28" s="1783" t="s">
        <v>84</v>
      </c>
      <c r="H28" s="1743"/>
      <c r="I28" s="1743"/>
      <c r="J28" s="1740"/>
      <c r="K28" s="1744"/>
      <c r="L28" s="1744"/>
      <c r="M28" s="1744"/>
      <c r="N28" s="1744"/>
      <c r="O28" s="1744"/>
    </row>
    <row r="29" spans="1:20">
      <c r="A29" s="1748"/>
      <c r="B29" s="1788" t="s">
        <v>264</v>
      </c>
      <c r="C29" s="1789"/>
      <c r="D29" s="1789"/>
      <c r="E29" s="1789" t="s">
        <v>2126</v>
      </c>
      <c r="F29" s="1789" t="s">
        <v>2127</v>
      </c>
      <c r="G29" s="1789" t="s">
        <v>265</v>
      </c>
      <c r="H29" s="1743"/>
      <c r="I29" s="1743"/>
      <c r="J29" s="1739"/>
      <c r="K29" s="1745"/>
      <c r="L29" s="1745"/>
      <c r="M29" s="1745"/>
      <c r="N29" s="1745"/>
      <c r="O29" s="1745"/>
    </row>
    <row r="30" spans="1:20">
      <c r="A30" s="1781"/>
      <c r="B30" s="1790" t="s">
        <v>2165</v>
      </c>
      <c r="C30" s="3321"/>
      <c r="D30" s="3321"/>
      <c r="E30" s="3321"/>
      <c r="F30" s="3321"/>
      <c r="G30" s="1791">
        <f>SUM(C30:F30)</f>
        <v>0</v>
      </c>
      <c r="H30" s="1743"/>
      <c r="I30" s="1743"/>
      <c r="J30" s="1739"/>
      <c r="K30" s="1746"/>
      <c r="L30" s="1746"/>
      <c r="M30" s="1746"/>
      <c r="N30" s="1746"/>
      <c r="O30" s="1747"/>
    </row>
    <row r="31" spans="1:20">
      <c r="A31" s="1781"/>
      <c r="B31" s="1785" t="s">
        <v>2128</v>
      </c>
      <c r="C31" s="3321"/>
      <c r="D31" s="3321"/>
      <c r="E31" s="3321"/>
      <c r="F31" s="3321"/>
      <c r="G31" s="1791">
        <f>SUM(C31:F31)</f>
        <v>0</v>
      </c>
      <c r="H31" s="1743"/>
      <c r="I31" s="1743"/>
      <c r="J31" s="1739"/>
      <c r="K31" s="1746"/>
      <c r="L31" s="1746"/>
      <c r="M31" s="1746"/>
      <c r="N31" s="1746"/>
      <c r="O31" s="1747"/>
    </row>
    <row r="32" spans="1:20">
      <c r="A32" s="1781"/>
      <c r="B32" s="1790" t="s">
        <v>2129</v>
      </c>
      <c r="C32" s="3369">
        <f>+C31+C30</f>
        <v>0</v>
      </c>
      <c r="D32" s="3369">
        <f>+D31+D30</f>
        <v>0</v>
      </c>
      <c r="E32" s="3369">
        <f>+E31+E30</f>
        <v>0</v>
      </c>
      <c r="F32" s="3369">
        <f>+F31+F30</f>
        <v>0</v>
      </c>
      <c r="G32" s="1791">
        <f>+G31+G30</f>
        <v>0</v>
      </c>
      <c r="H32" s="1743"/>
      <c r="I32" s="1743"/>
      <c r="J32" s="1739"/>
      <c r="K32" s="1746"/>
      <c r="L32" s="1746"/>
      <c r="M32" s="1746"/>
      <c r="N32" s="1746"/>
      <c r="O32" s="1747"/>
    </row>
    <row r="33" spans="1:15">
      <c r="A33" s="1752"/>
      <c r="B33" s="1793" t="s">
        <v>266</v>
      </c>
      <c r="C33" s="3321"/>
      <c r="D33" s="3321"/>
      <c r="E33" s="3321"/>
      <c r="F33" s="3321"/>
      <c r="G33" s="1791">
        <f>SUM(C33:F33)</f>
        <v>0</v>
      </c>
      <c r="H33" s="1743"/>
      <c r="I33" s="1743"/>
      <c r="J33" s="1748"/>
      <c r="K33" s="1749"/>
      <c r="L33" s="1749"/>
      <c r="M33" s="1749"/>
      <c r="N33" s="1749"/>
      <c r="O33" s="1747"/>
    </row>
    <row r="34" spans="1:15">
      <c r="A34" s="1752"/>
      <c r="B34" s="1793" t="s">
        <v>2407</v>
      </c>
      <c r="C34" s="3321"/>
      <c r="D34" s="3321"/>
      <c r="E34" s="3321"/>
      <c r="F34" s="3321"/>
      <c r="G34" s="1791">
        <f>SUM(C34:F34)</f>
        <v>0</v>
      </c>
      <c r="H34" s="1743"/>
      <c r="I34" s="1743"/>
      <c r="J34" s="1750"/>
      <c r="K34" s="1751"/>
      <c r="L34" s="1751"/>
      <c r="M34" s="1751"/>
      <c r="N34" s="1751"/>
      <c r="O34" s="1747"/>
    </row>
    <row r="35" spans="1:15">
      <c r="A35" s="1781"/>
      <c r="B35" s="1790" t="s">
        <v>2526</v>
      </c>
      <c r="C35" s="1791">
        <f>SUM(C32:C33)-C34</f>
        <v>0</v>
      </c>
      <c r="D35" s="1791">
        <f>SUM(D32:D33)-D34</f>
        <v>0</v>
      </c>
      <c r="E35" s="1791">
        <f>SUM(E32:E33)-E34</f>
        <v>0</v>
      </c>
      <c r="F35" s="1791">
        <f>SUM(F32:F33)-F34</f>
        <v>0</v>
      </c>
      <c r="G35" s="1791">
        <f>SUM(G32:G33)-G34</f>
        <v>0</v>
      </c>
      <c r="H35" s="1743"/>
      <c r="I35" s="1743"/>
      <c r="J35" s="1750"/>
      <c r="K35" s="1751"/>
      <c r="L35" s="1751"/>
      <c r="M35" s="1751"/>
      <c r="N35" s="1751"/>
      <c r="O35" s="1747"/>
    </row>
    <row r="36" spans="1:15">
      <c r="A36" s="1752"/>
      <c r="B36" s="1752"/>
      <c r="C36" s="1752"/>
      <c r="D36" s="1748"/>
      <c r="E36" s="1748"/>
      <c r="F36" s="1748"/>
      <c r="G36" s="1748"/>
      <c r="H36" s="1748"/>
      <c r="I36" s="1748"/>
      <c r="J36" s="1743"/>
      <c r="K36" s="1751"/>
      <c r="L36" s="1751"/>
      <c r="M36" s="1751"/>
      <c r="N36" s="1751"/>
      <c r="O36" s="1747"/>
    </row>
    <row r="37" spans="1:15">
      <c r="A37" s="1752"/>
      <c r="B37" s="1752"/>
      <c r="C37" s="1752"/>
      <c r="D37" s="1748"/>
      <c r="E37" s="1748"/>
      <c r="F37" s="1748"/>
      <c r="G37" s="1748"/>
      <c r="H37" s="1748"/>
      <c r="I37" s="1748"/>
      <c r="J37" s="1742"/>
      <c r="K37" s="1747"/>
      <c r="L37" s="1747"/>
      <c r="M37" s="1747"/>
      <c r="N37" s="1747"/>
      <c r="O37" s="1747"/>
    </row>
    <row r="38" spans="1:15" ht="15">
      <c r="A38" s="1779" t="s">
        <v>267</v>
      </c>
      <c r="B38" s="1752"/>
      <c r="C38" s="1752"/>
      <c r="D38" s="1748"/>
      <c r="E38" s="1748"/>
      <c r="F38" s="1748"/>
      <c r="G38" s="1748"/>
      <c r="H38" s="1748"/>
      <c r="I38" s="1748"/>
    </row>
    <row r="39" spans="1:15">
      <c r="A39" s="1752"/>
      <c r="B39" s="1752"/>
      <c r="C39" s="1752"/>
      <c r="D39" s="1748"/>
      <c r="E39" s="1748"/>
      <c r="F39" s="1748"/>
      <c r="G39" s="1748"/>
      <c r="H39" s="1748"/>
      <c r="I39" s="1748"/>
    </row>
    <row r="40" spans="1:15">
      <c r="B40" s="1752"/>
      <c r="C40" s="1752"/>
      <c r="D40" s="1748"/>
      <c r="E40" s="1748"/>
      <c r="F40" s="1748"/>
      <c r="G40" s="1748"/>
      <c r="H40" s="1748"/>
      <c r="I40" s="1748"/>
    </row>
    <row r="41" spans="1:15" ht="25.5">
      <c r="A41" s="1752"/>
      <c r="B41" s="1783" t="s">
        <v>2403</v>
      </c>
      <c r="C41" s="1783" t="s">
        <v>255</v>
      </c>
      <c r="D41" s="1783" t="s">
        <v>137</v>
      </c>
      <c r="E41" s="1783" t="s">
        <v>268</v>
      </c>
      <c r="F41" s="1783" t="s">
        <v>97</v>
      </c>
      <c r="G41" s="1783" t="s">
        <v>84</v>
      </c>
      <c r="H41" s="1748"/>
      <c r="I41" s="1748"/>
    </row>
    <row r="42" spans="1:15">
      <c r="A42" s="1752"/>
      <c r="B42" s="1790" t="s">
        <v>1717</v>
      </c>
      <c r="C42" s="3321"/>
      <c r="D42" s="3321"/>
      <c r="E42" s="3321"/>
      <c r="F42" s="3321"/>
      <c r="G42" s="1791">
        <f>SUM(C42:F42)</f>
        <v>0</v>
      </c>
      <c r="H42" s="1748"/>
      <c r="I42" s="1748"/>
    </row>
    <row r="43" spans="1:15">
      <c r="A43" s="1752"/>
      <c r="B43" s="1752"/>
      <c r="C43" s="1752"/>
      <c r="D43" s="1748"/>
      <c r="E43" s="1748"/>
      <c r="F43" s="1748"/>
      <c r="G43" s="1748"/>
      <c r="H43" s="1748"/>
      <c r="I43" s="1748"/>
    </row>
    <row r="44" spans="1:15">
      <c r="A44" s="1752"/>
      <c r="B44" s="1752"/>
      <c r="C44" s="1752"/>
      <c r="D44" s="1748"/>
      <c r="E44" s="1748"/>
      <c r="F44" s="1748"/>
      <c r="G44" s="1748"/>
      <c r="H44" s="1748"/>
      <c r="I44" s="1748"/>
    </row>
    <row r="45" spans="1:15" ht="15">
      <c r="A45" s="1779" t="s">
        <v>2050</v>
      </c>
      <c r="B45" s="1752"/>
      <c r="C45" s="1752"/>
      <c r="D45" s="1748"/>
      <c r="E45" s="1748"/>
      <c r="F45" s="1748"/>
      <c r="G45" s="1748"/>
      <c r="H45" s="1748"/>
      <c r="I45" s="1748"/>
    </row>
    <row r="46" spans="1:15" ht="38.25">
      <c r="A46" s="1752"/>
      <c r="B46" s="1786" t="s">
        <v>255</v>
      </c>
      <c r="C46" s="1783" t="s">
        <v>2051</v>
      </c>
      <c r="D46" s="1783" t="s">
        <v>2052</v>
      </c>
      <c r="E46" s="1783" t="s">
        <v>2407</v>
      </c>
      <c r="F46" s="1783" t="s">
        <v>2053</v>
      </c>
      <c r="G46" s="1787" t="s">
        <v>2054</v>
      </c>
      <c r="H46" s="1748"/>
    </row>
    <row r="47" spans="1:15">
      <c r="A47" s="1752"/>
      <c r="B47" s="1786"/>
      <c r="C47" s="1784" t="s">
        <v>94</v>
      </c>
      <c r="D47" s="1784" t="s">
        <v>94</v>
      </c>
      <c r="E47" s="1784" t="s">
        <v>94</v>
      </c>
      <c r="F47" s="1784" t="s">
        <v>94</v>
      </c>
      <c r="G47" s="1784" t="s">
        <v>94</v>
      </c>
      <c r="H47" s="1748"/>
    </row>
    <row r="48" spans="1:15">
      <c r="B48" s="1866" t="s">
        <v>2222</v>
      </c>
      <c r="C48" s="3320"/>
      <c r="D48" s="3320"/>
      <c r="E48" s="3320"/>
      <c r="F48" s="3320"/>
      <c r="G48" s="3658">
        <f>SUM(C48:F48)</f>
        <v>0</v>
      </c>
    </row>
    <row r="49" spans="1:8">
      <c r="B49" s="1866" t="s">
        <v>2223</v>
      </c>
      <c r="C49" s="3320"/>
      <c r="D49" s="3320"/>
      <c r="E49" s="3320"/>
      <c r="F49" s="3320"/>
      <c r="G49" s="3658">
        <f t="shared" ref="G49:G57" si="5">SUM(C49:F49)</f>
        <v>0</v>
      </c>
    </row>
    <row r="50" spans="1:8">
      <c r="B50" s="1866" t="s">
        <v>2224</v>
      </c>
      <c r="C50" s="3320"/>
      <c r="D50" s="3320"/>
      <c r="E50" s="3320"/>
      <c r="F50" s="3320"/>
      <c r="G50" s="3658">
        <f t="shared" si="5"/>
        <v>0</v>
      </c>
    </row>
    <row r="51" spans="1:8">
      <c r="B51" s="1866" t="s">
        <v>2225</v>
      </c>
      <c r="C51" s="3320"/>
      <c r="D51" s="3320"/>
      <c r="E51" s="3320"/>
      <c r="F51" s="3320"/>
      <c r="G51" s="3658">
        <f t="shared" si="5"/>
        <v>0</v>
      </c>
    </row>
    <row r="52" spans="1:8">
      <c r="B52" s="1866" t="s">
        <v>2226</v>
      </c>
      <c r="C52" s="3320"/>
      <c r="D52" s="3320"/>
      <c r="E52" s="3320"/>
      <c r="F52" s="3320"/>
      <c r="G52" s="3658">
        <f t="shared" si="5"/>
        <v>0</v>
      </c>
    </row>
    <row r="53" spans="1:8">
      <c r="B53" s="1866" t="s">
        <v>2227</v>
      </c>
      <c r="C53" s="3320"/>
      <c r="D53" s="3320"/>
      <c r="E53" s="3320"/>
      <c r="F53" s="3320"/>
      <c r="G53" s="3658">
        <f t="shared" si="5"/>
        <v>0</v>
      </c>
    </row>
    <row r="54" spans="1:8">
      <c r="B54" s="1866" t="s">
        <v>2228</v>
      </c>
      <c r="C54" s="3320"/>
      <c r="D54" s="3320"/>
      <c r="E54" s="3320"/>
      <c r="F54" s="3320"/>
      <c r="G54" s="3658">
        <f t="shared" si="5"/>
        <v>0</v>
      </c>
    </row>
    <row r="55" spans="1:8">
      <c r="B55" s="1866" t="s">
        <v>2229</v>
      </c>
      <c r="C55" s="3320"/>
      <c r="D55" s="3320"/>
      <c r="E55" s="3320"/>
      <c r="F55" s="3320"/>
      <c r="G55" s="3658">
        <f t="shared" si="5"/>
        <v>0</v>
      </c>
    </row>
    <row r="56" spans="1:8" ht="19.5" customHeight="1">
      <c r="B56" s="1866" t="s">
        <v>2230</v>
      </c>
      <c r="C56" s="3320"/>
      <c r="D56" s="3320"/>
      <c r="E56" s="3320"/>
      <c r="F56" s="3320"/>
      <c r="G56" s="3658">
        <f t="shared" si="5"/>
        <v>0</v>
      </c>
    </row>
    <row r="57" spans="1:8">
      <c r="B57" s="1787" t="s">
        <v>2055</v>
      </c>
      <c r="C57" s="3368">
        <f>SUM(C48:C56)</f>
        <v>0</v>
      </c>
      <c r="D57" s="3368">
        <f>SUM(D48:D56)</f>
        <v>0</v>
      </c>
      <c r="E57" s="3368">
        <f>SUM(E48:E56)</f>
        <v>0</v>
      </c>
      <c r="F57" s="3368">
        <f>SUM(F48:F56)</f>
        <v>0</v>
      </c>
      <c r="G57" s="3368">
        <f t="shared" si="5"/>
        <v>0</v>
      </c>
      <c r="H57" s="1782" t="str">
        <f>IF(G57=(SUM(C24:E24)),"OK","Error")</f>
        <v>OK</v>
      </c>
    </row>
    <row r="58" spans="1:8" ht="38.25">
      <c r="A58" s="1752"/>
      <c r="B58" s="1786" t="s">
        <v>137</v>
      </c>
      <c r="C58" s="1783" t="s">
        <v>2051</v>
      </c>
      <c r="D58" s="1783" t="s">
        <v>2052</v>
      </c>
      <c r="E58" s="1783" t="s">
        <v>2407</v>
      </c>
      <c r="F58" s="1783" t="s">
        <v>2053</v>
      </c>
      <c r="G58" s="1787" t="s">
        <v>2054</v>
      </c>
      <c r="H58" s="1748"/>
    </row>
    <row r="59" spans="1:8">
      <c r="A59" s="1752"/>
      <c r="B59" s="1786"/>
      <c r="C59" s="1784" t="s">
        <v>94</v>
      </c>
      <c r="D59" s="1784" t="s">
        <v>94</v>
      </c>
      <c r="E59" s="1784" t="s">
        <v>94</v>
      </c>
      <c r="F59" s="1784" t="s">
        <v>94</v>
      </c>
      <c r="G59" s="1784" t="s">
        <v>94</v>
      </c>
      <c r="H59" s="1748"/>
    </row>
    <row r="60" spans="1:8">
      <c r="B60" s="1866" t="s">
        <v>2222</v>
      </c>
      <c r="C60" s="3320"/>
      <c r="D60" s="3320"/>
      <c r="E60" s="3320"/>
      <c r="F60" s="3320"/>
      <c r="G60" s="3658">
        <f>SUM(C60:F60)</f>
        <v>0</v>
      </c>
    </row>
    <row r="61" spans="1:8">
      <c r="B61" s="1866" t="s">
        <v>2223</v>
      </c>
      <c r="C61" s="3320"/>
      <c r="D61" s="3320"/>
      <c r="E61" s="3320"/>
      <c r="F61" s="3320"/>
      <c r="G61" s="3658">
        <f t="shared" ref="G61:G69" si="6">SUM(C61:F61)</f>
        <v>0</v>
      </c>
    </row>
    <row r="62" spans="1:8">
      <c r="B62" s="1866" t="s">
        <v>2224</v>
      </c>
      <c r="C62" s="3320"/>
      <c r="D62" s="3320"/>
      <c r="E62" s="3320"/>
      <c r="F62" s="3320"/>
      <c r="G62" s="3658">
        <f t="shared" si="6"/>
        <v>0</v>
      </c>
    </row>
    <row r="63" spans="1:8">
      <c r="B63" s="1866" t="s">
        <v>2225</v>
      </c>
      <c r="C63" s="3320"/>
      <c r="D63" s="3320"/>
      <c r="E63" s="3320"/>
      <c r="F63" s="3320"/>
      <c r="G63" s="3658">
        <f t="shared" si="6"/>
        <v>0</v>
      </c>
    </row>
    <row r="64" spans="1:8">
      <c r="B64" s="1866" t="s">
        <v>2226</v>
      </c>
      <c r="C64" s="3320"/>
      <c r="D64" s="3320"/>
      <c r="E64" s="3320"/>
      <c r="F64" s="3320"/>
      <c r="G64" s="3658">
        <f t="shared" si="6"/>
        <v>0</v>
      </c>
    </row>
    <row r="65" spans="1:8">
      <c r="B65" s="1866" t="s">
        <v>2227</v>
      </c>
      <c r="C65" s="3320"/>
      <c r="D65" s="3320"/>
      <c r="E65" s="3320"/>
      <c r="F65" s="3320"/>
      <c r="G65" s="3658">
        <f t="shared" si="6"/>
        <v>0</v>
      </c>
    </row>
    <row r="66" spans="1:8">
      <c r="B66" s="1866" t="s">
        <v>2228</v>
      </c>
      <c r="C66" s="3320"/>
      <c r="D66" s="3320"/>
      <c r="E66" s="3320"/>
      <c r="F66" s="3320"/>
      <c r="G66" s="3658">
        <f t="shared" si="6"/>
        <v>0</v>
      </c>
    </row>
    <row r="67" spans="1:8">
      <c r="B67" s="1866" t="s">
        <v>2229</v>
      </c>
      <c r="C67" s="3320"/>
      <c r="D67" s="3320"/>
      <c r="E67" s="3320"/>
      <c r="F67" s="3320"/>
      <c r="G67" s="3658">
        <f t="shared" si="6"/>
        <v>0</v>
      </c>
    </row>
    <row r="68" spans="1:8" ht="19.5" customHeight="1">
      <c r="B68" s="1866" t="s">
        <v>2230</v>
      </c>
      <c r="C68" s="3320"/>
      <c r="D68" s="3320"/>
      <c r="E68" s="3320"/>
      <c r="F68" s="3320"/>
      <c r="G68" s="3658">
        <f t="shared" si="6"/>
        <v>0</v>
      </c>
    </row>
    <row r="69" spans="1:8">
      <c r="B69" s="1787" t="s">
        <v>2055</v>
      </c>
      <c r="C69" s="3660">
        <f>SUM(C60:C68)</f>
        <v>0</v>
      </c>
      <c r="D69" s="3660">
        <f>SUM(D60:D68)</f>
        <v>0</v>
      </c>
      <c r="E69" s="3660">
        <f>SUM(E60:E68)</f>
        <v>0</v>
      </c>
      <c r="F69" s="3660">
        <f>SUM(F60:F68)</f>
        <v>0</v>
      </c>
      <c r="G69" s="3660">
        <f t="shared" si="6"/>
        <v>0</v>
      </c>
      <c r="H69" s="1782" t="str">
        <f>IF(G69=(SUM(F24:H24)),"OK","Error")</f>
        <v>OK</v>
      </c>
    </row>
    <row r="70" spans="1:8" ht="38.25">
      <c r="A70" s="1752"/>
      <c r="B70" s="1786" t="s">
        <v>83</v>
      </c>
      <c r="C70" s="1783" t="s">
        <v>2051</v>
      </c>
      <c r="D70" s="1783" t="s">
        <v>2052</v>
      </c>
      <c r="E70" s="1783" t="s">
        <v>2407</v>
      </c>
      <c r="F70" s="1783" t="s">
        <v>2053</v>
      </c>
      <c r="G70" s="1787" t="s">
        <v>2054</v>
      </c>
      <c r="H70" s="1748"/>
    </row>
    <row r="71" spans="1:8">
      <c r="A71" s="1752"/>
      <c r="B71" s="1786"/>
      <c r="C71" s="1784" t="s">
        <v>94</v>
      </c>
      <c r="D71" s="1784" t="s">
        <v>94</v>
      </c>
      <c r="E71" s="1784" t="s">
        <v>94</v>
      </c>
      <c r="F71" s="1784" t="s">
        <v>94</v>
      </c>
      <c r="G71" s="1784" t="s">
        <v>94</v>
      </c>
      <c r="H71" s="1748"/>
    </row>
    <row r="72" spans="1:8">
      <c r="B72" s="1866" t="s">
        <v>2222</v>
      </c>
      <c r="C72" s="3320"/>
      <c r="D72" s="3320"/>
      <c r="E72" s="3320"/>
      <c r="F72" s="3320"/>
      <c r="G72" s="3658">
        <f>SUM(C72:F72)</f>
        <v>0</v>
      </c>
    </row>
    <row r="73" spans="1:8">
      <c r="B73" s="1866" t="s">
        <v>2223</v>
      </c>
      <c r="C73" s="3320"/>
      <c r="D73" s="3320"/>
      <c r="E73" s="3320"/>
      <c r="F73" s="3320"/>
      <c r="G73" s="3658">
        <f t="shared" ref="G73:G81" si="7">SUM(C73:F73)</f>
        <v>0</v>
      </c>
    </row>
    <row r="74" spans="1:8">
      <c r="B74" s="1866" t="s">
        <v>2224</v>
      </c>
      <c r="C74" s="3320"/>
      <c r="D74" s="3320"/>
      <c r="E74" s="3320"/>
      <c r="F74" s="3320"/>
      <c r="G74" s="3658">
        <f t="shared" si="7"/>
        <v>0</v>
      </c>
    </row>
    <row r="75" spans="1:8">
      <c r="B75" s="1866" t="s">
        <v>2225</v>
      </c>
      <c r="C75" s="3320"/>
      <c r="D75" s="3320"/>
      <c r="E75" s="3320"/>
      <c r="F75" s="3320"/>
      <c r="G75" s="3658">
        <f t="shared" si="7"/>
        <v>0</v>
      </c>
    </row>
    <row r="76" spans="1:8">
      <c r="B76" s="1866" t="s">
        <v>2226</v>
      </c>
      <c r="C76" s="3320"/>
      <c r="D76" s="3320"/>
      <c r="E76" s="3320"/>
      <c r="F76" s="3320"/>
      <c r="G76" s="3658">
        <f t="shared" si="7"/>
        <v>0</v>
      </c>
    </row>
    <row r="77" spans="1:8">
      <c r="B77" s="1866" t="s">
        <v>2227</v>
      </c>
      <c r="C77" s="3320"/>
      <c r="D77" s="3320"/>
      <c r="E77" s="3320"/>
      <c r="F77" s="3320"/>
      <c r="G77" s="3658">
        <f t="shared" si="7"/>
        <v>0</v>
      </c>
    </row>
    <row r="78" spans="1:8">
      <c r="B78" s="1866" t="s">
        <v>2228</v>
      </c>
      <c r="C78" s="3320"/>
      <c r="D78" s="3320"/>
      <c r="E78" s="3320"/>
      <c r="F78" s="3320"/>
      <c r="G78" s="3658">
        <f t="shared" si="7"/>
        <v>0</v>
      </c>
    </row>
    <row r="79" spans="1:8">
      <c r="B79" s="1866" t="s">
        <v>2229</v>
      </c>
      <c r="C79" s="3320"/>
      <c r="D79" s="3320"/>
      <c r="E79" s="3320"/>
      <c r="F79" s="3320"/>
      <c r="G79" s="3658">
        <f t="shared" si="7"/>
        <v>0</v>
      </c>
    </row>
    <row r="80" spans="1:8" ht="19.5" customHeight="1">
      <c r="B80" s="1866" t="s">
        <v>2230</v>
      </c>
      <c r="C80" s="3320"/>
      <c r="D80" s="3320"/>
      <c r="E80" s="3320"/>
      <c r="F80" s="3320"/>
      <c r="G80" s="3658">
        <f t="shared" si="7"/>
        <v>0</v>
      </c>
    </row>
    <row r="81" spans="1:8">
      <c r="B81" s="1787" t="s">
        <v>2055</v>
      </c>
      <c r="C81" s="3660">
        <f>SUM(C72:C80)</f>
        <v>0</v>
      </c>
      <c r="D81" s="3660">
        <f>SUM(D72:D80)</f>
        <v>0</v>
      </c>
      <c r="E81" s="3660">
        <f>SUM(E72:E80)</f>
        <v>0</v>
      </c>
      <c r="F81" s="3660">
        <f>SUM(F72:F80)</f>
        <v>0</v>
      </c>
      <c r="G81" s="3660">
        <f t="shared" si="7"/>
        <v>0</v>
      </c>
      <c r="H81" s="1782" t="str">
        <f>IF(G81=(SUM(I24:J24)),"OK","Error")</f>
        <v>OK</v>
      </c>
    </row>
    <row r="82" spans="1:8" ht="38.25">
      <c r="A82" s="1752"/>
      <c r="B82" s="1786" t="s">
        <v>256</v>
      </c>
      <c r="C82" s="1783" t="s">
        <v>2051</v>
      </c>
      <c r="D82" s="1783" t="s">
        <v>2052</v>
      </c>
      <c r="E82" s="1783" t="s">
        <v>2407</v>
      </c>
      <c r="F82" s="1783" t="s">
        <v>2053</v>
      </c>
      <c r="G82" s="1787" t="s">
        <v>2054</v>
      </c>
      <c r="H82" s="1748"/>
    </row>
    <row r="83" spans="1:8">
      <c r="A83" s="1752"/>
      <c r="B83" s="1786"/>
      <c r="C83" s="1784" t="s">
        <v>94</v>
      </c>
      <c r="D83" s="1784" t="s">
        <v>94</v>
      </c>
      <c r="E83" s="1784" t="s">
        <v>94</v>
      </c>
      <c r="F83" s="1784" t="s">
        <v>94</v>
      </c>
      <c r="G83" s="1784" t="s">
        <v>94</v>
      </c>
      <c r="H83" s="1748"/>
    </row>
    <row r="84" spans="1:8">
      <c r="B84" s="1866" t="s">
        <v>2222</v>
      </c>
      <c r="C84" s="3320"/>
      <c r="D84" s="3320"/>
      <c r="E84" s="3320"/>
      <c r="F84" s="3320"/>
      <c r="G84" s="3658">
        <f>SUM(C84:F84)</f>
        <v>0</v>
      </c>
    </row>
    <row r="85" spans="1:8">
      <c r="B85" s="1866" t="s">
        <v>2223</v>
      </c>
      <c r="C85" s="3320"/>
      <c r="D85" s="3320"/>
      <c r="E85" s="3320"/>
      <c r="F85" s="3320"/>
      <c r="G85" s="3658">
        <f t="shared" ref="G85:G93" si="8">SUM(C85:F85)</f>
        <v>0</v>
      </c>
    </row>
    <row r="86" spans="1:8">
      <c r="B86" s="1866" t="s">
        <v>2224</v>
      </c>
      <c r="C86" s="3320"/>
      <c r="D86" s="3320"/>
      <c r="E86" s="3320"/>
      <c r="F86" s="3320"/>
      <c r="G86" s="3658">
        <f t="shared" si="8"/>
        <v>0</v>
      </c>
    </row>
    <row r="87" spans="1:8">
      <c r="B87" s="1866" t="s">
        <v>2225</v>
      </c>
      <c r="C87" s="3320"/>
      <c r="D87" s="3320"/>
      <c r="E87" s="3320"/>
      <c r="F87" s="3320"/>
      <c r="G87" s="3658">
        <f t="shared" si="8"/>
        <v>0</v>
      </c>
    </row>
    <row r="88" spans="1:8">
      <c r="B88" s="1866" t="s">
        <v>2226</v>
      </c>
      <c r="C88" s="3320"/>
      <c r="D88" s="3320"/>
      <c r="E88" s="3320"/>
      <c r="F88" s="3320"/>
      <c r="G88" s="3658">
        <f t="shared" si="8"/>
        <v>0</v>
      </c>
    </row>
    <row r="89" spans="1:8">
      <c r="B89" s="1866" t="s">
        <v>2227</v>
      </c>
      <c r="C89" s="3320"/>
      <c r="D89" s="3320"/>
      <c r="E89" s="3320"/>
      <c r="F89" s="3320"/>
      <c r="G89" s="3658">
        <f t="shared" si="8"/>
        <v>0</v>
      </c>
    </row>
    <row r="90" spans="1:8">
      <c r="B90" s="1866" t="s">
        <v>2228</v>
      </c>
      <c r="C90" s="3320"/>
      <c r="D90" s="3320"/>
      <c r="E90" s="3320"/>
      <c r="F90" s="3320"/>
      <c r="G90" s="3658">
        <f t="shared" si="8"/>
        <v>0</v>
      </c>
    </row>
    <row r="91" spans="1:8">
      <c r="B91" s="1866" t="s">
        <v>2229</v>
      </c>
      <c r="C91" s="3320"/>
      <c r="D91" s="3320"/>
      <c r="E91" s="3320"/>
      <c r="F91" s="3320"/>
      <c r="G91" s="3658">
        <f t="shared" si="8"/>
        <v>0</v>
      </c>
    </row>
    <row r="92" spans="1:8" ht="19.5" customHeight="1">
      <c r="B92" s="1866" t="s">
        <v>2230</v>
      </c>
      <c r="C92" s="3320"/>
      <c r="D92" s="3320"/>
      <c r="E92" s="3320"/>
      <c r="F92" s="3320"/>
      <c r="G92" s="3658">
        <f t="shared" si="8"/>
        <v>0</v>
      </c>
    </row>
    <row r="93" spans="1:8">
      <c r="B93" s="1787" t="s">
        <v>2055</v>
      </c>
      <c r="C93" s="3660">
        <f>SUM(C84:C92)</f>
        <v>0</v>
      </c>
      <c r="D93" s="3660">
        <f>SUM(D84:D92)</f>
        <v>0</v>
      </c>
      <c r="E93" s="3660">
        <f>SUM(E84:E92)</f>
        <v>0</v>
      </c>
      <c r="F93" s="3660">
        <f>SUM(F84:F92)</f>
        <v>0</v>
      </c>
      <c r="G93" s="3660">
        <f t="shared" si="8"/>
        <v>0</v>
      </c>
      <c r="H93" s="1782" t="str">
        <f>IF(G93=(SUM(K24:L24)),"OK","Error")</f>
        <v>OK</v>
      </c>
    </row>
    <row r="94" spans="1:8" ht="38.25">
      <c r="A94" s="1752"/>
      <c r="B94" s="1786" t="s">
        <v>257</v>
      </c>
      <c r="C94" s="1783" t="s">
        <v>2051</v>
      </c>
      <c r="D94" s="1783" t="s">
        <v>2052</v>
      </c>
      <c r="E94" s="1783" t="s">
        <v>2407</v>
      </c>
      <c r="F94" s="1783" t="s">
        <v>2053</v>
      </c>
      <c r="G94" s="1787" t="s">
        <v>2054</v>
      </c>
      <c r="H94" s="1748"/>
    </row>
    <row r="95" spans="1:8">
      <c r="A95" s="1752"/>
      <c r="B95" s="1786"/>
      <c r="C95" s="1784" t="s">
        <v>94</v>
      </c>
      <c r="D95" s="1784" t="s">
        <v>94</v>
      </c>
      <c r="E95" s="1784" t="s">
        <v>94</v>
      </c>
      <c r="F95" s="1784" t="s">
        <v>94</v>
      </c>
      <c r="G95" s="1784" t="s">
        <v>94</v>
      </c>
      <c r="H95" s="1748"/>
    </row>
    <row r="96" spans="1:8">
      <c r="B96" s="1866" t="s">
        <v>2222</v>
      </c>
      <c r="C96" s="3320"/>
      <c r="D96" s="3320"/>
      <c r="E96" s="3320"/>
      <c r="F96" s="3320"/>
      <c r="G96" s="3658">
        <f>SUM(C96:F96)</f>
        <v>0</v>
      </c>
    </row>
    <row r="97" spans="1:8">
      <c r="B97" s="1866" t="s">
        <v>2223</v>
      </c>
      <c r="C97" s="3320"/>
      <c r="D97" s="3320"/>
      <c r="E97" s="3320"/>
      <c r="F97" s="3320"/>
      <c r="G97" s="3658">
        <f t="shared" ref="G97:G105" si="9">SUM(C97:F97)</f>
        <v>0</v>
      </c>
    </row>
    <row r="98" spans="1:8">
      <c r="B98" s="1866" t="s">
        <v>2224</v>
      </c>
      <c r="C98" s="3320"/>
      <c r="D98" s="3320"/>
      <c r="E98" s="3320"/>
      <c r="F98" s="3320"/>
      <c r="G98" s="3658">
        <f t="shared" si="9"/>
        <v>0</v>
      </c>
    </row>
    <row r="99" spans="1:8">
      <c r="B99" s="1866" t="s">
        <v>2225</v>
      </c>
      <c r="C99" s="3320"/>
      <c r="D99" s="3320"/>
      <c r="E99" s="3320"/>
      <c r="F99" s="3320"/>
      <c r="G99" s="3658">
        <f t="shared" si="9"/>
        <v>0</v>
      </c>
    </row>
    <row r="100" spans="1:8">
      <c r="B100" s="1866" t="s">
        <v>2226</v>
      </c>
      <c r="C100" s="3320"/>
      <c r="D100" s="3320"/>
      <c r="E100" s="3320"/>
      <c r="F100" s="3320"/>
      <c r="G100" s="3658">
        <f t="shared" si="9"/>
        <v>0</v>
      </c>
    </row>
    <row r="101" spans="1:8">
      <c r="B101" s="1866" t="s">
        <v>2227</v>
      </c>
      <c r="C101" s="3320"/>
      <c r="D101" s="3320"/>
      <c r="E101" s="3320"/>
      <c r="F101" s="3320"/>
      <c r="G101" s="3658">
        <f t="shared" si="9"/>
        <v>0</v>
      </c>
    </row>
    <row r="102" spans="1:8">
      <c r="B102" s="1866" t="s">
        <v>2228</v>
      </c>
      <c r="C102" s="3320"/>
      <c r="D102" s="3320"/>
      <c r="E102" s="3320"/>
      <c r="F102" s="3320"/>
      <c r="G102" s="3658">
        <f t="shared" si="9"/>
        <v>0</v>
      </c>
    </row>
    <row r="103" spans="1:8">
      <c r="B103" s="1866" t="s">
        <v>2229</v>
      </c>
      <c r="C103" s="3320"/>
      <c r="D103" s="3320"/>
      <c r="E103" s="3320"/>
      <c r="F103" s="3320"/>
      <c r="G103" s="3658">
        <f t="shared" si="9"/>
        <v>0</v>
      </c>
    </row>
    <row r="104" spans="1:8" ht="19.5" customHeight="1">
      <c r="B104" s="1866" t="s">
        <v>2230</v>
      </c>
      <c r="C104" s="3320"/>
      <c r="D104" s="3320"/>
      <c r="E104" s="3320"/>
      <c r="F104" s="3320"/>
      <c r="G104" s="3658">
        <f t="shared" si="9"/>
        <v>0</v>
      </c>
    </row>
    <row r="105" spans="1:8">
      <c r="B105" s="1787" t="s">
        <v>2055</v>
      </c>
      <c r="C105" s="3660">
        <f>SUM(C96:C104)</f>
        <v>0</v>
      </c>
      <c r="D105" s="3660">
        <f>SUM(D96:D104)</f>
        <v>0</v>
      </c>
      <c r="E105" s="3660">
        <f>SUM(E96:E104)</f>
        <v>0</v>
      </c>
      <c r="F105" s="3660">
        <f>SUM(F96:F104)</f>
        <v>0</v>
      </c>
      <c r="G105" s="3660">
        <f t="shared" si="9"/>
        <v>0</v>
      </c>
      <c r="H105" s="1782" t="str">
        <f>IF(G105=(SUM(M24:N24)),"OK","Error")</f>
        <v>OK</v>
      </c>
    </row>
    <row r="106" spans="1:8" ht="38.25">
      <c r="A106" s="1752"/>
      <c r="B106" s="1786" t="s">
        <v>97</v>
      </c>
      <c r="C106" s="1783" t="s">
        <v>2051</v>
      </c>
      <c r="D106" s="1783" t="s">
        <v>2052</v>
      </c>
      <c r="E106" s="1783" t="s">
        <v>2407</v>
      </c>
      <c r="F106" s="1783" t="s">
        <v>2053</v>
      </c>
      <c r="G106" s="1787" t="s">
        <v>2054</v>
      </c>
      <c r="H106" s="1748"/>
    </row>
    <row r="107" spans="1:8">
      <c r="A107" s="1752"/>
      <c r="B107" s="1786"/>
      <c r="C107" s="1784" t="s">
        <v>94</v>
      </c>
      <c r="D107" s="1784" t="s">
        <v>94</v>
      </c>
      <c r="E107" s="1784" t="s">
        <v>94</v>
      </c>
      <c r="F107" s="1784" t="s">
        <v>94</v>
      </c>
      <c r="G107" s="1784" t="s">
        <v>94</v>
      </c>
      <c r="H107" s="1748"/>
    </row>
    <row r="108" spans="1:8">
      <c r="B108" s="1866" t="s">
        <v>2222</v>
      </c>
      <c r="C108" s="3320"/>
      <c r="D108" s="3320"/>
      <c r="E108" s="3320"/>
      <c r="F108" s="3320"/>
      <c r="G108" s="3658">
        <f>SUM(C108:F108)</f>
        <v>0</v>
      </c>
    </row>
    <row r="109" spans="1:8">
      <c r="B109" s="1866" t="s">
        <v>2223</v>
      </c>
      <c r="C109" s="3320"/>
      <c r="D109" s="3320"/>
      <c r="E109" s="3320"/>
      <c r="F109" s="3320"/>
      <c r="G109" s="3658">
        <f t="shared" ref="G109:G117" si="10">SUM(C109:F109)</f>
        <v>0</v>
      </c>
    </row>
    <row r="110" spans="1:8">
      <c r="B110" s="1866" t="s">
        <v>2224</v>
      </c>
      <c r="C110" s="3320"/>
      <c r="D110" s="3320"/>
      <c r="E110" s="3320"/>
      <c r="F110" s="3320"/>
      <c r="G110" s="3658">
        <f t="shared" si="10"/>
        <v>0</v>
      </c>
    </row>
    <row r="111" spans="1:8">
      <c r="B111" s="1866" t="s">
        <v>2225</v>
      </c>
      <c r="C111" s="3320"/>
      <c r="D111" s="3320"/>
      <c r="E111" s="3320"/>
      <c r="F111" s="3320"/>
      <c r="G111" s="3658">
        <f t="shared" si="10"/>
        <v>0</v>
      </c>
    </row>
    <row r="112" spans="1:8">
      <c r="B112" s="1866" t="s">
        <v>2226</v>
      </c>
      <c r="C112" s="3320"/>
      <c r="D112" s="3320"/>
      <c r="E112" s="3320"/>
      <c r="F112" s="3320"/>
      <c r="G112" s="3658">
        <f t="shared" si="10"/>
        <v>0</v>
      </c>
    </row>
    <row r="113" spans="2:8">
      <c r="B113" s="1866" t="s">
        <v>2227</v>
      </c>
      <c r="C113" s="3320"/>
      <c r="D113" s="3320"/>
      <c r="E113" s="3320"/>
      <c r="F113" s="3320"/>
      <c r="G113" s="3658">
        <f t="shared" si="10"/>
        <v>0</v>
      </c>
    </row>
    <row r="114" spans="2:8">
      <c r="B114" s="1866" t="s">
        <v>2228</v>
      </c>
      <c r="C114" s="3320"/>
      <c r="D114" s="3320"/>
      <c r="E114" s="3320"/>
      <c r="F114" s="3320"/>
      <c r="G114" s="3658">
        <f t="shared" si="10"/>
        <v>0</v>
      </c>
    </row>
    <row r="115" spans="2:8">
      <c r="B115" s="1866" t="s">
        <v>2229</v>
      </c>
      <c r="C115" s="3320"/>
      <c r="D115" s="3320"/>
      <c r="E115" s="3320"/>
      <c r="F115" s="3320"/>
      <c r="G115" s="3658">
        <f t="shared" si="10"/>
        <v>0</v>
      </c>
    </row>
    <row r="116" spans="2:8" ht="19.5" customHeight="1">
      <c r="B116" s="1866" t="s">
        <v>2230</v>
      </c>
      <c r="C116" s="3320"/>
      <c r="D116" s="3320"/>
      <c r="E116" s="3320"/>
      <c r="F116" s="3320"/>
      <c r="G116" s="3658">
        <f t="shared" si="10"/>
        <v>0</v>
      </c>
    </row>
    <row r="117" spans="2:8">
      <c r="B117" s="1787" t="s">
        <v>2055</v>
      </c>
      <c r="C117" s="3658">
        <f>SUM(C108:C116)</f>
        <v>0</v>
      </c>
      <c r="D117" s="3658">
        <f>SUM(D108:D116)</f>
        <v>0</v>
      </c>
      <c r="E117" s="3658">
        <f>SUM(E108:E116)</f>
        <v>0</v>
      </c>
      <c r="F117" s="3658">
        <f>SUM(F108:F116)</f>
        <v>0</v>
      </c>
      <c r="G117" s="3658">
        <f t="shared" si="10"/>
        <v>0</v>
      </c>
      <c r="H117" s="1782" t="str">
        <f>IF(G117=(SUM(O24:P24)),"OK","Error")</f>
        <v>OK</v>
      </c>
    </row>
  </sheetData>
  <mergeCells count="6">
    <mergeCell ref="O8:P8"/>
    <mergeCell ref="C8:E8"/>
    <mergeCell ref="F8:H8"/>
    <mergeCell ref="I8:J8"/>
    <mergeCell ref="K8:L8"/>
    <mergeCell ref="M8:N8"/>
  </mergeCells>
  <dataValidations count="1">
    <dataValidation type="list" allowBlank="1" showInputMessage="1" showErrorMessage="1" sqref="A1">
      <formula1>A1495:A1500</formula1>
    </dataValidation>
  </dataValidations>
  <pageMargins left="0.70866141732283472" right="0.70866141732283472" top="0.74803149606299213" bottom="0.74803149606299213" header="0.31496062992125984" footer="0.31496062992125984"/>
  <pageSetup paperSize="8" scale="46"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A1:Y70"/>
  <sheetViews>
    <sheetView workbookViewId="0"/>
  </sheetViews>
  <sheetFormatPr defaultColWidth="9.140625" defaultRowHeight="12.75"/>
  <cols>
    <col min="1" max="1" width="14.42578125" style="1771" customWidth="1"/>
    <col min="2" max="2" width="36.140625" style="1762" customWidth="1"/>
    <col min="3" max="3" width="10.7109375" style="3779" customWidth="1"/>
    <col min="4" max="4" width="4" style="1767" customWidth="1"/>
    <col min="5" max="5" width="15.140625" style="1767" customWidth="1"/>
    <col min="6" max="6" width="33.42578125" style="1767" customWidth="1"/>
    <col min="7" max="9" width="15.140625" style="1767" customWidth="1"/>
    <col min="10" max="10" width="12.5703125" style="1767" customWidth="1"/>
    <col min="11" max="23" width="9.140625" style="1767" customWidth="1"/>
    <col min="24" max="253" width="9.140625" style="1762"/>
    <col min="254" max="254" width="14.42578125" style="1762" customWidth="1"/>
    <col min="255" max="255" width="28.42578125" style="1762" customWidth="1"/>
    <col min="256" max="259" width="10.7109375" style="1762" customWidth="1"/>
    <col min="260" max="260" width="2.7109375" style="1762" customWidth="1"/>
    <col min="261" max="261" width="15.140625" style="1762" customWidth="1"/>
    <col min="262" max="262" width="12.5703125" style="1762" customWidth="1"/>
    <col min="263" max="265" width="15.140625" style="1762" customWidth="1"/>
    <col min="266" max="266" width="12.5703125" style="1762" customWidth="1"/>
    <col min="267" max="279" width="9.140625" style="1762" customWidth="1"/>
    <col min="280" max="509" width="9.140625" style="1762"/>
    <col min="510" max="510" width="14.42578125" style="1762" customWidth="1"/>
    <col min="511" max="511" width="28.42578125" style="1762" customWidth="1"/>
    <col min="512" max="515" width="10.7109375" style="1762" customWidth="1"/>
    <col min="516" max="516" width="2.7109375" style="1762" customWidth="1"/>
    <col min="517" max="517" width="15.140625" style="1762" customWidth="1"/>
    <col min="518" max="518" width="12.5703125" style="1762" customWidth="1"/>
    <col min="519" max="521" width="15.140625" style="1762" customWidth="1"/>
    <col min="522" max="522" width="12.5703125" style="1762" customWidth="1"/>
    <col min="523" max="535" width="9.140625" style="1762" customWidth="1"/>
    <col min="536" max="765" width="9.140625" style="1762"/>
    <col min="766" max="766" width="14.42578125" style="1762" customWidth="1"/>
    <col min="767" max="767" width="28.42578125" style="1762" customWidth="1"/>
    <col min="768" max="771" width="10.7109375" style="1762" customWidth="1"/>
    <col min="772" max="772" width="2.7109375" style="1762" customWidth="1"/>
    <col min="773" max="773" width="15.140625" style="1762" customWidth="1"/>
    <col min="774" max="774" width="12.5703125" style="1762" customWidth="1"/>
    <col min="775" max="777" width="15.140625" style="1762" customWidth="1"/>
    <col min="778" max="778" width="12.5703125" style="1762" customWidth="1"/>
    <col min="779" max="791" width="9.140625" style="1762" customWidth="1"/>
    <col min="792" max="1021" width="9.140625" style="1762"/>
    <col min="1022" max="1022" width="14.42578125" style="1762" customWidth="1"/>
    <col min="1023" max="1023" width="28.42578125" style="1762" customWidth="1"/>
    <col min="1024" max="1027" width="10.7109375" style="1762" customWidth="1"/>
    <col min="1028" max="1028" width="2.7109375" style="1762" customWidth="1"/>
    <col min="1029" max="1029" width="15.140625" style="1762" customWidth="1"/>
    <col min="1030" max="1030" width="12.5703125" style="1762" customWidth="1"/>
    <col min="1031" max="1033" width="15.140625" style="1762" customWidth="1"/>
    <col min="1034" max="1034" width="12.5703125" style="1762" customWidth="1"/>
    <col min="1035" max="1047" width="9.140625" style="1762" customWidth="1"/>
    <col min="1048" max="1277" width="9.140625" style="1762"/>
    <col min="1278" max="1278" width="14.42578125" style="1762" customWidth="1"/>
    <col min="1279" max="1279" width="28.42578125" style="1762" customWidth="1"/>
    <col min="1280" max="1283" width="10.7109375" style="1762" customWidth="1"/>
    <col min="1284" max="1284" width="2.7109375" style="1762" customWidth="1"/>
    <col min="1285" max="1285" width="15.140625" style="1762" customWidth="1"/>
    <col min="1286" max="1286" width="12.5703125" style="1762" customWidth="1"/>
    <col min="1287" max="1289" width="15.140625" style="1762" customWidth="1"/>
    <col min="1290" max="1290" width="12.5703125" style="1762" customWidth="1"/>
    <col min="1291" max="1303" width="9.140625" style="1762" customWidth="1"/>
    <col min="1304" max="1533" width="9.140625" style="1762"/>
    <col min="1534" max="1534" width="14.42578125" style="1762" customWidth="1"/>
    <col min="1535" max="1535" width="28.42578125" style="1762" customWidth="1"/>
    <col min="1536" max="1539" width="10.7109375" style="1762" customWidth="1"/>
    <col min="1540" max="1540" width="2.7109375" style="1762" customWidth="1"/>
    <col min="1541" max="1541" width="15.140625" style="1762" customWidth="1"/>
    <col min="1542" max="1542" width="12.5703125" style="1762" customWidth="1"/>
    <col min="1543" max="1545" width="15.140625" style="1762" customWidth="1"/>
    <col min="1546" max="1546" width="12.5703125" style="1762" customWidth="1"/>
    <col min="1547" max="1559" width="9.140625" style="1762" customWidth="1"/>
    <col min="1560" max="1789" width="9.140625" style="1762"/>
    <col min="1790" max="1790" width="14.42578125" style="1762" customWidth="1"/>
    <col min="1791" max="1791" width="28.42578125" style="1762" customWidth="1"/>
    <col min="1792" max="1795" width="10.7109375" style="1762" customWidth="1"/>
    <col min="1796" max="1796" width="2.7109375" style="1762" customWidth="1"/>
    <col min="1797" max="1797" width="15.140625" style="1762" customWidth="1"/>
    <col min="1798" max="1798" width="12.5703125" style="1762" customWidth="1"/>
    <col min="1799" max="1801" width="15.140625" style="1762" customWidth="1"/>
    <col min="1802" max="1802" width="12.5703125" style="1762" customWidth="1"/>
    <col min="1803" max="1815" width="9.140625" style="1762" customWidth="1"/>
    <col min="1816" max="2045" width="9.140625" style="1762"/>
    <col min="2046" max="2046" width="14.42578125" style="1762" customWidth="1"/>
    <col min="2047" max="2047" width="28.42578125" style="1762" customWidth="1"/>
    <col min="2048" max="2051" width="10.7109375" style="1762" customWidth="1"/>
    <col min="2052" max="2052" width="2.7109375" style="1762" customWidth="1"/>
    <col min="2053" max="2053" width="15.140625" style="1762" customWidth="1"/>
    <col min="2054" max="2054" width="12.5703125" style="1762" customWidth="1"/>
    <col min="2055" max="2057" width="15.140625" style="1762" customWidth="1"/>
    <col min="2058" max="2058" width="12.5703125" style="1762" customWidth="1"/>
    <col min="2059" max="2071" width="9.140625" style="1762" customWidth="1"/>
    <col min="2072" max="2301" width="9.140625" style="1762"/>
    <col min="2302" max="2302" width="14.42578125" style="1762" customWidth="1"/>
    <col min="2303" max="2303" width="28.42578125" style="1762" customWidth="1"/>
    <col min="2304" max="2307" width="10.7109375" style="1762" customWidth="1"/>
    <col min="2308" max="2308" width="2.7109375" style="1762" customWidth="1"/>
    <col min="2309" max="2309" width="15.140625" style="1762" customWidth="1"/>
    <col min="2310" max="2310" width="12.5703125" style="1762" customWidth="1"/>
    <col min="2311" max="2313" width="15.140625" style="1762" customWidth="1"/>
    <col min="2314" max="2314" width="12.5703125" style="1762" customWidth="1"/>
    <col min="2315" max="2327" width="9.140625" style="1762" customWidth="1"/>
    <col min="2328" max="2557" width="9.140625" style="1762"/>
    <col min="2558" max="2558" width="14.42578125" style="1762" customWidth="1"/>
    <col min="2559" max="2559" width="28.42578125" style="1762" customWidth="1"/>
    <col min="2560" max="2563" width="10.7109375" style="1762" customWidth="1"/>
    <col min="2564" max="2564" width="2.7109375" style="1762" customWidth="1"/>
    <col min="2565" max="2565" width="15.140625" style="1762" customWidth="1"/>
    <col min="2566" max="2566" width="12.5703125" style="1762" customWidth="1"/>
    <col min="2567" max="2569" width="15.140625" style="1762" customWidth="1"/>
    <col min="2570" max="2570" width="12.5703125" style="1762" customWidth="1"/>
    <col min="2571" max="2583" width="9.140625" style="1762" customWidth="1"/>
    <col min="2584" max="2813" width="9.140625" style="1762"/>
    <col min="2814" max="2814" width="14.42578125" style="1762" customWidth="1"/>
    <col min="2815" max="2815" width="28.42578125" style="1762" customWidth="1"/>
    <col min="2816" max="2819" width="10.7109375" style="1762" customWidth="1"/>
    <col min="2820" max="2820" width="2.7109375" style="1762" customWidth="1"/>
    <col min="2821" max="2821" width="15.140625" style="1762" customWidth="1"/>
    <col min="2822" max="2822" width="12.5703125" style="1762" customWidth="1"/>
    <col min="2823" max="2825" width="15.140625" style="1762" customWidth="1"/>
    <col min="2826" max="2826" width="12.5703125" style="1762" customWidth="1"/>
    <col min="2827" max="2839" width="9.140625" style="1762" customWidth="1"/>
    <col min="2840" max="3069" width="9.140625" style="1762"/>
    <col min="3070" max="3070" width="14.42578125" style="1762" customWidth="1"/>
    <col min="3071" max="3071" width="28.42578125" style="1762" customWidth="1"/>
    <col min="3072" max="3075" width="10.7109375" style="1762" customWidth="1"/>
    <col min="3076" max="3076" width="2.7109375" style="1762" customWidth="1"/>
    <col min="3077" max="3077" width="15.140625" style="1762" customWidth="1"/>
    <col min="3078" max="3078" width="12.5703125" style="1762" customWidth="1"/>
    <col min="3079" max="3081" width="15.140625" style="1762" customWidth="1"/>
    <col min="3082" max="3082" width="12.5703125" style="1762" customWidth="1"/>
    <col min="3083" max="3095" width="9.140625" style="1762" customWidth="1"/>
    <col min="3096" max="3325" width="9.140625" style="1762"/>
    <col min="3326" max="3326" width="14.42578125" style="1762" customWidth="1"/>
    <col min="3327" max="3327" width="28.42578125" style="1762" customWidth="1"/>
    <col min="3328" max="3331" width="10.7109375" style="1762" customWidth="1"/>
    <col min="3332" max="3332" width="2.7109375" style="1762" customWidth="1"/>
    <col min="3333" max="3333" width="15.140625" style="1762" customWidth="1"/>
    <col min="3334" max="3334" width="12.5703125" style="1762" customWidth="1"/>
    <col min="3335" max="3337" width="15.140625" style="1762" customWidth="1"/>
    <col min="3338" max="3338" width="12.5703125" style="1762" customWidth="1"/>
    <col min="3339" max="3351" width="9.140625" style="1762" customWidth="1"/>
    <col min="3352" max="3581" width="9.140625" style="1762"/>
    <col min="3582" max="3582" width="14.42578125" style="1762" customWidth="1"/>
    <col min="3583" max="3583" width="28.42578125" style="1762" customWidth="1"/>
    <col min="3584" max="3587" width="10.7109375" style="1762" customWidth="1"/>
    <col min="3588" max="3588" width="2.7109375" style="1762" customWidth="1"/>
    <col min="3589" max="3589" width="15.140625" style="1762" customWidth="1"/>
    <col min="3590" max="3590" width="12.5703125" style="1762" customWidth="1"/>
    <col min="3591" max="3593" width="15.140625" style="1762" customWidth="1"/>
    <col min="3594" max="3594" width="12.5703125" style="1762" customWidth="1"/>
    <col min="3595" max="3607" width="9.140625" style="1762" customWidth="1"/>
    <col min="3608" max="3837" width="9.140625" style="1762"/>
    <col min="3838" max="3838" width="14.42578125" style="1762" customWidth="1"/>
    <col min="3839" max="3839" width="28.42578125" style="1762" customWidth="1"/>
    <col min="3840" max="3843" width="10.7109375" style="1762" customWidth="1"/>
    <col min="3844" max="3844" width="2.7109375" style="1762" customWidth="1"/>
    <col min="3845" max="3845" width="15.140625" style="1762" customWidth="1"/>
    <col min="3846" max="3846" width="12.5703125" style="1762" customWidth="1"/>
    <col min="3847" max="3849" width="15.140625" style="1762" customWidth="1"/>
    <col min="3850" max="3850" width="12.5703125" style="1762" customWidth="1"/>
    <col min="3851" max="3863" width="9.140625" style="1762" customWidth="1"/>
    <col min="3864" max="4093" width="9.140625" style="1762"/>
    <col min="4094" max="4094" width="14.42578125" style="1762" customWidth="1"/>
    <col min="4095" max="4095" width="28.42578125" style="1762" customWidth="1"/>
    <col min="4096" max="4099" width="10.7109375" style="1762" customWidth="1"/>
    <col min="4100" max="4100" width="2.7109375" style="1762" customWidth="1"/>
    <col min="4101" max="4101" width="15.140625" style="1762" customWidth="1"/>
    <col min="4102" max="4102" width="12.5703125" style="1762" customWidth="1"/>
    <col min="4103" max="4105" width="15.140625" style="1762" customWidth="1"/>
    <col min="4106" max="4106" width="12.5703125" style="1762" customWidth="1"/>
    <col min="4107" max="4119" width="9.140625" style="1762" customWidth="1"/>
    <col min="4120" max="4349" width="9.140625" style="1762"/>
    <col min="4350" max="4350" width="14.42578125" style="1762" customWidth="1"/>
    <col min="4351" max="4351" width="28.42578125" style="1762" customWidth="1"/>
    <col min="4352" max="4355" width="10.7109375" style="1762" customWidth="1"/>
    <col min="4356" max="4356" width="2.7109375" style="1762" customWidth="1"/>
    <col min="4357" max="4357" width="15.140625" style="1762" customWidth="1"/>
    <col min="4358" max="4358" width="12.5703125" style="1762" customWidth="1"/>
    <col min="4359" max="4361" width="15.140625" style="1762" customWidth="1"/>
    <col min="4362" max="4362" width="12.5703125" style="1762" customWidth="1"/>
    <col min="4363" max="4375" width="9.140625" style="1762" customWidth="1"/>
    <col min="4376" max="4605" width="9.140625" style="1762"/>
    <col min="4606" max="4606" width="14.42578125" style="1762" customWidth="1"/>
    <col min="4607" max="4607" width="28.42578125" style="1762" customWidth="1"/>
    <col min="4608" max="4611" width="10.7109375" style="1762" customWidth="1"/>
    <col min="4612" max="4612" width="2.7109375" style="1762" customWidth="1"/>
    <col min="4613" max="4613" width="15.140625" style="1762" customWidth="1"/>
    <col min="4614" max="4614" width="12.5703125" style="1762" customWidth="1"/>
    <col min="4615" max="4617" width="15.140625" style="1762" customWidth="1"/>
    <col min="4618" max="4618" width="12.5703125" style="1762" customWidth="1"/>
    <col min="4619" max="4631" width="9.140625" style="1762" customWidth="1"/>
    <col min="4632" max="4861" width="9.140625" style="1762"/>
    <col min="4862" max="4862" width="14.42578125" style="1762" customWidth="1"/>
    <col min="4863" max="4863" width="28.42578125" style="1762" customWidth="1"/>
    <col min="4864" max="4867" width="10.7109375" style="1762" customWidth="1"/>
    <col min="4868" max="4868" width="2.7109375" style="1762" customWidth="1"/>
    <col min="4869" max="4869" width="15.140625" style="1762" customWidth="1"/>
    <col min="4870" max="4870" width="12.5703125" style="1762" customWidth="1"/>
    <col min="4871" max="4873" width="15.140625" style="1762" customWidth="1"/>
    <col min="4874" max="4874" width="12.5703125" style="1762" customWidth="1"/>
    <col min="4875" max="4887" width="9.140625" style="1762" customWidth="1"/>
    <col min="4888" max="5117" width="9.140625" style="1762"/>
    <col min="5118" max="5118" width="14.42578125" style="1762" customWidth="1"/>
    <col min="5119" max="5119" width="28.42578125" style="1762" customWidth="1"/>
    <col min="5120" max="5123" width="10.7109375" style="1762" customWidth="1"/>
    <col min="5124" max="5124" width="2.7109375" style="1762" customWidth="1"/>
    <col min="5125" max="5125" width="15.140625" style="1762" customWidth="1"/>
    <col min="5126" max="5126" width="12.5703125" style="1762" customWidth="1"/>
    <col min="5127" max="5129" width="15.140625" style="1762" customWidth="1"/>
    <col min="5130" max="5130" width="12.5703125" style="1762" customWidth="1"/>
    <col min="5131" max="5143" width="9.140625" style="1762" customWidth="1"/>
    <col min="5144" max="5373" width="9.140625" style="1762"/>
    <col min="5374" max="5374" width="14.42578125" style="1762" customWidth="1"/>
    <col min="5375" max="5375" width="28.42578125" style="1762" customWidth="1"/>
    <col min="5376" max="5379" width="10.7109375" style="1762" customWidth="1"/>
    <col min="5380" max="5380" width="2.7109375" style="1762" customWidth="1"/>
    <col min="5381" max="5381" width="15.140625" style="1762" customWidth="1"/>
    <col min="5382" max="5382" width="12.5703125" style="1762" customWidth="1"/>
    <col min="5383" max="5385" width="15.140625" style="1762" customWidth="1"/>
    <col min="5386" max="5386" width="12.5703125" style="1762" customWidth="1"/>
    <col min="5387" max="5399" width="9.140625" style="1762" customWidth="1"/>
    <col min="5400" max="5629" width="9.140625" style="1762"/>
    <col min="5630" max="5630" width="14.42578125" style="1762" customWidth="1"/>
    <col min="5631" max="5631" width="28.42578125" style="1762" customWidth="1"/>
    <col min="5632" max="5635" width="10.7109375" style="1762" customWidth="1"/>
    <col min="5636" max="5636" width="2.7109375" style="1762" customWidth="1"/>
    <col min="5637" max="5637" width="15.140625" style="1762" customWidth="1"/>
    <col min="5638" max="5638" width="12.5703125" style="1762" customWidth="1"/>
    <col min="5639" max="5641" width="15.140625" style="1762" customWidth="1"/>
    <col min="5642" max="5642" width="12.5703125" style="1762" customWidth="1"/>
    <col min="5643" max="5655" width="9.140625" style="1762" customWidth="1"/>
    <col min="5656" max="5885" width="9.140625" style="1762"/>
    <col min="5886" max="5886" width="14.42578125" style="1762" customWidth="1"/>
    <col min="5887" max="5887" width="28.42578125" style="1762" customWidth="1"/>
    <col min="5888" max="5891" width="10.7109375" style="1762" customWidth="1"/>
    <col min="5892" max="5892" width="2.7109375" style="1762" customWidth="1"/>
    <col min="5893" max="5893" width="15.140625" style="1762" customWidth="1"/>
    <col min="5894" max="5894" width="12.5703125" style="1762" customWidth="1"/>
    <col min="5895" max="5897" width="15.140625" style="1762" customWidth="1"/>
    <col min="5898" max="5898" width="12.5703125" style="1762" customWidth="1"/>
    <col min="5899" max="5911" width="9.140625" style="1762" customWidth="1"/>
    <col min="5912" max="6141" width="9.140625" style="1762"/>
    <col min="6142" max="6142" width="14.42578125" style="1762" customWidth="1"/>
    <col min="6143" max="6143" width="28.42578125" style="1762" customWidth="1"/>
    <col min="6144" max="6147" width="10.7109375" style="1762" customWidth="1"/>
    <col min="6148" max="6148" width="2.7109375" style="1762" customWidth="1"/>
    <col min="6149" max="6149" width="15.140625" style="1762" customWidth="1"/>
    <col min="6150" max="6150" width="12.5703125" style="1762" customWidth="1"/>
    <col min="6151" max="6153" width="15.140625" style="1762" customWidth="1"/>
    <col min="6154" max="6154" width="12.5703125" style="1762" customWidth="1"/>
    <col min="6155" max="6167" width="9.140625" style="1762" customWidth="1"/>
    <col min="6168" max="6397" width="9.140625" style="1762"/>
    <col min="6398" max="6398" width="14.42578125" style="1762" customWidth="1"/>
    <col min="6399" max="6399" width="28.42578125" style="1762" customWidth="1"/>
    <col min="6400" max="6403" width="10.7109375" style="1762" customWidth="1"/>
    <col min="6404" max="6404" width="2.7109375" style="1762" customWidth="1"/>
    <col min="6405" max="6405" width="15.140625" style="1762" customWidth="1"/>
    <col min="6406" max="6406" width="12.5703125" style="1762" customWidth="1"/>
    <col min="6407" max="6409" width="15.140625" style="1762" customWidth="1"/>
    <col min="6410" max="6410" width="12.5703125" style="1762" customWidth="1"/>
    <col min="6411" max="6423" width="9.140625" style="1762" customWidth="1"/>
    <col min="6424" max="6653" width="9.140625" style="1762"/>
    <col min="6654" max="6654" width="14.42578125" style="1762" customWidth="1"/>
    <col min="6655" max="6655" width="28.42578125" style="1762" customWidth="1"/>
    <col min="6656" max="6659" width="10.7109375" style="1762" customWidth="1"/>
    <col min="6660" max="6660" width="2.7109375" style="1762" customWidth="1"/>
    <col min="6661" max="6661" width="15.140625" style="1762" customWidth="1"/>
    <col min="6662" max="6662" width="12.5703125" style="1762" customWidth="1"/>
    <col min="6663" max="6665" width="15.140625" style="1762" customWidth="1"/>
    <col min="6666" max="6666" width="12.5703125" style="1762" customWidth="1"/>
    <col min="6667" max="6679" width="9.140625" style="1762" customWidth="1"/>
    <col min="6680" max="6909" width="9.140625" style="1762"/>
    <col min="6910" max="6910" width="14.42578125" style="1762" customWidth="1"/>
    <col min="6911" max="6911" width="28.42578125" style="1762" customWidth="1"/>
    <col min="6912" max="6915" width="10.7109375" style="1762" customWidth="1"/>
    <col min="6916" max="6916" width="2.7109375" style="1762" customWidth="1"/>
    <col min="6917" max="6917" width="15.140625" style="1762" customWidth="1"/>
    <col min="6918" max="6918" width="12.5703125" style="1762" customWidth="1"/>
    <col min="6919" max="6921" width="15.140625" style="1762" customWidth="1"/>
    <col min="6922" max="6922" width="12.5703125" style="1762" customWidth="1"/>
    <col min="6923" max="6935" width="9.140625" style="1762" customWidth="1"/>
    <col min="6936" max="7165" width="9.140625" style="1762"/>
    <col min="7166" max="7166" width="14.42578125" style="1762" customWidth="1"/>
    <col min="7167" max="7167" width="28.42578125" style="1762" customWidth="1"/>
    <col min="7168" max="7171" width="10.7109375" style="1762" customWidth="1"/>
    <col min="7172" max="7172" width="2.7109375" style="1762" customWidth="1"/>
    <col min="7173" max="7173" width="15.140625" style="1762" customWidth="1"/>
    <col min="7174" max="7174" width="12.5703125" style="1762" customWidth="1"/>
    <col min="7175" max="7177" width="15.140625" style="1762" customWidth="1"/>
    <col min="7178" max="7178" width="12.5703125" style="1762" customWidth="1"/>
    <col min="7179" max="7191" width="9.140625" style="1762" customWidth="1"/>
    <col min="7192" max="7421" width="9.140625" style="1762"/>
    <col min="7422" max="7422" width="14.42578125" style="1762" customWidth="1"/>
    <col min="7423" max="7423" width="28.42578125" style="1762" customWidth="1"/>
    <col min="7424" max="7427" width="10.7109375" style="1762" customWidth="1"/>
    <col min="7428" max="7428" width="2.7109375" style="1762" customWidth="1"/>
    <col min="7429" max="7429" width="15.140625" style="1762" customWidth="1"/>
    <col min="7430" max="7430" width="12.5703125" style="1762" customWidth="1"/>
    <col min="7431" max="7433" width="15.140625" style="1762" customWidth="1"/>
    <col min="7434" max="7434" width="12.5703125" style="1762" customWidth="1"/>
    <col min="7435" max="7447" width="9.140625" style="1762" customWidth="1"/>
    <col min="7448" max="7677" width="9.140625" style="1762"/>
    <col min="7678" max="7678" width="14.42578125" style="1762" customWidth="1"/>
    <col min="7679" max="7679" width="28.42578125" style="1762" customWidth="1"/>
    <col min="7680" max="7683" width="10.7109375" style="1762" customWidth="1"/>
    <col min="7684" max="7684" width="2.7109375" style="1762" customWidth="1"/>
    <col min="7685" max="7685" width="15.140625" style="1762" customWidth="1"/>
    <col min="7686" max="7686" width="12.5703125" style="1762" customWidth="1"/>
    <col min="7687" max="7689" width="15.140625" style="1762" customWidth="1"/>
    <col min="7690" max="7690" width="12.5703125" style="1762" customWidth="1"/>
    <col min="7691" max="7703" width="9.140625" style="1762" customWidth="1"/>
    <col min="7704" max="7933" width="9.140625" style="1762"/>
    <col min="7934" max="7934" width="14.42578125" style="1762" customWidth="1"/>
    <col min="7935" max="7935" width="28.42578125" style="1762" customWidth="1"/>
    <col min="7936" max="7939" width="10.7109375" style="1762" customWidth="1"/>
    <col min="7940" max="7940" width="2.7109375" style="1762" customWidth="1"/>
    <col min="7941" max="7941" width="15.140625" style="1762" customWidth="1"/>
    <col min="7942" max="7942" width="12.5703125" style="1762" customWidth="1"/>
    <col min="7943" max="7945" width="15.140625" style="1762" customWidth="1"/>
    <col min="7946" max="7946" width="12.5703125" style="1762" customWidth="1"/>
    <col min="7947" max="7959" width="9.140625" style="1762" customWidth="1"/>
    <col min="7960" max="8189" width="9.140625" style="1762"/>
    <col min="8190" max="8190" width="14.42578125" style="1762" customWidth="1"/>
    <col min="8191" max="8191" width="28.42578125" style="1762" customWidth="1"/>
    <col min="8192" max="8195" width="10.7109375" style="1762" customWidth="1"/>
    <col min="8196" max="8196" width="2.7109375" style="1762" customWidth="1"/>
    <col min="8197" max="8197" width="15.140625" style="1762" customWidth="1"/>
    <col min="8198" max="8198" width="12.5703125" style="1762" customWidth="1"/>
    <col min="8199" max="8201" width="15.140625" style="1762" customWidth="1"/>
    <col min="8202" max="8202" width="12.5703125" style="1762" customWidth="1"/>
    <col min="8203" max="8215" width="9.140625" style="1762" customWidth="1"/>
    <col min="8216" max="8445" width="9.140625" style="1762"/>
    <col min="8446" max="8446" width="14.42578125" style="1762" customWidth="1"/>
    <col min="8447" max="8447" width="28.42578125" style="1762" customWidth="1"/>
    <col min="8448" max="8451" width="10.7109375" style="1762" customWidth="1"/>
    <col min="8452" max="8452" width="2.7109375" style="1762" customWidth="1"/>
    <col min="8453" max="8453" width="15.140625" style="1762" customWidth="1"/>
    <col min="8454" max="8454" width="12.5703125" style="1762" customWidth="1"/>
    <col min="8455" max="8457" width="15.140625" style="1762" customWidth="1"/>
    <col min="8458" max="8458" width="12.5703125" style="1762" customWidth="1"/>
    <col min="8459" max="8471" width="9.140625" style="1762" customWidth="1"/>
    <col min="8472" max="8701" width="9.140625" style="1762"/>
    <col min="8702" max="8702" width="14.42578125" style="1762" customWidth="1"/>
    <col min="8703" max="8703" width="28.42578125" style="1762" customWidth="1"/>
    <col min="8704" max="8707" width="10.7109375" style="1762" customWidth="1"/>
    <col min="8708" max="8708" width="2.7109375" style="1762" customWidth="1"/>
    <col min="8709" max="8709" width="15.140625" style="1762" customWidth="1"/>
    <col min="8710" max="8710" width="12.5703125" style="1762" customWidth="1"/>
    <col min="8711" max="8713" width="15.140625" style="1762" customWidth="1"/>
    <col min="8714" max="8714" width="12.5703125" style="1762" customWidth="1"/>
    <col min="8715" max="8727" width="9.140625" style="1762" customWidth="1"/>
    <col min="8728" max="8957" width="9.140625" style="1762"/>
    <col min="8958" max="8958" width="14.42578125" style="1762" customWidth="1"/>
    <col min="8959" max="8959" width="28.42578125" style="1762" customWidth="1"/>
    <col min="8960" max="8963" width="10.7109375" style="1762" customWidth="1"/>
    <col min="8964" max="8964" width="2.7109375" style="1762" customWidth="1"/>
    <col min="8965" max="8965" width="15.140625" style="1762" customWidth="1"/>
    <col min="8966" max="8966" width="12.5703125" style="1762" customWidth="1"/>
    <col min="8967" max="8969" width="15.140625" style="1762" customWidth="1"/>
    <col min="8970" max="8970" width="12.5703125" style="1762" customWidth="1"/>
    <col min="8971" max="8983" width="9.140625" style="1762" customWidth="1"/>
    <col min="8984" max="9213" width="9.140625" style="1762"/>
    <col min="9214" max="9214" width="14.42578125" style="1762" customWidth="1"/>
    <col min="9215" max="9215" width="28.42578125" style="1762" customWidth="1"/>
    <col min="9216" max="9219" width="10.7109375" style="1762" customWidth="1"/>
    <col min="9220" max="9220" width="2.7109375" style="1762" customWidth="1"/>
    <col min="9221" max="9221" width="15.140625" style="1762" customWidth="1"/>
    <col min="9222" max="9222" width="12.5703125" style="1762" customWidth="1"/>
    <col min="9223" max="9225" width="15.140625" style="1762" customWidth="1"/>
    <col min="9226" max="9226" width="12.5703125" style="1762" customWidth="1"/>
    <col min="9227" max="9239" width="9.140625" style="1762" customWidth="1"/>
    <col min="9240" max="9469" width="9.140625" style="1762"/>
    <col min="9470" max="9470" width="14.42578125" style="1762" customWidth="1"/>
    <col min="9471" max="9471" width="28.42578125" style="1762" customWidth="1"/>
    <col min="9472" max="9475" width="10.7109375" style="1762" customWidth="1"/>
    <col min="9476" max="9476" width="2.7109375" style="1762" customWidth="1"/>
    <col min="9477" max="9477" width="15.140625" style="1762" customWidth="1"/>
    <col min="9478" max="9478" width="12.5703125" style="1762" customWidth="1"/>
    <col min="9479" max="9481" width="15.140625" style="1762" customWidth="1"/>
    <col min="9482" max="9482" width="12.5703125" style="1762" customWidth="1"/>
    <col min="9483" max="9495" width="9.140625" style="1762" customWidth="1"/>
    <col min="9496" max="9725" width="9.140625" style="1762"/>
    <col min="9726" max="9726" width="14.42578125" style="1762" customWidth="1"/>
    <col min="9727" max="9727" width="28.42578125" style="1762" customWidth="1"/>
    <col min="9728" max="9731" width="10.7109375" style="1762" customWidth="1"/>
    <col min="9732" max="9732" width="2.7109375" style="1762" customWidth="1"/>
    <col min="9733" max="9733" width="15.140625" style="1762" customWidth="1"/>
    <col min="9734" max="9734" width="12.5703125" style="1762" customWidth="1"/>
    <col min="9735" max="9737" width="15.140625" style="1762" customWidth="1"/>
    <col min="9738" max="9738" width="12.5703125" style="1762" customWidth="1"/>
    <col min="9739" max="9751" width="9.140625" style="1762" customWidth="1"/>
    <col min="9752" max="9981" width="9.140625" style="1762"/>
    <col min="9982" max="9982" width="14.42578125" style="1762" customWidth="1"/>
    <col min="9983" max="9983" width="28.42578125" style="1762" customWidth="1"/>
    <col min="9984" max="9987" width="10.7109375" style="1762" customWidth="1"/>
    <col min="9988" max="9988" width="2.7109375" style="1762" customWidth="1"/>
    <col min="9989" max="9989" width="15.140625" style="1762" customWidth="1"/>
    <col min="9990" max="9990" width="12.5703125" style="1762" customWidth="1"/>
    <col min="9991" max="9993" width="15.140625" style="1762" customWidth="1"/>
    <col min="9994" max="9994" width="12.5703125" style="1762" customWidth="1"/>
    <col min="9995" max="10007" width="9.140625" style="1762" customWidth="1"/>
    <col min="10008" max="10237" width="9.140625" style="1762"/>
    <col min="10238" max="10238" width="14.42578125" style="1762" customWidth="1"/>
    <col min="10239" max="10239" width="28.42578125" style="1762" customWidth="1"/>
    <col min="10240" max="10243" width="10.7109375" style="1762" customWidth="1"/>
    <col min="10244" max="10244" width="2.7109375" style="1762" customWidth="1"/>
    <col min="10245" max="10245" width="15.140625" style="1762" customWidth="1"/>
    <col min="10246" max="10246" width="12.5703125" style="1762" customWidth="1"/>
    <col min="10247" max="10249" width="15.140625" style="1762" customWidth="1"/>
    <col min="10250" max="10250" width="12.5703125" style="1762" customWidth="1"/>
    <col min="10251" max="10263" width="9.140625" style="1762" customWidth="1"/>
    <col min="10264" max="10493" width="9.140625" style="1762"/>
    <col min="10494" max="10494" width="14.42578125" style="1762" customWidth="1"/>
    <col min="10495" max="10495" width="28.42578125" style="1762" customWidth="1"/>
    <col min="10496" max="10499" width="10.7109375" style="1762" customWidth="1"/>
    <col min="10500" max="10500" width="2.7109375" style="1762" customWidth="1"/>
    <col min="10501" max="10501" width="15.140625" style="1762" customWidth="1"/>
    <col min="10502" max="10502" width="12.5703125" style="1762" customWidth="1"/>
    <col min="10503" max="10505" width="15.140625" style="1762" customWidth="1"/>
    <col min="10506" max="10506" width="12.5703125" style="1762" customWidth="1"/>
    <col min="10507" max="10519" width="9.140625" style="1762" customWidth="1"/>
    <col min="10520" max="10749" width="9.140625" style="1762"/>
    <col min="10750" max="10750" width="14.42578125" style="1762" customWidth="1"/>
    <col min="10751" max="10751" width="28.42578125" style="1762" customWidth="1"/>
    <col min="10752" max="10755" width="10.7109375" style="1762" customWidth="1"/>
    <col min="10756" max="10756" width="2.7109375" style="1762" customWidth="1"/>
    <col min="10757" max="10757" width="15.140625" style="1762" customWidth="1"/>
    <col min="10758" max="10758" width="12.5703125" style="1762" customWidth="1"/>
    <col min="10759" max="10761" width="15.140625" style="1762" customWidth="1"/>
    <col min="10762" max="10762" width="12.5703125" style="1762" customWidth="1"/>
    <col min="10763" max="10775" width="9.140625" style="1762" customWidth="1"/>
    <col min="10776" max="11005" width="9.140625" style="1762"/>
    <col min="11006" max="11006" width="14.42578125" style="1762" customWidth="1"/>
    <col min="11007" max="11007" width="28.42578125" style="1762" customWidth="1"/>
    <col min="11008" max="11011" width="10.7109375" style="1762" customWidth="1"/>
    <col min="11012" max="11012" width="2.7109375" style="1762" customWidth="1"/>
    <col min="11013" max="11013" width="15.140625" style="1762" customWidth="1"/>
    <col min="11014" max="11014" width="12.5703125" style="1762" customWidth="1"/>
    <col min="11015" max="11017" width="15.140625" style="1762" customWidth="1"/>
    <col min="11018" max="11018" width="12.5703125" style="1762" customWidth="1"/>
    <col min="11019" max="11031" width="9.140625" style="1762" customWidth="1"/>
    <col min="11032" max="11261" width="9.140625" style="1762"/>
    <col min="11262" max="11262" width="14.42578125" style="1762" customWidth="1"/>
    <col min="11263" max="11263" width="28.42578125" style="1762" customWidth="1"/>
    <col min="11264" max="11267" width="10.7109375" style="1762" customWidth="1"/>
    <col min="11268" max="11268" width="2.7109375" style="1762" customWidth="1"/>
    <col min="11269" max="11269" width="15.140625" style="1762" customWidth="1"/>
    <col min="11270" max="11270" width="12.5703125" style="1762" customWidth="1"/>
    <col min="11271" max="11273" width="15.140625" style="1762" customWidth="1"/>
    <col min="11274" max="11274" width="12.5703125" style="1762" customWidth="1"/>
    <col min="11275" max="11287" width="9.140625" style="1762" customWidth="1"/>
    <col min="11288" max="11517" width="9.140625" style="1762"/>
    <col min="11518" max="11518" width="14.42578125" style="1762" customWidth="1"/>
    <col min="11519" max="11519" width="28.42578125" style="1762" customWidth="1"/>
    <col min="11520" max="11523" width="10.7109375" style="1762" customWidth="1"/>
    <col min="11524" max="11524" width="2.7109375" style="1762" customWidth="1"/>
    <col min="11525" max="11525" width="15.140625" style="1762" customWidth="1"/>
    <col min="11526" max="11526" width="12.5703125" style="1762" customWidth="1"/>
    <col min="11527" max="11529" width="15.140625" style="1762" customWidth="1"/>
    <col min="11530" max="11530" width="12.5703125" style="1762" customWidth="1"/>
    <col min="11531" max="11543" width="9.140625" style="1762" customWidth="1"/>
    <col min="11544" max="11773" width="9.140625" style="1762"/>
    <col min="11774" max="11774" width="14.42578125" style="1762" customWidth="1"/>
    <col min="11775" max="11775" width="28.42578125" style="1762" customWidth="1"/>
    <col min="11776" max="11779" width="10.7109375" style="1762" customWidth="1"/>
    <col min="11780" max="11780" width="2.7109375" style="1762" customWidth="1"/>
    <col min="11781" max="11781" width="15.140625" style="1762" customWidth="1"/>
    <col min="11782" max="11782" width="12.5703125" style="1762" customWidth="1"/>
    <col min="11783" max="11785" width="15.140625" style="1762" customWidth="1"/>
    <col min="11786" max="11786" width="12.5703125" style="1762" customWidth="1"/>
    <col min="11787" max="11799" width="9.140625" style="1762" customWidth="1"/>
    <col min="11800" max="12029" width="9.140625" style="1762"/>
    <col min="12030" max="12030" width="14.42578125" style="1762" customWidth="1"/>
    <col min="12031" max="12031" width="28.42578125" style="1762" customWidth="1"/>
    <col min="12032" max="12035" width="10.7109375" style="1762" customWidth="1"/>
    <col min="12036" max="12036" width="2.7109375" style="1762" customWidth="1"/>
    <col min="12037" max="12037" width="15.140625" style="1762" customWidth="1"/>
    <col min="12038" max="12038" width="12.5703125" style="1762" customWidth="1"/>
    <col min="12039" max="12041" width="15.140625" style="1762" customWidth="1"/>
    <col min="12042" max="12042" width="12.5703125" style="1762" customWidth="1"/>
    <col min="12043" max="12055" width="9.140625" style="1762" customWidth="1"/>
    <col min="12056" max="12285" width="9.140625" style="1762"/>
    <col min="12286" max="12286" width="14.42578125" style="1762" customWidth="1"/>
    <col min="12287" max="12287" width="28.42578125" style="1762" customWidth="1"/>
    <col min="12288" max="12291" width="10.7109375" style="1762" customWidth="1"/>
    <col min="12292" max="12292" width="2.7109375" style="1762" customWidth="1"/>
    <col min="12293" max="12293" width="15.140625" style="1762" customWidth="1"/>
    <col min="12294" max="12294" width="12.5703125" style="1762" customWidth="1"/>
    <col min="12295" max="12297" width="15.140625" style="1762" customWidth="1"/>
    <col min="12298" max="12298" width="12.5703125" style="1762" customWidth="1"/>
    <col min="12299" max="12311" width="9.140625" style="1762" customWidth="1"/>
    <col min="12312" max="12541" width="9.140625" style="1762"/>
    <col min="12542" max="12542" width="14.42578125" style="1762" customWidth="1"/>
    <col min="12543" max="12543" width="28.42578125" style="1762" customWidth="1"/>
    <col min="12544" max="12547" width="10.7109375" style="1762" customWidth="1"/>
    <col min="12548" max="12548" width="2.7109375" style="1762" customWidth="1"/>
    <col min="12549" max="12549" width="15.140625" style="1762" customWidth="1"/>
    <col min="12550" max="12550" width="12.5703125" style="1762" customWidth="1"/>
    <col min="12551" max="12553" width="15.140625" style="1762" customWidth="1"/>
    <col min="12554" max="12554" width="12.5703125" style="1762" customWidth="1"/>
    <col min="12555" max="12567" width="9.140625" style="1762" customWidth="1"/>
    <col min="12568" max="12797" width="9.140625" style="1762"/>
    <col min="12798" max="12798" width="14.42578125" style="1762" customWidth="1"/>
    <col min="12799" max="12799" width="28.42578125" style="1762" customWidth="1"/>
    <col min="12800" max="12803" width="10.7109375" style="1762" customWidth="1"/>
    <col min="12804" max="12804" width="2.7109375" style="1762" customWidth="1"/>
    <col min="12805" max="12805" width="15.140625" style="1762" customWidth="1"/>
    <col min="12806" max="12806" width="12.5703125" style="1762" customWidth="1"/>
    <col min="12807" max="12809" width="15.140625" style="1762" customWidth="1"/>
    <col min="12810" max="12810" width="12.5703125" style="1762" customWidth="1"/>
    <col min="12811" max="12823" width="9.140625" style="1762" customWidth="1"/>
    <col min="12824" max="13053" width="9.140625" style="1762"/>
    <col min="13054" max="13054" width="14.42578125" style="1762" customWidth="1"/>
    <col min="13055" max="13055" width="28.42578125" style="1762" customWidth="1"/>
    <col min="13056" max="13059" width="10.7109375" style="1762" customWidth="1"/>
    <col min="13060" max="13060" width="2.7109375" style="1762" customWidth="1"/>
    <col min="13061" max="13061" width="15.140625" style="1762" customWidth="1"/>
    <col min="13062" max="13062" width="12.5703125" style="1762" customWidth="1"/>
    <col min="13063" max="13065" width="15.140625" style="1762" customWidth="1"/>
    <col min="13066" max="13066" width="12.5703125" style="1762" customWidth="1"/>
    <col min="13067" max="13079" width="9.140625" style="1762" customWidth="1"/>
    <col min="13080" max="13309" width="9.140625" style="1762"/>
    <col min="13310" max="13310" width="14.42578125" style="1762" customWidth="1"/>
    <col min="13311" max="13311" width="28.42578125" style="1762" customWidth="1"/>
    <col min="13312" max="13315" width="10.7109375" style="1762" customWidth="1"/>
    <col min="13316" max="13316" width="2.7109375" style="1762" customWidth="1"/>
    <col min="13317" max="13317" width="15.140625" style="1762" customWidth="1"/>
    <col min="13318" max="13318" width="12.5703125" style="1762" customWidth="1"/>
    <col min="13319" max="13321" width="15.140625" style="1762" customWidth="1"/>
    <col min="13322" max="13322" width="12.5703125" style="1762" customWidth="1"/>
    <col min="13323" max="13335" width="9.140625" style="1762" customWidth="1"/>
    <col min="13336" max="13565" width="9.140625" style="1762"/>
    <col min="13566" max="13566" width="14.42578125" style="1762" customWidth="1"/>
    <col min="13567" max="13567" width="28.42578125" style="1762" customWidth="1"/>
    <col min="13568" max="13571" width="10.7109375" style="1762" customWidth="1"/>
    <col min="13572" max="13572" width="2.7109375" style="1762" customWidth="1"/>
    <col min="13573" max="13573" width="15.140625" style="1762" customWidth="1"/>
    <col min="13574" max="13574" width="12.5703125" style="1762" customWidth="1"/>
    <col min="13575" max="13577" width="15.140625" style="1762" customWidth="1"/>
    <col min="13578" max="13578" width="12.5703125" style="1762" customWidth="1"/>
    <col min="13579" max="13591" width="9.140625" style="1762" customWidth="1"/>
    <col min="13592" max="13821" width="9.140625" style="1762"/>
    <col min="13822" max="13822" width="14.42578125" style="1762" customWidth="1"/>
    <col min="13823" max="13823" width="28.42578125" style="1762" customWidth="1"/>
    <col min="13824" max="13827" width="10.7109375" style="1762" customWidth="1"/>
    <col min="13828" max="13828" width="2.7109375" style="1762" customWidth="1"/>
    <col min="13829" max="13829" width="15.140625" style="1762" customWidth="1"/>
    <col min="13830" max="13830" width="12.5703125" style="1762" customWidth="1"/>
    <col min="13831" max="13833" width="15.140625" style="1762" customWidth="1"/>
    <col min="13834" max="13834" width="12.5703125" style="1762" customWidth="1"/>
    <col min="13835" max="13847" width="9.140625" style="1762" customWidth="1"/>
    <col min="13848" max="14077" width="9.140625" style="1762"/>
    <col min="14078" max="14078" width="14.42578125" style="1762" customWidth="1"/>
    <col min="14079" max="14079" width="28.42578125" style="1762" customWidth="1"/>
    <col min="14080" max="14083" width="10.7109375" style="1762" customWidth="1"/>
    <col min="14084" max="14084" width="2.7109375" style="1762" customWidth="1"/>
    <col min="14085" max="14085" width="15.140625" style="1762" customWidth="1"/>
    <col min="14086" max="14086" width="12.5703125" style="1762" customWidth="1"/>
    <col min="14087" max="14089" width="15.140625" style="1762" customWidth="1"/>
    <col min="14090" max="14090" width="12.5703125" style="1762" customWidth="1"/>
    <col min="14091" max="14103" width="9.140625" style="1762" customWidth="1"/>
    <col min="14104" max="14333" width="9.140625" style="1762"/>
    <col min="14334" max="14334" width="14.42578125" style="1762" customWidth="1"/>
    <col min="14335" max="14335" width="28.42578125" style="1762" customWidth="1"/>
    <col min="14336" max="14339" width="10.7109375" style="1762" customWidth="1"/>
    <col min="14340" max="14340" width="2.7109375" style="1762" customWidth="1"/>
    <col min="14341" max="14341" width="15.140625" style="1762" customWidth="1"/>
    <col min="14342" max="14342" width="12.5703125" style="1762" customWidth="1"/>
    <col min="14343" max="14345" width="15.140625" style="1762" customWidth="1"/>
    <col min="14346" max="14346" width="12.5703125" style="1762" customWidth="1"/>
    <col min="14347" max="14359" width="9.140625" style="1762" customWidth="1"/>
    <col min="14360" max="14589" width="9.140625" style="1762"/>
    <col min="14590" max="14590" width="14.42578125" style="1762" customWidth="1"/>
    <col min="14591" max="14591" width="28.42578125" style="1762" customWidth="1"/>
    <col min="14592" max="14595" width="10.7109375" style="1762" customWidth="1"/>
    <col min="14596" max="14596" width="2.7109375" style="1762" customWidth="1"/>
    <col min="14597" max="14597" width="15.140625" style="1762" customWidth="1"/>
    <col min="14598" max="14598" width="12.5703125" style="1762" customWidth="1"/>
    <col min="14599" max="14601" width="15.140625" style="1762" customWidth="1"/>
    <col min="14602" max="14602" width="12.5703125" style="1762" customWidth="1"/>
    <col min="14603" max="14615" width="9.140625" style="1762" customWidth="1"/>
    <col min="14616" max="14845" width="9.140625" style="1762"/>
    <col min="14846" max="14846" width="14.42578125" style="1762" customWidth="1"/>
    <col min="14847" max="14847" width="28.42578125" style="1762" customWidth="1"/>
    <col min="14848" max="14851" width="10.7109375" style="1762" customWidth="1"/>
    <col min="14852" max="14852" width="2.7109375" style="1762" customWidth="1"/>
    <col min="14853" max="14853" width="15.140625" style="1762" customWidth="1"/>
    <col min="14854" max="14854" width="12.5703125" style="1762" customWidth="1"/>
    <col min="14855" max="14857" width="15.140625" style="1762" customWidth="1"/>
    <col min="14858" max="14858" width="12.5703125" style="1762" customWidth="1"/>
    <col min="14859" max="14871" width="9.140625" style="1762" customWidth="1"/>
    <col min="14872" max="15101" width="9.140625" style="1762"/>
    <col min="15102" max="15102" width="14.42578125" style="1762" customWidth="1"/>
    <col min="15103" max="15103" width="28.42578125" style="1762" customWidth="1"/>
    <col min="15104" max="15107" width="10.7109375" style="1762" customWidth="1"/>
    <col min="15108" max="15108" width="2.7109375" style="1762" customWidth="1"/>
    <col min="15109" max="15109" width="15.140625" style="1762" customWidth="1"/>
    <col min="15110" max="15110" width="12.5703125" style="1762" customWidth="1"/>
    <col min="15111" max="15113" width="15.140625" style="1762" customWidth="1"/>
    <col min="15114" max="15114" width="12.5703125" style="1762" customWidth="1"/>
    <col min="15115" max="15127" width="9.140625" style="1762" customWidth="1"/>
    <col min="15128" max="15357" width="9.140625" style="1762"/>
    <col min="15358" max="15358" width="14.42578125" style="1762" customWidth="1"/>
    <col min="15359" max="15359" width="28.42578125" style="1762" customWidth="1"/>
    <col min="15360" max="15363" width="10.7109375" style="1762" customWidth="1"/>
    <col min="15364" max="15364" width="2.7109375" style="1762" customWidth="1"/>
    <col min="15365" max="15365" width="15.140625" style="1762" customWidth="1"/>
    <col min="15366" max="15366" width="12.5703125" style="1762" customWidth="1"/>
    <col min="15367" max="15369" width="15.140625" style="1762" customWidth="1"/>
    <col min="15370" max="15370" width="12.5703125" style="1762" customWidth="1"/>
    <col min="15371" max="15383" width="9.140625" style="1762" customWidth="1"/>
    <col min="15384" max="15613" width="9.140625" style="1762"/>
    <col min="15614" max="15614" width="14.42578125" style="1762" customWidth="1"/>
    <col min="15615" max="15615" width="28.42578125" style="1762" customWidth="1"/>
    <col min="15616" max="15619" width="10.7109375" style="1762" customWidth="1"/>
    <col min="15620" max="15620" width="2.7109375" style="1762" customWidth="1"/>
    <col min="15621" max="15621" width="15.140625" style="1762" customWidth="1"/>
    <col min="15622" max="15622" width="12.5703125" style="1762" customWidth="1"/>
    <col min="15623" max="15625" width="15.140625" style="1762" customWidth="1"/>
    <col min="15626" max="15626" width="12.5703125" style="1762" customWidth="1"/>
    <col min="15627" max="15639" width="9.140625" style="1762" customWidth="1"/>
    <col min="15640" max="15869" width="9.140625" style="1762"/>
    <col min="15870" max="15870" width="14.42578125" style="1762" customWidth="1"/>
    <col min="15871" max="15871" width="28.42578125" style="1762" customWidth="1"/>
    <col min="15872" max="15875" width="10.7109375" style="1762" customWidth="1"/>
    <col min="15876" max="15876" width="2.7109375" style="1762" customWidth="1"/>
    <col min="15877" max="15877" width="15.140625" style="1762" customWidth="1"/>
    <col min="15878" max="15878" width="12.5703125" style="1762" customWidth="1"/>
    <col min="15879" max="15881" width="15.140625" style="1762" customWidth="1"/>
    <col min="15882" max="15882" width="12.5703125" style="1762" customWidth="1"/>
    <col min="15883" max="15895" width="9.140625" style="1762" customWidth="1"/>
    <col min="15896" max="16125" width="9.140625" style="1762"/>
    <col min="16126" max="16126" width="14.42578125" style="1762" customWidth="1"/>
    <col min="16127" max="16127" width="28.42578125" style="1762" customWidth="1"/>
    <col min="16128" max="16131" width="10.7109375" style="1762" customWidth="1"/>
    <col min="16132" max="16132" width="2.7109375" style="1762" customWidth="1"/>
    <col min="16133" max="16133" width="15.140625" style="1762" customWidth="1"/>
    <col min="16134" max="16134" width="12.5703125" style="1762" customWidth="1"/>
    <col min="16135" max="16137" width="15.140625" style="1762" customWidth="1"/>
    <col min="16138" max="16138" width="12.5703125" style="1762" customWidth="1"/>
    <col min="16139" max="16151" width="9.140625" style="1762" customWidth="1"/>
    <col min="16152" max="16384" width="9.140625" style="1762"/>
  </cols>
  <sheetData>
    <row r="1" spans="1:23" s="49" customFormat="1" ht="24.75">
      <c r="A1" s="127" t="str">
        <f>'Universal data'!A1</f>
        <v>Regulatory Reporting Pack</v>
      </c>
      <c r="B1" s="128"/>
      <c r="C1" s="3770"/>
      <c r="D1" s="128"/>
      <c r="E1" s="128"/>
      <c r="F1" s="128"/>
      <c r="G1" s="128"/>
      <c r="H1" s="128"/>
    </row>
    <row r="2" spans="1:23" s="49" customFormat="1" ht="24.75">
      <c r="A2" s="2186" t="str">
        <f>+'Universal data'!$A$2</f>
        <v>Master</v>
      </c>
      <c r="B2" s="128"/>
      <c r="C2" s="3770"/>
      <c r="D2" s="128"/>
      <c r="E2" s="128"/>
      <c r="F2" s="128"/>
      <c r="G2" s="128"/>
      <c r="H2" s="128"/>
    </row>
    <row r="3" spans="1:23" s="49" customFormat="1" ht="24.75">
      <c r="A3" s="2304" t="str">
        <f>+'Universal data'!A3</f>
        <v>2015/16</v>
      </c>
      <c r="B3" s="128"/>
      <c r="C3" s="3770"/>
      <c r="D3" s="128"/>
      <c r="E3" s="128"/>
      <c r="F3" s="128"/>
      <c r="G3" s="128"/>
      <c r="H3" s="128"/>
    </row>
    <row r="4" spans="1:23" s="1773" customFormat="1" ht="9.75" customHeight="1">
      <c r="A4" s="1772"/>
      <c r="C4" s="3771"/>
    </row>
    <row r="5" spans="1:23" s="1773" customFormat="1" ht="19.5">
      <c r="A5" s="1755" t="s">
        <v>2215</v>
      </c>
      <c r="C5" s="3771"/>
    </row>
    <row r="6" spans="1:23" s="1773" customFormat="1" ht="14.25">
      <c r="C6" s="3771"/>
    </row>
    <row r="7" spans="1:23" s="1760" customFormat="1" ht="13.5" customHeight="1">
      <c r="A7" s="1812" t="s">
        <v>105</v>
      </c>
      <c r="C7" s="3772"/>
      <c r="D7" s="1744"/>
      <c r="E7" s="1744"/>
      <c r="F7" s="1744"/>
      <c r="G7" s="1744"/>
      <c r="H7" s="1744"/>
      <c r="I7" s="1744"/>
      <c r="J7" s="1744"/>
      <c r="K7" s="1744"/>
      <c r="L7" s="1744"/>
    </row>
    <row r="8" spans="1:23" s="1764" customFormat="1">
      <c r="B8" s="4413" t="s">
        <v>234</v>
      </c>
      <c r="C8" s="4413"/>
      <c r="D8" s="1761"/>
      <c r="E8" s="1761"/>
      <c r="F8" s="1761"/>
      <c r="G8" s="1761"/>
      <c r="H8" s="1761"/>
      <c r="I8" s="1761"/>
      <c r="J8" s="1761"/>
      <c r="K8" s="1761"/>
      <c r="L8" s="1761"/>
      <c r="M8" s="1767"/>
      <c r="N8" s="1767"/>
      <c r="O8" s="1767"/>
      <c r="P8" s="1767"/>
      <c r="Q8" s="1767"/>
      <c r="R8" s="1767"/>
      <c r="S8" s="1767"/>
      <c r="T8" s="1767"/>
      <c r="U8" s="1767"/>
      <c r="V8" s="1767"/>
      <c r="W8" s="1767"/>
    </row>
    <row r="9" spans="1:23">
      <c r="A9" s="1774"/>
      <c r="B9" s="1821" t="s">
        <v>235</v>
      </c>
      <c r="C9" s="3773"/>
      <c r="D9" s="1763"/>
      <c r="E9" s="1763"/>
      <c r="F9" s="1763"/>
      <c r="G9" s="1763"/>
      <c r="H9" s="1763"/>
      <c r="I9" s="1763"/>
      <c r="J9" s="1763"/>
      <c r="K9" s="1763"/>
      <c r="L9" s="1763"/>
    </row>
    <row r="10" spans="1:23">
      <c r="A10" s="1774"/>
      <c r="B10" s="1821" t="s">
        <v>2120</v>
      </c>
      <c r="C10" s="3773"/>
      <c r="D10" s="1763"/>
      <c r="E10" s="1768"/>
      <c r="F10" s="1763"/>
      <c r="G10" s="1763"/>
      <c r="H10" s="1763"/>
      <c r="I10" s="1763"/>
      <c r="J10" s="1763"/>
      <c r="K10" s="1763"/>
      <c r="L10" s="1763"/>
    </row>
    <row r="11" spans="1:23">
      <c r="A11" s="1774"/>
      <c r="B11" s="1821" t="s">
        <v>2121</v>
      </c>
      <c r="C11" s="3774">
        <f>C9+C10</f>
        <v>0</v>
      </c>
      <c r="D11" s="1763"/>
      <c r="E11" s="1763"/>
      <c r="F11" s="1763"/>
      <c r="G11" s="1763"/>
      <c r="H11" s="1763"/>
      <c r="I11" s="1763"/>
      <c r="J11" s="1763"/>
      <c r="K11" s="1763"/>
      <c r="L11" s="1763"/>
    </row>
    <row r="12" spans="1:23">
      <c r="A12" s="1815"/>
      <c r="B12" s="1823" t="s">
        <v>222</v>
      </c>
      <c r="C12" s="3773"/>
      <c r="D12" s="1763"/>
      <c r="E12" s="1763"/>
      <c r="F12" s="1763"/>
      <c r="G12" s="1763"/>
      <c r="H12" s="1763"/>
      <c r="I12" s="1763"/>
      <c r="J12" s="1763"/>
      <c r="K12" s="1763"/>
      <c r="L12" s="1763"/>
    </row>
    <row r="13" spans="1:23" s="1766" customFormat="1">
      <c r="A13" s="1815"/>
      <c r="B13" s="1824" t="s">
        <v>2407</v>
      </c>
      <c r="C13" s="3773"/>
      <c r="D13" s="1763"/>
      <c r="E13" s="1763"/>
      <c r="F13" s="1763"/>
      <c r="G13" s="1763"/>
      <c r="H13" s="1763"/>
      <c r="I13" s="1763"/>
      <c r="J13" s="1763"/>
      <c r="K13" s="1763"/>
      <c r="L13" s="1763"/>
      <c r="M13" s="1767"/>
      <c r="N13" s="1767"/>
      <c r="O13" s="1767"/>
      <c r="P13" s="1767"/>
      <c r="Q13" s="1767"/>
      <c r="R13" s="1767"/>
      <c r="S13" s="1767"/>
      <c r="T13" s="1767"/>
      <c r="U13" s="1767"/>
      <c r="V13" s="1758"/>
      <c r="W13" s="1758"/>
    </row>
    <row r="14" spans="1:23" s="1766" customFormat="1">
      <c r="A14" s="1775"/>
      <c r="B14" s="1821" t="s">
        <v>236</v>
      </c>
      <c r="C14" s="3774">
        <f>SUM(C11:C13)</f>
        <v>0</v>
      </c>
      <c r="D14" s="1763"/>
      <c r="E14" s="1763"/>
      <c r="F14" s="1763"/>
      <c r="G14" s="1763"/>
      <c r="H14" s="1763"/>
      <c r="I14" s="1763"/>
      <c r="J14" s="1763"/>
      <c r="K14" s="1763"/>
      <c r="L14" s="1763"/>
      <c r="M14" s="1767"/>
      <c r="N14" s="1767"/>
      <c r="O14" s="1767"/>
      <c r="P14" s="1767"/>
      <c r="Q14" s="1767"/>
      <c r="R14" s="1767"/>
      <c r="S14" s="1767"/>
      <c r="T14" s="1767"/>
      <c r="U14" s="1767"/>
      <c r="V14" s="1758"/>
      <c r="W14" s="1758"/>
    </row>
    <row r="15" spans="1:23">
      <c r="A15" s="1775"/>
      <c r="B15" s="1821" t="s">
        <v>237</v>
      </c>
      <c r="C15" s="3780"/>
      <c r="D15" s="1763"/>
      <c r="E15" s="1763"/>
      <c r="F15" s="1763"/>
      <c r="G15" s="1763"/>
      <c r="H15" s="1763"/>
      <c r="I15" s="1763"/>
      <c r="J15" s="1763"/>
      <c r="K15" s="1763"/>
      <c r="L15" s="1763"/>
    </row>
    <row r="16" spans="1:23">
      <c r="A16" s="1775"/>
      <c r="B16" s="1832"/>
      <c r="C16" s="3775"/>
      <c r="D16" s="1763"/>
      <c r="E16" s="1763"/>
      <c r="F16" s="1763"/>
      <c r="G16" s="1763"/>
      <c r="H16" s="1763"/>
      <c r="I16" s="1763"/>
      <c r="J16" s="1763"/>
      <c r="K16" s="1763"/>
      <c r="L16" s="1763"/>
    </row>
    <row r="17" spans="1:23" ht="12.75" customHeight="1">
      <c r="A17" s="1764"/>
      <c r="B17" s="4413" t="s">
        <v>238</v>
      </c>
      <c r="C17" s="4413"/>
      <c r="D17" s="1763"/>
      <c r="E17" s="1763"/>
      <c r="F17" s="1763"/>
      <c r="G17" s="1763"/>
      <c r="H17" s="1763"/>
      <c r="I17" s="1763"/>
      <c r="J17" s="1763"/>
      <c r="K17" s="1763"/>
      <c r="L17" s="1763"/>
    </row>
    <row r="18" spans="1:23" ht="15.75" customHeight="1">
      <c r="A18" s="1774"/>
      <c r="B18" s="1821" t="s">
        <v>235</v>
      </c>
      <c r="C18" s="3773"/>
      <c r="D18" s="1763"/>
      <c r="E18" s="1763"/>
      <c r="F18" s="1763"/>
      <c r="G18" s="1763"/>
      <c r="H18" s="1763"/>
      <c r="I18" s="1763"/>
      <c r="J18" s="1763"/>
      <c r="K18" s="1763"/>
      <c r="L18" s="1763"/>
    </row>
    <row r="19" spans="1:23" ht="15.75" customHeight="1">
      <c r="A19" s="1774"/>
      <c r="B19" s="1821" t="s">
        <v>2120</v>
      </c>
      <c r="C19" s="3773"/>
      <c r="D19" s="1763"/>
      <c r="E19" s="1768"/>
      <c r="F19" s="1763"/>
      <c r="G19" s="1763"/>
      <c r="H19" s="1763"/>
      <c r="I19" s="1763"/>
      <c r="J19" s="1763"/>
      <c r="K19" s="1763"/>
      <c r="L19" s="1763"/>
    </row>
    <row r="20" spans="1:23" ht="15.75" customHeight="1">
      <c r="A20" s="1774"/>
      <c r="B20" s="1821" t="s">
        <v>2121</v>
      </c>
      <c r="C20" s="3774">
        <f>C18+C19</f>
        <v>0</v>
      </c>
      <c r="D20" s="1763"/>
      <c r="E20" s="1763"/>
      <c r="F20" s="1763"/>
      <c r="G20" s="1763"/>
      <c r="H20" s="1763"/>
      <c r="I20" s="1763"/>
      <c r="J20" s="1763"/>
      <c r="K20" s="1763"/>
      <c r="L20" s="1763"/>
    </row>
    <row r="21" spans="1:23">
      <c r="A21" s="1774"/>
      <c r="B21" s="1823" t="s">
        <v>222</v>
      </c>
      <c r="C21" s="3773"/>
      <c r="D21" s="1763"/>
      <c r="E21" s="1763"/>
      <c r="F21" s="1763"/>
      <c r="G21" s="1763"/>
      <c r="H21" s="1763"/>
      <c r="I21" s="1763"/>
      <c r="J21" s="1763"/>
      <c r="K21" s="1763"/>
      <c r="L21" s="1763"/>
    </row>
    <row r="22" spans="1:23" s="1766" customFormat="1">
      <c r="A22" s="1774"/>
      <c r="B22" s="1823" t="s">
        <v>239</v>
      </c>
      <c r="C22" s="3773"/>
      <c r="D22" s="1763"/>
      <c r="E22" s="1763"/>
      <c r="F22" s="1763"/>
      <c r="G22" s="1763"/>
      <c r="H22" s="1763"/>
      <c r="I22" s="1763"/>
      <c r="J22" s="1763"/>
      <c r="K22" s="1763"/>
      <c r="L22" s="1763"/>
      <c r="M22" s="1767"/>
      <c r="N22" s="1767"/>
      <c r="O22" s="1767"/>
      <c r="P22" s="1767"/>
      <c r="Q22" s="1767"/>
      <c r="R22" s="1767"/>
      <c r="S22" s="1767"/>
      <c r="T22" s="1767"/>
      <c r="U22" s="1767"/>
      <c r="V22" s="1758"/>
      <c r="W22" s="1758"/>
    </row>
    <row r="23" spans="1:23" s="1766" customFormat="1">
      <c r="A23" s="1774"/>
      <c r="B23" s="1824" t="s">
        <v>2407</v>
      </c>
      <c r="C23" s="3773"/>
      <c r="D23" s="1763"/>
      <c r="E23" s="1763"/>
      <c r="F23" s="1763"/>
      <c r="G23" s="1763"/>
      <c r="H23" s="1763"/>
      <c r="I23" s="1763"/>
      <c r="J23" s="1763"/>
      <c r="K23" s="1763"/>
      <c r="L23" s="1763"/>
      <c r="M23" s="1767"/>
      <c r="N23" s="1767"/>
      <c r="O23" s="1767"/>
      <c r="P23" s="1767"/>
      <c r="Q23" s="1767"/>
      <c r="R23" s="1767"/>
      <c r="S23" s="1767"/>
      <c r="T23" s="1767"/>
      <c r="U23" s="1767"/>
      <c r="V23" s="1758"/>
      <c r="W23" s="1758"/>
    </row>
    <row r="24" spans="1:23" s="1766" customFormat="1">
      <c r="A24" s="1774"/>
      <c r="B24" s="1821" t="s">
        <v>236</v>
      </c>
      <c r="C24" s="3774">
        <f>SUM(C20:C23)</f>
        <v>0</v>
      </c>
      <c r="D24" s="1763"/>
      <c r="E24" s="1763"/>
      <c r="F24" s="1763"/>
      <c r="G24" s="1763"/>
      <c r="H24" s="1763"/>
      <c r="I24" s="1763"/>
      <c r="J24" s="1763"/>
      <c r="K24" s="1763"/>
      <c r="L24" s="1763"/>
      <c r="M24" s="1767"/>
      <c r="N24" s="1767"/>
      <c r="O24" s="1767"/>
      <c r="P24" s="1767"/>
      <c r="Q24" s="1767"/>
      <c r="R24" s="1767"/>
      <c r="S24" s="1767"/>
      <c r="T24" s="1767"/>
      <c r="U24" s="1767"/>
      <c r="V24" s="1758"/>
      <c r="W24" s="1758"/>
    </row>
    <row r="25" spans="1:23">
      <c r="A25" s="1775"/>
      <c r="B25" s="1821" t="s">
        <v>240</v>
      </c>
      <c r="C25" s="3780"/>
      <c r="D25" s="1763"/>
      <c r="E25" s="1763"/>
      <c r="F25" s="1763"/>
      <c r="G25" s="1763"/>
      <c r="H25" s="1763"/>
      <c r="I25" s="1763"/>
      <c r="J25" s="1763"/>
      <c r="K25" s="1763"/>
      <c r="L25" s="1763"/>
    </row>
    <row r="26" spans="1:23">
      <c r="A26" s="1775"/>
      <c r="B26" s="1825"/>
      <c r="C26" s="3775"/>
      <c r="D26" s="1763"/>
      <c r="E26" s="1763"/>
      <c r="F26" s="1763" t="s">
        <v>2666</v>
      </c>
      <c r="G26" s="1763"/>
      <c r="H26" s="1763"/>
      <c r="I26" s="1763"/>
      <c r="J26" s="1763"/>
      <c r="K26" s="1763"/>
      <c r="L26" s="1763"/>
    </row>
    <row r="27" spans="1:23" s="1759" customFormat="1" ht="12" customHeight="1">
      <c r="A27" s="1767"/>
      <c r="B27" s="4413" t="s">
        <v>241</v>
      </c>
      <c r="C27" s="4413"/>
      <c r="D27" s="1763"/>
      <c r="E27" s="1763"/>
      <c r="F27" s="1763"/>
      <c r="G27" s="1763"/>
      <c r="H27" s="1763"/>
      <c r="I27" s="1763"/>
      <c r="J27" s="1763"/>
      <c r="K27" s="1763"/>
      <c r="L27" s="1763"/>
      <c r="M27" s="1767"/>
      <c r="N27" s="1767"/>
      <c r="O27" s="1767"/>
      <c r="P27" s="1767"/>
      <c r="Q27" s="1767"/>
      <c r="R27" s="1767"/>
      <c r="S27" s="1767"/>
      <c r="T27" s="1767"/>
      <c r="U27" s="1767"/>
      <c r="V27" s="1767"/>
      <c r="W27" s="1767"/>
    </row>
    <row r="28" spans="1:23" s="1759" customFormat="1" ht="12" customHeight="1">
      <c r="A28" s="1775"/>
      <c r="B28" s="1821" t="s">
        <v>235</v>
      </c>
      <c r="C28" s="3773"/>
      <c r="D28" s="1763"/>
      <c r="E28" s="1763"/>
      <c r="F28" s="1763"/>
      <c r="G28" s="1763"/>
      <c r="H28" s="1763"/>
      <c r="I28" s="1763"/>
      <c r="J28" s="1763"/>
      <c r="K28" s="1763"/>
      <c r="L28" s="1763"/>
      <c r="M28" s="1767"/>
      <c r="N28" s="1767"/>
      <c r="O28" s="1767"/>
      <c r="P28" s="1767"/>
      <c r="Q28" s="1767"/>
      <c r="R28" s="1767"/>
      <c r="S28" s="1767"/>
      <c r="T28" s="1767"/>
      <c r="U28" s="1767"/>
      <c r="V28" s="1767"/>
      <c r="W28" s="1767"/>
    </row>
    <row r="29" spans="1:23" s="1759" customFormat="1" ht="12" customHeight="1">
      <c r="A29" s="1775"/>
      <c r="B29" s="1821" t="s">
        <v>2120</v>
      </c>
      <c r="C29" s="3773"/>
      <c r="D29" s="1763"/>
      <c r="E29" s="1768"/>
      <c r="F29" s="1763"/>
      <c r="G29" s="1763"/>
      <c r="H29" s="1763"/>
      <c r="I29" s="1763"/>
      <c r="J29" s="1763"/>
      <c r="K29" s="1763"/>
      <c r="L29" s="1763"/>
      <c r="M29" s="1767"/>
      <c r="N29" s="1767"/>
      <c r="O29" s="1767"/>
      <c r="P29" s="1767"/>
      <c r="Q29" s="1767"/>
      <c r="R29" s="1767"/>
      <c r="S29" s="1767"/>
      <c r="T29" s="1767"/>
      <c r="U29" s="1767"/>
      <c r="V29" s="1767"/>
      <c r="W29" s="1767"/>
    </row>
    <row r="30" spans="1:23" s="1759" customFormat="1" ht="12" customHeight="1">
      <c r="A30" s="1775"/>
      <c r="B30" s="1821" t="s">
        <v>2121</v>
      </c>
      <c r="C30" s="3774">
        <f>C28+C29</f>
        <v>0</v>
      </c>
      <c r="D30" s="1763"/>
      <c r="E30" s="1763"/>
      <c r="F30" s="1763"/>
      <c r="G30" s="1763"/>
      <c r="H30" s="1763"/>
      <c r="I30" s="1763"/>
      <c r="J30" s="1763"/>
      <c r="K30" s="1763"/>
      <c r="L30" s="1763"/>
      <c r="M30" s="1767"/>
      <c r="N30" s="1767"/>
      <c r="O30" s="1767"/>
      <c r="P30" s="1767"/>
      <c r="Q30" s="1767"/>
      <c r="R30" s="1767"/>
      <c r="S30" s="1767"/>
      <c r="T30" s="1767"/>
      <c r="U30" s="1767"/>
      <c r="V30" s="1767"/>
      <c r="W30" s="1767"/>
    </row>
    <row r="31" spans="1:23" s="1759" customFormat="1" ht="12" customHeight="1">
      <c r="A31" s="1775"/>
      <c r="B31" s="1821" t="s">
        <v>242</v>
      </c>
      <c r="C31" s="3773"/>
      <c r="D31" s="1763"/>
      <c r="E31" s="1742"/>
      <c r="F31" s="1743"/>
      <c r="G31" s="1763"/>
      <c r="H31" s="1763"/>
      <c r="I31" s="1763"/>
      <c r="J31" s="1763"/>
      <c r="K31" s="1763"/>
      <c r="L31" s="1763"/>
      <c r="M31" s="1767"/>
      <c r="N31" s="1767"/>
      <c r="O31" s="1767"/>
      <c r="P31" s="1767"/>
      <c r="Q31" s="1767"/>
      <c r="R31" s="1767"/>
      <c r="S31" s="1767"/>
      <c r="T31" s="1767"/>
      <c r="U31" s="1767"/>
      <c r="V31" s="1767"/>
      <c r="W31" s="1767"/>
    </row>
    <row r="32" spans="1:23" s="1759" customFormat="1" ht="12" customHeight="1">
      <c r="A32" s="1775"/>
      <c r="B32" s="1821" t="s">
        <v>243</v>
      </c>
      <c r="C32" s="3773"/>
      <c r="D32" s="1763"/>
      <c r="E32" s="1763"/>
      <c r="F32" s="1763"/>
      <c r="G32" s="1763"/>
      <c r="H32" s="1763"/>
      <c r="I32" s="1763"/>
      <c r="J32" s="1763"/>
      <c r="K32" s="1763"/>
      <c r="L32" s="1763"/>
      <c r="M32" s="1767"/>
      <c r="N32" s="1767"/>
      <c r="O32" s="1767"/>
      <c r="P32" s="1767"/>
      <c r="Q32" s="1767"/>
      <c r="R32" s="1767"/>
      <c r="S32" s="1767"/>
      <c r="T32" s="1767"/>
      <c r="U32" s="1767"/>
      <c r="V32" s="1767"/>
      <c r="W32" s="1767"/>
    </row>
    <row r="33" spans="1:23" s="1759" customFormat="1" ht="12" customHeight="1">
      <c r="A33" s="1771"/>
      <c r="B33" s="1793" t="s">
        <v>2407</v>
      </c>
      <c r="C33" s="3773"/>
      <c r="D33" s="1763"/>
      <c r="E33" s="1763"/>
      <c r="F33" s="1763"/>
      <c r="G33" s="1763"/>
      <c r="H33" s="1763"/>
      <c r="I33" s="1763"/>
      <c r="J33" s="1763"/>
      <c r="K33" s="1763"/>
      <c r="L33" s="1763"/>
      <c r="M33" s="1767"/>
      <c r="N33" s="1767"/>
      <c r="O33" s="1767"/>
      <c r="P33" s="1767"/>
      <c r="Q33" s="1767"/>
      <c r="R33" s="1767"/>
      <c r="S33" s="1767"/>
      <c r="T33" s="1767"/>
      <c r="U33" s="1767"/>
      <c r="V33" s="1767"/>
      <c r="W33" s="1767"/>
    </row>
    <row r="34" spans="1:23">
      <c r="A34" s="1811"/>
      <c r="B34" s="1821" t="s">
        <v>236</v>
      </c>
      <c r="C34" s="3774">
        <f>SUM(C30:C33)</f>
        <v>0</v>
      </c>
      <c r="D34" s="1763"/>
      <c r="E34" s="1763"/>
      <c r="F34" s="1763"/>
      <c r="G34" s="1763"/>
      <c r="H34" s="1763"/>
      <c r="I34" s="1763"/>
      <c r="J34" s="1763"/>
      <c r="K34" s="1763"/>
      <c r="L34" s="1763"/>
    </row>
    <row r="35" spans="1:23">
      <c r="A35" s="1811"/>
      <c r="B35" s="1821" t="s">
        <v>244</v>
      </c>
      <c r="C35" s="3780"/>
      <c r="D35" s="1763"/>
      <c r="E35" s="1763"/>
      <c r="F35" s="1763"/>
      <c r="G35" s="1763"/>
      <c r="H35" s="1763"/>
      <c r="I35" s="1763"/>
      <c r="J35" s="1763"/>
      <c r="K35" s="1763"/>
      <c r="L35" s="1763"/>
    </row>
    <row r="36" spans="1:23">
      <c r="A36" s="1811"/>
      <c r="B36" s="1825"/>
      <c r="C36" s="3775"/>
      <c r="D36" s="1763"/>
      <c r="E36" s="1763"/>
      <c r="F36" s="1763"/>
      <c r="G36" s="1763"/>
      <c r="H36" s="1763"/>
      <c r="I36" s="1763"/>
      <c r="J36" s="1763"/>
      <c r="K36" s="1763"/>
      <c r="L36" s="1763"/>
    </row>
    <row r="37" spans="1:23" s="1759" customFormat="1" ht="12.75" customHeight="1">
      <c r="A37" s="1767"/>
      <c r="B37" s="4413" t="s">
        <v>2122</v>
      </c>
      <c r="C37" s="4413"/>
      <c r="D37" s="1763"/>
      <c r="E37" s="1763"/>
      <c r="F37" s="1763"/>
      <c r="G37" s="1763"/>
      <c r="H37" s="1763"/>
      <c r="I37" s="1763"/>
      <c r="J37" s="1763"/>
      <c r="K37" s="1763"/>
      <c r="L37" s="1763"/>
      <c r="M37" s="1767"/>
      <c r="N37" s="1767"/>
      <c r="O37" s="1767"/>
      <c r="P37" s="1767"/>
      <c r="Q37" s="1767"/>
      <c r="R37" s="1767"/>
      <c r="S37" s="1767"/>
      <c r="T37" s="1767"/>
      <c r="U37" s="1767"/>
      <c r="V37" s="1767"/>
      <c r="W37" s="1767"/>
    </row>
    <row r="38" spans="1:23" s="1759" customFormat="1">
      <c r="A38" s="1811"/>
      <c r="B38" s="1821" t="s">
        <v>245</v>
      </c>
      <c r="C38" s="3773"/>
      <c r="D38" s="1763"/>
      <c r="E38" s="1763"/>
      <c r="F38" s="1763"/>
      <c r="G38" s="1763"/>
      <c r="H38" s="1763"/>
      <c r="I38" s="1763"/>
      <c r="J38" s="1763"/>
      <c r="K38" s="1763"/>
      <c r="L38" s="1763"/>
      <c r="M38" s="1767"/>
      <c r="N38" s="1767"/>
      <c r="O38" s="1767"/>
      <c r="P38" s="1767"/>
      <c r="Q38" s="1767"/>
      <c r="R38" s="1767"/>
      <c r="S38" s="1767"/>
      <c r="T38" s="1767"/>
      <c r="U38" s="1767"/>
      <c r="V38" s="1767"/>
      <c r="W38" s="1767"/>
    </row>
    <row r="39" spans="1:23" s="1759" customFormat="1">
      <c r="A39" s="1811"/>
      <c r="B39" s="1821" t="s">
        <v>2120</v>
      </c>
      <c r="C39" s="3773"/>
      <c r="D39" s="1763"/>
      <c r="E39" s="1768"/>
      <c r="F39" s="1763"/>
      <c r="G39" s="1763"/>
      <c r="H39" s="1763"/>
      <c r="I39" s="1763"/>
      <c r="J39" s="1763"/>
      <c r="K39" s="1763"/>
      <c r="L39" s="1763"/>
      <c r="M39" s="1767"/>
      <c r="N39" s="1767"/>
      <c r="O39" s="1767"/>
      <c r="P39" s="1767"/>
      <c r="Q39" s="1767"/>
      <c r="R39" s="1767"/>
      <c r="S39" s="1767"/>
      <c r="T39" s="1767"/>
      <c r="U39" s="1767"/>
      <c r="V39" s="1767"/>
      <c r="W39" s="1767"/>
    </row>
    <row r="40" spans="1:23" s="1759" customFormat="1">
      <c r="A40" s="1811"/>
      <c r="B40" s="1821" t="s">
        <v>2121</v>
      </c>
      <c r="C40" s="3774">
        <f>C38+C39</f>
        <v>0</v>
      </c>
      <c r="D40" s="1763"/>
      <c r="E40" s="1763"/>
      <c r="F40" s="1763"/>
      <c r="G40" s="1763"/>
      <c r="H40" s="1763"/>
      <c r="I40" s="1763"/>
      <c r="J40" s="1763"/>
      <c r="K40" s="1763"/>
      <c r="L40" s="1763"/>
      <c r="M40" s="1767"/>
      <c r="N40" s="1767"/>
      <c r="O40" s="1767"/>
      <c r="P40" s="1767"/>
      <c r="Q40" s="1767"/>
      <c r="R40" s="1767"/>
      <c r="S40" s="1767"/>
      <c r="T40" s="1767"/>
      <c r="U40" s="1767"/>
      <c r="V40" s="1767"/>
      <c r="W40" s="1767"/>
    </row>
    <row r="41" spans="1:23" s="1759" customFormat="1">
      <c r="A41" s="1811"/>
      <c r="B41" s="1821" t="s">
        <v>242</v>
      </c>
      <c r="C41" s="3774">
        <f>+-C31</f>
        <v>0</v>
      </c>
      <c r="D41" s="1763"/>
      <c r="E41" s="1763"/>
      <c r="F41" s="1743"/>
      <c r="G41" s="1763"/>
      <c r="H41" s="1763"/>
      <c r="I41" s="1763"/>
      <c r="J41" s="1763"/>
      <c r="K41" s="1763"/>
      <c r="L41" s="1763"/>
      <c r="M41" s="1767"/>
      <c r="N41" s="1767"/>
      <c r="O41" s="1767"/>
      <c r="P41" s="1767"/>
      <c r="Q41" s="1767"/>
      <c r="R41" s="1767"/>
      <c r="S41" s="1767"/>
      <c r="T41" s="1767"/>
      <c r="U41" s="1767"/>
      <c r="V41" s="1767"/>
      <c r="W41" s="1767"/>
    </row>
    <row r="42" spans="1:23" s="1759" customFormat="1">
      <c r="A42" s="1775"/>
      <c r="B42" s="1821" t="s">
        <v>243</v>
      </c>
      <c r="C42" s="3774">
        <f>+-C32</f>
        <v>0</v>
      </c>
      <c r="D42" s="1763"/>
      <c r="E42" s="1763"/>
      <c r="F42" s="1763"/>
      <c r="G42" s="1763"/>
      <c r="H42" s="1763"/>
      <c r="I42" s="1763"/>
      <c r="J42" s="1763"/>
      <c r="K42" s="1763"/>
      <c r="L42" s="1763"/>
      <c r="M42" s="1767"/>
      <c r="N42" s="1767"/>
      <c r="O42" s="1767"/>
      <c r="P42" s="1767"/>
      <c r="Q42" s="1767"/>
      <c r="R42" s="1767"/>
      <c r="S42" s="1767"/>
      <c r="T42" s="1767"/>
      <c r="U42" s="1767"/>
      <c r="V42" s="1767"/>
      <c r="W42" s="1767"/>
    </row>
    <row r="43" spans="1:23" s="1759" customFormat="1">
      <c r="A43" s="1811"/>
      <c r="B43" s="1793" t="s">
        <v>2407</v>
      </c>
      <c r="C43" s="3773"/>
      <c r="D43" s="1763"/>
      <c r="E43" s="1742"/>
      <c r="F43" s="1743"/>
      <c r="G43" s="1763"/>
      <c r="H43" s="1763"/>
      <c r="I43" s="1763"/>
      <c r="J43" s="1763"/>
      <c r="K43" s="1763"/>
      <c r="L43" s="1763"/>
      <c r="M43" s="1767"/>
      <c r="N43" s="1767"/>
      <c r="O43" s="1767"/>
      <c r="P43" s="1767"/>
      <c r="Q43" s="1767"/>
      <c r="R43" s="1767"/>
      <c r="S43" s="1767"/>
      <c r="T43" s="1767"/>
      <c r="U43" s="1767"/>
      <c r="V43" s="1767"/>
      <c r="W43" s="1767"/>
    </row>
    <row r="44" spans="1:23">
      <c r="B44" s="1821" t="s">
        <v>246</v>
      </c>
      <c r="C44" s="3774">
        <f>SUM(C40:C43)</f>
        <v>0</v>
      </c>
      <c r="D44" s="1763"/>
      <c r="E44" s="1763"/>
      <c r="F44" s="1763"/>
      <c r="G44" s="1763"/>
      <c r="H44" s="1763"/>
      <c r="I44" s="1763"/>
      <c r="J44" s="1763"/>
      <c r="K44" s="1763"/>
      <c r="L44" s="1763"/>
    </row>
    <row r="45" spans="1:23">
      <c r="A45" s="1811"/>
      <c r="B45" s="1821" t="s">
        <v>247</v>
      </c>
      <c r="C45" s="3780"/>
      <c r="D45" s="1763"/>
      <c r="E45" s="1763"/>
      <c r="F45" s="1763"/>
      <c r="G45" s="1763"/>
      <c r="H45" s="1763"/>
      <c r="I45" s="1763"/>
      <c r="J45" s="1763"/>
      <c r="K45" s="1763"/>
      <c r="L45" s="1763"/>
    </row>
    <row r="46" spans="1:23">
      <c r="A46" s="1811"/>
      <c r="B46" s="1825"/>
      <c r="C46" s="3775"/>
      <c r="D46" s="1763"/>
      <c r="E46" s="1763"/>
      <c r="F46" s="1763"/>
      <c r="G46" s="1763"/>
      <c r="H46" s="1763"/>
      <c r="I46" s="1763"/>
      <c r="J46" s="1763"/>
      <c r="K46" s="1763"/>
      <c r="L46" s="1763"/>
    </row>
    <row r="47" spans="1:23" s="1759" customFormat="1">
      <c r="A47" s="1767"/>
      <c r="B47" s="4413" t="s">
        <v>248</v>
      </c>
      <c r="C47" s="4413"/>
      <c r="D47" s="1763"/>
      <c r="E47" s="1763"/>
      <c r="F47" s="1763"/>
      <c r="G47" s="1763"/>
      <c r="H47" s="1763"/>
      <c r="I47" s="1763"/>
      <c r="J47" s="1763"/>
      <c r="K47" s="1763"/>
      <c r="L47" s="1763"/>
      <c r="M47" s="1767"/>
      <c r="N47" s="1767"/>
      <c r="O47" s="1767"/>
      <c r="P47" s="1767"/>
      <c r="Q47" s="1767"/>
      <c r="R47" s="1767"/>
      <c r="S47" s="1767"/>
      <c r="T47" s="1767"/>
      <c r="U47" s="1767"/>
      <c r="V47" s="1767"/>
      <c r="W47" s="1767"/>
    </row>
    <row r="48" spans="1:23" s="1759" customFormat="1">
      <c r="A48" s="1775"/>
      <c r="B48" s="1821" t="s">
        <v>235</v>
      </c>
      <c r="C48" s="3773"/>
      <c r="D48" s="1763"/>
      <c r="E48" s="1763"/>
      <c r="F48" s="1763"/>
      <c r="G48" s="1763"/>
      <c r="H48" s="1763"/>
      <c r="I48" s="1763"/>
      <c r="J48" s="1763"/>
      <c r="K48" s="1763"/>
      <c r="L48" s="1763"/>
      <c r="M48" s="1767"/>
      <c r="N48" s="1767"/>
      <c r="O48" s="1767"/>
      <c r="P48" s="1767"/>
      <c r="Q48" s="1767"/>
      <c r="R48" s="1767"/>
      <c r="S48" s="1767"/>
      <c r="T48" s="1767"/>
      <c r="U48" s="1767"/>
      <c r="V48" s="1767"/>
      <c r="W48" s="1767"/>
    </row>
    <row r="49" spans="1:25" s="1759" customFormat="1">
      <c r="A49" s="1775"/>
      <c r="B49" s="1821" t="s">
        <v>2120</v>
      </c>
      <c r="C49" s="3773"/>
      <c r="D49" s="1763"/>
      <c r="E49" s="1765"/>
      <c r="F49" s="1763"/>
      <c r="G49" s="1763"/>
      <c r="H49" s="1763"/>
      <c r="I49" s="1763"/>
      <c r="J49" s="1763"/>
      <c r="K49" s="1763"/>
      <c r="L49" s="1763"/>
      <c r="M49" s="1767"/>
      <c r="N49" s="1767"/>
      <c r="O49" s="1767"/>
      <c r="P49" s="1767"/>
      <c r="Q49" s="1767"/>
      <c r="R49" s="1767"/>
      <c r="S49" s="1767"/>
      <c r="T49" s="1767"/>
      <c r="U49" s="1767"/>
      <c r="V49" s="1767"/>
      <c r="W49" s="1767"/>
    </row>
    <row r="50" spans="1:25" s="1759" customFormat="1">
      <c r="A50" s="1775"/>
      <c r="B50" s="1821" t="s">
        <v>2121</v>
      </c>
      <c r="C50" s="3774">
        <f>C48+C49</f>
        <v>0</v>
      </c>
      <c r="D50" s="1763"/>
      <c r="E50" s="1763"/>
      <c r="F50" s="1763"/>
      <c r="G50" s="1763"/>
      <c r="H50" s="1763"/>
      <c r="I50" s="1763"/>
      <c r="J50" s="1763"/>
      <c r="K50" s="1763"/>
      <c r="L50" s="1763"/>
      <c r="M50" s="1767"/>
      <c r="N50" s="1767"/>
      <c r="O50" s="1767"/>
      <c r="P50" s="1767"/>
      <c r="Q50" s="1767"/>
      <c r="R50" s="1767"/>
      <c r="S50" s="1767"/>
      <c r="T50" s="1767"/>
      <c r="U50" s="1767"/>
      <c r="V50" s="1767"/>
      <c r="W50" s="1767"/>
    </row>
    <row r="51" spans="1:25">
      <c r="B51" s="1823" t="s">
        <v>222</v>
      </c>
      <c r="C51" s="3773"/>
      <c r="D51" s="1763"/>
      <c r="E51" s="1763"/>
      <c r="F51" s="1763"/>
      <c r="G51" s="1763"/>
      <c r="H51" s="1763"/>
      <c r="I51" s="1763"/>
      <c r="J51" s="1763"/>
      <c r="K51" s="1763"/>
      <c r="L51" s="1763"/>
    </row>
    <row r="52" spans="1:25">
      <c r="B52" s="1824" t="s">
        <v>249</v>
      </c>
      <c r="C52" s="3773"/>
      <c r="D52" s="1763"/>
      <c r="E52" s="1763"/>
      <c r="F52" s="1763"/>
      <c r="G52" s="1763"/>
      <c r="H52" s="1763"/>
      <c r="I52" s="1763"/>
      <c r="J52" s="1763"/>
      <c r="K52" s="1763"/>
      <c r="L52" s="1763"/>
    </row>
    <row r="53" spans="1:25">
      <c r="B53" s="1821" t="s">
        <v>236</v>
      </c>
      <c r="C53" s="3774">
        <f>SUM(C50:C52)</f>
        <v>0</v>
      </c>
      <c r="D53" s="1763"/>
      <c r="E53" s="1763"/>
      <c r="F53" s="1763"/>
      <c r="G53" s="1763"/>
      <c r="H53" s="1763"/>
      <c r="I53" s="1763"/>
      <c r="J53" s="1763"/>
      <c r="K53" s="1763"/>
      <c r="L53" s="1763"/>
    </row>
    <row r="54" spans="1:25">
      <c r="B54" s="1819"/>
      <c r="C54" s="3776"/>
      <c r="D54" s="1763"/>
      <c r="E54" s="1763"/>
      <c r="F54" s="1763"/>
      <c r="G54" s="1763"/>
      <c r="H54" s="1763"/>
      <c r="I54" s="1763"/>
      <c r="J54" s="1763"/>
      <c r="K54" s="1763"/>
      <c r="L54" s="1763"/>
    </row>
    <row r="55" spans="1:25" s="1759" customFormat="1" ht="25.5">
      <c r="A55" s="1767"/>
      <c r="B55" s="1833" t="s">
        <v>250</v>
      </c>
      <c r="C55" s="3773"/>
      <c r="D55" s="1763"/>
      <c r="E55" s="1763"/>
      <c r="F55" s="1763"/>
      <c r="G55" s="1763"/>
      <c r="H55" s="1763"/>
      <c r="I55" s="1763"/>
      <c r="J55" s="1763"/>
      <c r="K55" s="1763"/>
      <c r="L55" s="1763"/>
      <c r="M55" s="1767"/>
      <c r="N55" s="1767"/>
      <c r="O55" s="1767"/>
      <c r="P55" s="1767"/>
      <c r="Q55" s="1767"/>
      <c r="R55" s="1767"/>
      <c r="S55" s="1767"/>
      <c r="T55" s="1767"/>
      <c r="U55" s="1767"/>
      <c r="V55" s="1767"/>
      <c r="W55" s="1767"/>
    </row>
    <row r="56" spans="1:25" s="1759" customFormat="1">
      <c r="A56" s="1813"/>
      <c r="B56" s="1761"/>
      <c r="C56" s="3777"/>
      <c r="D56" s="1763"/>
      <c r="E56" s="1763"/>
      <c r="F56" s="1763"/>
      <c r="G56" s="1763"/>
      <c r="H56" s="1763"/>
      <c r="I56" s="1763"/>
      <c r="J56" s="1763"/>
      <c r="K56" s="1763"/>
      <c r="L56" s="1763"/>
      <c r="M56" s="1767"/>
      <c r="N56" s="1767"/>
      <c r="O56" s="1767"/>
      <c r="P56" s="1767"/>
      <c r="Q56" s="1767"/>
      <c r="R56" s="1767"/>
      <c r="S56" s="1767"/>
      <c r="T56" s="1767"/>
      <c r="U56" s="1767"/>
      <c r="V56" s="1767"/>
      <c r="W56" s="1767"/>
    </row>
    <row r="57" spans="1:25" s="1759" customFormat="1" ht="15">
      <c r="A57" s="1812" t="s">
        <v>251</v>
      </c>
      <c r="B57" s="1745"/>
      <c r="C57" s="3778"/>
      <c r="D57" s="1767"/>
      <c r="E57" s="1763"/>
      <c r="F57" s="1763"/>
      <c r="G57" s="1763"/>
      <c r="H57" s="1763"/>
      <c r="I57" s="1763"/>
      <c r="J57" s="1763"/>
      <c r="K57" s="1763"/>
      <c r="L57" s="1763"/>
      <c r="M57" s="1767"/>
      <c r="N57" s="1767"/>
      <c r="O57" s="1767"/>
      <c r="P57" s="1767"/>
      <c r="Q57" s="1767"/>
      <c r="R57" s="1767"/>
      <c r="S57" s="1767"/>
      <c r="T57" s="1767"/>
      <c r="U57" s="1767"/>
      <c r="V57" s="1767"/>
      <c r="W57" s="1767"/>
    </row>
    <row r="58" spans="1:25" s="1759" customFormat="1">
      <c r="A58" s="1774"/>
      <c r="B58" s="1767"/>
      <c r="C58" s="3777"/>
      <c r="D58" s="1763"/>
      <c r="E58" s="1763"/>
      <c r="F58" s="1763"/>
      <c r="G58" s="1763"/>
      <c r="H58" s="1763"/>
      <c r="I58" s="1763"/>
      <c r="J58" s="1763"/>
      <c r="K58" s="1763"/>
      <c r="L58" s="1763"/>
      <c r="M58" s="1767"/>
      <c r="N58" s="1767"/>
      <c r="O58" s="1767"/>
      <c r="P58" s="1767"/>
      <c r="Q58" s="1767"/>
      <c r="R58" s="1767"/>
      <c r="S58" s="1767"/>
      <c r="T58" s="1767"/>
      <c r="U58" s="1767"/>
      <c r="V58" s="1767"/>
      <c r="W58" s="1767"/>
    </row>
    <row r="59" spans="1:25">
      <c r="A59" s="1762"/>
      <c r="B59" s="4412" t="s">
        <v>252</v>
      </c>
      <c r="C59" s="4412"/>
      <c r="D59" s="1763"/>
      <c r="X59" s="1759"/>
      <c r="Y59" s="1759"/>
    </row>
    <row r="60" spans="1:25">
      <c r="A60" s="1774"/>
      <c r="B60" s="1821" t="s">
        <v>235</v>
      </c>
      <c r="C60" s="3773"/>
      <c r="D60" s="1763"/>
      <c r="X60" s="1759"/>
      <c r="Y60" s="1759"/>
    </row>
    <row r="61" spans="1:25">
      <c r="A61" s="1774"/>
      <c r="B61" s="1821" t="s">
        <v>2120</v>
      </c>
      <c r="C61" s="3773"/>
      <c r="D61" s="1763"/>
      <c r="E61" s="1742"/>
      <c r="X61" s="1759"/>
      <c r="Y61" s="1759"/>
    </row>
    <row r="62" spans="1:25">
      <c r="A62" s="1774"/>
      <c r="B62" s="1821" t="s">
        <v>2121</v>
      </c>
      <c r="C62" s="3774">
        <f>C60+C61</f>
        <v>0</v>
      </c>
      <c r="D62" s="1763"/>
      <c r="E62" s="1763"/>
      <c r="F62" s="1763"/>
      <c r="X62" s="1759"/>
      <c r="Y62" s="1759"/>
    </row>
    <row r="63" spans="1:25">
      <c r="A63" s="1813"/>
      <c r="B63" s="1823" t="s">
        <v>222</v>
      </c>
      <c r="C63" s="3773"/>
      <c r="D63" s="1763"/>
      <c r="E63" s="1763"/>
      <c r="F63" s="1763"/>
      <c r="G63" s="1763"/>
      <c r="H63" s="1763"/>
      <c r="I63" s="1763"/>
      <c r="J63" s="1763"/>
      <c r="K63" s="1763"/>
      <c r="X63" s="1759"/>
      <c r="Y63" s="1759"/>
    </row>
    <row r="64" spans="1:25">
      <c r="B64" s="1793" t="s">
        <v>2407</v>
      </c>
      <c r="C64" s="3773"/>
      <c r="D64" s="1763"/>
      <c r="E64" s="1763"/>
      <c r="F64" s="1763"/>
      <c r="G64" s="1763"/>
      <c r="H64" s="1763"/>
      <c r="I64" s="1763"/>
      <c r="J64" s="1763"/>
      <c r="K64" s="1763"/>
      <c r="X64" s="1759"/>
      <c r="Y64" s="1759"/>
    </row>
    <row r="65" spans="1:25">
      <c r="B65" s="1821" t="s">
        <v>236</v>
      </c>
      <c r="C65" s="3774">
        <f>SUM(C62:C64)</f>
        <v>0</v>
      </c>
      <c r="D65" s="1763"/>
      <c r="E65" s="1763"/>
      <c r="F65" s="1763"/>
      <c r="G65" s="1763"/>
      <c r="H65" s="1763"/>
      <c r="I65" s="1763"/>
      <c r="J65" s="1763"/>
      <c r="K65" s="1763"/>
      <c r="X65" s="1759"/>
      <c r="Y65" s="1759"/>
    </row>
    <row r="66" spans="1:25">
      <c r="A66" s="1775"/>
      <c r="B66" s="1764"/>
      <c r="C66" s="3777"/>
      <c r="D66" s="1763"/>
      <c r="E66" s="1763"/>
      <c r="F66" s="1763"/>
      <c r="G66" s="1763"/>
      <c r="H66" s="1763"/>
      <c r="I66" s="1763"/>
      <c r="J66" s="1763"/>
      <c r="K66" s="1763"/>
    </row>
    <row r="67" spans="1:25">
      <c r="A67" s="1762"/>
      <c r="B67" s="1831" t="s">
        <v>253</v>
      </c>
      <c r="C67" s="3773"/>
      <c r="D67" s="1763"/>
      <c r="E67" s="1763"/>
      <c r="F67" s="1763"/>
      <c r="G67" s="1763"/>
      <c r="H67" s="1763"/>
      <c r="I67" s="1763"/>
      <c r="J67" s="1763"/>
      <c r="K67" s="1763"/>
    </row>
    <row r="68" spans="1:25">
      <c r="A68" s="1775"/>
      <c r="B68" s="1745"/>
      <c r="C68" s="3777"/>
      <c r="D68" s="1763"/>
      <c r="E68" s="1763"/>
      <c r="F68" s="1763"/>
      <c r="G68" s="1763"/>
      <c r="H68" s="1763"/>
      <c r="I68" s="1763"/>
      <c r="J68" s="1763"/>
      <c r="K68" s="1763"/>
    </row>
    <row r="69" spans="1:25" s="1766" customFormat="1">
      <c r="A69" s="1775"/>
      <c r="B69" s="1776"/>
      <c r="C69" s="3777"/>
      <c r="D69" s="1763"/>
      <c r="E69" s="1763"/>
      <c r="F69" s="1763"/>
      <c r="G69" s="1763"/>
      <c r="H69" s="1763"/>
      <c r="I69" s="1763"/>
      <c r="J69" s="1763"/>
      <c r="K69" s="1763"/>
      <c r="L69" s="1767"/>
      <c r="M69" s="1767"/>
      <c r="N69" s="1767"/>
      <c r="O69" s="1767"/>
      <c r="P69" s="1767"/>
      <c r="Q69" s="1767"/>
      <c r="R69" s="1767"/>
      <c r="S69" s="1767"/>
      <c r="T69" s="1767"/>
      <c r="U69" s="1767"/>
      <c r="V69" s="1767"/>
      <c r="W69" s="1767"/>
      <c r="X69" s="1762"/>
      <c r="Y69" s="1762"/>
    </row>
    <row r="70" spans="1:25" s="1766" customFormat="1">
      <c r="A70" s="1775"/>
      <c r="B70" s="1776"/>
      <c r="C70" s="3777"/>
      <c r="D70" s="1763"/>
      <c r="E70" s="1763"/>
      <c r="F70" s="1767"/>
      <c r="G70" s="1763"/>
      <c r="H70" s="1763"/>
      <c r="I70" s="1763"/>
      <c r="J70" s="1763"/>
      <c r="K70" s="1763"/>
      <c r="L70" s="1767"/>
      <c r="M70" s="1767"/>
      <c r="N70" s="1767"/>
      <c r="O70" s="1767"/>
      <c r="P70" s="1767"/>
      <c r="Q70" s="1767"/>
      <c r="R70" s="1767"/>
      <c r="S70" s="1767"/>
      <c r="T70" s="1767"/>
      <c r="U70" s="1767"/>
      <c r="V70" s="1767"/>
      <c r="W70" s="1767"/>
      <c r="X70" s="1762"/>
      <c r="Y70" s="1762"/>
    </row>
  </sheetData>
  <mergeCells count="6">
    <mergeCell ref="B59:C59"/>
    <mergeCell ref="B8:C8"/>
    <mergeCell ref="B17:C17"/>
    <mergeCell ref="B27:C27"/>
    <mergeCell ref="B37:C37"/>
    <mergeCell ref="B47:C47"/>
  </mergeCells>
  <dataValidations count="1">
    <dataValidation type="list" allowBlank="1" showInputMessage="1" showErrorMessage="1" sqref="A1:C1">
      <formula1>A924:A929</formula1>
    </dataValidation>
  </dataValidations>
  <pageMargins left="0.70866141732283472" right="0.70866141732283472" top="0.74803149606299213" bottom="0.74803149606299213" header="0.31496062992125984" footer="0.31496062992125984"/>
  <pageSetup paperSize="8" scale="92"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theme="2" tint="-0.499984740745262"/>
    <pageSetUpPr fitToPage="1"/>
  </sheetPr>
  <dimension ref="A1:P37"/>
  <sheetViews>
    <sheetView workbookViewId="0">
      <selection activeCell="A4" sqref="A4"/>
    </sheetView>
  </sheetViews>
  <sheetFormatPr defaultRowHeight="12.75"/>
  <cols>
    <col min="1" max="1" width="4.42578125" style="759" customWidth="1"/>
    <col min="2" max="2" width="24.28515625" style="759" customWidth="1"/>
    <col min="3" max="3" width="9.28515625" style="759" bestFit="1" customWidth="1"/>
    <col min="4" max="13" width="13.7109375" style="759" customWidth="1"/>
    <col min="14" max="14" width="14.85546875" style="759" customWidth="1"/>
    <col min="15" max="15" width="15" style="759" customWidth="1"/>
    <col min="16" max="16" width="13.7109375" style="759" customWidth="1"/>
    <col min="17" max="16384" width="9.140625" style="759"/>
  </cols>
  <sheetData>
    <row r="1" spans="1:16" s="49" customFormat="1" ht="24.75">
      <c r="A1" s="127" t="s">
        <v>2388</v>
      </c>
      <c r="B1" s="128"/>
      <c r="C1" s="128"/>
      <c r="D1" s="128"/>
      <c r="E1" s="128"/>
      <c r="F1" s="128"/>
      <c r="G1" s="128"/>
      <c r="H1" s="128"/>
      <c r="I1" s="128"/>
      <c r="J1" s="128"/>
      <c r="K1" s="128"/>
      <c r="L1" s="128"/>
      <c r="M1" s="128"/>
      <c r="N1" s="128"/>
      <c r="O1" s="128"/>
      <c r="P1" s="128"/>
    </row>
    <row r="2" spans="1:16" s="49" customFormat="1" ht="24.75">
      <c r="A2" s="2186" t="str">
        <f>+'Universal data'!$A$2</f>
        <v>Master</v>
      </c>
      <c r="B2" s="128"/>
      <c r="C2" s="128"/>
      <c r="D2" s="128"/>
      <c r="E2" s="128"/>
      <c r="F2" s="128"/>
      <c r="G2" s="128"/>
      <c r="H2" s="128"/>
      <c r="I2" s="128"/>
      <c r="J2" s="128"/>
      <c r="K2" s="128"/>
      <c r="L2" s="128"/>
      <c r="M2" s="128"/>
      <c r="N2" s="128"/>
      <c r="O2" s="128"/>
      <c r="P2" s="128"/>
    </row>
    <row r="3" spans="1:16" s="49" customFormat="1" ht="24.75">
      <c r="A3" s="2304" t="str">
        <f>+'Universal data'!A3</f>
        <v>2015/16</v>
      </c>
      <c r="B3" s="128"/>
      <c r="C3" s="128"/>
      <c r="D3" s="128"/>
      <c r="E3" s="128"/>
      <c r="F3" s="128"/>
      <c r="G3" s="128"/>
      <c r="H3" s="128"/>
      <c r="I3" s="128"/>
      <c r="J3" s="128"/>
      <c r="K3" s="128"/>
      <c r="L3" s="128"/>
      <c r="M3" s="128"/>
      <c r="N3" s="128"/>
      <c r="O3" s="128"/>
      <c r="P3" s="128"/>
    </row>
    <row r="4" spans="1:16" s="671" customFormat="1" ht="14.25"/>
    <row r="5" spans="1:16" s="671" customFormat="1" ht="19.5">
      <c r="A5" s="1737" t="s">
        <v>2216</v>
      </c>
    </row>
    <row r="6" spans="1:16" s="1777" customFormat="1" ht="15.75" customHeight="1"/>
    <row r="7" spans="1:16" ht="14.25">
      <c r="A7" s="758"/>
      <c r="B7" s="3263"/>
      <c r="C7" s="3263"/>
      <c r="D7" s="4414" t="s">
        <v>279</v>
      </c>
      <c r="E7" s="4415"/>
      <c r="F7" s="4415"/>
      <c r="G7" s="4415"/>
      <c r="H7" s="4415"/>
      <c r="I7" s="4415"/>
      <c r="J7" s="4415"/>
      <c r="K7" s="4415"/>
      <c r="L7" s="4415"/>
      <c r="M7" s="4416"/>
      <c r="N7" s="4417" t="s">
        <v>280</v>
      </c>
      <c r="O7" s="4417"/>
      <c r="P7" s="4417"/>
    </row>
    <row r="8" spans="1:16" ht="72.75" customHeight="1">
      <c r="B8" s="3264" t="s">
        <v>281</v>
      </c>
      <c r="C8" s="3265" t="s">
        <v>282</v>
      </c>
      <c r="D8" s="3264" t="s">
        <v>283</v>
      </c>
      <c r="E8" s="3264" t="s">
        <v>284</v>
      </c>
      <c r="F8" s="3264" t="s">
        <v>285</v>
      </c>
      <c r="G8" s="3264" t="s">
        <v>286</v>
      </c>
      <c r="H8" s="3264" t="s">
        <v>287</v>
      </c>
      <c r="I8" s="3264" t="s">
        <v>288</v>
      </c>
      <c r="J8" s="3264" t="s">
        <v>289</v>
      </c>
      <c r="K8" s="3264" t="s">
        <v>290</v>
      </c>
      <c r="L8" s="3264" t="s">
        <v>291</v>
      </c>
      <c r="M8" s="3264" t="s">
        <v>292</v>
      </c>
      <c r="N8" s="3264" t="s">
        <v>2528</v>
      </c>
      <c r="O8" s="3264" t="s">
        <v>2529</v>
      </c>
      <c r="P8" s="3264" t="s">
        <v>2527</v>
      </c>
    </row>
    <row r="9" spans="1:16" ht="12.75" customHeight="1">
      <c r="B9" s="2541"/>
      <c r="C9" s="2541"/>
      <c r="D9" s="3781"/>
      <c r="E9" s="3367"/>
      <c r="F9" s="3367"/>
      <c r="G9" s="3367"/>
      <c r="H9" s="3781"/>
      <c r="I9" s="3781"/>
      <c r="J9" s="3781"/>
      <c r="K9" s="3781"/>
      <c r="L9" s="3367"/>
      <c r="M9" s="3367"/>
      <c r="N9" s="3321"/>
      <c r="O9" s="3781"/>
      <c r="P9" s="3781"/>
    </row>
    <row r="10" spans="1:16">
      <c r="A10" s="758"/>
      <c r="B10" s="2541"/>
      <c r="C10" s="2541"/>
      <c r="D10" s="3781"/>
      <c r="E10" s="3367"/>
      <c r="F10" s="3367"/>
      <c r="G10" s="3367"/>
      <c r="H10" s="3781"/>
      <c r="I10" s="3781"/>
      <c r="J10" s="3781"/>
      <c r="K10" s="3781"/>
      <c r="L10" s="3367"/>
      <c r="M10" s="3367"/>
      <c r="N10" s="3321"/>
      <c r="O10" s="3781"/>
      <c r="P10" s="3781"/>
    </row>
    <row r="11" spans="1:16">
      <c r="A11" s="758"/>
      <c r="B11" s="2541"/>
      <c r="C11" s="2541"/>
      <c r="D11" s="3781"/>
      <c r="E11" s="3367"/>
      <c r="F11" s="3367"/>
      <c r="G11" s="3367"/>
      <c r="H11" s="3781"/>
      <c r="I11" s="3781"/>
      <c r="J11" s="3781"/>
      <c r="K11" s="3781"/>
      <c r="L11" s="3367"/>
      <c r="M11" s="3367"/>
      <c r="N11" s="3321"/>
      <c r="O11" s="3781"/>
      <c r="P11" s="3781"/>
    </row>
    <row r="12" spans="1:16">
      <c r="A12" s="758"/>
      <c r="B12" s="2541"/>
      <c r="C12" s="2541"/>
      <c r="D12" s="3781"/>
      <c r="E12" s="3367"/>
      <c r="F12" s="3367"/>
      <c r="G12" s="3367"/>
      <c r="H12" s="3781"/>
      <c r="I12" s="3781"/>
      <c r="J12" s="3781"/>
      <c r="K12" s="3781"/>
      <c r="L12" s="3367"/>
      <c r="M12" s="3367"/>
      <c r="N12" s="3321"/>
      <c r="O12" s="3781"/>
      <c r="P12" s="3781"/>
    </row>
    <row r="13" spans="1:16">
      <c r="A13" s="758"/>
      <c r="B13" s="2541"/>
      <c r="C13" s="2541"/>
      <c r="D13" s="3781"/>
      <c r="E13" s="3367"/>
      <c r="F13" s="3367"/>
      <c r="G13" s="3367"/>
      <c r="H13" s="3781"/>
      <c r="I13" s="3781"/>
      <c r="J13" s="3781"/>
      <c r="K13" s="3781"/>
      <c r="L13" s="3367"/>
      <c r="M13" s="3367"/>
      <c r="N13" s="3321"/>
      <c r="O13" s="3781"/>
      <c r="P13" s="3781"/>
    </row>
    <row r="14" spans="1:16">
      <c r="A14" s="758"/>
      <c r="B14" s="2541"/>
      <c r="C14" s="2541"/>
      <c r="D14" s="3781"/>
      <c r="E14" s="3367"/>
      <c r="F14" s="3367"/>
      <c r="G14" s="3367"/>
      <c r="H14" s="3781"/>
      <c r="I14" s="3781"/>
      <c r="J14" s="3781"/>
      <c r="K14" s="3781"/>
      <c r="L14" s="3367"/>
      <c r="M14" s="3367"/>
      <c r="N14" s="3321"/>
      <c r="O14" s="3781"/>
      <c r="P14" s="3781"/>
    </row>
    <row r="15" spans="1:16">
      <c r="A15" s="758"/>
      <c r="B15" s="2541"/>
      <c r="C15" s="2541"/>
      <c r="D15" s="3781"/>
      <c r="E15" s="3367"/>
      <c r="F15" s="3367"/>
      <c r="G15" s="3367"/>
      <c r="H15" s="3781"/>
      <c r="I15" s="3781"/>
      <c r="J15" s="3781"/>
      <c r="K15" s="3781"/>
      <c r="L15" s="3367"/>
      <c r="M15" s="3367"/>
      <c r="N15" s="3321"/>
      <c r="O15" s="3781"/>
      <c r="P15" s="3781"/>
    </row>
    <row r="16" spans="1:16">
      <c r="A16" s="758"/>
      <c r="B16" s="2541"/>
      <c r="C16" s="2541"/>
      <c r="D16" s="3781"/>
      <c r="E16" s="3367"/>
      <c r="F16" s="3367"/>
      <c r="G16" s="3367"/>
      <c r="H16" s="3781"/>
      <c r="I16" s="3781"/>
      <c r="J16" s="3781"/>
      <c r="K16" s="3781"/>
      <c r="L16" s="3367"/>
      <c r="M16" s="3367"/>
      <c r="N16" s="3321"/>
      <c r="O16" s="3781"/>
      <c r="P16" s="3781"/>
    </row>
    <row r="17" spans="1:16">
      <c r="A17" s="758"/>
      <c r="B17" s="2541"/>
      <c r="C17" s="2541"/>
      <c r="D17" s="3781"/>
      <c r="E17" s="3367"/>
      <c r="F17" s="3367"/>
      <c r="G17" s="3367"/>
      <c r="H17" s="3781"/>
      <c r="I17" s="3781"/>
      <c r="J17" s="3781"/>
      <c r="K17" s="3781"/>
      <c r="L17" s="3367"/>
      <c r="M17" s="3367"/>
      <c r="N17" s="3321"/>
      <c r="O17" s="3781"/>
      <c r="P17" s="3781"/>
    </row>
    <row r="18" spans="1:16">
      <c r="A18" s="758"/>
      <c r="B18" s="2541"/>
      <c r="C18" s="2541"/>
      <c r="D18" s="3781"/>
      <c r="E18" s="3367"/>
      <c r="F18" s="3367"/>
      <c r="G18" s="3367"/>
      <c r="H18" s="3781"/>
      <c r="I18" s="3781"/>
      <c r="J18" s="3781"/>
      <c r="K18" s="3781"/>
      <c r="L18" s="3367"/>
      <c r="M18" s="3367"/>
      <c r="N18" s="3321"/>
      <c r="O18" s="3781"/>
      <c r="P18" s="3781"/>
    </row>
    <row r="19" spans="1:16">
      <c r="A19" s="758"/>
      <c r="B19" s="2541"/>
      <c r="C19" s="2541"/>
      <c r="D19" s="3781"/>
      <c r="E19" s="3367"/>
      <c r="F19" s="3367"/>
      <c r="G19" s="3367"/>
      <c r="H19" s="3781"/>
      <c r="I19" s="3781"/>
      <c r="J19" s="3781"/>
      <c r="K19" s="3781"/>
      <c r="L19" s="3367"/>
      <c r="M19" s="3367"/>
      <c r="N19" s="3321"/>
      <c r="O19" s="3781"/>
      <c r="P19" s="3781"/>
    </row>
    <row r="20" spans="1:16">
      <c r="A20" s="758"/>
      <c r="B20" s="2541"/>
      <c r="C20" s="2541"/>
      <c r="D20" s="3781"/>
      <c r="E20" s="3367"/>
      <c r="F20" s="3367"/>
      <c r="G20" s="3367"/>
      <c r="H20" s="3781"/>
      <c r="I20" s="3781"/>
      <c r="J20" s="3781"/>
      <c r="K20" s="3781"/>
      <c r="L20" s="3367"/>
      <c r="M20" s="3367"/>
      <c r="N20" s="3321"/>
      <c r="O20" s="3781"/>
      <c r="P20" s="3781"/>
    </row>
    <row r="21" spans="1:16">
      <c r="A21" s="758"/>
      <c r="B21" s="2541"/>
      <c r="C21" s="2541"/>
      <c r="D21" s="3781"/>
      <c r="E21" s="3367"/>
      <c r="F21" s="3367"/>
      <c r="G21" s="3367"/>
      <c r="H21" s="3781"/>
      <c r="I21" s="3781"/>
      <c r="J21" s="3781"/>
      <c r="K21" s="3781"/>
      <c r="L21" s="3367"/>
      <c r="M21" s="3367"/>
      <c r="N21" s="3321"/>
      <c r="O21" s="3781"/>
      <c r="P21" s="3781"/>
    </row>
    <row r="22" spans="1:16">
      <c r="A22" s="758"/>
      <c r="B22" s="2541"/>
      <c r="C22" s="2541"/>
      <c r="D22" s="3781"/>
      <c r="E22" s="3367"/>
      <c r="F22" s="3367"/>
      <c r="G22" s="3367"/>
      <c r="H22" s="3781"/>
      <c r="I22" s="3781"/>
      <c r="J22" s="3781"/>
      <c r="K22" s="3781"/>
      <c r="L22" s="3367"/>
      <c r="M22" s="3367"/>
      <c r="N22" s="3321"/>
      <c r="O22" s="3781"/>
      <c r="P22" s="3781"/>
    </row>
    <row r="23" spans="1:16">
      <c r="A23" s="758"/>
      <c r="B23" s="2541"/>
      <c r="C23" s="2541"/>
      <c r="D23" s="3781"/>
      <c r="E23" s="3367"/>
      <c r="F23" s="3367"/>
      <c r="G23" s="3367"/>
      <c r="H23" s="3781"/>
      <c r="I23" s="3781"/>
      <c r="J23" s="3781"/>
      <c r="K23" s="3781"/>
      <c r="L23" s="3367"/>
      <c r="M23" s="3367"/>
      <c r="N23" s="3321"/>
      <c r="O23" s="3781"/>
      <c r="P23" s="3781"/>
    </row>
    <row r="24" spans="1:16">
      <c r="A24" s="758"/>
      <c r="B24" s="2541"/>
      <c r="C24" s="2541"/>
      <c r="D24" s="3781"/>
      <c r="E24" s="3367"/>
      <c r="F24" s="3367"/>
      <c r="G24" s="3367"/>
      <c r="H24" s="3781"/>
      <c r="I24" s="3781"/>
      <c r="J24" s="3781"/>
      <c r="K24" s="3781"/>
      <c r="L24" s="3367"/>
      <c r="M24" s="3367"/>
      <c r="N24" s="3321"/>
      <c r="O24" s="3781"/>
      <c r="P24" s="3781"/>
    </row>
    <row r="25" spans="1:16">
      <c r="A25" s="758"/>
      <c r="B25" s="2541"/>
      <c r="C25" s="2541"/>
      <c r="D25" s="3781"/>
      <c r="E25" s="3367"/>
      <c r="F25" s="3367"/>
      <c r="G25" s="3367"/>
      <c r="H25" s="3781"/>
      <c r="I25" s="3781"/>
      <c r="J25" s="3781"/>
      <c r="K25" s="3781"/>
      <c r="L25" s="3367"/>
      <c r="M25" s="3367"/>
      <c r="N25" s="3321"/>
      <c r="O25" s="3781"/>
      <c r="P25" s="3781"/>
    </row>
    <row r="26" spans="1:16">
      <c r="A26" s="758"/>
      <c r="B26" s="2541"/>
      <c r="C26" s="2541"/>
      <c r="D26" s="3781"/>
      <c r="E26" s="3367"/>
      <c r="F26" s="3367"/>
      <c r="G26" s="3367"/>
      <c r="H26" s="3781"/>
      <c r="I26" s="3781"/>
      <c r="J26" s="3781"/>
      <c r="K26" s="3781"/>
      <c r="L26" s="3367"/>
      <c r="M26" s="3367"/>
      <c r="N26" s="3321"/>
      <c r="O26" s="3781"/>
      <c r="P26" s="3781"/>
    </row>
    <row r="27" spans="1:16">
      <c r="A27" s="758"/>
      <c r="B27" s="2541"/>
      <c r="C27" s="2541"/>
      <c r="D27" s="3781"/>
      <c r="E27" s="3367"/>
      <c r="F27" s="3367"/>
      <c r="G27" s="3367"/>
      <c r="H27" s="3781"/>
      <c r="I27" s="3781"/>
      <c r="J27" s="3781"/>
      <c r="K27" s="3781"/>
      <c r="L27" s="3367"/>
      <c r="M27" s="3367"/>
      <c r="N27" s="3321"/>
      <c r="O27" s="3781"/>
      <c r="P27" s="3781"/>
    </row>
    <row r="28" spans="1:16">
      <c r="A28" s="758"/>
      <c r="B28" s="2541"/>
      <c r="C28" s="2541"/>
      <c r="D28" s="3781"/>
      <c r="E28" s="3367"/>
      <c r="F28" s="3367"/>
      <c r="G28" s="3367"/>
      <c r="H28" s="3781"/>
      <c r="I28" s="3781"/>
      <c r="J28" s="3781"/>
      <c r="K28" s="3781"/>
      <c r="L28" s="3367"/>
      <c r="M28" s="3367"/>
      <c r="N28" s="3321"/>
      <c r="O28" s="3781"/>
      <c r="P28" s="3781"/>
    </row>
    <row r="29" spans="1:16">
      <c r="A29" s="758"/>
      <c r="B29" s="2541"/>
      <c r="C29" s="2541"/>
      <c r="D29" s="3781"/>
      <c r="E29" s="3367"/>
      <c r="F29" s="3367"/>
      <c r="G29" s="3367"/>
      <c r="H29" s="3781"/>
      <c r="I29" s="3781"/>
      <c r="J29" s="3781"/>
      <c r="K29" s="3781"/>
      <c r="L29" s="3367"/>
      <c r="M29" s="3367"/>
      <c r="N29" s="3321"/>
      <c r="O29" s="3781"/>
      <c r="P29" s="3781"/>
    </row>
    <row r="30" spans="1:16">
      <c r="A30" s="758"/>
      <c r="B30" s="2541"/>
      <c r="C30" s="2541"/>
      <c r="D30" s="3781"/>
      <c r="E30" s="3367"/>
      <c r="F30" s="3367"/>
      <c r="G30" s="3367"/>
      <c r="H30" s="3781"/>
      <c r="I30" s="3781"/>
      <c r="J30" s="3781"/>
      <c r="K30" s="3781"/>
      <c r="L30" s="3367"/>
      <c r="M30" s="3367"/>
      <c r="N30" s="3321"/>
      <c r="O30" s="3781"/>
      <c r="P30" s="3781"/>
    </row>
    <row r="31" spans="1:16">
      <c r="A31" s="758"/>
      <c r="B31" s="2541"/>
      <c r="C31" s="2541"/>
      <c r="D31" s="3781"/>
      <c r="E31" s="3367"/>
      <c r="F31" s="3367"/>
      <c r="G31" s="3367"/>
      <c r="H31" s="3781"/>
      <c r="I31" s="3781"/>
      <c r="J31" s="3781"/>
      <c r="K31" s="3781"/>
      <c r="L31" s="3367"/>
      <c r="M31" s="3367"/>
      <c r="N31" s="3321"/>
      <c r="O31" s="3781"/>
      <c r="P31" s="3781"/>
    </row>
    <row r="32" spans="1:16">
      <c r="A32" s="758"/>
      <c r="B32" s="2541"/>
      <c r="C32" s="2541"/>
      <c r="D32" s="3781"/>
      <c r="E32" s="3367"/>
      <c r="F32" s="3367"/>
      <c r="G32" s="3367"/>
      <c r="H32" s="3781"/>
      <c r="I32" s="3781"/>
      <c r="J32" s="3781"/>
      <c r="K32" s="3781"/>
      <c r="L32" s="3367"/>
      <c r="M32" s="3367"/>
      <c r="N32" s="3321"/>
      <c r="O32" s="3781"/>
      <c r="P32" s="3781"/>
    </row>
    <row r="33" spans="1:16">
      <c r="A33" s="758"/>
      <c r="B33" s="2541"/>
      <c r="C33" s="2541"/>
      <c r="D33" s="3781"/>
      <c r="E33" s="3367"/>
      <c r="F33" s="3367"/>
      <c r="G33" s="3367"/>
      <c r="H33" s="3781"/>
      <c r="I33" s="3781"/>
      <c r="J33" s="3781"/>
      <c r="K33" s="3781"/>
      <c r="L33" s="3367"/>
      <c r="M33" s="3367"/>
      <c r="N33" s="3321"/>
      <c r="O33" s="3781"/>
      <c r="P33" s="3781"/>
    </row>
    <row r="34" spans="1:16" s="760" customFormat="1" ht="15">
      <c r="B34" s="2542" t="s">
        <v>293</v>
      </c>
      <c r="C34" s="2668" t="s">
        <v>294</v>
      </c>
      <c r="D34" s="3781"/>
      <c r="E34" s="2542" t="s">
        <v>2511</v>
      </c>
      <c r="F34" s="2543"/>
      <c r="G34" s="2543"/>
      <c r="H34" s="2543"/>
      <c r="I34" s="2543"/>
      <c r="J34" s="2544"/>
      <c r="K34" s="2544"/>
      <c r="L34" s="2543"/>
      <c r="M34" s="2543"/>
      <c r="N34" s="761"/>
      <c r="O34" s="762"/>
      <c r="P34" s="762"/>
    </row>
    <row r="35" spans="1:16" s="760" customFormat="1" ht="15">
      <c r="B35" s="2545"/>
      <c r="C35" s="2668" t="s">
        <v>294</v>
      </c>
      <c r="D35" s="3781"/>
      <c r="E35" s="2542" t="s">
        <v>2511</v>
      </c>
      <c r="F35" s="2543"/>
      <c r="G35" s="2543"/>
      <c r="H35" s="2543"/>
      <c r="I35" s="2543"/>
      <c r="J35" s="2544"/>
      <c r="K35" s="2544"/>
      <c r="L35" s="2543"/>
      <c r="M35" s="2543"/>
      <c r="N35" s="761"/>
      <c r="O35" s="762"/>
      <c r="P35" s="762"/>
    </row>
    <row r="36" spans="1:16" s="760" customFormat="1" ht="15">
      <c r="B36" s="2545"/>
      <c r="C36" s="2668" t="s">
        <v>294</v>
      </c>
      <c r="D36" s="3781"/>
      <c r="E36" s="2542" t="s">
        <v>2511</v>
      </c>
      <c r="F36" s="2543"/>
      <c r="G36" s="2543"/>
      <c r="H36" s="2543"/>
      <c r="I36" s="2543"/>
      <c r="J36" s="2544"/>
      <c r="K36" s="2544"/>
      <c r="L36" s="2543"/>
      <c r="M36" s="2543"/>
      <c r="N36" s="761"/>
      <c r="O36" s="762"/>
      <c r="P36" s="762"/>
    </row>
    <row r="37" spans="1:16" ht="14.25">
      <c r="A37" s="671"/>
      <c r="B37" s="758"/>
      <c r="C37" s="758"/>
      <c r="D37" s="758"/>
      <c r="E37" s="758"/>
      <c r="F37" s="758"/>
      <c r="G37" s="758"/>
      <c r="H37" s="758"/>
      <c r="I37" s="758"/>
      <c r="J37" s="758"/>
      <c r="K37" s="758"/>
      <c r="L37" s="758"/>
      <c r="M37" s="758"/>
      <c r="N37" s="758"/>
      <c r="O37" s="758"/>
      <c r="P37" s="758"/>
    </row>
  </sheetData>
  <mergeCells count="2">
    <mergeCell ref="D7:M7"/>
    <mergeCell ref="N7:P7"/>
  </mergeCells>
  <dataValidations count="1">
    <dataValidation type="list" allowBlank="1" showInputMessage="1" showErrorMessage="1" sqref="A1">
      <formula1>A646:A651</formula1>
    </dataValidation>
  </dataValidations>
  <pageMargins left="0.70866141732283472" right="0.70866141732283472" top="0.74803149606299213" bottom="0.74803149606299213" header="0.31496062992125984" footer="0.31496062992125984"/>
  <pageSetup paperSize="8" scale="61"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theme="2" tint="-0.499984740745262"/>
    <pageSetUpPr fitToPage="1"/>
  </sheetPr>
  <dimension ref="A1:M27"/>
  <sheetViews>
    <sheetView showGridLines="0" showRuler="0" zoomScaleNormal="100" workbookViewId="0"/>
  </sheetViews>
  <sheetFormatPr defaultRowHeight="12.75"/>
  <cols>
    <col min="1" max="1" width="4.42578125" style="2276" customWidth="1"/>
    <col min="2" max="2" width="22.7109375" style="2276" customWidth="1"/>
    <col min="3" max="3" width="28.42578125" style="2276" customWidth="1"/>
    <col min="4" max="13" width="17.85546875" style="2276" customWidth="1"/>
    <col min="14" max="16384" width="9.140625" style="2276"/>
  </cols>
  <sheetData>
    <row r="1" spans="1:13" s="2267" customFormat="1" ht="24.75">
      <c r="A1" s="2265" t="str">
        <f>'Universal data'!A1</f>
        <v>Regulatory Reporting Pack</v>
      </c>
      <c r="B1" s="2266"/>
      <c r="C1" s="2266"/>
      <c r="D1" s="2266"/>
      <c r="E1" s="2266"/>
      <c r="F1" s="2266"/>
      <c r="G1" s="2266"/>
      <c r="H1" s="2266"/>
      <c r="I1" s="2266"/>
      <c r="J1" s="2266"/>
      <c r="K1" s="2266"/>
      <c r="L1" s="2266"/>
      <c r="M1" s="2266"/>
    </row>
    <row r="2" spans="1:13" s="2267" customFormat="1" ht="24.75">
      <c r="A2" s="2268" t="str">
        <f>+'Universal data'!$A$2</f>
        <v>Master</v>
      </c>
      <c r="B2" s="2266"/>
      <c r="C2" s="2266"/>
      <c r="D2" s="2266"/>
      <c r="E2" s="2266"/>
      <c r="F2" s="2266"/>
      <c r="G2" s="2266"/>
      <c r="H2" s="2266"/>
      <c r="I2" s="2266"/>
      <c r="J2" s="2266"/>
      <c r="K2" s="2266"/>
      <c r="L2" s="2266"/>
      <c r="M2" s="2266"/>
    </row>
    <row r="3" spans="1:13" s="2267" customFormat="1" ht="24.75">
      <c r="A3" s="2304" t="str">
        <f>+'Universal data'!A3</f>
        <v>2015/16</v>
      </c>
      <c r="B3" s="2266"/>
      <c r="C3" s="2266"/>
      <c r="D3" s="2266"/>
      <c r="E3" s="2266"/>
      <c r="F3" s="2266"/>
      <c r="G3" s="2266"/>
      <c r="H3" s="2266"/>
      <c r="I3" s="2266"/>
      <c r="J3" s="2266"/>
      <c r="K3" s="2266"/>
      <c r="L3" s="2266"/>
      <c r="M3" s="2266"/>
    </row>
    <row r="4" spans="1:13" s="2269" customFormat="1" ht="14.25"/>
    <row r="5" spans="1:13" s="2269" customFormat="1" ht="19.5">
      <c r="A5" s="2099" t="s">
        <v>2217</v>
      </c>
    </row>
    <row r="6" spans="1:13" s="2269" customFormat="1" ht="19.5">
      <c r="A6" s="2099"/>
    </row>
    <row r="7" spans="1:13" s="2271" customFormat="1" ht="15.75" customHeight="1">
      <c r="A7" s="2270" t="s">
        <v>295</v>
      </c>
    </row>
    <row r="8" spans="1:13" s="2271" customFormat="1" ht="15.75" customHeight="1">
      <c r="A8" s="2270"/>
    </row>
    <row r="9" spans="1:13" s="2271" customFormat="1" ht="14.25">
      <c r="A9" s="2269"/>
      <c r="B9" s="1703" t="s">
        <v>2166</v>
      </c>
      <c r="C9" s="2272" t="s">
        <v>2130</v>
      </c>
      <c r="H9" s="2269"/>
      <c r="I9" s="2269"/>
      <c r="J9" s="2269"/>
      <c r="K9" s="2269"/>
      <c r="L9" s="2269"/>
      <c r="M9" s="2269"/>
    </row>
    <row r="10" spans="1:13" s="2271" customFormat="1" ht="15.75" customHeight="1">
      <c r="A10" s="2269">
        <v>1</v>
      </c>
      <c r="B10" s="2273" t="s">
        <v>296</v>
      </c>
      <c r="C10" s="3782"/>
      <c r="H10" s="2269"/>
      <c r="I10" s="2269"/>
      <c r="J10" s="2269"/>
      <c r="K10" s="2269"/>
      <c r="L10" s="2269"/>
      <c r="M10" s="2269"/>
    </row>
    <row r="11" spans="1:13" s="2271" customFormat="1" ht="15.75" customHeight="1">
      <c r="A11" s="2269">
        <v>2</v>
      </c>
      <c r="B11" s="2273" t="s">
        <v>297</v>
      </c>
      <c r="C11" s="3782"/>
      <c r="H11" s="2269"/>
      <c r="I11" s="2269"/>
      <c r="J11" s="2274"/>
      <c r="K11" s="2269"/>
      <c r="L11" s="2269"/>
      <c r="M11" s="2269"/>
    </row>
    <row r="12" spans="1:13" s="2271" customFormat="1" ht="15.75" customHeight="1">
      <c r="A12" s="2269">
        <v>3</v>
      </c>
      <c r="B12" s="2273" t="s">
        <v>298</v>
      </c>
      <c r="C12" s="3782"/>
      <c r="H12" s="2269"/>
      <c r="I12" s="2269"/>
      <c r="J12" s="2269"/>
      <c r="K12" s="2269"/>
      <c r="L12" s="2269"/>
      <c r="M12" s="2269"/>
    </row>
    <row r="13" spans="1:13" s="2271" customFormat="1" ht="15.75" customHeight="1">
      <c r="A13" s="2269">
        <v>4</v>
      </c>
      <c r="B13" s="2273" t="s">
        <v>299</v>
      </c>
      <c r="C13" s="3782"/>
      <c r="H13" s="2269"/>
      <c r="I13" s="2269"/>
      <c r="J13" s="2269"/>
      <c r="K13" s="2269"/>
      <c r="L13" s="2269"/>
      <c r="M13" s="2269"/>
    </row>
    <row r="14" spans="1:13" s="2271" customFormat="1" ht="15.75" customHeight="1">
      <c r="A14" s="2269">
        <v>5</v>
      </c>
      <c r="B14" s="2273" t="s">
        <v>300</v>
      </c>
      <c r="C14" s="3782"/>
      <c r="H14" s="2269"/>
      <c r="I14" s="2269"/>
      <c r="J14" s="2269"/>
      <c r="K14" s="2269"/>
      <c r="L14" s="2269"/>
      <c r="M14" s="2269"/>
    </row>
    <row r="15" spans="1:13" s="2271" customFormat="1" ht="15.75" customHeight="1">
      <c r="A15" s="2269"/>
      <c r="B15" s="2275" t="s">
        <v>301</v>
      </c>
      <c r="C15" s="3783">
        <f>SUM(C10:C14)</f>
        <v>0</v>
      </c>
      <c r="H15" s="2269"/>
      <c r="I15" s="2269"/>
      <c r="J15" s="2269"/>
      <c r="K15" s="2269"/>
      <c r="L15" s="2269"/>
      <c r="M15" s="2269"/>
    </row>
    <row r="16" spans="1:13" s="2271" customFormat="1" ht="15.75" customHeight="1">
      <c r="A16" s="2269"/>
      <c r="B16" s="2269"/>
      <c r="C16" s="2269"/>
      <c r="H16" s="2269"/>
      <c r="I16" s="2269"/>
      <c r="J16" s="2269"/>
      <c r="K16" s="2269"/>
      <c r="L16" s="2269"/>
      <c r="M16" s="2269"/>
    </row>
    <row r="17" spans="1:13" s="2271" customFormat="1" ht="15.75" customHeight="1">
      <c r="A17" s="2269"/>
      <c r="B17" s="2269"/>
      <c r="C17" s="2269"/>
      <c r="D17" s="2269"/>
      <c r="E17" s="2269"/>
      <c r="F17" s="2269"/>
    </row>
    <row r="18" spans="1:13" s="2283" customFormat="1">
      <c r="A18" s="2277"/>
      <c r="B18" s="2278"/>
      <c r="C18" s="2278"/>
      <c r="D18" s="2279"/>
      <c r="E18" s="2280"/>
      <c r="F18" s="2277"/>
      <c r="G18" s="2281"/>
      <c r="H18" s="2281"/>
      <c r="I18" s="2281"/>
      <c r="J18" s="2281"/>
      <c r="K18" s="2282"/>
      <c r="L18" s="2282"/>
      <c r="M18" s="2281"/>
    </row>
    <row r="19" spans="1:13" ht="14.25">
      <c r="A19" s="2284"/>
      <c r="B19" s="4418"/>
      <c r="C19" s="4418"/>
      <c r="D19" s="4418"/>
      <c r="E19" s="4419"/>
      <c r="F19" s="4419"/>
      <c r="G19" s="4419"/>
      <c r="H19" s="4419"/>
      <c r="I19" s="4419"/>
      <c r="J19" s="4419"/>
      <c r="K19" s="4419"/>
      <c r="L19" s="4419"/>
      <c r="M19" s="4419"/>
    </row>
    <row r="20" spans="1:13" s="2271" customFormat="1" ht="15.75" customHeight="1">
      <c r="A20" s="2270" t="s">
        <v>302</v>
      </c>
      <c r="B20" s="2269"/>
      <c r="C20" s="2269"/>
      <c r="D20" s="2269"/>
      <c r="E20" s="2269"/>
      <c r="F20" s="2269"/>
    </row>
    <row r="21" spans="1:13" ht="14.25">
      <c r="A21" s="2284"/>
      <c r="B21" s="2278"/>
      <c r="C21" s="2278"/>
      <c r="D21" s="2278"/>
      <c r="E21" s="2281"/>
      <c r="F21" s="2281"/>
      <c r="G21" s="2281"/>
      <c r="H21" s="2281"/>
      <c r="I21" s="2281"/>
      <c r="J21" s="2281"/>
      <c r="K21" s="2282"/>
      <c r="L21" s="2282"/>
      <c r="M21" s="2282"/>
    </row>
    <row r="22" spans="1:13" ht="37.5" customHeight="1">
      <c r="A22" s="2284"/>
      <c r="B22" s="1795"/>
      <c r="C22" s="4420" t="s">
        <v>2510</v>
      </c>
      <c r="D22" s="4420"/>
      <c r="E22" s="2285" t="s">
        <v>303</v>
      </c>
      <c r="F22" s="2281"/>
      <c r="G22" s="2281"/>
      <c r="H22" s="2281"/>
      <c r="I22" s="2281"/>
      <c r="J22" s="2281"/>
      <c r="K22" s="2282"/>
      <c r="L22" s="2282"/>
      <c r="M22" s="2282"/>
    </row>
    <row r="23" spans="1:13" ht="38.25">
      <c r="A23" s="2284"/>
      <c r="B23" s="1794" t="s">
        <v>294</v>
      </c>
      <c r="C23" s="1794" t="s">
        <v>304</v>
      </c>
      <c r="D23" s="1794" t="s">
        <v>305</v>
      </c>
      <c r="E23" s="1794" t="s">
        <v>306</v>
      </c>
      <c r="F23" s="2281"/>
      <c r="G23" s="2281"/>
      <c r="H23" s="2281"/>
      <c r="I23" s="2281"/>
      <c r="J23" s="2281"/>
      <c r="K23" s="2282"/>
      <c r="L23" s="2282"/>
      <c r="M23" s="2282"/>
    </row>
    <row r="24" spans="1:13" ht="14.25">
      <c r="A24" s="2284"/>
      <c r="B24" s="3321"/>
      <c r="C24" s="3321"/>
      <c r="D24" s="3321"/>
      <c r="E24" s="3321"/>
      <c r="F24" s="2281"/>
      <c r="G24" s="2281"/>
      <c r="H24" s="2281"/>
      <c r="I24" s="2281"/>
      <c r="J24" s="2281"/>
      <c r="K24" s="2282"/>
      <c r="L24" s="2282"/>
      <c r="M24" s="2282"/>
    </row>
    <row r="25" spans="1:13" ht="14.25">
      <c r="A25" s="2284"/>
      <c r="B25" s="3321"/>
      <c r="C25" s="3321"/>
      <c r="D25" s="3321"/>
      <c r="E25" s="3321"/>
      <c r="F25" s="2281"/>
      <c r="G25" s="2281"/>
      <c r="H25" s="2281"/>
      <c r="I25" s="2281"/>
      <c r="J25" s="2281"/>
      <c r="K25" s="2282"/>
      <c r="L25" s="2282"/>
      <c r="M25" s="2282"/>
    </row>
    <row r="26" spans="1:13" ht="14.25">
      <c r="A26" s="2284"/>
      <c r="B26" s="3321"/>
      <c r="C26" s="3321"/>
      <c r="D26" s="3321"/>
      <c r="E26" s="3321"/>
      <c r="F26" s="2281"/>
      <c r="G26" s="2281"/>
      <c r="H26" s="2281"/>
      <c r="I26" s="2281"/>
      <c r="J26" s="2281"/>
      <c r="K26" s="2282"/>
      <c r="L26" s="2282"/>
      <c r="M26" s="2282"/>
    </row>
    <row r="27" spans="1:13" ht="14.25">
      <c r="A27" s="2284"/>
      <c r="B27" s="3321"/>
      <c r="C27" s="3321"/>
      <c r="D27" s="3321"/>
      <c r="E27" s="3321"/>
      <c r="F27" s="2281"/>
      <c r="G27" s="2281"/>
      <c r="H27" s="2281"/>
      <c r="I27" s="2281"/>
      <c r="J27" s="2281"/>
      <c r="K27" s="2282"/>
      <c r="L27" s="2282"/>
      <c r="M27" s="2282"/>
    </row>
  </sheetData>
  <mergeCells count="3">
    <mergeCell ref="B19:D19"/>
    <mergeCell ref="E19:M19"/>
    <mergeCell ref="C22:D22"/>
  </mergeCells>
  <dataValidations count="1">
    <dataValidation type="list" allowBlank="1" showInputMessage="1" showErrorMessage="1" sqref="A1:C1">
      <formula1>A801:A806</formula1>
    </dataValidation>
  </dataValidations>
  <pageMargins left="0.70866141732283472" right="0.70866141732283472" top="0.74803149606299213" bottom="0.74803149606299213" header="0.31496062992125984" footer="0.31496062992125984"/>
  <pageSetup paperSize="8" scale="57" orientation="portrait" r:id="rId1"/>
  <rowBreaks count="1" manualBreakCount="1">
    <brk id="17"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tabColor theme="2" tint="-0.499984740745262"/>
    <pageSetUpPr fitToPage="1"/>
  </sheetPr>
  <dimension ref="A1:I78"/>
  <sheetViews>
    <sheetView workbookViewId="0"/>
  </sheetViews>
  <sheetFormatPr defaultRowHeight="14.25"/>
  <cols>
    <col min="1" max="1" width="19.85546875" style="755" bestFit="1" customWidth="1"/>
    <col min="2" max="2" width="79.42578125" style="755" bestFit="1" customWidth="1"/>
    <col min="3" max="3" width="9.140625" style="755"/>
    <col min="4" max="4" width="23.5703125" style="755" bestFit="1" customWidth="1"/>
    <col min="5" max="16384" width="9.140625" style="755"/>
  </cols>
  <sheetData>
    <row r="1" spans="1:9" s="49" customFormat="1" ht="24.75">
      <c r="A1" s="127" t="str">
        <f>'Universal data'!A1</f>
        <v>Regulatory Reporting Pack</v>
      </c>
      <c r="B1" s="128"/>
      <c r="C1" s="128"/>
      <c r="D1" s="128"/>
      <c r="E1" s="128"/>
      <c r="F1" s="128"/>
      <c r="G1" s="128"/>
      <c r="H1" s="128"/>
    </row>
    <row r="2" spans="1:9" s="49" customFormat="1" ht="24.75">
      <c r="A2" s="2186" t="str">
        <f>+'Universal data'!$A$2</f>
        <v>Master</v>
      </c>
      <c r="B2" s="128"/>
      <c r="C2" s="128"/>
      <c r="D2" s="128"/>
      <c r="E2" s="128"/>
      <c r="F2" s="128"/>
      <c r="G2" s="128"/>
      <c r="H2" s="128"/>
      <c r="I2" s="61"/>
    </row>
    <row r="3" spans="1:9" s="49" customFormat="1" ht="24.75">
      <c r="A3" s="2304" t="str">
        <f>+'Universal data'!A3</f>
        <v>2015/16</v>
      </c>
      <c r="B3" s="128"/>
      <c r="C3" s="128"/>
      <c r="D3" s="128"/>
      <c r="E3" s="128"/>
      <c r="F3" s="128"/>
      <c r="G3" s="128"/>
      <c r="H3" s="128"/>
      <c r="I3" s="61"/>
    </row>
    <row r="4" spans="1:9">
      <c r="E4" s="2209"/>
      <c r="F4" s="2209"/>
      <c r="G4" s="2209"/>
      <c r="H4" s="2209"/>
      <c r="I4" s="2209"/>
    </row>
    <row r="5" spans="1:9" ht="19.5">
      <c r="A5" s="757" t="s">
        <v>2242</v>
      </c>
      <c r="E5" s="2209"/>
      <c r="F5" s="2209"/>
      <c r="G5" s="2209"/>
      <c r="H5" s="2209"/>
      <c r="I5" s="2209"/>
    </row>
    <row r="7" spans="1:9" s="765" customFormat="1">
      <c r="B7" s="1660" t="s">
        <v>307</v>
      </c>
      <c r="C7" s="1660" t="s">
        <v>78</v>
      </c>
      <c r="D7" s="1659" t="s">
        <v>2131</v>
      </c>
    </row>
    <row r="8" spans="1:9">
      <c r="B8" s="1796"/>
      <c r="C8" s="1797"/>
      <c r="D8" s="1798"/>
    </row>
    <row r="9" spans="1:9">
      <c r="B9" s="1661" t="s">
        <v>2213</v>
      </c>
      <c r="C9" s="1799"/>
      <c r="D9" s="1800"/>
    </row>
    <row r="10" spans="1:9">
      <c r="B10" s="1662" t="s">
        <v>308</v>
      </c>
      <c r="C10" s="1799"/>
      <c r="D10" s="1800"/>
    </row>
    <row r="11" spans="1:9">
      <c r="B11" s="1801" t="s">
        <v>309</v>
      </c>
      <c r="C11" s="1801" t="s">
        <v>94</v>
      </c>
      <c r="D11" s="3442">
        <f>'6.1 LTS Asset Data'!C16</f>
        <v>0</v>
      </c>
    </row>
    <row r="12" spans="1:9">
      <c r="B12" s="1801" t="s">
        <v>310</v>
      </c>
      <c r="C12" s="1801" t="s">
        <v>94</v>
      </c>
      <c r="D12" s="3442">
        <f>'6.1 LTS Asset Data'!D16</f>
        <v>0</v>
      </c>
    </row>
    <row r="13" spans="1:9">
      <c r="B13" s="1801" t="s">
        <v>311</v>
      </c>
      <c r="C13" s="1801" t="s">
        <v>94</v>
      </c>
      <c r="D13" s="3442">
        <f>'6.1 LTS Asset Data'!E16</f>
        <v>0</v>
      </c>
    </row>
    <row r="14" spans="1:9" hidden="1">
      <c r="B14" s="1801" t="s">
        <v>2310</v>
      </c>
      <c r="C14" s="1801" t="s">
        <v>94</v>
      </c>
      <c r="D14" s="3442">
        <f>'6.1 LTS Asset Data'!E17</f>
        <v>0</v>
      </c>
    </row>
    <row r="15" spans="1:9">
      <c r="B15" s="1801" t="s">
        <v>2311</v>
      </c>
      <c r="C15" s="1801" t="s">
        <v>94</v>
      </c>
      <c r="D15" s="3442">
        <f>'6.1 LTS Asset Data'!F16</f>
        <v>0</v>
      </c>
    </row>
    <row r="16" spans="1:9">
      <c r="B16" s="1802" t="s">
        <v>2312</v>
      </c>
      <c r="C16" s="1802" t="s">
        <v>94</v>
      </c>
      <c r="D16" s="3442">
        <f>'6.1 LTS Asset Data'!G16</f>
        <v>0</v>
      </c>
    </row>
    <row r="17" spans="1:4">
      <c r="B17" s="1802" t="s">
        <v>2313</v>
      </c>
      <c r="C17" s="1802" t="s">
        <v>94</v>
      </c>
      <c r="D17" s="3442">
        <f>'6.1 LTS Asset Data'!H16</f>
        <v>0</v>
      </c>
    </row>
    <row r="18" spans="1:4">
      <c r="B18" s="1803"/>
      <c r="C18" s="1799"/>
      <c r="D18" s="3443"/>
    </row>
    <row r="19" spans="1:4">
      <c r="B19" s="1804" t="s">
        <v>312</v>
      </c>
      <c r="C19" s="1799"/>
      <c r="D19" s="3443"/>
    </row>
    <row r="20" spans="1:4">
      <c r="B20" s="1805" t="s">
        <v>313</v>
      </c>
      <c r="C20" s="1805" t="s">
        <v>94</v>
      </c>
      <c r="D20" s="3442">
        <f>'6.1 LTS Asset Data'!C27</f>
        <v>0</v>
      </c>
    </row>
    <row r="21" spans="1:4">
      <c r="B21" s="1805" t="s">
        <v>314</v>
      </c>
      <c r="C21" s="1805" t="s">
        <v>94</v>
      </c>
      <c r="D21" s="3442">
        <f>'6.1 LTS Asset Data'!D27</f>
        <v>0</v>
      </c>
    </row>
    <row r="22" spans="1:4">
      <c r="B22" s="1805" t="s">
        <v>315</v>
      </c>
      <c r="C22" s="1805" t="s">
        <v>94</v>
      </c>
      <c r="D22" s="3442">
        <f>'6.1 LTS Asset Data'!E27</f>
        <v>0</v>
      </c>
    </row>
    <row r="23" spans="1:4">
      <c r="B23" s="1806" t="s">
        <v>316</v>
      </c>
      <c r="C23" s="1806" t="s">
        <v>94</v>
      </c>
      <c r="D23" s="3442">
        <f>'6.1 LTS Asset Data'!F27</f>
        <v>0</v>
      </c>
    </row>
    <row r="24" spans="1:4">
      <c r="B24" s="1662"/>
      <c r="C24" s="1799"/>
      <c r="D24" s="1664"/>
    </row>
    <row r="25" spans="1:4">
      <c r="B25" s="1662" t="s">
        <v>317</v>
      </c>
      <c r="C25" s="1799"/>
      <c r="D25" s="1664"/>
    </row>
    <row r="26" spans="1:4" s="671" customFormat="1">
      <c r="A26" s="755"/>
      <c r="B26" s="1801" t="s">
        <v>357</v>
      </c>
      <c r="C26" s="1801" t="s">
        <v>2286</v>
      </c>
      <c r="D26" s="1663">
        <f>'6.1 LTS Asset Data'!C38</f>
        <v>0</v>
      </c>
    </row>
    <row r="27" spans="1:4" s="671" customFormat="1">
      <c r="A27" s="755"/>
      <c r="B27" s="1810" t="s">
        <v>2515</v>
      </c>
      <c r="C27" s="1801" t="s">
        <v>2286</v>
      </c>
      <c r="D27" s="1663">
        <f>'6.1 LTS Asset Data'!D38</f>
        <v>0</v>
      </c>
    </row>
    <row r="28" spans="1:4" s="671" customFormat="1">
      <c r="A28" s="755"/>
      <c r="B28" s="1810" t="s">
        <v>2514</v>
      </c>
      <c r="C28" s="1801" t="s">
        <v>2286</v>
      </c>
      <c r="D28" s="2187">
        <f>'6.1 LTS Asset Data'!E38</f>
        <v>0</v>
      </c>
    </row>
    <row r="29" spans="1:4">
      <c r="B29" s="1801" t="s">
        <v>232</v>
      </c>
      <c r="C29" s="1801" t="s">
        <v>2286</v>
      </c>
      <c r="D29" s="1663">
        <f>'6.1 LTS Asset Data'!F38</f>
        <v>0</v>
      </c>
    </row>
    <row r="30" spans="1:4">
      <c r="B30" s="1801" t="s">
        <v>2119</v>
      </c>
      <c r="C30" s="1801" t="s">
        <v>2286</v>
      </c>
      <c r="D30" s="1663">
        <f>'6.1 LTS Asset Data'!C42</f>
        <v>0</v>
      </c>
    </row>
    <row r="31" spans="1:4">
      <c r="B31" s="1665"/>
      <c r="C31" s="1797"/>
      <c r="D31" s="1666"/>
    </row>
    <row r="32" spans="1:4">
      <c r="B32" s="1661" t="s">
        <v>2220</v>
      </c>
      <c r="C32" s="1799"/>
      <c r="D32" s="1664"/>
    </row>
    <row r="33" spans="2:4">
      <c r="B33" s="1667" t="s">
        <v>318</v>
      </c>
      <c r="C33" s="1807"/>
      <c r="D33" s="766"/>
    </row>
    <row r="34" spans="2:4">
      <c r="B34" s="1801" t="s">
        <v>319</v>
      </c>
      <c r="C34" s="1801" t="s">
        <v>2286</v>
      </c>
      <c r="D34" s="1663">
        <f>'6.3 Capacity&amp;Storage Asset '!C15</f>
        <v>0</v>
      </c>
    </row>
    <row r="35" spans="2:4" ht="25.5">
      <c r="B35" s="1808" t="s">
        <v>320</v>
      </c>
      <c r="C35" s="1801" t="s">
        <v>2286</v>
      </c>
      <c r="D35" s="1663">
        <f>'6.3 Capacity&amp;Storage Asset '!C25</f>
        <v>0</v>
      </c>
    </row>
    <row r="36" spans="2:4">
      <c r="B36" s="1801" t="s">
        <v>321</v>
      </c>
      <c r="C36" s="1801" t="s">
        <v>2286</v>
      </c>
      <c r="D36" s="1663">
        <f>'6.3 Capacity&amp;Storage Asset '!C35</f>
        <v>0</v>
      </c>
    </row>
    <row r="37" spans="2:4">
      <c r="B37" s="1801" t="s">
        <v>322</v>
      </c>
      <c r="C37" s="1801" t="s">
        <v>2286</v>
      </c>
      <c r="D37" s="1663">
        <f>'6.3 Capacity&amp;Storage Asset '!C45</f>
        <v>0</v>
      </c>
    </row>
    <row r="38" spans="2:4">
      <c r="B38" s="1803" t="s">
        <v>323</v>
      </c>
      <c r="C38" s="1799"/>
      <c r="D38" s="1664"/>
    </row>
    <row r="39" spans="2:4">
      <c r="B39" s="1662" t="s">
        <v>318</v>
      </c>
      <c r="C39" s="1799"/>
      <c r="D39" s="1664"/>
    </row>
    <row r="40" spans="2:4">
      <c r="B40" s="1805" t="s">
        <v>324</v>
      </c>
      <c r="C40" s="1805" t="s">
        <v>104</v>
      </c>
      <c r="D40" s="3442">
        <f>'6.3 Capacity&amp;Storage Asset '!C14</f>
        <v>0</v>
      </c>
    </row>
    <row r="41" spans="2:4" ht="25.5">
      <c r="B41" s="1809" t="s">
        <v>325</v>
      </c>
      <c r="C41" s="1805" t="s">
        <v>104</v>
      </c>
      <c r="D41" s="3442">
        <f>'6.3 Capacity&amp;Storage Asset '!C24</f>
        <v>0</v>
      </c>
    </row>
    <row r="42" spans="2:4">
      <c r="B42" s="1805" t="s">
        <v>326</v>
      </c>
      <c r="C42" s="1805" t="s">
        <v>104</v>
      </c>
      <c r="D42" s="3442">
        <f>'6.3 Capacity&amp;Storage Asset '!C34</f>
        <v>0</v>
      </c>
    </row>
    <row r="43" spans="2:4">
      <c r="B43" s="1805" t="s">
        <v>327</v>
      </c>
      <c r="C43" s="1805" t="s">
        <v>104</v>
      </c>
      <c r="D43" s="3442">
        <f>'6.3 Capacity&amp;Storage Asset '!C44</f>
        <v>0</v>
      </c>
    </row>
    <row r="44" spans="2:4">
      <c r="B44" s="1805" t="s">
        <v>328</v>
      </c>
      <c r="C44" s="1805" t="s">
        <v>104</v>
      </c>
      <c r="D44" s="3442">
        <f>'6.3 Capacity&amp;Storage Asset '!C53</f>
        <v>0</v>
      </c>
    </row>
    <row r="45" spans="2:4">
      <c r="B45" s="1805" t="s">
        <v>329</v>
      </c>
      <c r="C45" s="1805" t="s">
        <v>104</v>
      </c>
      <c r="D45" s="3442">
        <f>'6.3 Capacity&amp;Storage Asset '!C60</f>
        <v>0</v>
      </c>
    </row>
    <row r="46" spans="2:4">
      <c r="B46" s="1661"/>
      <c r="C46" s="1799"/>
      <c r="D46" s="3443"/>
    </row>
    <row r="47" spans="2:4">
      <c r="B47" s="1662" t="s">
        <v>330</v>
      </c>
      <c r="C47" s="1799"/>
      <c r="D47" s="3443"/>
    </row>
    <row r="48" spans="2:4">
      <c r="B48" s="1801" t="s">
        <v>331</v>
      </c>
      <c r="C48" s="1801" t="s">
        <v>104</v>
      </c>
      <c r="D48" s="3442">
        <f>'6.3 Capacity&amp;Storage Asset '!C65</f>
        <v>0</v>
      </c>
    </row>
    <row r="49" spans="2:4">
      <c r="B49" s="1801" t="s">
        <v>332</v>
      </c>
      <c r="C49" s="1801" t="s">
        <v>104</v>
      </c>
      <c r="D49" s="3442">
        <f>'6.3 Capacity&amp;Storage Asset '!C67</f>
        <v>0</v>
      </c>
    </row>
    <row r="50" spans="2:4">
      <c r="B50" s="1661"/>
      <c r="C50" s="1799"/>
      <c r="D50" s="3443"/>
    </row>
    <row r="51" spans="2:4">
      <c r="B51" s="1661" t="s">
        <v>2221</v>
      </c>
      <c r="C51" s="1799"/>
      <c r="D51" s="3443"/>
    </row>
    <row r="52" spans="2:4">
      <c r="B52" s="1667" t="s">
        <v>333</v>
      </c>
      <c r="C52" s="1807"/>
      <c r="D52" s="3444"/>
    </row>
    <row r="53" spans="2:4">
      <c r="B53" s="1866" t="s">
        <v>2222</v>
      </c>
      <c r="C53" s="1801" t="s">
        <v>94</v>
      </c>
      <c r="D53" s="3442">
        <f>'6.2 Network Assets'!Q14</f>
        <v>0</v>
      </c>
    </row>
    <row r="54" spans="2:4">
      <c r="B54" s="1866" t="s">
        <v>2223</v>
      </c>
      <c r="C54" s="1801" t="s">
        <v>94</v>
      </c>
      <c r="D54" s="3442">
        <f>'6.2 Network Assets'!Q15</f>
        <v>0</v>
      </c>
    </row>
    <row r="55" spans="2:4">
      <c r="B55" s="1866" t="s">
        <v>2224</v>
      </c>
      <c r="C55" s="1801" t="s">
        <v>94</v>
      </c>
      <c r="D55" s="3442">
        <f>'6.2 Network Assets'!Q16</f>
        <v>0</v>
      </c>
    </row>
    <row r="56" spans="2:4">
      <c r="B56" s="1866" t="s">
        <v>2225</v>
      </c>
      <c r="C56" s="1801" t="s">
        <v>94</v>
      </c>
      <c r="D56" s="3442">
        <f>'6.2 Network Assets'!Q17</f>
        <v>0</v>
      </c>
    </row>
    <row r="57" spans="2:4">
      <c r="B57" s="1866" t="s">
        <v>2226</v>
      </c>
      <c r="C57" s="1801" t="s">
        <v>94</v>
      </c>
      <c r="D57" s="3442">
        <f>'6.2 Network Assets'!Q18</f>
        <v>0</v>
      </c>
    </row>
    <row r="58" spans="2:4">
      <c r="B58" s="1866" t="s">
        <v>2227</v>
      </c>
      <c r="C58" s="1801" t="s">
        <v>94</v>
      </c>
      <c r="D58" s="3442">
        <f>'6.2 Network Assets'!Q19</f>
        <v>0</v>
      </c>
    </row>
    <row r="59" spans="2:4">
      <c r="B59" s="1866" t="s">
        <v>2228</v>
      </c>
      <c r="C59" s="1801" t="s">
        <v>94</v>
      </c>
      <c r="D59" s="3442">
        <f>'6.2 Network Assets'!Q20</f>
        <v>0</v>
      </c>
    </row>
    <row r="60" spans="2:4">
      <c r="B60" s="1866" t="s">
        <v>2229</v>
      </c>
      <c r="C60" s="1801" t="s">
        <v>94</v>
      </c>
      <c r="D60" s="3442">
        <f>'6.2 Network Assets'!Q21</f>
        <v>0</v>
      </c>
    </row>
    <row r="61" spans="2:4">
      <c r="B61" s="1866" t="s">
        <v>2230</v>
      </c>
      <c r="C61" s="1801" t="s">
        <v>94</v>
      </c>
      <c r="D61" s="3442">
        <f>'6.2 Network Assets'!Q22</f>
        <v>0</v>
      </c>
    </row>
    <row r="62" spans="2:4">
      <c r="B62" s="1661"/>
      <c r="C62" s="1799"/>
      <c r="D62" s="1664"/>
    </row>
    <row r="63" spans="2:4">
      <c r="B63" s="1662" t="s">
        <v>81</v>
      </c>
      <c r="C63" s="1799"/>
      <c r="D63" s="1664"/>
    </row>
    <row r="64" spans="2:4">
      <c r="B64" s="1801" t="s">
        <v>334</v>
      </c>
      <c r="C64" s="1801" t="s">
        <v>2286</v>
      </c>
      <c r="D64" s="1663">
        <f>'6.2 Network Assets'!C35</f>
        <v>0</v>
      </c>
    </row>
    <row r="65" spans="2:4">
      <c r="B65" s="1801" t="s">
        <v>335</v>
      </c>
      <c r="C65" s="1801" t="s">
        <v>2286</v>
      </c>
      <c r="D65" s="1663">
        <f>'6.2 Network Assets'!D35</f>
        <v>0</v>
      </c>
    </row>
    <row r="66" spans="2:4">
      <c r="B66" s="1801" t="s">
        <v>2167</v>
      </c>
      <c r="C66" s="1801" t="s">
        <v>2286</v>
      </c>
      <c r="D66" s="1663">
        <f>'6.2 Network Assets'!E35</f>
        <v>0</v>
      </c>
    </row>
    <row r="67" spans="2:4">
      <c r="B67" s="1801" t="s">
        <v>2168</v>
      </c>
      <c r="C67" s="1801" t="s">
        <v>2286</v>
      </c>
      <c r="D67" s="1663">
        <f>'6.2 Network Assets'!F35</f>
        <v>0</v>
      </c>
    </row>
    <row r="68" spans="2:4">
      <c r="B68" s="1661"/>
      <c r="C68" s="1799"/>
      <c r="D68" s="1664"/>
    </row>
    <row r="69" spans="2:4">
      <c r="B69" s="1662" t="s">
        <v>2403</v>
      </c>
      <c r="C69" s="1799"/>
      <c r="D69" s="1664"/>
    </row>
    <row r="70" spans="2:4">
      <c r="B70" s="1801" t="s">
        <v>255</v>
      </c>
      <c r="C70" s="1801" t="s">
        <v>2286</v>
      </c>
      <c r="D70" s="1663">
        <f>'6.2 Network Assets'!C42</f>
        <v>0</v>
      </c>
    </row>
    <row r="71" spans="2:4">
      <c r="B71" s="1801" t="s">
        <v>137</v>
      </c>
      <c r="C71" s="1801" t="s">
        <v>2286</v>
      </c>
      <c r="D71" s="1663">
        <f>'6.2 Network Assets'!D42</f>
        <v>0</v>
      </c>
    </row>
    <row r="72" spans="2:4">
      <c r="B72" s="1801" t="s">
        <v>268</v>
      </c>
      <c r="C72" s="1801" t="s">
        <v>2286</v>
      </c>
      <c r="D72" s="1663">
        <f>'6.2 Network Assets'!E42</f>
        <v>0</v>
      </c>
    </row>
    <row r="73" spans="2:4">
      <c r="B73" s="1801" t="s">
        <v>97</v>
      </c>
      <c r="C73" s="1801" t="s">
        <v>2286</v>
      </c>
      <c r="D73" s="1663">
        <f>'6.2 Network Assets'!F42</f>
        <v>0</v>
      </c>
    </row>
    <row r="74" spans="2:4">
      <c r="B74" s="1661"/>
      <c r="C74" s="1799"/>
      <c r="D74" s="1664"/>
    </row>
    <row r="75" spans="2:4">
      <c r="B75" s="1662" t="s">
        <v>269</v>
      </c>
      <c r="C75" s="1799"/>
      <c r="D75" s="1664"/>
    </row>
    <row r="76" spans="2:4">
      <c r="B76" s="1805" t="s">
        <v>2520</v>
      </c>
      <c r="C76" s="2295" t="s">
        <v>2286</v>
      </c>
      <c r="D76" s="1663">
        <f>'5.4 Risers'!D10</f>
        <v>0</v>
      </c>
    </row>
    <row r="77" spans="2:4">
      <c r="B77" s="1805" t="s">
        <v>2521</v>
      </c>
      <c r="C77" s="2295" t="s">
        <v>2286</v>
      </c>
      <c r="D77" s="1663">
        <f>'5.4 Risers'!D11</f>
        <v>0</v>
      </c>
    </row>
    <row r="78" spans="2:4">
      <c r="B78" s="1805" t="s">
        <v>2522</v>
      </c>
      <c r="C78" s="2295" t="s">
        <v>2286</v>
      </c>
      <c r="D78" s="1663">
        <f>'5.4 Risers'!D12</f>
        <v>0</v>
      </c>
    </row>
  </sheetData>
  <dataValidations count="1">
    <dataValidation type="list" allowBlank="1" showInputMessage="1" showErrorMessage="1" sqref="A1">
      <formula1>A1498:A1503</formula1>
    </dataValidation>
  </dataValidations>
  <pageMargins left="0.70866141732283472" right="0.70866141732283472" top="0.74803149606299213" bottom="0.74803149606299213" header="0.31496062992125984" footer="0.31496062992125984"/>
  <pageSetup paperSize="8" scale="96" orientation="portrait" r:id="rId1"/>
  <rowBreaks count="1" manualBreakCount="1">
    <brk id="50" max="6"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I124"/>
  <sheetViews>
    <sheetView workbookViewId="0"/>
  </sheetViews>
  <sheetFormatPr defaultRowHeight="12.75"/>
  <cols>
    <col min="1" max="1" width="61.7109375" style="1870" customWidth="1"/>
    <col min="2" max="2" width="15.28515625" style="1870" bestFit="1" customWidth="1"/>
    <col min="3" max="3" width="10.85546875" style="1870" customWidth="1"/>
    <col min="4" max="4" width="10.85546875" style="1871" customWidth="1"/>
    <col min="5" max="5" width="10.85546875" style="1872" customWidth="1"/>
    <col min="6" max="8" width="10.85546875" style="1870" customWidth="1"/>
    <col min="9" max="16384" width="9.140625" style="1870"/>
  </cols>
  <sheetData>
    <row r="1" spans="1:9" s="49" customFormat="1" ht="24.75">
      <c r="A1" s="127" t="str">
        <f>'Universal data'!A1</f>
        <v>Regulatory Reporting Pack</v>
      </c>
      <c r="B1" s="128"/>
      <c r="C1" s="128"/>
      <c r="D1" s="128"/>
      <c r="E1" s="128"/>
      <c r="F1" s="128"/>
      <c r="G1" s="128"/>
      <c r="H1" s="128"/>
    </row>
    <row r="2" spans="1:9" s="49" customFormat="1" ht="24.75">
      <c r="A2" s="2186" t="str">
        <f>+'Universal data'!$A$2</f>
        <v>Master</v>
      </c>
      <c r="B2" s="128"/>
      <c r="C2" s="128"/>
      <c r="D2" s="128"/>
      <c r="E2" s="128"/>
      <c r="F2" s="128"/>
      <c r="G2" s="128"/>
      <c r="H2" s="128"/>
    </row>
    <row r="3" spans="1:9" s="49" customFormat="1" ht="24.75">
      <c r="A3" s="2304" t="str">
        <f>+'Universal data'!A3</f>
        <v>2015/16</v>
      </c>
      <c r="B3" s="128"/>
      <c r="C3" s="128"/>
      <c r="D3" s="128"/>
      <c r="E3" s="128"/>
      <c r="F3" s="128"/>
      <c r="G3" s="128"/>
      <c r="H3" s="128"/>
    </row>
    <row r="4" spans="1:9" s="786" customFormat="1" ht="24.75">
      <c r="A4" s="790"/>
      <c r="B4" s="790"/>
      <c r="C4" s="790"/>
      <c r="D4" s="792"/>
      <c r="E4" s="1015"/>
      <c r="F4" s="1015"/>
      <c r="G4" s="1015"/>
      <c r="H4" s="1015"/>
      <c r="I4" s="1015"/>
    </row>
    <row r="5" spans="1:9" s="1868" customFormat="1" ht="18">
      <c r="A5" s="1867" t="s">
        <v>2317</v>
      </c>
      <c r="C5" s="1869"/>
      <c r="D5" s="1869"/>
    </row>
    <row r="7" spans="1:9" ht="14.25">
      <c r="A7" s="1873" t="s">
        <v>201</v>
      </c>
      <c r="B7" s="4423" t="s">
        <v>1871</v>
      </c>
      <c r="C7" s="4423"/>
      <c r="D7" s="4423" t="s">
        <v>1872</v>
      </c>
      <c r="E7" s="4423"/>
      <c r="F7" s="4423" t="s">
        <v>1873</v>
      </c>
      <c r="G7" s="4423"/>
      <c r="H7" s="4424" t="s">
        <v>2320</v>
      </c>
    </row>
    <row r="8" spans="1:9" ht="41.25" customHeight="1">
      <c r="A8" s="1874" t="s">
        <v>3033</v>
      </c>
      <c r="B8" s="1875" t="s">
        <v>1874</v>
      </c>
      <c r="C8" s="1876" t="s">
        <v>1875</v>
      </c>
      <c r="D8" s="1876" t="s">
        <v>1874</v>
      </c>
      <c r="E8" s="1876" t="s">
        <v>1875</v>
      </c>
      <c r="F8" s="1876" t="s">
        <v>1874</v>
      </c>
      <c r="G8" s="1876" t="s">
        <v>1875</v>
      </c>
      <c r="H8" s="4425"/>
    </row>
    <row r="9" spans="1:9">
      <c r="A9" s="1866" t="s">
        <v>2222</v>
      </c>
      <c r="B9" s="3322"/>
      <c r="C9" s="3322"/>
      <c r="D9" s="3322"/>
      <c r="E9" s="3322"/>
      <c r="F9" s="3322"/>
      <c r="G9" s="3322"/>
      <c r="H9" s="1877">
        <f t="shared" ref="H9:H17" si="0">SUM(B9:G9)</f>
        <v>0</v>
      </c>
    </row>
    <row r="10" spans="1:9">
      <c r="A10" s="1866" t="s">
        <v>2223</v>
      </c>
      <c r="B10" s="3322"/>
      <c r="C10" s="3322"/>
      <c r="D10" s="3322"/>
      <c r="E10" s="3322"/>
      <c r="F10" s="3322"/>
      <c r="G10" s="3322"/>
      <c r="H10" s="1877">
        <f t="shared" si="0"/>
        <v>0</v>
      </c>
    </row>
    <row r="11" spans="1:9">
      <c r="A11" s="1866" t="s">
        <v>2224</v>
      </c>
      <c r="B11" s="3322"/>
      <c r="C11" s="3322"/>
      <c r="D11" s="3322"/>
      <c r="E11" s="3322"/>
      <c r="F11" s="3322"/>
      <c r="G11" s="3322"/>
      <c r="H11" s="1877">
        <f t="shared" si="0"/>
        <v>0</v>
      </c>
    </row>
    <row r="12" spans="1:9">
      <c r="A12" s="1866" t="s">
        <v>2225</v>
      </c>
      <c r="B12" s="3322"/>
      <c r="C12" s="3322"/>
      <c r="D12" s="3322"/>
      <c r="E12" s="3322"/>
      <c r="F12" s="3322"/>
      <c r="G12" s="3322"/>
      <c r="H12" s="1877">
        <f t="shared" si="0"/>
        <v>0</v>
      </c>
    </row>
    <row r="13" spans="1:9">
      <c r="A13" s="1866" t="s">
        <v>2226</v>
      </c>
      <c r="B13" s="3322"/>
      <c r="C13" s="3322"/>
      <c r="D13" s="3322"/>
      <c r="E13" s="3322"/>
      <c r="F13" s="3322"/>
      <c r="G13" s="3322"/>
      <c r="H13" s="1877">
        <f t="shared" si="0"/>
        <v>0</v>
      </c>
    </row>
    <row r="14" spans="1:9">
      <c r="A14" s="1866" t="s">
        <v>2227</v>
      </c>
      <c r="B14" s="3322"/>
      <c r="C14" s="3322"/>
      <c r="D14" s="3322"/>
      <c r="E14" s="3322"/>
      <c r="F14" s="3322"/>
      <c r="G14" s="3322"/>
      <c r="H14" s="1877">
        <f t="shared" si="0"/>
        <v>0</v>
      </c>
    </row>
    <row r="15" spans="1:9">
      <c r="A15" s="1866" t="s">
        <v>2228</v>
      </c>
      <c r="B15" s="3322"/>
      <c r="C15" s="3322"/>
      <c r="D15" s="3322"/>
      <c r="E15" s="3322"/>
      <c r="F15" s="3322"/>
      <c r="G15" s="3322"/>
      <c r="H15" s="1877">
        <f t="shared" si="0"/>
        <v>0</v>
      </c>
    </row>
    <row r="16" spans="1:9">
      <c r="A16" s="1866" t="s">
        <v>2229</v>
      </c>
      <c r="B16" s="3322"/>
      <c r="C16" s="3322"/>
      <c r="D16" s="3322"/>
      <c r="E16" s="3322"/>
      <c r="F16" s="3322"/>
      <c r="G16" s="3322"/>
      <c r="H16" s="1877">
        <f t="shared" si="0"/>
        <v>0</v>
      </c>
    </row>
    <row r="17" spans="1:8">
      <c r="A17" s="1866" t="s">
        <v>2230</v>
      </c>
      <c r="B17" s="3322"/>
      <c r="C17" s="3322"/>
      <c r="D17" s="3322"/>
      <c r="E17" s="3322"/>
      <c r="F17" s="3322"/>
      <c r="G17" s="3322"/>
      <c r="H17" s="1877">
        <f t="shared" si="0"/>
        <v>0</v>
      </c>
    </row>
    <row r="18" spans="1:8" ht="38.25">
      <c r="A18" s="1878" t="s">
        <v>203</v>
      </c>
      <c r="B18" s="1879" t="s">
        <v>1874</v>
      </c>
      <c r="C18" s="1879" t="s">
        <v>1875</v>
      </c>
      <c r="D18" s="1880" t="s">
        <v>1876</v>
      </c>
      <c r="E18" s="1880" t="s">
        <v>1877</v>
      </c>
      <c r="G18" s="1881"/>
      <c r="H18" s="1880" t="s">
        <v>2320</v>
      </c>
    </row>
    <row r="19" spans="1:8">
      <c r="A19" s="1866" t="s">
        <v>1878</v>
      </c>
      <c r="B19" s="3322"/>
      <c r="C19" s="3322"/>
      <c r="D19" s="3322"/>
      <c r="E19" s="3322"/>
      <c r="G19" s="1881"/>
      <c r="H19" s="1877">
        <f>SUM(B19:E19)</f>
        <v>0</v>
      </c>
    </row>
    <row r="20" spans="1:8">
      <c r="A20" s="1866" t="s">
        <v>206</v>
      </c>
      <c r="B20" s="3322"/>
      <c r="C20" s="3322"/>
      <c r="D20" s="3322"/>
      <c r="E20" s="3322"/>
      <c r="G20" s="1881"/>
      <c r="H20" s="1877">
        <f>SUM(B20:E20)</f>
        <v>0</v>
      </c>
    </row>
    <row r="21" spans="1:8" ht="25.5">
      <c r="A21" s="1882" t="s">
        <v>205</v>
      </c>
      <c r="B21" s="3322"/>
      <c r="C21" s="3322"/>
      <c r="D21" s="3322"/>
      <c r="E21" s="3322"/>
      <c r="G21" s="1881"/>
      <c r="H21" s="1877">
        <f>SUM(B21:E21)</f>
        <v>0</v>
      </c>
    </row>
    <row r="22" spans="1:8">
      <c r="A22" s="1866" t="s">
        <v>207</v>
      </c>
      <c r="B22" s="3322"/>
      <c r="C22" s="3322"/>
      <c r="D22" s="3322"/>
      <c r="E22" s="3322"/>
      <c r="H22" s="1877">
        <f>SUM(B22:E22)</f>
        <v>0</v>
      </c>
    </row>
    <row r="26" spans="1:8" ht="14.25" customHeight="1">
      <c r="A26" s="1873" t="s">
        <v>2321</v>
      </c>
      <c r="B26" s="4423" t="s">
        <v>1871</v>
      </c>
      <c r="C26" s="4423"/>
      <c r="D26" s="4423" t="s">
        <v>1872</v>
      </c>
      <c r="E26" s="4423"/>
      <c r="F26" s="4423" t="s">
        <v>1873</v>
      </c>
      <c r="G26" s="4423"/>
      <c r="H26" s="4424" t="s">
        <v>2320</v>
      </c>
    </row>
    <row r="27" spans="1:8" ht="54" customHeight="1">
      <c r="A27" s="1874" t="s">
        <v>3053</v>
      </c>
      <c r="B27" s="1875" t="s">
        <v>1874</v>
      </c>
      <c r="C27" s="1876" t="s">
        <v>1875</v>
      </c>
      <c r="D27" s="1876" t="s">
        <v>1874</v>
      </c>
      <c r="E27" s="1876" t="s">
        <v>1875</v>
      </c>
      <c r="F27" s="1876" t="s">
        <v>1874</v>
      </c>
      <c r="G27" s="1876" t="s">
        <v>1875</v>
      </c>
      <c r="H27" s="4425"/>
    </row>
    <row r="28" spans="1:8">
      <c r="A28" s="1866" t="s">
        <v>2222</v>
      </c>
      <c r="B28" s="3322"/>
      <c r="C28" s="3322"/>
      <c r="D28" s="3322"/>
      <c r="E28" s="3322"/>
      <c r="F28" s="3322"/>
      <c r="G28" s="3322"/>
      <c r="H28" s="1877">
        <f t="shared" ref="H28:H36" si="1">SUM(B28:G28)</f>
        <v>0</v>
      </c>
    </row>
    <row r="29" spans="1:8">
      <c r="A29" s="1866" t="s">
        <v>2223</v>
      </c>
      <c r="B29" s="3322"/>
      <c r="C29" s="3322"/>
      <c r="D29" s="3322"/>
      <c r="E29" s="3322"/>
      <c r="F29" s="3322"/>
      <c r="G29" s="3322"/>
      <c r="H29" s="1877">
        <f t="shared" si="1"/>
        <v>0</v>
      </c>
    </row>
    <row r="30" spans="1:8">
      <c r="A30" s="1866" t="s">
        <v>2224</v>
      </c>
      <c r="B30" s="3322"/>
      <c r="C30" s="3322"/>
      <c r="D30" s="3322"/>
      <c r="E30" s="3322"/>
      <c r="F30" s="3322"/>
      <c r="G30" s="3322"/>
      <c r="H30" s="1877">
        <f t="shared" si="1"/>
        <v>0</v>
      </c>
    </row>
    <row r="31" spans="1:8">
      <c r="A31" s="1866" t="s">
        <v>2225</v>
      </c>
      <c r="B31" s="3322"/>
      <c r="C31" s="3322"/>
      <c r="D31" s="3322"/>
      <c r="E31" s="3322"/>
      <c r="F31" s="3322"/>
      <c r="G31" s="3322"/>
      <c r="H31" s="1877">
        <f t="shared" si="1"/>
        <v>0</v>
      </c>
    </row>
    <row r="32" spans="1:8">
      <c r="A32" s="1866" t="s">
        <v>2226</v>
      </c>
      <c r="B32" s="3322"/>
      <c r="C32" s="3322"/>
      <c r="D32" s="3322"/>
      <c r="E32" s="3322"/>
      <c r="F32" s="3322"/>
      <c r="G32" s="3322"/>
      <c r="H32" s="1877">
        <f t="shared" si="1"/>
        <v>0</v>
      </c>
    </row>
    <row r="33" spans="1:8">
      <c r="A33" s="1866" t="s">
        <v>2227</v>
      </c>
      <c r="B33" s="3322"/>
      <c r="C33" s="3322"/>
      <c r="D33" s="3322"/>
      <c r="E33" s="3322"/>
      <c r="F33" s="3322"/>
      <c r="G33" s="3322"/>
      <c r="H33" s="1877">
        <f t="shared" si="1"/>
        <v>0</v>
      </c>
    </row>
    <row r="34" spans="1:8">
      <c r="A34" s="1866" t="s">
        <v>2228</v>
      </c>
      <c r="B34" s="3322"/>
      <c r="C34" s="3322"/>
      <c r="D34" s="3322"/>
      <c r="E34" s="3322"/>
      <c r="F34" s="3322"/>
      <c r="G34" s="3322"/>
      <c r="H34" s="1877">
        <f t="shared" si="1"/>
        <v>0</v>
      </c>
    </row>
    <row r="35" spans="1:8">
      <c r="A35" s="1866" t="s">
        <v>2229</v>
      </c>
      <c r="B35" s="3322"/>
      <c r="C35" s="3322"/>
      <c r="D35" s="3322"/>
      <c r="E35" s="3322"/>
      <c r="F35" s="3322"/>
      <c r="G35" s="3322"/>
      <c r="H35" s="1877">
        <f t="shared" si="1"/>
        <v>0</v>
      </c>
    </row>
    <row r="36" spans="1:8">
      <c r="A36" s="1866" t="s">
        <v>2230</v>
      </c>
      <c r="B36" s="3322"/>
      <c r="C36" s="3322"/>
      <c r="D36" s="3322"/>
      <c r="E36" s="3322"/>
      <c r="F36" s="3322"/>
      <c r="G36" s="3322"/>
      <c r="H36" s="1877">
        <f t="shared" si="1"/>
        <v>0</v>
      </c>
    </row>
    <row r="37" spans="1:8" ht="38.25">
      <c r="A37" s="1874" t="s">
        <v>3054</v>
      </c>
      <c r="B37" s="1879" t="s">
        <v>1874</v>
      </c>
      <c r="C37" s="1879" t="s">
        <v>1875</v>
      </c>
      <c r="D37" s="1880" t="s">
        <v>1876</v>
      </c>
      <c r="E37" s="1880" t="s">
        <v>1877</v>
      </c>
      <c r="G37" s="1881"/>
      <c r="H37" s="1880" t="s">
        <v>2320</v>
      </c>
    </row>
    <row r="38" spans="1:8">
      <c r="A38" s="1866" t="s">
        <v>204</v>
      </c>
      <c r="B38" s="3322"/>
      <c r="C38" s="3322"/>
      <c r="D38" s="3322"/>
      <c r="E38" s="3322"/>
      <c r="G38" s="1881"/>
      <c r="H38" s="1877">
        <f>SUM(B38:E38)</f>
        <v>0</v>
      </c>
    </row>
    <row r="39" spans="1:8">
      <c r="A39" s="1866" t="s">
        <v>205</v>
      </c>
      <c r="B39" s="3322"/>
      <c r="C39" s="3322"/>
      <c r="D39" s="3322"/>
      <c r="E39" s="3322"/>
      <c r="G39" s="1881"/>
      <c r="H39" s="1877">
        <f>SUM(B39:E39)</f>
        <v>0</v>
      </c>
    </row>
    <row r="40" spans="1:8">
      <c r="A40" s="1882" t="s">
        <v>206</v>
      </c>
      <c r="B40" s="3322"/>
      <c r="C40" s="3322"/>
      <c r="D40" s="3322"/>
      <c r="E40" s="3322"/>
      <c r="G40" s="1881"/>
      <c r="H40" s="1877">
        <f>SUM(B40:E40)</f>
        <v>0</v>
      </c>
    </row>
    <row r="41" spans="1:8">
      <c r="A41" s="1866" t="s">
        <v>207</v>
      </c>
      <c r="B41" s="3322"/>
      <c r="C41" s="3322"/>
      <c r="D41" s="3322"/>
      <c r="E41" s="3322"/>
      <c r="H41" s="1877">
        <f>SUM(B41:E41)</f>
        <v>0</v>
      </c>
    </row>
    <row r="42" spans="1:8" ht="14.25">
      <c r="A42" s="1883"/>
      <c r="B42" s="1884"/>
      <c r="C42" s="1885"/>
      <c r="D42" s="1886"/>
    </row>
    <row r="43" spans="1:8" ht="14.25">
      <c r="A43" s="1887"/>
      <c r="B43" s="1888"/>
      <c r="D43" s="1886"/>
    </row>
    <row r="44" spans="1:8">
      <c r="A44" s="1889" t="s">
        <v>2319</v>
      </c>
      <c r="B44" s="2106" t="s">
        <v>2320</v>
      </c>
      <c r="D44" s="1886"/>
    </row>
    <row r="45" spans="1:8">
      <c r="A45" s="1843" t="s">
        <v>627</v>
      </c>
      <c r="B45" s="1877">
        <f>SUM(E19:E22,E38:E41)</f>
        <v>0</v>
      </c>
      <c r="D45" s="1886"/>
    </row>
    <row r="46" spans="1:8">
      <c r="A46" s="1843" t="s">
        <v>628</v>
      </c>
      <c r="B46" s="1877">
        <f>SUM(D19:D22,D38:D41)</f>
        <v>0</v>
      </c>
      <c r="D46" s="1886"/>
    </row>
    <row r="47" spans="1:8">
      <c r="A47" s="1843" t="s">
        <v>629</v>
      </c>
      <c r="B47" s="1877">
        <f>SUM(C19:C22)+SUM(C9:C17)+SUM(E9:E17)+SUM(G9:G17)+SUM(C38:C41)</f>
        <v>0</v>
      </c>
      <c r="D47" s="1886"/>
    </row>
    <row r="48" spans="1:8">
      <c r="A48" s="1843" t="s">
        <v>630</v>
      </c>
      <c r="B48" s="1877">
        <f>SUM(B19:B22)+SUM(B9:B17)+SUM(D9:D17)+SUM(F9:F17)+SUM(B38:B41)</f>
        <v>0</v>
      </c>
      <c r="D48" s="1886"/>
    </row>
    <row r="49" spans="1:8">
      <c r="A49" s="1843" t="s">
        <v>84</v>
      </c>
      <c r="B49" s="1877">
        <f>SUM(B45:B48)</f>
        <v>0</v>
      </c>
      <c r="D49" s="1886"/>
    </row>
    <row r="50" spans="1:8" s="1871" customFormat="1">
      <c r="A50" s="768"/>
      <c r="B50" s="1890"/>
      <c r="C50" s="1870"/>
      <c r="D50" s="1886"/>
      <c r="E50" s="1891"/>
    </row>
    <row r="51" spans="1:8">
      <c r="B51" s="1892"/>
      <c r="C51" s="1872"/>
      <c r="D51" s="1886"/>
    </row>
    <row r="52" spans="1:8" ht="29.25" customHeight="1">
      <c r="A52" s="3746" t="s">
        <v>3045</v>
      </c>
      <c r="B52" s="2106" t="s">
        <v>2320</v>
      </c>
      <c r="D52" s="1886"/>
    </row>
    <row r="53" spans="1:8" ht="38.25">
      <c r="A53" s="1882" t="s">
        <v>3046</v>
      </c>
      <c r="B53" s="3322"/>
      <c r="D53" s="1886"/>
    </row>
    <row r="54" spans="1:8" s="1871" customFormat="1" ht="25.5" customHeight="1">
      <c r="D54" s="1886"/>
      <c r="E54" s="1891"/>
    </row>
    <row r="55" spans="1:8" s="1871" customFormat="1" ht="33" customHeight="1">
      <c r="A55" s="1870"/>
      <c r="B55" s="1870"/>
      <c r="C55" s="1870"/>
      <c r="D55" s="1870"/>
      <c r="E55" s="1891"/>
    </row>
    <row r="56" spans="1:8" s="1871" customFormat="1" ht="28.5" customHeight="1">
      <c r="A56" s="1893" t="s">
        <v>2058</v>
      </c>
      <c r="B56" s="1870"/>
      <c r="C56" s="1870"/>
      <c r="D56" s="1870"/>
      <c r="E56" s="1891"/>
    </row>
    <row r="57" spans="1:8" ht="30" customHeight="1">
      <c r="A57" s="4421" t="s">
        <v>1879</v>
      </c>
      <c r="B57" s="1894" t="s">
        <v>427</v>
      </c>
      <c r="C57" s="1894" t="s">
        <v>1160</v>
      </c>
      <c r="D57" s="1895"/>
    </row>
    <row r="58" spans="1:8">
      <c r="A58" s="4422"/>
      <c r="B58" s="3322"/>
      <c r="C58" s="3322"/>
      <c r="D58" s="1896"/>
    </row>
    <row r="59" spans="1:8">
      <c r="A59" s="1897"/>
      <c r="B59" s="1898"/>
      <c r="C59" s="1898"/>
      <c r="D59" s="1896"/>
    </row>
    <row r="61" spans="1:8" ht="30.75" customHeight="1">
      <c r="A61" s="1899" t="s">
        <v>209</v>
      </c>
      <c r="B61" s="4423" t="s">
        <v>1871</v>
      </c>
      <c r="C61" s="4423"/>
      <c r="D61" s="4423" t="s">
        <v>1872</v>
      </c>
      <c r="E61" s="4423"/>
      <c r="F61" s="4423" t="s">
        <v>1873</v>
      </c>
      <c r="G61" s="4423"/>
      <c r="H61" s="4423" t="s">
        <v>84</v>
      </c>
    </row>
    <row r="62" spans="1:8" ht="25.5">
      <c r="A62" s="1878" t="s">
        <v>1880</v>
      </c>
      <c r="B62" s="1876" t="s">
        <v>1874</v>
      </c>
      <c r="C62" s="1876" t="s">
        <v>1875</v>
      </c>
      <c r="D62" s="1876" t="s">
        <v>1874</v>
      </c>
      <c r="E62" s="1876" t="s">
        <v>1875</v>
      </c>
      <c r="F62" s="1876" t="s">
        <v>1874</v>
      </c>
      <c r="G62" s="1876" t="s">
        <v>1875</v>
      </c>
      <c r="H62" s="4423"/>
    </row>
    <row r="63" spans="1:8">
      <c r="A63" s="1866" t="s">
        <v>2222</v>
      </c>
      <c r="B63" s="3322"/>
      <c r="C63" s="3322"/>
      <c r="D63" s="3322"/>
      <c r="E63" s="3322"/>
      <c r="F63" s="3322"/>
      <c r="G63" s="3322"/>
      <c r="H63" s="1877">
        <f t="shared" ref="H63:H71" si="2">SUM(B63:G63)</f>
        <v>0</v>
      </c>
    </row>
    <row r="64" spans="1:8">
      <c r="A64" s="1866" t="s">
        <v>2223</v>
      </c>
      <c r="B64" s="3322"/>
      <c r="C64" s="3322"/>
      <c r="D64" s="3322"/>
      <c r="E64" s="3322"/>
      <c r="F64" s="3322"/>
      <c r="G64" s="3322"/>
      <c r="H64" s="1877">
        <f t="shared" si="2"/>
        <v>0</v>
      </c>
    </row>
    <row r="65" spans="1:8">
      <c r="A65" s="1866" t="s">
        <v>2224</v>
      </c>
      <c r="B65" s="3322"/>
      <c r="C65" s="3322"/>
      <c r="D65" s="3322"/>
      <c r="E65" s="3322"/>
      <c r="F65" s="3322"/>
      <c r="G65" s="3322"/>
      <c r="H65" s="1877">
        <f t="shared" si="2"/>
        <v>0</v>
      </c>
    </row>
    <row r="66" spans="1:8">
      <c r="A66" s="1866" t="s">
        <v>2225</v>
      </c>
      <c r="B66" s="3322"/>
      <c r="C66" s="3322"/>
      <c r="D66" s="3322"/>
      <c r="E66" s="3322"/>
      <c r="F66" s="3322"/>
      <c r="G66" s="3322"/>
      <c r="H66" s="1877">
        <f t="shared" si="2"/>
        <v>0</v>
      </c>
    </row>
    <row r="67" spans="1:8">
      <c r="A67" s="1866" t="s">
        <v>2226</v>
      </c>
      <c r="B67" s="3322"/>
      <c r="C67" s="3322"/>
      <c r="D67" s="3322"/>
      <c r="E67" s="3322"/>
      <c r="F67" s="3322"/>
      <c r="G67" s="3322"/>
      <c r="H67" s="1877">
        <f t="shared" si="2"/>
        <v>0</v>
      </c>
    </row>
    <row r="68" spans="1:8">
      <c r="A68" s="1866" t="s">
        <v>2227</v>
      </c>
      <c r="B68" s="3322"/>
      <c r="C68" s="3322"/>
      <c r="D68" s="3322"/>
      <c r="E68" s="3322"/>
      <c r="F68" s="3322"/>
      <c r="G68" s="3322"/>
      <c r="H68" s="1877">
        <f t="shared" si="2"/>
        <v>0</v>
      </c>
    </row>
    <row r="69" spans="1:8">
      <c r="A69" s="1866" t="s">
        <v>2228</v>
      </c>
      <c r="B69" s="3322"/>
      <c r="C69" s="3322"/>
      <c r="D69" s="3322"/>
      <c r="E69" s="3322"/>
      <c r="F69" s="3322"/>
      <c r="G69" s="3322"/>
      <c r="H69" s="1877">
        <f t="shared" si="2"/>
        <v>0</v>
      </c>
    </row>
    <row r="70" spans="1:8">
      <c r="A70" s="1866" t="s">
        <v>2229</v>
      </c>
      <c r="B70" s="3322"/>
      <c r="C70" s="3322"/>
      <c r="D70" s="3322"/>
      <c r="E70" s="3322"/>
      <c r="F70" s="3322"/>
      <c r="G70" s="3322"/>
      <c r="H70" s="1877">
        <f t="shared" si="2"/>
        <v>0</v>
      </c>
    </row>
    <row r="71" spans="1:8">
      <c r="A71" s="1866" t="s">
        <v>2230</v>
      </c>
      <c r="B71" s="3322"/>
      <c r="C71" s="3322"/>
      <c r="D71" s="3322"/>
      <c r="E71" s="3322"/>
      <c r="F71" s="3322"/>
      <c r="G71" s="3322"/>
      <c r="H71" s="1877">
        <f t="shared" si="2"/>
        <v>0</v>
      </c>
    </row>
    <row r="72" spans="1:8">
      <c r="D72" s="1896"/>
      <c r="E72" s="1870"/>
    </row>
    <row r="73" spans="1:8" ht="28.5">
      <c r="A73" s="1899" t="s">
        <v>1881</v>
      </c>
      <c r="B73" s="4423" t="s">
        <v>1871</v>
      </c>
      <c r="C73" s="4423"/>
      <c r="D73" s="4423" t="s">
        <v>1872</v>
      </c>
      <c r="E73" s="4423"/>
      <c r="F73" s="4423" t="s">
        <v>1873</v>
      </c>
      <c r="G73" s="4423"/>
      <c r="H73" s="4423" t="s">
        <v>84</v>
      </c>
    </row>
    <row r="74" spans="1:8" ht="25.5">
      <c r="A74" s="1878" t="s">
        <v>1880</v>
      </c>
      <c r="B74" s="1876" t="s">
        <v>1874</v>
      </c>
      <c r="C74" s="1876" t="s">
        <v>1875</v>
      </c>
      <c r="D74" s="1876" t="s">
        <v>1874</v>
      </c>
      <c r="E74" s="1876" t="s">
        <v>1875</v>
      </c>
      <c r="F74" s="1876" t="s">
        <v>1874</v>
      </c>
      <c r="G74" s="1876" t="s">
        <v>1875</v>
      </c>
      <c r="H74" s="4423"/>
    </row>
    <row r="75" spans="1:8">
      <c r="A75" s="1866" t="s">
        <v>2222</v>
      </c>
      <c r="B75" s="1877" t="str">
        <f>IF(ISERROR(B63/('6.2 Network Assets'!I14/1000)),"",(B63/('6.2 Network Assets'!I14/1000)))</f>
        <v/>
      </c>
      <c r="C75" s="1877" t="str">
        <f>IF(ISERROR(C63/('6.2 Network Assets'!J14/1000)),"",(C63/('6.2 Network Assets'!J14/1000)))</f>
        <v/>
      </c>
      <c r="D75" s="1877" t="str">
        <f>IF(ISERROR(D63/('6.2 Network Assets'!K14/1000)),"",(D63/('6.2 Network Assets'!K14/1000)))</f>
        <v/>
      </c>
      <c r="E75" s="1877" t="str">
        <f>IF(ISERROR(E63/('6.2 Network Assets'!L14/1000)),"",(E63/('6.2 Network Assets'!L14/1000)))</f>
        <v/>
      </c>
      <c r="F75" s="1877" t="str">
        <f>IF(ISERROR(F63/('6.2 Network Assets'!M14/1000)),"",(F63/('6.2 Network Assets'!M14/1000)))</f>
        <v/>
      </c>
      <c r="G75" s="1877" t="str">
        <f>IF(ISERROR(G63/('6.2 Network Assets'!N14/1000)),"",(G63/('6.2 Network Assets'!N14/1000)))</f>
        <v/>
      </c>
      <c r="H75" s="1877" t="str">
        <f>IF(ISERROR(H63/(SUM('6.2 Network Assets'!I14:N14)/1000)),"",(H63/(SUM('6.2 Network Assets'!I14:N14)/1000)))</f>
        <v/>
      </c>
    </row>
    <row r="76" spans="1:8">
      <c r="A76" s="1866" t="s">
        <v>2223</v>
      </c>
      <c r="B76" s="1877" t="str">
        <f>IF(ISERROR(B64/('6.2 Network Assets'!I15/1000)),"",(B64/('6.2 Network Assets'!I15/1000)))</f>
        <v/>
      </c>
      <c r="C76" s="1877" t="str">
        <f>IF(ISERROR(C64/('6.2 Network Assets'!J15/1000)),"",(C64/('6.2 Network Assets'!J15/1000)))</f>
        <v/>
      </c>
      <c r="D76" s="1877" t="str">
        <f>IF(ISERROR(D64/('6.2 Network Assets'!K15/1000)),"",(D64/('6.2 Network Assets'!K15/1000)))</f>
        <v/>
      </c>
      <c r="E76" s="1877" t="str">
        <f>IF(ISERROR(E64/('6.2 Network Assets'!L15/1000)),"",(E64/('6.2 Network Assets'!L15/1000)))</f>
        <v/>
      </c>
      <c r="F76" s="1877" t="str">
        <f>IF(ISERROR(F64/('6.2 Network Assets'!M15/1000)),"",(F64/('6.2 Network Assets'!M15/1000)))</f>
        <v/>
      </c>
      <c r="G76" s="1877" t="str">
        <f>IF(ISERROR(G64/('6.2 Network Assets'!N15/1000)),"",(G64/('6.2 Network Assets'!N15/1000)))</f>
        <v/>
      </c>
      <c r="H76" s="1877" t="str">
        <f>IF(ISERROR(H64/(SUM('6.2 Network Assets'!I15:N15)/1000)),"",(H64/(SUM('6.2 Network Assets'!I15:N15)/1000)))</f>
        <v/>
      </c>
    </row>
    <row r="77" spans="1:8">
      <c r="A77" s="1866" t="s">
        <v>2224</v>
      </c>
      <c r="B77" s="1877" t="str">
        <f>IF(ISERROR(B65/('6.2 Network Assets'!I16/1000)),"",(B65/('6.2 Network Assets'!I16/1000)))</f>
        <v/>
      </c>
      <c r="C77" s="1877" t="str">
        <f>IF(ISERROR(C65/('6.2 Network Assets'!J16/1000)),"",(C65/('6.2 Network Assets'!J16/1000)))</f>
        <v/>
      </c>
      <c r="D77" s="1877" t="str">
        <f>IF(ISERROR(D65/('6.2 Network Assets'!K16/1000)),"",(D65/('6.2 Network Assets'!K16/1000)))</f>
        <v/>
      </c>
      <c r="E77" s="1877" t="str">
        <f>IF(ISERROR(E65/('6.2 Network Assets'!L16/1000)),"",(E65/('6.2 Network Assets'!L16/1000)))</f>
        <v/>
      </c>
      <c r="F77" s="1877" t="str">
        <f>IF(ISERROR(F65/('6.2 Network Assets'!M16/1000)),"",(F65/('6.2 Network Assets'!M16/1000)))</f>
        <v/>
      </c>
      <c r="G77" s="1877" t="str">
        <f>IF(ISERROR(G65/('6.2 Network Assets'!N16/1000)),"",(G65/('6.2 Network Assets'!N16/1000)))</f>
        <v/>
      </c>
      <c r="H77" s="1877" t="str">
        <f>IF(ISERROR(H65/(SUM('6.2 Network Assets'!I16:N16)/1000)),"",(H65/(SUM('6.2 Network Assets'!I16:N16)/1000)))</f>
        <v/>
      </c>
    </row>
    <row r="78" spans="1:8">
      <c r="A78" s="1866" t="s">
        <v>2225</v>
      </c>
      <c r="B78" s="1877" t="str">
        <f>IF(ISERROR(B66/('6.2 Network Assets'!I17/1000)),"",(B66/('6.2 Network Assets'!I17/1000)))</f>
        <v/>
      </c>
      <c r="C78" s="1877" t="str">
        <f>IF(ISERROR(C66/('6.2 Network Assets'!J17/1000)),"",(C66/('6.2 Network Assets'!J17/1000)))</f>
        <v/>
      </c>
      <c r="D78" s="1877" t="str">
        <f>IF(ISERROR(D66/('6.2 Network Assets'!K17/1000)),"",(D66/('6.2 Network Assets'!K17/1000)))</f>
        <v/>
      </c>
      <c r="E78" s="1877" t="str">
        <f>IF(ISERROR(E66/('6.2 Network Assets'!L17/1000)),"",(E66/('6.2 Network Assets'!L17/1000)))</f>
        <v/>
      </c>
      <c r="F78" s="1877" t="str">
        <f>IF(ISERROR(F66/('6.2 Network Assets'!M17/1000)),"",(F66/('6.2 Network Assets'!M17/1000)))</f>
        <v/>
      </c>
      <c r="G78" s="1877" t="str">
        <f>IF(ISERROR(G66/('6.2 Network Assets'!N17/1000)),"",(G66/('6.2 Network Assets'!N17/1000)))</f>
        <v/>
      </c>
      <c r="H78" s="1877" t="str">
        <f>IF(ISERROR(H66/(SUM('6.2 Network Assets'!I17:N17)/1000)),"",(H66/(SUM('6.2 Network Assets'!I17:N17)/1000)))</f>
        <v/>
      </c>
    </row>
    <row r="79" spans="1:8">
      <c r="A79" s="1866" t="s">
        <v>2226</v>
      </c>
      <c r="B79" s="1877" t="str">
        <f>IF(ISERROR(B67/('6.2 Network Assets'!I18/1000)),"",(B67/('6.2 Network Assets'!I18/1000)))</f>
        <v/>
      </c>
      <c r="C79" s="1877" t="str">
        <f>IF(ISERROR(C67/('6.2 Network Assets'!J18/1000)),"",(C67/('6.2 Network Assets'!J18/1000)))</f>
        <v/>
      </c>
      <c r="D79" s="1877" t="str">
        <f>IF(ISERROR(D67/('6.2 Network Assets'!K18/1000)),"",(D67/('6.2 Network Assets'!K18/1000)))</f>
        <v/>
      </c>
      <c r="E79" s="1877" t="str">
        <f>IF(ISERROR(E67/('6.2 Network Assets'!L18/1000)),"",(E67/('6.2 Network Assets'!L18/1000)))</f>
        <v/>
      </c>
      <c r="F79" s="1877" t="str">
        <f>IF(ISERROR(F67/('6.2 Network Assets'!M18/1000)),"",(F67/('6.2 Network Assets'!M18/1000)))</f>
        <v/>
      </c>
      <c r="G79" s="1877" t="str">
        <f>IF(ISERROR(G67/('6.2 Network Assets'!N18/1000)),"",(G67/('6.2 Network Assets'!N18/1000)))</f>
        <v/>
      </c>
      <c r="H79" s="1877" t="str">
        <f>IF(ISERROR(H67/(SUM('6.2 Network Assets'!I18:N18)/1000)),"",(H67/(SUM('6.2 Network Assets'!I18:N18)/1000)))</f>
        <v/>
      </c>
    </row>
    <row r="80" spans="1:8">
      <c r="A80" s="1866" t="s">
        <v>2227</v>
      </c>
      <c r="B80" s="1877" t="str">
        <f>IF(ISERROR(B68/('6.2 Network Assets'!I19/1000)),"",(B68/('6.2 Network Assets'!I19/1000)))</f>
        <v/>
      </c>
      <c r="C80" s="1877" t="str">
        <f>IF(ISERROR(C68/('6.2 Network Assets'!J19/1000)),"",(C68/('6.2 Network Assets'!J19/1000)))</f>
        <v/>
      </c>
      <c r="D80" s="1877" t="str">
        <f>IF(ISERROR(D68/('6.2 Network Assets'!K19/1000)),"",(D68/('6.2 Network Assets'!K19/1000)))</f>
        <v/>
      </c>
      <c r="E80" s="1877" t="str">
        <f>IF(ISERROR(E68/('6.2 Network Assets'!L19/1000)),"",(E68/('6.2 Network Assets'!L19/1000)))</f>
        <v/>
      </c>
      <c r="F80" s="1877" t="str">
        <f>IF(ISERROR(F68/('6.2 Network Assets'!M19/1000)),"",(F68/('6.2 Network Assets'!M19/1000)))</f>
        <v/>
      </c>
      <c r="G80" s="1877" t="str">
        <f>IF(ISERROR(G68/('6.2 Network Assets'!N19/1000)),"",(G68/('6.2 Network Assets'!N19/1000)))</f>
        <v/>
      </c>
      <c r="H80" s="1877" t="str">
        <f>IF(ISERROR(H68/(SUM('6.2 Network Assets'!I19:N19)/1000)),"",(H68/(SUM('6.2 Network Assets'!I19:N19)/1000)))</f>
        <v/>
      </c>
    </row>
    <row r="81" spans="1:8">
      <c r="A81" s="1866" t="s">
        <v>2228</v>
      </c>
      <c r="B81" s="1877" t="str">
        <f>IF(ISERROR(B69/('6.2 Network Assets'!I20/1000)),"",(B69/('6.2 Network Assets'!I20/1000)))</f>
        <v/>
      </c>
      <c r="C81" s="1877" t="str">
        <f>IF(ISERROR(C69/('6.2 Network Assets'!J20/1000)),"",(C69/('6.2 Network Assets'!J20/1000)))</f>
        <v/>
      </c>
      <c r="D81" s="1877" t="str">
        <f>IF(ISERROR(D69/('6.2 Network Assets'!K20/1000)),"",(D69/('6.2 Network Assets'!K20/1000)))</f>
        <v/>
      </c>
      <c r="E81" s="1877" t="str">
        <f>IF(ISERROR(E69/('6.2 Network Assets'!L20/1000)),"",(E69/('6.2 Network Assets'!L20/1000)))</f>
        <v/>
      </c>
      <c r="F81" s="1877" t="str">
        <f>IF(ISERROR(F69/('6.2 Network Assets'!M20/1000)),"",(F69/('6.2 Network Assets'!M20/1000)))</f>
        <v/>
      </c>
      <c r="G81" s="1877" t="str">
        <f>IF(ISERROR(G69/('6.2 Network Assets'!N20/1000)),"",(G69/('6.2 Network Assets'!N20/1000)))</f>
        <v/>
      </c>
      <c r="H81" s="1877" t="str">
        <f>IF(ISERROR(H69/(SUM('6.2 Network Assets'!I20:N20)/1000)),"",(H69/(SUM('6.2 Network Assets'!I20:N20)/1000)))</f>
        <v/>
      </c>
    </row>
    <row r="82" spans="1:8" ht="12.75" customHeight="1">
      <c r="A82" s="1866" t="s">
        <v>2229</v>
      </c>
      <c r="B82" s="1877" t="str">
        <f>IF(ISERROR(B70/('6.2 Network Assets'!I21/1000)),"",(B70/('6.2 Network Assets'!I21/1000)))</f>
        <v/>
      </c>
      <c r="C82" s="1877" t="str">
        <f>IF(ISERROR(C70/('6.2 Network Assets'!J21/1000)),"",(C70/('6.2 Network Assets'!J21/1000)))</f>
        <v/>
      </c>
      <c r="D82" s="1877" t="str">
        <f>IF(ISERROR(D70/('6.2 Network Assets'!K21/1000)),"",(D70/('6.2 Network Assets'!K21/1000)))</f>
        <v/>
      </c>
      <c r="E82" s="1877" t="str">
        <f>IF(ISERROR(E70/('6.2 Network Assets'!L21/1000)),"",(E70/('6.2 Network Assets'!L21/1000)))</f>
        <v/>
      </c>
      <c r="F82" s="1877" t="str">
        <f>IF(ISERROR(F70/('6.2 Network Assets'!M21/1000)),"",(F70/('6.2 Network Assets'!M21/1000)))</f>
        <v/>
      </c>
      <c r="G82" s="1877" t="str">
        <f>IF(ISERROR(G70/('6.2 Network Assets'!N21/1000)),"",(G70/('6.2 Network Assets'!N21/1000)))</f>
        <v/>
      </c>
      <c r="H82" s="1877" t="str">
        <f>IF(ISERROR(H70/(SUM('6.2 Network Assets'!I21:N21)/1000)),"",(H70/(SUM('6.2 Network Assets'!I21:N21)/1000)))</f>
        <v/>
      </c>
    </row>
    <row r="83" spans="1:8">
      <c r="A83" s="1866" t="s">
        <v>2230</v>
      </c>
      <c r="B83" s="1877" t="str">
        <f>IF(ISERROR(B71/('6.2 Network Assets'!I22/1000)),"",(B71/('6.2 Network Assets'!I22/1000)))</f>
        <v/>
      </c>
      <c r="C83" s="1877" t="str">
        <f>IF(ISERROR(C71/('6.2 Network Assets'!J22/1000)),"",(C71/('6.2 Network Assets'!J22/1000)))</f>
        <v/>
      </c>
      <c r="D83" s="1877" t="str">
        <f>IF(ISERROR(D71/('6.2 Network Assets'!K22/1000)),"",(D71/('6.2 Network Assets'!K22/1000)))</f>
        <v/>
      </c>
      <c r="E83" s="1877" t="str">
        <f>IF(ISERROR(E71/('6.2 Network Assets'!L22/1000)),"",(E71/('6.2 Network Assets'!L22/1000)))</f>
        <v/>
      </c>
      <c r="F83" s="1877" t="str">
        <f>IF(ISERROR(F71/('6.2 Network Assets'!M22/1000)),"",(F71/('6.2 Network Assets'!M22/1000)))</f>
        <v/>
      </c>
      <c r="G83" s="1877" t="str">
        <f>IF(ISERROR(G71/('6.2 Network Assets'!N22/1000)),"",(G71/('6.2 Network Assets'!N22/1000)))</f>
        <v/>
      </c>
      <c r="H83" s="1877" t="str">
        <f>IF(ISERROR(H71/(SUM('6.2 Network Assets'!I22:N22)/1000)),"",(H71/(SUM('6.2 Network Assets'!I22:N22)/1000)))</f>
        <v/>
      </c>
    </row>
    <row r="84" spans="1:8">
      <c r="A84" s="1900"/>
      <c r="B84" s="1901"/>
      <c r="C84" s="1901"/>
      <c r="D84" s="1901"/>
      <c r="E84" s="1901"/>
      <c r="F84" s="1901"/>
      <c r="G84" s="1901"/>
      <c r="H84" s="1901"/>
    </row>
    <row r="85" spans="1:8" ht="14.25">
      <c r="A85" s="1902" t="s">
        <v>210</v>
      </c>
      <c r="B85" s="1892"/>
      <c r="C85" s="1892"/>
      <c r="D85" s="1896"/>
    </row>
    <row r="86" spans="1:8" ht="51.75" customHeight="1">
      <c r="A86" s="1903" t="s">
        <v>2530</v>
      </c>
      <c r="B86" s="1894" t="s">
        <v>1882</v>
      </c>
      <c r="D86" s="1896"/>
    </row>
    <row r="87" spans="1:8">
      <c r="A87" s="1866" t="s">
        <v>2222</v>
      </c>
      <c r="B87" s="3322"/>
      <c r="D87" s="1896"/>
    </row>
    <row r="88" spans="1:8">
      <c r="A88" s="1866" t="s">
        <v>2223</v>
      </c>
      <c r="B88" s="3322"/>
      <c r="D88" s="1896"/>
    </row>
    <row r="89" spans="1:8">
      <c r="A89" s="1866" t="s">
        <v>2224</v>
      </c>
      <c r="B89" s="3322"/>
      <c r="D89" s="1896"/>
    </row>
    <row r="90" spans="1:8" s="1904" customFormat="1" ht="11.25" customHeight="1">
      <c r="A90" s="1866" t="s">
        <v>2225</v>
      </c>
      <c r="B90" s="3322"/>
      <c r="D90" s="1896"/>
      <c r="E90" s="1872"/>
      <c r="F90" s="1870"/>
      <c r="G90" s="1870"/>
    </row>
    <row r="91" spans="1:8">
      <c r="A91" s="1866" t="s">
        <v>2226</v>
      </c>
      <c r="B91" s="3322"/>
      <c r="D91" s="1896"/>
    </row>
    <row r="92" spans="1:8">
      <c r="A92" s="1866" t="s">
        <v>2227</v>
      </c>
      <c r="B92" s="3322"/>
      <c r="D92" s="1896"/>
    </row>
    <row r="93" spans="1:8">
      <c r="A93" s="1866" t="s">
        <v>2228</v>
      </c>
      <c r="B93" s="3322"/>
    </row>
    <row r="94" spans="1:8">
      <c r="A94" s="1866" t="s">
        <v>2229</v>
      </c>
      <c r="B94" s="3322"/>
    </row>
    <row r="95" spans="1:8">
      <c r="A95" s="1866" t="s">
        <v>2230</v>
      </c>
      <c r="B95" s="3322"/>
    </row>
    <row r="96" spans="1:8">
      <c r="A96" s="1866" t="s">
        <v>211</v>
      </c>
      <c r="B96" s="3322"/>
    </row>
    <row r="97" spans="1:5">
      <c r="A97" s="1900"/>
      <c r="B97" s="1896"/>
    </row>
    <row r="98" spans="1:5">
      <c r="D98" s="1870"/>
    </row>
    <row r="99" spans="1:5" ht="14.25">
      <c r="A99" s="1905" t="s">
        <v>212</v>
      </c>
      <c r="D99" s="1870"/>
    </row>
    <row r="100" spans="1:5" ht="24" customHeight="1">
      <c r="A100" s="1906" t="s">
        <v>2359</v>
      </c>
      <c r="B100" s="3740"/>
    </row>
    <row r="101" spans="1:5" ht="22.5" customHeight="1"/>
    <row r="102" spans="1:5">
      <c r="A102" s="768"/>
      <c r="B102" s="1890"/>
      <c r="C102" s="1901"/>
    </row>
    <row r="104" spans="1:5">
      <c r="D104" s="1907"/>
    </row>
    <row r="105" spans="1:5">
      <c r="D105" s="1907"/>
    </row>
    <row r="106" spans="1:5">
      <c r="D106" s="1907"/>
    </row>
    <row r="107" spans="1:5">
      <c r="A107" s="1908"/>
      <c r="B107" s="1881"/>
      <c r="D107" s="1907"/>
    </row>
    <row r="108" spans="1:5">
      <c r="A108" s="1909"/>
      <c r="B108" s="1910"/>
      <c r="C108" s="1911"/>
      <c r="D108" s="1907"/>
    </row>
    <row r="109" spans="1:5">
      <c r="A109" s="1909"/>
      <c r="B109" s="1910"/>
      <c r="C109" s="1911"/>
      <c r="D109" s="1907"/>
    </row>
    <row r="110" spans="1:5">
      <c r="D110" s="1870"/>
      <c r="E110" s="1870"/>
    </row>
    <row r="111" spans="1:5">
      <c r="D111" s="1870"/>
      <c r="E111" s="1870"/>
    </row>
    <row r="112" spans="1:5">
      <c r="D112" s="1870"/>
      <c r="E112" s="1870"/>
    </row>
    <row r="113" spans="4:5">
      <c r="D113" s="1870"/>
      <c r="E113" s="1870"/>
    </row>
    <row r="114" spans="4:5">
      <c r="D114" s="1870"/>
      <c r="E114" s="1870"/>
    </row>
    <row r="115" spans="4:5">
      <c r="D115" s="1870"/>
      <c r="E115" s="1870"/>
    </row>
    <row r="116" spans="4:5">
      <c r="D116" s="1870"/>
      <c r="E116" s="1870"/>
    </row>
    <row r="117" spans="4:5">
      <c r="D117" s="1870"/>
      <c r="E117" s="1870"/>
    </row>
    <row r="118" spans="4:5">
      <c r="D118" s="1870"/>
      <c r="E118" s="1870"/>
    </row>
    <row r="119" spans="4:5">
      <c r="D119" s="1870"/>
      <c r="E119" s="1870"/>
    </row>
    <row r="120" spans="4:5">
      <c r="D120" s="1870"/>
      <c r="E120" s="1870"/>
    </row>
    <row r="121" spans="4:5">
      <c r="D121" s="1870"/>
      <c r="E121" s="1870"/>
    </row>
    <row r="122" spans="4:5">
      <c r="D122" s="1870"/>
      <c r="E122" s="1870"/>
    </row>
    <row r="123" spans="4:5">
      <c r="D123" s="1870"/>
      <c r="E123" s="1870"/>
    </row>
    <row r="124" spans="4:5">
      <c r="D124" s="1870"/>
      <c r="E124" s="1870"/>
    </row>
  </sheetData>
  <mergeCells count="17">
    <mergeCell ref="B73:C73"/>
    <mergeCell ref="D73:E73"/>
    <mergeCell ref="F73:G73"/>
    <mergeCell ref="H73:H74"/>
    <mergeCell ref="B7:C7"/>
    <mergeCell ref="D7:E7"/>
    <mergeCell ref="F7:G7"/>
    <mergeCell ref="H7:H8"/>
    <mergeCell ref="B26:C26"/>
    <mergeCell ref="D26:E26"/>
    <mergeCell ref="F26:G26"/>
    <mergeCell ref="H26:H27"/>
    <mergeCell ref="A57:A58"/>
    <mergeCell ref="B61:C61"/>
    <mergeCell ref="D61:E61"/>
    <mergeCell ref="F61:G61"/>
    <mergeCell ref="H61:H62"/>
  </mergeCells>
  <dataValidations count="1">
    <dataValidation type="list" allowBlank="1" showInputMessage="1" showErrorMessage="1" sqref="A1:C1">
      <formula1>A924:A929</formula1>
    </dataValidation>
  </dataValidations>
  <pageMargins left="0.70866141732283472" right="0.70866141732283472" top="0.74803149606299213" bottom="0.74803149606299213" header="0.31496062992125984" footer="0.31496062992125984"/>
  <pageSetup paperSize="8" scale="66" orientation="portrait" r:id="rId1"/>
  <rowBreaks count="1" manualBreakCount="1">
    <brk id="59"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tabColor theme="3" tint="0.59999389629810485"/>
    <pageSetUpPr fitToPage="1"/>
  </sheetPr>
  <dimension ref="A1:K64"/>
  <sheetViews>
    <sheetView workbookViewId="0"/>
  </sheetViews>
  <sheetFormatPr defaultRowHeight="12.75"/>
  <cols>
    <col min="1" max="1" width="64.42578125" style="1105" customWidth="1"/>
    <col min="2" max="2" width="13.85546875" style="1105" bestFit="1" customWidth="1"/>
    <col min="3" max="3" width="15.140625" style="1105" bestFit="1" customWidth="1"/>
    <col min="4" max="4" width="17.5703125" style="1105" customWidth="1"/>
    <col min="5" max="5" width="25.140625" style="1105" customWidth="1"/>
    <col min="6" max="6" width="26" style="1105" customWidth="1"/>
    <col min="7" max="7" width="18.42578125" style="1105" customWidth="1"/>
    <col min="8" max="16384" width="9.140625" style="1105"/>
  </cols>
  <sheetData>
    <row r="1" spans="1:11" s="49" customFormat="1" ht="24.75">
      <c r="A1" s="127" t="str">
        <f>'Universal data'!A1</f>
        <v>Regulatory Reporting Pack</v>
      </c>
      <c r="B1" s="128"/>
      <c r="C1" s="128"/>
      <c r="D1" s="128"/>
      <c r="E1" s="128"/>
      <c r="F1" s="128"/>
      <c r="G1" s="128"/>
      <c r="H1" s="128"/>
    </row>
    <row r="2" spans="1:11" s="49" customFormat="1" ht="24.75">
      <c r="A2" s="2186" t="str">
        <f>+'Universal data'!$A$2</f>
        <v>Master</v>
      </c>
      <c r="B2" s="128"/>
      <c r="C2" s="128"/>
      <c r="D2" s="128"/>
      <c r="E2" s="128"/>
      <c r="F2" s="128"/>
      <c r="G2" s="128"/>
      <c r="H2" s="128"/>
    </row>
    <row r="3" spans="1:11" s="49" customFormat="1" ht="24.75">
      <c r="A3" s="2304" t="str">
        <f>+'Universal data'!A3</f>
        <v>2015/16</v>
      </c>
      <c r="B3" s="128"/>
      <c r="C3" s="128"/>
      <c r="D3" s="128"/>
      <c r="E3" s="128"/>
      <c r="F3" s="128"/>
      <c r="G3" s="128"/>
      <c r="H3" s="128"/>
    </row>
    <row r="4" spans="1:11" s="1104" customFormat="1">
      <c r="A4" s="2098"/>
      <c r="B4" s="2098"/>
      <c r="C4" s="2098"/>
      <c r="D4" s="2098"/>
      <c r="E4" s="3678"/>
      <c r="F4" s="3678"/>
      <c r="G4" s="3678"/>
      <c r="H4" s="3678"/>
      <c r="I4" s="3678"/>
      <c r="J4" s="3678"/>
      <c r="K4" s="3678"/>
    </row>
    <row r="5" spans="1:11" s="1104" customFormat="1" ht="19.5">
      <c r="A5" s="1737" t="s">
        <v>2316</v>
      </c>
      <c r="B5" s="2098"/>
      <c r="C5" s="2098"/>
      <c r="D5" s="2098"/>
      <c r="E5" s="3678"/>
      <c r="F5" s="3678"/>
      <c r="G5" s="3678"/>
      <c r="H5" s="3678"/>
      <c r="I5" s="3678"/>
      <c r="J5" s="3678"/>
      <c r="K5" s="3678"/>
    </row>
    <row r="6" spans="1:11" s="1104" customFormat="1">
      <c r="A6" s="2098"/>
      <c r="B6" s="2098"/>
      <c r="C6" s="2098"/>
      <c r="D6" s="2098"/>
      <c r="E6" s="3678"/>
      <c r="F6" s="3678"/>
      <c r="G6" s="3678"/>
      <c r="H6" s="3678"/>
      <c r="I6" s="3678"/>
      <c r="J6" s="3678"/>
      <c r="K6" s="3678"/>
    </row>
    <row r="7" spans="1:11" s="1104" customFormat="1">
      <c r="A7" s="2097" t="s">
        <v>1884</v>
      </c>
      <c r="B7" s="2098"/>
      <c r="C7" s="2098"/>
      <c r="D7" s="2098"/>
      <c r="E7" s="3678"/>
      <c r="F7" s="3678"/>
      <c r="G7" s="3678"/>
      <c r="H7" s="3678"/>
      <c r="I7" s="3678"/>
      <c r="J7" s="3678"/>
      <c r="K7" s="3678"/>
    </row>
    <row r="8" spans="1:11" s="1104" customFormat="1">
      <c r="A8" s="835"/>
      <c r="B8" s="835"/>
      <c r="C8" s="835"/>
      <c r="D8" s="3678"/>
      <c r="E8" s="3678"/>
      <c r="F8" s="3678"/>
      <c r="G8" s="3678"/>
      <c r="H8" s="3678"/>
      <c r="I8" s="3678"/>
      <c r="J8" s="3678"/>
      <c r="K8" s="3678"/>
    </row>
    <row r="9" spans="1:11">
      <c r="A9" s="778" t="s">
        <v>1161</v>
      </c>
      <c r="B9" s="779"/>
      <c r="C9" s="780"/>
      <c r="D9" s="3679"/>
      <c r="E9" s="3679"/>
      <c r="F9" s="3679"/>
      <c r="G9" s="3679"/>
      <c r="H9" s="3679"/>
      <c r="I9" s="3679"/>
      <c r="J9" s="3679"/>
      <c r="K9" s="3679"/>
    </row>
    <row r="10" spans="1:11">
      <c r="A10" s="778"/>
      <c r="B10" s="2107" t="s">
        <v>87</v>
      </c>
      <c r="C10" s="3679"/>
      <c r="D10" s="3679"/>
      <c r="E10" s="3679"/>
      <c r="F10" s="3679"/>
      <c r="G10" s="3679"/>
      <c r="H10" s="3679"/>
      <c r="I10" s="3679"/>
      <c r="J10" s="3679"/>
      <c r="K10" s="3679"/>
    </row>
    <row r="11" spans="1:11">
      <c r="A11" s="1834" t="s">
        <v>1162</v>
      </c>
      <c r="B11" s="1835"/>
      <c r="C11" s="3679"/>
      <c r="D11" s="3679"/>
      <c r="E11" s="3679"/>
      <c r="F11" s="3679"/>
      <c r="G11" s="3679"/>
      <c r="H11" s="3679"/>
      <c r="I11" s="3679"/>
      <c r="J11" s="3679"/>
      <c r="K11" s="3679"/>
    </row>
    <row r="12" spans="1:11">
      <c r="A12" s="1834" t="s">
        <v>1163</v>
      </c>
      <c r="B12" s="1835"/>
      <c r="C12" s="3679"/>
      <c r="D12" s="3679"/>
      <c r="E12" s="3679"/>
      <c r="F12" s="3679"/>
      <c r="G12" s="3679"/>
      <c r="H12" s="3679"/>
      <c r="I12" s="3679"/>
      <c r="J12" s="3679"/>
      <c r="K12" s="3679"/>
    </row>
    <row r="13" spans="1:11">
      <c r="A13" s="1836" t="s">
        <v>1164</v>
      </c>
      <c r="B13" s="1837" t="e">
        <f>AVERAGE(B11:B12)</f>
        <v>#DIV/0!</v>
      </c>
      <c r="C13" s="3679"/>
      <c r="D13" s="3679"/>
      <c r="E13" s="3679"/>
      <c r="F13" s="3679"/>
      <c r="G13" s="3679"/>
      <c r="H13" s="3679"/>
      <c r="I13" s="3679"/>
      <c r="J13" s="3679"/>
      <c r="K13" s="3679"/>
    </row>
    <row r="14" spans="1:11" s="1104" customFormat="1">
      <c r="A14" s="780"/>
      <c r="B14" s="781"/>
      <c r="C14" s="782"/>
      <c r="D14" s="3678"/>
      <c r="E14" s="3678"/>
      <c r="F14" s="3678"/>
      <c r="G14" s="3678"/>
      <c r="H14" s="3678"/>
      <c r="I14" s="3678"/>
      <c r="J14" s="3678"/>
      <c r="K14" s="3678"/>
    </row>
    <row r="15" spans="1:11" s="1104" customFormat="1">
      <c r="A15" s="783" t="s">
        <v>2323</v>
      </c>
      <c r="B15" s="781"/>
      <c r="C15" s="782"/>
      <c r="D15" s="3678"/>
      <c r="E15" s="3678"/>
      <c r="F15" s="3678"/>
      <c r="G15" s="3678"/>
      <c r="H15" s="3678"/>
      <c r="I15" s="3678"/>
      <c r="J15" s="3678"/>
      <c r="K15" s="3678"/>
    </row>
    <row r="16" spans="1:11" ht="34.5" customHeight="1">
      <c r="A16" s="2109" t="s">
        <v>2322</v>
      </c>
      <c r="B16" s="2109"/>
      <c r="C16" s="2109"/>
      <c r="D16" s="3679"/>
      <c r="E16" s="3679"/>
      <c r="F16" s="3679"/>
      <c r="G16" s="3679"/>
      <c r="H16" s="3679"/>
      <c r="I16" s="3679"/>
      <c r="J16" s="3679"/>
      <c r="K16" s="3679"/>
    </row>
    <row r="17" spans="1:11">
      <c r="A17" s="1838" t="s">
        <v>214</v>
      </c>
      <c r="B17" s="2108" t="s">
        <v>87</v>
      </c>
      <c r="C17" s="2108" t="s">
        <v>1883</v>
      </c>
      <c r="D17" s="3679"/>
      <c r="E17" s="3679"/>
      <c r="F17" s="3679"/>
      <c r="G17" s="3679"/>
      <c r="H17" s="3679"/>
      <c r="I17" s="3679"/>
      <c r="J17" s="3679"/>
      <c r="K17" s="3679"/>
    </row>
    <row r="18" spans="1:11">
      <c r="A18" s="1839" t="s">
        <v>1165</v>
      </c>
      <c r="B18" s="3680"/>
      <c r="C18" s="3680"/>
      <c r="D18" s="3679"/>
      <c r="E18" s="3679"/>
      <c r="F18" s="3679"/>
      <c r="G18" s="3679"/>
      <c r="H18" s="3679"/>
      <c r="I18" s="3679"/>
      <c r="J18" s="3679"/>
      <c r="K18" s="3679"/>
    </row>
    <row r="19" spans="1:11">
      <c r="A19" s="1839" t="s">
        <v>1166</v>
      </c>
      <c r="B19" s="3680"/>
      <c r="C19" s="3680"/>
      <c r="D19" s="3681"/>
      <c r="E19" s="3679"/>
      <c r="F19" s="3679"/>
      <c r="G19" s="3679"/>
      <c r="H19" s="3681"/>
      <c r="I19" s="3679"/>
      <c r="J19" s="3679"/>
      <c r="K19" s="3679"/>
    </row>
    <row r="20" spans="1:11">
      <c r="A20" s="1839" t="s">
        <v>2059</v>
      </c>
      <c r="B20" s="3680"/>
      <c r="C20" s="3680"/>
      <c r="D20" s="3679"/>
      <c r="E20" s="3679"/>
      <c r="F20" s="3679"/>
      <c r="G20" s="3679"/>
      <c r="H20" s="3679"/>
      <c r="I20" s="3679"/>
      <c r="J20" s="3679"/>
      <c r="K20" s="3679"/>
    </row>
    <row r="21" spans="1:11">
      <c r="A21" s="1836" t="s">
        <v>215</v>
      </c>
      <c r="B21" s="1837">
        <f>SUM(B18:B20)</f>
        <v>0</v>
      </c>
      <c r="C21" s="1837">
        <f>SUM(C18:C20)</f>
        <v>0</v>
      </c>
      <c r="D21" s="3679"/>
      <c r="E21" s="3679"/>
      <c r="F21" s="3679"/>
      <c r="G21" s="3679"/>
      <c r="H21" s="3679"/>
      <c r="I21" s="3679"/>
      <c r="J21" s="3679"/>
      <c r="K21" s="3679"/>
    </row>
    <row r="22" spans="1:11" s="1104" customFormat="1">
      <c r="A22" s="3682"/>
      <c r="B22" s="3683"/>
      <c r="C22" s="3682"/>
      <c r="D22" s="3678"/>
      <c r="E22" s="3678"/>
      <c r="F22" s="3678"/>
      <c r="G22" s="3678"/>
      <c r="H22" s="3678"/>
      <c r="I22" s="3678"/>
      <c r="J22" s="3678"/>
      <c r="K22" s="3678"/>
    </row>
    <row r="23" spans="1:11" ht="25.5" customHeight="1">
      <c r="A23" s="4434" t="s">
        <v>3007</v>
      </c>
      <c r="B23" s="4430" t="s">
        <v>3008</v>
      </c>
      <c r="C23" s="4431"/>
      <c r="D23" s="4432" t="s">
        <v>3009</v>
      </c>
      <c r="E23" s="4433"/>
      <c r="F23" s="4432" t="s">
        <v>959</v>
      </c>
      <c r="G23" s="4433"/>
      <c r="H23" s="4426" t="s">
        <v>84</v>
      </c>
      <c r="I23" s="4427"/>
      <c r="J23" s="3679"/>
      <c r="K23" s="3679"/>
    </row>
    <row r="24" spans="1:11" ht="25.5">
      <c r="A24" s="4435"/>
      <c r="B24" s="2108" t="s">
        <v>87</v>
      </c>
      <c r="C24" s="3684" t="s">
        <v>1883</v>
      </c>
      <c r="D24" s="3685" t="s">
        <v>87</v>
      </c>
      <c r="E24" s="3684" t="s">
        <v>1883</v>
      </c>
      <c r="F24" s="3685" t="s">
        <v>87</v>
      </c>
      <c r="G24" s="3684" t="s">
        <v>1883</v>
      </c>
      <c r="H24" s="3686" t="s">
        <v>87</v>
      </c>
      <c r="I24" s="2108" t="s">
        <v>1883</v>
      </c>
      <c r="J24" s="3679"/>
      <c r="K24" s="3679"/>
    </row>
    <row r="25" spans="1:11">
      <c r="A25" s="3687" t="s">
        <v>3010</v>
      </c>
      <c r="B25" s="3680"/>
      <c r="C25" s="3688"/>
      <c r="D25" s="3689"/>
      <c r="E25" s="3688"/>
      <c r="F25" s="3689"/>
      <c r="G25" s="3688"/>
      <c r="H25" s="3690"/>
      <c r="I25" s="1837"/>
      <c r="J25" s="3691"/>
      <c r="K25" s="3691"/>
    </row>
    <row r="26" spans="1:11">
      <c r="A26" s="3687" t="s">
        <v>3011</v>
      </c>
      <c r="B26" s="3680"/>
      <c r="C26" s="3688"/>
      <c r="D26" s="3689"/>
      <c r="E26" s="3688"/>
      <c r="F26" s="3689"/>
      <c r="G26" s="3688"/>
      <c r="H26" s="3690"/>
      <c r="I26" s="1837"/>
      <c r="J26" s="3679"/>
      <c r="K26" s="3679"/>
    </row>
    <row r="27" spans="1:11">
      <c r="A27" s="3692" t="s">
        <v>3012</v>
      </c>
      <c r="B27" s="3680"/>
      <c r="C27" s="3688"/>
      <c r="D27" s="3689"/>
      <c r="E27" s="3688"/>
      <c r="F27" s="3689"/>
      <c r="G27" s="3688"/>
      <c r="H27" s="3690"/>
      <c r="I27" s="1837"/>
      <c r="J27" s="3679"/>
      <c r="K27" s="3679"/>
    </row>
    <row r="28" spans="1:11">
      <c r="A28" s="3692" t="s">
        <v>3013</v>
      </c>
      <c r="B28" s="3680"/>
      <c r="C28" s="3688"/>
      <c r="D28" s="3689"/>
      <c r="E28" s="3688"/>
      <c r="F28" s="3689"/>
      <c r="G28" s="3688"/>
      <c r="H28" s="3690"/>
      <c r="I28" s="1837"/>
      <c r="J28" s="3679"/>
      <c r="K28" s="3679"/>
    </row>
    <row r="29" spans="1:11">
      <c r="A29" s="3692" t="s">
        <v>3014</v>
      </c>
      <c r="B29" s="3680"/>
      <c r="C29" s="3688"/>
      <c r="D29" s="3689"/>
      <c r="E29" s="3688"/>
      <c r="F29" s="3689"/>
      <c r="G29" s="3688"/>
      <c r="H29" s="3690"/>
      <c r="I29" s="1837"/>
      <c r="J29" s="3679"/>
      <c r="K29" s="3679"/>
    </row>
    <row r="30" spans="1:11">
      <c r="A30" s="2322" t="s">
        <v>215</v>
      </c>
      <c r="B30" s="1837">
        <f t="shared" ref="B30:G30" si="0">SUM(B25:B29)</f>
        <v>0</v>
      </c>
      <c r="C30" s="3693">
        <f t="shared" si="0"/>
        <v>0</v>
      </c>
      <c r="D30" s="1837">
        <f t="shared" si="0"/>
        <v>0</v>
      </c>
      <c r="E30" s="3693">
        <f t="shared" si="0"/>
        <v>0</v>
      </c>
      <c r="F30" s="1837">
        <f t="shared" si="0"/>
        <v>0</v>
      </c>
      <c r="G30" s="3693">
        <f t="shared" si="0"/>
        <v>0</v>
      </c>
      <c r="H30" s="3690">
        <f>SUM(F30,D30,B30)</f>
        <v>0</v>
      </c>
      <c r="I30" s="1837">
        <f>SUM(G30,E30,C30)</f>
        <v>0</v>
      </c>
      <c r="J30" s="3679"/>
      <c r="K30" s="3679"/>
    </row>
    <row r="31" spans="1:11">
      <c r="A31" s="3682"/>
      <c r="B31" s="3683"/>
      <c r="C31" s="3682"/>
      <c r="D31" s="3678"/>
      <c r="E31" s="3678"/>
      <c r="F31" s="3678"/>
      <c r="G31" s="3678"/>
      <c r="H31" s="3678"/>
      <c r="I31" s="3678"/>
      <c r="J31" s="3678"/>
      <c r="K31" s="3678"/>
    </row>
    <row r="32" spans="1:11">
      <c r="A32" s="4428" t="s">
        <v>3015</v>
      </c>
      <c r="B32" s="3683"/>
      <c r="C32" s="3682"/>
      <c r="D32" s="3678"/>
      <c r="E32" s="3678"/>
      <c r="F32" s="3678"/>
      <c r="G32" s="3678"/>
      <c r="H32" s="3678"/>
      <c r="I32" s="3678"/>
      <c r="J32" s="3678"/>
      <c r="K32" s="3678"/>
    </row>
    <row r="33" spans="1:11" s="1104" customFormat="1">
      <c r="A33" s="4429"/>
      <c r="B33" s="2108" t="s">
        <v>87</v>
      </c>
      <c r="C33" s="2108" t="s">
        <v>1883</v>
      </c>
      <c r="D33" s="3678"/>
      <c r="E33" s="3678"/>
      <c r="F33" s="3678"/>
      <c r="G33" s="3678"/>
      <c r="H33" s="3678"/>
      <c r="I33" s="3678"/>
      <c r="J33" s="3678"/>
      <c r="K33" s="3678"/>
    </row>
    <row r="34" spans="1:11">
      <c r="A34" s="1839" t="s">
        <v>218</v>
      </c>
      <c r="B34" s="3680">
        <v>0</v>
      </c>
      <c r="C34" s="3680">
        <v>0</v>
      </c>
      <c r="D34" s="3678"/>
      <c r="E34" s="3678"/>
      <c r="F34" s="3678"/>
      <c r="G34" s="3678"/>
      <c r="H34" s="3679"/>
      <c r="I34" s="3679"/>
      <c r="J34" s="3679"/>
      <c r="K34" s="3679"/>
    </row>
    <row r="35" spans="1:11" s="1104" customFormat="1">
      <c r="A35" s="1839" t="s">
        <v>216</v>
      </c>
      <c r="B35" s="3680">
        <v>0</v>
      </c>
      <c r="C35" s="3680">
        <v>0</v>
      </c>
      <c r="D35" s="3678"/>
      <c r="E35" s="3678"/>
      <c r="F35" s="3678"/>
      <c r="G35" s="3678"/>
      <c r="H35" s="3679"/>
      <c r="I35" s="3679"/>
      <c r="J35" s="3679"/>
      <c r="K35" s="3679"/>
    </row>
    <row r="36" spans="1:11">
      <c r="A36" s="1839" t="s">
        <v>217</v>
      </c>
      <c r="B36" s="3680">
        <v>0</v>
      </c>
      <c r="C36" s="3680">
        <v>0</v>
      </c>
      <c r="D36" s="3678"/>
      <c r="E36" s="3678"/>
      <c r="F36" s="3678"/>
      <c r="G36" s="3678"/>
      <c r="H36" s="3679"/>
      <c r="I36" s="3679"/>
      <c r="J36" s="3679"/>
      <c r="K36" s="3679"/>
    </row>
    <row r="37" spans="1:11">
      <c r="A37" s="1839" t="s">
        <v>2525</v>
      </c>
      <c r="B37" s="3680">
        <v>0</v>
      </c>
      <c r="C37" s="3680">
        <v>0</v>
      </c>
      <c r="D37" s="3678"/>
      <c r="E37" s="3678"/>
      <c r="F37" s="3678"/>
      <c r="G37" s="3678"/>
      <c r="H37" s="3679"/>
      <c r="I37" s="3679"/>
      <c r="J37" s="3679"/>
      <c r="K37" s="3679"/>
    </row>
    <row r="38" spans="1:11">
      <c r="A38" s="2322" t="s">
        <v>215</v>
      </c>
      <c r="B38" s="1837">
        <f>SUM(B34:B37)</f>
        <v>0</v>
      </c>
      <c r="C38" s="1837">
        <f>SUM(C34:C37)</f>
        <v>0</v>
      </c>
      <c r="D38" s="3678"/>
      <c r="E38" s="3678"/>
      <c r="F38" s="3678"/>
      <c r="G38" s="3678"/>
      <c r="H38" s="3679"/>
      <c r="I38" s="3679"/>
      <c r="J38" s="3679"/>
      <c r="K38" s="3679"/>
    </row>
    <row r="39" spans="1:11">
      <c r="A39" s="3682"/>
      <c r="B39" s="3683"/>
      <c r="C39" s="3682"/>
      <c r="D39" s="3678"/>
      <c r="E39" s="3678"/>
      <c r="F39" s="3678"/>
      <c r="G39" s="3678"/>
      <c r="H39" s="3678"/>
      <c r="I39" s="3678"/>
      <c r="J39" s="3678"/>
      <c r="K39" s="3678"/>
    </row>
    <row r="40" spans="1:11">
      <c r="A40" s="1836" t="s">
        <v>3016</v>
      </c>
      <c r="B40" s="1837">
        <f>H30+B38</f>
        <v>0</v>
      </c>
      <c r="C40" s="1837">
        <f>I30+C38</f>
        <v>0</v>
      </c>
      <c r="D40" s="3678"/>
      <c r="E40" s="3678"/>
      <c r="F40" s="3678"/>
      <c r="G40" s="3678"/>
      <c r="H40" s="3678"/>
      <c r="I40" s="3678"/>
      <c r="J40" s="3678"/>
      <c r="K40" s="3678"/>
    </row>
    <row r="41" spans="1:11">
      <c r="A41" s="1836" t="s">
        <v>213</v>
      </c>
      <c r="B41" s="1837">
        <f>B21+B40</f>
        <v>0</v>
      </c>
      <c r="C41" s="1837">
        <f>C21+C40</f>
        <v>0</v>
      </c>
      <c r="D41" s="3678"/>
      <c r="E41" s="3678"/>
      <c r="F41" s="3678"/>
      <c r="G41" s="3678"/>
      <c r="H41" s="3678"/>
      <c r="I41" s="3678"/>
      <c r="J41" s="3678"/>
      <c r="K41" s="3678"/>
    </row>
    <row r="42" spans="1:11">
      <c r="A42" s="3678"/>
      <c r="B42" s="3694"/>
      <c r="C42" s="3678"/>
      <c r="D42" s="3678"/>
      <c r="E42" s="3678"/>
      <c r="F42" s="3678"/>
      <c r="G42" s="3678"/>
      <c r="H42" s="3678"/>
      <c r="I42" s="3678"/>
      <c r="J42" s="3678"/>
      <c r="K42" s="3678"/>
    </row>
    <row r="43" spans="1:11">
      <c r="A43" s="3678"/>
      <c r="B43" s="3694"/>
      <c r="C43" s="3678"/>
      <c r="D43" s="3678"/>
      <c r="E43" s="3678"/>
      <c r="F43" s="3678"/>
      <c r="G43" s="3678"/>
      <c r="H43" s="3678"/>
      <c r="I43" s="3678"/>
      <c r="J43" s="3678"/>
      <c r="K43" s="3678"/>
    </row>
    <row r="44" spans="1:11" ht="15">
      <c r="A44" s="784" t="s">
        <v>1167</v>
      </c>
      <c r="B44" s="785"/>
      <c r="C44" s="785"/>
      <c r="D44" s="786"/>
      <c r="E44" s="786"/>
      <c r="F44" s="3682"/>
      <c r="G44" s="3678"/>
      <c r="H44" s="3679"/>
      <c r="I44" s="3679"/>
      <c r="J44" s="3679"/>
      <c r="K44" s="3679"/>
    </row>
    <row r="45" spans="1:11">
      <c r="A45" s="787" t="s">
        <v>1168</v>
      </c>
      <c r="B45" s="785"/>
      <c r="C45" s="785"/>
      <c r="D45" s="786"/>
      <c r="E45" s="786"/>
      <c r="F45" s="3682"/>
      <c r="G45" s="3678"/>
      <c r="H45" s="3679"/>
      <c r="I45" s="3679"/>
      <c r="J45" s="3679"/>
      <c r="K45" s="3679"/>
    </row>
    <row r="46" spans="1:11" ht="51">
      <c r="A46" s="1841" t="s">
        <v>1169</v>
      </c>
      <c r="B46" s="1841" t="s">
        <v>214</v>
      </c>
      <c r="C46" s="1841" t="s">
        <v>853</v>
      </c>
      <c r="D46" s="1841" t="s">
        <v>1170</v>
      </c>
      <c r="E46" s="1841" t="s">
        <v>1171</v>
      </c>
      <c r="F46" s="1841" t="s">
        <v>1172</v>
      </c>
      <c r="G46" s="1841" t="s">
        <v>1173</v>
      </c>
      <c r="H46" s="3679"/>
      <c r="I46" s="3679"/>
      <c r="J46" s="3679"/>
      <c r="K46" s="3679"/>
    </row>
    <row r="47" spans="1:11">
      <c r="A47" s="3695"/>
      <c r="B47" s="3695"/>
      <c r="C47" s="3787"/>
      <c r="D47" s="3695"/>
      <c r="E47" s="3695"/>
      <c r="F47" s="1842" t="e">
        <f>G47/E47</f>
        <v>#DIV/0!</v>
      </c>
      <c r="G47" s="3695"/>
      <c r="H47" s="3679"/>
      <c r="I47" s="3679"/>
      <c r="J47" s="3679"/>
      <c r="K47" s="3679"/>
    </row>
    <row r="48" spans="1:11">
      <c r="A48" s="3695"/>
      <c r="B48" s="3695"/>
      <c r="C48" s="3787"/>
      <c r="D48" s="3695"/>
      <c r="E48" s="3695"/>
      <c r="F48" s="1842" t="e">
        <f t="shared" ref="F48:F56" si="1">G48/E48</f>
        <v>#DIV/0!</v>
      </c>
      <c r="G48" s="3695"/>
      <c r="H48" s="3679"/>
      <c r="I48" s="3679"/>
      <c r="J48" s="3679"/>
      <c r="K48" s="3679"/>
    </row>
    <row r="49" spans="1:11">
      <c r="A49" s="1840"/>
      <c r="B49" s="3695"/>
      <c r="C49" s="3788"/>
      <c r="D49" s="1840"/>
      <c r="E49" s="1840"/>
      <c r="F49" s="1842" t="e">
        <f t="shared" si="1"/>
        <v>#DIV/0!</v>
      </c>
      <c r="G49" s="1840"/>
      <c r="H49" s="3679"/>
      <c r="I49" s="3679"/>
      <c r="J49" s="3679"/>
      <c r="K49" s="3679"/>
    </row>
    <row r="50" spans="1:11">
      <c r="A50" s="1840"/>
      <c r="B50" s="3695"/>
      <c r="C50" s="3787"/>
      <c r="D50" s="1840"/>
      <c r="E50" s="1840"/>
      <c r="F50" s="1842" t="e">
        <f t="shared" si="1"/>
        <v>#DIV/0!</v>
      </c>
      <c r="G50" s="1840"/>
      <c r="H50" s="3679"/>
      <c r="I50" s="3679"/>
      <c r="J50" s="3679"/>
      <c r="K50" s="3679"/>
    </row>
    <row r="51" spans="1:11">
      <c r="A51" s="1840"/>
      <c r="B51" s="3695"/>
      <c r="C51" s="3787"/>
      <c r="D51" s="1840"/>
      <c r="E51" s="1840"/>
      <c r="F51" s="1842" t="e">
        <f t="shared" si="1"/>
        <v>#DIV/0!</v>
      </c>
      <c r="G51" s="1840"/>
      <c r="H51" s="3679"/>
      <c r="I51" s="3679"/>
      <c r="J51" s="3679"/>
      <c r="K51" s="3679"/>
    </row>
    <row r="52" spans="1:11">
      <c r="A52" s="3695"/>
      <c r="B52" s="3695"/>
      <c r="C52" s="3787"/>
      <c r="D52" s="3695"/>
      <c r="E52" s="3695"/>
      <c r="F52" s="1842" t="e">
        <f t="shared" si="1"/>
        <v>#DIV/0!</v>
      </c>
      <c r="G52" s="3695"/>
      <c r="H52" s="3679"/>
      <c r="I52" s="3679"/>
      <c r="J52" s="3679"/>
      <c r="K52" s="3679"/>
    </row>
    <row r="53" spans="1:11">
      <c r="A53" s="1840"/>
      <c r="B53" s="3695"/>
      <c r="C53" s="3788"/>
      <c r="D53" s="1840"/>
      <c r="E53" s="1840"/>
      <c r="F53" s="1842" t="e">
        <f t="shared" si="1"/>
        <v>#DIV/0!</v>
      </c>
      <c r="G53" s="1840"/>
      <c r="H53" s="3679"/>
      <c r="I53" s="3679"/>
      <c r="J53" s="3679"/>
      <c r="K53" s="3679"/>
    </row>
    <row r="54" spans="1:11">
      <c r="A54" s="3695"/>
      <c r="B54" s="3695"/>
      <c r="C54" s="3787"/>
      <c r="D54" s="3695"/>
      <c r="E54" s="3695"/>
      <c r="F54" s="1842" t="e">
        <f t="shared" si="1"/>
        <v>#DIV/0!</v>
      </c>
      <c r="G54" s="3695"/>
      <c r="H54" s="3679"/>
      <c r="I54" s="3679"/>
      <c r="J54" s="3679"/>
      <c r="K54" s="3679"/>
    </row>
    <row r="55" spans="1:11">
      <c r="A55" s="3695"/>
      <c r="B55" s="3695"/>
      <c r="C55" s="3787"/>
      <c r="D55" s="3695"/>
      <c r="E55" s="3695"/>
      <c r="F55" s="1842" t="e">
        <f t="shared" si="1"/>
        <v>#DIV/0!</v>
      </c>
      <c r="G55" s="3695"/>
      <c r="H55" s="3679"/>
      <c r="I55" s="3679"/>
      <c r="J55" s="3679"/>
      <c r="K55" s="3679"/>
    </row>
    <row r="56" spans="1:11">
      <c r="A56" s="1840"/>
      <c r="B56" s="3695"/>
      <c r="C56" s="3787"/>
      <c r="D56" s="1840"/>
      <c r="E56" s="1840"/>
      <c r="F56" s="1842" t="e">
        <f t="shared" si="1"/>
        <v>#DIV/0!</v>
      </c>
      <c r="G56" s="1840"/>
      <c r="H56" s="3679"/>
      <c r="I56" s="3679"/>
      <c r="J56" s="3679"/>
      <c r="K56" s="3679"/>
    </row>
    <row r="57" spans="1:11">
      <c r="A57" s="3679"/>
      <c r="B57" s="3679"/>
      <c r="C57" s="3679"/>
      <c r="D57" s="3679"/>
      <c r="E57" s="3679"/>
      <c r="F57" s="3679"/>
      <c r="G57" s="3679"/>
      <c r="H57" s="3679"/>
      <c r="I57" s="3679"/>
      <c r="J57" s="3679"/>
      <c r="K57" s="3679"/>
    </row>
    <row r="58" spans="1:11">
      <c r="A58" s="3679"/>
      <c r="B58" s="3679"/>
      <c r="C58" s="3679"/>
      <c r="D58" s="3679"/>
      <c r="E58" s="3679"/>
      <c r="F58" s="3679"/>
      <c r="G58" s="3679"/>
      <c r="H58" s="3679"/>
      <c r="I58" s="3679"/>
      <c r="J58" s="3679"/>
      <c r="K58" s="3679"/>
    </row>
    <row r="59" spans="1:11">
      <c r="A59" s="3679"/>
      <c r="B59" s="3679"/>
      <c r="C59" s="3679"/>
      <c r="D59" s="3679"/>
      <c r="E59" s="3679"/>
      <c r="F59" s="3679"/>
      <c r="G59" s="3679"/>
      <c r="H59" s="3679"/>
      <c r="I59" s="3679"/>
      <c r="J59" s="3679"/>
      <c r="K59" s="3679"/>
    </row>
    <row r="60" spans="1:11">
      <c r="A60" s="3679"/>
      <c r="B60" s="3679"/>
      <c r="C60" s="3679"/>
      <c r="D60" s="3679"/>
      <c r="E60" s="3679"/>
      <c r="F60" s="3679"/>
      <c r="G60" s="3679"/>
      <c r="H60" s="3679"/>
      <c r="I60" s="3679"/>
      <c r="J60" s="3679"/>
      <c r="K60" s="3679"/>
    </row>
    <row r="61" spans="1:11">
      <c r="A61" s="3679"/>
      <c r="B61" s="3679"/>
      <c r="C61" s="3679"/>
      <c r="D61" s="3679"/>
      <c r="E61" s="3679"/>
      <c r="F61" s="3679"/>
      <c r="G61" s="3679"/>
      <c r="H61" s="3679"/>
      <c r="I61" s="3679"/>
      <c r="J61" s="3679"/>
      <c r="K61" s="3679"/>
    </row>
    <row r="62" spans="1:11">
      <c r="A62" s="3679"/>
      <c r="B62" s="3679"/>
      <c r="C62" s="3679"/>
      <c r="D62" s="3679"/>
      <c r="E62" s="3679"/>
      <c r="F62" s="3679"/>
      <c r="G62" s="3679"/>
      <c r="H62" s="3679"/>
      <c r="I62" s="3679"/>
      <c r="J62" s="3679"/>
      <c r="K62" s="3679"/>
    </row>
    <row r="63" spans="1:11">
      <c r="A63" s="3679"/>
      <c r="B63" s="3679"/>
      <c r="C63" s="3679"/>
      <c r="D63" s="3679"/>
      <c r="E63" s="3679"/>
      <c r="F63" s="3679"/>
      <c r="G63" s="3679"/>
      <c r="H63" s="3679"/>
      <c r="I63" s="3679"/>
      <c r="J63" s="3679"/>
      <c r="K63" s="3679"/>
    </row>
    <row r="64" spans="1:11">
      <c r="A64" s="3679"/>
      <c r="B64" s="3679"/>
      <c r="C64" s="3679"/>
      <c r="D64" s="3679"/>
      <c r="E64" s="3679"/>
      <c r="F64" s="3679"/>
      <c r="G64" s="3679"/>
      <c r="H64" s="3679"/>
      <c r="I64" s="3679"/>
      <c r="J64" s="3679"/>
      <c r="K64" s="3679"/>
    </row>
  </sheetData>
  <mergeCells count="6">
    <mergeCell ref="H23:I23"/>
    <mergeCell ref="A32:A33"/>
    <mergeCell ref="B23:C23"/>
    <mergeCell ref="D23:E23"/>
    <mergeCell ref="F23:G23"/>
    <mergeCell ref="A23:A24"/>
  </mergeCells>
  <dataValidations count="2">
    <dataValidation type="list" allowBlank="1" showInputMessage="1" showErrorMessage="1" sqref="A1:C1">
      <formula1>A907:A912</formula1>
    </dataValidation>
    <dataValidation type="list" allowBlank="1" showInputMessage="1" showErrorMessage="1" sqref="B47:B56">
      <formula1>$A$25:$A$35</formula1>
    </dataValidation>
  </dataValidations>
  <pageMargins left="0.70866141732283472" right="0.70866141732283472" top="0.74803149606299213" bottom="0.74803149606299213" header="0.31496062992125984" footer="0.31496062992125984"/>
  <pageSetup paperSize="8" scale="70"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K193"/>
  <sheetViews>
    <sheetView workbookViewId="0"/>
  </sheetViews>
  <sheetFormatPr defaultRowHeight="13.7" customHeight="1"/>
  <cols>
    <col min="1" max="1" width="6.28515625" style="1397" customWidth="1"/>
    <col min="2" max="2" width="19.28515625" style="1397" customWidth="1"/>
    <col min="3" max="3" width="39.28515625" style="1397" customWidth="1"/>
    <col min="4" max="4" width="15.140625" style="1400" customWidth="1"/>
    <col min="5" max="5" width="12.7109375" style="1397" customWidth="1"/>
    <col min="6" max="10" width="9.7109375" style="1397" customWidth="1"/>
    <col min="11" max="11" width="10.85546875" style="1397" customWidth="1"/>
    <col min="12" max="16384" width="9.140625" style="1397"/>
  </cols>
  <sheetData>
    <row r="1" spans="1:11" s="49" customFormat="1" ht="24.75">
      <c r="A1" s="127" t="str">
        <f>'Universal data'!A1</f>
        <v>Regulatory Reporting Pack</v>
      </c>
      <c r="B1" s="128"/>
      <c r="C1" s="128"/>
      <c r="D1" s="128"/>
      <c r="E1" s="128"/>
      <c r="F1" s="128"/>
      <c r="G1" s="128"/>
      <c r="H1" s="128"/>
      <c r="I1" s="128"/>
      <c r="J1" s="128"/>
      <c r="K1" s="128"/>
    </row>
    <row r="2" spans="1:11" s="49" customFormat="1" ht="24.75">
      <c r="A2" s="2186" t="str">
        <f>+'Universal data'!$A$2</f>
        <v>Master</v>
      </c>
      <c r="B2" s="128"/>
      <c r="C2" s="128"/>
      <c r="D2" s="128"/>
      <c r="E2" s="128"/>
      <c r="F2" s="128"/>
      <c r="G2" s="128"/>
      <c r="H2" s="128"/>
      <c r="I2" s="128"/>
      <c r="J2" s="128"/>
      <c r="K2" s="128"/>
    </row>
    <row r="3" spans="1:11" s="49" customFormat="1" ht="25.5" thickBot="1">
      <c r="A3" s="2304" t="str">
        <f>+'Universal data'!A3</f>
        <v>2015/16</v>
      </c>
      <c r="B3" s="128"/>
      <c r="C3" s="128"/>
      <c r="D3" s="128"/>
      <c r="E3" s="128"/>
      <c r="F3" s="128"/>
      <c r="G3" s="128"/>
      <c r="H3" s="128"/>
      <c r="I3" s="128"/>
      <c r="J3" s="128"/>
      <c r="K3" s="128"/>
    </row>
    <row r="4" spans="1:11" s="1399" customFormat="1" ht="28.5" customHeight="1" thickBot="1">
      <c r="A4" s="2099" t="s">
        <v>2379</v>
      </c>
      <c r="B4" s="1398"/>
      <c r="C4" s="1398"/>
      <c r="D4" s="1398"/>
      <c r="E4" s="1398"/>
      <c r="F4" s="4443" t="s">
        <v>1058</v>
      </c>
      <c r="G4" s="4444"/>
      <c r="H4" s="4444"/>
      <c r="I4" s="4444"/>
      <c r="J4" s="4444"/>
      <c r="K4" s="4445"/>
    </row>
    <row r="5" spans="1:11" ht="34.5" customHeight="1" thickBot="1">
      <c r="A5" s="3747"/>
      <c r="B5" s="3748" t="s">
        <v>1862</v>
      </c>
      <c r="C5" s="3749" t="s">
        <v>1863</v>
      </c>
      <c r="D5" s="3750" t="s">
        <v>78</v>
      </c>
      <c r="E5" s="3751" t="s">
        <v>346</v>
      </c>
      <c r="F5" s="3752" t="s">
        <v>337</v>
      </c>
      <c r="G5" s="3753" t="s">
        <v>339</v>
      </c>
      <c r="H5" s="3753" t="s">
        <v>340</v>
      </c>
      <c r="I5" s="3753" t="s">
        <v>341</v>
      </c>
      <c r="J5" s="3753" t="s">
        <v>342</v>
      </c>
      <c r="K5" s="3754" t="s">
        <v>439</v>
      </c>
    </row>
    <row r="6" spans="1:11" ht="13.7" customHeight="1" thickBot="1">
      <c r="A6" s="4442">
        <v>1</v>
      </c>
      <c r="B6" s="4442" t="s">
        <v>1864</v>
      </c>
      <c r="C6" s="4436" t="s">
        <v>440</v>
      </c>
      <c r="D6" s="4446" t="s">
        <v>454</v>
      </c>
      <c r="E6" s="3755" t="s">
        <v>345</v>
      </c>
      <c r="F6" s="3756"/>
      <c r="G6" s="3756"/>
      <c r="H6" s="3756"/>
      <c r="I6" s="3756"/>
      <c r="J6" s="3756"/>
      <c r="K6" s="3757">
        <f t="shared" ref="K6:K37" si="0">SUM(F6:J6)</f>
        <v>0</v>
      </c>
    </row>
    <row r="7" spans="1:11" ht="13.7" customHeight="1" thickBot="1">
      <c r="A7" s="4442"/>
      <c r="B7" s="4442"/>
      <c r="C7" s="4437"/>
      <c r="D7" s="4440"/>
      <c r="E7" s="3758" t="s">
        <v>344</v>
      </c>
      <c r="F7" s="3756"/>
      <c r="G7" s="3756"/>
      <c r="H7" s="3756"/>
      <c r="I7" s="3756"/>
      <c r="J7" s="3756"/>
      <c r="K7" s="3759">
        <f t="shared" si="0"/>
        <v>0</v>
      </c>
    </row>
    <row r="8" spans="1:11" ht="13.7" customHeight="1" thickBot="1">
      <c r="A8" s="4442"/>
      <c r="B8" s="4442"/>
      <c r="C8" s="4437"/>
      <c r="D8" s="4440"/>
      <c r="E8" s="3758" t="s">
        <v>343</v>
      </c>
      <c r="F8" s="3756"/>
      <c r="G8" s="3756"/>
      <c r="H8" s="3756"/>
      <c r="I8" s="3756"/>
      <c r="J8" s="3756"/>
      <c r="K8" s="3759">
        <f t="shared" si="0"/>
        <v>0</v>
      </c>
    </row>
    <row r="9" spans="1:11" ht="13.7" customHeight="1" thickBot="1">
      <c r="A9" s="4442"/>
      <c r="B9" s="4442"/>
      <c r="C9" s="4438"/>
      <c r="D9" s="4441"/>
      <c r="E9" s="3760" t="s">
        <v>338</v>
      </c>
      <c r="F9" s="3761"/>
      <c r="G9" s="3762"/>
      <c r="H9" s="3762"/>
      <c r="I9" s="3762"/>
      <c r="J9" s="3762"/>
      <c r="K9" s="3763">
        <f t="shared" si="0"/>
        <v>0</v>
      </c>
    </row>
    <row r="10" spans="1:11" ht="13.7" customHeight="1" thickBot="1">
      <c r="A10" s="4442">
        <v>2</v>
      </c>
      <c r="B10" s="4442" t="s">
        <v>443</v>
      </c>
      <c r="C10" s="4436" t="s">
        <v>440</v>
      </c>
      <c r="D10" s="4439" t="s">
        <v>1865</v>
      </c>
      <c r="E10" s="3764" t="str">
        <f>E6</f>
        <v>Low</v>
      </c>
      <c r="F10" s="3756"/>
      <c r="G10" s="3756"/>
      <c r="H10" s="3756"/>
      <c r="I10" s="3756"/>
      <c r="J10" s="3756"/>
      <c r="K10" s="3765">
        <f t="shared" si="0"/>
        <v>0</v>
      </c>
    </row>
    <row r="11" spans="1:11" ht="13.7" customHeight="1" thickBot="1">
      <c r="A11" s="4442"/>
      <c r="B11" s="4442"/>
      <c r="C11" s="4437"/>
      <c r="D11" s="4440"/>
      <c r="E11" s="3758" t="str">
        <f t="shared" ref="E11:E61" si="1">E7</f>
        <v>Medium</v>
      </c>
      <c r="F11" s="3756"/>
      <c r="G11" s="3756"/>
      <c r="H11" s="3756"/>
      <c r="I11" s="3756"/>
      <c r="J11" s="3756"/>
      <c r="K11" s="3759">
        <f t="shared" si="0"/>
        <v>0</v>
      </c>
    </row>
    <row r="12" spans="1:11" ht="13.7" customHeight="1" thickBot="1">
      <c r="A12" s="4442"/>
      <c r="B12" s="4442"/>
      <c r="C12" s="4437"/>
      <c r="D12" s="4440"/>
      <c r="E12" s="3758" t="str">
        <f t="shared" si="1"/>
        <v>High</v>
      </c>
      <c r="F12" s="3756"/>
      <c r="G12" s="3756"/>
      <c r="H12" s="3756"/>
      <c r="I12" s="3756"/>
      <c r="J12" s="3756"/>
      <c r="K12" s="3759">
        <f t="shared" si="0"/>
        <v>0</v>
      </c>
    </row>
    <row r="13" spans="1:11" ht="13.7" customHeight="1" thickBot="1">
      <c r="A13" s="4442"/>
      <c r="B13" s="4442"/>
      <c r="C13" s="4438"/>
      <c r="D13" s="4441"/>
      <c r="E13" s="3760" t="str">
        <f t="shared" si="1"/>
        <v>Very High</v>
      </c>
      <c r="F13" s="3761"/>
      <c r="G13" s="3762"/>
      <c r="H13" s="3762"/>
      <c r="I13" s="3762"/>
      <c r="J13" s="3762"/>
      <c r="K13" s="3763">
        <f t="shared" si="0"/>
        <v>0</v>
      </c>
    </row>
    <row r="14" spans="1:11" ht="13.7" customHeight="1" thickBot="1">
      <c r="A14" s="4442">
        <v>3</v>
      </c>
      <c r="B14" s="4442" t="s">
        <v>1519</v>
      </c>
      <c r="C14" s="4436" t="s">
        <v>347</v>
      </c>
      <c r="D14" s="4439" t="s">
        <v>427</v>
      </c>
      <c r="E14" s="3764" t="str">
        <f t="shared" si="1"/>
        <v>Low</v>
      </c>
      <c r="F14" s="3756"/>
      <c r="G14" s="3756"/>
      <c r="H14" s="3756"/>
      <c r="I14" s="3756"/>
      <c r="J14" s="3756"/>
      <c r="K14" s="3765">
        <f t="shared" si="0"/>
        <v>0</v>
      </c>
    </row>
    <row r="15" spans="1:11" ht="13.7" customHeight="1" thickBot="1">
      <c r="A15" s="4442"/>
      <c r="B15" s="4442"/>
      <c r="C15" s="4437"/>
      <c r="D15" s="4440"/>
      <c r="E15" s="3758" t="str">
        <f t="shared" si="1"/>
        <v>Medium</v>
      </c>
      <c r="F15" s="3756"/>
      <c r="G15" s="3756"/>
      <c r="H15" s="3756"/>
      <c r="I15" s="3756"/>
      <c r="J15" s="3756"/>
      <c r="K15" s="3759">
        <f t="shared" si="0"/>
        <v>0</v>
      </c>
    </row>
    <row r="16" spans="1:11" ht="13.7" customHeight="1" thickBot="1">
      <c r="A16" s="4442"/>
      <c r="B16" s="4442"/>
      <c r="C16" s="4437"/>
      <c r="D16" s="4440"/>
      <c r="E16" s="3758" t="str">
        <f t="shared" si="1"/>
        <v>High</v>
      </c>
      <c r="F16" s="3756"/>
      <c r="G16" s="3756"/>
      <c r="H16" s="3756"/>
      <c r="I16" s="3756"/>
      <c r="J16" s="3756"/>
      <c r="K16" s="3759">
        <f t="shared" si="0"/>
        <v>0</v>
      </c>
    </row>
    <row r="17" spans="1:11" ht="13.7" customHeight="1" thickBot="1">
      <c r="A17" s="4442"/>
      <c r="B17" s="4442"/>
      <c r="C17" s="4438"/>
      <c r="D17" s="4441"/>
      <c r="E17" s="3760" t="str">
        <f t="shared" si="1"/>
        <v>Very High</v>
      </c>
      <c r="F17" s="3761"/>
      <c r="G17" s="3762"/>
      <c r="H17" s="3762"/>
      <c r="I17" s="3762"/>
      <c r="J17" s="3762"/>
      <c r="K17" s="3763">
        <f t="shared" si="0"/>
        <v>0</v>
      </c>
    </row>
    <row r="18" spans="1:11" ht="13.7" customHeight="1" thickBot="1">
      <c r="A18" s="4442"/>
      <c r="B18" s="4442"/>
      <c r="C18" s="4436" t="s">
        <v>349</v>
      </c>
      <c r="D18" s="4439" t="s">
        <v>427</v>
      </c>
      <c r="E18" s="3764" t="str">
        <f t="shared" si="1"/>
        <v>Low</v>
      </c>
      <c r="F18" s="3756"/>
      <c r="G18" s="3756"/>
      <c r="H18" s="3756"/>
      <c r="I18" s="3756"/>
      <c r="J18" s="3756"/>
      <c r="K18" s="3765">
        <f t="shared" si="0"/>
        <v>0</v>
      </c>
    </row>
    <row r="19" spans="1:11" ht="13.7" customHeight="1" thickBot="1">
      <c r="A19" s="4442"/>
      <c r="B19" s="4442"/>
      <c r="C19" s="4437"/>
      <c r="D19" s="4440"/>
      <c r="E19" s="3758" t="str">
        <f t="shared" si="1"/>
        <v>Medium</v>
      </c>
      <c r="F19" s="3756"/>
      <c r="G19" s="3756"/>
      <c r="H19" s="3756"/>
      <c r="I19" s="3756"/>
      <c r="J19" s="3756"/>
      <c r="K19" s="3759">
        <f t="shared" si="0"/>
        <v>0</v>
      </c>
    </row>
    <row r="20" spans="1:11" ht="13.7" customHeight="1" thickBot="1">
      <c r="A20" s="4442"/>
      <c r="B20" s="4442"/>
      <c r="C20" s="4437"/>
      <c r="D20" s="4440"/>
      <c r="E20" s="3758" t="str">
        <f t="shared" si="1"/>
        <v>High</v>
      </c>
      <c r="F20" s="3756"/>
      <c r="G20" s="3756"/>
      <c r="H20" s="3756"/>
      <c r="I20" s="3756"/>
      <c r="J20" s="3756"/>
      <c r="K20" s="3759">
        <f t="shared" si="0"/>
        <v>0</v>
      </c>
    </row>
    <row r="21" spans="1:11" ht="13.7" customHeight="1" thickBot="1">
      <c r="A21" s="4442"/>
      <c r="B21" s="4442"/>
      <c r="C21" s="4438"/>
      <c r="D21" s="4441"/>
      <c r="E21" s="3760" t="str">
        <f t="shared" si="1"/>
        <v>Very High</v>
      </c>
      <c r="F21" s="3761"/>
      <c r="G21" s="3762"/>
      <c r="H21" s="3762"/>
      <c r="I21" s="3762"/>
      <c r="J21" s="3762"/>
      <c r="K21" s="3763">
        <f t="shared" si="0"/>
        <v>0</v>
      </c>
    </row>
    <row r="22" spans="1:11" ht="13.7" customHeight="1" thickBot="1">
      <c r="A22" s="4442"/>
      <c r="B22" s="4442"/>
      <c r="C22" s="4436" t="s">
        <v>441</v>
      </c>
      <c r="D22" s="4439" t="s">
        <v>94</v>
      </c>
      <c r="E22" s="3764" t="str">
        <f>E18</f>
        <v>Low</v>
      </c>
      <c r="F22" s="3766"/>
      <c r="G22" s="3766"/>
      <c r="H22" s="3766"/>
      <c r="I22" s="3766"/>
      <c r="J22" s="3766"/>
      <c r="K22" s="3765">
        <f t="shared" si="0"/>
        <v>0</v>
      </c>
    </row>
    <row r="23" spans="1:11" ht="13.7" customHeight="1" thickBot="1">
      <c r="A23" s="4442"/>
      <c r="B23" s="4442"/>
      <c r="C23" s="4437"/>
      <c r="D23" s="4440"/>
      <c r="E23" s="3758" t="str">
        <f>E19</f>
        <v>Medium</v>
      </c>
      <c r="F23" s="3766"/>
      <c r="G23" s="3766"/>
      <c r="H23" s="3766"/>
      <c r="I23" s="3766"/>
      <c r="J23" s="3766"/>
      <c r="K23" s="3759">
        <f t="shared" si="0"/>
        <v>0</v>
      </c>
    </row>
    <row r="24" spans="1:11" ht="13.7" customHeight="1" thickBot="1">
      <c r="A24" s="4442"/>
      <c r="B24" s="4442"/>
      <c r="C24" s="4437"/>
      <c r="D24" s="4440"/>
      <c r="E24" s="3758" t="str">
        <f>E20</f>
        <v>High</v>
      </c>
      <c r="F24" s="3766"/>
      <c r="G24" s="3766"/>
      <c r="H24" s="3766"/>
      <c r="I24" s="3766"/>
      <c r="J24" s="3766"/>
      <c r="K24" s="3759">
        <f t="shared" si="0"/>
        <v>0</v>
      </c>
    </row>
    <row r="25" spans="1:11" ht="13.7" customHeight="1" thickBot="1">
      <c r="A25" s="4442"/>
      <c r="B25" s="4442"/>
      <c r="C25" s="4438"/>
      <c r="D25" s="4441"/>
      <c r="E25" s="3760" t="str">
        <f>E21</f>
        <v>Very High</v>
      </c>
      <c r="F25" s="3767"/>
      <c r="G25" s="3768"/>
      <c r="H25" s="3768"/>
      <c r="I25" s="3768"/>
      <c r="J25" s="3768"/>
      <c r="K25" s="3763">
        <f t="shared" si="0"/>
        <v>0</v>
      </c>
    </row>
    <row r="26" spans="1:11" ht="13.7" customHeight="1" thickBot="1">
      <c r="A26" s="4442"/>
      <c r="B26" s="4442"/>
      <c r="C26" s="4436" t="s">
        <v>442</v>
      </c>
      <c r="D26" s="4439" t="s">
        <v>94</v>
      </c>
      <c r="E26" s="3764" t="str">
        <f t="shared" si="1"/>
        <v>Low</v>
      </c>
      <c r="F26" s="3766"/>
      <c r="G26" s="3766"/>
      <c r="H26" s="3766"/>
      <c r="I26" s="3766"/>
      <c r="J26" s="3766"/>
      <c r="K26" s="3765">
        <f t="shared" si="0"/>
        <v>0</v>
      </c>
    </row>
    <row r="27" spans="1:11" ht="13.7" customHeight="1" thickBot="1">
      <c r="A27" s="4442"/>
      <c r="B27" s="4442"/>
      <c r="C27" s="4437"/>
      <c r="D27" s="4440"/>
      <c r="E27" s="3758" t="str">
        <f t="shared" si="1"/>
        <v>Medium</v>
      </c>
      <c r="F27" s="3766"/>
      <c r="G27" s="3766"/>
      <c r="H27" s="3766"/>
      <c r="I27" s="3766"/>
      <c r="J27" s="3766"/>
      <c r="K27" s="3759">
        <f t="shared" si="0"/>
        <v>0</v>
      </c>
    </row>
    <row r="28" spans="1:11" ht="13.7" customHeight="1" thickBot="1">
      <c r="A28" s="4442"/>
      <c r="B28" s="4442"/>
      <c r="C28" s="4437"/>
      <c r="D28" s="4440"/>
      <c r="E28" s="3758" t="str">
        <f t="shared" si="1"/>
        <v>High</v>
      </c>
      <c r="F28" s="3766"/>
      <c r="G28" s="3766"/>
      <c r="H28" s="3766"/>
      <c r="I28" s="3766"/>
      <c r="J28" s="3766"/>
      <c r="K28" s="3759">
        <f t="shared" si="0"/>
        <v>0</v>
      </c>
    </row>
    <row r="29" spans="1:11" ht="13.7" customHeight="1" thickBot="1">
      <c r="A29" s="4442"/>
      <c r="B29" s="4442"/>
      <c r="C29" s="4438"/>
      <c r="D29" s="4441"/>
      <c r="E29" s="3760" t="str">
        <f t="shared" si="1"/>
        <v>Very High</v>
      </c>
      <c r="F29" s="3767"/>
      <c r="G29" s="3768"/>
      <c r="H29" s="3768"/>
      <c r="I29" s="3768"/>
      <c r="J29" s="3768"/>
      <c r="K29" s="3763">
        <f t="shared" si="0"/>
        <v>0</v>
      </c>
    </row>
    <row r="30" spans="1:11" ht="13.7" customHeight="1" thickBot="1">
      <c r="A30" s="4442"/>
      <c r="B30" s="4442"/>
      <c r="C30" s="4436" t="s">
        <v>444</v>
      </c>
      <c r="D30" s="4439" t="s">
        <v>427</v>
      </c>
      <c r="E30" s="3764" t="str">
        <f t="shared" si="1"/>
        <v>Low</v>
      </c>
      <c r="F30" s="3756"/>
      <c r="G30" s="3756"/>
      <c r="H30" s="3756"/>
      <c r="I30" s="3756"/>
      <c r="J30" s="3756"/>
      <c r="K30" s="3757">
        <f t="shared" si="0"/>
        <v>0</v>
      </c>
    </row>
    <row r="31" spans="1:11" ht="13.7" customHeight="1" thickBot="1">
      <c r="A31" s="4442"/>
      <c r="B31" s="4442"/>
      <c r="C31" s="4437"/>
      <c r="D31" s="4440"/>
      <c r="E31" s="3758" t="str">
        <f t="shared" si="1"/>
        <v>Medium</v>
      </c>
      <c r="F31" s="3756"/>
      <c r="G31" s="3756"/>
      <c r="H31" s="3756"/>
      <c r="I31" s="3756"/>
      <c r="J31" s="3756"/>
      <c r="K31" s="3759">
        <f t="shared" si="0"/>
        <v>0</v>
      </c>
    </row>
    <row r="32" spans="1:11" ht="13.7" customHeight="1" thickBot="1">
      <c r="A32" s="4442"/>
      <c r="B32" s="4442"/>
      <c r="C32" s="4437"/>
      <c r="D32" s="4440"/>
      <c r="E32" s="3758" t="str">
        <f t="shared" si="1"/>
        <v>High</v>
      </c>
      <c r="F32" s="3756"/>
      <c r="G32" s="3756"/>
      <c r="H32" s="3756"/>
      <c r="I32" s="3756"/>
      <c r="J32" s="3756"/>
      <c r="K32" s="3759">
        <f t="shared" si="0"/>
        <v>0</v>
      </c>
    </row>
    <row r="33" spans="1:11" ht="13.7" customHeight="1" thickBot="1">
      <c r="A33" s="4442"/>
      <c r="B33" s="4442"/>
      <c r="C33" s="4438"/>
      <c r="D33" s="4441"/>
      <c r="E33" s="3760" t="str">
        <f t="shared" si="1"/>
        <v>Very High</v>
      </c>
      <c r="F33" s="3761"/>
      <c r="G33" s="3762"/>
      <c r="H33" s="3762"/>
      <c r="I33" s="3762"/>
      <c r="J33" s="3762"/>
      <c r="K33" s="3763">
        <f t="shared" si="0"/>
        <v>0</v>
      </c>
    </row>
    <row r="34" spans="1:11" ht="13.7" customHeight="1" thickBot="1">
      <c r="A34" s="4442">
        <v>4</v>
      </c>
      <c r="B34" s="4442" t="s">
        <v>1866</v>
      </c>
      <c r="C34" s="4436" t="s">
        <v>348</v>
      </c>
      <c r="D34" s="4439" t="s">
        <v>427</v>
      </c>
      <c r="E34" s="3764" t="str">
        <f t="shared" si="1"/>
        <v>Low</v>
      </c>
      <c r="F34" s="3756"/>
      <c r="G34" s="3756"/>
      <c r="H34" s="3756"/>
      <c r="I34" s="3756"/>
      <c r="J34" s="3756"/>
      <c r="K34" s="3765">
        <f t="shared" si="0"/>
        <v>0</v>
      </c>
    </row>
    <row r="35" spans="1:11" ht="13.7" customHeight="1" thickBot="1">
      <c r="A35" s="4442"/>
      <c r="B35" s="4442"/>
      <c r="C35" s="4437"/>
      <c r="D35" s="4440"/>
      <c r="E35" s="3758" t="str">
        <f t="shared" si="1"/>
        <v>Medium</v>
      </c>
      <c r="F35" s="3756"/>
      <c r="G35" s="3756"/>
      <c r="H35" s="3756"/>
      <c r="I35" s="3756"/>
      <c r="J35" s="3756"/>
      <c r="K35" s="3759">
        <f t="shared" si="0"/>
        <v>0</v>
      </c>
    </row>
    <row r="36" spans="1:11" ht="13.7" customHeight="1" thickBot="1">
      <c r="A36" s="4442"/>
      <c r="B36" s="4442"/>
      <c r="C36" s="4437"/>
      <c r="D36" s="4440"/>
      <c r="E36" s="3758" t="str">
        <f t="shared" si="1"/>
        <v>High</v>
      </c>
      <c r="F36" s="3756"/>
      <c r="G36" s="3756"/>
      <c r="H36" s="3756"/>
      <c r="I36" s="3756"/>
      <c r="J36" s="3756"/>
      <c r="K36" s="3759">
        <f t="shared" si="0"/>
        <v>0</v>
      </c>
    </row>
    <row r="37" spans="1:11" ht="13.7" customHeight="1" thickBot="1">
      <c r="A37" s="4442"/>
      <c r="B37" s="4442"/>
      <c r="C37" s="4438"/>
      <c r="D37" s="4441"/>
      <c r="E37" s="3760" t="str">
        <f t="shared" si="1"/>
        <v>Very High</v>
      </c>
      <c r="F37" s="3761"/>
      <c r="G37" s="3762"/>
      <c r="H37" s="3762"/>
      <c r="I37" s="3762"/>
      <c r="J37" s="3762"/>
      <c r="K37" s="3763">
        <f t="shared" si="0"/>
        <v>0</v>
      </c>
    </row>
    <row r="38" spans="1:11" ht="13.7" customHeight="1" thickBot="1">
      <c r="A38" s="4442"/>
      <c r="B38" s="4442"/>
      <c r="C38" s="4436" t="s">
        <v>445</v>
      </c>
      <c r="D38" s="4439" t="s">
        <v>427</v>
      </c>
      <c r="E38" s="3764" t="str">
        <f t="shared" si="1"/>
        <v>Low</v>
      </c>
      <c r="F38" s="3756"/>
      <c r="G38" s="3756"/>
      <c r="H38" s="3756"/>
      <c r="I38" s="3756"/>
      <c r="J38" s="3756"/>
      <c r="K38" s="3765">
        <f t="shared" ref="K38:K69" si="2">SUM(F38:J38)</f>
        <v>0</v>
      </c>
    </row>
    <row r="39" spans="1:11" ht="13.7" customHeight="1" thickBot="1">
      <c r="A39" s="4442"/>
      <c r="B39" s="4442"/>
      <c r="C39" s="4437"/>
      <c r="D39" s="4440"/>
      <c r="E39" s="3758" t="str">
        <f t="shared" si="1"/>
        <v>Medium</v>
      </c>
      <c r="F39" s="3756"/>
      <c r="G39" s="3756"/>
      <c r="H39" s="3756"/>
      <c r="I39" s="3756"/>
      <c r="J39" s="3756"/>
      <c r="K39" s="3759">
        <f t="shared" si="2"/>
        <v>0</v>
      </c>
    </row>
    <row r="40" spans="1:11" ht="13.7" customHeight="1" thickBot="1">
      <c r="A40" s="4442"/>
      <c r="B40" s="4442"/>
      <c r="C40" s="4437"/>
      <c r="D40" s="4440"/>
      <c r="E40" s="3758" t="str">
        <f t="shared" si="1"/>
        <v>High</v>
      </c>
      <c r="F40" s="3756"/>
      <c r="G40" s="3756"/>
      <c r="H40" s="3756"/>
      <c r="I40" s="3756"/>
      <c r="J40" s="3756"/>
      <c r="K40" s="3759">
        <f t="shared" si="2"/>
        <v>0</v>
      </c>
    </row>
    <row r="41" spans="1:11" ht="13.7" customHeight="1" thickBot="1">
      <c r="A41" s="4442"/>
      <c r="B41" s="4442"/>
      <c r="C41" s="4438"/>
      <c r="D41" s="4441"/>
      <c r="E41" s="3760" t="str">
        <f t="shared" si="1"/>
        <v>Very High</v>
      </c>
      <c r="F41" s="3761"/>
      <c r="G41" s="3762"/>
      <c r="H41" s="3762"/>
      <c r="I41" s="3762"/>
      <c r="J41" s="3762"/>
      <c r="K41" s="3763">
        <f t="shared" si="2"/>
        <v>0</v>
      </c>
    </row>
    <row r="42" spans="1:11" ht="13.7" customHeight="1" thickBot="1">
      <c r="A42" s="4442"/>
      <c r="B42" s="4442"/>
      <c r="C42" s="4436" t="s">
        <v>350</v>
      </c>
      <c r="D42" s="4439" t="s">
        <v>94</v>
      </c>
      <c r="E42" s="3764" t="str">
        <f t="shared" si="1"/>
        <v>Low</v>
      </c>
      <c r="F42" s="3756"/>
      <c r="G42" s="3756"/>
      <c r="H42" s="3756"/>
      <c r="I42" s="3766"/>
      <c r="J42" s="3766"/>
      <c r="K42" s="3765">
        <f t="shared" si="2"/>
        <v>0</v>
      </c>
    </row>
    <row r="43" spans="1:11" ht="13.7" customHeight="1" thickBot="1">
      <c r="A43" s="4442"/>
      <c r="B43" s="4442"/>
      <c r="C43" s="4437"/>
      <c r="D43" s="4440"/>
      <c r="E43" s="3758" t="str">
        <f t="shared" si="1"/>
        <v>Medium</v>
      </c>
      <c r="F43" s="3756"/>
      <c r="G43" s="3756"/>
      <c r="H43" s="3756"/>
      <c r="I43" s="3756"/>
      <c r="J43" s="3756"/>
      <c r="K43" s="3759">
        <f t="shared" si="2"/>
        <v>0</v>
      </c>
    </row>
    <row r="44" spans="1:11" ht="13.7" customHeight="1" thickBot="1">
      <c r="A44" s="4442"/>
      <c r="B44" s="4442"/>
      <c r="C44" s="4437"/>
      <c r="D44" s="4440"/>
      <c r="E44" s="3758" t="str">
        <f t="shared" si="1"/>
        <v>High</v>
      </c>
      <c r="F44" s="3756"/>
      <c r="G44" s="3756"/>
      <c r="H44" s="3756"/>
      <c r="I44" s="3756"/>
      <c r="J44" s="3756"/>
      <c r="K44" s="3759">
        <f t="shared" si="2"/>
        <v>0</v>
      </c>
    </row>
    <row r="45" spans="1:11" ht="13.7" customHeight="1" thickBot="1">
      <c r="A45" s="4442"/>
      <c r="B45" s="4442"/>
      <c r="C45" s="4438"/>
      <c r="D45" s="4441"/>
      <c r="E45" s="3760" t="str">
        <f t="shared" si="1"/>
        <v>Very High</v>
      </c>
      <c r="F45" s="3761"/>
      <c r="G45" s="3762"/>
      <c r="H45" s="3762"/>
      <c r="I45" s="3762"/>
      <c r="J45" s="3762"/>
      <c r="K45" s="3763">
        <f t="shared" si="2"/>
        <v>0</v>
      </c>
    </row>
    <row r="46" spans="1:11" ht="13.7" customHeight="1" thickBot="1">
      <c r="A46" s="4442"/>
      <c r="B46" s="4442"/>
      <c r="C46" s="4436" t="s">
        <v>351</v>
      </c>
      <c r="D46" s="4439" t="s">
        <v>94</v>
      </c>
      <c r="E46" s="3764" t="str">
        <f t="shared" si="1"/>
        <v>Low</v>
      </c>
      <c r="F46" s="3756"/>
      <c r="G46" s="3756"/>
      <c r="H46" s="3756"/>
      <c r="I46" s="3756"/>
      <c r="J46" s="3756"/>
      <c r="K46" s="3765">
        <f t="shared" si="2"/>
        <v>0</v>
      </c>
    </row>
    <row r="47" spans="1:11" ht="13.7" customHeight="1" thickBot="1">
      <c r="A47" s="4442"/>
      <c r="B47" s="4442"/>
      <c r="C47" s="4437"/>
      <c r="D47" s="4440"/>
      <c r="E47" s="3758" t="str">
        <f t="shared" si="1"/>
        <v>Medium</v>
      </c>
      <c r="F47" s="3756"/>
      <c r="G47" s="3756"/>
      <c r="H47" s="3756"/>
      <c r="I47" s="3756"/>
      <c r="J47" s="3756"/>
      <c r="K47" s="3759">
        <f t="shared" si="2"/>
        <v>0</v>
      </c>
    </row>
    <row r="48" spans="1:11" ht="13.7" customHeight="1" thickBot="1">
      <c r="A48" s="4442"/>
      <c r="B48" s="4442"/>
      <c r="C48" s="4437"/>
      <c r="D48" s="4440"/>
      <c r="E48" s="3758" t="str">
        <f t="shared" si="1"/>
        <v>High</v>
      </c>
      <c r="F48" s="3756"/>
      <c r="G48" s="3756"/>
      <c r="H48" s="3756"/>
      <c r="I48" s="3756"/>
      <c r="J48" s="3756"/>
      <c r="K48" s="3759">
        <f t="shared" si="2"/>
        <v>0</v>
      </c>
    </row>
    <row r="49" spans="1:11" ht="13.7" customHeight="1" thickBot="1">
      <c r="A49" s="4442"/>
      <c r="B49" s="4442"/>
      <c r="C49" s="4438"/>
      <c r="D49" s="4441"/>
      <c r="E49" s="3760" t="str">
        <f t="shared" si="1"/>
        <v>Very High</v>
      </c>
      <c r="F49" s="3761"/>
      <c r="G49" s="3762"/>
      <c r="H49" s="3762"/>
      <c r="I49" s="3762"/>
      <c r="J49" s="3762"/>
      <c r="K49" s="3763">
        <f t="shared" si="2"/>
        <v>0</v>
      </c>
    </row>
    <row r="50" spans="1:11" ht="13.7" customHeight="1" thickBot="1">
      <c r="A50" s="4442"/>
      <c r="B50" s="4442"/>
      <c r="C50" s="4436" t="s">
        <v>352</v>
      </c>
      <c r="D50" s="4439" t="s">
        <v>94</v>
      </c>
      <c r="E50" s="3764" t="str">
        <f t="shared" si="1"/>
        <v>Low</v>
      </c>
      <c r="F50" s="3756"/>
      <c r="G50" s="3756"/>
      <c r="H50" s="3756"/>
      <c r="I50" s="3756"/>
      <c r="J50" s="3756"/>
      <c r="K50" s="3765">
        <f t="shared" si="2"/>
        <v>0</v>
      </c>
    </row>
    <row r="51" spans="1:11" ht="13.7" customHeight="1" thickBot="1">
      <c r="A51" s="4442"/>
      <c r="B51" s="4442"/>
      <c r="C51" s="4437"/>
      <c r="D51" s="4440"/>
      <c r="E51" s="3758" t="str">
        <f t="shared" si="1"/>
        <v>Medium</v>
      </c>
      <c r="F51" s="3756"/>
      <c r="G51" s="3756"/>
      <c r="H51" s="3756"/>
      <c r="I51" s="3756"/>
      <c r="J51" s="3756"/>
      <c r="K51" s="3759">
        <f t="shared" si="2"/>
        <v>0</v>
      </c>
    </row>
    <row r="52" spans="1:11" ht="13.7" customHeight="1" thickBot="1">
      <c r="A52" s="4442"/>
      <c r="B52" s="4442"/>
      <c r="C52" s="4437"/>
      <c r="D52" s="4440"/>
      <c r="E52" s="3758" t="str">
        <f t="shared" si="1"/>
        <v>High</v>
      </c>
      <c r="F52" s="3756"/>
      <c r="G52" s="3756"/>
      <c r="H52" s="3756"/>
      <c r="I52" s="3756"/>
      <c r="J52" s="3756"/>
      <c r="K52" s="3759">
        <f t="shared" si="2"/>
        <v>0</v>
      </c>
    </row>
    <row r="53" spans="1:11" ht="13.7" customHeight="1" thickBot="1">
      <c r="A53" s="4442"/>
      <c r="B53" s="4442"/>
      <c r="C53" s="4438"/>
      <c r="D53" s="4441"/>
      <c r="E53" s="3760" t="str">
        <f t="shared" si="1"/>
        <v>Very High</v>
      </c>
      <c r="F53" s="3761"/>
      <c r="G53" s="3762"/>
      <c r="H53" s="3762"/>
      <c r="I53" s="3762"/>
      <c r="J53" s="3762"/>
      <c r="K53" s="3763">
        <f t="shared" si="2"/>
        <v>0</v>
      </c>
    </row>
    <row r="54" spans="1:11" ht="13.7" customHeight="1" thickBot="1">
      <c r="A54" s="4442"/>
      <c r="B54" s="4442"/>
      <c r="C54" s="4436" t="s">
        <v>353</v>
      </c>
      <c r="D54" s="4439" t="s">
        <v>94</v>
      </c>
      <c r="E54" s="3764" t="str">
        <f t="shared" si="1"/>
        <v>Low</v>
      </c>
      <c r="F54" s="3756"/>
      <c r="G54" s="3756"/>
      <c r="H54" s="3756"/>
      <c r="I54" s="3756"/>
      <c r="J54" s="3756"/>
      <c r="K54" s="3765">
        <f t="shared" si="2"/>
        <v>0</v>
      </c>
    </row>
    <row r="55" spans="1:11" ht="13.7" customHeight="1" thickBot="1">
      <c r="A55" s="4442"/>
      <c r="B55" s="4442"/>
      <c r="C55" s="4437"/>
      <c r="D55" s="4440"/>
      <c r="E55" s="3758" t="str">
        <f t="shared" si="1"/>
        <v>Medium</v>
      </c>
      <c r="F55" s="3756"/>
      <c r="G55" s="3756"/>
      <c r="H55" s="3756"/>
      <c r="I55" s="3756"/>
      <c r="J55" s="3756"/>
      <c r="K55" s="3759">
        <f t="shared" si="2"/>
        <v>0</v>
      </c>
    </row>
    <row r="56" spans="1:11" ht="13.7" customHeight="1" thickBot="1">
      <c r="A56" s="4442"/>
      <c r="B56" s="4442"/>
      <c r="C56" s="4437"/>
      <c r="D56" s="4440"/>
      <c r="E56" s="3758" t="str">
        <f t="shared" si="1"/>
        <v>High</v>
      </c>
      <c r="F56" s="3756"/>
      <c r="G56" s="3756"/>
      <c r="H56" s="3756"/>
      <c r="I56" s="3756"/>
      <c r="J56" s="3756"/>
      <c r="K56" s="3759">
        <f t="shared" si="2"/>
        <v>0</v>
      </c>
    </row>
    <row r="57" spans="1:11" ht="13.7" customHeight="1" thickBot="1">
      <c r="A57" s="4442"/>
      <c r="B57" s="4442"/>
      <c r="C57" s="4438"/>
      <c r="D57" s="4441"/>
      <c r="E57" s="3760" t="str">
        <f t="shared" si="1"/>
        <v>Very High</v>
      </c>
      <c r="F57" s="3761"/>
      <c r="G57" s="3762"/>
      <c r="H57" s="3762"/>
      <c r="I57" s="3762"/>
      <c r="J57" s="3762"/>
      <c r="K57" s="3763">
        <f t="shared" si="2"/>
        <v>0</v>
      </c>
    </row>
    <row r="58" spans="1:11" ht="13.7" customHeight="1" thickBot="1">
      <c r="A58" s="4442">
        <v>5</v>
      </c>
      <c r="B58" s="4442" t="s">
        <v>267</v>
      </c>
      <c r="C58" s="4436" t="s">
        <v>440</v>
      </c>
      <c r="D58" s="4439" t="s">
        <v>427</v>
      </c>
      <c r="E58" s="3764" t="str">
        <f t="shared" si="1"/>
        <v>Low</v>
      </c>
      <c r="F58" s="3756"/>
      <c r="G58" s="3756"/>
      <c r="H58" s="3756"/>
      <c r="I58" s="3756"/>
      <c r="J58" s="3756"/>
      <c r="K58" s="3765">
        <f t="shared" si="2"/>
        <v>0</v>
      </c>
    </row>
    <row r="59" spans="1:11" ht="13.7" customHeight="1" thickBot="1">
      <c r="A59" s="4442"/>
      <c r="B59" s="4442"/>
      <c r="C59" s="4437"/>
      <c r="D59" s="4440"/>
      <c r="E59" s="3758" t="str">
        <f t="shared" si="1"/>
        <v>Medium</v>
      </c>
      <c r="F59" s="3756"/>
      <c r="G59" s="3756"/>
      <c r="H59" s="3756"/>
      <c r="I59" s="3756"/>
      <c r="J59" s="3756"/>
      <c r="K59" s="3759">
        <f t="shared" si="2"/>
        <v>0</v>
      </c>
    </row>
    <row r="60" spans="1:11" ht="13.7" customHeight="1" thickBot="1">
      <c r="A60" s="4442"/>
      <c r="B60" s="4442"/>
      <c r="C60" s="4437"/>
      <c r="D60" s="4440"/>
      <c r="E60" s="3758" t="str">
        <f t="shared" si="1"/>
        <v>High</v>
      </c>
      <c r="F60" s="3756"/>
      <c r="G60" s="3756"/>
      <c r="H60" s="3756"/>
      <c r="I60" s="3756"/>
      <c r="J60" s="3756"/>
      <c r="K60" s="3759">
        <f t="shared" si="2"/>
        <v>0</v>
      </c>
    </row>
    <row r="61" spans="1:11" ht="13.7" customHeight="1" thickBot="1">
      <c r="A61" s="4442"/>
      <c r="B61" s="4442"/>
      <c r="C61" s="4438"/>
      <c r="D61" s="4441"/>
      <c r="E61" s="3760" t="str">
        <f t="shared" si="1"/>
        <v>Very High</v>
      </c>
      <c r="F61" s="3761"/>
      <c r="G61" s="3762"/>
      <c r="H61" s="3762"/>
      <c r="I61" s="3762"/>
      <c r="J61" s="3762"/>
      <c r="K61" s="3763">
        <f t="shared" si="2"/>
        <v>0</v>
      </c>
    </row>
    <row r="62" spans="1:11" ht="13.7" customHeight="1" thickBot="1">
      <c r="A62" s="4442">
        <v>6</v>
      </c>
      <c r="B62" s="4442" t="s">
        <v>354</v>
      </c>
      <c r="C62" s="4436" t="s">
        <v>440</v>
      </c>
      <c r="D62" s="4439" t="s">
        <v>427</v>
      </c>
      <c r="E62" s="3764" t="s">
        <v>345</v>
      </c>
      <c r="F62" s="3756"/>
      <c r="G62" s="3756"/>
      <c r="H62" s="3756"/>
      <c r="I62" s="3756"/>
      <c r="J62" s="3756"/>
      <c r="K62" s="3765">
        <f t="shared" si="2"/>
        <v>0</v>
      </c>
    </row>
    <row r="63" spans="1:11" ht="13.7" customHeight="1" thickBot="1">
      <c r="A63" s="4442"/>
      <c r="B63" s="4442"/>
      <c r="C63" s="4437"/>
      <c r="D63" s="4440"/>
      <c r="E63" s="3758" t="s">
        <v>344</v>
      </c>
      <c r="F63" s="3756"/>
      <c r="G63" s="3756"/>
      <c r="H63" s="3756"/>
      <c r="I63" s="3756"/>
      <c r="J63" s="3756"/>
      <c r="K63" s="3759">
        <f t="shared" si="2"/>
        <v>0</v>
      </c>
    </row>
    <row r="64" spans="1:11" ht="13.7" customHeight="1" thickBot="1">
      <c r="A64" s="4442"/>
      <c r="B64" s="4442"/>
      <c r="C64" s="4437"/>
      <c r="D64" s="4440"/>
      <c r="E64" s="3758" t="s">
        <v>343</v>
      </c>
      <c r="F64" s="3756"/>
      <c r="G64" s="3756"/>
      <c r="H64" s="3756"/>
      <c r="I64" s="3756"/>
      <c r="J64" s="3756"/>
      <c r="K64" s="3759">
        <f t="shared" si="2"/>
        <v>0</v>
      </c>
    </row>
    <row r="65" spans="1:11" ht="13.7" customHeight="1" thickBot="1">
      <c r="A65" s="4442"/>
      <c r="B65" s="4442"/>
      <c r="C65" s="4438"/>
      <c r="D65" s="4441"/>
      <c r="E65" s="3760" t="s">
        <v>338</v>
      </c>
      <c r="F65" s="3761"/>
      <c r="G65" s="3762"/>
      <c r="H65" s="3762"/>
      <c r="I65" s="3762"/>
      <c r="J65" s="3762"/>
      <c r="K65" s="3763">
        <f t="shared" si="2"/>
        <v>0</v>
      </c>
    </row>
    <row r="66" spans="1:11" ht="13.7" customHeight="1" thickBot="1">
      <c r="A66" s="4442">
        <v>7</v>
      </c>
      <c r="B66" s="4442" t="s">
        <v>105</v>
      </c>
      <c r="C66" s="4436" t="s">
        <v>355</v>
      </c>
      <c r="D66" s="4439" t="s">
        <v>427</v>
      </c>
      <c r="E66" s="3764" t="str">
        <f>E62</f>
        <v>Low</v>
      </c>
      <c r="F66" s="3756"/>
      <c r="G66" s="3756"/>
      <c r="H66" s="3756"/>
      <c r="I66" s="3756"/>
      <c r="J66" s="3756"/>
      <c r="K66" s="3765">
        <f t="shared" si="2"/>
        <v>0</v>
      </c>
    </row>
    <row r="67" spans="1:11" ht="13.7" customHeight="1" thickBot="1">
      <c r="A67" s="4442"/>
      <c r="B67" s="4442"/>
      <c r="C67" s="4437"/>
      <c r="D67" s="4440"/>
      <c r="E67" s="3758" t="str">
        <f t="shared" ref="E67:E130" si="3">E63</f>
        <v>Medium</v>
      </c>
      <c r="F67" s="3756"/>
      <c r="G67" s="3756"/>
      <c r="H67" s="3756"/>
      <c r="I67" s="3756"/>
      <c r="J67" s="3756"/>
      <c r="K67" s="3759">
        <f t="shared" si="2"/>
        <v>0</v>
      </c>
    </row>
    <row r="68" spans="1:11" ht="13.7" customHeight="1" thickBot="1">
      <c r="A68" s="4442"/>
      <c r="B68" s="4442"/>
      <c r="C68" s="4437"/>
      <c r="D68" s="4440"/>
      <c r="E68" s="3758" t="str">
        <f t="shared" si="3"/>
        <v>High</v>
      </c>
      <c r="F68" s="3756"/>
      <c r="G68" s="3756"/>
      <c r="H68" s="3756"/>
      <c r="I68" s="3756"/>
      <c r="J68" s="3756"/>
      <c r="K68" s="3759">
        <f t="shared" si="2"/>
        <v>0</v>
      </c>
    </row>
    <row r="69" spans="1:11" ht="13.7" customHeight="1" thickBot="1">
      <c r="A69" s="4442"/>
      <c r="B69" s="4442"/>
      <c r="C69" s="4438"/>
      <c r="D69" s="4441"/>
      <c r="E69" s="3760" t="str">
        <f t="shared" si="3"/>
        <v>Very High</v>
      </c>
      <c r="F69" s="3761"/>
      <c r="G69" s="3762"/>
      <c r="H69" s="3762"/>
      <c r="I69" s="3762"/>
      <c r="J69" s="3762"/>
      <c r="K69" s="3763">
        <f t="shared" si="2"/>
        <v>0</v>
      </c>
    </row>
    <row r="70" spans="1:11" ht="13.7" customHeight="1" thickBot="1">
      <c r="A70" s="4442"/>
      <c r="B70" s="4442"/>
      <c r="C70" s="4436" t="s">
        <v>356</v>
      </c>
      <c r="D70" s="4439" t="s">
        <v>427</v>
      </c>
      <c r="E70" s="3764" t="str">
        <f t="shared" si="3"/>
        <v>Low</v>
      </c>
      <c r="F70" s="3756"/>
      <c r="G70" s="3756"/>
      <c r="H70" s="3756"/>
      <c r="I70" s="3756"/>
      <c r="J70" s="3756"/>
      <c r="K70" s="3765">
        <f t="shared" ref="K70:K101" si="4">SUM(F70:J70)</f>
        <v>0</v>
      </c>
    </row>
    <row r="71" spans="1:11" ht="13.7" customHeight="1" thickBot="1">
      <c r="A71" s="4442"/>
      <c r="B71" s="4442"/>
      <c r="C71" s="4437"/>
      <c r="D71" s="4440"/>
      <c r="E71" s="3758" t="str">
        <f t="shared" si="3"/>
        <v>Medium</v>
      </c>
      <c r="F71" s="3756"/>
      <c r="G71" s="3756"/>
      <c r="H71" s="3756"/>
      <c r="I71" s="3756"/>
      <c r="J71" s="3756"/>
      <c r="K71" s="3759">
        <f t="shared" si="4"/>
        <v>0</v>
      </c>
    </row>
    <row r="72" spans="1:11" ht="13.7" customHeight="1" thickBot="1">
      <c r="A72" s="4442"/>
      <c r="B72" s="4442"/>
      <c r="C72" s="4437"/>
      <c r="D72" s="4440"/>
      <c r="E72" s="3758" t="str">
        <f t="shared" si="3"/>
        <v>High</v>
      </c>
      <c r="F72" s="3756"/>
      <c r="G72" s="3756"/>
      <c r="H72" s="3756"/>
      <c r="I72" s="3756"/>
      <c r="J72" s="3756"/>
      <c r="K72" s="3759">
        <f t="shared" si="4"/>
        <v>0</v>
      </c>
    </row>
    <row r="73" spans="1:11" ht="13.7" customHeight="1" thickBot="1">
      <c r="A73" s="4442"/>
      <c r="B73" s="4442"/>
      <c r="C73" s="4438"/>
      <c r="D73" s="4441"/>
      <c r="E73" s="3760" t="str">
        <f t="shared" si="3"/>
        <v>Very High</v>
      </c>
      <c r="F73" s="3761"/>
      <c r="G73" s="3762"/>
      <c r="H73" s="3762"/>
      <c r="I73" s="3762"/>
      <c r="J73" s="3762"/>
      <c r="K73" s="3763">
        <f t="shared" si="4"/>
        <v>0</v>
      </c>
    </row>
    <row r="74" spans="1:11" ht="13.7" customHeight="1" thickBot="1">
      <c r="A74" s="4442"/>
      <c r="B74" s="4442"/>
      <c r="C74" s="4436" t="s">
        <v>446</v>
      </c>
      <c r="D74" s="4439" t="s">
        <v>427</v>
      </c>
      <c r="E74" s="3764" t="str">
        <f t="shared" si="3"/>
        <v>Low</v>
      </c>
      <c r="F74" s="3756"/>
      <c r="G74" s="3756"/>
      <c r="H74" s="3756"/>
      <c r="I74" s="3756"/>
      <c r="J74" s="3756"/>
      <c r="K74" s="3765">
        <f t="shared" si="4"/>
        <v>0</v>
      </c>
    </row>
    <row r="75" spans="1:11" ht="13.7" customHeight="1" thickBot="1">
      <c r="A75" s="4442"/>
      <c r="B75" s="4442"/>
      <c r="C75" s="4437"/>
      <c r="D75" s="4440"/>
      <c r="E75" s="3758" t="str">
        <f t="shared" si="3"/>
        <v>Medium</v>
      </c>
      <c r="F75" s="3756"/>
      <c r="G75" s="3756"/>
      <c r="H75" s="3756"/>
      <c r="I75" s="3756"/>
      <c r="J75" s="3756"/>
      <c r="K75" s="3759">
        <f t="shared" si="4"/>
        <v>0</v>
      </c>
    </row>
    <row r="76" spans="1:11" ht="13.7" customHeight="1" thickBot="1">
      <c r="A76" s="4442"/>
      <c r="B76" s="4442"/>
      <c r="C76" s="4437"/>
      <c r="D76" s="4440"/>
      <c r="E76" s="3758" t="str">
        <f t="shared" si="3"/>
        <v>High</v>
      </c>
      <c r="F76" s="3756"/>
      <c r="G76" s="3756"/>
      <c r="H76" s="3756"/>
      <c r="I76" s="3756"/>
      <c r="J76" s="3756"/>
      <c r="K76" s="3759">
        <f t="shared" si="4"/>
        <v>0</v>
      </c>
    </row>
    <row r="77" spans="1:11" ht="13.7" customHeight="1" thickBot="1">
      <c r="A77" s="4442"/>
      <c r="B77" s="4442"/>
      <c r="C77" s="4438"/>
      <c r="D77" s="4441"/>
      <c r="E77" s="3760" t="str">
        <f t="shared" si="3"/>
        <v>Very High</v>
      </c>
      <c r="F77" s="3761"/>
      <c r="G77" s="3762"/>
      <c r="H77" s="3762"/>
      <c r="I77" s="3762"/>
      <c r="J77" s="3762"/>
      <c r="K77" s="3763">
        <f t="shared" si="4"/>
        <v>0</v>
      </c>
    </row>
    <row r="78" spans="1:11" ht="13.7" customHeight="1" thickBot="1">
      <c r="A78" s="4442"/>
      <c r="B78" s="4442"/>
      <c r="C78" s="4436" t="s">
        <v>453</v>
      </c>
      <c r="D78" s="4439" t="s">
        <v>454</v>
      </c>
      <c r="E78" s="3764" t="str">
        <f t="shared" si="3"/>
        <v>Low</v>
      </c>
      <c r="F78" s="3756"/>
      <c r="G78" s="3756"/>
      <c r="H78" s="3756"/>
      <c r="I78" s="3756"/>
      <c r="J78" s="3756"/>
      <c r="K78" s="3765">
        <f t="shared" si="4"/>
        <v>0</v>
      </c>
    </row>
    <row r="79" spans="1:11" ht="13.7" customHeight="1" thickBot="1">
      <c r="A79" s="4442"/>
      <c r="B79" s="4442"/>
      <c r="C79" s="4437"/>
      <c r="D79" s="4440"/>
      <c r="E79" s="3758" t="str">
        <f t="shared" si="3"/>
        <v>Medium</v>
      </c>
      <c r="F79" s="3756"/>
      <c r="G79" s="3756"/>
      <c r="H79" s="3756"/>
      <c r="I79" s="3756"/>
      <c r="J79" s="3756"/>
      <c r="K79" s="3759">
        <f t="shared" si="4"/>
        <v>0</v>
      </c>
    </row>
    <row r="80" spans="1:11" ht="13.7" customHeight="1" thickBot="1">
      <c r="A80" s="4442"/>
      <c r="B80" s="4442"/>
      <c r="C80" s="4437"/>
      <c r="D80" s="4440"/>
      <c r="E80" s="3758" t="str">
        <f t="shared" si="3"/>
        <v>High</v>
      </c>
      <c r="F80" s="3756"/>
      <c r="G80" s="3756"/>
      <c r="H80" s="3756"/>
      <c r="I80" s="3756"/>
      <c r="J80" s="3756"/>
      <c r="K80" s="3759">
        <f t="shared" si="4"/>
        <v>0</v>
      </c>
    </row>
    <row r="81" spans="1:11" ht="13.7" customHeight="1" thickBot="1">
      <c r="A81" s="4442"/>
      <c r="B81" s="4442"/>
      <c r="C81" s="4438"/>
      <c r="D81" s="4441"/>
      <c r="E81" s="3760" t="str">
        <f t="shared" si="3"/>
        <v>Very High</v>
      </c>
      <c r="F81" s="3761"/>
      <c r="G81" s="3762"/>
      <c r="H81" s="3762"/>
      <c r="I81" s="3762"/>
      <c r="J81" s="3762"/>
      <c r="K81" s="3763">
        <f t="shared" si="4"/>
        <v>0</v>
      </c>
    </row>
    <row r="82" spans="1:11" ht="13.7" customHeight="1" thickBot="1">
      <c r="A82" s="4442"/>
      <c r="B82" s="4442"/>
      <c r="C82" s="4436" t="s">
        <v>455</v>
      </c>
      <c r="D82" s="4439" t="s">
        <v>454</v>
      </c>
      <c r="E82" s="3764" t="str">
        <f t="shared" si="3"/>
        <v>Low</v>
      </c>
      <c r="F82" s="3756"/>
      <c r="G82" s="3756"/>
      <c r="H82" s="3756"/>
      <c r="I82" s="3756"/>
      <c r="J82" s="3756"/>
      <c r="K82" s="3765">
        <f t="shared" si="4"/>
        <v>0</v>
      </c>
    </row>
    <row r="83" spans="1:11" ht="13.7" customHeight="1" thickBot="1">
      <c r="A83" s="4442"/>
      <c r="B83" s="4442"/>
      <c r="C83" s="4437"/>
      <c r="D83" s="4440"/>
      <c r="E83" s="3758" t="str">
        <f t="shared" si="3"/>
        <v>Medium</v>
      </c>
      <c r="F83" s="3756"/>
      <c r="G83" s="3756"/>
      <c r="H83" s="3756"/>
      <c r="I83" s="3756"/>
      <c r="J83" s="3756"/>
      <c r="K83" s="3759">
        <f t="shared" si="4"/>
        <v>0</v>
      </c>
    </row>
    <row r="84" spans="1:11" ht="13.7" customHeight="1" thickBot="1">
      <c r="A84" s="4442"/>
      <c r="B84" s="4442"/>
      <c r="C84" s="4437"/>
      <c r="D84" s="4440"/>
      <c r="E84" s="3758" t="str">
        <f t="shared" si="3"/>
        <v>High</v>
      </c>
      <c r="F84" s="3756"/>
      <c r="G84" s="3756"/>
      <c r="H84" s="3756"/>
      <c r="I84" s="3756"/>
      <c r="J84" s="3756"/>
      <c r="K84" s="3759">
        <f t="shared" si="4"/>
        <v>0</v>
      </c>
    </row>
    <row r="85" spans="1:11" ht="13.7" customHeight="1" thickBot="1">
      <c r="A85" s="4442"/>
      <c r="B85" s="4442"/>
      <c r="C85" s="4438"/>
      <c r="D85" s="4441"/>
      <c r="E85" s="3760" t="str">
        <f t="shared" si="3"/>
        <v>Very High</v>
      </c>
      <c r="F85" s="3761"/>
      <c r="G85" s="3762"/>
      <c r="H85" s="3762"/>
      <c r="I85" s="3762"/>
      <c r="J85" s="3762"/>
      <c r="K85" s="3763">
        <f t="shared" si="4"/>
        <v>0</v>
      </c>
    </row>
    <row r="86" spans="1:11" ht="13.7" customHeight="1" thickBot="1">
      <c r="A86" s="4442">
        <v>8</v>
      </c>
      <c r="B86" s="4442" t="s">
        <v>357</v>
      </c>
      <c r="C86" s="4436" t="s">
        <v>447</v>
      </c>
      <c r="D86" s="4439" t="s">
        <v>454</v>
      </c>
      <c r="E86" s="3764" t="str">
        <f t="shared" si="3"/>
        <v>Low</v>
      </c>
      <c r="F86" s="3756"/>
      <c r="G86" s="3756"/>
      <c r="H86" s="3756"/>
      <c r="I86" s="3756"/>
      <c r="J86" s="3756"/>
      <c r="K86" s="3765">
        <f t="shared" si="4"/>
        <v>0</v>
      </c>
    </row>
    <row r="87" spans="1:11" ht="13.7" customHeight="1" thickBot="1">
      <c r="A87" s="4442"/>
      <c r="B87" s="4442"/>
      <c r="C87" s="4437"/>
      <c r="D87" s="4440"/>
      <c r="E87" s="3769" t="str">
        <f t="shared" si="3"/>
        <v>Medium</v>
      </c>
      <c r="F87" s="3756"/>
      <c r="G87" s="3756"/>
      <c r="H87" s="3756"/>
      <c r="I87" s="3756"/>
      <c r="J87" s="3756"/>
      <c r="K87" s="3759">
        <f t="shared" si="4"/>
        <v>0</v>
      </c>
    </row>
    <row r="88" spans="1:11" ht="13.7" customHeight="1" thickBot="1">
      <c r="A88" s="4442"/>
      <c r="B88" s="4442"/>
      <c r="C88" s="4437"/>
      <c r="D88" s="4440"/>
      <c r="E88" s="3769" t="str">
        <f t="shared" si="3"/>
        <v>High</v>
      </c>
      <c r="F88" s="3756"/>
      <c r="G88" s="3756"/>
      <c r="H88" s="3756"/>
      <c r="I88" s="3756"/>
      <c r="J88" s="3756"/>
      <c r="K88" s="3759">
        <f t="shared" si="4"/>
        <v>0</v>
      </c>
    </row>
    <row r="89" spans="1:11" ht="13.7" customHeight="1" thickBot="1">
      <c r="A89" s="4442"/>
      <c r="B89" s="4442"/>
      <c r="C89" s="4438"/>
      <c r="D89" s="4441"/>
      <c r="E89" s="3760" t="str">
        <f t="shared" si="3"/>
        <v>Very High</v>
      </c>
      <c r="F89" s="3761"/>
      <c r="G89" s="3762"/>
      <c r="H89" s="3762"/>
      <c r="I89" s="3762"/>
      <c r="J89" s="3762"/>
      <c r="K89" s="3763">
        <f t="shared" si="4"/>
        <v>0</v>
      </c>
    </row>
    <row r="90" spans="1:11" ht="13.7" customHeight="1" thickBot="1">
      <c r="A90" s="4442"/>
      <c r="B90" s="4442"/>
      <c r="C90" s="4436" t="s">
        <v>448</v>
      </c>
      <c r="D90" s="4439" t="s">
        <v>454</v>
      </c>
      <c r="E90" s="3764" t="str">
        <f t="shared" si="3"/>
        <v>Low</v>
      </c>
      <c r="F90" s="3756"/>
      <c r="G90" s="3756"/>
      <c r="H90" s="3756"/>
      <c r="I90" s="3756"/>
      <c r="J90" s="3756"/>
      <c r="K90" s="3765">
        <f t="shared" si="4"/>
        <v>0</v>
      </c>
    </row>
    <row r="91" spans="1:11" ht="13.7" customHeight="1" thickBot="1">
      <c r="A91" s="4442"/>
      <c r="B91" s="4442"/>
      <c r="C91" s="4437"/>
      <c r="D91" s="4440"/>
      <c r="E91" s="3758" t="str">
        <f t="shared" si="3"/>
        <v>Medium</v>
      </c>
      <c r="F91" s="3756"/>
      <c r="G91" s="3756"/>
      <c r="H91" s="3756"/>
      <c r="I91" s="3756"/>
      <c r="J91" s="3756"/>
      <c r="K91" s="3759">
        <f t="shared" si="4"/>
        <v>0</v>
      </c>
    </row>
    <row r="92" spans="1:11" ht="13.7" customHeight="1" thickBot="1">
      <c r="A92" s="4442"/>
      <c r="B92" s="4442"/>
      <c r="C92" s="4437"/>
      <c r="D92" s="4440"/>
      <c r="E92" s="3758" t="str">
        <f t="shared" si="3"/>
        <v>High</v>
      </c>
      <c r="F92" s="3756"/>
      <c r="G92" s="3756"/>
      <c r="H92" s="3756"/>
      <c r="I92" s="3756"/>
      <c r="J92" s="3756"/>
      <c r="K92" s="3759">
        <f t="shared" si="4"/>
        <v>0</v>
      </c>
    </row>
    <row r="93" spans="1:11" ht="13.7" customHeight="1" thickBot="1">
      <c r="A93" s="4442"/>
      <c r="B93" s="4442"/>
      <c r="C93" s="4438"/>
      <c r="D93" s="4441"/>
      <c r="E93" s="3760" t="str">
        <f t="shared" si="3"/>
        <v>Very High</v>
      </c>
      <c r="F93" s="3761"/>
      <c r="G93" s="3762"/>
      <c r="H93" s="3762"/>
      <c r="I93" s="3762"/>
      <c r="J93" s="3762"/>
      <c r="K93" s="3763">
        <f t="shared" si="4"/>
        <v>0</v>
      </c>
    </row>
    <row r="94" spans="1:11" ht="13.7" customHeight="1" thickBot="1">
      <c r="A94" s="4442"/>
      <c r="B94" s="4442"/>
      <c r="C94" s="4436" t="s">
        <v>449</v>
      </c>
      <c r="D94" s="4439" t="s">
        <v>454</v>
      </c>
      <c r="E94" s="3764" t="str">
        <f t="shared" si="3"/>
        <v>Low</v>
      </c>
      <c r="F94" s="3756"/>
      <c r="G94" s="3756"/>
      <c r="H94" s="3756"/>
      <c r="I94" s="3756"/>
      <c r="J94" s="3756"/>
      <c r="K94" s="3765">
        <f t="shared" si="4"/>
        <v>0</v>
      </c>
    </row>
    <row r="95" spans="1:11" ht="13.7" customHeight="1" thickBot="1">
      <c r="A95" s="4442"/>
      <c r="B95" s="4442"/>
      <c r="C95" s="4437"/>
      <c r="D95" s="4440"/>
      <c r="E95" s="3758" t="str">
        <f t="shared" si="3"/>
        <v>Medium</v>
      </c>
      <c r="F95" s="3756"/>
      <c r="G95" s="3756"/>
      <c r="H95" s="3756"/>
      <c r="I95" s="3756"/>
      <c r="J95" s="3756"/>
      <c r="K95" s="3759">
        <f t="shared" si="4"/>
        <v>0</v>
      </c>
    </row>
    <row r="96" spans="1:11" ht="13.7" customHeight="1" thickBot="1">
      <c r="A96" s="4442"/>
      <c r="B96" s="4442"/>
      <c r="C96" s="4437"/>
      <c r="D96" s="4440"/>
      <c r="E96" s="3758" t="str">
        <f t="shared" si="3"/>
        <v>High</v>
      </c>
      <c r="F96" s="3756"/>
      <c r="G96" s="3756"/>
      <c r="H96" s="3756"/>
      <c r="I96" s="3756"/>
      <c r="J96" s="3756"/>
      <c r="K96" s="3759">
        <f t="shared" si="4"/>
        <v>0</v>
      </c>
    </row>
    <row r="97" spans="1:11" ht="13.7" customHeight="1" thickBot="1">
      <c r="A97" s="4442"/>
      <c r="B97" s="4442"/>
      <c r="C97" s="4438"/>
      <c r="D97" s="4441"/>
      <c r="E97" s="3760" t="str">
        <f t="shared" si="3"/>
        <v>Very High</v>
      </c>
      <c r="F97" s="3761"/>
      <c r="G97" s="3762"/>
      <c r="H97" s="3762"/>
      <c r="I97" s="3762"/>
      <c r="J97" s="3762"/>
      <c r="K97" s="3763">
        <f t="shared" si="4"/>
        <v>0</v>
      </c>
    </row>
    <row r="98" spans="1:11" ht="13.7" customHeight="1" thickBot="1">
      <c r="A98" s="4442"/>
      <c r="B98" s="4442"/>
      <c r="C98" s="4436" t="s">
        <v>450</v>
      </c>
      <c r="D98" s="4439" t="s">
        <v>454</v>
      </c>
      <c r="E98" s="3764" t="str">
        <f t="shared" si="3"/>
        <v>Low</v>
      </c>
      <c r="F98" s="3756"/>
      <c r="G98" s="3756"/>
      <c r="H98" s="3756"/>
      <c r="I98" s="3756"/>
      <c r="J98" s="3756"/>
      <c r="K98" s="3765">
        <f t="shared" si="4"/>
        <v>0</v>
      </c>
    </row>
    <row r="99" spans="1:11" ht="13.7" customHeight="1" thickBot="1">
      <c r="A99" s="4442"/>
      <c r="B99" s="4442"/>
      <c r="C99" s="4437"/>
      <c r="D99" s="4440"/>
      <c r="E99" s="3758" t="str">
        <f t="shared" si="3"/>
        <v>Medium</v>
      </c>
      <c r="F99" s="3756"/>
      <c r="G99" s="3756"/>
      <c r="H99" s="3756"/>
      <c r="I99" s="3756"/>
      <c r="J99" s="3756"/>
      <c r="K99" s="3759">
        <f t="shared" si="4"/>
        <v>0</v>
      </c>
    </row>
    <row r="100" spans="1:11" ht="13.7" customHeight="1" thickBot="1">
      <c r="A100" s="4442"/>
      <c r="B100" s="4442"/>
      <c r="C100" s="4437"/>
      <c r="D100" s="4440"/>
      <c r="E100" s="3758" t="str">
        <f t="shared" si="3"/>
        <v>High</v>
      </c>
      <c r="F100" s="3756"/>
      <c r="G100" s="3756"/>
      <c r="H100" s="3756"/>
      <c r="I100" s="3756"/>
      <c r="J100" s="3756"/>
      <c r="K100" s="3759">
        <f t="shared" si="4"/>
        <v>0</v>
      </c>
    </row>
    <row r="101" spans="1:11" ht="13.7" customHeight="1" thickBot="1">
      <c r="A101" s="4442"/>
      <c r="B101" s="4442"/>
      <c r="C101" s="4438"/>
      <c r="D101" s="4441"/>
      <c r="E101" s="3760" t="str">
        <f t="shared" si="3"/>
        <v>Very High</v>
      </c>
      <c r="F101" s="3761"/>
      <c r="G101" s="3762"/>
      <c r="H101" s="3762"/>
      <c r="I101" s="3762"/>
      <c r="J101" s="3762"/>
      <c r="K101" s="3763">
        <f t="shared" si="4"/>
        <v>0</v>
      </c>
    </row>
    <row r="102" spans="1:11" ht="13.7" customHeight="1" thickBot="1">
      <c r="A102" s="4442"/>
      <c r="B102" s="4442"/>
      <c r="C102" s="4436" t="s">
        <v>451</v>
      </c>
      <c r="D102" s="4439" t="s">
        <v>454</v>
      </c>
      <c r="E102" s="3764" t="str">
        <f t="shared" si="3"/>
        <v>Low</v>
      </c>
      <c r="F102" s="3756"/>
      <c r="G102" s="3756"/>
      <c r="H102" s="3756"/>
      <c r="I102" s="3756"/>
      <c r="J102" s="3756"/>
      <c r="K102" s="3765">
        <f t="shared" ref="K102:K133" si="5">SUM(F102:J102)</f>
        <v>0</v>
      </c>
    </row>
    <row r="103" spans="1:11" ht="13.7" customHeight="1" thickBot="1">
      <c r="A103" s="4442"/>
      <c r="B103" s="4442"/>
      <c r="C103" s="4437"/>
      <c r="D103" s="4440"/>
      <c r="E103" s="3758" t="str">
        <f t="shared" si="3"/>
        <v>Medium</v>
      </c>
      <c r="F103" s="3756"/>
      <c r="G103" s="3756"/>
      <c r="H103" s="3756"/>
      <c r="I103" s="3756"/>
      <c r="J103" s="3756"/>
      <c r="K103" s="3759">
        <f t="shared" si="5"/>
        <v>0</v>
      </c>
    </row>
    <row r="104" spans="1:11" ht="13.7" customHeight="1" thickBot="1">
      <c r="A104" s="4442"/>
      <c r="B104" s="4442"/>
      <c r="C104" s="4437"/>
      <c r="D104" s="4440"/>
      <c r="E104" s="3758" t="str">
        <f t="shared" si="3"/>
        <v>High</v>
      </c>
      <c r="F104" s="3756"/>
      <c r="G104" s="3756"/>
      <c r="H104" s="3756"/>
      <c r="I104" s="3756"/>
      <c r="J104" s="3756"/>
      <c r="K104" s="3759">
        <f t="shared" si="5"/>
        <v>0</v>
      </c>
    </row>
    <row r="105" spans="1:11" ht="13.7" customHeight="1" thickBot="1">
      <c r="A105" s="4442"/>
      <c r="B105" s="4442"/>
      <c r="C105" s="4438"/>
      <c r="D105" s="4441"/>
      <c r="E105" s="3760" t="str">
        <f t="shared" si="3"/>
        <v>Very High</v>
      </c>
      <c r="F105" s="3761"/>
      <c r="G105" s="3762"/>
      <c r="H105" s="3762"/>
      <c r="I105" s="3762"/>
      <c r="J105" s="3762"/>
      <c r="K105" s="3763">
        <f t="shared" si="5"/>
        <v>0</v>
      </c>
    </row>
    <row r="106" spans="1:11" ht="13.7" customHeight="1" thickBot="1">
      <c r="A106" s="4442"/>
      <c r="B106" s="4442"/>
      <c r="C106" s="4436" t="s">
        <v>452</v>
      </c>
      <c r="D106" s="4439" t="s">
        <v>454</v>
      </c>
      <c r="E106" s="3764" t="str">
        <f t="shared" si="3"/>
        <v>Low</v>
      </c>
      <c r="F106" s="3756"/>
      <c r="G106" s="3756"/>
      <c r="H106" s="3756"/>
      <c r="I106" s="3756"/>
      <c r="J106" s="3756"/>
      <c r="K106" s="3765">
        <f t="shared" si="5"/>
        <v>0</v>
      </c>
    </row>
    <row r="107" spans="1:11" ht="13.7" customHeight="1" thickBot="1">
      <c r="A107" s="4442"/>
      <c r="B107" s="4442"/>
      <c r="C107" s="4437"/>
      <c r="D107" s="4440"/>
      <c r="E107" s="3758" t="str">
        <f t="shared" si="3"/>
        <v>Medium</v>
      </c>
      <c r="F107" s="3756"/>
      <c r="G107" s="3756"/>
      <c r="H107" s="3756"/>
      <c r="I107" s="3756"/>
      <c r="J107" s="3756"/>
      <c r="K107" s="3759">
        <f t="shared" si="5"/>
        <v>0</v>
      </c>
    </row>
    <row r="108" spans="1:11" ht="13.7" customHeight="1" thickBot="1">
      <c r="A108" s="4442"/>
      <c r="B108" s="4442"/>
      <c r="C108" s="4437"/>
      <c r="D108" s="4440"/>
      <c r="E108" s="3758" t="str">
        <f t="shared" si="3"/>
        <v>High</v>
      </c>
      <c r="F108" s="3756"/>
      <c r="G108" s="3756"/>
      <c r="H108" s="3756"/>
      <c r="I108" s="3756"/>
      <c r="J108" s="3756"/>
      <c r="K108" s="3759">
        <f t="shared" si="5"/>
        <v>0</v>
      </c>
    </row>
    <row r="109" spans="1:11" ht="13.7" customHeight="1" thickBot="1">
      <c r="A109" s="4442"/>
      <c r="B109" s="4442"/>
      <c r="C109" s="4438"/>
      <c r="D109" s="4441"/>
      <c r="E109" s="3760" t="str">
        <f t="shared" si="3"/>
        <v>Very High</v>
      </c>
      <c r="F109" s="3761"/>
      <c r="G109" s="3762"/>
      <c r="H109" s="3762"/>
      <c r="I109" s="3762"/>
      <c r="J109" s="3762"/>
      <c r="K109" s="3763">
        <f t="shared" si="5"/>
        <v>0</v>
      </c>
    </row>
    <row r="110" spans="1:11" ht="13.7" customHeight="1" thickBot="1">
      <c r="A110" s="4442"/>
      <c r="B110" s="4442"/>
      <c r="C110" s="4436" t="s">
        <v>1867</v>
      </c>
      <c r="D110" s="4439" t="s">
        <v>427</v>
      </c>
      <c r="E110" s="3764" t="str">
        <f t="shared" si="3"/>
        <v>Low</v>
      </c>
      <c r="F110" s="3756"/>
      <c r="G110" s="3756"/>
      <c r="H110" s="3756"/>
      <c r="I110" s="3756"/>
      <c r="J110" s="3756"/>
      <c r="K110" s="3765">
        <f t="shared" si="5"/>
        <v>0</v>
      </c>
    </row>
    <row r="111" spans="1:11" ht="13.7" customHeight="1" thickBot="1">
      <c r="A111" s="4442"/>
      <c r="B111" s="4442"/>
      <c r="C111" s="4437"/>
      <c r="D111" s="4440"/>
      <c r="E111" s="3758" t="str">
        <f t="shared" si="3"/>
        <v>Medium</v>
      </c>
      <c r="F111" s="3756"/>
      <c r="G111" s="3756"/>
      <c r="H111" s="3756"/>
      <c r="I111" s="3756"/>
      <c r="J111" s="3756"/>
      <c r="K111" s="3759">
        <f t="shared" si="5"/>
        <v>0</v>
      </c>
    </row>
    <row r="112" spans="1:11" ht="13.7" customHeight="1" thickBot="1">
      <c r="A112" s="4442"/>
      <c r="B112" s="4442"/>
      <c r="C112" s="4437"/>
      <c r="D112" s="4440"/>
      <c r="E112" s="3758" t="str">
        <f t="shared" si="3"/>
        <v>High</v>
      </c>
      <c r="F112" s="3756"/>
      <c r="G112" s="3756"/>
      <c r="H112" s="3756"/>
      <c r="I112" s="3756"/>
      <c r="J112" s="3756"/>
      <c r="K112" s="3759">
        <f t="shared" si="5"/>
        <v>0</v>
      </c>
    </row>
    <row r="113" spans="1:11" ht="13.7" customHeight="1" thickBot="1">
      <c r="A113" s="4442"/>
      <c r="B113" s="4442"/>
      <c r="C113" s="4438"/>
      <c r="D113" s="4441"/>
      <c r="E113" s="3760" t="str">
        <f t="shared" si="3"/>
        <v>Very High</v>
      </c>
      <c r="F113" s="3761"/>
      <c r="G113" s="3762"/>
      <c r="H113" s="3762"/>
      <c r="I113" s="3762"/>
      <c r="J113" s="3762"/>
      <c r="K113" s="3763">
        <f t="shared" si="5"/>
        <v>0</v>
      </c>
    </row>
    <row r="114" spans="1:11" ht="13.7" customHeight="1" thickBot="1">
      <c r="A114" s="4442"/>
      <c r="B114" s="4442"/>
      <c r="C114" s="4436" t="s">
        <v>453</v>
      </c>
      <c r="D114" s="4439" t="s">
        <v>454</v>
      </c>
      <c r="E114" s="3764" t="str">
        <f t="shared" si="3"/>
        <v>Low</v>
      </c>
      <c r="F114" s="3756"/>
      <c r="G114" s="3756"/>
      <c r="H114" s="3756"/>
      <c r="I114" s="3756"/>
      <c r="J114" s="3756"/>
      <c r="K114" s="3765">
        <f t="shared" si="5"/>
        <v>0</v>
      </c>
    </row>
    <row r="115" spans="1:11" ht="13.7" customHeight="1" thickBot="1">
      <c r="A115" s="4442"/>
      <c r="B115" s="4442"/>
      <c r="C115" s="4437"/>
      <c r="D115" s="4440"/>
      <c r="E115" s="3758" t="str">
        <f t="shared" si="3"/>
        <v>Medium</v>
      </c>
      <c r="F115" s="3756"/>
      <c r="G115" s="3756"/>
      <c r="H115" s="3756"/>
      <c r="I115" s="3756"/>
      <c r="J115" s="3756"/>
      <c r="K115" s="3759">
        <f t="shared" si="5"/>
        <v>0</v>
      </c>
    </row>
    <row r="116" spans="1:11" ht="13.7" customHeight="1" thickBot="1">
      <c r="A116" s="4442"/>
      <c r="B116" s="4442"/>
      <c r="C116" s="4437"/>
      <c r="D116" s="4440"/>
      <c r="E116" s="3758" t="str">
        <f t="shared" si="3"/>
        <v>High</v>
      </c>
      <c r="F116" s="3756"/>
      <c r="G116" s="3756"/>
      <c r="H116" s="3756"/>
      <c r="I116" s="3756"/>
      <c r="J116" s="3756"/>
      <c r="K116" s="3759">
        <f t="shared" si="5"/>
        <v>0</v>
      </c>
    </row>
    <row r="117" spans="1:11" ht="13.7" customHeight="1" thickBot="1">
      <c r="A117" s="4442"/>
      <c r="B117" s="4442"/>
      <c r="C117" s="4438"/>
      <c r="D117" s="4441"/>
      <c r="E117" s="3760" t="str">
        <f t="shared" si="3"/>
        <v>Very High</v>
      </c>
      <c r="F117" s="3761"/>
      <c r="G117" s="3762"/>
      <c r="H117" s="3762"/>
      <c r="I117" s="3762"/>
      <c r="J117" s="3762"/>
      <c r="K117" s="3763">
        <f t="shared" si="5"/>
        <v>0</v>
      </c>
    </row>
    <row r="118" spans="1:11" ht="13.7" customHeight="1" thickBot="1">
      <c r="A118" s="4442"/>
      <c r="B118" s="4442"/>
      <c r="C118" s="4436" t="s">
        <v>455</v>
      </c>
      <c r="D118" s="4439" t="s">
        <v>454</v>
      </c>
      <c r="E118" s="3764" t="str">
        <f t="shared" si="3"/>
        <v>Low</v>
      </c>
      <c r="F118" s="3756"/>
      <c r="G118" s="3756"/>
      <c r="H118" s="3756"/>
      <c r="I118" s="3756"/>
      <c r="J118" s="3756"/>
      <c r="K118" s="3765">
        <f t="shared" si="5"/>
        <v>0</v>
      </c>
    </row>
    <row r="119" spans="1:11" ht="13.7" customHeight="1" thickBot="1">
      <c r="A119" s="4442"/>
      <c r="B119" s="4442"/>
      <c r="C119" s="4437"/>
      <c r="D119" s="4440"/>
      <c r="E119" s="3758" t="str">
        <f t="shared" si="3"/>
        <v>Medium</v>
      </c>
      <c r="F119" s="3756"/>
      <c r="G119" s="3756"/>
      <c r="H119" s="3756"/>
      <c r="I119" s="3756"/>
      <c r="J119" s="3756"/>
      <c r="K119" s="3759">
        <f t="shared" si="5"/>
        <v>0</v>
      </c>
    </row>
    <row r="120" spans="1:11" ht="13.7" customHeight="1" thickBot="1">
      <c r="A120" s="4442"/>
      <c r="B120" s="4442"/>
      <c r="C120" s="4437"/>
      <c r="D120" s="4440"/>
      <c r="E120" s="3758" t="str">
        <f t="shared" si="3"/>
        <v>High</v>
      </c>
      <c r="F120" s="3756"/>
      <c r="G120" s="3756"/>
      <c r="H120" s="3756"/>
      <c r="I120" s="3756"/>
      <c r="J120" s="3756"/>
      <c r="K120" s="3759">
        <f t="shared" si="5"/>
        <v>0</v>
      </c>
    </row>
    <row r="121" spans="1:11" ht="13.7" customHeight="1" thickBot="1">
      <c r="A121" s="4442"/>
      <c r="B121" s="4442"/>
      <c r="C121" s="4438"/>
      <c r="D121" s="4441"/>
      <c r="E121" s="3760" t="str">
        <f t="shared" si="3"/>
        <v>Very High</v>
      </c>
      <c r="F121" s="3761"/>
      <c r="G121" s="3762"/>
      <c r="H121" s="3762"/>
      <c r="I121" s="3762"/>
      <c r="J121" s="3762"/>
      <c r="K121" s="3763">
        <f t="shared" si="5"/>
        <v>0</v>
      </c>
    </row>
    <row r="122" spans="1:11" ht="13.7" customHeight="1" thickBot="1">
      <c r="A122" s="4442">
        <v>9</v>
      </c>
      <c r="B122" s="4442" t="s">
        <v>145</v>
      </c>
      <c r="C122" s="4436" t="s">
        <v>447</v>
      </c>
      <c r="D122" s="4439" t="s">
        <v>454</v>
      </c>
      <c r="E122" s="3764" t="str">
        <f t="shared" si="3"/>
        <v>Low</v>
      </c>
      <c r="F122" s="3756"/>
      <c r="G122" s="3756"/>
      <c r="H122" s="3756"/>
      <c r="I122" s="3756"/>
      <c r="J122" s="3756"/>
      <c r="K122" s="3765">
        <f t="shared" si="5"/>
        <v>0</v>
      </c>
    </row>
    <row r="123" spans="1:11" ht="13.7" customHeight="1" thickBot="1">
      <c r="A123" s="4442"/>
      <c r="B123" s="4442"/>
      <c r="C123" s="4437"/>
      <c r="D123" s="4440"/>
      <c r="E123" s="3758" t="str">
        <f t="shared" si="3"/>
        <v>Medium</v>
      </c>
      <c r="F123" s="3756"/>
      <c r="G123" s="3756"/>
      <c r="H123" s="3756"/>
      <c r="I123" s="3756"/>
      <c r="J123" s="3756"/>
      <c r="K123" s="3759">
        <f t="shared" si="5"/>
        <v>0</v>
      </c>
    </row>
    <row r="124" spans="1:11" ht="13.7" customHeight="1" thickBot="1">
      <c r="A124" s="4442"/>
      <c r="B124" s="4442"/>
      <c r="C124" s="4437"/>
      <c r="D124" s="4440"/>
      <c r="E124" s="3758" t="str">
        <f t="shared" si="3"/>
        <v>High</v>
      </c>
      <c r="F124" s="3756"/>
      <c r="G124" s="3756"/>
      <c r="H124" s="3756"/>
      <c r="I124" s="3756"/>
      <c r="J124" s="3756"/>
      <c r="K124" s="3759">
        <f t="shared" si="5"/>
        <v>0</v>
      </c>
    </row>
    <row r="125" spans="1:11" ht="13.7" customHeight="1" thickBot="1">
      <c r="A125" s="4442"/>
      <c r="B125" s="4442"/>
      <c r="C125" s="4438"/>
      <c r="D125" s="4441"/>
      <c r="E125" s="3760" t="str">
        <f t="shared" si="3"/>
        <v>Very High</v>
      </c>
      <c r="F125" s="3761"/>
      <c r="G125" s="3762"/>
      <c r="H125" s="3762"/>
      <c r="I125" s="3762"/>
      <c r="J125" s="3762"/>
      <c r="K125" s="3763">
        <f t="shared" si="5"/>
        <v>0</v>
      </c>
    </row>
    <row r="126" spans="1:11" ht="13.7" customHeight="1" thickBot="1">
      <c r="A126" s="4442"/>
      <c r="B126" s="4442"/>
      <c r="C126" s="4436" t="s">
        <v>448</v>
      </c>
      <c r="D126" s="4439" t="s">
        <v>454</v>
      </c>
      <c r="E126" s="3764" t="str">
        <f t="shared" si="3"/>
        <v>Low</v>
      </c>
      <c r="F126" s="3756"/>
      <c r="G126" s="3756"/>
      <c r="H126" s="3756"/>
      <c r="I126" s="3756"/>
      <c r="J126" s="3756"/>
      <c r="K126" s="3765">
        <f t="shared" si="5"/>
        <v>0</v>
      </c>
    </row>
    <row r="127" spans="1:11" ht="13.7" customHeight="1" thickBot="1">
      <c r="A127" s="4442"/>
      <c r="B127" s="4442"/>
      <c r="C127" s="4437"/>
      <c r="D127" s="4440"/>
      <c r="E127" s="3758" t="str">
        <f t="shared" si="3"/>
        <v>Medium</v>
      </c>
      <c r="F127" s="3756"/>
      <c r="G127" s="3756"/>
      <c r="H127" s="3756"/>
      <c r="I127" s="3756"/>
      <c r="J127" s="3756"/>
      <c r="K127" s="3759">
        <f t="shared" si="5"/>
        <v>0</v>
      </c>
    </row>
    <row r="128" spans="1:11" ht="13.7" customHeight="1" thickBot="1">
      <c r="A128" s="4442"/>
      <c r="B128" s="4442"/>
      <c r="C128" s="4437"/>
      <c r="D128" s="4440"/>
      <c r="E128" s="3758" t="str">
        <f t="shared" si="3"/>
        <v>High</v>
      </c>
      <c r="F128" s="3756"/>
      <c r="G128" s="3756"/>
      <c r="H128" s="3756"/>
      <c r="I128" s="3756"/>
      <c r="J128" s="3756"/>
      <c r="K128" s="3759">
        <f t="shared" si="5"/>
        <v>0</v>
      </c>
    </row>
    <row r="129" spans="1:11" ht="13.7" customHeight="1" thickBot="1">
      <c r="A129" s="4442"/>
      <c r="B129" s="4442"/>
      <c r="C129" s="4438"/>
      <c r="D129" s="4441"/>
      <c r="E129" s="3760" t="str">
        <f t="shared" si="3"/>
        <v>Very High</v>
      </c>
      <c r="F129" s="3761"/>
      <c r="G129" s="3762"/>
      <c r="H129" s="3762"/>
      <c r="I129" s="3762"/>
      <c r="J129" s="3762"/>
      <c r="K129" s="3763">
        <f t="shared" si="5"/>
        <v>0</v>
      </c>
    </row>
    <row r="130" spans="1:11" ht="13.7" customHeight="1" thickBot="1">
      <c r="A130" s="4442"/>
      <c r="B130" s="4442"/>
      <c r="C130" s="4436" t="s">
        <v>449</v>
      </c>
      <c r="D130" s="4439" t="s">
        <v>454</v>
      </c>
      <c r="E130" s="3764" t="str">
        <f t="shared" si="3"/>
        <v>Low</v>
      </c>
      <c r="F130" s="3756"/>
      <c r="G130" s="3756"/>
      <c r="H130" s="3756"/>
      <c r="I130" s="3756"/>
      <c r="J130" s="3756"/>
      <c r="K130" s="3765">
        <f t="shared" si="5"/>
        <v>0</v>
      </c>
    </row>
    <row r="131" spans="1:11" ht="13.7" customHeight="1" thickBot="1">
      <c r="A131" s="4442"/>
      <c r="B131" s="4442"/>
      <c r="C131" s="4437"/>
      <c r="D131" s="4440"/>
      <c r="E131" s="3758" t="str">
        <f t="shared" ref="E131:E193" si="6">E127</f>
        <v>Medium</v>
      </c>
      <c r="F131" s="3756"/>
      <c r="G131" s="3756"/>
      <c r="H131" s="3756"/>
      <c r="I131" s="3756"/>
      <c r="J131" s="3756"/>
      <c r="K131" s="3759">
        <f t="shared" si="5"/>
        <v>0</v>
      </c>
    </row>
    <row r="132" spans="1:11" ht="13.7" customHeight="1" thickBot="1">
      <c r="A132" s="4442"/>
      <c r="B132" s="4442"/>
      <c r="C132" s="4437"/>
      <c r="D132" s="4440"/>
      <c r="E132" s="3758" t="str">
        <f t="shared" si="6"/>
        <v>High</v>
      </c>
      <c r="F132" s="3756"/>
      <c r="G132" s="3756"/>
      <c r="H132" s="3756"/>
      <c r="I132" s="3756"/>
      <c r="J132" s="3756"/>
      <c r="K132" s="3759">
        <f t="shared" si="5"/>
        <v>0</v>
      </c>
    </row>
    <row r="133" spans="1:11" ht="13.7" customHeight="1" thickBot="1">
      <c r="A133" s="4442"/>
      <c r="B133" s="4442"/>
      <c r="C133" s="4438"/>
      <c r="D133" s="4441"/>
      <c r="E133" s="3760" t="str">
        <f t="shared" si="6"/>
        <v>Very High</v>
      </c>
      <c r="F133" s="3761"/>
      <c r="G133" s="3762"/>
      <c r="H133" s="3762"/>
      <c r="I133" s="3762"/>
      <c r="J133" s="3762"/>
      <c r="K133" s="3763">
        <f t="shared" si="5"/>
        <v>0</v>
      </c>
    </row>
    <row r="134" spans="1:11" ht="13.7" customHeight="1" thickBot="1">
      <c r="A134" s="4442"/>
      <c r="B134" s="4442"/>
      <c r="C134" s="4436" t="s">
        <v>450</v>
      </c>
      <c r="D134" s="4439" t="s">
        <v>454</v>
      </c>
      <c r="E134" s="3764" t="str">
        <f t="shared" si="6"/>
        <v>Low</v>
      </c>
      <c r="F134" s="3756"/>
      <c r="G134" s="3756"/>
      <c r="H134" s="3756"/>
      <c r="I134" s="3756"/>
      <c r="J134" s="3756"/>
      <c r="K134" s="3765">
        <f t="shared" ref="K134:K165" si="7">SUM(F134:J134)</f>
        <v>0</v>
      </c>
    </row>
    <row r="135" spans="1:11" ht="13.7" customHeight="1" thickBot="1">
      <c r="A135" s="4442"/>
      <c r="B135" s="4442"/>
      <c r="C135" s="4437"/>
      <c r="D135" s="4440"/>
      <c r="E135" s="3758" t="str">
        <f t="shared" si="6"/>
        <v>Medium</v>
      </c>
      <c r="F135" s="3756"/>
      <c r="G135" s="3756"/>
      <c r="H135" s="3756"/>
      <c r="I135" s="3756"/>
      <c r="J135" s="3756"/>
      <c r="K135" s="3759">
        <f t="shared" si="7"/>
        <v>0</v>
      </c>
    </row>
    <row r="136" spans="1:11" ht="13.7" customHeight="1" thickBot="1">
      <c r="A136" s="4442"/>
      <c r="B136" s="4442"/>
      <c r="C136" s="4437"/>
      <c r="D136" s="4440"/>
      <c r="E136" s="3758" t="str">
        <f t="shared" si="6"/>
        <v>High</v>
      </c>
      <c r="F136" s="3756"/>
      <c r="G136" s="3756"/>
      <c r="H136" s="3756"/>
      <c r="I136" s="3756"/>
      <c r="J136" s="3756"/>
      <c r="K136" s="3759">
        <f t="shared" si="7"/>
        <v>0</v>
      </c>
    </row>
    <row r="137" spans="1:11" ht="13.7" customHeight="1" thickBot="1">
      <c r="A137" s="4442"/>
      <c r="B137" s="4442"/>
      <c r="C137" s="4438"/>
      <c r="D137" s="4441"/>
      <c r="E137" s="3760" t="str">
        <f t="shared" si="6"/>
        <v>Very High</v>
      </c>
      <c r="F137" s="3761"/>
      <c r="G137" s="3762"/>
      <c r="H137" s="3762"/>
      <c r="I137" s="3762"/>
      <c r="J137" s="3762"/>
      <c r="K137" s="3763">
        <f t="shared" si="7"/>
        <v>0</v>
      </c>
    </row>
    <row r="138" spans="1:11" ht="13.7" customHeight="1" thickBot="1">
      <c r="A138" s="4442"/>
      <c r="B138" s="4442"/>
      <c r="C138" s="4436" t="s">
        <v>452</v>
      </c>
      <c r="D138" s="4439" t="s">
        <v>454</v>
      </c>
      <c r="E138" s="3764" t="str">
        <f t="shared" si="6"/>
        <v>Low</v>
      </c>
      <c r="F138" s="3756"/>
      <c r="G138" s="3756"/>
      <c r="H138" s="3756"/>
      <c r="I138" s="3756"/>
      <c r="J138" s="3756"/>
      <c r="K138" s="3765">
        <f t="shared" si="7"/>
        <v>0</v>
      </c>
    </row>
    <row r="139" spans="1:11" ht="13.7" customHeight="1" thickBot="1">
      <c r="A139" s="4442"/>
      <c r="B139" s="4442"/>
      <c r="C139" s="4437"/>
      <c r="D139" s="4440"/>
      <c r="E139" s="3758" t="str">
        <f t="shared" si="6"/>
        <v>Medium</v>
      </c>
      <c r="F139" s="3756"/>
      <c r="G139" s="3756"/>
      <c r="H139" s="3756"/>
      <c r="I139" s="3756"/>
      <c r="J139" s="3756"/>
      <c r="K139" s="3759">
        <f t="shared" si="7"/>
        <v>0</v>
      </c>
    </row>
    <row r="140" spans="1:11" ht="13.7" customHeight="1" thickBot="1">
      <c r="A140" s="4442"/>
      <c r="B140" s="4442"/>
      <c r="C140" s="4437"/>
      <c r="D140" s="4440"/>
      <c r="E140" s="3758" t="str">
        <f t="shared" si="6"/>
        <v>High</v>
      </c>
      <c r="F140" s="3756"/>
      <c r="G140" s="3756"/>
      <c r="H140" s="3756"/>
      <c r="I140" s="3756"/>
      <c r="J140" s="3756"/>
      <c r="K140" s="3759">
        <f t="shared" si="7"/>
        <v>0</v>
      </c>
    </row>
    <row r="141" spans="1:11" ht="13.7" customHeight="1" thickBot="1">
      <c r="A141" s="4442"/>
      <c r="B141" s="4442"/>
      <c r="C141" s="4438"/>
      <c r="D141" s="4441"/>
      <c r="E141" s="3760" t="str">
        <f t="shared" si="6"/>
        <v>Very High</v>
      </c>
      <c r="F141" s="3761"/>
      <c r="G141" s="3762"/>
      <c r="H141" s="3762"/>
      <c r="I141" s="3762"/>
      <c r="J141" s="3762"/>
      <c r="K141" s="3763">
        <f t="shared" si="7"/>
        <v>0</v>
      </c>
    </row>
    <row r="142" spans="1:11" ht="13.7" customHeight="1" thickBot="1">
      <c r="A142" s="4442"/>
      <c r="B142" s="4442"/>
      <c r="C142" s="4436" t="s">
        <v>1867</v>
      </c>
      <c r="D142" s="4439" t="s">
        <v>427</v>
      </c>
      <c r="E142" s="3764" t="str">
        <f t="shared" si="6"/>
        <v>Low</v>
      </c>
      <c r="F142" s="3756"/>
      <c r="G142" s="3756"/>
      <c r="H142" s="3756"/>
      <c r="I142" s="3756"/>
      <c r="J142" s="3756"/>
      <c r="K142" s="3765">
        <f t="shared" si="7"/>
        <v>0</v>
      </c>
    </row>
    <row r="143" spans="1:11" ht="13.7" customHeight="1" thickBot="1">
      <c r="A143" s="4442"/>
      <c r="B143" s="4442"/>
      <c r="C143" s="4437"/>
      <c r="D143" s="4440"/>
      <c r="E143" s="3758" t="str">
        <f t="shared" si="6"/>
        <v>Medium</v>
      </c>
      <c r="F143" s="3756"/>
      <c r="G143" s="3756"/>
      <c r="H143" s="3756"/>
      <c r="I143" s="3756"/>
      <c r="J143" s="3756"/>
      <c r="K143" s="3759">
        <f t="shared" si="7"/>
        <v>0</v>
      </c>
    </row>
    <row r="144" spans="1:11" ht="13.7" customHeight="1" thickBot="1">
      <c r="A144" s="4442"/>
      <c r="B144" s="4442"/>
      <c r="C144" s="4437"/>
      <c r="D144" s="4440"/>
      <c r="E144" s="3758" t="str">
        <f t="shared" si="6"/>
        <v>High</v>
      </c>
      <c r="F144" s="3756"/>
      <c r="G144" s="3756"/>
      <c r="H144" s="3756"/>
      <c r="I144" s="3756"/>
      <c r="J144" s="3756"/>
      <c r="K144" s="3759">
        <f t="shared" si="7"/>
        <v>0</v>
      </c>
    </row>
    <row r="145" spans="1:11" ht="13.7" customHeight="1" thickBot="1">
      <c r="A145" s="4442"/>
      <c r="B145" s="4442"/>
      <c r="C145" s="4438"/>
      <c r="D145" s="4441"/>
      <c r="E145" s="3760" t="str">
        <f t="shared" si="6"/>
        <v>Very High</v>
      </c>
      <c r="F145" s="3761"/>
      <c r="G145" s="3762"/>
      <c r="H145" s="3762"/>
      <c r="I145" s="3762"/>
      <c r="J145" s="3762"/>
      <c r="K145" s="3763">
        <f t="shared" si="7"/>
        <v>0</v>
      </c>
    </row>
    <row r="146" spans="1:11" ht="13.7" customHeight="1" thickBot="1">
      <c r="A146" s="4442"/>
      <c r="B146" s="4442"/>
      <c r="C146" s="4436" t="s">
        <v>453</v>
      </c>
      <c r="D146" s="4439" t="s">
        <v>454</v>
      </c>
      <c r="E146" s="3764" t="str">
        <f t="shared" si="6"/>
        <v>Low</v>
      </c>
      <c r="F146" s="3756"/>
      <c r="G146" s="3756"/>
      <c r="H146" s="3756"/>
      <c r="I146" s="3756"/>
      <c r="J146" s="3756"/>
      <c r="K146" s="3765">
        <f t="shared" si="7"/>
        <v>0</v>
      </c>
    </row>
    <row r="147" spans="1:11" ht="13.7" customHeight="1" thickBot="1">
      <c r="A147" s="4442"/>
      <c r="B147" s="4442"/>
      <c r="C147" s="4437"/>
      <c r="D147" s="4440"/>
      <c r="E147" s="3758" t="str">
        <f t="shared" si="6"/>
        <v>Medium</v>
      </c>
      <c r="F147" s="3756"/>
      <c r="G147" s="3756"/>
      <c r="H147" s="3756"/>
      <c r="I147" s="3756"/>
      <c r="J147" s="3756"/>
      <c r="K147" s="3759">
        <f t="shared" si="7"/>
        <v>0</v>
      </c>
    </row>
    <row r="148" spans="1:11" ht="13.7" customHeight="1" thickBot="1">
      <c r="A148" s="4442"/>
      <c r="B148" s="4442"/>
      <c r="C148" s="4437"/>
      <c r="D148" s="4440"/>
      <c r="E148" s="3758" t="str">
        <f t="shared" si="6"/>
        <v>High</v>
      </c>
      <c r="F148" s="3756"/>
      <c r="G148" s="3756"/>
      <c r="H148" s="3756"/>
      <c r="I148" s="3756"/>
      <c r="J148" s="3756"/>
      <c r="K148" s="3759">
        <f t="shared" si="7"/>
        <v>0</v>
      </c>
    </row>
    <row r="149" spans="1:11" ht="13.7" customHeight="1" thickBot="1">
      <c r="A149" s="4442"/>
      <c r="B149" s="4442"/>
      <c r="C149" s="4438"/>
      <c r="D149" s="4441"/>
      <c r="E149" s="3760" t="str">
        <f t="shared" si="6"/>
        <v>Very High</v>
      </c>
      <c r="F149" s="3761"/>
      <c r="G149" s="3762"/>
      <c r="H149" s="3762"/>
      <c r="I149" s="3762"/>
      <c r="J149" s="3762"/>
      <c r="K149" s="3763">
        <f t="shared" si="7"/>
        <v>0</v>
      </c>
    </row>
    <row r="150" spans="1:11" ht="13.7" customHeight="1" thickBot="1">
      <c r="A150" s="4442"/>
      <c r="B150" s="4442"/>
      <c r="C150" s="4436" t="s">
        <v>455</v>
      </c>
      <c r="D150" s="4439" t="s">
        <v>454</v>
      </c>
      <c r="E150" s="3764" t="str">
        <f t="shared" si="6"/>
        <v>Low</v>
      </c>
      <c r="F150" s="3756"/>
      <c r="G150" s="3756"/>
      <c r="H150" s="3756"/>
      <c r="I150" s="3756"/>
      <c r="J150" s="3756"/>
      <c r="K150" s="3765">
        <f t="shared" si="7"/>
        <v>0</v>
      </c>
    </row>
    <row r="151" spans="1:11" ht="13.7" customHeight="1" thickBot="1">
      <c r="A151" s="4442"/>
      <c r="B151" s="4442"/>
      <c r="C151" s="4437"/>
      <c r="D151" s="4440"/>
      <c r="E151" s="3758" t="str">
        <f t="shared" si="6"/>
        <v>Medium</v>
      </c>
      <c r="F151" s="3756"/>
      <c r="G151" s="3756"/>
      <c r="H151" s="3756"/>
      <c r="I151" s="3756"/>
      <c r="J151" s="3756"/>
      <c r="K151" s="3759">
        <f t="shared" si="7"/>
        <v>0</v>
      </c>
    </row>
    <row r="152" spans="1:11" ht="13.7" customHeight="1" thickBot="1">
      <c r="A152" s="4442"/>
      <c r="B152" s="4442"/>
      <c r="C152" s="4437"/>
      <c r="D152" s="4440"/>
      <c r="E152" s="3758" t="str">
        <f t="shared" si="6"/>
        <v>High</v>
      </c>
      <c r="F152" s="3756"/>
      <c r="G152" s="3756"/>
      <c r="H152" s="3756"/>
      <c r="I152" s="3756"/>
      <c r="J152" s="3756"/>
      <c r="K152" s="3759">
        <f t="shared" si="7"/>
        <v>0</v>
      </c>
    </row>
    <row r="153" spans="1:11" ht="13.7" customHeight="1" thickBot="1">
      <c r="A153" s="4442"/>
      <c r="B153" s="4442"/>
      <c r="C153" s="4438"/>
      <c r="D153" s="4441"/>
      <c r="E153" s="3760" t="str">
        <f t="shared" si="6"/>
        <v>Very High</v>
      </c>
      <c r="F153" s="3761"/>
      <c r="G153" s="3762"/>
      <c r="H153" s="3762"/>
      <c r="I153" s="3762"/>
      <c r="J153" s="3762"/>
      <c r="K153" s="3763">
        <f t="shared" si="7"/>
        <v>0</v>
      </c>
    </row>
    <row r="154" spans="1:11" ht="13.7" customHeight="1" thickBot="1">
      <c r="A154" s="4442">
        <v>10</v>
      </c>
      <c r="B154" s="4442" t="s">
        <v>81</v>
      </c>
      <c r="C154" s="4436" t="s">
        <v>162</v>
      </c>
      <c r="D154" s="4439" t="s">
        <v>427</v>
      </c>
      <c r="E154" s="3764" t="str">
        <f t="shared" si="6"/>
        <v>Low</v>
      </c>
      <c r="F154" s="3756"/>
      <c r="G154" s="3756"/>
      <c r="H154" s="3756"/>
      <c r="I154" s="3756"/>
      <c r="J154" s="3756"/>
      <c r="K154" s="3765">
        <f t="shared" si="7"/>
        <v>0</v>
      </c>
    </row>
    <row r="155" spans="1:11" ht="13.7" customHeight="1" thickBot="1">
      <c r="A155" s="4442"/>
      <c r="B155" s="4442"/>
      <c r="C155" s="4437"/>
      <c r="D155" s="4440"/>
      <c r="E155" s="3758" t="str">
        <f t="shared" si="6"/>
        <v>Medium</v>
      </c>
      <c r="F155" s="3756"/>
      <c r="G155" s="3756"/>
      <c r="H155" s="3756"/>
      <c r="I155" s="3756"/>
      <c r="J155" s="3756"/>
      <c r="K155" s="3759">
        <f t="shared" si="7"/>
        <v>0</v>
      </c>
    </row>
    <row r="156" spans="1:11" ht="13.7" customHeight="1" thickBot="1">
      <c r="A156" s="4442"/>
      <c r="B156" s="4442"/>
      <c r="C156" s="4437"/>
      <c r="D156" s="4440"/>
      <c r="E156" s="3758" t="str">
        <f t="shared" si="6"/>
        <v>High</v>
      </c>
      <c r="F156" s="3756"/>
      <c r="G156" s="3756"/>
      <c r="H156" s="3756"/>
      <c r="I156" s="3756"/>
      <c r="J156" s="3756"/>
      <c r="K156" s="3759">
        <f t="shared" si="7"/>
        <v>0</v>
      </c>
    </row>
    <row r="157" spans="1:11" ht="13.7" customHeight="1" thickBot="1">
      <c r="A157" s="4442"/>
      <c r="B157" s="4442"/>
      <c r="C157" s="4438"/>
      <c r="D157" s="4441"/>
      <c r="E157" s="3760" t="str">
        <f t="shared" si="6"/>
        <v>Very High</v>
      </c>
      <c r="F157" s="3761"/>
      <c r="G157" s="3762"/>
      <c r="H157" s="3762"/>
      <c r="I157" s="3762"/>
      <c r="J157" s="3762"/>
      <c r="K157" s="3763">
        <f t="shared" si="7"/>
        <v>0</v>
      </c>
    </row>
    <row r="158" spans="1:11" ht="13.7" customHeight="1" thickBot="1">
      <c r="A158" s="4442"/>
      <c r="B158" s="4442"/>
      <c r="C158" s="4436" t="s">
        <v>358</v>
      </c>
      <c r="D158" s="4439" t="s">
        <v>427</v>
      </c>
      <c r="E158" s="3764" t="str">
        <f t="shared" si="6"/>
        <v>Low</v>
      </c>
      <c r="F158" s="3756"/>
      <c r="G158" s="3756"/>
      <c r="H158" s="3756"/>
      <c r="I158" s="3756"/>
      <c r="J158" s="3756"/>
      <c r="K158" s="3765">
        <f t="shared" si="7"/>
        <v>0</v>
      </c>
    </row>
    <row r="159" spans="1:11" ht="13.7" customHeight="1" thickBot="1">
      <c r="A159" s="4442"/>
      <c r="B159" s="4442"/>
      <c r="C159" s="4437"/>
      <c r="D159" s="4440"/>
      <c r="E159" s="3758" t="str">
        <f t="shared" si="6"/>
        <v>Medium</v>
      </c>
      <c r="F159" s="3756"/>
      <c r="G159" s="3756"/>
      <c r="H159" s="3756"/>
      <c r="I159" s="3756"/>
      <c r="J159" s="3756"/>
      <c r="K159" s="3759">
        <f t="shared" si="7"/>
        <v>0</v>
      </c>
    </row>
    <row r="160" spans="1:11" ht="13.7" customHeight="1" thickBot="1">
      <c r="A160" s="4442"/>
      <c r="B160" s="4442"/>
      <c r="C160" s="4437"/>
      <c r="D160" s="4440"/>
      <c r="E160" s="3758" t="str">
        <f t="shared" si="6"/>
        <v>High</v>
      </c>
      <c r="F160" s="3756"/>
      <c r="G160" s="3756"/>
      <c r="H160" s="3756"/>
      <c r="I160" s="3756"/>
      <c r="J160" s="3756"/>
      <c r="K160" s="3759">
        <f t="shared" si="7"/>
        <v>0</v>
      </c>
    </row>
    <row r="161" spans="1:11" ht="13.7" customHeight="1" thickBot="1">
      <c r="A161" s="4442"/>
      <c r="B161" s="4442"/>
      <c r="C161" s="4438"/>
      <c r="D161" s="4441"/>
      <c r="E161" s="3760" t="str">
        <f t="shared" si="6"/>
        <v>Very High</v>
      </c>
      <c r="F161" s="3761"/>
      <c r="G161" s="3762"/>
      <c r="H161" s="3762"/>
      <c r="I161" s="3762"/>
      <c r="J161" s="3762"/>
      <c r="K161" s="3763">
        <f t="shared" si="7"/>
        <v>0</v>
      </c>
    </row>
    <row r="162" spans="1:11" ht="13.7" customHeight="1" thickBot="1">
      <c r="A162" s="4442"/>
      <c r="B162" s="4442"/>
      <c r="C162" s="4436" t="s">
        <v>1868</v>
      </c>
      <c r="D162" s="4439" t="s">
        <v>427</v>
      </c>
      <c r="E162" s="3764" t="str">
        <f t="shared" si="6"/>
        <v>Low</v>
      </c>
      <c r="F162" s="3756"/>
      <c r="G162" s="3756"/>
      <c r="H162" s="3756"/>
      <c r="I162" s="3756"/>
      <c r="J162" s="3756"/>
      <c r="K162" s="3765">
        <f t="shared" si="7"/>
        <v>0</v>
      </c>
    </row>
    <row r="163" spans="1:11" ht="13.7" customHeight="1" thickBot="1">
      <c r="A163" s="4442"/>
      <c r="B163" s="4442"/>
      <c r="C163" s="4437"/>
      <c r="D163" s="4440"/>
      <c r="E163" s="3758" t="str">
        <f t="shared" si="6"/>
        <v>Medium</v>
      </c>
      <c r="F163" s="3756"/>
      <c r="G163" s="3756"/>
      <c r="H163" s="3756"/>
      <c r="I163" s="3756"/>
      <c r="J163" s="3756"/>
      <c r="K163" s="3759">
        <f t="shared" si="7"/>
        <v>0</v>
      </c>
    </row>
    <row r="164" spans="1:11" ht="13.7" customHeight="1" thickBot="1">
      <c r="A164" s="4442"/>
      <c r="B164" s="4442"/>
      <c r="C164" s="4437"/>
      <c r="D164" s="4440"/>
      <c r="E164" s="3758" t="str">
        <f t="shared" si="6"/>
        <v>High</v>
      </c>
      <c r="F164" s="3756"/>
      <c r="G164" s="3756"/>
      <c r="H164" s="3756"/>
      <c r="I164" s="3756"/>
      <c r="J164" s="3756"/>
      <c r="K164" s="3759">
        <f t="shared" si="7"/>
        <v>0</v>
      </c>
    </row>
    <row r="165" spans="1:11" ht="13.7" customHeight="1" thickBot="1">
      <c r="A165" s="4442"/>
      <c r="B165" s="4442"/>
      <c r="C165" s="4438"/>
      <c r="D165" s="4441"/>
      <c r="E165" s="3760" t="str">
        <f t="shared" si="6"/>
        <v>Very High</v>
      </c>
      <c r="F165" s="3761"/>
      <c r="G165" s="3762"/>
      <c r="H165" s="3762"/>
      <c r="I165" s="3762"/>
      <c r="J165" s="3762"/>
      <c r="K165" s="3763">
        <f t="shared" si="7"/>
        <v>0</v>
      </c>
    </row>
    <row r="166" spans="1:11" ht="13.7" customHeight="1" thickBot="1">
      <c r="A166" s="4442"/>
      <c r="B166" s="4442"/>
      <c r="C166" s="4436" t="s">
        <v>1869</v>
      </c>
      <c r="D166" s="4439" t="s">
        <v>454</v>
      </c>
      <c r="E166" s="3764" t="str">
        <f t="shared" si="6"/>
        <v>Low</v>
      </c>
      <c r="F166" s="3756"/>
      <c r="G166" s="3756"/>
      <c r="H166" s="3756"/>
      <c r="I166" s="3756"/>
      <c r="J166" s="3756"/>
      <c r="K166" s="3765">
        <f t="shared" ref="K166:K193" si="8">SUM(F166:J166)</f>
        <v>0</v>
      </c>
    </row>
    <row r="167" spans="1:11" ht="13.7" customHeight="1" thickBot="1">
      <c r="A167" s="4442"/>
      <c r="B167" s="4442"/>
      <c r="C167" s="4437"/>
      <c r="D167" s="4440"/>
      <c r="E167" s="3758" t="str">
        <f t="shared" si="6"/>
        <v>Medium</v>
      </c>
      <c r="F167" s="3756"/>
      <c r="G167" s="3756"/>
      <c r="H167" s="3756"/>
      <c r="I167" s="3756"/>
      <c r="J167" s="3756"/>
      <c r="K167" s="3759">
        <f t="shared" si="8"/>
        <v>0</v>
      </c>
    </row>
    <row r="168" spans="1:11" ht="13.7" customHeight="1" thickBot="1">
      <c r="A168" s="4442"/>
      <c r="B168" s="4442"/>
      <c r="C168" s="4437"/>
      <c r="D168" s="4440"/>
      <c r="E168" s="3758" t="str">
        <f t="shared" si="6"/>
        <v>High</v>
      </c>
      <c r="F168" s="3756"/>
      <c r="G168" s="3756"/>
      <c r="H168" s="3756"/>
      <c r="I168" s="3756"/>
      <c r="J168" s="3756"/>
      <c r="K168" s="3759">
        <f t="shared" si="8"/>
        <v>0</v>
      </c>
    </row>
    <row r="169" spans="1:11" ht="13.7" customHeight="1" thickBot="1">
      <c r="A169" s="4442"/>
      <c r="B169" s="4442"/>
      <c r="C169" s="4438"/>
      <c r="D169" s="4441"/>
      <c r="E169" s="3760" t="str">
        <f t="shared" si="6"/>
        <v>Very High</v>
      </c>
      <c r="F169" s="3761"/>
      <c r="G169" s="3762"/>
      <c r="H169" s="3762"/>
      <c r="I169" s="3762"/>
      <c r="J169" s="3762"/>
      <c r="K169" s="3763">
        <f t="shared" si="8"/>
        <v>0</v>
      </c>
    </row>
    <row r="170" spans="1:11" ht="13.7" customHeight="1" thickBot="1">
      <c r="A170" s="4442"/>
      <c r="B170" s="4442"/>
      <c r="C170" s="4436" t="s">
        <v>359</v>
      </c>
      <c r="D170" s="4439" t="s">
        <v>427</v>
      </c>
      <c r="E170" s="3764" t="str">
        <f t="shared" si="6"/>
        <v>Low</v>
      </c>
      <c r="F170" s="3756"/>
      <c r="G170" s="3756"/>
      <c r="H170" s="3756"/>
      <c r="I170" s="3756"/>
      <c r="J170" s="3756"/>
      <c r="K170" s="3765">
        <f t="shared" si="8"/>
        <v>0</v>
      </c>
    </row>
    <row r="171" spans="1:11" ht="13.7" customHeight="1" thickBot="1">
      <c r="A171" s="4442"/>
      <c r="B171" s="4442"/>
      <c r="C171" s="4437"/>
      <c r="D171" s="4440"/>
      <c r="E171" s="3758" t="str">
        <f t="shared" si="6"/>
        <v>Medium</v>
      </c>
      <c r="F171" s="3756"/>
      <c r="G171" s="3756"/>
      <c r="H171" s="3756"/>
      <c r="I171" s="3756"/>
      <c r="J171" s="3756"/>
      <c r="K171" s="3759">
        <f t="shared" si="8"/>
        <v>0</v>
      </c>
    </row>
    <row r="172" spans="1:11" ht="13.7" customHeight="1" thickBot="1">
      <c r="A172" s="4442"/>
      <c r="B172" s="4442"/>
      <c r="C172" s="4437"/>
      <c r="D172" s="4440"/>
      <c r="E172" s="3758" t="str">
        <f t="shared" si="6"/>
        <v>High</v>
      </c>
      <c r="F172" s="3756"/>
      <c r="G172" s="3756"/>
      <c r="H172" s="3756"/>
      <c r="I172" s="3756"/>
      <c r="J172" s="3756"/>
      <c r="K172" s="3759">
        <f t="shared" si="8"/>
        <v>0</v>
      </c>
    </row>
    <row r="173" spans="1:11" ht="13.7" customHeight="1" thickBot="1">
      <c r="A173" s="4442"/>
      <c r="B173" s="4442"/>
      <c r="C173" s="4438"/>
      <c r="D173" s="4441"/>
      <c r="E173" s="3760" t="str">
        <f t="shared" si="6"/>
        <v>Very High</v>
      </c>
      <c r="F173" s="3761"/>
      <c r="G173" s="3762"/>
      <c r="H173" s="3762"/>
      <c r="I173" s="3762"/>
      <c r="J173" s="3762"/>
      <c r="K173" s="3763">
        <f t="shared" si="8"/>
        <v>0</v>
      </c>
    </row>
    <row r="174" spans="1:11" ht="13.7" customHeight="1" thickBot="1">
      <c r="A174" s="4442">
        <v>11</v>
      </c>
      <c r="B174" s="4442" t="s">
        <v>1870</v>
      </c>
      <c r="C174" s="4436" t="s">
        <v>270</v>
      </c>
      <c r="D174" s="4439" t="s">
        <v>427</v>
      </c>
      <c r="E174" s="3764" t="str">
        <f t="shared" si="6"/>
        <v>Low</v>
      </c>
      <c r="F174" s="3756"/>
      <c r="G174" s="3756"/>
      <c r="H174" s="3756"/>
      <c r="I174" s="3756"/>
      <c r="J174" s="3756"/>
      <c r="K174" s="3765">
        <f t="shared" si="8"/>
        <v>0</v>
      </c>
    </row>
    <row r="175" spans="1:11" ht="13.7" customHeight="1" thickBot="1">
      <c r="A175" s="4442"/>
      <c r="B175" s="4442"/>
      <c r="C175" s="4437"/>
      <c r="D175" s="4440"/>
      <c r="E175" s="3758" t="str">
        <f t="shared" si="6"/>
        <v>Medium</v>
      </c>
      <c r="F175" s="3756"/>
      <c r="G175" s="3756"/>
      <c r="H175" s="3756"/>
      <c r="I175" s="3756"/>
      <c r="J175" s="3756"/>
      <c r="K175" s="3759">
        <f t="shared" si="8"/>
        <v>0</v>
      </c>
    </row>
    <row r="176" spans="1:11" ht="13.7" customHeight="1" thickBot="1">
      <c r="A176" s="4442"/>
      <c r="B176" s="4442"/>
      <c r="C176" s="4437"/>
      <c r="D176" s="4440"/>
      <c r="E176" s="3758" t="str">
        <f t="shared" si="6"/>
        <v>High</v>
      </c>
      <c r="F176" s="3756"/>
      <c r="G176" s="3756"/>
      <c r="H176" s="3756"/>
      <c r="I176" s="3756"/>
      <c r="J176" s="3756"/>
      <c r="K176" s="3759">
        <f t="shared" si="8"/>
        <v>0</v>
      </c>
    </row>
    <row r="177" spans="1:11" ht="13.7" customHeight="1" thickBot="1">
      <c r="A177" s="4442"/>
      <c r="B177" s="4442"/>
      <c r="C177" s="4438"/>
      <c r="D177" s="4441"/>
      <c r="E177" s="3760" t="str">
        <f t="shared" si="6"/>
        <v>Very High</v>
      </c>
      <c r="F177" s="3761"/>
      <c r="G177" s="3762"/>
      <c r="H177" s="3762"/>
      <c r="I177" s="3762"/>
      <c r="J177" s="3762"/>
      <c r="K177" s="3763">
        <f t="shared" si="8"/>
        <v>0</v>
      </c>
    </row>
    <row r="178" spans="1:11" ht="13.7" customHeight="1" thickBot="1">
      <c r="A178" s="4442"/>
      <c r="B178" s="4442"/>
      <c r="C178" s="4436" t="s">
        <v>360</v>
      </c>
      <c r="D178" s="4439" t="s">
        <v>94</v>
      </c>
      <c r="E178" s="3764" t="str">
        <f t="shared" si="6"/>
        <v>Low</v>
      </c>
      <c r="F178" s="3756"/>
      <c r="G178" s="3756"/>
      <c r="H178" s="3756"/>
      <c r="I178" s="3756"/>
      <c r="J178" s="3756"/>
      <c r="K178" s="3765">
        <f t="shared" si="8"/>
        <v>0</v>
      </c>
    </row>
    <row r="179" spans="1:11" ht="13.7" customHeight="1" thickBot="1">
      <c r="A179" s="4442"/>
      <c r="B179" s="4442"/>
      <c r="C179" s="4437"/>
      <c r="D179" s="4440"/>
      <c r="E179" s="3758" t="str">
        <f t="shared" si="6"/>
        <v>Medium</v>
      </c>
      <c r="F179" s="3756"/>
      <c r="G179" s="3756"/>
      <c r="H179" s="3756"/>
      <c r="I179" s="3756"/>
      <c r="J179" s="3756"/>
      <c r="K179" s="3759">
        <f t="shared" si="8"/>
        <v>0</v>
      </c>
    </row>
    <row r="180" spans="1:11" ht="13.7" customHeight="1" thickBot="1">
      <c r="A180" s="4442"/>
      <c r="B180" s="4442"/>
      <c r="C180" s="4437"/>
      <c r="D180" s="4440"/>
      <c r="E180" s="3758" t="str">
        <f t="shared" si="6"/>
        <v>High</v>
      </c>
      <c r="F180" s="3756"/>
      <c r="G180" s="3756"/>
      <c r="H180" s="3756"/>
      <c r="I180" s="3756"/>
      <c r="J180" s="3756"/>
      <c r="K180" s="3759">
        <f t="shared" si="8"/>
        <v>0</v>
      </c>
    </row>
    <row r="181" spans="1:11" ht="13.7" customHeight="1" thickBot="1">
      <c r="A181" s="4442"/>
      <c r="B181" s="4442"/>
      <c r="C181" s="4438"/>
      <c r="D181" s="4441"/>
      <c r="E181" s="3760" t="str">
        <f t="shared" si="6"/>
        <v>Very High</v>
      </c>
      <c r="F181" s="3761"/>
      <c r="G181" s="3762"/>
      <c r="H181" s="3762"/>
      <c r="I181" s="3762"/>
      <c r="J181" s="3762"/>
      <c r="K181" s="3763">
        <f t="shared" si="8"/>
        <v>0</v>
      </c>
    </row>
    <row r="182" spans="1:11" ht="13.7" customHeight="1" thickBot="1">
      <c r="A182" s="4442"/>
      <c r="B182" s="4442"/>
      <c r="C182" s="4436" t="s">
        <v>361</v>
      </c>
      <c r="D182" s="4439" t="s">
        <v>427</v>
      </c>
      <c r="E182" s="3764" t="str">
        <f t="shared" si="6"/>
        <v>Low</v>
      </c>
      <c r="F182" s="3756"/>
      <c r="G182" s="3756"/>
      <c r="H182" s="3756"/>
      <c r="I182" s="3756"/>
      <c r="J182" s="3756"/>
      <c r="K182" s="3765">
        <f t="shared" si="8"/>
        <v>0</v>
      </c>
    </row>
    <row r="183" spans="1:11" ht="13.7" customHeight="1" thickBot="1">
      <c r="A183" s="4442"/>
      <c r="B183" s="4442"/>
      <c r="C183" s="4437"/>
      <c r="D183" s="4440"/>
      <c r="E183" s="3758" t="str">
        <f t="shared" si="6"/>
        <v>Medium</v>
      </c>
      <c r="F183" s="3756"/>
      <c r="G183" s="3756"/>
      <c r="H183" s="3756"/>
      <c r="I183" s="3756"/>
      <c r="J183" s="3756"/>
      <c r="K183" s="3759">
        <f t="shared" si="8"/>
        <v>0</v>
      </c>
    </row>
    <row r="184" spans="1:11" ht="13.7" customHeight="1" thickBot="1">
      <c r="A184" s="4442"/>
      <c r="B184" s="4442"/>
      <c r="C184" s="4437"/>
      <c r="D184" s="4440"/>
      <c r="E184" s="3758" t="str">
        <f t="shared" si="6"/>
        <v>High</v>
      </c>
      <c r="F184" s="3756"/>
      <c r="G184" s="3756"/>
      <c r="H184" s="3756"/>
      <c r="I184" s="3756"/>
      <c r="J184" s="3756"/>
      <c r="K184" s="3759">
        <f t="shared" si="8"/>
        <v>0</v>
      </c>
    </row>
    <row r="185" spans="1:11" ht="13.7" customHeight="1" thickBot="1">
      <c r="A185" s="4442"/>
      <c r="B185" s="4442"/>
      <c r="C185" s="4438"/>
      <c r="D185" s="4441"/>
      <c r="E185" s="3760" t="str">
        <f t="shared" si="6"/>
        <v>Very High</v>
      </c>
      <c r="F185" s="3761"/>
      <c r="G185" s="3762"/>
      <c r="H185" s="3762"/>
      <c r="I185" s="3762"/>
      <c r="J185" s="3762"/>
      <c r="K185" s="3763">
        <f t="shared" si="8"/>
        <v>0</v>
      </c>
    </row>
    <row r="186" spans="1:11" ht="13.7" customHeight="1" thickBot="1">
      <c r="A186" s="4442"/>
      <c r="B186" s="4442"/>
      <c r="C186" s="4436" t="s">
        <v>362</v>
      </c>
      <c r="D186" s="4439" t="s">
        <v>427</v>
      </c>
      <c r="E186" s="3764" t="str">
        <f t="shared" si="6"/>
        <v>Low</v>
      </c>
      <c r="F186" s="3756"/>
      <c r="G186" s="3756"/>
      <c r="H186" s="3756"/>
      <c r="I186" s="3756"/>
      <c r="J186" s="3756"/>
      <c r="K186" s="3765">
        <f t="shared" si="8"/>
        <v>0</v>
      </c>
    </row>
    <row r="187" spans="1:11" ht="13.7" customHeight="1" thickBot="1">
      <c r="A187" s="4442"/>
      <c r="B187" s="4442"/>
      <c r="C187" s="4437"/>
      <c r="D187" s="4440"/>
      <c r="E187" s="3758" t="str">
        <f t="shared" si="6"/>
        <v>Medium</v>
      </c>
      <c r="F187" s="3756"/>
      <c r="G187" s="3756"/>
      <c r="H187" s="3756"/>
      <c r="I187" s="3756"/>
      <c r="J187" s="3756"/>
      <c r="K187" s="3759">
        <f t="shared" si="8"/>
        <v>0</v>
      </c>
    </row>
    <row r="188" spans="1:11" ht="13.7" customHeight="1" thickBot="1">
      <c r="A188" s="4442"/>
      <c r="B188" s="4442"/>
      <c r="C188" s="4437"/>
      <c r="D188" s="4440"/>
      <c r="E188" s="3758" t="str">
        <f t="shared" si="6"/>
        <v>High</v>
      </c>
      <c r="F188" s="3756"/>
      <c r="G188" s="3756"/>
      <c r="H188" s="3756"/>
      <c r="I188" s="3756"/>
      <c r="J188" s="3756"/>
      <c r="K188" s="3759">
        <f t="shared" si="8"/>
        <v>0</v>
      </c>
    </row>
    <row r="189" spans="1:11" ht="13.7" customHeight="1" thickBot="1">
      <c r="A189" s="4442"/>
      <c r="B189" s="4442"/>
      <c r="C189" s="4438"/>
      <c r="D189" s="4441"/>
      <c r="E189" s="3760" t="str">
        <f t="shared" si="6"/>
        <v>Very High</v>
      </c>
      <c r="F189" s="3761"/>
      <c r="G189" s="3762"/>
      <c r="H189" s="3762"/>
      <c r="I189" s="3762"/>
      <c r="J189" s="3762"/>
      <c r="K189" s="3763">
        <f t="shared" si="8"/>
        <v>0</v>
      </c>
    </row>
    <row r="190" spans="1:11" ht="13.7" customHeight="1" thickBot="1">
      <c r="A190" s="4442">
        <v>12</v>
      </c>
      <c r="B190" s="4442" t="s">
        <v>2642</v>
      </c>
      <c r="C190" s="4436" t="s">
        <v>440</v>
      </c>
      <c r="D190" s="4439" t="s">
        <v>454</v>
      </c>
      <c r="E190" s="3764" t="str">
        <f t="shared" si="6"/>
        <v>Low</v>
      </c>
      <c r="F190" s="3756"/>
      <c r="G190" s="3756"/>
      <c r="H190" s="3756"/>
      <c r="I190" s="3756"/>
      <c r="J190" s="3756"/>
      <c r="K190" s="3765">
        <f t="shared" si="8"/>
        <v>0</v>
      </c>
    </row>
    <row r="191" spans="1:11" ht="13.7" customHeight="1" thickBot="1">
      <c r="A191" s="4442"/>
      <c r="B191" s="4442"/>
      <c r="C191" s="4437"/>
      <c r="D191" s="4440"/>
      <c r="E191" s="3758" t="str">
        <f t="shared" si="6"/>
        <v>Medium</v>
      </c>
      <c r="F191" s="3756"/>
      <c r="G191" s="3756"/>
      <c r="H191" s="3756"/>
      <c r="I191" s="3756"/>
      <c r="J191" s="3756"/>
      <c r="K191" s="3759">
        <f t="shared" si="8"/>
        <v>0</v>
      </c>
    </row>
    <row r="192" spans="1:11" ht="13.7" customHeight="1" thickBot="1">
      <c r="A192" s="4442"/>
      <c r="B192" s="4442"/>
      <c r="C192" s="4437"/>
      <c r="D192" s="4440"/>
      <c r="E192" s="3758" t="str">
        <f t="shared" si="6"/>
        <v>High</v>
      </c>
      <c r="F192" s="3756"/>
      <c r="G192" s="3756"/>
      <c r="H192" s="3756"/>
      <c r="I192" s="3756"/>
      <c r="J192" s="3756"/>
      <c r="K192" s="3759">
        <f t="shared" si="8"/>
        <v>0</v>
      </c>
    </row>
    <row r="193" spans="1:11" ht="13.7" customHeight="1" thickBot="1">
      <c r="A193" s="4442"/>
      <c r="B193" s="4442"/>
      <c r="C193" s="4438"/>
      <c r="D193" s="4441"/>
      <c r="E193" s="3760" t="str">
        <f t="shared" si="6"/>
        <v>Very High</v>
      </c>
      <c r="F193" s="3761"/>
      <c r="G193" s="3762"/>
      <c r="H193" s="3762"/>
      <c r="I193" s="3762"/>
      <c r="J193" s="3762"/>
      <c r="K193" s="3763">
        <f t="shared" si="8"/>
        <v>0</v>
      </c>
    </row>
  </sheetData>
  <mergeCells count="119">
    <mergeCell ref="F4:K4"/>
    <mergeCell ref="A6:A9"/>
    <mergeCell ref="B6:B9"/>
    <mergeCell ref="C6:C9"/>
    <mergeCell ref="D6:D9"/>
    <mergeCell ref="C22:C25"/>
    <mergeCell ref="D22:D25"/>
    <mergeCell ref="C26:C29"/>
    <mergeCell ref="D26:D29"/>
    <mergeCell ref="C30:C33"/>
    <mergeCell ref="D30:D33"/>
    <mergeCell ref="A10:A13"/>
    <mergeCell ref="B10:B13"/>
    <mergeCell ref="C10:C13"/>
    <mergeCell ref="D10:D13"/>
    <mergeCell ref="A14:A33"/>
    <mergeCell ref="B14:B33"/>
    <mergeCell ref="C14:C17"/>
    <mergeCell ref="D14:D17"/>
    <mergeCell ref="C18:C21"/>
    <mergeCell ref="D18:D21"/>
    <mergeCell ref="C50:C53"/>
    <mergeCell ref="D50:D53"/>
    <mergeCell ref="C54:C57"/>
    <mergeCell ref="D54:D57"/>
    <mergeCell ref="A58:A61"/>
    <mergeCell ref="B58:B61"/>
    <mergeCell ref="C58:C61"/>
    <mergeCell ref="D58:D61"/>
    <mergeCell ref="A34:A57"/>
    <mergeCell ref="B34:B57"/>
    <mergeCell ref="C34:C37"/>
    <mergeCell ref="D34:D37"/>
    <mergeCell ref="C38:C41"/>
    <mergeCell ref="D38:D41"/>
    <mergeCell ref="C42:C45"/>
    <mergeCell ref="D42:D45"/>
    <mergeCell ref="C46:C49"/>
    <mergeCell ref="D46:D49"/>
    <mergeCell ref="C74:C77"/>
    <mergeCell ref="D74:D77"/>
    <mergeCell ref="C78:C81"/>
    <mergeCell ref="D78:D81"/>
    <mergeCell ref="C82:C85"/>
    <mergeCell ref="D82:D85"/>
    <mergeCell ref="A62:A65"/>
    <mergeCell ref="B62:B65"/>
    <mergeCell ref="C62:C65"/>
    <mergeCell ref="D62:D65"/>
    <mergeCell ref="A66:A85"/>
    <mergeCell ref="B66:B85"/>
    <mergeCell ref="C66:C69"/>
    <mergeCell ref="D66:D69"/>
    <mergeCell ref="C70:C73"/>
    <mergeCell ref="D70:D73"/>
    <mergeCell ref="C102:C105"/>
    <mergeCell ref="D102:D105"/>
    <mergeCell ref="C106:C109"/>
    <mergeCell ref="D106:D109"/>
    <mergeCell ref="C110:C113"/>
    <mergeCell ref="D110:D113"/>
    <mergeCell ref="A86:A121"/>
    <mergeCell ref="B86:B121"/>
    <mergeCell ref="C86:C89"/>
    <mergeCell ref="D86:D89"/>
    <mergeCell ref="C90:C93"/>
    <mergeCell ref="D90:D93"/>
    <mergeCell ref="C94:C97"/>
    <mergeCell ref="D94:D97"/>
    <mergeCell ref="C98:C101"/>
    <mergeCell ref="D98:D101"/>
    <mergeCell ref="C114:C117"/>
    <mergeCell ref="D114:D117"/>
    <mergeCell ref="C118:C121"/>
    <mergeCell ref="D118:D121"/>
    <mergeCell ref="A122:A153"/>
    <mergeCell ref="B122:B153"/>
    <mergeCell ref="C122:C125"/>
    <mergeCell ref="D122:D125"/>
    <mergeCell ref="C126:C129"/>
    <mergeCell ref="D126:D129"/>
    <mergeCell ref="C166:C169"/>
    <mergeCell ref="D166:D169"/>
    <mergeCell ref="C142:C145"/>
    <mergeCell ref="D142:D145"/>
    <mergeCell ref="C146:C149"/>
    <mergeCell ref="D146:D149"/>
    <mergeCell ref="C150:C153"/>
    <mergeCell ref="D150:D153"/>
    <mergeCell ref="C130:C133"/>
    <mergeCell ref="D130:D133"/>
    <mergeCell ref="C134:C137"/>
    <mergeCell ref="D134:D137"/>
    <mergeCell ref="C138:C141"/>
    <mergeCell ref="D138:D141"/>
    <mergeCell ref="C186:C189"/>
    <mergeCell ref="D186:D189"/>
    <mergeCell ref="A190:A193"/>
    <mergeCell ref="B190:B193"/>
    <mergeCell ref="C190:C193"/>
    <mergeCell ref="D190:D193"/>
    <mergeCell ref="C170:C173"/>
    <mergeCell ref="D170:D173"/>
    <mergeCell ref="A174:A189"/>
    <mergeCell ref="B174:B189"/>
    <mergeCell ref="C174:C177"/>
    <mergeCell ref="D174:D177"/>
    <mergeCell ref="C178:C181"/>
    <mergeCell ref="D178:D181"/>
    <mergeCell ref="C182:C185"/>
    <mergeCell ref="D182:D185"/>
    <mergeCell ref="A154:A173"/>
    <mergeCell ref="B154:B173"/>
    <mergeCell ref="C154:C157"/>
    <mergeCell ref="D154:D157"/>
    <mergeCell ref="C158:C161"/>
    <mergeCell ref="D158:D161"/>
    <mergeCell ref="C162:C165"/>
    <mergeCell ref="D162:D165"/>
  </mergeCells>
  <dataValidations count="1">
    <dataValidation type="list" allowBlank="1" showInputMessage="1" showErrorMessage="1" sqref="A1:C1">
      <formula1>A923:A928</formula1>
    </dataValidation>
  </dataValidations>
  <pageMargins left="0.70866141732283472" right="0.70866141732283472" top="0.74803149606299213" bottom="0.74803149606299213" header="0.31496062992125984" footer="0.31496062992125984"/>
  <pageSetup paperSize="8" scale="41"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pageSetUpPr fitToPage="1"/>
  </sheetPr>
  <dimension ref="A1:AC942"/>
  <sheetViews>
    <sheetView workbookViewId="0"/>
  </sheetViews>
  <sheetFormatPr defaultColWidth="0" defaultRowHeight="0" customHeight="1" zeroHeight="1"/>
  <cols>
    <col min="1" max="1" width="64.7109375" style="49" customWidth="1"/>
    <col min="2" max="3" width="0" style="49" hidden="1" customWidth="1"/>
    <col min="4" max="4" width="20.5703125" style="49" hidden="1" customWidth="1"/>
    <col min="5" max="6" width="15.85546875" style="49" hidden="1" customWidth="1"/>
    <col min="7" max="7" width="10.42578125" style="49" customWidth="1"/>
    <col min="8" max="9" width="13.7109375" style="49" customWidth="1"/>
    <col min="10" max="18" width="9.140625" style="49" customWidth="1"/>
    <col min="19" max="29" width="0" style="49" hidden="1" customWidth="1"/>
    <col min="30" max="16384" width="9.140625" style="49" hidden="1"/>
  </cols>
  <sheetData>
    <row r="1" spans="1:22" ht="24.75">
      <c r="A1" s="127" t="str">
        <f>'Universal data'!A1</f>
        <v>Regulatory Reporting Pack</v>
      </c>
      <c r="B1" s="128"/>
      <c r="C1" s="128"/>
      <c r="D1" s="128"/>
      <c r="E1" s="128"/>
      <c r="F1" s="128"/>
      <c r="G1" s="128"/>
      <c r="H1" s="128"/>
      <c r="I1" s="128"/>
    </row>
    <row r="2" spans="1:22" ht="24.75">
      <c r="A2" s="2186" t="str">
        <f>+'Universal data'!$A$2</f>
        <v>Master</v>
      </c>
      <c r="B2" s="128"/>
      <c r="C2" s="128"/>
      <c r="D2" s="128"/>
      <c r="E2" s="128"/>
      <c r="F2" s="128"/>
      <c r="G2" s="128"/>
      <c r="H2" s="128"/>
      <c r="I2" s="128"/>
    </row>
    <row r="3" spans="1:22" ht="24.75">
      <c r="A3" s="2304" t="str">
        <f>+'Universal data'!A3</f>
        <v>2015/16</v>
      </c>
      <c r="B3" s="128"/>
      <c r="C3" s="128"/>
      <c r="D3" s="128"/>
      <c r="E3" s="128"/>
      <c r="F3" s="128"/>
      <c r="G3" s="128"/>
      <c r="H3" s="128"/>
      <c r="I3" s="128"/>
    </row>
    <row r="4" spans="1:22" s="1403" customFormat="1" ht="12" customHeight="1">
      <c r="A4" s="403"/>
      <c r="B4" s="1402"/>
      <c r="C4" s="1402"/>
      <c r="D4" s="1402"/>
      <c r="E4" s="1402"/>
      <c r="F4" s="1402"/>
      <c r="G4" s="1402"/>
      <c r="H4" s="1402"/>
      <c r="I4" s="1402"/>
      <c r="J4" s="49"/>
      <c r="K4" s="49"/>
      <c r="L4" s="49"/>
      <c r="M4" s="49"/>
      <c r="N4" s="49"/>
      <c r="O4" s="49"/>
      <c r="P4" s="49"/>
      <c r="Q4" s="49"/>
      <c r="R4" s="49"/>
      <c r="S4" s="1455"/>
      <c r="T4" s="1455"/>
      <c r="U4" s="1455"/>
      <c r="V4" s="1455"/>
    </row>
    <row r="5" spans="1:22" s="1407" customFormat="1" ht="24" customHeight="1">
      <c r="A5" s="240" t="str">
        <f ca="1">MID(CELL("Filename",A1),FIND("]",CELL("Filename",A1))+1,255)</f>
        <v>1.1 Income Statement</v>
      </c>
      <c r="B5" s="1404"/>
      <c r="C5" s="1405"/>
      <c r="D5" s="1406"/>
      <c r="E5" s="1405"/>
      <c r="F5" s="1405"/>
      <c r="G5" s="1405"/>
      <c r="H5" s="1405"/>
      <c r="I5" s="1405"/>
      <c r="J5" s="49"/>
      <c r="K5" s="49"/>
      <c r="L5" s="49"/>
      <c r="M5" s="49"/>
      <c r="N5" s="49"/>
      <c r="O5" s="49"/>
      <c r="P5" s="49"/>
      <c r="Q5" s="49"/>
      <c r="R5" s="49"/>
    </row>
    <row r="6" spans="1:22" s="1407" customFormat="1" ht="12" customHeight="1">
      <c r="A6" s="1408"/>
      <c r="B6" s="1409"/>
      <c r="C6" s="1410"/>
      <c r="D6" s="1411"/>
      <c r="E6" s="1410"/>
      <c r="F6" s="1410"/>
      <c r="G6" s="1410"/>
      <c r="H6" s="1410"/>
      <c r="I6" s="1410"/>
      <c r="J6" s="49"/>
      <c r="K6" s="49"/>
      <c r="L6" s="49"/>
      <c r="M6" s="49"/>
      <c r="N6" s="49"/>
      <c r="O6" s="49"/>
      <c r="P6" s="49"/>
      <c r="Q6" s="49"/>
      <c r="R6" s="49"/>
    </row>
    <row r="7" spans="1:22" s="1407" customFormat="1" ht="26.25" customHeight="1">
      <c r="A7" s="3815" t="s">
        <v>1891</v>
      </c>
      <c r="B7" s="3816"/>
      <c r="C7" s="3816"/>
      <c r="D7" s="3816"/>
      <c r="E7" s="3816"/>
      <c r="F7" s="3816"/>
      <c r="G7" s="3816"/>
      <c r="H7" s="3816"/>
      <c r="I7" s="3817"/>
      <c r="J7" s="49"/>
      <c r="K7" s="49"/>
      <c r="L7" s="49"/>
      <c r="M7" s="49"/>
      <c r="N7" s="49"/>
      <c r="O7" s="49"/>
      <c r="P7" s="49"/>
      <c r="Q7" s="49"/>
      <c r="R7" s="49"/>
    </row>
    <row r="8" spans="1:22" s="1407" customFormat="1" ht="35.25" customHeight="1">
      <c r="A8" s="3818"/>
      <c r="B8" s="3819"/>
      <c r="C8" s="3819"/>
      <c r="D8" s="3819"/>
      <c r="E8" s="3819"/>
      <c r="F8" s="3819"/>
      <c r="G8" s="3819"/>
      <c r="H8" s="3819"/>
      <c r="I8" s="3820"/>
      <c r="J8" s="49"/>
      <c r="K8" s="49"/>
      <c r="L8" s="49"/>
      <c r="M8" s="49"/>
      <c r="N8" s="49"/>
      <c r="O8" s="49"/>
      <c r="P8" s="49"/>
      <c r="Q8" s="49"/>
      <c r="R8" s="49"/>
    </row>
    <row r="9" spans="1:22" s="1407" customFormat="1" ht="27.75" customHeight="1">
      <c r="A9" s="3821"/>
      <c r="B9" s="3822"/>
      <c r="C9" s="3822"/>
      <c r="D9" s="3822"/>
      <c r="E9" s="3822"/>
      <c r="F9" s="3822"/>
      <c r="G9" s="3822"/>
      <c r="H9" s="3822"/>
      <c r="I9" s="3823"/>
      <c r="J9" s="49"/>
      <c r="K9" s="49"/>
      <c r="L9" s="49"/>
      <c r="M9" s="49"/>
      <c r="N9" s="49"/>
      <c r="O9" s="49"/>
      <c r="P9" s="49"/>
      <c r="Q9" s="49"/>
      <c r="R9" s="49"/>
    </row>
    <row r="10" spans="1:22" s="1407" customFormat="1" ht="20.25" customHeight="1">
      <c r="A10" s="1412" t="s">
        <v>726</v>
      </c>
      <c r="B10" s="1413"/>
      <c r="C10" s="1414"/>
      <c r="D10" s="1415"/>
      <c r="E10" s="1414"/>
      <c r="F10" s="1414"/>
      <c r="G10" s="1414"/>
      <c r="H10" s="1414"/>
      <c r="I10" s="1416"/>
      <c r="J10" s="49"/>
      <c r="K10" s="49"/>
      <c r="L10" s="49"/>
      <c r="M10" s="49"/>
      <c r="N10" s="49"/>
      <c r="O10" s="49"/>
      <c r="P10" s="49"/>
      <c r="Q10" s="49"/>
      <c r="R10" s="49"/>
    </row>
    <row r="11" spans="1:22" s="1407" customFormat="1" ht="12" customHeight="1">
      <c r="A11" s="1417"/>
      <c r="B11" s="1418"/>
      <c r="C11" s="1419"/>
      <c r="D11" s="1420"/>
      <c r="E11" s="1419"/>
      <c r="F11" s="1419"/>
      <c r="G11" s="1419"/>
      <c r="H11" s="1419"/>
      <c r="I11" s="1419"/>
      <c r="J11" s="49"/>
      <c r="K11" s="49"/>
      <c r="L11" s="49"/>
      <c r="M11" s="49"/>
      <c r="N11" s="49"/>
      <c r="O11" s="49"/>
      <c r="P11" s="49"/>
      <c r="Q11" s="49"/>
      <c r="R11" s="49"/>
    </row>
    <row r="12" spans="1:22" s="1407" customFormat="1" ht="12" customHeight="1">
      <c r="A12" s="1421"/>
      <c r="B12" s="1404"/>
      <c r="C12" s="1405"/>
      <c r="D12" s="1406"/>
      <c r="E12" s="1405"/>
      <c r="F12" s="1405"/>
      <c r="G12" s="1405"/>
      <c r="H12" s="1586"/>
      <c r="I12" s="1586"/>
      <c r="J12" s="49"/>
      <c r="K12" s="49"/>
      <c r="L12" s="49"/>
      <c r="M12" s="49"/>
      <c r="N12" s="49"/>
      <c r="O12" s="49"/>
      <c r="P12" s="49"/>
      <c r="Q12" s="49"/>
      <c r="R12" s="49"/>
    </row>
    <row r="13" spans="1:22" s="1407" customFormat="1" ht="12" customHeight="1">
      <c r="A13" s="1422" t="s">
        <v>727</v>
      </c>
      <c r="B13" s="1423"/>
      <c r="D13" s="1424"/>
      <c r="H13" s="1439"/>
      <c r="I13" s="241"/>
      <c r="J13" s="49"/>
      <c r="K13" s="49"/>
      <c r="L13" s="49"/>
      <c r="M13" s="49"/>
      <c r="N13" s="49"/>
      <c r="O13" s="49"/>
      <c r="P13" s="49"/>
      <c r="Q13" s="49"/>
      <c r="R13" s="49"/>
    </row>
    <row r="14" spans="1:22" s="2895" customFormat="1" ht="12.75" customHeight="1">
      <c r="A14" s="132" t="s">
        <v>728</v>
      </c>
      <c r="B14" s="2893"/>
      <c r="C14" s="133"/>
      <c r="D14" s="133"/>
      <c r="E14" s="1425"/>
      <c r="F14" s="1425"/>
      <c r="G14" s="1425"/>
      <c r="H14" s="2894">
        <v>2015</v>
      </c>
      <c r="I14" s="2894">
        <v>2016</v>
      </c>
      <c r="J14" s="49"/>
      <c r="K14" s="49"/>
      <c r="L14" s="49"/>
      <c r="M14" s="49"/>
      <c r="N14" s="49"/>
      <c r="O14" s="49"/>
      <c r="P14" s="49"/>
      <c r="Q14" s="49"/>
      <c r="R14" s="49"/>
    </row>
    <row r="15" spans="1:22" s="2895" customFormat="1" ht="12.75" customHeight="1">
      <c r="A15" s="132"/>
      <c r="B15" s="2893"/>
      <c r="C15" s="133"/>
      <c r="D15" s="133"/>
      <c r="E15" s="1425"/>
      <c r="F15" s="1425"/>
      <c r="G15" s="1425"/>
      <c r="H15" s="134" t="s">
        <v>88</v>
      </c>
      <c r="I15" s="134" t="s">
        <v>88</v>
      </c>
      <c r="J15" s="49"/>
      <c r="K15" s="49"/>
      <c r="L15" s="49"/>
      <c r="M15" s="49"/>
      <c r="N15" s="49"/>
      <c r="O15" s="49"/>
      <c r="P15" s="49"/>
      <c r="Q15" s="49"/>
      <c r="R15" s="49"/>
    </row>
    <row r="16" spans="1:22" s="2898" customFormat="1" ht="12.75" customHeight="1">
      <c r="A16" s="132" t="s">
        <v>729</v>
      </c>
      <c r="B16" s="135"/>
      <c r="C16" s="136"/>
      <c r="D16" s="136"/>
      <c r="E16" s="2896"/>
      <c r="F16" s="2896"/>
      <c r="G16" s="2896"/>
      <c r="H16" s="2897" t="s">
        <v>2831</v>
      </c>
      <c r="I16" s="2897" t="s">
        <v>2831</v>
      </c>
      <c r="J16" s="49"/>
      <c r="K16" s="49"/>
      <c r="L16" s="49"/>
      <c r="M16" s="49"/>
      <c r="N16" s="49"/>
      <c r="O16" s="49"/>
      <c r="P16" s="49"/>
      <c r="Q16" s="49"/>
      <c r="R16" s="49"/>
    </row>
    <row r="17" spans="1:18" s="2898" customFormat="1" ht="12.75" customHeight="1">
      <c r="A17" s="132"/>
      <c r="B17" s="135"/>
      <c r="C17" s="136"/>
      <c r="D17" s="136"/>
      <c r="E17" s="2896"/>
      <c r="F17" s="2896"/>
      <c r="G17" s="2896"/>
      <c r="H17" s="1587"/>
      <c r="I17" s="1587"/>
      <c r="J17" s="49"/>
      <c r="K17" s="49"/>
      <c r="L17" s="49"/>
      <c r="M17" s="49"/>
      <c r="N17" s="49"/>
      <c r="O17" s="49"/>
      <c r="P17" s="49"/>
      <c r="Q17" s="49"/>
      <c r="R17" s="49"/>
    </row>
    <row r="18" spans="1:18" s="2895" customFormat="1" ht="12.75" customHeight="1">
      <c r="A18" s="2899" t="s">
        <v>730</v>
      </c>
      <c r="B18" s="135"/>
      <c r="C18" s="133"/>
      <c r="D18" s="133"/>
      <c r="E18" s="2893"/>
      <c r="F18" s="2893"/>
      <c r="G18" s="2893"/>
      <c r="H18" s="3580"/>
      <c r="I18" s="3580"/>
      <c r="J18" s="49"/>
      <c r="K18" s="49"/>
      <c r="L18" s="49"/>
      <c r="M18" s="49"/>
      <c r="N18" s="49"/>
      <c r="O18" s="49"/>
      <c r="P18" s="49"/>
      <c r="Q18" s="49"/>
      <c r="R18" s="49"/>
    </row>
    <row r="19" spans="1:18" s="2895" customFormat="1" ht="12.75" customHeight="1">
      <c r="A19" s="132"/>
      <c r="B19" s="132"/>
      <c r="C19" s="136"/>
      <c r="D19" s="136"/>
      <c r="E19" s="2896"/>
      <c r="F19" s="2896"/>
      <c r="G19" s="2896"/>
      <c r="H19" s="3587"/>
      <c r="I19" s="3587"/>
      <c r="J19" s="49"/>
      <c r="K19" s="49"/>
      <c r="L19" s="49"/>
      <c r="M19" s="49"/>
      <c r="N19" s="49"/>
      <c r="O19" s="49"/>
      <c r="P19" s="49"/>
      <c r="Q19" s="49"/>
      <c r="R19" s="49"/>
    </row>
    <row r="20" spans="1:18" s="2895" customFormat="1" ht="12.75" customHeight="1">
      <c r="A20" s="137" t="s">
        <v>731</v>
      </c>
      <c r="B20" s="132"/>
      <c r="C20" s="136"/>
      <c r="D20" s="136"/>
      <c r="E20" s="2896"/>
      <c r="F20" s="2896"/>
      <c r="G20" s="2896"/>
      <c r="H20" s="3587"/>
      <c r="I20" s="3587"/>
      <c r="J20" s="49"/>
      <c r="K20" s="49"/>
      <c r="L20" s="49"/>
      <c r="M20" s="49"/>
      <c r="N20" s="49"/>
      <c r="O20" s="49"/>
      <c r="P20" s="49"/>
      <c r="Q20" s="49"/>
      <c r="R20" s="49"/>
    </row>
    <row r="21" spans="1:18" s="2895" customFormat="1" ht="12.75" customHeight="1">
      <c r="A21" s="2899" t="s">
        <v>732</v>
      </c>
      <c r="B21" s="2893"/>
      <c r="C21" s="133"/>
      <c r="D21" s="133"/>
      <c r="E21" s="2893"/>
      <c r="F21" s="2893"/>
      <c r="G21" s="2893"/>
      <c r="H21" s="3580"/>
      <c r="I21" s="3580"/>
      <c r="J21" s="49"/>
      <c r="K21" s="49"/>
      <c r="L21" s="49"/>
      <c r="M21" s="49"/>
      <c r="N21" s="49"/>
      <c r="O21" s="49"/>
      <c r="P21" s="49"/>
      <c r="Q21" s="49"/>
      <c r="R21" s="49"/>
    </row>
    <row r="22" spans="1:18" s="2895" customFormat="1" ht="12.75" customHeight="1">
      <c r="A22" s="2899" t="s">
        <v>733</v>
      </c>
      <c r="B22" s="2893"/>
      <c r="C22" s="133"/>
      <c r="D22" s="133"/>
      <c r="E22" s="2893"/>
      <c r="F22" s="2893"/>
      <c r="G22" s="2893"/>
      <c r="H22" s="3580"/>
      <c r="I22" s="3580"/>
      <c r="J22" s="49"/>
      <c r="K22" s="49"/>
      <c r="L22" s="49"/>
      <c r="M22" s="49"/>
      <c r="N22" s="49"/>
      <c r="O22" s="49"/>
      <c r="P22" s="49"/>
      <c r="Q22" s="49"/>
      <c r="R22" s="49"/>
    </row>
    <row r="23" spans="1:18" s="2895" customFormat="1" ht="12.75" customHeight="1">
      <c r="A23" s="2899" t="s">
        <v>734</v>
      </c>
      <c r="B23" s="2893"/>
      <c r="C23" s="133"/>
      <c r="D23" s="133"/>
      <c r="E23" s="2893"/>
      <c r="F23" s="2893"/>
      <c r="G23" s="2893"/>
      <c r="H23" s="3580"/>
      <c r="I23" s="3580"/>
      <c r="J23" s="49"/>
      <c r="K23" s="49"/>
      <c r="L23" s="49"/>
      <c r="M23" s="49"/>
      <c r="N23" s="49"/>
      <c r="O23" s="49"/>
      <c r="P23" s="49"/>
      <c r="Q23" s="49"/>
      <c r="R23" s="49"/>
    </row>
    <row r="24" spans="1:18" s="2895" customFormat="1" ht="12.75" customHeight="1">
      <c r="A24" s="2899" t="s">
        <v>735</v>
      </c>
      <c r="B24" s="2893"/>
      <c r="C24" s="133"/>
      <c r="D24" s="133"/>
      <c r="E24" s="2893"/>
      <c r="F24" s="2893"/>
      <c r="G24" s="2893"/>
      <c r="H24" s="3580"/>
      <c r="I24" s="3580"/>
      <c r="J24" s="49"/>
      <c r="K24" s="49"/>
      <c r="L24" s="49"/>
      <c r="M24" s="49"/>
      <c r="N24" s="49"/>
      <c r="O24" s="49"/>
      <c r="P24" s="49"/>
      <c r="Q24" s="49"/>
      <c r="R24" s="49"/>
    </row>
    <row r="25" spans="1:18" s="2901" customFormat="1" ht="12.75" customHeight="1">
      <c r="A25" s="2900" t="s">
        <v>736</v>
      </c>
      <c r="B25" s="138"/>
      <c r="C25" s="139"/>
      <c r="D25" s="139"/>
      <c r="H25" s="3573">
        <f>SUM(H21:H24)</f>
        <v>0</v>
      </c>
      <c r="I25" s="3573">
        <f>SUM(I21:I24)</f>
        <v>0</v>
      </c>
      <c r="J25" s="49"/>
      <c r="K25" s="49"/>
      <c r="L25" s="49"/>
      <c r="M25" s="49"/>
      <c r="N25" s="49"/>
      <c r="O25" s="49"/>
      <c r="P25" s="49"/>
      <c r="Q25" s="49"/>
      <c r="R25" s="49"/>
    </row>
    <row r="26" spans="1:18" s="2895" customFormat="1" ht="12.75" customHeight="1">
      <c r="A26" s="135"/>
      <c r="B26" s="135"/>
      <c r="C26" s="133"/>
      <c r="D26" s="133"/>
      <c r="E26" s="2893"/>
      <c r="F26" s="2893"/>
      <c r="G26" s="2893"/>
      <c r="H26" s="3588"/>
      <c r="I26" s="3588"/>
      <c r="J26" s="49"/>
      <c r="K26" s="49"/>
      <c r="L26" s="49"/>
      <c r="M26" s="49"/>
      <c r="N26" s="49"/>
      <c r="O26" s="49"/>
      <c r="P26" s="49"/>
      <c r="Q26" s="49"/>
      <c r="R26" s="49"/>
    </row>
    <row r="27" spans="1:18" s="2901" customFormat="1" ht="12.75" customHeight="1">
      <c r="A27" s="2900" t="s">
        <v>737</v>
      </c>
      <c r="B27" s="138"/>
      <c r="C27" s="139"/>
      <c r="D27" s="139"/>
      <c r="H27" s="3573">
        <f>H18-H25</f>
        <v>0</v>
      </c>
      <c r="I27" s="3573">
        <f>I18-I25</f>
        <v>0</v>
      </c>
      <c r="J27" s="49"/>
      <c r="K27" s="49"/>
      <c r="L27" s="49"/>
      <c r="M27" s="49"/>
      <c r="N27" s="49"/>
      <c r="O27" s="49"/>
      <c r="P27" s="49"/>
      <c r="Q27" s="49"/>
      <c r="R27" s="49"/>
    </row>
    <row r="28" spans="1:18" s="2895" customFormat="1" ht="12.75" customHeight="1">
      <c r="A28" s="132"/>
      <c r="B28" s="135"/>
      <c r="C28" s="133"/>
      <c r="D28" s="133"/>
      <c r="E28" s="2893"/>
      <c r="F28" s="2893"/>
      <c r="G28" s="2893"/>
      <c r="H28" s="3589"/>
      <c r="I28" s="3589"/>
      <c r="J28" s="49"/>
      <c r="K28" s="49"/>
      <c r="L28" s="49"/>
      <c r="M28" s="49"/>
      <c r="N28" s="49"/>
      <c r="O28" s="49"/>
      <c r="P28" s="49"/>
      <c r="Q28" s="49"/>
      <c r="R28" s="49"/>
    </row>
    <row r="29" spans="1:18" s="2895" customFormat="1" ht="12.75" customHeight="1">
      <c r="B29" s="135"/>
      <c r="C29" s="133"/>
      <c r="D29" s="133"/>
      <c r="E29" s="2893"/>
      <c r="F29" s="2893"/>
      <c r="G29" s="2893"/>
      <c r="H29" s="3589"/>
      <c r="I29" s="3589"/>
      <c r="J29" s="49"/>
      <c r="K29" s="49"/>
      <c r="L29" s="49"/>
      <c r="M29" s="49"/>
      <c r="N29" s="49"/>
      <c r="O29" s="49"/>
      <c r="P29" s="49"/>
      <c r="Q29" s="49"/>
      <c r="R29" s="49"/>
    </row>
    <row r="30" spans="1:18" s="2895" customFormat="1" ht="12.75" customHeight="1">
      <c r="A30" s="2899" t="s">
        <v>2099</v>
      </c>
      <c r="B30" s="135"/>
      <c r="C30" s="133"/>
      <c r="D30" s="133"/>
      <c r="E30" s="2893"/>
      <c r="F30" s="2893"/>
      <c r="G30" s="2893"/>
      <c r="H30" s="3580"/>
      <c r="I30" s="3572">
        <f>'1.6  Disposals'!H25</f>
        <v>0</v>
      </c>
      <c r="J30" s="49"/>
      <c r="K30" s="49"/>
      <c r="L30" s="49"/>
      <c r="M30" s="49"/>
      <c r="N30" s="49"/>
      <c r="O30" s="49"/>
      <c r="P30" s="49"/>
      <c r="Q30" s="49"/>
      <c r="R30" s="49"/>
    </row>
    <row r="31" spans="1:18" s="2895" customFormat="1" ht="12.75" customHeight="1">
      <c r="A31" s="140" t="s">
        <v>738</v>
      </c>
      <c r="B31" s="135"/>
      <c r="C31" s="133"/>
      <c r="D31" s="133"/>
      <c r="E31" s="2893"/>
      <c r="F31" s="2893"/>
      <c r="G31" s="2893"/>
      <c r="H31" s="3587"/>
      <c r="I31" s="3587"/>
      <c r="J31" s="49"/>
      <c r="K31" s="49"/>
      <c r="L31" s="49"/>
      <c r="M31" s="49"/>
      <c r="N31" s="49"/>
      <c r="O31" s="49"/>
      <c r="P31" s="49"/>
      <c r="Q31" s="49"/>
      <c r="R31" s="49"/>
    </row>
    <row r="32" spans="1:18" s="2895" customFormat="1" ht="12.75" customHeight="1">
      <c r="A32" s="2897" t="s">
        <v>2658</v>
      </c>
      <c r="B32" s="2893"/>
      <c r="C32" s="133"/>
      <c r="D32" s="133"/>
      <c r="E32" s="2893"/>
      <c r="F32" s="2893"/>
      <c r="G32" s="2893"/>
      <c r="H32" s="3580"/>
      <c r="I32" s="3580"/>
      <c r="J32" s="49"/>
      <c r="K32" s="49"/>
      <c r="L32" s="49"/>
      <c r="M32" s="49"/>
      <c r="N32" s="49"/>
      <c r="O32" s="49"/>
      <c r="P32" s="49"/>
      <c r="Q32" s="49"/>
      <c r="R32" s="49"/>
    </row>
    <row r="33" spans="1:29" s="2895" customFormat="1" ht="12.75" customHeight="1">
      <c r="A33" s="2897" t="s">
        <v>2659</v>
      </c>
      <c r="B33" s="2893"/>
      <c r="C33" s="133"/>
      <c r="D33" s="133"/>
      <c r="E33" s="2893"/>
      <c r="F33" s="2893"/>
      <c r="G33" s="2893"/>
      <c r="H33" s="3580"/>
      <c r="I33" s="3580"/>
      <c r="J33" s="49"/>
      <c r="K33" s="49"/>
      <c r="L33" s="49"/>
      <c r="M33" s="49"/>
      <c r="N33" s="49"/>
      <c r="O33" s="49"/>
      <c r="P33" s="49"/>
      <c r="Q33" s="49"/>
      <c r="R33" s="49"/>
    </row>
    <row r="34" spans="1:29" s="2895" customFormat="1" ht="12.75" customHeight="1">
      <c r="A34" s="2897" t="s">
        <v>2660</v>
      </c>
      <c r="B34" s="2893"/>
      <c r="C34" s="133"/>
      <c r="D34" s="133"/>
      <c r="E34" s="2893"/>
      <c r="F34" s="2893"/>
      <c r="G34" s="2893"/>
      <c r="H34" s="3580"/>
      <c r="I34" s="3580"/>
      <c r="J34" s="49"/>
      <c r="K34" s="49"/>
      <c r="L34" s="49"/>
      <c r="M34" s="49"/>
      <c r="N34" s="49"/>
      <c r="O34" s="49"/>
      <c r="P34" s="49"/>
      <c r="Q34" s="49"/>
      <c r="R34" s="49"/>
    </row>
    <row r="35" spans="1:29" s="2895" customFormat="1" ht="12.75" customHeight="1">
      <c r="A35" s="2902" t="s">
        <v>739</v>
      </c>
      <c r="B35" s="135"/>
      <c r="C35" s="133"/>
      <c r="D35" s="133"/>
      <c r="E35" s="2893"/>
      <c r="F35" s="2893"/>
      <c r="G35" s="2893"/>
      <c r="H35" s="3580"/>
      <c r="I35" s="3580"/>
      <c r="J35" s="49"/>
      <c r="K35" s="49"/>
      <c r="L35" s="49"/>
      <c r="M35" s="49"/>
      <c r="N35" s="49"/>
      <c r="O35" s="49"/>
      <c r="P35" s="49"/>
      <c r="Q35" s="49"/>
      <c r="R35" s="49"/>
    </row>
    <row r="36" spans="1:29" s="2905" customFormat="1" ht="12.75" customHeight="1">
      <c r="A36" s="1588"/>
      <c r="B36" s="141"/>
      <c r="C36" s="142"/>
      <c r="D36" s="142"/>
      <c r="E36" s="2903"/>
      <c r="F36" s="2903"/>
      <c r="G36" s="2904"/>
      <c r="H36" s="3590"/>
      <c r="I36" s="3590"/>
      <c r="J36" s="49"/>
      <c r="K36" s="49"/>
      <c r="L36" s="49"/>
      <c r="M36" s="49"/>
      <c r="N36" s="49"/>
      <c r="O36" s="49"/>
      <c r="P36" s="49"/>
      <c r="Q36" s="49"/>
      <c r="R36" s="49"/>
      <c r="S36" s="2904"/>
      <c r="T36" s="2904"/>
      <c r="U36" s="2904"/>
      <c r="V36" s="2904"/>
      <c r="W36" s="2904"/>
      <c r="X36" s="2904"/>
      <c r="Y36" s="2904"/>
      <c r="Z36" s="2904"/>
      <c r="AA36" s="2904"/>
      <c r="AB36" s="2904"/>
      <c r="AC36" s="2904"/>
    </row>
    <row r="37" spans="1:29" s="2901" customFormat="1" ht="12.75" customHeight="1">
      <c r="A37" s="138" t="s">
        <v>740</v>
      </c>
      <c r="B37" s="138"/>
      <c r="C37" s="139"/>
      <c r="D37" s="139"/>
      <c r="H37" s="3572">
        <f>H27+H30-SUM(H32:H35)</f>
        <v>0</v>
      </c>
      <c r="I37" s="3572">
        <f>I27+I30-SUM(I32:I35)</f>
        <v>0</v>
      </c>
      <c r="J37" s="2477"/>
      <c r="K37" s="49"/>
      <c r="L37" s="49"/>
      <c r="M37" s="49"/>
      <c r="N37" s="49"/>
      <c r="O37" s="49"/>
      <c r="P37" s="49"/>
      <c r="Q37" s="49"/>
      <c r="R37" s="49"/>
      <c r="S37" s="2906"/>
      <c r="T37" s="2906"/>
      <c r="U37" s="2906"/>
      <c r="V37" s="2906"/>
      <c r="W37" s="2906"/>
      <c r="X37" s="2906"/>
      <c r="Y37" s="2906"/>
      <c r="Z37" s="2906"/>
      <c r="AA37" s="2906"/>
      <c r="AB37" s="2906"/>
      <c r="AC37" s="2906"/>
    </row>
    <row r="38" spans="1:29" s="2895" customFormat="1" ht="12.75" customHeight="1">
      <c r="A38" s="132"/>
      <c r="B38" s="135"/>
      <c r="C38" s="133"/>
      <c r="D38" s="133"/>
      <c r="E38" s="2893"/>
      <c r="F38" s="2893"/>
      <c r="G38" s="2893"/>
      <c r="H38" s="3589"/>
      <c r="I38" s="3589"/>
      <c r="J38" s="49"/>
      <c r="K38" s="49"/>
      <c r="L38" s="49"/>
      <c r="M38" s="49"/>
      <c r="N38" s="49"/>
      <c r="O38" s="49"/>
      <c r="P38" s="49"/>
      <c r="Q38" s="49"/>
      <c r="R38" s="49"/>
    </row>
    <row r="39" spans="1:29" s="2895" customFormat="1" ht="12.75" customHeight="1">
      <c r="A39" s="140" t="s">
        <v>741</v>
      </c>
      <c r="B39" s="135"/>
      <c r="C39" s="133"/>
      <c r="D39" s="133"/>
      <c r="E39" s="2893"/>
      <c r="F39" s="2893"/>
      <c r="G39" s="2893"/>
      <c r="H39" s="3589"/>
      <c r="I39" s="3589"/>
      <c r="J39" s="49"/>
      <c r="K39" s="49"/>
      <c r="L39" s="49"/>
      <c r="M39" s="49"/>
      <c r="N39" s="49"/>
      <c r="O39" s="49"/>
      <c r="P39" s="49"/>
      <c r="Q39" s="49"/>
      <c r="R39" s="49"/>
    </row>
    <row r="40" spans="1:29" s="2895" customFormat="1" ht="12.75" customHeight="1">
      <c r="A40" s="2899" t="s">
        <v>742</v>
      </c>
      <c r="B40" s="2893"/>
      <c r="C40" s="133"/>
      <c r="D40" s="133"/>
      <c r="E40" s="2893"/>
      <c r="F40" s="2893"/>
      <c r="G40" s="2893"/>
      <c r="H40" s="3580"/>
      <c r="I40" s="3580"/>
      <c r="J40" s="49"/>
      <c r="K40" s="49"/>
      <c r="L40" s="49"/>
      <c r="M40" s="49"/>
      <c r="N40" s="49"/>
      <c r="O40" s="49"/>
      <c r="P40" s="49"/>
      <c r="Q40" s="49"/>
      <c r="R40" s="49"/>
    </row>
    <row r="41" spans="1:29" s="2895" customFormat="1" ht="12.75" customHeight="1">
      <c r="A41" s="2899" t="s">
        <v>743</v>
      </c>
      <c r="B41" s="2893"/>
      <c r="C41" s="133"/>
      <c r="D41" s="133"/>
      <c r="E41" s="2893"/>
      <c r="F41" s="2893"/>
      <c r="G41" s="2893"/>
      <c r="H41" s="3580"/>
      <c r="I41" s="3580"/>
      <c r="J41" s="49"/>
      <c r="K41" s="49"/>
      <c r="L41" s="49"/>
      <c r="M41" s="49"/>
      <c r="N41" s="49"/>
      <c r="O41" s="49"/>
      <c r="P41" s="49"/>
      <c r="Q41" s="49"/>
      <c r="R41" s="49"/>
    </row>
    <row r="42" spans="1:29" s="2895" customFormat="1" ht="12.75" customHeight="1">
      <c r="A42" s="2899" t="s">
        <v>744</v>
      </c>
      <c r="B42" s="2893"/>
      <c r="C42" s="133"/>
      <c r="D42" s="133"/>
      <c r="E42" s="2893"/>
      <c r="F42" s="2893"/>
      <c r="G42" s="2893"/>
      <c r="H42" s="3580"/>
      <c r="I42" s="3580"/>
      <c r="J42" s="49"/>
      <c r="K42" s="49"/>
      <c r="L42" s="49"/>
      <c r="M42" s="49"/>
      <c r="N42" s="49"/>
      <c r="O42" s="49"/>
      <c r="P42" s="49"/>
      <c r="Q42" s="49"/>
      <c r="R42" s="49"/>
    </row>
    <row r="43" spans="1:29" s="2895" customFormat="1" ht="12.75" customHeight="1">
      <c r="A43" s="2899" t="s">
        <v>745</v>
      </c>
      <c r="B43" s="2893"/>
      <c r="C43" s="133"/>
      <c r="D43" s="133"/>
      <c r="E43" s="2893"/>
      <c r="F43" s="2893"/>
      <c r="G43" s="2893"/>
      <c r="H43" s="3580"/>
      <c r="I43" s="3580"/>
      <c r="J43" s="49"/>
      <c r="K43" s="49"/>
      <c r="L43" s="49"/>
      <c r="M43" s="49"/>
      <c r="N43" s="49"/>
      <c r="O43" s="49"/>
      <c r="P43" s="49"/>
      <c r="Q43" s="49"/>
      <c r="R43" s="49"/>
    </row>
    <row r="44" spans="1:29" s="2895" customFormat="1" ht="12.75" customHeight="1">
      <c r="A44" s="2899" t="s">
        <v>746</v>
      </c>
      <c r="B44" s="2893"/>
      <c r="C44" s="133"/>
      <c r="D44" s="133"/>
      <c r="E44" s="2893"/>
      <c r="F44" s="2893"/>
      <c r="G44" s="2893"/>
      <c r="H44" s="3580"/>
      <c r="I44" s="3580"/>
      <c r="J44" s="49"/>
      <c r="K44" s="49"/>
      <c r="L44" s="49"/>
      <c r="M44" s="49"/>
      <c r="N44" s="49"/>
      <c r="O44" s="49"/>
      <c r="P44" s="49"/>
      <c r="Q44" s="49"/>
      <c r="R44" s="49"/>
    </row>
    <row r="45" spans="1:29" s="2901" customFormat="1" ht="12.75" customHeight="1">
      <c r="A45" s="2900" t="s">
        <v>747</v>
      </c>
      <c r="B45" s="138"/>
      <c r="C45" s="139"/>
      <c r="D45" s="139"/>
      <c r="H45" s="3573">
        <f>SUM(H40:H44)</f>
        <v>0</v>
      </c>
      <c r="I45" s="3573">
        <f>SUM(I40:I44)</f>
        <v>0</v>
      </c>
      <c r="J45" s="49"/>
      <c r="K45" s="49"/>
      <c r="L45" s="49"/>
      <c r="M45" s="49"/>
      <c r="N45" s="49"/>
      <c r="O45" s="49"/>
      <c r="P45" s="49"/>
      <c r="Q45" s="49"/>
      <c r="R45" s="49"/>
    </row>
    <row r="46" spans="1:29" s="2895" customFormat="1" ht="12.75" customHeight="1">
      <c r="A46" s="135"/>
      <c r="B46" s="135"/>
      <c r="C46" s="133"/>
      <c r="D46" s="133"/>
      <c r="E46" s="2893"/>
      <c r="F46" s="2893"/>
      <c r="G46" s="2893"/>
      <c r="H46" s="3588"/>
      <c r="I46" s="3588"/>
      <c r="J46" s="49"/>
      <c r="K46" s="49"/>
      <c r="L46" s="49"/>
      <c r="M46" s="49"/>
      <c r="N46" s="49"/>
      <c r="O46" s="49"/>
      <c r="P46" s="49"/>
      <c r="Q46" s="49"/>
      <c r="R46" s="49"/>
    </row>
    <row r="47" spans="1:29" s="2901" customFormat="1" ht="12.75" customHeight="1">
      <c r="A47" s="143" t="s">
        <v>748</v>
      </c>
      <c r="B47" s="138"/>
      <c r="C47" s="139"/>
      <c r="D47" s="139"/>
      <c r="H47" s="3573">
        <f>H37-H45</f>
        <v>0</v>
      </c>
      <c r="I47" s="3573">
        <f>I37-I45</f>
        <v>0</v>
      </c>
      <c r="J47" s="2477"/>
      <c r="K47" s="49"/>
      <c r="L47" s="49"/>
      <c r="M47" s="49"/>
      <c r="N47" s="49"/>
      <c r="O47" s="49"/>
      <c r="P47" s="49"/>
      <c r="Q47" s="49"/>
      <c r="R47" s="49"/>
    </row>
    <row r="48" spans="1:29" s="2895" customFormat="1" ht="12.75" customHeight="1">
      <c r="A48" s="132"/>
      <c r="B48" s="135"/>
      <c r="C48" s="133"/>
      <c r="D48" s="133"/>
      <c r="E48" s="2893"/>
      <c r="F48" s="2893"/>
      <c r="G48" s="2893"/>
      <c r="H48" s="3589"/>
      <c r="I48" s="3589"/>
      <c r="J48" s="49"/>
      <c r="K48" s="49"/>
      <c r="L48" s="49"/>
      <c r="M48" s="49"/>
      <c r="N48" s="49"/>
      <c r="O48" s="49"/>
      <c r="P48" s="49"/>
      <c r="Q48" s="49"/>
      <c r="R48" s="49"/>
    </row>
    <row r="49" spans="1:18" s="2895" customFormat="1" ht="12.75" customHeight="1">
      <c r="A49" s="140" t="s">
        <v>749</v>
      </c>
      <c r="B49" s="135"/>
      <c r="C49" s="133"/>
      <c r="D49" s="133"/>
      <c r="E49" s="2893"/>
      <c r="F49" s="2893"/>
      <c r="G49" s="2893"/>
      <c r="H49" s="3589"/>
      <c r="I49" s="3589"/>
      <c r="J49" s="49"/>
      <c r="K49" s="49"/>
      <c r="L49" s="49"/>
      <c r="M49" s="49"/>
      <c r="N49" s="49"/>
      <c r="O49" s="49"/>
      <c r="P49" s="49"/>
      <c r="Q49" s="49"/>
      <c r="R49" s="49"/>
    </row>
    <row r="50" spans="1:18" s="2895" customFormat="1" ht="12.75" customHeight="1">
      <c r="A50" s="2907" t="s">
        <v>750</v>
      </c>
      <c r="B50" s="2893"/>
      <c r="C50" s="133"/>
      <c r="D50" s="133"/>
      <c r="E50" s="2893"/>
      <c r="F50" s="2893"/>
      <c r="G50" s="2893"/>
      <c r="H50" s="3580"/>
      <c r="I50" s="3580"/>
      <c r="J50" s="49"/>
      <c r="L50" s="49"/>
      <c r="M50" s="49"/>
      <c r="N50" s="49"/>
      <c r="O50" s="49"/>
      <c r="P50" s="49"/>
      <c r="Q50" s="49"/>
      <c r="R50" s="49"/>
    </row>
    <row r="51" spans="1:18" s="2895" customFormat="1" ht="12.75" customHeight="1">
      <c r="A51" s="2907" t="s">
        <v>751</v>
      </c>
      <c r="B51" s="2893"/>
      <c r="C51" s="133"/>
      <c r="D51" s="133"/>
      <c r="E51" s="2893"/>
      <c r="F51" s="2893"/>
      <c r="G51" s="2893"/>
      <c r="H51" s="3580"/>
      <c r="I51" s="3580"/>
      <c r="J51" s="49"/>
      <c r="K51" s="49"/>
      <c r="L51" s="49"/>
      <c r="M51" s="49"/>
      <c r="N51" s="49"/>
      <c r="O51" s="49"/>
      <c r="P51" s="49"/>
      <c r="Q51" s="49"/>
      <c r="R51" s="49"/>
    </row>
    <row r="52" spans="1:18" s="2895" customFormat="1" ht="12.75" customHeight="1">
      <c r="A52" s="2907" t="s">
        <v>752</v>
      </c>
      <c r="B52" s="2893"/>
      <c r="C52" s="133"/>
      <c r="D52" s="133"/>
      <c r="E52" s="2893"/>
      <c r="F52" s="2893"/>
      <c r="G52" s="2893"/>
      <c r="H52" s="3580"/>
      <c r="I52" s="3580"/>
      <c r="J52" s="49"/>
      <c r="K52" s="49"/>
      <c r="L52" s="49"/>
      <c r="M52" s="49"/>
      <c r="N52" s="49"/>
      <c r="O52" s="49"/>
      <c r="P52" s="49"/>
      <c r="Q52" s="49"/>
      <c r="R52" s="49"/>
    </row>
    <row r="53" spans="1:18" s="2895" customFormat="1" ht="12.75" customHeight="1">
      <c r="A53" s="2907" t="s">
        <v>753</v>
      </c>
      <c r="B53" s="2893"/>
      <c r="C53" s="133"/>
      <c r="D53" s="133"/>
      <c r="E53" s="2893"/>
      <c r="F53" s="2893"/>
      <c r="G53" s="2893"/>
      <c r="H53" s="3580"/>
      <c r="I53" s="3580"/>
      <c r="J53" s="49"/>
      <c r="K53" s="49"/>
      <c r="L53" s="49"/>
      <c r="M53" s="49"/>
      <c r="N53" s="49"/>
      <c r="O53" s="49"/>
      <c r="P53" s="49"/>
      <c r="Q53" s="49"/>
      <c r="R53" s="49"/>
    </row>
    <row r="54" spans="1:18" s="2895" customFormat="1" ht="12.75" customHeight="1">
      <c r="A54" s="2907" t="s">
        <v>754</v>
      </c>
      <c r="B54" s="2893"/>
      <c r="C54" s="133"/>
      <c r="D54" s="133"/>
      <c r="E54" s="2893"/>
      <c r="F54" s="2893"/>
      <c r="G54" s="2893"/>
      <c r="H54" s="3580"/>
      <c r="I54" s="3580"/>
      <c r="J54" s="49"/>
      <c r="K54" s="49"/>
      <c r="L54" s="49"/>
      <c r="M54" s="49"/>
      <c r="N54" s="49"/>
      <c r="O54" s="49"/>
      <c r="P54" s="49"/>
      <c r="Q54" s="49"/>
      <c r="R54" s="49"/>
    </row>
    <row r="55" spans="1:18" s="2901" customFormat="1" ht="12.75" customHeight="1">
      <c r="A55" s="2900" t="s">
        <v>755</v>
      </c>
      <c r="B55" s="138"/>
      <c r="C55" s="139"/>
      <c r="D55" s="139"/>
      <c r="H55" s="3573">
        <f>SUM(H50:H54)</f>
        <v>0</v>
      </c>
      <c r="I55" s="3573">
        <f>SUM(I50:I54)</f>
        <v>0</v>
      </c>
      <c r="J55" s="49"/>
      <c r="K55" s="49"/>
      <c r="L55" s="49"/>
      <c r="M55" s="49"/>
      <c r="N55" s="49"/>
      <c r="O55" s="49"/>
      <c r="P55" s="49"/>
      <c r="Q55" s="49"/>
      <c r="R55" s="49"/>
    </row>
    <row r="56" spans="1:18" s="2895" customFormat="1" ht="12.75" customHeight="1">
      <c r="A56" s="135"/>
      <c r="B56" s="135"/>
      <c r="C56" s="133"/>
      <c r="D56" s="133"/>
      <c r="E56" s="2893"/>
      <c r="F56" s="2893"/>
      <c r="G56" s="2893"/>
      <c r="H56" s="3588"/>
      <c r="I56" s="3588"/>
      <c r="J56" s="49"/>
      <c r="K56" s="49"/>
      <c r="L56" s="49"/>
      <c r="M56" s="49"/>
      <c r="N56" s="49"/>
      <c r="O56" s="49"/>
      <c r="P56" s="49"/>
      <c r="Q56" s="49"/>
      <c r="R56" s="49"/>
    </row>
    <row r="57" spans="1:18" s="2901" customFormat="1" ht="12.75" customHeight="1">
      <c r="A57" s="143" t="s">
        <v>756</v>
      </c>
      <c r="B57" s="138"/>
      <c r="C57" s="139"/>
      <c r="D57" s="139"/>
      <c r="H57" s="3573">
        <f>H47-H55</f>
        <v>0</v>
      </c>
      <c r="I57" s="3573">
        <f>I47-I55</f>
        <v>0</v>
      </c>
      <c r="J57" s="49"/>
      <c r="K57" s="49"/>
      <c r="L57" s="49"/>
      <c r="M57" s="49"/>
      <c r="N57" s="49"/>
      <c r="O57" s="49"/>
      <c r="P57" s="49"/>
      <c r="Q57" s="49"/>
      <c r="R57" s="49"/>
    </row>
    <row r="58" spans="1:18" s="2895" customFormat="1" ht="12.75" customHeight="1">
      <c r="A58" s="135"/>
      <c r="B58" s="135"/>
      <c r="C58" s="133"/>
      <c r="D58" s="133"/>
      <c r="E58" s="2893"/>
      <c r="F58" s="2893"/>
      <c r="G58" s="2893"/>
      <c r="H58" s="3589"/>
      <c r="I58" s="3589"/>
      <c r="J58" s="2477"/>
      <c r="K58" s="49"/>
      <c r="L58" s="2477"/>
      <c r="M58" s="49"/>
      <c r="N58" s="49"/>
      <c r="O58" s="49"/>
      <c r="P58" s="49"/>
      <c r="Q58" s="49"/>
      <c r="R58" s="49"/>
    </row>
    <row r="59" spans="1:18" s="2895" customFormat="1" ht="12.75" customHeight="1">
      <c r="A59" s="143" t="s">
        <v>757</v>
      </c>
      <c r="B59" s="135"/>
      <c r="C59" s="133"/>
      <c r="D59" s="133"/>
      <c r="E59" s="2893"/>
      <c r="F59" s="2893"/>
      <c r="G59" s="2893"/>
      <c r="H59" s="3589"/>
      <c r="I59" s="3589"/>
      <c r="J59" s="49"/>
      <c r="K59" s="49"/>
      <c r="L59" s="49"/>
      <c r="M59" s="49"/>
      <c r="N59" s="49"/>
      <c r="O59" s="49"/>
      <c r="P59" s="49"/>
      <c r="Q59" s="49"/>
      <c r="R59" s="49"/>
    </row>
    <row r="60" spans="1:18" s="2895" customFormat="1" ht="12.75" customHeight="1">
      <c r="A60" s="2899" t="s">
        <v>758</v>
      </c>
      <c r="B60" s="2893"/>
      <c r="C60" s="133"/>
      <c r="D60" s="133"/>
      <c r="E60" s="2893"/>
      <c r="F60" s="2893"/>
      <c r="G60" s="2893"/>
      <c r="H60" s="3572">
        <f>+H57</f>
        <v>0</v>
      </c>
      <c r="I60" s="3572">
        <f>+I57</f>
        <v>0</v>
      </c>
      <c r="J60" s="49"/>
      <c r="K60" s="49"/>
      <c r="L60" s="49"/>
      <c r="M60" s="49"/>
      <c r="N60" s="49"/>
      <c r="O60" s="49"/>
      <c r="P60" s="49"/>
      <c r="Q60" s="49"/>
      <c r="R60" s="49"/>
    </row>
    <row r="61" spans="1:18" s="2895" customFormat="1" ht="12.75" customHeight="1">
      <c r="A61" s="2899" t="s">
        <v>759</v>
      </c>
      <c r="B61" s="2893"/>
      <c r="C61" s="133"/>
      <c r="D61" s="133"/>
      <c r="E61" s="2893"/>
      <c r="F61" s="2893"/>
      <c r="G61" s="2893"/>
      <c r="H61" s="3580"/>
      <c r="I61" s="3580"/>
      <c r="J61" s="49"/>
      <c r="K61" s="49"/>
      <c r="L61" s="49"/>
      <c r="M61" s="49"/>
      <c r="N61" s="49"/>
      <c r="O61" s="49"/>
      <c r="P61" s="49"/>
      <c r="Q61" s="49"/>
      <c r="R61" s="49"/>
    </row>
    <row r="62" spans="1:18" s="2895" customFormat="1" ht="12.75" customHeight="1">
      <c r="A62" s="2899" t="s">
        <v>1514</v>
      </c>
      <c r="B62" s="2893"/>
      <c r="C62" s="133"/>
      <c r="D62" s="133"/>
      <c r="E62" s="2893"/>
      <c r="F62" s="2893"/>
      <c r="G62" s="2893"/>
      <c r="H62" s="3580"/>
      <c r="I62" s="3580"/>
      <c r="J62" s="49"/>
      <c r="K62" s="49"/>
      <c r="L62" s="49"/>
      <c r="M62" s="49"/>
      <c r="N62" s="49"/>
      <c r="O62" s="49"/>
      <c r="P62" s="49"/>
      <c r="Q62" s="49"/>
      <c r="R62" s="49"/>
    </row>
    <row r="63" spans="1:18" s="2895" customFormat="1" ht="12.75" customHeight="1">
      <c r="A63" s="2908" t="s">
        <v>1515</v>
      </c>
      <c r="B63" s="2893"/>
      <c r="C63" s="133"/>
      <c r="D63" s="133"/>
      <c r="E63" s="2893"/>
      <c r="F63" s="2893"/>
      <c r="G63" s="2893"/>
      <c r="H63" s="3580"/>
      <c r="I63" s="3580"/>
      <c r="J63" s="49"/>
      <c r="K63" s="49"/>
      <c r="L63" s="49"/>
      <c r="M63" s="49"/>
      <c r="N63" s="49"/>
      <c r="O63" s="49"/>
      <c r="P63" s="49"/>
      <c r="Q63" s="49"/>
      <c r="R63" s="49"/>
    </row>
    <row r="64" spans="1:18" s="2895" customFormat="1" ht="12.75" customHeight="1">
      <c r="A64" s="2908" t="s">
        <v>1516</v>
      </c>
      <c r="B64" s="2893"/>
      <c r="C64" s="133"/>
      <c r="D64" s="133"/>
      <c r="E64" s="2893"/>
      <c r="F64" s="2893"/>
      <c r="G64" s="2893"/>
      <c r="H64" s="3580"/>
      <c r="I64" s="3580"/>
      <c r="J64" s="49"/>
      <c r="K64" s="49"/>
      <c r="L64" s="49"/>
      <c r="M64" s="49"/>
      <c r="N64" s="49"/>
      <c r="O64" s="49"/>
      <c r="P64" s="49"/>
      <c r="Q64" s="49"/>
      <c r="R64" s="49"/>
    </row>
    <row r="65" spans="1:22" s="2895" customFormat="1" ht="12.75" customHeight="1">
      <c r="A65" s="2908" t="s">
        <v>1518</v>
      </c>
      <c r="B65" s="2893"/>
      <c r="C65" s="133"/>
      <c r="D65" s="133"/>
      <c r="E65" s="2893"/>
      <c r="F65" s="2893"/>
      <c r="G65" s="2893"/>
      <c r="H65" s="3580"/>
      <c r="I65" s="3580"/>
      <c r="J65" s="49"/>
      <c r="K65" s="49"/>
      <c r="L65" s="49"/>
      <c r="M65" s="49"/>
      <c r="N65" s="49"/>
      <c r="O65" s="49"/>
      <c r="P65" s="49"/>
      <c r="Q65" s="49"/>
      <c r="R65" s="49"/>
    </row>
    <row r="66" spans="1:22" s="2895" customFormat="1" ht="12.75" customHeight="1">
      <c r="A66" s="2899" t="s">
        <v>761</v>
      </c>
      <c r="B66" s="2893"/>
      <c r="C66" s="133"/>
      <c r="D66" s="133"/>
      <c r="E66" s="2893"/>
      <c r="F66" s="2893"/>
      <c r="G66" s="2893"/>
      <c r="H66" s="3580"/>
      <c r="I66" s="3580"/>
      <c r="J66" s="49"/>
      <c r="K66" s="49"/>
      <c r="L66" s="49"/>
      <c r="M66" s="49"/>
      <c r="N66" s="49"/>
      <c r="O66" s="49"/>
      <c r="P66" s="49"/>
      <c r="Q66" s="49"/>
      <c r="R66" s="49"/>
    </row>
    <row r="67" spans="1:22" s="2901" customFormat="1" ht="12.75" customHeight="1">
      <c r="A67" s="2899" t="s">
        <v>1517</v>
      </c>
      <c r="B67" s="2893"/>
      <c r="C67" s="133"/>
      <c r="D67" s="133"/>
      <c r="E67" s="2893"/>
      <c r="F67" s="2893"/>
      <c r="G67" s="2893"/>
      <c r="H67" s="3580"/>
      <c r="I67" s="3580"/>
      <c r="J67" s="49"/>
      <c r="K67" s="49"/>
      <c r="L67" s="49"/>
      <c r="M67" s="49"/>
      <c r="N67" s="49"/>
      <c r="O67" s="49"/>
      <c r="P67" s="49"/>
      <c r="Q67" s="49"/>
      <c r="R67" s="49"/>
      <c r="S67" s="2909"/>
      <c r="T67" s="2909"/>
      <c r="U67" s="2909"/>
      <c r="V67" s="2909"/>
    </row>
    <row r="68" spans="1:22" s="2910" customFormat="1" ht="12.75" customHeight="1">
      <c r="A68" s="2899" t="s">
        <v>1517</v>
      </c>
      <c r="B68" s="2893"/>
      <c r="C68" s="133"/>
      <c r="D68" s="133"/>
      <c r="E68" s="2893"/>
      <c r="F68" s="2893"/>
      <c r="G68" s="2893"/>
      <c r="H68" s="3580"/>
      <c r="I68" s="3580"/>
      <c r="J68" s="49"/>
      <c r="K68" s="49"/>
      <c r="L68" s="49"/>
      <c r="M68" s="49"/>
      <c r="N68" s="49"/>
      <c r="O68" s="49"/>
      <c r="P68" s="49"/>
      <c r="Q68" s="49"/>
      <c r="R68" s="49"/>
      <c r="S68" s="2909"/>
      <c r="T68" s="2909"/>
      <c r="U68" s="2909"/>
      <c r="V68" s="2909"/>
    </row>
    <row r="69" spans="1:22" ht="12.75" customHeight="1">
      <c r="A69" s="2899" t="s">
        <v>1517</v>
      </c>
      <c r="B69" s="2893"/>
      <c r="C69" s="133"/>
      <c r="D69" s="133"/>
      <c r="E69" s="2893"/>
      <c r="F69" s="2893"/>
      <c r="G69" s="2893"/>
      <c r="H69" s="3580"/>
      <c r="I69" s="3580"/>
      <c r="S69" s="1426"/>
      <c r="T69" s="1426"/>
      <c r="U69" s="1426"/>
      <c r="V69" s="1426"/>
    </row>
    <row r="70" spans="1:22" ht="12.75" customHeight="1">
      <c r="B70" s="2893"/>
      <c r="C70" s="133"/>
      <c r="D70" s="133"/>
      <c r="E70" s="2893"/>
      <c r="F70" s="2893"/>
      <c r="G70" s="2893"/>
      <c r="H70" s="3580"/>
      <c r="I70" s="3580"/>
      <c r="S70" s="1426"/>
      <c r="T70" s="1426"/>
      <c r="U70" s="1426"/>
      <c r="V70" s="1426"/>
    </row>
    <row r="71" spans="1:22" ht="12.75" customHeight="1">
      <c r="A71" s="2900" t="s">
        <v>762</v>
      </c>
      <c r="B71" s="2901"/>
      <c r="C71" s="139"/>
      <c r="D71" s="139"/>
      <c r="E71" s="2901"/>
      <c r="F71" s="2901"/>
      <c r="G71" s="2901"/>
      <c r="H71" s="3573">
        <f>SUM(H60:H69)</f>
        <v>0</v>
      </c>
      <c r="I71" s="3573">
        <f>SUM(I60:I69)</f>
        <v>0</v>
      </c>
      <c r="S71" s="1426"/>
      <c r="T71" s="1426"/>
      <c r="U71" s="1426"/>
      <c r="V71" s="1426"/>
    </row>
    <row r="72" spans="1:22" ht="12" customHeight="1">
      <c r="S72" s="1426"/>
      <c r="T72" s="1426"/>
      <c r="U72" s="1426"/>
      <c r="V72" s="1426"/>
    </row>
    <row r="73" spans="1:22" ht="12" customHeight="1">
      <c r="S73" s="1426"/>
      <c r="T73" s="1426"/>
      <c r="U73" s="1426"/>
      <c r="V73" s="1426"/>
    </row>
    <row r="74" spans="1:22" ht="12" customHeight="1">
      <c r="S74" s="1426"/>
      <c r="T74" s="1426"/>
      <c r="U74" s="1426"/>
      <c r="V74" s="1426"/>
    </row>
    <row r="75" spans="1:22" ht="12" customHeight="1">
      <c r="S75" s="1426"/>
      <c r="T75" s="1426"/>
      <c r="U75" s="1426"/>
      <c r="V75" s="1426"/>
    </row>
    <row r="76" spans="1:22" ht="12" hidden="1" customHeight="1"/>
    <row r="77" spans="1:22" ht="12" hidden="1" customHeight="1"/>
    <row r="78" spans="1:22" ht="12" hidden="1" customHeight="1"/>
    <row r="79" spans="1:22" ht="12" hidden="1" customHeight="1"/>
    <row r="80" spans="1:22" ht="12" hidden="1" customHeight="1"/>
    <row r="81" ht="12" hidden="1" customHeight="1"/>
    <row r="82" ht="12" hidden="1" customHeight="1"/>
    <row r="83" ht="12" hidden="1" customHeight="1"/>
    <row r="84" ht="12" hidden="1" customHeight="1"/>
    <row r="85" ht="12" hidden="1" customHeight="1"/>
    <row r="86" ht="12" hidden="1" customHeight="1"/>
    <row r="87" ht="12" hidden="1" customHeight="1"/>
    <row r="88" ht="12" hidden="1" customHeight="1"/>
    <row r="89" ht="12" hidden="1" customHeight="1"/>
    <row r="90" ht="12" hidden="1" customHeight="1"/>
    <row r="91" ht="12" hidden="1" customHeight="1"/>
    <row r="92" ht="12" hidden="1" customHeight="1"/>
    <row r="93" ht="12" hidden="1" customHeight="1"/>
    <row r="94" ht="12" hidden="1" customHeight="1"/>
    <row r="95" ht="12" hidden="1" customHeight="1"/>
    <row r="96" ht="12" hidden="1" customHeight="1"/>
    <row r="97" ht="12" hidden="1" customHeight="1"/>
    <row r="98" ht="12" hidden="1" customHeight="1"/>
    <row r="99" ht="12" hidden="1" customHeight="1"/>
    <row r="100" ht="12" hidden="1" customHeight="1"/>
    <row r="101" ht="12" hidden="1" customHeight="1"/>
    <row r="102" ht="12" hidden="1" customHeight="1"/>
    <row r="103" ht="12" hidden="1" customHeight="1"/>
    <row r="104" ht="12" hidden="1" customHeight="1"/>
    <row r="105" ht="12" hidden="1" customHeight="1"/>
    <row r="106" ht="12" hidden="1" customHeight="1"/>
    <row r="107" ht="12" hidden="1" customHeight="1"/>
    <row r="108" ht="12" hidden="1" customHeight="1"/>
    <row r="109" ht="12" hidden="1" customHeight="1"/>
    <row r="110" ht="12" hidden="1" customHeight="1"/>
    <row r="111" ht="12" hidden="1" customHeight="1"/>
    <row r="112" ht="12" hidden="1" customHeight="1"/>
    <row r="113" ht="12" hidden="1" customHeight="1"/>
    <row r="114" ht="12" hidden="1" customHeight="1"/>
    <row r="115" ht="12" hidden="1" customHeight="1"/>
    <row r="116" ht="12" hidden="1" customHeight="1"/>
    <row r="117" ht="12" hidden="1" customHeight="1"/>
    <row r="118" ht="12" hidden="1" customHeight="1"/>
    <row r="119" ht="12" hidden="1" customHeight="1"/>
    <row r="120" ht="12" hidden="1" customHeight="1"/>
    <row r="121" ht="12" hidden="1" customHeight="1"/>
    <row r="122" ht="12" hidden="1" customHeight="1"/>
    <row r="123" ht="12" hidden="1" customHeight="1"/>
    <row r="124" ht="12" hidden="1" customHeight="1"/>
    <row r="125" ht="12" hidden="1" customHeight="1"/>
    <row r="126" ht="12" hidden="1" customHeight="1"/>
    <row r="127" ht="12" hidden="1" customHeight="1"/>
    <row r="128" ht="12" hidden="1" customHeight="1"/>
    <row r="129" ht="12" hidden="1" customHeight="1"/>
    <row r="130" ht="12" hidden="1" customHeight="1"/>
    <row r="131" ht="12" hidden="1" customHeight="1"/>
    <row r="132" ht="12" hidden="1" customHeight="1"/>
    <row r="133" ht="12" hidden="1" customHeight="1"/>
    <row r="134" ht="12" hidden="1" customHeight="1"/>
    <row r="135" ht="12" hidden="1" customHeight="1"/>
    <row r="136" ht="12" hidden="1" customHeight="1"/>
    <row r="137" ht="12" hidden="1" customHeight="1"/>
    <row r="138" ht="12" hidden="1" customHeight="1"/>
    <row r="139" ht="12" hidden="1" customHeight="1"/>
    <row r="140" ht="12" hidden="1" customHeight="1"/>
    <row r="141" ht="12" hidden="1" customHeight="1"/>
    <row r="142" ht="12" hidden="1" customHeight="1"/>
    <row r="143" ht="12" hidden="1" customHeight="1"/>
    <row r="144" ht="12" hidden="1" customHeight="1"/>
    <row r="145" ht="12" hidden="1" customHeight="1"/>
    <row r="146" ht="12" hidden="1" customHeight="1"/>
    <row r="147" ht="12.75" hidden="1"/>
    <row r="148" ht="12.75" hidden="1"/>
    <row r="149" ht="12.75" hidden="1"/>
    <row r="150" ht="12.75" hidden="1"/>
    <row r="151" ht="12.75" hidden="1"/>
    <row r="152" ht="12.75" hidden="1"/>
    <row r="153" ht="12.75" hidden="1"/>
    <row r="154" ht="12.75" hidden="1"/>
    <row r="155" ht="12.75" hidden="1"/>
    <row r="156" ht="12.75" hidden="1"/>
    <row r="157" ht="12.75" hidden="1"/>
    <row r="158" ht="12.75" hidden="1"/>
    <row r="159" ht="12.75" hidden="1"/>
    <row r="160" ht="12.75" hidden="1"/>
    <row r="161" ht="12.75" hidden="1"/>
    <row r="162" ht="12.75" hidden="1"/>
    <row r="163" ht="12.75" hidden="1"/>
    <row r="164" ht="12.75" hidden="1"/>
    <row r="165" ht="12.75" hidden="1"/>
    <row r="166" ht="12.75" hidden="1"/>
    <row r="167" ht="12.75" hidden="1"/>
    <row r="168" ht="12.75" hidden="1"/>
    <row r="169" ht="12.75" hidden="1"/>
    <row r="170" ht="12.75" hidden="1"/>
    <row r="171" ht="12.75" hidden="1"/>
    <row r="172" ht="12.75" hidden="1"/>
    <row r="173" ht="12.75" hidden="1"/>
    <row r="174" ht="12.75" hidden="1"/>
    <row r="175" ht="12.75" hidden="1"/>
    <row r="176" ht="12.75" hidden="1"/>
    <row r="177" ht="12.75" hidden="1"/>
    <row r="178" ht="12.75" hidden="1"/>
    <row r="179" ht="12.75" hidden="1"/>
    <row r="180" ht="12.75" hidden="1"/>
    <row r="181" ht="12.75" hidden="1"/>
    <row r="182" ht="12.75" hidden="1"/>
    <row r="183" ht="12.75" hidden="1"/>
    <row r="184" ht="12.75" hidden="1"/>
    <row r="185" ht="12.75" hidden="1"/>
    <row r="186" ht="12.75" hidden="1"/>
    <row r="187" ht="12.75" hidden="1"/>
    <row r="188" ht="12.75" hidden="1"/>
    <row r="189" ht="12.75" hidden="1"/>
    <row r="190" ht="12.75" hidden="1"/>
    <row r="191" ht="12.75" hidden="1"/>
    <row r="192" ht="12.75" hidden="1"/>
    <row r="193" ht="12.75" hidden="1"/>
    <row r="194" ht="12.75" hidden="1"/>
    <row r="195" ht="12.75" hidden="1"/>
    <row r="196" ht="12.75" hidden="1"/>
    <row r="197" ht="12.75" hidden="1"/>
    <row r="198" ht="12.75" hidden="1"/>
    <row r="199" ht="12.75" hidden="1"/>
    <row r="200" ht="12.75" hidden="1"/>
    <row r="201" ht="12.75" hidden="1"/>
    <row r="202" ht="12.75" hidden="1"/>
    <row r="203" ht="12.75" hidden="1"/>
    <row r="204" ht="12.75" hidden="1"/>
    <row r="205" ht="12.75" hidden="1"/>
    <row r="206" ht="12.75" hidden="1"/>
    <row r="207" ht="12.75" hidden="1"/>
    <row r="208" ht="12.75" hidden="1"/>
    <row r="209" ht="12.75" hidden="1"/>
    <row r="210" ht="12.75" hidden="1"/>
    <row r="211" ht="12.75" hidden="1"/>
    <row r="212" ht="12.75" hidden="1"/>
    <row r="213" ht="12.75" hidden="1"/>
    <row r="214" ht="12.75" hidden="1"/>
    <row r="215" ht="12.75" hidden="1"/>
    <row r="216" ht="12.75" hidden="1"/>
    <row r="217" ht="12.75" hidden="1"/>
    <row r="218" ht="12.75" hidden="1"/>
    <row r="219" ht="12.75" hidden="1"/>
    <row r="220" ht="12.75" hidden="1"/>
    <row r="221" ht="12.75" hidden="1"/>
    <row r="222" ht="12.75" hidden="1"/>
    <row r="223" ht="12.75" hidden="1"/>
    <row r="224" ht="12.75" hidden="1"/>
    <row r="225" ht="12.75" hidden="1"/>
    <row r="226" ht="12.75" hidden="1"/>
    <row r="227" ht="12.75" hidden="1"/>
    <row r="228" ht="12.75" hidden="1"/>
    <row r="229" ht="12.75" hidden="1"/>
    <row r="230" ht="12.75" hidden="1"/>
    <row r="231" ht="12.75" hidden="1"/>
    <row r="232" ht="12.75" hidden="1"/>
    <row r="233" ht="12.75" hidden="1"/>
    <row r="234" ht="12.75" hidden="1"/>
    <row r="235" ht="12.75" hidden="1"/>
    <row r="236" ht="12.75" hidden="1"/>
    <row r="237" ht="12.75" hidden="1"/>
    <row r="238" ht="12.75" hidden="1"/>
    <row r="239" ht="12.75" hidden="1"/>
    <row r="240" ht="12.75" hidden="1"/>
    <row r="241" ht="12.75" hidden="1"/>
    <row r="242" ht="12.75" hidden="1"/>
    <row r="243" ht="12.75" hidden="1"/>
    <row r="244" ht="12.75" hidden="1"/>
    <row r="245" ht="12.75" hidden="1"/>
    <row r="246" ht="12.75" hidden="1"/>
    <row r="247" ht="12.75" hidden="1"/>
    <row r="248" ht="12.75" hidden="1"/>
    <row r="249" ht="12.75" hidden="1"/>
    <row r="250" ht="12.75" hidden="1"/>
    <row r="251" ht="12.75" hidden="1"/>
    <row r="252" ht="12.75" hidden="1"/>
    <row r="253" ht="12.75" hidden="1"/>
    <row r="254" ht="12.75" hidden="1"/>
    <row r="255" ht="12.75" hidden="1"/>
    <row r="256" ht="12.75" hidden="1"/>
    <row r="257" ht="12.75" hidden="1"/>
    <row r="258" ht="12.75" hidden="1"/>
    <row r="259" ht="12.75" hidden="1"/>
    <row r="260" ht="12.75" hidden="1"/>
    <row r="261" ht="12.75" hidden="1"/>
    <row r="262" ht="12.75" hidden="1"/>
    <row r="263" ht="12.75" hidden="1"/>
    <row r="264" ht="12.75" hidden="1"/>
    <row r="265" ht="12.75" hidden="1"/>
    <row r="266" ht="12.75" hidden="1"/>
    <row r="267" ht="12.75" hidden="1"/>
    <row r="268" ht="12.75" hidden="1"/>
    <row r="269" ht="12.75" hidden="1"/>
    <row r="270" ht="12.75" hidden="1"/>
    <row r="271" ht="12.75" hidden="1"/>
    <row r="272" ht="12.75" hidden="1"/>
    <row r="273" ht="12.75" hidden="1"/>
    <row r="274" ht="12.75" hidden="1"/>
    <row r="275" ht="12.75" hidden="1"/>
    <row r="276" ht="12.75" hidden="1"/>
    <row r="277" ht="12.75" hidden="1"/>
    <row r="278" ht="12.75" hidden="1"/>
    <row r="279" ht="12.75" hidden="1"/>
    <row r="280" ht="12.75" hidden="1"/>
    <row r="281" ht="12.75" hidden="1"/>
    <row r="282" ht="12.75" hidden="1"/>
    <row r="283" ht="12.75" hidden="1"/>
    <row r="284" ht="12.75" hidden="1"/>
    <row r="285" ht="12.75" hidden="1"/>
    <row r="286" ht="12.75" hidden="1"/>
    <row r="287" ht="12.75" hidden="1"/>
    <row r="288" ht="12.75" hidden="1"/>
    <row r="289" ht="12.75" hidden="1"/>
    <row r="290" ht="12.75" hidden="1"/>
    <row r="291" ht="12.75" hidden="1"/>
    <row r="292" ht="12.75" hidden="1"/>
    <row r="293" ht="12.75" hidden="1"/>
    <row r="294" ht="12.75" hidden="1"/>
    <row r="295" ht="12.75" hidden="1"/>
    <row r="296" ht="12.75" hidden="1"/>
    <row r="297" ht="12.75" hidden="1"/>
    <row r="298" ht="12.75" hidden="1"/>
    <row r="299" ht="12.75" hidden="1"/>
    <row r="300" ht="12.75" hidden="1"/>
    <row r="301" ht="12.75" hidden="1"/>
    <row r="302" ht="12.75" hidden="1"/>
    <row r="303" ht="12.75" hidden="1"/>
    <row r="304" ht="12.75" hidden="1"/>
    <row r="305" ht="12.75" hidden="1"/>
    <row r="306" ht="12.75" hidden="1"/>
    <row r="307" ht="12.75" hidden="1"/>
    <row r="308" ht="12.75" hidden="1"/>
    <row r="309" ht="12.75" hidden="1"/>
    <row r="310" ht="12.75" hidden="1"/>
    <row r="311" ht="12.75" hidden="1"/>
    <row r="312" ht="12.75" hidden="1"/>
    <row r="313" ht="12.75" hidden="1"/>
    <row r="314" ht="12.75" hidden="1"/>
    <row r="315" ht="12.75" hidden="1"/>
    <row r="316" ht="12.75" hidden="1"/>
    <row r="317" ht="12.75" hidden="1"/>
    <row r="318" ht="12.75" hidden="1"/>
    <row r="319" ht="12.75" hidden="1"/>
    <row r="320" ht="12.75" hidden="1"/>
    <row r="321" ht="12.75" hidden="1"/>
    <row r="322" ht="12.75" hidden="1"/>
    <row r="323" ht="12.75" hidden="1"/>
    <row r="324" ht="12.75" hidden="1"/>
    <row r="325" ht="12.75" hidden="1"/>
    <row r="326" ht="12.75" hidden="1"/>
    <row r="327" ht="12.75" hidden="1"/>
    <row r="328" ht="12.75" hidden="1"/>
    <row r="329" ht="12.75" hidden="1"/>
    <row r="330" ht="12.75" hidden="1"/>
    <row r="331" ht="12.75" hidden="1"/>
    <row r="332" ht="12.75" hidden="1"/>
    <row r="333" ht="12.75" hidden="1"/>
    <row r="334" ht="12.75" hidden="1"/>
    <row r="335" ht="12.75" hidden="1"/>
    <row r="336" ht="12.75" hidden="1"/>
    <row r="337" ht="12.75" hidden="1"/>
    <row r="338" ht="12.75" hidden="1"/>
    <row r="339" ht="12.75" hidden="1"/>
    <row r="340" ht="12.75" hidden="1"/>
    <row r="341" ht="12.75" hidden="1"/>
    <row r="342" ht="12.75" hidden="1"/>
    <row r="343" ht="12.75" hidden="1"/>
    <row r="344" ht="12.75" hidden="1"/>
    <row r="345" ht="12.75" hidden="1"/>
    <row r="346" ht="12.75" hidden="1"/>
    <row r="347" ht="12.75" hidden="1"/>
    <row r="348" ht="12.75" hidden="1"/>
    <row r="349" ht="12.75" hidden="1"/>
    <row r="350" ht="12.75" hidden="1"/>
    <row r="351" ht="12.75" hidden="1"/>
    <row r="352" ht="12.75" hidden="1"/>
    <row r="353" ht="12.75" hidden="1"/>
    <row r="354" ht="12.75" hidden="1"/>
    <row r="355" ht="12.75" hidden="1"/>
    <row r="356" ht="12.75" hidden="1"/>
    <row r="357" ht="12.75" hidden="1"/>
    <row r="358" ht="12.75" hidden="1"/>
    <row r="359" ht="12.75" hidden="1"/>
    <row r="360" ht="12.75" hidden="1"/>
    <row r="361" ht="12.75" hidden="1"/>
    <row r="362" ht="12.75" hidden="1"/>
    <row r="363" ht="12.75" hidden="1"/>
    <row r="364" ht="12.75" hidden="1"/>
    <row r="365" ht="12.75" hidden="1"/>
    <row r="366" ht="12.75" hidden="1"/>
    <row r="367" ht="12.75" hidden="1"/>
    <row r="368" ht="12.75" hidden="1"/>
    <row r="369" ht="12.75" hidden="1"/>
    <row r="370" ht="12.75" hidden="1"/>
    <row r="371" ht="12.75" hidden="1"/>
    <row r="372" ht="12.75" hidden="1"/>
    <row r="373" ht="12.75" hidden="1"/>
    <row r="374" ht="12.75" hidden="1"/>
    <row r="375" ht="12.75" hidden="1"/>
    <row r="376" ht="12.75" hidden="1"/>
    <row r="377" ht="12.75" hidden="1"/>
    <row r="378" ht="12.75" hidden="1"/>
    <row r="379" ht="12.75" hidden="1"/>
    <row r="380" ht="12.75" hidden="1"/>
    <row r="381" ht="12.75" hidden="1"/>
    <row r="382" ht="12.75" hidden="1"/>
    <row r="383" ht="12.75" hidden="1"/>
    <row r="384" ht="12.75" hidden="1"/>
    <row r="385" ht="12.75" hidden="1"/>
    <row r="386" ht="12.75" hidden="1"/>
    <row r="387" ht="12.75" hidden="1"/>
    <row r="388" ht="12.75" hidden="1"/>
    <row r="389" ht="12.75" hidden="1"/>
    <row r="390" ht="12.75" hidden="1"/>
    <row r="391" ht="12.75" hidden="1"/>
    <row r="392" ht="12.75" hidden="1"/>
    <row r="393" ht="12.75" hidden="1"/>
    <row r="394" ht="12.75" hidden="1"/>
    <row r="395" ht="12.75" hidden="1"/>
    <row r="396" ht="12.75" hidden="1"/>
    <row r="397" ht="12.75" hidden="1"/>
    <row r="398" ht="12.75" hidden="1"/>
    <row r="399" ht="12.75" hidden="1"/>
    <row r="400" ht="12.75" hidden="1"/>
    <row r="401" ht="12.75" hidden="1"/>
    <row r="402" ht="12.75" hidden="1"/>
    <row r="403" ht="12.75" hidden="1"/>
    <row r="404" ht="12.75" hidden="1"/>
    <row r="405" ht="12.75" hidden="1"/>
    <row r="406" ht="12.75" hidden="1"/>
    <row r="407" ht="12.75" hidden="1"/>
    <row r="408" ht="12.75" hidden="1"/>
    <row r="409" ht="12.75" hidden="1"/>
    <row r="410" ht="12.75" hidden="1"/>
    <row r="411" ht="12.75" hidden="1"/>
    <row r="412" ht="12.75" hidden="1"/>
    <row r="413" ht="12.75" hidden="1"/>
    <row r="414" ht="12.75" hidden="1"/>
    <row r="415" ht="12.75" hidden="1"/>
    <row r="416" ht="12.75" hidden="1"/>
    <row r="417" ht="12.75" hidden="1"/>
    <row r="418" ht="12.75" hidden="1"/>
    <row r="419" ht="12.75" hidden="1"/>
    <row r="420" ht="12.75" hidden="1"/>
    <row r="421" ht="12.75" hidden="1"/>
    <row r="422" ht="12.75" hidden="1"/>
    <row r="423" ht="12.75" hidden="1"/>
    <row r="424" ht="12.75" hidden="1"/>
    <row r="425" ht="12.75" hidden="1"/>
    <row r="426" ht="12.75" hidden="1"/>
    <row r="427" ht="12.75" hidden="1"/>
    <row r="428" ht="12.75" hidden="1"/>
    <row r="429" ht="12.75" hidden="1"/>
    <row r="430" ht="12.75" hidden="1"/>
    <row r="431" ht="12.75" hidden="1"/>
    <row r="432" ht="12.75" hidden="1"/>
    <row r="433" ht="12.75" hidden="1"/>
    <row r="434" ht="12.75" hidden="1"/>
    <row r="435" ht="12.75" hidden="1"/>
    <row r="436" ht="12.75" hidden="1"/>
    <row r="437" ht="12.75" hidden="1"/>
    <row r="438" ht="12.75" hidden="1"/>
    <row r="439" ht="12.75" hidden="1"/>
    <row r="440" ht="12.75" hidden="1"/>
    <row r="441" ht="12.75" hidden="1"/>
    <row r="442" ht="12.75" hidden="1"/>
    <row r="443" ht="12.75" hidden="1"/>
    <row r="444" ht="12.75" hidden="1"/>
    <row r="445" ht="12.75" hidden="1"/>
    <row r="446" ht="12.75" hidden="1"/>
    <row r="447" ht="12.75" hidden="1"/>
    <row r="448" ht="12.75" hidden="1"/>
    <row r="449" ht="12.75" hidden="1"/>
    <row r="450" ht="12.75" hidden="1"/>
    <row r="451" ht="12.75" hidden="1"/>
    <row r="452" ht="12.75" hidden="1"/>
    <row r="453" ht="12.75" hidden="1"/>
    <row r="454" ht="12.75" hidden="1"/>
    <row r="455" ht="12.75" hidden="1"/>
    <row r="456" ht="12.75" hidden="1"/>
    <row r="457" ht="12.75" hidden="1"/>
    <row r="458" ht="12.75" hidden="1"/>
    <row r="459" ht="12.75" hidden="1"/>
    <row r="460" ht="12.75" hidden="1"/>
    <row r="461" ht="12.75" hidden="1"/>
    <row r="462" ht="12.75" hidden="1"/>
    <row r="463" ht="12.75" hidden="1"/>
    <row r="464" ht="12.75" hidden="1"/>
    <row r="465" ht="12.75" hidden="1"/>
    <row r="466" ht="12.75" hidden="1"/>
    <row r="467" ht="12.75" hidden="1"/>
    <row r="468" ht="12.75" hidden="1"/>
    <row r="469" ht="12.75" hidden="1"/>
    <row r="470" ht="12.75" hidden="1"/>
    <row r="471" ht="12.75" hidden="1"/>
    <row r="472" ht="12.75" hidden="1"/>
    <row r="473" ht="12.75" hidden="1"/>
    <row r="474" ht="12.75" hidden="1"/>
    <row r="475" ht="12.75" hidden="1"/>
    <row r="476" ht="12.75" hidden="1"/>
    <row r="477" ht="12.75" hidden="1"/>
    <row r="478" ht="12.75" hidden="1"/>
    <row r="479" ht="12.75" hidden="1"/>
    <row r="480" ht="12.75" hidden="1"/>
    <row r="481" ht="12.75" hidden="1"/>
    <row r="482" ht="12.75" hidden="1"/>
    <row r="483" ht="12.75" hidden="1"/>
    <row r="484" ht="12.75" hidden="1"/>
    <row r="485" ht="12.75" hidden="1"/>
    <row r="486" ht="12.75" hidden="1"/>
    <row r="487" ht="12.75" hidden="1"/>
    <row r="488" ht="12.75" hidden="1"/>
    <row r="489" ht="12.75" hidden="1"/>
    <row r="490" ht="12.75" hidden="1"/>
    <row r="491" ht="12.75" hidden="1"/>
    <row r="492" ht="12.75" hidden="1"/>
    <row r="493" ht="12.75" hidden="1"/>
    <row r="494" ht="12.75" hidden="1"/>
    <row r="495" ht="12.75" hidden="1"/>
    <row r="496" ht="12.75" hidden="1"/>
    <row r="497" ht="12.75" hidden="1"/>
    <row r="498" ht="12.75" hidden="1"/>
    <row r="499" ht="12.75" hidden="1"/>
    <row r="500" ht="12.75" hidden="1"/>
    <row r="501" ht="12.75" hidden="1"/>
    <row r="502" ht="12.75" hidden="1"/>
    <row r="503" ht="12.75" hidden="1"/>
    <row r="504" ht="12.75" hidden="1"/>
    <row r="505" ht="12.75" hidden="1"/>
    <row r="506" ht="12.75" hidden="1"/>
    <row r="507" ht="12.75" hidden="1"/>
    <row r="508" ht="12.75" hidden="1"/>
    <row r="509" ht="12.75" hidden="1"/>
    <row r="510" ht="12.75" hidden="1"/>
    <row r="511" ht="12.75" hidden="1"/>
    <row r="512" ht="12.75" hidden="1"/>
    <row r="513" ht="12.75" hidden="1"/>
    <row r="514" ht="12.75" hidden="1"/>
    <row r="515" ht="12.75" hidden="1"/>
    <row r="516" ht="12.75" hidden="1"/>
    <row r="517" ht="12.75" hidden="1"/>
    <row r="518" ht="12.75" hidden="1"/>
    <row r="519" ht="12.75" hidden="1"/>
    <row r="520" ht="12.75" hidden="1"/>
    <row r="521" ht="12.75" hidden="1"/>
    <row r="522" ht="12.75" hidden="1"/>
    <row r="523" ht="12.75" hidden="1"/>
    <row r="524" ht="12.75" hidden="1"/>
    <row r="525" ht="12.75" hidden="1"/>
    <row r="526" ht="12.75" hidden="1"/>
    <row r="527" ht="12.75" hidden="1"/>
    <row r="528" ht="12.75" hidden="1"/>
    <row r="529" ht="12.75" hidden="1"/>
    <row r="530" ht="12.75" hidden="1"/>
    <row r="531" ht="12.75" hidden="1"/>
    <row r="532" ht="12.75" hidden="1"/>
    <row r="533" ht="12.75" hidden="1"/>
    <row r="534" ht="12.75" hidden="1"/>
    <row r="535" ht="12.75" hidden="1"/>
    <row r="536" ht="12.75" hidden="1"/>
    <row r="537" ht="12.75" hidden="1"/>
    <row r="538" ht="12.75" hidden="1"/>
    <row r="539" ht="12.75" hidden="1"/>
    <row r="540" ht="12.75" hidden="1"/>
    <row r="541" ht="12.75" hidden="1"/>
    <row r="542" ht="12.75" hidden="1"/>
    <row r="543" ht="12.75" hidden="1"/>
    <row r="544" ht="12.75" hidden="1"/>
    <row r="545" ht="12.75" hidden="1"/>
    <row r="546" ht="12.75" hidden="1"/>
    <row r="547" ht="12.75" hidden="1"/>
    <row r="548" ht="12.75" hidden="1"/>
    <row r="549" ht="12.75" hidden="1"/>
    <row r="550" ht="12.75" hidden="1"/>
    <row r="551" ht="12.75" hidden="1"/>
    <row r="552" ht="12.75" hidden="1"/>
    <row r="553" ht="12.75" hidden="1"/>
    <row r="554" ht="12.75" hidden="1"/>
    <row r="555" ht="12.75" hidden="1"/>
    <row r="556" ht="12.75" hidden="1"/>
    <row r="557" ht="12.75" hidden="1"/>
    <row r="558" ht="12.75" hidden="1"/>
    <row r="559" ht="12.75" hidden="1"/>
    <row r="560" ht="12.75" hidden="1"/>
    <row r="561" ht="12.75" hidden="1"/>
    <row r="562" ht="12.75" hidden="1"/>
    <row r="563" ht="12.75" hidden="1"/>
    <row r="564" ht="12.75" hidden="1"/>
    <row r="565" ht="12.75" hidden="1"/>
    <row r="566" ht="12.75" hidden="1"/>
    <row r="567" ht="12.75" hidden="1"/>
    <row r="568" ht="12.75" hidden="1"/>
    <row r="569" ht="12.75" hidden="1"/>
    <row r="570" ht="12.75" hidden="1"/>
    <row r="571" ht="12.75" hidden="1"/>
    <row r="572" ht="12.75" hidden="1"/>
    <row r="573" ht="12.75" hidden="1"/>
    <row r="574" ht="12.75" hidden="1"/>
    <row r="575" ht="12.75" hidden="1"/>
    <row r="576" ht="12.75" hidden="1"/>
    <row r="577" ht="12.75" hidden="1"/>
    <row r="578" ht="12.75" hidden="1"/>
    <row r="579" ht="12.75" hidden="1"/>
    <row r="580" ht="12.75" hidden="1"/>
    <row r="581" ht="12.75" hidden="1"/>
    <row r="582" ht="12.75" hidden="1"/>
    <row r="583" ht="12.75" hidden="1"/>
    <row r="584" ht="12.75" hidden="1"/>
    <row r="585" ht="12.75" hidden="1"/>
    <row r="586" ht="12.75" hidden="1"/>
    <row r="587" ht="12.75" hidden="1"/>
    <row r="588" ht="12.75" hidden="1"/>
    <row r="589" ht="12.75" hidden="1"/>
    <row r="590" ht="12.75" hidden="1"/>
    <row r="591" ht="12.75" hidden="1"/>
    <row r="592" ht="12.75" hidden="1"/>
    <row r="593" ht="12.75" hidden="1"/>
    <row r="594" ht="12.75" hidden="1"/>
    <row r="595" ht="12.75" hidden="1"/>
    <row r="596" ht="12.75" hidden="1"/>
    <row r="597" ht="12.75" hidden="1"/>
    <row r="598" ht="12.75" hidden="1"/>
    <row r="599" ht="12.75" hidden="1"/>
    <row r="600" ht="12.75" hidden="1"/>
    <row r="601" ht="12.75" hidden="1"/>
    <row r="602" ht="12.75" hidden="1"/>
    <row r="603" ht="12.75" hidden="1"/>
    <row r="604" ht="12.75" hidden="1"/>
    <row r="605" ht="12.75" hidden="1"/>
    <row r="606" ht="12.75" hidden="1"/>
    <row r="607" ht="12.75" hidden="1"/>
    <row r="608" ht="12.75" hidden="1"/>
    <row r="609" ht="12.75" hidden="1"/>
    <row r="610" ht="12.75" hidden="1"/>
    <row r="611" ht="12.75" hidden="1"/>
    <row r="612" ht="12.75" hidden="1"/>
    <row r="613" ht="12.75" hidden="1"/>
    <row r="614" ht="12.75" hidden="1"/>
    <row r="615" ht="12.75" hidden="1"/>
    <row r="616" ht="12.75" hidden="1"/>
    <row r="617" ht="12.75" hidden="1"/>
    <row r="618" ht="12.75" hidden="1"/>
    <row r="619" ht="12.75" hidden="1"/>
    <row r="620" ht="12.75" hidden="1"/>
    <row r="621" ht="12.75" hidden="1"/>
    <row r="622" ht="12.75" hidden="1"/>
    <row r="623" ht="12.75" hidden="1"/>
    <row r="624" ht="12.75" hidden="1"/>
    <row r="625" ht="12.75" hidden="1"/>
    <row r="626" ht="12.75" hidden="1"/>
    <row r="627" ht="12.75" hidden="1"/>
    <row r="628" ht="12.75" hidden="1"/>
    <row r="629" ht="12.75" hidden="1"/>
    <row r="630" ht="12.75" hidden="1"/>
    <row r="631" ht="12.75" hidden="1"/>
    <row r="632" ht="12.75" hidden="1"/>
    <row r="633" ht="12.75" hidden="1"/>
    <row r="634" ht="12.75" hidden="1"/>
    <row r="635" ht="12.75" hidden="1"/>
    <row r="636" ht="12.75" hidden="1"/>
    <row r="637" ht="12.75" hidden="1"/>
    <row r="638" ht="12.75" hidden="1"/>
    <row r="639" ht="12.75" hidden="1"/>
    <row r="640" ht="12.75" hidden="1"/>
    <row r="641" ht="12.75" hidden="1"/>
    <row r="642" ht="12.75" hidden="1"/>
    <row r="643" ht="12.75" hidden="1"/>
    <row r="644" ht="12.75" hidden="1"/>
    <row r="645" ht="12.75" hidden="1"/>
    <row r="646" ht="12.75" hidden="1"/>
    <row r="647" ht="12.75" hidden="1"/>
    <row r="648" ht="12.75" hidden="1"/>
    <row r="649" ht="12.75" hidden="1"/>
    <row r="650" ht="12.75" hidden="1"/>
    <row r="651" ht="12.75" hidden="1"/>
    <row r="652" ht="12.75" hidden="1"/>
    <row r="653" ht="12.75" hidden="1"/>
    <row r="654" ht="12.75" hidden="1"/>
    <row r="655" ht="12.75" hidden="1"/>
    <row r="656" ht="12.75" hidden="1"/>
    <row r="657" ht="12.75" hidden="1"/>
    <row r="658" ht="12.75" hidden="1"/>
    <row r="659" ht="12.75" hidden="1"/>
    <row r="660" ht="12.75" hidden="1"/>
    <row r="661" ht="12.75" hidden="1"/>
    <row r="662" ht="12.75" hidden="1"/>
    <row r="663" ht="12.75" hidden="1"/>
    <row r="664" ht="12.75" hidden="1"/>
    <row r="665" ht="12.75" hidden="1"/>
    <row r="666" ht="12.75" hidden="1"/>
    <row r="667" ht="12.75" hidden="1"/>
    <row r="668" ht="12.75" hidden="1"/>
    <row r="669" ht="12.75" hidden="1"/>
    <row r="670" ht="12.75" hidden="1"/>
    <row r="671" ht="12.75" hidden="1"/>
    <row r="672" ht="12.75" hidden="1"/>
    <row r="673" ht="12.75" hidden="1"/>
    <row r="674" ht="12.75" hidden="1"/>
    <row r="675" ht="12.75" hidden="1"/>
    <row r="676" ht="12.75" hidden="1"/>
    <row r="677" ht="12.75" hidden="1"/>
    <row r="678" ht="12.75" hidden="1"/>
    <row r="679" ht="12.75" hidden="1"/>
    <row r="680" ht="12.75" hidden="1"/>
    <row r="681" ht="12.75" hidden="1"/>
    <row r="682" ht="12.75" hidden="1"/>
    <row r="683" ht="12.75" hidden="1"/>
    <row r="684" ht="12.75" hidden="1"/>
    <row r="685" ht="12.75" hidden="1"/>
    <row r="686" ht="12.75" hidden="1"/>
    <row r="687" ht="12.75" hidden="1"/>
    <row r="688" ht="12.75" hidden="1"/>
    <row r="689" ht="12.75" hidden="1"/>
    <row r="690" ht="12.75" hidden="1"/>
    <row r="691" ht="12.75" hidden="1"/>
    <row r="692" ht="12.75" hidden="1"/>
    <row r="693" ht="12.75" hidden="1"/>
    <row r="694" ht="12.75" hidden="1"/>
    <row r="695" ht="12.75" hidden="1"/>
    <row r="696" ht="12.75" hidden="1"/>
    <row r="697" ht="12.75" hidden="1"/>
    <row r="698" ht="12.75" hidden="1"/>
    <row r="699" ht="12.75" hidden="1"/>
    <row r="700" ht="12.75" hidden="1"/>
    <row r="701" ht="12.75" hidden="1"/>
    <row r="702" ht="12.75" hidden="1"/>
    <row r="703" ht="12.75" hidden="1"/>
    <row r="704" ht="12.75" hidden="1"/>
    <row r="705" ht="12.75" hidden="1"/>
    <row r="706" ht="12.75" hidden="1"/>
    <row r="707" ht="12.75" hidden="1"/>
    <row r="708" ht="12.75" hidden="1"/>
    <row r="709" ht="12.75" hidden="1"/>
    <row r="710" ht="12.75" hidden="1"/>
    <row r="711" ht="12.75" hidden="1"/>
    <row r="712" ht="12.75" hidden="1"/>
    <row r="713" ht="12.75" hidden="1"/>
    <row r="714" ht="12.75" hidden="1"/>
    <row r="715" ht="12.75" hidden="1"/>
    <row r="716" ht="12.75" hidden="1"/>
    <row r="717" ht="12.75" hidden="1"/>
    <row r="718" ht="12.75" hidden="1"/>
    <row r="719" ht="12.75" hidden="1"/>
    <row r="720" ht="12.75" hidden="1"/>
    <row r="721" ht="12.75" hidden="1"/>
    <row r="722" ht="12.75" hidden="1"/>
    <row r="723" ht="12.75" hidden="1"/>
    <row r="724" ht="12.75" hidden="1"/>
    <row r="725" ht="12.75" hidden="1"/>
    <row r="726" ht="12.75" hidden="1"/>
    <row r="727" ht="12.75" hidden="1"/>
    <row r="728" ht="12.75" hidden="1"/>
    <row r="729" ht="12.75" hidden="1"/>
    <row r="730" ht="12.75" hidden="1"/>
    <row r="731" ht="12.75" hidden="1"/>
    <row r="732" ht="12.75" hidden="1"/>
    <row r="733" ht="12.75" hidden="1"/>
    <row r="734" ht="12.75" hidden="1"/>
    <row r="735" ht="12.75" hidden="1"/>
    <row r="736" ht="12.75" hidden="1"/>
    <row r="737" ht="12.75" hidden="1"/>
    <row r="738" ht="12.75" hidden="1"/>
    <row r="739" ht="12.75" hidden="1"/>
    <row r="740" ht="12.75" hidden="1"/>
    <row r="741" ht="12.75" hidden="1"/>
    <row r="742" ht="12.75" hidden="1"/>
    <row r="743" ht="12.75" hidden="1"/>
    <row r="744" ht="12.75" hidden="1"/>
    <row r="745" ht="12.75" hidden="1"/>
    <row r="746" ht="12.75" hidden="1"/>
    <row r="747" ht="12.75" hidden="1"/>
    <row r="748" ht="12.75" hidden="1"/>
    <row r="749" ht="12.75" hidden="1"/>
    <row r="750" ht="12.75" hidden="1"/>
    <row r="751" ht="12.75" hidden="1"/>
    <row r="752" ht="12.75" hidden="1"/>
    <row r="753" ht="12.75" hidden="1"/>
    <row r="754" ht="12.75" hidden="1"/>
    <row r="755" ht="12.75" hidden="1"/>
    <row r="756" ht="12.75" hidden="1"/>
    <row r="757" ht="12.75" hidden="1"/>
    <row r="758" ht="12.75" hidden="1"/>
    <row r="759" ht="12.75" hidden="1"/>
    <row r="760" ht="12.75" hidden="1"/>
    <row r="761" ht="12.75" hidden="1"/>
    <row r="762" ht="12.75" hidden="1"/>
    <row r="763" ht="12.75" hidden="1"/>
    <row r="764" ht="12.75" hidden="1"/>
    <row r="765" ht="12.75" hidden="1"/>
    <row r="766" ht="12.75" hidden="1"/>
    <row r="767" ht="12.75" hidden="1"/>
    <row r="768" ht="12.75" hidden="1"/>
    <row r="769" ht="12.75" hidden="1"/>
    <row r="770" ht="12.75" hidden="1"/>
    <row r="771" ht="12.75" hidden="1"/>
    <row r="772" ht="12.75" hidden="1"/>
    <row r="773" ht="12.75" hidden="1"/>
    <row r="774" ht="12.75" hidden="1"/>
    <row r="775" ht="12.75" hidden="1"/>
    <row r="776" ht="12.75" hidden="1"/>
    <row r="777" ht="12.75" hidden="1"/>
    <row r="778" ht="12.75" hidden="1"/>
    <row r="779" ht="12.75" hidden="1"/>
    <row r="780" ht="12.75" hidden="1"/>
    <row r="781" ht="12.75" hidden="1"/>
    <row r="782" ht="12.75" hidden="1"/>
    <row r="783" ht="12.75" hidden="1"/>
    <row r="784" ht="12.75" hidden="1"/>
    <row r="785" ht="12.75" hidden="1"/>
    <row r="786" ht="12.75" hidden="1"/>
    <row r="787" ht="12.75" hidden="1"/>
    <row r="788" ht="12.75" hidden="1"/>
    <row r="789" ht="12.75" hidden="1"/>
    <row r="790" ht="12.75" hidden="1"/>
    <row r="791" ht="12.75" hidden="1"/>
    <row r="792" ht="12.75" hidden="1"/>
    <row r="793" ht="12.75" hidden="1"/>
    <row r="794" ht="12.75" hidden="1"/>
    <row r="795" ht="12.75" hidden="1"/>
    <row r="796" ht="12.75" hidden="1"/>
    <row r="797" ht="12.75" hidden="1"/>
    <row r="798" ht="12.75" hidden="1"/>
    <row r="799" ht="12.75" hidden="1"/>
    <row r="800" ht="12.75" hidden="1"/>
    <row r="801" ht="12.75" hidden="1"/>
    <row r="802" ht="12.75" hidden="1"/>
    <row r="803" ht="12.75" hidden="1"/>
    <row r="804" ht="12.75" hidden="1"/>
    <row r="805" ht="12.75" hidden="1"/>
    <row r="806" ht="12.75" hidden="1"/>
    <row r="807" ht="12.75" hidden="1"/>
    <row r="808" ht="12.75" hidden="1"/>
    <row r="809" ht="12.75" hidden="1"/>
    <row r="810" ht="12.75" hidden="1"/>
    <row r="811" ht="12.75" hidden="1"/>
    <row r="812" ht="12.75" hidden="1"/>
    <row r="813" ht="12.75" hidden="1"/>
    <row r="814" ht="12.75" hidden="1"/>
    <row r="815" ht="12.75" hidden="1"/>
    <row r="816" ht="12.75" hidden="1"/>
    <row r="817" ht="12.75" hidden="1"/>
    <row r="818" ht="12.75" hidden="1"/>
    <row r="819" ht="12.75" hidden="1"/>
    <row r="820" ht="12.75" hidden="1"/>
    <row r="821" ht="12.75" hidden="1"/>
    <row r="822" ht="12.75" hidden="1"/>
    <row r="823" ht="12.75" hidden="1"/>
    <row r="824" ht="12.75" hidden="1"/>
    <row r="825" ht="12.75" hidden="1"/>
    <row r="826" ht="12.75" hidden="1"/>
    <row r="827" ht="12.75" hidden="1"/>
    <row r="828" ht="12.75" hidden="1"/>
    <row r="829" ht="12.75" hidden="1"/>
    <row r="830" ht="12.75" hidden="1"/>
    <row r="831" ht="12.75" hidden="1"/>
    <row r="832" ht="12.75" hidden="1"/>
    <row r="833" ht="12.75" hidden="1"/>
    <row r="834" ht="12.75" hidden="1"/>
    <row r="835" ht="12.75" hidden="1"/>
    <row r="836" ht="12.75" hidden="1"/>
    <row r="837" ht="12.75" hidden="1"/>
    <row r="838" ht="12.75" hidden="1"/>
    <row r="839" ht="12.75" hidden="1"/>
    <row r="840" ht="12.75" hidden="1"/>
    <row r="841" ht="12.75" hidden="1"/>
    <row r="842" ht="12.75" hidden="1"/>
    <row r="843" ht="12.75" hidden="1"/>
    <row r="844" ht="12.75" hidden="1"/>
    <row r="845" ht="12.75" hidden="1"/>
    <row r="846" ht="12.75" hidden="1"/>
    <row r="847" ht="12.75" hidden="1"/>
    <row r="848" ht="12.75" hidden="1"/>
    <row r="849" ht="12.75" hidden="1"/>
    <row r="850" ht="12.75" hidden="1"/>
    <row r="851" ht="12.75" hidden="1"/>
    <row r="852" ht="12.75" hidden="1"/>
    <row r="853" ht="12.75" hidden="1"/>
    <row r="854" ht="12.75" hidden="1"/>
    <row r="855" ht="12.75" hidden="1"/>
    <row r="856" ht="12.75" hidden="1"/>
    <row r="857" ht="12.75" hidden="1"/>
    <row r="858" ht="12.75" hidden="1"/>
    <row r="859" ht="12.75" hidden="1"/>
    <row r="860" ht="12.75" hidden="1"/>
    <row r="861" ht="12.75" hidden="1"/>
    <row r="862" ht="12.75" hidden="1"/>
    <row r="863" ht="12.75" hidden="1"/>
    <row r="864" ht="12.75" hidden="1"/>
    <row r="865" ht="12.75" hidden="1"/>
    <row r="866" ht="12.75" hidden="1"/>
    <row r="867" ht="12.75" hidden="1"/>
    <row r="868" ht="12.75" hidden="1"/>
    <row r="869" ht="12.75" hidden="1"/>
    <row r="870" ht="12.75" hidden="1"/>
    <row r="871" ht="12.75" hidden="1"/>
    <row r="872" ht="12.75" hidden="1"/>
    <row r="873" ht="12.75" hidden="1"/>
    <row r="874" ht="12.75" hidden="1"/>
    <row r="875" ht="12.75" hidden="1"/>
    <row r="876" ht="12.75" hidden="1"/>
    <row r="877" ht="12.75" hidden="1"/>
    <row r="878" ht="12.75" hidden="1"/>
    <row r="879" ht="12.75" hidden="1"/>
    <row r="880" ht="12.75" hidden="1"/>
    <row r="881" ht="12.75" hidden="1"/>
    <row r="882" ht="12.75" hidden="1"/>
    <row r="883" ht="12.75" hidden="1"/>
    <row r="884" ht="12.75" hidden="1"/>
    <row r="885" ht="12.75" hidden="1"/>
    <row r="886" ht="12.75" hidden="1"/>
    <row r="887" ht="12.75" hidden="1"/>
    <row r="888" ht="12.75" hidden="1"/>
    <row r="889" ht="12.75" hidden="1"/>
    <row r="890" ht="12.75" hidden="1"/>
    <row r="891" ht="12.75" hidden="1"/>
    <row r="892" ht="12.75" hidden="1"/>
    <row r="893" ht="12.75" hidden="1"/>
    <row r="894" ht="12.75" hidden="1"/>
    <row r="895" ht="12.75" hidden="1"/>
    <row r="896" ht="12.75" hidden="1"/>
    <row r="897" ht="12.75" hidden="1"/>
    <row r="898" ht="12.75" hidden="1"/>
    <row r="899" ht="12.75" hidden="1"/>
    <row r="900" ht="12.75" hidden="1"/>
    <row r="901" ht="12.75" hidden="1"/>
    <row r="902" ht="12.75" hidden="1"/>
    <row r="903" ht="12.75" hidden="1"/>
    <row r="904" ht="12.75" hidden="1"/>
    <row r="905" ht="12.75" hidden="1"/>
    <row r="906" ht="12.75" hidden="1"/>
    <row r="907" ht="12.75" hidden="1"/>
    <row r="908" ht="12.75" hidden="1"/>
    <row r="909" ht="12.75" hidden="1"/>
    <row r="910" ht="12.75" hidden="1"/>
    <row r="911" ht="12.75" hidden="1"/>
    <row r="912" ht="12.75" hidden="1"/>
    <row r="913" ht="12.75" hidden="1"/>
    <row r="914" ht="12.75" hidden="1"/>
    <row r="915" ht="12.75" hidden="1"/>
    <row r="916" ht="12.75" hidden="1"/>
    <row r="917" ht="12.75" hidden="1"/>
    <row r="918" ht="12.75" hidden="1"/>
    <row r="919" ht="12.75" hidden="1"/>
    <row r="920" ht="12.75" hidden="1"/>
    <row r="921" ht="12.75" hidden="1"/>
    <row r="922" ht="12.75" hidden="1"/>
    <row r="923" ht="12.75" hidden="1"/>
    <row r="924" ht="12.75" hidden="1"/>
    <row r="925" ht="12.75" hidden="1"/>
    <row r="926" ht="12.75" hidden="1"/>
    <row r="927" ht="12.75" hidden="1"/>
    <row r="928" ht="12.75" hidden="1"/>
    <row r="929" spans="1:1" ht="12.75" hidden="1"/>
    <row r="930" spans="1:1" ht="12.75" hidden="1"/>
    <row r="931" spans="1:1" ht="12.75" hidden="1"/>
    <row r="932" spans="1:1" ht="12.75" hidden="1"/>
    <row r="933" spans="1:1" ht="12.75" hidden="1"/>
    <row r="934" spans="1:1" ht="12.75" hidden="1"/>
    <row r="935" spans="1:1" ht="12.75" hidden="1"/>
    <row r="936" spans="1:1" ht="24.75" hidden="1">
      <c r="A936" s="144" t="s">
        <v>693</v>
      </c>
    </row>
    <row r="937" spans="1:1" ht="24.75" hidden="1">
      <c r="A937" s="144" t="s">
        <v>725</v>
      </c>
    </row>
    <row r="938" spans="1:1" ht="24.75" hidden="1">
      <c r="A938" s="144" t="s">
        <v>724</v>
      </c>
    </row>
    <row r="939" spans="1:1" ht="24.75" hidden="1">
      <c r="A939" s="144" t="s">
        <v>763</v>
      </c>
    </row>
    <row r="940" spans="1:1" ht="24.75" hidden="1">
      <c r="A940" s="144" t="s">
        <v>764</v>
      </c>
    </row>
    <row r="941" spans="1:1" ht="24.75" hidden="1">
      <c r="A941" s="144" t="s">
        <v>765</v>
      </c>
    </row>
    <row r="942" spans="1:1" ht="12.75" customHeight="1"/>
  </sheetData>
  <mergeCells count="1">
    <mergeCell ref="A7:I9"/>
  </mergeCells>
  <dataValidations count="1">
    <dataValidation type="list" allowBlank="1" showInputMessage="1" showErrorMessage="1" sqref="A1">
      <formula1>A928:A933</formula1>
    </dataValidation>
  </dataValidations>
  <pageMargins left="0.70866141732283472" right="0.70866141732283472" top="0.74803149606299213" bottom="0.74803149606299213" header="0.31496062992125984" footer="0.31496062992125984"/>
  <pageSetup paperSize="8" orientation="portrait" r:id="rId1"/>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R62"/>
  <sheetViews>
    <sheetView zoomScaleNormal="100" workbookViewId="0"/>
  </sheetViews>
  <sheetFormatPr defaultColWidth="43.140625" defaultRowHeight="12.75"/>
  <cols>
    <col min="1" max="1" width="25" style="676" customWidth="1"/>
    <col min="2" max="2" width="60.7109375" style="676" customWidth="1"/>
    <col min="3" max="6" width="19.28515625" style="676" customWidth="1"/>
    <col min="7" max="14" width="19.28515625" style="675" customWidth="1"/>
    <col min="15" max="15" width="14.5703125" style="675" customWidth="1"/>
    <col min="16" max="18" width="14.5703125" style="673" customWidth="1"/>
    <col min="19" max="16384" width="43.140625" style="673"/>
  </cols>
  <sheetData>
    <row r="1" spans="1:15" s="49" customFormat="1" ht="24.75">
      <c r="A1" s="127" t="str">
        <f>'Universal data'!A1</f>
        <v>Regulatory Reporting Pack</v>
      </c>
      <c r="B1" s="128"/>
      <c r="C1" s="128"/>
      <c r="D1" s="128"/>
      <c r="E1" s="128"/>
      <c r="F1" s="128"/>
      <c r="G1" s="128"/>
      <c r="H1" s="128"/>
      <c r="I1" s="128"/>
      <c r="J1" s="128"/>
      <c r="K1" s="128"/>
      <c r="L1" s="128"/>
      <c r="M1" s="128"/>
      <c r="N1" s="128"/>
      <c r="O1" s="128"/>
    </row>
    <row r="2" spans="1:15" s="49" customFormat="1" ht="24.75">
      <c r="A2" s="2186" t="str">
        <f>+'Universal data'!$A$2</f>
        <v>Master</v>
      </c>
      <c r="B2" s="128"/>
      <c r="C2" s="128"/>
      <c r="D2" s="128"/>
      <c r="E2" s="128"/>
      <c r="F2" s="128"/>
      <c r="G2" s="128"/>
      <c r="H2" s="128"/>
      <c r="I2" s="128"/>
      <c r="J2" s="128"/>
      <c r="K2" s="128"/>
      <c r="L2" s="128"/>
      <c r="M2" s="128"/>
      <c r="N2" s="128"/>
      <c r="O2" s="128"/>
    </row>
    <row r="3" spans="1:15" s="49" customFormat="1" ht="24.75">
      <c r="A3" s="2304" t="str">
        <f>+'Universal data'!A3</f>
        <v>2015/16</v>
      </c>
      <c r="B3" s="128"/>
      <c r="C3" s="128"/>
      <c r="D3" s="128"/>
      <c r="E3" s="128"/>
      <c r="F3" s="128"/>
      <c r="G3" s="128"/>
      <c r="H3" s="128"/>
      <c r="I3" s="128"/>
      <c r="J3" s="128"/>
      <c r="K3" s="128"/>
      <c r="L3" s="128"/>
      <c r="M3" s="128"/>
      <c r="N3" s="128"/>
      <c r="O3" s="128"/>
    </row>
    <row r="4" spans="1:15" s="686" customFormat="1" ht="14.25">
      <c r="A4" s="671"/>
      <c r="B4" s="671"/>
      <c r="C4" s="671"/>
      <c r="D4" s="671"/>
      <c r="E4" s="671"/>
      <c r="F4" s="671"/>
      <c r="G4" s="671"/>
      <c r="H4" s="671"/>
      <c r="I4" s="671"/>
      <c r="J4" s="671"/>
      <c r="K4" s="671"/>
      <c r="L4" s="671"/>
      <c r="M4" s="671"/>
      <c r="N4" s="671"/>
      <c r="O4" s="671"/>
    </row>
    <row r="5" spans="1:15" s="686" customFormat="1" ht="19.5">
      <c r="A5" s="1737" t="s">
        <v>2380</v>
      </c>
      <c r="B5" s="671"/>
      <c r="C5" s="671"/>
      <c r="D5" s="671"/>
      <c r="E5" s="671"/>
      <c r="F5" s="671"/>
      <c r="G5" s="671"/>
      <c r="H5" s="671"/>
      <c r="I5" s="671"/>
      <c r="J5" s="671"/>
      <c r="K5" s="671"/>
      <c r="L5" s="671"/>
      <c r="M5" s="671"/>
      <c r="N5" s="671"/>
      <c r="O5" s="671"/>
    </row>
    <row r="6" spans="1:15">
      <c r="A6" s="672"/>
      <c r="B6" s="673"/>
      <c r="C6" s="674"/>
      <c r="D6" s="2843"/>
      <c r="E6" s="2843"/>
      <c r="F6" s="2843"/>
      <c r="G6" s="2843"/>
      <c r="H6" s="2843"/>
      <c r="I6" s="2843"/>
      <c r="J6" s="2843"/>
      <c r="K6" s="2843"/>
      <c r="L6" s="2843"/>
      <c r="M6" s="2843"/>
      <c r="N6" s="2843"/>
    </row>
    <row r="7" spans="1:15">
      <c r="B7" s="675"/>
      <c r="C7" s="2844" t="s">
        <v>84</v>
      </c>
      <c r="D7" s="2843"/>
      <c r="E7" s="2843"/>
      <c r="F7" s="2843"/>
      <c r="G7" s="2843"/>
      <c r="H7" s="2843"/>
      <c r="I7" s="2843"/>
      <c r="J7" s="2843"/>
      <c r="K7" s="2843"/>
      <c r="L7" s="2843"/>
      <c r="M7" s="2843"/>
      <c r="N7" s="2843"/>
      <c r="O7" s="677"/>
    </row>
    <row r="8" spans="1:15" ht="38.25" customHeight="1">
      <c r="A8" s="678" t="s">
        <v>271</v>
      </c>
      <c r="B8" s="1341" t="s">
        <v>2203</v>
      </c>
      <c r="C8" s="2845">
        <f>+C11+C16+C19</f>
        <v>0</v>
      </c>
      <c r="D8" s="2843"/>
      <c r="E8" s="2843"/>
      <c r="F8" s="2843"/>
      <c r="G8" s="2843"/>
      <c r="H8" s="2843"/>
      <c r="I8" s="2843"/>
      <c r="J8" s="2843"/>
      <c r="K8" s="2843"/>
      <c r="L8" s="2843"/>
      <c r="M8" s="2843"/>
      <c r="N8" s="2843"/>
      <c r="O8" s="677"/>
    </row>
    <row r="9" spans="1:15" ht="13.5" customHeight="1">
      <c r="A9" s="678"/>
      <c r="B9" s="1342"/>
      <c r="C9" s="2846"/>
      <c r="D9" s="2843"/>
      <c r="E9" s="2843"/>
      <c r="F9" s="2843"/>
      <c r="G9" s="2843"/>
      <c r="H9" s="2843"/>
      <c r="I9" s="2843"/>
      <c r="J9" s="2843"/>
      <c r="K9" s="2843"/>
      <c r="L9" s="2843"/>
      <c r="M9" s="2843"/>
      <c r="N9" s="2843"/>
      <c r="O9" s="677"/>
    </row>
    <row r="10" spans="1:15" ht="18" customHeight="1">
      <c r="A10" s="678"/>
      <c r="B10" s="1343" t="s">
        <v>1819</v>
      </c>
      <c r="C10" s="2847"/>
      <c r="D10" s="2843"/>
      <c r="E10" s="2843"/>
      <c r="F10" s="2843"/>
      <c r="G10" s="2843"/>
      <c r="H10" s="2843"/>
      <c r="I10" s="2843"/>
      <c r="J10" s="2843"/>
      <c r="K10" s="2843"/>
      <c r="L10" s="2843"/>
      <c r="M10" s="2843"/>
      <c r="N10" s="2843"/>
      <c r="O10" s="677"/>
    </row>
    <row r="11" spans="1:15" ht="24" customHeight="1">
      <c r="A11" s="672"/>
      <c r="B11" s="1344" t="s">
        <v>1060</v>
      </c>
      <c r="C11" s="2619"/>
      <c r="D11" s="2843"/>
      <c r="E11" s="2843"/>
      <c r="F11" s="2843"/>
      <c r="G11" s="2843"/>
      <c r="H11" s="2843"/>
      <c r="I11" s="2843"/>
      <c r="J11" s="2843"/>
      <c r="K11" s="2843"/>
      <c r="L11" s="2843"/>
      <c r="M11" s="2843"/>
      <c r="N11" s="2843"/>
      <c r="O11" s="677"/>
    </row>
    <row r="12" spans="1:15" ht="24" customHeight="1">
      <c r="A12" s="672"/>
      <c r="B12" s="1344" t="s">
        <v>1061</v>
      </c>
      <c r="C12" s="2619"/>
      <c r="D12" s="2843"/>
      <c r="E12" s="2843"/>
      <c r="F12" s="2843"/>
      <c r="G12" s="2843"/>
      <c r="H12" s="2843"/>
      <c r="I12" s="2843"/>
      <c r="J12" s="2843"/>
      <c r="K12" s="2843"/>
      <c r="L12" s="2843"/>
      <c r="M12" s="2843"/>
      <c r="N12" s="2843"/>
      <c r="O12" s="677"/>
    </row>
    <row r="13" spans="1:15" ht="29.25" customHeight="1">
      <c r="B13" s="1345" t="s">
        <v>1062</v>
      </c>
      <c r="C13" s="2848" t="str">
        <f>IF(ISERROR(+C12/C11),"",(C12/C11))</f>
        <v/>
      </c>
      <c r="D13" s="2843"/>
      <c r="E13" s="2843"/>
      <c r="F13" s="2843"/>
      <c r="G13" s="2843"/>
      <c r="H13" s="2843"/>
      <c r="I13" s="2843"/>
      <c r="J13" s="2843"/>
      <c r="K13" s="2843"/>
      <c r="L13" s="2843"/>
      <c r="M13" s="2843"/>
      <c r="N13" s="2843"/>
      <c r="O13" s="677"/>
    </row>
    <row r="14" spans="1:15" ht="24.75" customHeight="1">
      <c r="B14" s="1346"/>
      <c r="C14" s="2849"/>
      <c r="D14" s="2843"/>
      <c r="E14" s="2843"/>
      <c r="F14" s="2843"/>
      <c r="G14" s="2843"/>
      <c r="H14" s="2843"/>
      <c r="I14" s="2843"/>
      <c r="J14" s="2843"/>
      <c r="K14" s="2843"/>
      <c r="L14" s="2843"/>
      <c r="M14" s="2843"/>
      <c r="N14" s="2843"/>
      <c r="O14" s="677"/>
    </row>
    <row r="15" spans="1:15">
      <c r="B15" s="1343" t="s">
        <v>1820</v>
      </c>
      <c r="C15" s="2850"/>
      <c r="D15" s="2843"/>
      <c r="E15" s="2843"/>
      <c r="F15" s="2843"/>
      <c r="G15" s="2843"/>
      <c r="H15" s="2843"/>
      <c r="I15" s="2843"/>
      <c r="J15" s="2843"/>
      <c r="K15" s="2843"/>
      <c r="L15" s="2843"/>
      <c r="M15" s="2843"/>
      <c r="N15" s="2843"/>
      <c r="O15" s="677"/>
    </row>
    <row r="16" spans="1:15" ht="24" customHeight="1">
      <c r="A16" s="672"/>
      <c r="B16" s="1344" t="s">
        <v>1060</v>
      </c>
      <c r="C16" s="2619"/>
      <c r="D16" s="2843"/>
      <c r="E16" s="2843"/>
      <c r="F16" s="2843"/>
      <c r="G16" s="2843"/>
      <c r="H16" s="2843"/>
      <c r="I16" s="2843"/>
      <c r="J16" s="2843"/>
      <c r="K16" s="2843"/>
      <c r="L16" s="2843"/>
      <c r="M16" s="2843"/>
      <c r="N16" s="2843"/>
      <c r="O16" s="677"/>
    </row>
    <row r="17" spans="1:15" ht="24" customHeight="1">
      <c r="A17" s="672"/>
      <c r="B17" s="1344" t="s">
        <v>1061</v>
      </c>
      <c r="C17" s="2619"/>
      <c r="D17" s="2843"/>
      <c r="E17" s="2843"/>
      <c r="F17" s="2843"/>
      <c r="G17" s="2843"/>
      <c r="H17" s="2843"/>
      <c r="I17" s="2843"/>
      <c r="J17" s="2843"/>
      <c r="K17" s="2843"/>
      <c r="L17" s="2843"/>
      <c r="M17" s="2843"/>
      <c r="N17" s="2843"/>
      <c r="O17" s="677"/>
    </row>
    <row r="18" spans="1:15" ht="29.25" customHeight="1">
      <c r="B18" s="1345" t="s">
        <v>1063</v>
      </c>
      <c r="C18" s="2848" t="str">
        <f>IF(ISERROR(+C17/C16),"",(C17/C16))</f>
        <v/>
      </c>
      <c r="D18" s="2843"/>
      <c r="E18" s="2843"/>
      <c r="F18" s="2843"/>
      <c r="G18" s="2843"/>
      <c r="H18" s="2843"/>
      <c r="I18" s="2843"/>
      <c r="J18" s="2843"/>
      <c r="K18" s="2843"/>
      <c r="L18" s="2843"/>
      <c r="M18" s="2843"/>
      <c r="N18" s="2843"/>
      <c r="O18" s="677"/>
    </row>
    <row r="19" spans="1:15" ht="33.75" customHeight="1">
      <c r="B19" s="1347" t="s">
        <v>1821</v>
      </c>
      <c r="C19" s="2619"/>
      <c r="D19" s="2843"/>
      <c r="E19" s="2843"/>
      <c r="F19" s="2843"/>
      <c r="G19" s="2843"/>
      <c r="H19" s="2843"/>
      <c r="I19" s="2843"/>
      <c r="J19" s="2843"/>
      <c r="K19" s="2843"/>
      <c r="L19" s="2843"/>
      <c r="M19" s="2843"/>
      <c r="N19" s="2843"/>
      <c r="O19" s="677"/>
    </row>
    <row r="20" spans="1:15" ht="29.25" customHeight="1">
      <c r="B20" s="679"/>
      <c r="C20" s="679"/>
      <c r="D20" s="677"/>
      <c r="E20" s="677"/>
      <c r="F20" s="677"/>
      <c r="G20" s="677"/>
      <c r="H20" s="677"/>
      <c r="I20" s="677"/>
      <c r="J20" s="677"/>
      <c r="K20" s="677"/>
      <c r="L20" s="677"/>
      <c r="M20" s="677"/>
      <c r="N20" s="680"/>
      <c r="O20" s="677"/>
    </row>
    <row r="21" spans="1:15" s="359" customFormat="1" ht="36" customHeight="1">
      <c r="A21" s="469"/>
      <c r="B21" s="1340"/>
      <c r="C21" s="1348" t="s">
        <v>1064</v>
      </c>
      <c r="D21" s="1348" t="s">
        <v>1065</v>
      </c>
      <c r="E21" s="1348" t="s">
        <v>1066</v>
      </c>
      <c r="F21" s="1348" t="s">
        <v>1067</v>
      </c>
      <c r="G21" s="1348" t="s">
        <v>1068</v>
      </c>
      <c r="H21" s="1348" t="s">
        <v>3017</v>
      </c>
      <c r="I21" s="1348" t="s">
        <v>1069</v>
      </c>
      <c r="J21" s="4447" t="s">
        <v>1059</v>
      </c>
      <c r="K21" s="4448"/>
    </row>
    <row r="22" spans="1:15" s="359" customFormat="1" ht="27" customHeight="1">
      <c r="A22" s="420"/>
      <c r="B22" s="1341" t="s">
        <v>1070</v>
      </c>
      <c r="C22" s="2619"/>
      <c r="D22" s="2619"/>
      <c r="E22" s="2619"/>
      <c r="F22" s="2619"/>
      <c r="G22" s="2619"/>
      <c r="H22" s="2619"/>
      <c r="I22" s="3266"/>
      <c r="J22" s="2619"/>
      <c r="K22" s="2619"/>
      <c r="L22" s="454"/>
      <c r="M22" s="454"/>
      <c r="N22" s="454"/>
      <c r="O22" s="454"/>
    </row>
    <row r="23" spans="1:15" s="359" customFormat="1">
      <c r="A23" s="454"/>
      <c r="B23" s="454"/>
      <c r="C23" s="454"/>
      <c r="D23" s="454"/>
      <c r="E23" s="454"/>
      <c r="F23" s="454"/>
      <c r="G23" s="454"/>
      <c r="H23" s="454"/>
      <c r="I23" s="675"/>
      <c r="J23" s="454"/>
      <c r="K23" s="454"/>
      <c r="L23" s="454"/>
      <c r="M23" s="454"/>
      <c r="N23" s="454"/>
      <c r="O23" s="454"/>
    </row>
    <row r="24" spans="1:15">
      <c r="B24" s="683"/>
      <c r="C24" s="684"/>
      <c r="D24" s="683"/>
      <c r="L24" s="676"/>
      <c r="M24" s="676"/>
      <c r="N24" s="676"/>
      <c r="O24" s="676"/>
    </row>
    <row r="25" spans="1:15" ht="15">
      <c r="A25" s="685" t="s">
        <v>272</v>
      </c>
      <c r="B25" s="686"/>
      <c r="C25" s="687"/>
      <c r="D25" s="688"/>
      <c r="E25" s="688"/>
      <c r="F25" s="688"/>
      <c r="G25" s="688"/>
      <c r="I25" s="688"/>
      <c r="J25" s="689"/>
      <c r="K25" s="689"/>
    </row>
    <row r="26" spans="1:15">
      <c r="B26" s="684" t="s">
        <v>2418</v>
      </c>
      <c r="C26" s="2618" t="s">
        <v>84</v>
      </c>
      <c r="D26" s="2621"/>
      <c r="E26" s="2621"/>
      <c r="F26" s="2621"/>
      <c r="G26" s="2621"/>
      <c r="H26" s="2621"/>
      <c r="I26" s="2621"/>
      <c r="J26" s="2621"/>
      <c r="K26" s="2621"/>
      <c r="L26" s="2621"/>
      <c r="M26" s="2621"/>
      <c r="N26" s="2621"/>
      <c r="O26" s="2621"/>
    </row>
    <row r="27" spans="1:15">
      <c r="B27" s="683" t="s">
        <v>196</v>
      </c>
      <c r="C27" s="2619"/>
      <c r="D27" s="2621"/>
      <c r="E27" s="2621"/>
      <c r="F27" s="2621"/>
      <c r="G27" s="2621"/>
      <c r="H27" s="2621"/>
      <c r="I27" s="2621"/>
      <c r="J27" s="2621"/>
      <c r="K27" s="2621"/>
      <c r="L27" s="2621"/>
      <c r="M27" s="2621"/>
      <c r="N27" s="2621"/>
      <c r="O27" s="2621"/>
    </row>
    <row r="28" spans="1:15">
      <c r="B28" s="683" t="s">
        <v>197</v>
      </c>
      <c r="C28" s="2619"/>
      <c r="D28" s="2621"/>
      <c r="E28" s="2621"/>
      <c r="F28" s="2621"/>
      <c r="G28" s="2621"/>
      <c r="H28" s="2621"/>
      <c r="I28" s="2621"/>
      <c r="J28" s="2621"/>
      <c r="K28" s="2621"/>
      <c r="L28" s="2621"/>
      <c r="M28" s="2621"/>
      <c r="N28" s="2621"/>
      <c r="O28" s="2621"/>
    </row>
    <row r="29" spans="1:15">
      <c r="B29" s="683" t="s">
        <v>198</v>
      </c>
      <c r="C29" s="2619"/>
      <c r="D29" s="2621"/>
      <c r="E29" s="2621"/>
      <c r="F29" s="2621"/>
      <c r="G29" s="2621"/>
      <c r="H29" s="2621"/>
      <c r="I29" s="2621"/>
      <c r="J29" s="2621"/>
      <c r="K29" s="2621"/>
      <c r="L29" s="2621"/>
      <c r="M29" s="2621"/>
      <c r="N29" s="2621"/>
      <c r="O29" s="2621"/>
    </row>
    <row r="30" spans="1:15">
      <c r="B30" s="683" t="s">
        <v>2732</v>
      </c>
      <c r="C30" s="2619"/>
      <c r="D30" s="2621"/>
      <c r="E30" s="2621"/>
      <c r="F30" s="2621"/>
      <c r="G30" s="2621"/>
      <c r="H30" s="2621"/>
      <c r="I30" s="2621"/>
      <c r="J30" s="2621"/>
      <c r="K30" s="2621"/>
      <c r="L30" s="2621"/>
      <c r="M30" s="2621"/>
      <c r="N30" s="2621"/>
      <c r="O30" s="2621"/>
    </row>
    <row r="31" spans="1:15">
      <c r="B31" s="683" t="s">
        <v>2733</v>
      </c>
      <c r="C31" s="2619"/>
      <c r="D31" s="2621"/>
      <c r="E31" s="2621"/>
      <c r="F31" s="2621"/>
      <c r="G31" s="2621"/>
      <c r="H31" s="2621"/>
      <c r="I31" s="2621"/>
      <c r="J31" s="2621"/>
      <c r="K31" s="2621"/>
      <c r="L31" s="2621"/>
      <c r="M31" s="2621"/>
      <c r="N31" s="2621"/>
      <c r="O31" s="2621"/>
    </row>
    <row r="32" spans="1:15">
      <c r="B32" s="681" t="s">
        <v>199</v>
      </c>
      <c r="C32" s="2620">
        <f>SUM(C27:C31)</f>
        <v>0</v>
      </c>
      <c r="D32" s="2621"/>
      <c r="E32" s="2621"/>
      <c r="F32" s="2621"/>
      <c r="G32" s="2621"/>
      <c r="H32" s="2621"/>
      <c r="I32" s="2621"/>
      <c r="J32" s="2621"/>
      <c r="K32" s="2621"/>
      <c r="L32" s="2621"/>
      <c r="M32" s="2621"/>
      <c r="N32" s="2621"/>
      <c r="O32" s="2621"/>
    </row>
    <row r="33" spans="1:18" ht="14.25">
      <c r="B33" s="686"/>
      <c r="C33" s="688"/>
      <c r="D33" s="2621"/>
      <c r="E33" s="2621"/>
      <c r="F33" s="2621"/>
      <c r="G33" s="2621"/>
      <c r="H33" s="2621"/>
      <c r="I33" s="2621"/>
      <c r="J33" s="2621"/>
      <c r="K33" s="2621"/>
      <c r="L33" s="2621"/>
      <c r="M33" s="2621"/>
      <c r="N33" s="2621"/>
      <c r="O33" s="2621"/>
    </row>
    <row r="34" spans="1:18">
      <c r="B34" s="681" t="s">
        <v>2419</v>
      </c>
      <c r="C34" s="2618" t="s">
        <v>84</v>
      </c>
      <c r="D34" s="2621"/>
      <c r="E34" s="2621"/>
      <c r="F34" s="2621"/>
      <c r="G34" s="2621"/>
      <c r="H34" s="2621"/>
      <c r="I34" s="2621"/>
      <c r="J34" s="2621"/>
      <c r="K34" s="2621"/>
      <c r="L34" s="2621"/>
      <c r="M34" s="2621"/>
      <c r="N34" s="2621"/>
      <c r="O34" s="2621"/>
    </row>
    <row r="35" spans="1:18">
      <c r="B35" s="691" t="s">
        <v>2734</v>
      </c>
      <c r="C35" s="2619"/>
      <c r="D35" s="2621"/>
      <c r="E35" s="2621"/>
      <c r="F35" s="2621"/>
      <c r="G35" s="2621"/>
      <c r="H35" s="2621"/>
      <c r="I35" s="2621"/>
      <c r="J35" s="2621"/>
      <c r="K35" s="2621"/>
      <c r="L35" s="2621"/>
      <c r="M35" s="2621"/>
      <c r="N35" s="2621"/>
      <c r="O35" s="2621"/>
    </row>
    <row r="36" spans="1:18">
      <c r="B36" s="691" t="s">
        <v>2735</v>
      </c>
      <c r="C36" s="2619"/>
      <c r="D36" s="2621"/>
      <c r="E36" s="2621"/>
      <c r="F36" s="2621"/>
      <c r="G36" s="2621"/>
      <c r="H36" s="2621"/>
      <c r="I36" s="2621"/>
      <c r="J36" s="2621"/>
      <c r="K36" s="2621"/>
      <c r="L36" s="2621"/>
      <c r="M36" s="2621"/>
      <c r="N36" s="2621"/>
      <c r="O36" s="2621"/>
    </row>
    <row r="37" spans="1:18">
      <c r="B37" s="691" t="s">
        <v>2736</v>
      </c>
      <c r="C37" s="2619"/>
      <c r="D37" s="2621"/>
      <c r="E37" s="2621"/>
      <c r="F37" s="2621"/>
      <c r="G37" s="2621"/>
      <c r="H37" s="2621"/>
      <c r="I37" s="2621"/>
      <c r="J37" s="2621"/>
      <c r="K37" s="2621"/>
      <c r="L37" s="2621"/>
      <c r="M37" s="2621"/>
      <c r="N37" s="2621"/>
      <c r="O37" s="2621"/>
    </row>
    <row r="38" spans="1:18">
      <c r="B38" s="681" t="s">
        <v>2481</v>
      </c>
      <c r="C38" s="2620">
        <f>SUM(C35:C37)</f>
        <v>0</v>
      </c>
      <c r="D38" s="2621"/>
      <c r="E38" s="2621"/>
      <c r="F38" s="2621"/>
      <c r="G38" s="2621"/>
      <c r="H38" s="2621"/>
      <c r="I38" s="2621"/>
      <c r="J38" s="2621"/>
      <c r="K38" s="2621"/>
      <c r="L38" s="2621"/>
      <c r="M38" s="2621"/>
      <c r="N38" s="2621"/>
      <c r="O38" s="2621"/>
    </row>
    <row r="39" spans="1:18" ht="14.25">
      <c r="B39" s="686"/>
      <c r="C39" s="688"/>
      <c r="D39" s="2621"/>
      <c r="E39" s="2621"/>
      <c r="F39" s="2621"/>
      <c r="G39" s="2621"/>
      <c r="H39" s="2621"/>
      <c r="I39" s="2621"/>
      <c r="J39" s="2621"/>
      <c r="K39" s="2621"/>
      <c r="L39" s="2621"/>
      <c r="M39" s="2621"/>
      <c r="N39" s="2621"/>
      <c r="O39" s="2621"/>
    </row>
    <row r="40" spans="1:18" ht="14.25">
      <c r="B40" s="2100" t="s">
        <v>1071</v>
      </c>
      <c r="C40" s="690">
        <f>+C38+C32</f>
        <v>0</v>
      </c>
      <c r="D40" s="2621"/>
      <c r="E40" s="2621"/>
      <c r="F40" s="2621"/>
      <c r="G40" s="2621"/>
      <c r="H40" s="2621"/>
      <c r="I40" s="2621"/>
      <c r="J40" s="2621"/>
      <c r="K40" s="2621"/>
      <c r="L40" s="2621"/>
      <c r="M40" s="2621"/>
      <c r="N40" s="2621"/>
      <c r="O40" s="2621"/>
    </row>
    <row r="41" spans="1:18">
      <c r="B41" s="691"/>
      <c r="C41" s="682" t="str">
        <f>IF(C40=C8,"OK","Error")</f>
        <v>OK</v>
      </c>
      <c r="D41" s="682"/>
      <c r="E41" s="682"/>
      <c r="F41" s="682"/>
      <c r="G41" s="682"/>
      <c r="H41" s="682"/>
      <c r="I41" s="682"/>
      <c r="J41" s="682"/>
      <c r="K41" s="682"/>
      <c r="L41" s="682"/>
      <c r="M41" s="682"/>
      <c r="N41" s="682"/>
      <c r="O41" s="682"/>
      <c r="Q41" s="691"/>
      <c r="R41" s="691"/>
    </row>
    <row r="42" spans="1:18">
      <c r="B42" s="691"/>
      <c r="C42" s="691"/>
      <c r="D42" s="691"/>
      <c r="E42" s="691"/>
      <c r="F42" s="691"/>
      <c r="G42" s="691"/>
      <c r="H42" s="691"/>
      <c r="I42" s="691"/>
      <c r="J42" s="691"/>
      <c r="K42" s="691"/>
      <c r="L42" s="691"/>
      <c r="M42" s="691"/>
      <c r="N42" s="691"/>
      <c r="O42" s="691"/>
      <c r="P42" s="691"/>
      <c r="Q42" s="691"/>
      <c r="R42" s="691"/>
    </row>
    <row r="43" spans="1:18" ht="42.75" customHeight="1">
      <c r="A43" s="2890" t="s">
        <v>273</v>
      </c>
      <c r="B43" s="692"/>
      <c r="C43" s="2891" t="s">
        <v>274</v>
      </c>
      <c r="D43" s="2892" t="s">
        <v>275</v>
      </c>
      <c r="E43" s="2892" t="s">
        <v>276</v>
      </c>
      <c r="G43" s="1679"/>
      <c r="H43" s="1679"/>
      <c r="I43" s="1679"/>
      <c r="J43" s="1679"/>
      <c r="K43" s="1679"/>
      <c r="L43" s="676"/>
      <c r="M43" s="676"/>
      <c r="N43" s="676"/>
      <c r="O43" s="676"/>
    </row>
    <row r="44" spans="1:18">
      <c r="A44" s="693"/>
      <c r="B44" s="1866" t="s">
        <v>2222</v>
      </c>
      <c r="C44" s="2619"/>
      <c r="D44" s="700"/>
      <c r="E44" s="701" t="str">
        <f>IF(ISERROR(+C44/D44),"",+C44/D44)</f>
        <v/>
      </c>
      <c r="G44" s="1679"/>
      <c r="H44" s="1679"/>
      <c r="I44" s="1679"/>
      <c r="J44" s="1679"/>
      <c r="K44" s="1679"/>
      <c r="L44" s="676"/>
      <c r="M44" s="676"/>
      <c r="N44" s="676"/>
      <c r="O44" s="676"/>
    </row>
    <row r="45" spans="1:18">
      <c r="A45" s="693"/>
      <c r="B45" s="1866" t="s">
        <v>2223</v>
      </c>
      <c r="C45" s="2619"/>
      <c r="D45" s="700"/>
      <c r="E45" s="701" t="str">
        <f t="shared" ref="E45:E55" si="0">IF(ISERROR(+C45/D45),"",+C45/D45)</f>
        <v/>
      </c>
      <c r="G45" s="1679"/>
      <c r="H45" s="1679"/>
      <c r="I45" s="1679"/>
      <c r="J45" s="1679"/>
      <c r="K45" s="1679"/>
      <c r="L45" s="676"/>
      <c r="M45" s="676"/>
      <c r="N45" s="676"/>
      <c r="O45" s="676"/>
    </row>
    <row r="46" spans="1:18">
      <c r="A46" s="693"/>
      <c r="B46" s="1866" t="s">
        <v>2224</v>
      </c>
      <c r="C46" s="2619"/>
      <c r="D46" s="700"/>
      <c r="E46" s="701" t="str">
        <f t="shared" si="0"/>
        <v/>
      </c>
      <c r="G46" s="1679"/>
      <c r="H46" s="1679"/>
      <c r="I46" s="1679"/>
      <c r="J46" s="1679"/>
      <c r="K46" s="1679"/>
      <c r="L46" s="676"/>
      <c r="M46" s="676"/>
      <c r="N46" s="676"/>
      <c r="O46" s="676"/>
    </row>
    <row r="47" spans="1:18">
      <c r="A47" s="693"/>
      <c r="B47" s="1866" t="s">
        <v>2225</v>
      </c>
      <c r="C47" s="2619"/>
      <c r="D47" s="700"/>
      <c r="E47" s="701" t="str">
        <f t="shared" si="0"/>
        <v/>
      </c>
      <c r="G47" s="1679"/>
      <c r="H47" s="1679"/>
      <c r="I47" s="1679"/>
      <c r="J47" s="1679"/>
      <c r="K47" s="1679"/>
      <c r="L47" s="676"/>
      <c r="M47" s="676"/>
      <c r="N47" s="676"/>
      <c r="O47" s="676"/>
    </row>
    <row r="48" spans="1:18">
      <c r="A48" s="693"/>
      <c r="B48" s="1866" t="s">
        <v>2226</v>
      </c>
      <c r="C48" s="2619"/>
      <c r="D48" s="700"/>
      <c r="E48" s="701" t="str">
        <f t="shared" si="0"/>
        <v/>
      </c>
      <c r="G48" s="1679"/>
      <c r="H48" s="1679"/>
      <c r="I48" s="1679"/>
      <c r="J48" s="1679"/>
      <c r="K48" s="1679"/>
      <c r="L48" s="676"/>
      <c r="M48" s="676"/>
      <c r="N48" s="676"/>
      <c r="O48" s="676"/>
    </row>
    <row r="49" spans="1:15">
      <c r="A49" s="693"/>
      <c r="B49" s="1866" t="s">
        <v>2227</v>
      </c>
      <c r="C49" s="2619"/>
      <c r="D49" s="700"/>
      <c r="E49" s="701" t="str">
        <f t="shared" si="0"/>
        <v/>
      </c>
      <c r="G49" s="1679"/>
      <c r="H49" s="1679"/>
      <c r="I49" s="1679"/>
      <c r="J49" s="1679"/>
      <c r="K49" s="1679"/>
      <c r="L49" s="676"/>
      <c r="M49" s="676"/>
      <c r="N49" s="676"/>
      <c r="O49" s="676"/>
    </row>
    <row r="50" spans="1:15">
      <c r="A50" s="693"/>
      <c r="B50" s="1866" t="s">
        <v>2228</v>
      </c>
      <c r="C50" s="2619"/>
      <c r="D50" s="700"/>
      <c r="E50" s="701" t="str">
        <f t="shared" si="0"/>
        <v/>
      </c>
      <c r="G50" s="1679"/>
      <c r="H50" s="1679"/>
      <c r="I50" s="1679"/>
      <c r="J50" s="1679"/>
      <c r="K50" s="1679"/>
      <c r="L50" s="676"/>
      <c r="M50" s="676"/>
      <c r="N50" s="676"/>
      <c r="O50" s="676"/>
    </row>
    <row r="51" spans="1:15">
      <c r="A51" s="693"/>
      <c r="B51" s="1866" t="s">
        <v>2229</v>
      </c>
      <c r="C51" s="2619"/>
      <c r="D51" s="700"/>
      <c r="E51" s="701" t="str">
        <f t="shared" si="0"/>
        <v/>
      </c>
      <c r="G51" s="1679"/>
      <c r="H51" s="1679"/>
      <c r="I51" s="1679"/>
      <c r="J51" s="1679"/>
      <c r="K51" s="1679"/>
      <c r="L51" s="676"/>
      <c r="M51" s="676"/>
      <c r="N51" s="676"/>
      <c r="O51" s="676"/>
    </row>
    <row r="52" spans="1:15">
      <c r="A52" s="693"/>
      <c r="B52" s="1866" t="s">
        <v>2230</v>
      </c>
      <c r="C52" s="2619"/>
      <c r="D52" s="700"/>
      <c r="E52" s="701" t="str">
        <f t="shared" si="0"/>
        <v/>
      </c>
      <c r="F52" s="675"/>
      <c r="G52" s="1679"/>
      <c r="H52" s="1679"/>
      <c r="I52" s="1679"/>
      <c r="J52" s="1679"/>
      <c r="K52" s="1679"/>
    </row>
    <row r="53" spans="1:15">
      <c r="A53" s="693"/>
      <c r="B53" s="695" t="s">
        <v>1072</v>
      </c>
      <c r="C53" s="3651">
        <f>SUM(C44:C52)</f>
        <v>0</v>
      </c>
      <c r="D53" s="3651">
        <f>+C27</f>
        <v>0</v>
      </c>
      <c r="E53" s="696" t="str">
        <f t="shared" si="0"/>
        <v/>
      </c>
      <c r="F53" s="675"/>
      <c r="G53" s="1679"/>
      <c r="H53" s="1679"/>
      <c r="I53" s="1679"/>
      <c r="J53" s="1679"/>
      <c r="K53" s="1679"/>
    </row>
    <row r="54" spans="1:15">
      <c r="A54" s="697"/>
      <c r="B54" s="698" t="s">
        <v>1073</v>
      </c>
      <c r="C54" s="3652"/>
      <c r="D54" s="3652"/>
      <c r="E54" s="694" t="str">
        <f t="shared" si="0"/>
        <v/>
      </c>
      <c r="F54" s="675"/>
      <c r="G54" s="1679"/>
      <c r="H54" s="1679"/>
      <c r="I54" s="1679"/>
      <c r="J54" s="1679"/>
      <c r="K54" s="1679"/>
    </row>
    <row r="55" spans="1:15">
      <c r="A55" s="699"/>
      <c r="B55" s="695" t="s">
        <v>1074</v>
      </c>
      <c r="C55" s="3651">
        <f>+C54+C53</f>
        <v>0</v>
      </c>
      <c r="D55" s="3651">
        <f>+D54+D53</f>
        <v>0</v>
      </c>
      <c r="E55" s="694" t="str">
        <f t="shared" si="0"/>
        <v/>
      </c>
      <c r="F55" s="673"/>
      <c r="G55" s="1679"/>
      <c r="H55" s="1679"/>
      <c r="I55" s="1679"/>
      <c r="J55" s="1679"/>
      <c r="K55" s="1679"/>
      <c r="L55" s="673"/>
      <c r="M55" s="673"/>
      <c r="N55" s="673"/>
      <c r="O55" s="673"/>
    </row>
    <row r="56" spans="1:15">
      <c r="A56" s="699"/>
      <c r="B56" s="698"/>
      <c r="C56" s="3653"/>
      <c r="D56" s="3653"/>
      <c r="E56" s="701"/>
      <c r="F56" s="673"/>
      <c r="G56" s="1679"/>
      <c r="H56" s="1679"/>
      <c r="I56" s="1679"/>
      <c r="J56" s="1679"/>
      <c r="K56" s="1679"/>
      <c r="L56" s="673"/>
      <c r="M56" s="673"/>
      <c r="N56" s="673"/>
      <c r="O56" s="673"/>
    </row>
    <row r="57" spans="1:15">
      <c r="A57" s="697"/>
      <c r="B57" s="698" t="s">
        <v>277</v>
      </c>
      <c r="C57" s="3652"/>
      <c r="D57" s="3651">
        <f>+C28</f>
        <v>0</v>
      </c>
      <c r="E57" s="694" t="str">
        <f>IF(ISERROR(+C57/D57),"",+C57/D57)</f>
        <v/>
      </c>
      <c r="F57" s="675"/>
      <c r="G57" s="1679"/>
      <c r="H57" s="1679"/>
      <c r="I57" s="1679"/>
      <c r="J57" s="1679"/>
      <c r="K57" s="1679"/>
    </row>
    <row r="58" spans="1:15">
      <c r="A58" s="697"/>
      <c r="B58" s="698" t="s">
        <v>278</v>
      </c>
      <c r="C58" s="3652"/>
      <c r="D58" s="3652"/>
      <c r="E58" s="694" t="str">
        <f>IF(ISERROR(+C58/D58),"",+C58/D58)</f>
        <v/>
      </c>
      <c r="F58" s="675"/>
      <c r="G58" s="1679"/>
      <c r="H58" s="1679"/>
      <c r="I58" s="1679"/>
      <c r="J58" s="1679"/>
      <c r="K58" s="1679"/>
    </row>
    <row r="59" spans="1:15">
      <c r="A59" s="699"/>
      <c r="B59" s="695" t="s">
        <v>631</v>
      </c>
      <c r="C59" s="3651">
        <f>+C58+C57</f>
        <v>0</v>
      </c>
      <c r="D59" s="3651">
        <f>+D58+D57</f>
        <v>0</v>
      </c>
      <c r="E59" s="694" t="str">
        <f>IF(ISERROR(+C59/D59),"",+C59/D59)</f>
        <v/>
      </c>
      <c r="F59" s="673"/>
      <c r="L59" s="673"/>
      <c r="M59" s="673"/>
      <c r="N59" s="673"/>
      <c r="O59" s="673"/>
    </row>
    <row r="60" spans="1:15">
      <c r="A60" s="699"/>
      <c r="B60" s="698"/>
      <c r="C60" s="3653"/>
      <c r="D60" s="3653"/>
      <c r="E60" s="701"/>
      <c r="F60" s="673"/>
      <c r="G60" s="673"/>
      <c r="H60" s="673"/>
      <c r="I60" s="673"/>
      <c r="J60" s="673"/>
      <c r="K60" s="673"/>
      <c r="L60" s="673"/>
      <c r="M60" s="673"/>
      <c r="N60" s="673"/>
      <c r="O60" s="673"/>
    </row>
    <row r="61" spans="1:15">
      <c r="B61" s="821" t="s">
        <v>1075</v>
      </c>
      <c r="C61" s="3651">
        <f>SUM(C59,C55)</f>
        <v>0</v>
      </c>
      <c r="D61" s="3651">
        <f>SUM(D59,D55)</f>
        <v>0</v>
      </c>
      <c r="E61" s="694" t="str">
        <f>IF(ISERROR(+C61/D61),"",+C61/D61)</f>
        <v/>
      </c>
      <c r="F61" s="2622"/>
    </row>
    <row r="62" spans="1:15">
      <c r="A62" s="675"/>
      <c r="D62" s="682"/>
    </row>
  </sheetData>
  <mergeCells count="1">
    <mergeCell ref="J21:K21"/>
  </mergeCells>
  <dataValidations count="1">
    <dataValidation type="list" allowBlank="1" showInputMessage="1" showErrorMessage="1" sqref="A1">
      <formula1>A907:A912</formula1>
    </dataValidation>
  </dataValidations>
  <pageMargins left="0.70866141732283472" right="0.70866141732283472" top="0.74803149606299213" bottom="0.74803149606299213" header="0.31496062992125984" footer="0.31496062992125984"/>
  <pageSetup paperSize="8" scale="40"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J42"/>
  <sheetViews>
    <sheetView workbookViewId="0"/>
  </sheetViews>
  <sheetFormatPr defaultRowHeight="12.75"/>
  <cols>
    <col min="1" max="1" width="48.5703125" style="420" customWidth="1"/>
    <col min="2" max="2" width="48.28515625" style="420" customWidth="1"/>
    <col min="3" max="3" width="20.7109375" style="420" customWidth="1"/>
    <col min="4" max="6" width="16.28515625" style="420" customWidth="1"/>
    <col min="7" max="29" width="9.140625" style="420"/>
    <col min="30" max="30" width="16.85546875" style="420" customWidth="1"/>
    <col min="31" max="31" width="26" style="420" customWidth="1"/>
    <col min="32" max="32" width="23.7109375" style="420" customWidth="1"/>
    <col min="33" max="33" width="19.5703125" style="420" customWidth="1"/>
    <col min="34" max="34" width="15.5703125" style="420" customWidth="1"/>
    <col min="35" max="35" width="6.140625" style="420" customWidth="1"/>
    <col min="36" max="36" width="22.28515625" style="420" customWidth="1"/>
    <col min="37" max="37" width="6.42578125" style="420" customWidth="1"/>
    <col min="38" max="285" width="9.140625" style="420"/>
    <col min="286" max="286" width="16.85546875" style="420" customWidth="1"/>
    <col min="287" max="287" width="26" style="420" customWidth="1"/>
    <col min="288" max="288" width="23.7109375" style="420" customWidth="1"/>
    <col min="289" max="289" width="19.5703125" style="420" customWidth="1"/>
    <col min="290" max="290" width="15.5703125" style="420" customWidth="1"/>
    <col min="291" max="291" width="6.140625" style="420" customWidth="1"/>
    <col min="292" max="292" width="22.28515625" style="420" customWidth="1"/>
    <col min="293" max="293" width="6.42578125" style="420" customWidth="1"/>
    <col min="294" max="541" width="9.140625" style="420"/>
    <col min="542" max="542" width="16.85546875" style="420" customWidth="1"/>
    <col min="543" max="543" width="26" style="420" customWidth="1"/>
    <col min="544" max="544" width="23.7109375" style="420" customWidth="1"/>
    <col min="545" max="545" width="19.5703125" style="420" customWidth="1"/>
    <col min="546" max="546" width="15.5703125" style="420" customWidth="1"/>
    <col min="547" max="547" width="6.140625" style="420" customWidth="1"/>
    <col min="548" max="548" width="22.28515625" style="420" customWidth="1"/>
    <col min="549" max="549" width="6.42578125" style="420" customWidth="1"/>
    <col min="550" max="797" width="9.140625" style="420"/>
    <col min="798" max="798" width="16.85546875" style="420" customWidth="1"/>
    <col min="799" max="799" width="26" style="420" customWidth="1"/>
    <col min="800" max="800" width="23.7109375" style="420" customWidth="1"/>
    <col min="801" max="801" width="19.5703125" style="420" customWidth="1"/>
    <col min="802" max="802" width="15.5703125" style="420" customWidth="1"/>
    <col min="803" max="803" width="6.140625" style="420" customWidth="1"/>
    <col min="804" max="804" width="22.28515625" style="420" customWidth="1"/>
    <col min="805" max="805" width="6.42578125" style="420" customWidth="1"/>
    <col min="806" max="1053" width="9.140625" style="420"/>
    <col min="1054" max="1054" width="16.85546875" style="420" customWidth="1"/>
    <col min="1055" max="1055" width="26" style="420" customWidth="1"/>
    <col min="1056" max="1056" width="23.7109375" style="420" customWidth="1"/>
    <col min="1057" max="1057" width="19.5703125" style="420" customWidth="1"/>
    <col min="1058" max="1058" width="15.5703125" style="420" customWidth="1"/>
    <col min="1059" max="1059" width="6.140625" style="420" customWidth="1"/>
    <col min="1060" max="1060" width="22.28515625" style="420" customWidth="1"/>
    <col min="1061" max="1061" width="6.42578125" style="420" customWidth="1"/>
    <col min="1062" max="1309" width="9.140625" style="420"/>
    <col min="1310" max="1310" width="16.85546875" style="420" customWidth="1"/>
    <col min="1311" max="1311" width="26" style="420" customWidth="1"/>
    <col min="1312" max="1312" width="23.7109375" style="420" customWidth="1"/>
    <col min="1313" max="1313" width="19.5703125" style="420" customWidth="1"/>
    <col min="1314" max="1314" width="15.5703125" style="420" customWidth="1"/>
    <col min="1315" max="1315" width="6.140625" style="420" customWidth="1"/>
    <col min="1316" max="1316" width="22.28515625" style="420" customWidth="1"/>
    <col min="1317" max="1317" width="6.42578125" style="420" customWidth="1"/>
    <col min="1318" max="1565" width="9.140625" style="420"/>
    <col min="1566" max="1566" width="16.85546875" style="420" customWidth="1"/>
    <col min="1567" max="1567" width="26" style="420" customWidth="1"/>
    <col min="1568" max="1568" width="23.7109375" style="420" customWidth="1"/>
    <col min="1569" max="1569" width="19.5703125" style="420" customWidth="1"/>
    <col min="1570" max="1570" width="15.5703125" style="420" customWidth="1"/>
    <col min="1571" max="1571" width="6.140625" style="420" customWidth="1"/>
    <col min="1572" max="1572" width="22.28515625" style="420" customWidth="1"/>
    <col min="1573" max="1573" width="6.42578125" style="420" customWidth="1"/>
    <col min="1574" max="1821" width="9.140625" style="420"/>
    <col min="1822" max="1822" width="16.85546875" style="420" customWidth="1"/>
    <col min="1823" max="1823" width="26" style="420" customWidth="1"/>
    <col min="1824" max="1824" width="23.7109375" style="420" customWidth="1"/>
    <col min="1825" max="1825" width="19.5703125" style="420" customWidth="1"/>
    <col min="1826" max="1826" width="15.5703125" style="420" customWidth="1"/>
    <col min="1827" max="1827" width="6.140625" style="420" customWidth="1"/>
    <col min="1828" max="1828" width="22.28515625" style="420" customWidth="1"/>
    <col min="1829" max="1829" width="6.42578125" style="420" customWidth="1"/>
    <col min="1830" max="2077" width="9.140625" style="420"/>
    <col min="2078" max="2078" width="16.85546875" style="420" customWidth="1"/>
    <col min="2079" max="2079" width="26" style="420" customWidth="1"/>
    <col min="2080" max="2080" width="23.7109375" style="420" customWidth="1"/>
    <col min="2081" max="2081" width="19.5703125" style="420" customWidth="1"/>
    <col min="2082" max="2082" width="15.5703125" style="420" customWidth="1"/>
    <col min="2083" max="2083" width="6.140625" style="420" customWidth="1"/>
    <col min="2084" max="2084" width="22.28515625" style="420" customWidth="1"/>
    <col min="2085" max="2085" width="6.42578125" style="420" customWidth="1"/>
    <col min="2086" max="2333" width="9.140625" style="420"/>
    <col min="2334" max="2334" width="16.85546875" style="420" customWidth="1"/>
    <col min="2335" max="2335" width="26" style="420" customWidth="1"/>
    <col min="2336" max="2336" width="23.7109375" style="420" customWidth="1"/>
    <col min="2337" max="2337" width="19.5703125" style="420" customWidth="1"/>
    <col min="2338" max="2338" width="15.5703125" style="420" customWidth="1"/>
    <col min="2339" max="2339" width="6.140625" style="420" customWidth="1"/>
    <col min="2340" max="2340" width="22.28515625" style="420" customWidth="1"/>
    <col min="2341" max="2341" width="6.42578125" style="420" customWidth="1"/>
    <col min="2342" max="2589" width="9.140625" style="420"/>
    <col min="2590" max="2590" width="16.85546875" style="420" customWidth="1"/>
    <col min="2591" max="2591" width="26" style="420" customWidth="1"/>
    <col min="2592" max="2592" width="23.7109375" style="420" customWidth="1"/>
    <col min="2593" max="2593" width="19.5703125" style="420" customWidth="1"/>
    <col min="2594" max="2594" width="15.5703125" style="420" customWidth="1"/>
    <col min="2595" max="2595" width="6.140625" style="420" customWidth="1"/>
    <col min="2596" max="2596" width="22.28515625" style="420" customWidth="1"/>
    <col min="2597" max="2597" width="6.42578125" style="420" customWidth="1"/>
    <col min="2598" max="2845" width="9.140625" style="420"/>
    <col min="2846" max="2846" width="16.85546875" style="420" customWidth="1"/>
    <col min="2847" max="2847" width="26" style="420" customWidth="1"/>
    <col min="2848" max="2848" width="23.7109375" style="420" customWidth="1"/>
    <col min="2849" max="2849" width="19.5703125" style="420" customWidth="1"/>
    <col min="2850" max="2850" width="15.5703125" style="420" customWidth="1"/>
    <col min="2851" max="2851" width="6.140625" style="420" customWidth="1"/>
    <col min="2852" max="2852" width="22.28515625" style="420" customWidth="1"/>
    <col min="2853" max="2853" width="6.42578125" style="420" customWidth="1"/>
    <col min="2854" max="3101" width="9.140625" style="420"/>
    <col min="3102" max="3102" width="16.85546875" style="420" customWidth="1"/>
    <col min="3103" max="3103" width="26" style="420" customWidth="1"/>
    <col min="3104" max="3104" width="23.7109375" style="420" customWidth="1"/>
    <col min="3105" max="3105" width="19.5703125" style="420" customWidth="1"/>
    <col min="3106" max="3106" width="15.5703125" style="420" customWidth="1"/>
    <col min="3107" max="3107" width="6.140625" style="420" customWidth="1"/>
    <col min="3108" max="3108" width="22.28515625" style="420" customWidth="1"/>
    <col min="3109" max="3109" width="6.42578125" style="420" customWidth="1"/>
    <col min="3110" max="3357" width="9.140625" style="420"/>
    <col min="3358" max="3358" width="16.85546875" style="420" customWidth="1"/>
    <col min="3359" max="3359" width="26" style="420" customWidth="1"/>
    <col min="3360" max="3360" width="23.7109375" style="420" customWidth="1"/>
    <col min="3361" max="3361" width="19.5703125" style="420" customWidth="1"/>
    <col min="3362" max="3362" width="15.5703125" style="420" customWidth="1"/>
    <col min="3363" max="3363" width="6.140625" style="420" customWidth="1"/>
    <col min="3364" max="3364" width="22.28515625" style="420" customWidth="1"/>
    <col min="3365" max="3365" width="6.42578125" style="420" customWidth="1"/>
    <col min="3366" max="3613" width="9.140625" style="420"/>
    <col min="3614" max="3614" width="16.85546875" style="420" customWidth="1"/>
    <col min="3615" max="3615" width="26" style="420" customWidth="1"/>
    <col min="3616" max="3616" width="23.7109375" style="420" customWidth="1"/>
    <col min="3617" max="3617" width="19.5703125" style="420" customWidth="1"/>
    <col min="3618" max="3618" width="15.5703125" style="420" customWidth="1"/>
    <col min="3619" max="3619" width="6.140625" style="420" customWidth="1"/>
    <col min="3620" max="3620" width="22.28515625" style="420" customWidth="1"/>
    <col min="3621" max="3621" width="6.42578125" style="420" customWidth="1"/>
    <col min="3622" max="3869" width="9.140625" style="420"/>
    <col min="3870" max="3870" width="16.85546875" style="420" customWidth="1"/>
    <col min="3871" max="3871" width="26" style="420" customWidth="1"/>
    <col min="3872" max="3872" width="23.7109375" style="420" customWidth="1"/>
    <col min="3873" max="3873" width="19.5703125" style="420" customWidth="1"/>
    <col min="3874" max="3874" width="15.5703125" style="420" customWidth="1"/>
    <col min="3875" max="3875" width="6.140625" style="420" customWidth="1"/>
    <col min="3876" max="3876" width="22.28515625" style="420" customWidth="1"/>
    <col min="3877" max="3877" width="6.42578125" style="420" customWidth="1"/>
    <col min="3878" max="4125" width="9.140625" style="420"/>
    <col min="4126" max="4126" width="16.85546875" style="420" customWidth="1"/>
    <col min="4127" max="4127" width="26" style="420" customWidth="1"/>
    <col min="4128" max="4128" width="23.7109375" style="420" customWidth="1"/>
    <col min="4129" max="4129" width="19.5703125" style="420" customWidth="1"/>
    <col min="4130" max="4130" width="15.5703125" style="420" customWidth="1"/>
    <col min="4131" max="4131" width="6.140625" style="420" customWidth="1"/>
    <col min="4132" max="4132" width="22.28515625" style="420" customWidth="1"/>
    <col min="4133" max="4133" width="6.42578125" style="420" customWidth="1"/>
    <col min="4134" max="4381" width="9.140625" style="420"/>
    <col min="4382" max="4382" width="16.85546875" style="420" customWidth="1"/>
    <col min="4383" max="4383" width="26" style="420" customWidth="1"/>
    <col min="4384" max="4384" width="23.7109375" style="420" customWidth="1"/>
    <col min="4385" max="4385" width="19.5703125" style="420" customWidth="1"/>
    <col min="4386" max="4386" width="15.5703125" style="420" customWidth="1"/>
    <col min="4387" max="4387" width="6.140625" style="420" customWidth="1"/>
    <col min="4388" max="4388" width="22.28515625" style="420" customWidth="1"/>
    <col min="4389" max="4389" width="6.42578125" style="420" customWidth="1"/>
    <col min="4390" max="4637" width="9.140625" style="420"/>
    <col min="4638" max="4638" width="16.85546875" style="420" customWidth="1"/>
    <col min="4639" max="4639" width="26" style="420" customWidth="1"/>
    <col min="4640" max="4640" width="23.7109375" style="420" customWidth="1"/>
    <col min="4641" max="4641" width="19.5703125" style="420" customWidth="1"/>
    <col min="4642" max="4642" width="15.5703125" style="420" customWidth="1"/>
    <col min="4643" max="4643" width="6.140625" style="420" customWidth="1"/>
    <col min="4644" max="4644" width="22.28515625" style="420" customWidth="1"/>
    <col min="4645" max="4645" width="6.42578125" style="420" customWidth="1"/>
    <col min="4646" max="4893" width="9.140625" style="420"/>
    <col min="4894" max="4894" width="16.85546875" style="420" customWidth="1"/>
    <col min="4895" max="4895" width="26" style="420" customWidth="1"/>
    <col min="4896" max="4896" width="23.7109375" style="420" customWidth="1"/>
    <col min="4897" max="4897" width="19.5703125" style="420" customWidth="1"/>
    <col min="4898" max="4898" width="15.5703125" style="420" customWidth="1"/>
    <col min="4899" max="4899" width="6.140625" style="420" customWidth="1"/>
    <col min="4900" max="4900" width="22.28515625" style="420" customWidth="1"/>
    <col min="4901" max="4901" width="6.42578125" style="420" customWidth="1"/>
    <col min="4902" max="5149" width="9.140625" style="420"/>
    <col min="5150" max="5150" width="16.85546875" style="420" customWidth="1"/>
    <col min="5151" max="5151" width="26" style="420" customWidth="1"/>
    <col min="5152" max="5152" width="23.7109375" style="420" customWidth="1"/>
    <col min="5153" max="5153" width="19.5703125" style="420" customWidth="1"/>
    <col min="5154" max="5154" width="15.5703125" style="420" customWidth="1"/>
    <col min="5155" max="5155" width="6.140625" style="420" customWidth="1"/>
    <col min="5156" max="5156" width="22.28515625" style="420" customWidth="1"/>
    <col min="5157" max="5157" width="6.42578125" style="420" customWidth="1"/>
    <col min="5158" max="5405" width="9.140625" style="420"/>
    <col min="5406" max="5406" width="16.85546875" style="420" customWidth="1"/>
    <col min="5407" max="5407" width="26" style="420" customWidth="1"/>
    <col min="5408" max="5408" width="23.7109375" style="420" customWidth="1"/>
    <col min="5409" max="5409" width="19.5703125" style="420" customWidth="1"/>
    <col min="5410" max="5410" width="15.5703125" style="420" customWidth="1"/>
    <col min="5411" max="5411" width="6.140625" style="420" customWidth="1"/>
    <col min="5412" max="5412" width="22.28515625" style="420" customWidth="1"/>
    <col min="5413" max="5413" width="6.42578125" style="420" customWidth="1"/>
    <col min="5414" max="5661" width="9.140625" style="420"/>
    <col min="5662" max="5662" width="16.85546875" style="420" customWidth="1"/>
    <col min="5663" max="5663" width="26" style="420" customWidth="1"/>
    <col min="5664" max="5664" width="23.7109375" style="420" customWidth="1"/>
    <col min="5665" max="5665" width="19.5703125" style="420" customWidth="1"/>
    <col min="5666" max="5666" width="15.5703125" style="420" customWidth="1"/>
    <col min="5667" max="5667" width="6.140625" style="420" customWidth="1"/>
    <col min="5668" max="5668" width="22.28515625" style="420" customWidth="1"/>
    <col min="5669" max="5669" width="6.42578125" style="420" customWidth="1"/>
    <col min="5670" max="5917" width="9.140625" style="420"/>
    <col min="5918" max="5918" width="16.85546875" style="420" customWidth="1"/>
    <col min="5919" max="5919" width="26" style="420" customWidth="1"/>
    <col min="5920" max="5920" width="23.7109375" style="420" customWidth="1"/>
    <col min="5921" max="5921" width="19.5703125" style="420" customWidth="1"/>
    <col min="5922" max="5922" width="15.5703125" style="420" customWidth="1"/>
    <col min="5923" max="5923" width="6.140625" style="420" customWidth="1"/>
    <col min="5924" max="5924" width="22.28515625" style="420" customWidth="1"/>
    <col min="5925" max="5925" width="6.42578125" style="420" customWidth="1"/>
    <col min="5926" max="6173" width="9.140625" style="420"/>
    <col min="6174" max="6174" width="16.85546875" style="420" customWidth="1"/>
    <col min="6175" max="6175" width="26" style="420" customWidth="1"/>
    <col min="6176" max="6176" width="23.7109375" style="420" customWidth="1"/>
    <col min="6177" max="6177" width="19.5703125" style="420" customWidth="1"/>
    <col min="6178" max="6178" width="15.5703125" style="420" customWidth="1"/>
    <col min="6179" max="6179" width="6.140625" style="420" customWidth="1"/>
    <col min="6180" max="6180" width="22.28515625" style="420" customWidth="1"/>
    <col min="6181" max="6181" width="6.42578125" style="420" customWidth="1"/>
    <col min="6182" max="6429" width="9.140625" style="420"/>
    <col min="6430" max="6430" width="16.85546875" style="420" customWidth="1"/>
    <col min="6431" max="6431" width="26" style="420" customWidth="1"/>
    <col min="6432" max="6432" width="23.7109375" style="420" customWidth="1"/>
    <col min="6433" max="6433" width="19.5703125" style="420" customWidth="1"/>
    <col min="6434" max="6434" width="15.5703125" style="420" customWidth="1"/>
    <col min="6435" max="6435" width="6.140625" style="420" customWidth="1"/>
    <col min="6436" max="6436" width="22.28515625" style="420" customWidth="1"/>
    <col min="6437" max="6437" width="6.42578125" style="420" customWidth="1"/>
    <col min="6438" max="6685" width="9.140625" style="420"/>
    <col min="6686" max="6686" width="16.85546875" style="420" customWidth="1"/>
    <col min="6687" max="6687" width="26" style="420" customWidth="1"/>
    <col min="6688" max="6688" width="23.7109375" style="420" customWidth="1"/>
    <col min="6689" max="6689" width="19.5703125" style="420" customWidth="1"/>
    <col min="6690" max="6690" width="15.5703125" style="420" customWidth="1"/>
    <col min="6691" max="6691" width="6.140625" style="420" customWidth="1"/>
    <col min="6692" max="6692" width="22.28515625" style="420" customWidth="1"/>
    <col min="6693" max="6693" width="6.42578125" style="420" customWidth="1"/>
    <col min="6694" max="6941" width="9.140625" style="420"/>
    <col min="6942" max="6942" width="16.85546875" style="420" customWidth="1"/>
    <col min="6943" max="6943" width="26" style="420" customWidth="1"/>
    <col min="6944" max="6944" width="23.7109375" style="420" customWidth="1"/>
    <col min="6945" max="6945" width="19.5703125" style="420" customWidth="1"/>
    <col min="6946" max="6946" width="15.5703125" style="420" customWidth="1"/>
    <col min="6947" max="6947" width="6.140625" style="420" customWidth="1"/>
    <col min="6948" max="6948" width="22.28515625" style="420" customWidth="1"/>
    <col min="6949" max="6949" width="6.42578125" style="420" customWidth="1"/>
    <col min="6950" max="7197" width="9.140625" style="420"/>
    <col min="7198" max="7198" width="16.85546875" style="420" customWidth="1"/>
    <col min="7199" max="7199" width="26" style="420" customWidth="1"/>
    <col min="7200" max="7200" width="23.7109375" style="420" customWidth="1"/>
    <col min="7201" max="7201" width="19.5703125" style="420" customWidth="1"/>
    <col min="7202" max="7202" width="15.5703125" style="420" customWidth="1"/>
    <col min="7203" max="7203" width="6.140625" style="420" customWidth="1"/>
    <col min="7204" max="7204" width="22.28515625" style="420" customWidth="1"/>
    <col min="7205" max="7205" width="6.42578125" style="420" customWidth="1"/>
    <col min="7206" max="7453" width="9.140625" style="420"/>
    <col min="7454" max="7454" width="16.85546875" style="420" customWidth="1"/>
    <col min="7455" max="7455" width="26" style="420" customWidth="1"/>
    <col min="7456" max="7456" width="23.7109375" style="420" customWidth="1"/>
    <col min="7457" max="7457" width="19.5703125" style="420" customWidth="1"/>
    <col min="7458" max="7458" width="15.5703125" style="420" customWidth="1"/>
    <col min="7459" max="7459" width="6.140625" style="420" customWidth="1"/>
    <col min="7460" max="7460" width="22.28515625" style="420" customWidth="1"/>
    <col min="7461" max="7461" width="6.42578125" style="420" customWidth="1"/>
    <col min="7462" max="7709" width="9.140625" style="420"/>
    <col min="7710" max="7710" width="16.85546875" style="420" customWidth="1"/>
    <col min="7711" max="7711" width="26" style="420" customWidth="1"/>
    <col min="7712" max="7712" width="23.7109375" style="420" customWidth="1"/>
    <col min="7713" max="7713" width="19.5703125" style="420" customWidth="1"/>
    <col min="7714" max="7714" width="15.5703125" style="420" customWidth="1"/>
    <col min="7715" max="7715" width="6.140625" style="420" customWidth="1"/>
    <col min="7716" max="7716" width="22.28515625" style="420" customWidth="1"/>
    <col min="7717" max="7717" width="6.42578125" style="420" customWidth="1"/>
    <col min="7718" max="7965" width="9.140625" style="420"/>
    <col min="7966" max="7966" width="16.85546875" style="420" customWidth="1"/>
    <col min="7967" max="7967" width="26" style="420" customWidth="1"/>
    <col min="7968" max="7968" width="23.7109375" style="420" customWidth="1"/>
    <col min="7969" max="7969" width="19.5703125" style="420" customWidth="1"/>
    <col min="7970" max="7970" width="15.5703125" style="420" customWidth="1"/>
    <col min="7971" max="7971" width="6.140625" style="420" customWidth="1"/>
    <col min="7972" max="7972" width="22.28515625" style="420" customWidth="1"/>
    <col min="7973" max="7973" width="6.42578125" style="420" customWidth="1"/>
    <col min="7974" max="8221" width="9.140625" style="420"/>
    <col min="8222" max="8222" width="16.85546875" style="420" customWidth="1"/>
    <col min="8223" max="8223" width="26" style="420" customWidth="1"/>
    <col min="8224" max="8224" width="23.7109375" style="420" customWidth="1"/>
    <col min="8225" max="8225" width="19.5703125" style="420" customWidth="1"/>
    <col min="8226" max="8226" width="15.5703125" style="420" customWidth="1"/>
    <col min="8227" max="8227" width="6.140625" style="420" customWidth="1"/>
    <col min="8228" max="8228" width="22.28515625" style="420" customWidth="1"/>
    <col min="8229" max="8229" width="6.42578125" style="420" customWidth="1"/>
    <col min="8230" max="8477" width="9.140625" style="420"/>
    <col min="8478" max="8478" width="16.85546875" style="420" customWidth="1"/>
    <col min="8479" max="8479" width="26" style="420" customWidth="1"/>
    <col min="8480" max="8480" width="23.7109375" style="420" customWidth="1"/>
    <col min="8481" max="8481" width="19.5703125" style="420" customWidth="1"/>
    <col min="8482" max="8482" width="15.5703125" style="420" customWidth="1"/>
    <col min="8483" max="8483" width="6.140625" style="420" customWidth="1"/>
    <col min="8484" max="8484" width="22.28515625" style="420" customWidth="1"/>
    <col min="8485" max="8485" width="6.42578125" style="420" customWidth="1"/>
    <col min="8486" max="8733" width="9.140625" style="420"/>
    <col min="8734" max="8734" width="16.85546875" style="420" customWidth="1"/>
    <col min="8735" max="8735" width="26" style="420" customWidth="1"/>
    <col min="8736" max="8736" width="23.7109375" style="420" customWidth="1"/>
    <col min="8737" max="8737" width="19.5703125" style="420" customWidth="1"/>
    <col min="8738" max="8738" width="15.5703125" style="420" customWidth="1"/>
    <col min="8739" max="8739" width="6.140625" style="420" customWidth="1"/>
    <col min="8740" max="8740" width="22.28515625" style="420" customWidth="1"/>
    <col min="8741" max="8741" width="6.42578125" style="420" customWidth="1"/>
    <col min="8742" max="8989" width="9.140625" style="420"/>
    <col min="8990" max="8990" width="16.85546875" style="420" customWidth="1"/>
    <col min="8991" max="8991" width="26" style="420" customWidth="1"/>
    <col min="8992" max="8992" width="23.7109375" style="420" customWidth="1"/>
    <col min="8993" max="8993" width="19.5703125" style="420" customWidth="1"/>
    <col min="8994" max="8994" width="15.5703125" style="420" customWidth="1"/>
    <col min="8995" max="8995" width="6.140625" style="420" customWidth="1"/>
    <col min="8996" max="8996" width="22.28515625" style="420" customWidth="1"/>
    <col min="8997" max="8997" width="6.42578125" style="420" customWidth="1"/>
    <col min="8998" max="9245" width="9.140625" style="420"/>
    <col min="9246" max="9246" width="16.85546875" style="420" customWidth="1"/>
    <col min="9247" max="9247" width="26" style="420" customWidth="1"/>
    <col min="9248" max="9248" width="23.7109375" style="420" customWidth="1"/>
    <col min="9249" max="9249" width="19.5703125" style="420" customWidth="1"/>
    <col min="9250" max="9250" width="15.5703125" style="420" customWidth="1"/>
    <col min="9251" max="9251" width="6.140625" style="420" customWidth="1"/>
    <col min="9252" max="9252" width="22.28515625" style="420" customWidth="1"/>
    <col min="9253" max="9253" width="6.42578125" style="420" customWidth="1"/>
    <col min="9254" max="9501" width="9.140625" style="420"/>
    <col min="9502" max="9502" width="16.85546875" style="420" customWidth="1"/>
    <col min="9503" max="9503" width="26" style="420" customWidth="1"/>
    <col min="9504" max="9504" width="23.7109375" style="420" customWidth="1"/>
    <col min="9505" max="9505" width="19.5703125" style="420" customWidth="1"/>
    <col min="9506" max="9506" width="15.5703125" style="420" customWidth="1"/>
    <col min="9507" max="9507" width="6.140625" style="420" customWidth="1"/>
    <col min="9508" max="9508" width="22.28515625" style="420" customWidth="1"/>
    <col min="9509" max="9509" width="6.42578125" style="420" customWidth="1"/>
    <col min="9510" max="9757" width="9.140625" style="420"/>
    <col min="9758" max="9758" width="16.85546875" style="420" customWidth="1"/>
    <col min="9759" max="9759" width="26" style="420" customWidth="1"/>
    <col min="9760" max="9760" width="23.7109375" style="420" customWidth="1"/>
    <col min="9761" max="9761" width="19.5703125" style="420" customWidth="1"/>
    <col min="9762" max="9762" width="15.5703125" style="420" customWidth="1"/>
    <col min="9763" max="9763" width="6.140625" style="420" customWidth="1"/>
    <col min="9764" max="9764" width="22.28515625" style="420" customWidth="1"/>
    <col min="9765" max="9765" width="6.42578125" style="420" customWidth="1"/>
    <col min="9766" max="10013" width="9.140625" style="420"/>
    <col min="10014" max="10014" width="16.85546875" style="420" customWidth="1"/>
    <col min="10015" max="10015" width="26" style="420" customWidth="1"/>
    <col min="10016" max="10016" width="23.7109375" style="420" customWidth="1"/>
    <col min="10017" max="10017" width="19.5703125" style="420" customWidth="1"/>
    <col min="10018" max="10018" width="15.5703125" style="420" customWidth="1"/>
    <col min="10019" max="10019" width="6.140625" style="420" customWidth="1"/>
    <col min="10020" max="10020" width="22.28515625" style="420" customWidth="1"/>
    <col min="10021" max="10021" width="6.42578125" style="420" customWidth="1"/>
    <col min="10022" max="10269" width="9.140625" style="420"/>
    <col min="10270" max="10270" width="16.85546875" style="420" customWidth="1"/>
    <col min="10271" max="10271" width="26" style="420" customWidth="1"/>
    <col min="10272" max="10272" width="23.7109375" style="420" customWidth="1"/>
    <col min="10273" max="10273" width="19.5703125" style="420" customWidth="1"/>
    <col min="10274" max="10274" width="15.5703125" style="420" customWidth="1"/>
    <col min="10275" max="10275" width="6.140625" style="420" customWidth="1"/>
    <col min="10276" max="10276" width="22.28515625" style="420" customWidth="1"/>
    <col min="10277" max="10277" width="6.42578125" style="420" customWidth="1"/>
    <col min="10278" max="10525" width="9.140625" style="420"/>
    <col min="10526" max="10526" width="16.85546875" style="420" customWidth="1"/>
    <col min="10527" max="10527" width="26" style="420" customWidth="1"/>
    <col min="10528" max="10528" width="23.7109375" style="420" customWidth="1"/>
    <col min="10529" max="10529" width="19.5703125" style="420" customWidth="1"/>
    <col min="10530" max="10530" width="15.5703125" style="420" customWidth="1"/>
    <col min="10531" max="10531" width="6.140625" style="420" customWidth="1"/>
    <col min="10532" max="10532" width="22.28515625" style="420" customWidth="1"/>
    <col min="10533" max="10533" width="6.42578125" style="420" customWidth="1"/>
    <col min="10534" max="10781" width="9.140625" style="420"/>
    <col min="10782" max="10782" width="16.85546875" style="420" customWidth="1"/>
    <col min="10783" max="10783" width="26" style="420" customWidth="1"/>
    <col min="10784" max="10784" width="23.7109375" style="420" customWidth="1"/>
    <col min="10785" max="10785" width="19.5703125" style="420" customWidth="1"/>
    <col min="10786" max="10786" width="15.5703125" style="420" customWidth="1"/>
    <col min="10787" max="10787" width="6.140625" style="420" customWidth="1"/>
    <col min="10788" max="10788" width="22.28515625" style="420" customWidth="1"/>
    <col min="10789" max="10789" width="6.42578125" style="420" customWidth="1"/>
    <col min="10790" max="11037" width="9.140625" style="420"/>
    <col min="11038" max="11038" width="16.85546875" style="420" customWidth="1"/>
    <col min="11039" max="11039" width="26" style="420" customWidth="1"/>
    <col min="11040" max="11040" width="23.7109375" style="420" customWidth="1"/>
    <col min="11041" max="11041" width="19.5703125" style="420" customWidth="1"/>
    <col min="11042" max="11042" width="15.5703125" style="420" customWidth="1"/>
    <col min="11043" max="11043" width="6.140625" style="420" customWidth="1"/>
    <col min="11044" max="11044" width="22.28515625" style="420" customWidth="1"/>
    <col min="11045" max="11045" width="6.42578125" style="420" customWidth="1"/>
    <col min="11046" max="11293" width="9.140625" style="420"/>
    <col min="11294" max="11294" width="16.85546875" style="420" customWidth="1"/>
    <col min="11295" max="11295" width="26" style="420" customWidth="1"/>
    <col min="11296" max="11296" width="23.7109375" style="420" customWidth="1"/>
    <col min="11297" max="11297" width="19.5703125" style="420" customWidth="1"/>
    <col min="11298" max="11298" width="15.5703125" style="420" customWidth="1"/>
    <col min="11299" max="11299" width="6.140625" style="420" customWidth="1"/>
    <col min="11300" max="11300" width="22.28515625" style="420" customWidth="1"/>
    <col min="11301" max="11301" width="6.42578125" style="420" customWidth="1"/>
    <col min="11302" max="11549" width="9.140625" style="420"/>
    <col min="11550" max="11550" width="16.85546875" style="420" customWidth="1"/>
    <col min="11551" max="11551" width="26" style="420" customWidth="1"/>
    <col min="11552" max="11552" width="23.7109375" style="420" customWidth="1"/>
    <col min="11553" max="11553" width="19.5703125" style="420" customWidth="1"/>
    <col min="11554" max="11554" width="15.5703125" style="420" customWidth="1"/>
    <col min="11555" max="11555" width="6.140625" style="420" customWidth="1"/>
    <col min="11556" max="11556" width="22.28515625" style="420" customWidth="1"/>
    <col min="11557" max="11557" width="6.42578125" style="420" customWidth="1"/>
    <col min="11558" max="11805" width="9.140625" style="420"/>
    <col min="11806" max="11806" width="16.85546875" style="420" customWidth="1"/>
    <col min="11807" max="11807" width="26" style="420" customWidth="1"/>
    <col min="11808" max="11808" width="23.7109375" style="420" customWidth="1"/>
    <col min="11809" max="11809" width="19.5703125" style="420" customWidth="1"/>
    <col min="11810" max="11810" width="15.5703125" style="420" customWidth="1"/>
    <col min="11811" max="11811" width="6.140625" style="420" customWidth="1"/>
    <col min="11812" max="11812" width="22.28515625" style="420" customWidth="1"/>
    <col min="11813" max="11813" width="6.42578125" style="420" customWidth="1"/>
    <col min="11814" max="12061" width="9.140625" style="420"/>
    <col min="12062" max="12062" width="16.85546875" style="420" customWidth="1"/>
    <col min="12063" max="12063" width="26" style="420" customWidth="1"/>
    <col min="12064" max="12064" width="23.7109375" style="420" customWidth="1"/>
    <col min="12065" max="12065" width="19.5703125" style="420" customWidth="1"/>
    <col min="12066" max="12066" width="15.5703125" style="420" customWidth="1"/>
    <col min="12067" max="12067" width="6.140625" style="420" customWidth="1"/>
    <col min="12068" max="12068" width="22.28515625" style="420" customWidth="1"/>
    <col min="12069" max="12069" width="6.42578125" style="420" customWidth="1"/>
    <col min="12070" max="12317" width="9.140625" style="420"/>
    <col min="12318" max="12318" width="16.85546875" style="420" customWidth="1"/>
    <col min="12319" max="12319" width="26" style="420" customWidth="1"/>
    <col min="12320" max="12320" width="23.7109375" style="420" customWidth="1"/>
    <col min="12321" max="12321" width="19.5703125" style="420" customWidth="1"/>
    <col min="12322" max="12322" width="15.5703125" style="420" customWidth="1"/>
    <col min="12323" max="12323" width="6.140625" style="420" customWidth="1"/>
    <col min="12324" max="12324" width="22.28515625" style="420" customWidth="1"/>
    <col min="12325" max="12325" width="6.42578125" style="420" customWidth="1"/>
    <col min="12326" max="12573" width="9.140625" style="420"/>
    <col min="12574" max="12574" width="16.85546875" style="420" customWidth="1"/>
    <col min="12575" max="12575" width="26" style="420" customWidth="1"/>
    <col min="12576" max="12576" width="23.7109375" style="420" customWidth="1"/>
    <col min="12577" max="12577" width="19.5703125" style="420" customWidth="1"/>
    <col min="12578" max="12578" width="15.5703125" style="420" customWidth="1"/>
    <col min="12579" max="12579" width="6.140625" style="420" customWidth="1"/>
    <col min="12580" max="12580" width="22.28515625" style="420" customWidth="1"/>
    <col min="12581" max="12581" width="6.42578125" style="420" customWidth="1"/>
    <col min="12582" max="12829" width="9.140625" style="420"/>
    <col min="12830" max="12830" width="16.85546875" style="420" customWidth="1"/>
    <col min="12831" max="12831" width="26" style="420" customWidth="1"/>
    <col min="12832" max="12832" width="23.7109375" style="420" customWidth="1"/>
    <col min="12833" max="12833" width="19.5703125" style="420" customWidth="1"/>
    <col min="12834" max="12834" width="15.5703125" style="420" customWidth="1"/>
    <col min="12835" max="12835" width="6.140625" style="420" customWidth="1"/>
    <col min="12836" max="12836" width="22.28515625" style="420" customWidth="1"/>
    <col min="12837" max="12837" width="6.42578125" style="420" customWidth="1"/>
    <col min="12838" max="13085" width="9.140625" style="420"/>
    <col min="13086" max="13086" width="16.85546875" style="420" customWidth="1"/>
    <col min="13087" max="13087" width="26" style="420" customWidth="1"/>
    <col min="13088" max="13088" width="23.7109375" style="420" customWidth="1"/>
    <col min="13089" max="13089" width="19.5703125" style="420" customWidth="1"/>
    <col min="13090" max="13090" width="15.5703125" style="420" customWidth="1"/>
    <col min="13091" max="13091" width="6.140625" style="420" customWidth="1"/>
    <col min="13092" max="13092" width="22.28515625" style="420" customWidth="1"/>
    <col min="13093" max="13093" width="6.42578125" style="420" customWidth="1"/>
    <col min="13094" max="13341" width="9.140625" style="420"/>
    <col min="13342" max="13342" width="16.85546875" style="420" customWidth="1"/>
    <col min="13343" max="13343" width="26" style="420" customWidth="1"/>
    <col min="13344" max="13344" width="23.7109375" style="420" customWidth="1"/>
    <col min="13345" max="13345" width="19.5703125" style="420" customWidth="1"/>
    <col min="13346" max="13346" width="15.5703125" style="420" customWidth="1"/>
    <col min="13347" max="13347" width="6.140625" style="420" customWidth="1"/>
    <col min="13348" max="13348" width="22.28515625" style="420" customWidth="1"/>
    <col min="13349" max="13349" width="6.42578125" style="420" customWidth="1"/>
    <col min="13350" max="13597" width="9.140625" style="420"/>
    <col min="13598" max="13598" width="16.85546875" style="420" customWidth="1"/>
    <col min="13599" max="13599" width="26" style="420" customWidth="1"/>
    <col min="13600" max="13600" width="23.7109375" style="420" customWidth="1"/>
    <col min="13601" max="13601" width="19.5703125" style="420" customWidth="1"/>
    <col min="13602" max="13602" width="15.5703125" style="420" customWidth="1"/>
    <col min="13603" max="13603" width="6.140625" style="420" customWidth="1"/>
    <col min="13604" max="13604" width="22.28515625" style="420" customWidth="1"/>
    <col min="13605" max="13605" width="6.42578125" style="420" customWidth="1"/>
    <col min="13606" max="13853" width="9.140625" style="420"/>
    <col min="13854" max="13854" width="16.85546875" style="420" customWidth="1"/>
    <col min="13855" max="13855" width="26" style="420" customWidth="1"/>
    <col min="13856" max="13856" width="23.7109375" style="420" customWidth="1"/>
    <col min="13857" max="13857" width="19.5703125" style="420" customWidth="1"/>
    <col min="13858" max="13858" width="15.5703125" style="420" customWidth="1"/>
    <col min="13859" max="13859" width="6.140625" style="420" customWidth="1"/>
    <col min="13860" max="13860" width="22.28515625" style="420" customWidth="1"/>
    <col min="13861" max="13861" width="6.42578125" style="420" customWidth="1"/>
    <col min="13862" max="14109" width="9.140625" style="420"/>
    <col min="14110" max="14110" width="16.85546875" style="420" customWidth="1"/>
    <col min="14111" max="14111" width="26" style="420" customWidth="1"/>
    <col min="14112" max="14112" width="23.7109375" style="420" customWidth="1"/>
    <col min="14113" max="14113" width="19.5703125" style="420" customWidth="1"/>
    <col min="14114" max="14114" width="15.5703125" style="420" customWidth="1"/>
    <col min="14115" max="14115" width="6.140625" style="420" customWidth="1"/>
    <col min="14116" max="14116" width="22.28515625" style="420" customWidth="1"/>
    <col min="14117" max="14117" width="6.42578125" style="420" customWidth="1"/>
    <col min="14118" max="14365" width="9.140625" style="420"/>
    <col min="14366" max="14366" width="16.85546875" style="420" customWidth="1"/>
    <col min="14367" max="14367" width="26" style="420" customWidth="1"/>
    <col min="14368" max="14368" width="23.7109375" style="420" customWidth="1"/>
    <col min="14369" max="14369" width="19.5703125" style="420" customWidth="1"/>
    <col min="14370" max="14370" width="15.5703125" style="420" customWidth="1"/>
    <col min="14371" max="14371" width="6.140625" style="420" customWidth="1"/>
    <col min="14372" max="14372" width="22.28515625" style="420" customWidth="1"/>
    <col min="14373" max="14373" width="6.42578125" style="420" customWidth="1"/>
    <col min="14374" max="14621" width="9.140625" style="420"/>
    <col min="14622" max="14622" width="16.85546875" style="420" customWidth="1"/>
    <col min="14623" max="14623" width="26" style="420" customWidth="1"/>
    <col min="14624" max="14624" width="23.7109375" style="420" customWidth="1"/>
    <col min="14625" max="14625" width="19.5703125" style="420" customWidth="1"/>
    <col min="14626" max="14626" width="15.5703125" style="420" customWidth="1"/>
    <col min="14627" max="14627" width="6.140625" style="420" customWidth="1"/>
    <col min="14628" max="14628" width="22.28515625" style="420" customWidth="1"/>
    <col min="14629" max="14629" width="6.42578125" style="420" customWidth="1"/>
    <col min="14630" max="14877" width="9.140625" style="420"/>
    <col min="14878" max="14878" width="16.85546875" style="420" customWidth="1"/>
    <col min="14879" max="14879" width="26" style="420" customWidth="1"/>
    <col min="14880" max="14880" width="23.7109375" style="420" customWidth="1"/>
    <col min="14881" max="14881" width="19.5703125" style="420" customWidth="1"/>
    <col min="14882" max="14882" width="15.5703125" style="420" customWidth="1"/>
    <col min="14883" max="14883" width="6.140625" style="420" customWidth="1"/>
    <col min="14884" max="14884" width="22.28515625" style="420" customWidth="1"/>
    <col min="14885" max="14885" width="6.42578125" style="420" customWidth="1"/>
    <col min="14886" max="15133" width="9.140625" style="420"/>
    <col min="15134" max="15134" width="16.85546875" style="420" customWidth="1"/>
    <col min="15135" max="15135" width="26" style="420" customWidth="1"/>
    <col min="15136" max="15136" width="23.7109375" style="420" customWidth="1"/>
    <col min="15137" max="15137" width="19.5703125" style="420" customWidth="1"/>
    <col min="15138" max="15138" width="15.5703125" style="420" customWidth="1"/>
    <col min="15139" max="15139" width="6.140625" style="420" customWidth="1"/>
    <col min="15140" max="15140" width="22.28515625" style="420" customWidth="1"/>
    <col min="15141" max="15141" width="6.42578125" style="420" customWidth="1"/>
    <col min="15142" max="15389" width="9.140625" style="420"/>
    <col min="15390" max="15390" width="16.85546875" style="420" customWidth="1"/>
    <col min="15391" max="15391" width="26" style="420" customWidth="1"/>
    <col min="15392" max="15392" width="23.7109375" style="420" customWidth="1"/>
    <col min="15393" max="15393" width="19.5703125" style="420" customWidth="1"/>
    <col min="15394" max="15394" width="15.5703125" style="420" customWidth="1"/>
    <col min="15395" max="15395" width="6.140625" style="420" customWidth="1"/>
    <col min="15396" max="15396" width="22.28515625" style="420" customWidth="1"/>
    <col min="15397" max="15397" width="6.42578125" style="420" customWidth="1"/>
    <col min="15398" max="15645" width="9.140625" style="420"/>
    <col min="15646" max="15646" width="16.85546875" style="420" customWidth="1"/>
    <col min="15647" max="15647" width="26" style="420" customWidth="1"/>
    <col min="15648" max="15648" width="23.7109375" style="420" customWidth="1"/>
    <col min="15649" max="15649" width="19.5703125" style="420" customWidth="1"/>
    <col min="15650" max="15650" width="15.5703125" style="420" customWidth="1"/>
    <col min="15651" max="15651" width="6.140625" style="420" customWidth="1"/>
    <col min="15652" max="15652" width="22.28515625" style="420" customWidth="1"/>
    <col min="15653" max="15653" width="6.42578125" style="420" customWidth="1"/>
    <col min="15654" max="15901" width="9.140625" style="420"/>
    <col min="15902" max="15902" width="16.85546875" style="420" customWidth="1"/>
    <col min="15903" max="15903" width="26" style="420" customWidth="1"/>
    <col min="15904" max="15904" width="23.7109375" style="420" customWidth="1"/>
    <col min="15905" max="15905" width="19.5703125" style="420" customWidth="1"/>
    <col min="15906" max="15906" width="15.5703125" style="420" customWidth="1"/>
    <col min="15907" max="15907" width="6.140625" style="420" customWidth="1"/>
    <col min="15908" max="15908" width="22.28515625" style="420" customWidth="1"/>
    <col min="15909" max="15909" width="6.42578125" style="420" customWidth="1"/>
    <col min="15910" max="16384" width="9.140625" style="420"/>
  </cols>
  <sheetData>
    <row r="1" spans="1:10" s="49" customFormat="1" ht="24.75">
      <c r="A1" s="127" t="str">
        <f>'Universal data'!A1</f>
        <v>Regulatory Reporting Pack</v>
      </c>
      <c r="B1" s="128"/>
      <c r="C1" s="128"/>
      <c r="D1" s="128"/>
      <c r="E1" s="128"/>
      <c r="F1" s="128"/>
      <c r="G1" s="128"/>
      <c r="H1" s="128"/>
    </row>
    <row r="2" spans="1:10" s="49" customFormat="1" ht="24.75">
      <c r="A2" s="2186" t="str">
        <f>+'Universal data'!$A$2</f>
        <v>Master</v>
      </c>
      <c r="B2" s="128"/>
      <c r="C2" s="128"/>
      <c r="D2" s="128"/>
      <c r="E2" s="128"/>
      <c r="F2" s="128"/>
      <c r="G2" s="128"/>
      <c r="H2" s="128"/>
    </row>
    <row r="3" spans="1:10" s="49" customFormat="1" ht="24.75">
      <c r="A3" s="2304" t="str">
        <f>+'Universal data'!A3</f>
        <v>2015/16</v>
      </c>
      <c r="B3" s="128"/>
      <c r="C3" s="128"/>
      <c r="D3" s="128"/>
      <c r="E3" s="128"/>
      <c r="F3" s="128"/>
      <c r="G3" s="128"/>
      <c r="H3" s="128"/>
    </row>
    <row r="4" spans="1:10">
      <c r="A4" s="767" t="s">
        <v>2381</v>
      </c>
    </row>
    <row r="6" spans="1:10" ht="15.75" customHeight="1">
      <c r="A6" s="4451" t="s">
        <v>1174</v>
      </c>
      <c r="B6" s="4451"/>
      <c r="C6" s="768"/>
      <c r="D6" s="768"/>
      <c r="E6" s="359"/>
    </row>
    <row r="7" spans="1:10" ht="38.25" customHeight="1">
      <c r="A7" s="1843" t="s">
        <v>1175</v>
      </c>
      <c r="B7" s="1840"/>
      <c r="C7" s="769"/>
      <c r="D7" s="770"/>
      <c r="E7" s="359"/>
    </row>
    <row r="8" spans="1:10" s="469" customFormat="1" ht="25.5">
      <c r="A8" s="1843" t="s">
        <v>1176</v>
      </c>
      <c r="B8" s="1840"/>
      <c r="C8" s="769"/>
      <c r="D8" s="770"/>
    </row>
    <row r="9" spans="1:10">
      <c r="A9" s="1843" t="s">
        <v>1177</v>
      </c>
      <c r="B9" s="2180">
        <f>SUM(B7:B8)</f>
        <v>0</v>
      </c>
    </row>
    <row r="10" spans="1:10" ht="33.75" customHeight="1">
      <c r="A10" s="771" t="s">
        <v>1178</v>
      </c>
    </row>
    <row r="11" spans="1:10" ht="31.5" customHeight="1">
      <c r="A11" s="4450" t="s">
        <v>2408</v>
      </c>
      <c r="B11" s="4450"/>
    </row>
    <row r="12" spans="1:10" ht="12.75" customHeight="1">
      <c r="A12" s="4452" t="s">
        <v>1179</v>
      </c>
      <c r="B12" s="4452"/>
      <c r="E12" s="772"/>
    </row>
    <row r="13" spans="1:10" ht="12.75" customHeight="1">
      <c r="A13" s="4452"/>
      <c r="B13" s="4452"/>
      <c r="E13" s="772"/>
    </row>
    <row r="14" spans="1:10" ht="58.5" customHeight="1">
      <c r="A14" s="4452"/>
      <c r="B14" s="4452"/>
      <c r="D14" s="768"/>
      <c r="E14" s="768"/>
      <c r="F14" s="768"/>
      <c r="G14" s="768"/>
    </row>
    <row r="15" spans="1:10" ht="15" customHeight="1">
      <c r="A15" s="4450" t="s">
        <v>1180</v>
      </c>
      <c r="B15" s="4450"/>
      <c r="C15" s="768"/>
      <c r="D15" s="768"/>
      <c r="E15" s="768"/>
      <c r="F15" s="768"/>
      <c r="G15" s="768"/>
      <c r="H15" s="768"/>
      <c r="I15" s="768"/>
      <c r="J15" s="768"/>
    </row>
    <row r="16" spans="1:10">
      <c r="A16" s="1843" t="s">
        <v>1181</v>
      </c>
      <c r="B16" s="1840"/>
      <c r="C16" s="769"/>
      <c r="D16" s="768"/>
      <c r="E16" s="768"/>
      <c r="F16" s="768"/>
      <c r="G16" s="768"/>
      <c r="H16" s="768"/>
      <c r="I16" s="768"/>
      <c r="J16" s="768"/>
    </row>
    <row r="17" spans="1:10">
      <c r="A17" s="1843" t="s">
        <v>1182</v>
      </c>
      <c r="B17" s="1840"/>
      <c r="C17" s="769"/>
      <c r="D17" s="768"/>
      <c r="E17" s="768"/>
      <c r="F17" s="768"/>
      <c r="G17" s="768"/>
      <c r="H17" s="768"/>
      <c r="I17" s="768"/>
      <c r="J17" s="768"/>
    </row>
    <row r="18" spans="1:10">
      <c r="A18" s="1843" t="s">
        <v>1183</v>
      </c>
      <c r="B18" s="1840"/>
      <c r="C18" s="769"/>
      <c r="D18" s="768"/>
      <c r="E18" s="768"/>
      <c r="F18" s="768"/>
      <c r="G18" s="768"/>
      <c r="H18" s="768"/>
      <c r="I18" s="768"/>
      <c r="J18" s="768"/>
    </row>
    <row r="19" spans="1:10">
      <c r="A19" s="1843" t="s">
        <v>84</v>
      </c>
      <c r="B19" s="2180">
        <f>SUM(B16:B18)</f>
        <v>0</v>
      </c>
      <c r="D19" s="768"/>
      <c r="E19" s="768"/>
      <c r="F19" s="768"/>
      <c r="G19" s="768"/>
      <c r="H19" s="768"/>
      <c r="I19" s="768"/>
      <c r="J19" s="768"/>
    </row>
    <row r="20" spans="1:10" ht="13.5" customHeight="1">
      <c r="A20" s="4450" t="s">
        <v>2360</v>
      </c>
      <c r="B20" s="4450"/>
      <c r="C20" s="768"/>
      <c r="D20" s="768"/>
      <c r="E20" s="768"/>
      <c r="F20" s="768"/>
      <c r="G20" s="768"/>
      <c r="H20" s="768"/>
      <c r="I20" s="768"/>
      <c r="J20" s="768"/>
    </row>
    <row r="21" spans="1:10">
      <c r="A21" s="1843" t="s">
        <v>1181</v>
      </c>
      <c r="B21" s="3370"/>
      <c r="C21" s="769"/>
      <c r="D21" s="768"/>
      <c r="E21" s="768"/>
      <c r="F21" s="768"/>
      <c r="G21" s="768"/>
      <c r="H21" s="768"/>
      <c r="I21" s="768"/>
      <c r="J21" s="768"/>
    </row>
    <row r="22" spans="1:10">
      <c r="A22" s="1843" t="s">
        <v>1182</v>
      </c>
      <c r="B22" s="3370"/>
      <c r="D22" s="768"/>
      <c r="E22" s="768"/>
      <c r="F22" s="768"/>
      <c r="G22" s="768"/>
      <c r="H22" s="768"/>
      <c r="I22" s="768"/>
      <c r="J22" s="768"/>
    </row>
    <row r="23" spans="1:10">
      <c r="A23" s="1843" t="s">
        <v>1183</v>
      </c>
      <c r="B23" s="3370"/>
      <c r="D23" s="768"/>
      <c r="E23" s="768"/>
      <c r="F23" s="768"/>
      <c r="G23" s="768"/>
      <c r="H23" s="768"/>
      <c r="I23" s="768"/>
      <c r="J23" s="768"/>
    </row>
    <row r="24" spans="1:10">
      <c r="A24" s="1843" t="s">
        <v>84</v>
      </c>
      <c r="B24" s="1837">
        <f>SUM(B21:B23)</f>
        <v>0</v>
      </c>
      <c r="D24" s="768"/>
      <c r="E24" s="768"/>
      <c r="F24" s="768"/>
      <c r="G24" s="768"/>
      <c r="H24" s="768"/>
      <c r="I24" s="768"/>
      <c r="J24" s="768"/>
    </row>
    <row r="25" spans="1:10" ht="25.5">
      <c r="A25" s="1844" t="s">
        <v>2409</v>
      </c>
      <c r="B25" s="3370"/>
      <c r="D25" s="768"/>
      <c r="E25" s="768"/>
      <c r="F25" s="768"/>
      <c r="G25" s="768"/>
      <c r="H25" s="768"/>
      <c r="I25" s="768"/>
      <c r="J25" s="768"/>
    </row>
    <row r="26" spans="1:10" ht="30.75" customHeight="1">
      <c r="A26" s="4449" t="s">
        <v>2410</v>
      </c>
      <c r="B26" s="4449"/>
      <c r="C26" s="768"/>
      <c r="D26" s="768"/>
      <c r="E26" s="768"/>
      <c r="F26" s="768"/>
      <c r="G26" s="768"/>
      <c r="H26" s="768"/>
      <c r="I26" s="768"/>
      <c r="J26" s="768"/>
    </row>
    <row r="27" spans="1:10">
      <c r="A27" s="1843" t="s">
        <v>1181</v>
      </c>
      <c r="B27" s="2179" t="e">
        <f t="shared" ref="B27:B30" si="0">IF(B$24="","",B21/B$24)</f>
        <v>#DIV/0!</v>
      </c>
      <c r="C27" s="773"/>
      <c r="D27" s="768"/>
      <c r="E27" s="768"/>
      <c r="F27" s="768"/>
      <c r="G27" s="768"/>
      <c r="H27" s="768"/>
      <c r="I27" s="768"/>
      <c r="J27" s="768"/>
    </row>
    <row r="28" spans="1:10">
      <c r="A28" s="1843" t="s">
        <v>1182</v>
      </c>
      <c r="B28" s="2179" t="e">
        <f t="shared" si="0"/>
        <v>#DIV/0!</v>
      </c>
      <c r="C28" s="773"/>
      <c r="D28" s="768"/>
      <c r="E28" s="768"/>
      <c r="F28" s="768"/>
      <c r="G28" s="768"/>
      <c r="H28" s="768"/>
      <c r="I28" s="768"/>
      <c r="J28" s="768"/>
    </row>
    <row r="29" spans="1:10">
      <c r="A29" s="1843" t="s">
        <v>1183</v>
      </c>
      <c r="B29" s="2179" t="e">
        <f t="shared" si="0"/>
        <v>#DIV/0!</v>
      </c>
      <c r="C29" s="469"/>
      <c r="D29" s="768"/>
      <c r="E29" s="768"/>
      <c r="F29" s="768"/>
      <c r="G29" s="768"/>
      <c r="H29" s="768"/>
      <c r="I29" s="768"/>
      <c r="J29" s="768"/>
    </row>
    <row r="30" spans="1:10">
      <c r="A30" s="1843" t="s">
        <v>84</v>
      </c>
      <c r="B30" s="2179" t="e">
        <f t="shared" si="0"/>
        <v>#DIV/0!</v>
      </c>
      <c r="C30" s="469"/>
      <c r="D30" s="768"/>
      <c r="E30" s="768"/>
      <c r="F30" s="768"/>
      <c r="G30" s="768"/>
      <c r="H30" s="768"/>
      <c r="I30" s="768"/>
      <c r="J30" s="768"/>
    </row>
    <row r="31" spans="1:10">
      <c r="A31" s="768"/>
      <c r="D31" s="768"/>
      <c r="E31" s="768"/>
      <c r="F31" s="768"/>
      <c r="G31" s="768"/>
      <c r="H31" s="768"/>
      <c r="I31" s="768"/>
      <c r="J31" s="768"/>
    </row>
    <row r="32" spans="1:10" ht="15">
      <c r="A32" s="771" t="s">
        <v>1184</v>
      </c>
      <c r="D32" s="768"/>
      <c r="E32" s="768"/>
      <c r="F32" s="768"/>
      <c r="G32" s="768"/>
      <c r="H32" s="768"/>
      <c r="I32" s="768"/>
      <c r="J32" s="768"/>
    </row>
    <row r="33" spans="1:10" ht="36" customHeight="1">
      <c r="A33" s="4449" t="s">
        <v>1185</v>
      </c>
      <c r="B33" s="4449"/>
      <c r="C33" s="768"/>
      <c r="D33" s="768"/>
      <c r="E33" s="768"/>
      <c r="F33" s="768"/>
      <c r="G33" s="768"/>
      <c r="H33" s="768"/>
      <c r="I33" s="768"/>
      <c r="J33" s="768"/>
    </row>
    <row r="34" spans="1:10" ht="27" customHeight="1">
      <c r="A34" s="1843" t="s">
        <v>1186</v>
      </c>
      <c r="B34" s="1840"/>
      <c r="C34" s="769"/>
      <c r="D34" s="768"/>
      <c r="E34" s="768"/>
      <c r="F34" s="768"/>
      <c r="G34" s="768"/>
      <c r="H34" s="768"/>
      <c r="I34" s="768"/>
      <c r="J34" s="768"/>
    </row>
    <row r="35" spans="1:10" ht="29.25" customHeight="1">
      <c r="A35" s="1843" t="s">
        <v>1187</v>
      </c>
      <c r="B35" s="1840"/>
      <c r="C35" s="769"/>
      <c r="D35" s="768"/>
      <c r="E35" s="768"/>
      <c r="F35" s="768"/>
      <c r="G35" s="768"/>
    </row>
    <row r="36" spans="1:10" ht="27" customHeight="1">
      <c r="A36" s="1843" t="s">
        <v>1188</v>
      </c>
      <c r="B36" s="3266"/>
      <c r="C36" s="769"/>
      <c r="D36" s="768"/>
      <c r="E36" s="768"/>
      <c r="F36" s="768"/>
      <c r="G36" s="768"/>
    </row>
    <row r="37" spans="1:10" ht="39.75" customHeight="1">
      <c r="A37" s="4449" t="s">
        <v>2361</v>
      </c>
      <c r="B37" s="4449"/>
      <c r="C37" s="774"/>
      <c r="D37" s="768"/>
      <c r="E37" s="768"/>
      <c r="F37" s="768"/>
      <c r="G37" s="768"/>
    </row>
    <row r="38" spans="1:10" ht="31.5" customHeight="1">
      <c r="A38" s="1845" t="s">
        <v>1189</v>
      </c>
      <c r="B38" s="3370"/>
      <c r="C38" s="775"/>
      <c r="D38" s="768"/>
      <c r="E38" s="768"/>
      <c r="F38" s="768"/>
      <c r="G38" s="768"/>
    </row>
    <row r="39" spans="1:10" ht="33" customHeight="1">
      <c r="A39" s="1845" t="s">
        <v>1190</v>
      </c>
      <c r="B39" s="3370"/>
      <c r="C39" s="775"/>
      <c r="D39" s="768"/>
      <c r="E39" s="768"/>
      <c r="F39" s="768"/>
      <c r="G39" s="768"/>
    </row>
    <row r="40" spans="1:10" ht="27" customHeight="1">
      <c r="A40" s="4450" t="s">
        <v>2411</v>
      </c>
      <c r="B40" s="4450"/>
      <c r="C40" s="776"/>
      <c r="D40" s="768"/>
      <c r="E40" s="768"/>
      <c r="F40" s="768"/>
      <c r="G40" s="768"/>
    </row>
    <row r="41" spans="1:10">
      <c r="A41" s="1844" t="s">
        <v>84</v>
      </c>
      <c r="B41" s="3228" t="str">
        <f>IF(B25="","",B38/$B25)</f>
        <v/>
      </c>
      <c r="C41" s="777"/>
      <c r="D41" s="768"/>
      <c r="E41" s="768"/>
      <c r="F41" s="768"/>
      <c r="G41" s="768"/>
    </row>
    <row r="42" spans="1:10">
      <c r="A42" s="1844" t="s">
        <v>1191</v>
      </c>
      <c r="B42" s="3228" t="str">
        <f>IF(B25="","",B39/B$25)</f>
        <v/>
      </c>
    </row>
  </sheetData>
  <mergeCells count="9">
    <mergeCell ref="A33:B33"/>
    <mergeCell ref="A37:B37"/>
    <mergeCell ref="A40:B40"/>
    <mergeCell ref="A6:B6"/>
    <mergeCell ref="A11:B11"/>
    <mergeCell ref="A12:B14"/>
    <mergeCell ref="A15:B15"/>
    <mergeCell ref="A20:B20"/>
    <mergeCell ref="A26:B26"/>
  </mergeCells>
  <dataValidations count="1">
    <dataValidation type="list" allowBlank="1" showInputMessage="1" showErrorMessage="1" sqref="A1">
      <formula1>A911:A916</formula1>
    </dataValidation>
  </dataValidations>
  <pageMargins left="0.70866141732283472" right="0.70866141732283472" top="0.74803149606299213" bottom="0.74803149606299213" header="0.31496062992125984" footer="0.31496062992125984"/>
  <pageSetup paperSize="8" scale="72" orientation="portrait" r:id="rId1"/>
  <rowBreaks count="1" manualBreakCount="1">
    <brk id="31" max="6"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pageSetUpPr fitToPage="1"/>
  </sheetPr>
  <dimension ref="A1:I31"/>
  <sheetViews>
    <sheetView workbookViewId="0"/>
  </sheetViews>
  <sheetFormatPr defaultRowHeight="14.25"/>
  <cols>
    <col min="1" max="1" width="1.5703125" style="2669" customWidth="1"/>
    <col min="2" max="2" width="23.28515625" style="2669" customWidth="1"/>
    <col min="3" max="3" width="27.42578125" style="2682" customWidth="1"/>
    <col min="4" max="4" width="31" style="2669" customWidth="1"/>
    <col min="5" max="5" width="44.5703125" style="2669" bestFit="1" customWidth="1"/>
    <col min="6" max="6" width="9.140625" style="2669"/>
    <col min="7" max="7" width="14.28515625" style="2669" customWidth="1"/>
    <col min="8" max="8" width="9.140625" style="2669"/>
    <col min="9" max="9" width="63.7109375" style="2669" bestFit="1" customWidth="1"/>
    <col min="10" max="10" width="9.140625" style="2669"/>
    <col min="11" max="13" width="13.28515625" style="2669" customWidth="1"/>
    <col min="14" max="16384" width="9.140625" style="2669"/>
  </cols>
  <sheetData>
    <row r="1" spans="1:9" s="49" customFormat="1" ht="24.75">
      <c r="A1" s="127" t="str">
        <f>'Universal data'!A1</f>
        <v>Regulatory Reporting Pack</v>
      </c>
      <c r="B1" s="128"/>
      <c r="C1" s="128"/>
      <c r="D1" s="128"/>
      <c r="E1" s="128"/>
      <c r="F1" s="128"/>
      <c r="G1" s="128"/>
    </row>
    <row r="2" spans="1:9" s="49" customFormat="1" ht="24.75">
      <c r="A2" s="2186" t="str">
        <f>+'Universal data'!$A$2</f>
        <v>Master</v>
      </c>
      <c r="B2" s="128"/>
      <c r="C2" s="128"/>
      <c r="D2" s="128"/>
      <c r="E2" s="128"/>
      <c r="F2" s="128"/>
      <c r="G2" s="128"/>
    </row>
    <row r="3" spans="1:9" s="49" customFormat="1" ht="24.75">
      <c r="A3" s="2304" t="str">
        <f>+'Universal data'!A3</f>
        <v>2015/16</v>
      </c>
      <c r="B3" s="128"/>
      <c r="C3" s="128"/>
      <c r="D3" s="128"/>
      <c r="E3" s="128"/>
      <c r="F3" s="128"/>
      <c r="G3" s="128"/>
    </row>
    <row r="4" spans="1:9">
      <c r="B4" s="2670"/>
      <c r="C4" s="2671"/>
      <c r="D4" s="2670"/>
      <c r="E4" s="2670"/>
      <c r="F4" s="2670"/>
      <c r="G4" s="2670"/>
      <c r="H4" s="2670"/>
    </row>
    <row r="5" spans="1:9" s="2674" customFormat="1" ht="19.5">
      <c r="A5" s="1106" t="s">
        <v>2382</v>
      </c>
      <c r="B5" s="2672"/>
      <c r="C5" s="2673"/>
      <c r="D5" s="2672"/>
      <c r="E5" s="2672"/>
      <c r="F5" s="2672"/>
      <c r="G5" s="2672"/>
      <c r="H5" s="2672"/>
      <c r="I5" s="3789" t="s">
        <v>3056</v>
      </c>
    </row>
    <row r="6" spans="1:9" s="2675" customFormat="1" ht="15">
      <c r="A6" s="1107"/>
      <c r="B6" s="2672"/>
      <c r="C6" s="2673"/>
      <c r="D6" s="2672"/>
      <c r="E6" s="2672"/>
      <c r="F6" s="2672"/>
      <c r="G6" s="2672"/>
      <c r="H6" s="2672"/>
      <c r="I6" s="3790"/>
    </row>
    <row r="7" spans="1:9">
      <c r="B7" s="2676"/>
      <c r="C7" s="2677" t="s">
        <v>1092</v>
      </c>
      <c r="D7" s="2676" t="s">
        <v>1093</v>
      </c>
      <c r="E7" s="2676" t="s">
        <v>143</v>
      </c>
      <c r="F7" s="2678" t="s">
        <v>78</v>
      </c>
      <c r="G7" s="2677"/>
      <c r="I7" s="3791" t="s">
        <v>3057</v>
      </c>
    </row>
    <row r="8" spans="1:9" ht="14.25" customHeight="1">
      <c r="B8" s="4454" t="s">
        <v>1094</v>
      </c>
      <c r="C8" s="4454" t="s">
        <v>1095</v>
      </c>
      <c r="D8" s="4454" t="s">
        <v>1623</v>
      </c>
      <c r="E8" s="3792" t="s">
        <v>1624</v>
      </c>
      <c r="F8" s="3792" t="s">
        <v>1096</v>
      </c>
      <c r="G8" s="2484"/>
      <c r="I8" s="3793">
        <v>39.6</v>
      </c>
    </row>
    <row r="9" spans="1:9">
      <c r="B9" s="4454"/>
      <c r="C9" s="4454"/>
      <c r="D9" s="4454"/>
      <c r="E9" s="3792" t="s">
        <v>1097</v>
      </c>
      <c r="F9" s="3792" t="s">
        <v>1096</v>
      </c>
      <c r="G9" s="2484"/>
      <c r="I9" s="3794"/>
    </row>
    <row r="10" spans="1:9">
      <c r="B10" s="4454"/>
      <c r="C10" s="4454"/>
      <c r="D10" s="4454"/>
      <c r="E10" s="2676" t="s">
        <v>84</v>
      </c>
      <c r="F10" s="2676" t="s">
        <v>1096</v>
      </c>
      <c r="G10" s="3795">
        <f>SUM(G8:G9)</f>
        <v>0</v>
      </c>
      <c r="I10" s="3791" t="s">
        <v>3058</v>
      </c>
    </row>
    <row r="11" spans="1:9">
      <c r="B11" s="4454"/>
      <c r="C11" s="4454"/>
      <c r="D11" s="4455" t="s">
        <v>1098</v>
      </c>
      <c r="E11" s="3792" t="s">
        <v>1099</v>
      </c>
      <c r="F11" s="3792" t="s">
        <v>1096</v>
      </c>
      <c r="G11" s="2484"/>
      <c r="I11" s="3793">
        <v>0.81969999999999998</v>
      </c>
    </row>
    <row r="12" spans="1:9">
      <c r="B12" s="4454"/>
      <c r="C12" s="4454"/>
      <c r="D12" s="4455"/>
      <c r="E12" s="3792" t="s">
        <v>1625</v>
      </c>
      <c r="F12" s="3792" t="s">
        <v>1096</v>
      </c>
      <c r="G12" s="2484"/>
      <c r="I12" s="3794"/>
    </row>
    <row r="13" spans="1:9">
      <c r="B13" s="4454"/>
      <c r="C13" s="4454"/>
      <c r="D13" s="4455"/>
      <c r="E13" s="3792" t="s">
        <v>1097</v>
      </c>
      <c r="F13" s="3792" t="s">
        <v>1096</v>
      </c>
      <c r="G13" s="2484"/>
      <c r="I13" s="3791" t="s">
        <v>3059</v>
      </c>
    </row>
    <row r="14" spans="1:9">
      <c r="B14" s="4454"/>
      <c r="C14" s="4454"/>
      <c r="D14" s="4455"/>
      <c r="E14" s="2676" t="s">
        <v>84</v>
      </c>
      <c r="F14" s="2676" t="s">
        <v>1096</v>
      </c>
      <c r="G14" s="3796">
        <f>SUM(G11:G13)</f>
        <v>0</v>
      </c>
      <c r="I14" s="3793">
        <v>0.65600000000000003</v>
      </c>
    </row>
    <row r="15" spans="1:9">
      <c r="B15" s="4454"/>
      <c r="C15" s="4454"/>
      <c r="D15" s="4456" t="s">
        <v>1100</v>
      </c>
      <c r="E15" s="4456"/>
      <c r="F15" s="2676" t="s">
        <v>1096</v>
      </c>
      <c r="G15" s="3797">
        <f>SUM(G10,G14)</f>
        <v>0</v>
      </c>
      <c r="I15" s="3794"/>
    </row>
    <row r="16" spans="1:9">
      <c r="B16" s="4454"/>
      <c r="C16" s="4454" t="s">
        <v>1101</v>
      </c>
      <c r="D16" s="4455" t="s">
        <v>1102</v>
      </c>
      <c r="E16" s="3792" t="s">
        <v>1102</v>
      </c>
      <c r="F16" s="3792" t="s">
        <v>1096</v>
      </c>
      <c r="G16" s="2484"/>
      <c r="I16" s="3798" t="s">
        <v>3060</v>
      </c>
    </row>
    <row r="17" spans="2:9">
      <c r="B17" s="4454"/>
      <c r="C17" s="4454"/>
      <c r="D17" s="4455"/>
      <c r="E17" s="3792" t="s">
        <v>1097</v>
      </c>
      <c r="F17" s="3792" t="s">
        <v>1096</v>
      </c>
      <c r="G17" s="2484"/>
      <c r="I17" s="3793">
        <v>25</v>
      </c>
    </row>
    <row r="18" spans="2:9">
      <c r="B18" s="4454"/>
      <c r="C18" s="4454"/>
      <c r="D18" s="4455"/>
      <c r="E18" s="2676" t="s">
        <v>84</v>
      </c>
      <c r="F18" s="2676" t="s">
        <v>1096</v>
      </c>
      <c r="G18" s="3795">
        <f>SUM(G16:G17)</f>
        <v>0</v>
      </c>
      <c r="I18" s="3794"/>
    </row>
    <row r="19" spans="2:9">
      <c r="B19" s="4454"/>
      <c r="C19" s="4454"/>
      <c r="D19" s="4456" t="s">
        <v>1103</v>
      </c>
      <c r="E19" s="4456"/>
      <c r="F19" s="2676" t="s">
        <v>1096</v>
      </c>
      <c r="G19" s="3795">
        <f>SUM(G18)</f>
        <v>0</v>
      </c>
      <c r="I19" s="3791" t="s">
        <v>3061</v>
      </c>
    </row>
    <row r="20" spans="2:9" ht="14.25" customHeight="1">
      <c r="B20" s="4454"/>
      <c r="C20" s="4454" t="s">
        <v>1104</v>
      </c>
      <c r="D20" s="4455" t="s">
        <v>1105</v>
      </c>
      <c r="E20" s="3792" t="s">
        <v>1106</v>
      </c>
      <c r="F20" s="3792" t="s">
        <v>1096</v>
      </c>
      <c r="G20" s="2484"/>
      <c r="I20" s="3793">
        <v>2.4E-2</v>
      </c>
    </row>
    <row r="21" spans="2:9">
      <c r="B21" s="4454"/>
      <c r="C21" s="4454"/>
      <c r="D21" s="4455"/>
      <c r="E21" s="3792" t="s">
        <v>1107</v>
      </c>
      <c r="F21" s="3792" t="s">
        <v>1096</v>
      </c>
      <c r="G21" s="2484"/>
      <c r="I21" s="3794"/>
    </row>
    <row r="22" spans="2:9">
      <c r="B22" s="4454"/>
      <c r="C22" s="4454"/>
      <c r="D22" s="4455"/>
      <c r="E22" s="3792" t="s">
        <v>1108</v>
      </c>
      <c r="F22" s="3792" t="s">
        <v>1096</v>
      </c>
      <c r="G22" s="2484"/>
      <c r="I22" s="3791" t="s">
        <v>3062</v>
      </c>
    </row>
    <row r="23" spans="2:9">
      <c r="B23" s="4454"/>
      <c r="C23" s="4454"/>
      <c r="D23" s="4455"/>
      <c r="E23" s="3792" t="s">
        <v>1109</v>
      </c>
      <c r="F23" s="3792" t="s">
        <v>1096</v>
      </c>
      <c r="G23" s="2484"/>
      <c r="I23" s="3793">
        <v>1.98</v>
      </c>
    </row>
    <row r="24" spans="2:9">
      <c r="B24" s="4454"/>
      <c r="C24" s="4454"/>
      <c r="D24" s="4455"/>
      <c r="E24" s="3792" t="s">
        <v>1110</v>
      </c>
      <c r="F24" s="3792" t="s">
        <v>1096</v>
      </c>
      <c r="G24" s="2484"/>
      <c r="I24" s="3794"/>
    </row>
    <row r="25" spans="2:9">
      <c r="B25" s="4454"/>
      <c r="C25" s="4454"/>
      <c r="D25" s="4455"/>
      <c r="E25" s="3792" t="s">
        <v>1097</v>
      </c>
      <c r="F25" s="3792" t="s">
        <v>1096</v>
      </c>
      <c r="G25" s="2484"/>
      <c r="I25" s="3791" t="s">
        <v>3063</v>
      </c>
    </row>
    <row r="26" spans="2:9">
      <c r="B26" s="4454"/>
      <c r="C26" s="4454"/>
      <c r="D26" s="4455"/>
      <c r="E26" s="2676" t="s">
        <v>84</v>
      </c>
      <c r="F26" s="2676" t="s">
        <v>1096</v>
      </c>
      <c r="G26" s="3795">
        <f>SUM(G20:G25)</f>
        <v>0</v>
      </c>
      <c r="I26" s="3793">
        <v>0.18445</v>
      </c>
    </row>
    <row r="27" spans="2:9">
      <c r="B27" s="4454"/>
      <c r="C27" s="4454"/>
      <c r="D27" s="4456" t="s">
        <v>1111</v>
      </c>
      <c r="E27" s="4456"/>
      <c r="F27" s="2676" t="s">
        <v>1096</v>
      </c>
      <c r="G27" s="3795">
        <f>SUM(G26)</f>
        <v>0</v>
      </c>
      <c r="I27" s="3799"/>
    </row>
    <row r="28" spans="2:9">
      <c r="B28" s="4454"/>
      <c r="C28" s="4454" t="s">
        <v>84</v>
      </c>
      <c r="D28" s="4456" t="s">
        <v>1112</v>
      </c>
      <c r="E28" s="4456"/>
      <c r="F28" s="2676" t="s">
        <v>1096</v>
      </c>
      <c r="G28" s="3795">
        <f>SUM(G27,G19,G15)</f>
        <v>0</v>
      </c>
      <c r="I28" s="3799"/>
    </row>
    <row r="29" spans="2:9">
      <c r="B29" s="4454"/>
      <c r="C29" s="4454"/>
      <c r="D29" s="4457" t="s">
        <v>18</v>
      </c>
      <c r="E29" s="4457"/>
      <c r="F29" s="3792" t="s">
        <v>1096</v>
      </c>
      <c r="G29" s="3795">
        <f>('[11]3.12 Shrinkage'!G16*3600/'[11]7.6 Business Carbon Footprint'!I8*'[11]7.6 Business Carbon Footprint'!I11*'[11]7.6 Business Carbon Footprint'!I14*'[11]7.6 Business Carbon Footprint'!I17)+('[11]3.12 Shrinkage'!G16*3600/'[11]7.6 Business Carbon Footprint'!I8* '[11]7.6 Business Carbon Footprint'!I20*'[11]7.6 Business Carbon Footprint'!I23*1)+(('[11]3.12 Shrinkage'!G17+'[11]3.12 Shrinkage'!G18)*'[11]7.6 Business Carbon Footprint'!I26*1000)</f>
        <v>0</v>
      </c>
      <c r="I29" s="3799"/>
    </row>
    <row r="30" spans="2:9" ht="14.25" customHeight="1">
      <c r="B30" s="4454"/>
      <c r="C30" s="4454"/>
      <c r="D30" s="4453" t="s">
        <v>1113</v>
      </c>
      <c r="E30" s="4453"/>
      <c r="F30" s="2676" t="s">
        <v>1096</v>
      </c>
      <c r="G30" s="3795">
        <f>G28+G29</f>
        <v>0</v>
      </c>
      <c r="I30" s="3799"/>
    </row>
    <row r="31" spans="2:9">
      <c r="B31" s="2679"/>
      <c r="C31" s="2680"/>
      <c r="D31" s="2681"/>
      <c r="E31" s="2681"/>
      <c r="F31" s="3800"/>
      <c r="G31" s="3800"/>
      <c r="I31" s="3799"/>
    </row>
  </sheetData>
  <mergeCells count="15">
    <mergeCell ref="D30:E30"/>
    <mergeCell ref="B8:B30"/>
    <mergeCell ref="C8:C15"/>
    <mergeCell ref="D8:D10"/>
    <mergeCell ref="D11:D14"/>
    <mergeCell ref="D15:E15"/>
    <mergeCell ref="C16:C19"/>
    <mergeCell ref="D16:D18"/>
    <mergeCell ref="D19:E19"/>
    <mergeCell ref="C20:C27"/>
    <mergeCell ref="D20:D26"/>
    <mergeCell ref="D27:E27"/>
    <mergeCell ref="C28:C30"/>
    <mergeCell ref="D28:E28"/>
    <mergeCell ref="D29:E29"/>
  </mergeCells>
  <dataValidations count="1">
    <dataValidation type="list" allowBlank="1" showInputMessage="1" showErrorMessage="1" sqref="A1">
      <formula1>A881:A886</formula1>
    </dataValidation>
  </dataValidations>
  <pageMargins left="0.70866141732283472" right="0.70866141732283472" top="0.74803149606299213" bottom="0.74803149606299213" header="0.31496062992125984" footer="0.31496062992125984"/>
  <pageSetup paperSize="8" scale="91"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H29"/>
  <sheetViews>
    <sheetView workbookViewId="0"/>
  </sheetViews>
  <sheetFormatPr defaultRowHeight="12.75"/>
  <cols>
    <col min="1" max="1" width="1.5703125" style="657" customWidth="1"/>
    <col min="2" max="2" width="9.140625" style="657"/>
    <col min="3" max="3" width="29.85546875" style="657" customWidth="1"/>
    <col min="4" max="4" width="73.85546875" style="657" customWidth="1"/>
    <col min="5" max="5" width="11.85546875" style="657" customWidth="1"/>
    <col min="6" max="6" width="11.28515625" style="657" customWidth="1"/>
    <col min="7" max="16384" width="9.140625" style="657"/>
  </cols>
  <sheetData>
    <row r="1" spans="1:8" s="49" customFormat="1" ht="24.75">
      <c r="A1" s="127" t="str">
        <f>'Universal data'!A1</f>
        <v>Regulatory Reporting Pack</v>
      </c>
      <c r="B1" s="128"/>
      <c r="C1" s="128"/>
      <c r="D1" s="128"/>
      <c r="E1" s="128"/>
      <c r="F1" s="128"/>
      <c r="G1" s="708"/>
      <c r="H1" s="708"/>
    </row>
    <row r="2" spans="1:8" s="49" customFormat="1" ht="24.75">
      <c r="A2" s="2186" t="str">
        <f>+'Universal data'!$A$2</f>
        <v>Master</v>
      </c>
      <c r="B2" s="128"/>
      <c r="C2" s="128"/>
      <c r="D2" s="128"/>
      <c r="E2" s="128"/>
      <c r="F2" s="128"/>
      <c r="G2" s="708"/>
      <c r="H2" s="708"/>
    </row>
    <row r="3" spans="1:8" s="49" customFormat="1" ht="24.75">
      <c r="A3" s="2304" t="str">
        <f>+'Universal data'!A3</f>
        <v>2015/16</v>
      </c>
      <c r="B3" s="128"/>
      <c r="C3" s="128"/>
      <c r="D3" s="128"/>
      <c r="E3" s="128"/>
      <c r="F3" s="128"/>
      <c r="G3" s="708"/>
      <c r="H3" s="708"/>
    </row>
    <row r="4" spans="1:8" s="708" customFormat="1" ht="24.75">
      <c r="A4" s="236"/>
      <c r="B4" s="709"/>
      <c r="D4" s="709"/>
    </row>
    <row r="5" spans="1:8" s="708" customFormat="1" ht="19.5">
      <c r="A5" s="231" t="s">
        <v>2383</v>
      </c>
      <c r="B5" s="709"/>
      <c r="C5" s="709"/>
      <c r="D5" s="709"/>
    </row>
    <row r="6" spans="1:8" ht="29.25" customHeight="1">
      <c r="A6" s="237" t="s">
        <v>2253</v>
      </c>
      <c r="B6" s="237"/>
    </row>
    <row r="7" spans="1:8">
      <c r="A7" s="657" t="s">
        <v>2252</v>
      </c>
    </row>
    <row r="9" spans="1:8" ht="21" customHeight="1">
      <c r="C9" s="1847" t="s">
        <v>1114</v>
      </c>
      <c r="D9" s="1847" t="s">
        <v>86</v>
      </c>
      <c r="E9" s="1848" t="s">
        <v>78</v>
      </c>
      <c r="F9" s="1848"/>
    </row>
    <row r="10" spans="1:8" ht="21" customHeight="1">
      <c r="C10" s="4458" t="s">
        <v>1797</v>
      </c>
      <c r="D10" s="1849" t="s">
        <v>1115</v>
      </c>
      <c r="E10" s="2683" t="s">
        <v>87</v>
      </c>
      <c r="F10" s="3372"/>
    </row>
    <row r="11" spans="1:8" ht="19.5" customHeight="1">
      <c r="C11" s="4458"/>
      <c r="D11" s="1849" t="s">
        <v>1116</v>
      </c>
      <c r="E11" s="2683" t="s">
        <v>87</v>
      </c>
      <c r="F11" s="3372"/>
      <c r="H11" s="2684"/>
    </row>
    <row r="12" spans="1:8" ht="19.5" customHeight="1">
      <c r="C12" s="4458"/>
      <c r="D12" s="1849" t="s">
        <v>1157</v>
      </c>
      <c r="E12" s="2683" t="s">
        <v>1117</v>
      </c>
      <c r="F12" s="3372"/>
      <c r="H12" s="2684"/>
    </row>
    <row r="13" spans="1:8" ht="20.25" customHeight="1">
      <c r="C13" s="4458"/>
      <c r="D13" s="1849" t="s">
        <v>1158</v>
      </c>
      <c r="E13" s="2683" t="s">
        <v>87</v>
      </c>
      <c r="F13" s="3372"/>
      <c r="H13" s="2684"/>
    </row>
    <row r="14" spans="1:8" ht="21" customHeight="1">
      <c r="C14" s="4458"/>
      <c r="D14" s="1849" t="s">
        <v>1118</v>
      </c>
      <c r="E14" s="2683" t="s">
        <v>1117</v>
      </c>
      <c r="F14" s="3372"/>
      <c r="H14" s="2684"/>
    </row>
    <row r="15" spans="1:8" ht="20.25" customHeight="1">
      <c r="C15" s="4458"/>
      <c r="D15" s="1849" t="s">
        <v>2057</v>
      </c>
      <c r="E15" s="2683" t="s">
        <v>87</v>
      </c>
      <c r="F15" s="3372"/>
      <c r="H15" s="2684"/>
    </row>
    <row r="16" spans="1:8" ht="20.25" customHeight="1">
      <c r="C16" s="4458"/>
      <c r="D16" s="1849" t="s">
        <v>1119</v>
      </c>
      <c r="E16" s="2683" t="s">
        <v>87</v>
      </c>
      <c r="F16" s="3372"/>
    </row>
    <row r="17" spans="3:7" ht="19.5" customHeight="1">
      <c r="C17" s="4458"/>
      <c r="D17" s="1849" t="s">
        <v>1626</v>
      </c>
      <c r="E17" s="2683" t="s">
        <v>1117</v>
      </c>
      <c r="F17" s="3372"/>
    </row>
    <row r="18" spans="3:7" ht="21" customHeight="1">
      <c r="C18" s="4458"/>
      <c r="D18" s="1849" t="s">
        <v>1120</v>
      </c>
      <c r="E18" s="2683" t="s">
        <v>87</v>
      </c>
      <c r="F18" s="3372"/>
    </row>
    <row r="19" spans="3:7" ht="21.75" customHeight="1">
      <c r="C19" s="4458"/>
      <c r="D19" s="1849" t="s">
        <v>1159</v>
      </c>
      <c r="E19" s="2683" t="s">
        <v>1117</v>
      </c>
      <c r="F19" s="3372"/>
    </row>
    <row r="20" spans="3:7" ht="21" customHeight="1">
      <c r="C20" s="4458" t="s">
        <v>1121</v>
      </c>
      <c r="D20" s="1849" t="s">
        <v>1798</v>
      </c>
      <c r="E20" s="2683" t="s">
        <v>87</v>
      </c>
      <c r="F20" s="3371">
        <f>'3.10 Land remediation'!$C$11</f>
        <v>0</v>
      </c>
    </row>
    <row r="21" spans="3:7" ht="21.75" customHeight="1">
      <c r="C21" s="4458"/>
      <c r="D21" s="1849" t="s">
        <v>1122</v>
      </c>
      <c r="E21" s="2683" t="s">
        <v>87</v>
      </c>
      <c r="F21" s="3371">
        <f>'3.10 Land remediation'!$C$12</f>
        <v>0</v>
      </c>
    </row>
    <row r="22" spans="3:7" ht="21" customHeight="1">
      <c r="C22" s="4458"/>
      <c r="D22" s="1849" t="s">
        <v>1123</v>
      </c>
      <c r="E22" s="2683" t="s">
        <v>87</v>
      </c>
      <c r="F22" s="3371">
        <f>'3.10 Land remediation'!$C$13</f>
        <v>0</v>
      </c>
    </row>
    <row r="23" spans="3:7" ht="21" customHeight="1">
      <c r="C23" s="4458"/>
      <c r="D23" s="1849" t="s">
        <v>1124</v>
      </c>
      <c r="E23" s="2683" t="s">
        <v>87</v>
      </c>
      <c r="F23" s="3371">
        <f>SUM('3.10 Land remediation'!C11:C13)</f>
        <v>0</v>
      </c>
    </row>
    <row r="24" spans="3:7" ht="21" customHeight="1">
      <c r="C24" s="4458"/>
      <c r="D24" s="1849" t="s">
        <v>1627</v>
      </c>
      <c r="E24" s="2683" t="s">
        <v>93</v>
      </c>
      <c r="F24" s="3373">
        <f>'3.10 Land remediation'!C32</f>
        <v>0</v>
      </c>
      <c r="G24" s="657" t="s">
        <v>2318</v>
      </c>
    </row>
    <row r="25" spans="3:7" ht="21" customHeight="1">
      <c r="C25" s="4458" t="s">
        <v>1125</v>
      </c>
      <c r="D25" s="1849" t="s">
        <v>1628</v>
      </c>
      <c r="E25" s="2683" t="s">
        <v>99</v>
      </c>
      <c r="F25" s="3374"/>
    </row>
    <row r="26" spans="3:7" ht="21" customHeight="1">
      <c r="C26" s="4458"/>
      <c r="D26" s="1849" t="s">
        <v>1126</v>
      </c>
      <c r="E26" s="2683" t="s">
        <v>1129</v>
      </c>
      <c r="F26" s="3372"/>
    </row>
    <row r="27" spans="3:7" ht="20.25" customHeight="1">
      <c r="C27" s="4458" t="s">
        <v>1127</v>
      </c>
      <c r="D27" s="1849" t="s">
        <v>1629</v>
      </c>
      <c r="E27" s="2683" t="s">
        <v>99</v>
      </c>
      <c r="F27" s="3374"/>
    </row>
    <row r="28" spans="3:7" ht="20.25" customHeight="1">
      <c r="C28" s="4458"/>
      <c r="D28" s="1849" t="s">
        <v>1128</v>
      </c>
      <c r="E28" s="2683" t="s">
        <v>1129</v>
      </c>
      <c r="F28" s="3372"/>
    </row>
    <row r="29" spans="3:7" ht="25.5">
      <c r="C29" s="1850" t="s">
        <v>1130</v>
      </c>
      <c r="D29" s="1849" t="s">
        <v>84</v>
      </c>
      <c r="E29" s="2683" t="s">
        <v>648</v>
      </c>
      <c r="F29" s="3375"/>
    </row>
  </sheetData>
  <mergeCells count="4">
    <mergeCell ref="C10:C19"/>
    <mergeCell ref="C20:C24"/>
    <mergeCell ref="C25:C26"/>
    <mergeCell ref="C27:C28"/>
  </mergeCells>
  <dataValidations count="1">
    <dataValidation type="list" allowBlank="1" showInputMessage="1" showErrorMessage="1" sqref="A1">
      <formula1>#REF!</formula1>
    </dataValidation>
  </dataValidations>
  <pageMargins left="0.70866141732283472" right="0.70866141732283472" top="0.74803149606299213" bottom="0.74803149606299213" header="0.31496062992125984" footer="0.31496062992125984"/>
  <pageSetup paperSize="8" scale="85"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I64"/>
  <sheetViews>
    <sheetView workbookViewId="0"/>
  </sheetViews>
  <sheetFormatPr defaultRowHeight="12.75"/>
  <cols>
    <col min="1" max="1" width="1.5703125" style="420" customWidth="1"/>
    <col min="2" max="2" width="26.5703125" style="420" customWidth="1"/>
    <col min="3" max="3" width="27.85546875" style="420" customWidth="1"/>
    <col min="4" max="4" width="22.85546875" style="420" customWidth="1"/>
    <col min="5" max="5" width="64.28515625" style="420" customWidth="1"/>
    <col min="6" max="6" width="6.85546875" style="420" bestFit="1" customWidth="1"/>
    <col min="7" max="7" width="11.28515625" style="420" customWidth="1"/>
    <col min="8" max="16384" width="9.140625" style="420"/>
  </cols>
  <sheetData>
    <row r="1" spans="1:9" s="49" customFormat="1" ht="24.75">
      <c r="A1" s="127" t="str">
        <f>'Universal data'!A1</f>
        <v>Regulatory Reporting Pack</v>
      </c>
      <c r="B1" s="128"/>
      <c r="C1" s="128"/>
      <c r="D1" s="128"/>
      <c r="E1" s="128"/>
      <c r="F1" s="128"/>
      <c r="G1" s="128"/>
      <c r="H1" s="420"/>
    </row>
    <row r="2" spans="1:9" s="49" customFormat="1" ht="24.75">
      <c r="A2" s="2186" t="str">
        <f>+'Universal data'!$A$2</f>
        <v>Master</v>
      </c>
      <c r="B2" s="128"/>
      <c r="C2" s="128"/>
      <c r="D2" s="128"/>
      <c r="E2" s="128"/>
      <c r="F2" s="128"/>
      <c r="G2" s="128"/>
      <c r="H2" s="420"/>
    </row>
    <row r="3" spans="1:9" s="49" customFormat="1" ht="24.75">
      <c r="A3" s="2304" t="str">
        <f>+'Universal data'!A3</f>
        <v>2015/16</v>
      </c>
      <c r="B3" s="128"/>
      <c r="C3" s="128"/>
      <c r="D3" s="128"/>
      <c r="E3" s="128"/>
      <c r="F3" s="128"/>
      <c r="G3" s="128"/>
      <c r="H3" s="420"/>
    </row>
    <row r="4" spans="1:9" ht="24.75">
      <c r="A4" s="236"/>
      <c r="B4" s="238"/>
      <c r="C4" s="707"/>
      <c r="D4" s="707"/>
      <c r="E4" s="711"/>
      <c r="F4" s="711"/>
      <c r="G4" s="711"/>
    </row>
    <row r="5" spans="1:9" ht="24.75">
      <c r="A5" s="231" t="s">
        <v>2384</v>
      </c>
      <c r="B5" s="710"/>
      <c r="C5" s="707"/>
      <c r="D5" s="707"/>
      <c r="E5" s="711"/>
      <c r="F5" s="711"/>
      <c r="G5" s="711"/>
      <c r="I5" s="2523"/>
    </row>
    <row r="6" spans="1:9" ht="24.75">
      <c r="A6" s="657"/>
      <c r="B6" s="657"/>
      <c r="C6" s="657"/>
      <c r="D6" s="657"/>
      <c r="E6" s="657"/>
      <c r="F6" s="657"/>
      <c r="G6" s="711"/>
    </row>
    <row r="7" spans="1:9" ht="14.25" customHeight="1">
      <c r="A7" s="657"/>
      <c r="B7" s="657"/>
      <c r="C7" s="657" t="s">
        <v>1091</v>
      </c>
      <c r="D7" s="657"/>
      <c r="E7" s="657"/>
      <c r="F7" s="657"/>
      <c r="G7" s="657"/>
    </row>
    <row r="8" spans="1:9">
      <c r="A8" s="657"/>
      <c r="B8" s="1847"/>
      <c r="C8" s="4462" t="s">
        <v>1132</v>
      </c>
      <c r="D8" s="4462"/>
      <c r="E8" s="1847" t="s">
        <v>1133</v>
      </c>
      <c r="F8" s="1848" t="s">
        <v>78</v>
      </c>
      <c r="G8" s="1851"/>
    </row>
    <row r="9" spans="1:9">
      <c r="A9" s="657"/>
      <c r="B9" s="4459" t="s">
        <v>1131</v>
      </c>
      <c r="C9" s="4463" t="s">
        <v>1134</v>
      </c>
      <c r="D9" s="4463"/>
      <c r="E9" s="1849" t="s">
        <v>1135</v>
      </c>
      <c r="F9" s="1849" t="s">
        <v>1117</v>
      </c>
      <c r="G9" s="3375"/>
    </row>
    <row r="10" spans="1:9" ht="12.75" customHeight="1">
      <c r="A10" s="657"/>
      <c r="B10" s="4459"/>
      <c r="C10" s="1852" t="s">
        <v>1136</v>
      </c>
      <c r="D10" s="1846"/>
      <c r="E10" s="1853" t="s">
        <v>1137</v>
      </c>
      <c r="F10" s="1849" t="s">
        <v>1138</v>
      </c>
      <c r="G10" s="3372"/>
    </row>
    <row r="11" spans="1:9">
      <c r="A11" s="657"/>
      <c r="B11" s="4459"/>
      <c r="C11" s="1852" t="s">
        <v>1139</v>
      </c>
      <c r="D11" s="3323"/>
      <c r="E11" s="1854" t="s">
        <v>1140</v>
      </c>
      <c r="F11" s="1849" t="s">
        <v>1138</v>
      </c>
      <c r="G11" s="3372"/>
    </row>
    <row r="12" spans="1:9" ht="12.75" customHeight="1">
      <c r="A12" s="657"/>
      <c r="B12" s="4459"/>
      <c r="C12" s="4461" t="s">
        <v>1141</v>
      </c>
      <c r="D12" s="1846"/>
      <c r="E12" s="1854" t="s">
        <v>1142</v>
      </c>
      <c r="F12" s="1855" t="s">
        <v>1138</v>
      </c>
      <c r="G12" s="3372"/>
    </row>
    <row r="13" spans="1:9" ht="12.75" customHeight="1">
      <c r="A13" s="657"/>
      <c r="B13" s="4459"/>
      <c r="C13" s="4461"/>
      <c r="D13" s="1846"/>
      <c r="E13" s="1854" t="s">
        <v>1143</v>
      </c>
      <c r="F13" s="1855" t="s">
        <v>1138</v>
      </c>
      <c r="G13" s="3372"/>
    </row>
    <row r="14" spans="1:9" ht="12.75" customHeight="1">
      <c r="A14" s="657"/>
      <c r="B14" s="4459"/>
      <c r="C14" s="4461"/>
      <c r="D14" s="1846"/>
      <c r="E14" s="1856" t="s">
        <v>1144</v>
      </c>
      <c r="F14" s="1855" t="s">
        <v>1138</v>
      </c>
      <c r="G14" s="3372"/>
    </row>
    <row r="15" spans="1:9" ht="12.75" customHeight="1">
      <c r="A15" s="657"/>
      <c r="B15" s="4459"/>
      <c r="C15" s="4461"/>
      <c r="D15" s="1846"/>
      <c r="E15" s="1857" t="s">
        <v>1145</v>
      </c>
      <c r="F15" s="1849" t="s">
        <v>1138</v>
      </c>
      <c r="G15" s="3372"/>
    </row>
    <row r="16" spans="1:9">
      <c r="A16" s="657"/>
      <c r="B16" s="4459"/>
      <c r="C16" s="4461"/>
      <c r="D16" s="1846"/>
      <c r="E16" s="1849" t="s">
        <v>1146</v>
      </c>
      <c r="F16" s="1849" t="s">
        <v>1138</v>
      </c>
      <c r="G16" s="3372"/>
    </row>
    <row r="17" spans="1:7">
      <c r="A17" s="657"/>
      <c r="B17" s="4459"/>
      <c r="C17" s="4463" t="s">
        <v>1147</v>
      </c>
      <c r="D17" s="4463"/>
      <c r="E17" s="1849" t="s">
        <v>1135</v>
      </c>
      <c r="F17" s="1849" t="s">
        <v>1117</v>
      </c>
      <c r="G17" s="3375"/>
    </row>
    <row r="18" spans="1:7" ht="12.75" customHeight="1">
      <c r="A18" s="657"/>
      <c r="B18" s="4459"/>
      <c r="C18" s="1852" t="s">
        <v>1136</v>
      </c>
      <c r="D18" s="1846"/>
      <c r="E18" s="1853" t="s">
        <v>1137</v>
      </c>
      <c r="F18" s="1849" t="s">
        <v>1138</v>
      </c>
      <c r="G18" s="3372"/>
    </row>
    <row r="19" spans="1:7">
      <c r="A19" s="657"/>
      <c r="B19" s="4459"/>
      <c r="C19" s="1852" t="s">
        <v>1139</v>
      </c>
      <c r="D19" s="3323"/>
      <c r="E19" s="1854" t="s">
        <v>1140</v>
      </c>
      <c r="F19" s="1849" t="s">
        <v>1138</v>
      </c>
      <c r="G19" s="3372"/>
    </row>
    <row r="20" spans="1:7" ht="12.75" customHeight="1">
      <c r="A20" s="657"/>
      <c r="B20" s="4459"/>
      <c r="C20" s="4461" t="s">
        <v>1141</v>
      </c>
      <c r="D20" s="1846"/>
      <c r="E20" s="1854" t="s">
        <v>1142</v>
      </c>
      <c r="F20" s="1855" t="s">
        <v>1138</v>
      </c>
      <c r="G20" s="3372"/>
    </row>
    <row r="21" spans="1:7" ht="12.75" customHeight="1">
      <c r="A21" s="657"/>
      <c r="B21" s="4459"/>
      <c r="C21" s="4461"/>
      <c r="D21" s="1846"/>
      <c r="E21" s="1854" t="s">
        <v>1143</v>
      </c>
      <c r="F21" s="1855" t="s">
        <v>1138</v>
      </c>
      <c r="G21" s="3372"/>
    </row>
    <row r="22" spans="1:7" ht="12.75" customHeight="1">
      <c r="A22" s="657"/>
      <c r="B22" s="4459"/>
      <c r="C22" s="4461"/>
      <c r="D22" s="1846"/>
      <c r="E22" s="1856" t="s">
        <v>1144</v>
      </c>
      <c r="F22" s="1855" t="s">
        <v>1138</v>
      </c>
      <c r="G22" s="3372"/>
    </row>
    <row r="23" spans="1:7" ht="12.75" customHeight="1">
      <c r="A23" s="657"/>
      <c r="B23" s="4459"/>
      <c r="C23" s="4461"/>
      <c r="D23" s="1846"/>
      <c r="E23" s="1857" t="s">
        <v>1145</v>
      </c>
      <c r="F23" s="1849" t="s">
        <v>1138</v>
      </c>
      <c r="G23" s="3372"/>
    </row>
    <row r="24" spans="1:7">
      <c r="A24" s="657"/>
      <c r="B24" s="4459"/>
      <c r="C24" s="4461"/>
      <c r="D24" s="1846"/>
      <c r="E24" s="1849" t="s">
        <v>1146</v>
      </c>
      <c r="F24" s="1849" t="s">
        <v>1138</v>
      </c>
      <c r="G24" s="3372"/>
    </row>
    <row r="25" spans="1:7">
      <c r="A25" s="657"/>
      <c r="B25" s="4459"/>
      <c r="C25" s="4463" t="s">
        <v>1148</v>
      </c>
      <c r="D25" s="4463"/>
      <c r="E25" s="1849" t="s">
        <v>1135</v>
      </c>
      <c r="F25" s="1849" t="s">
        <v>1117</v>
      </c>
      <c r="G25" s="3375"/>
    </row>
    <row r="26" spans="1:7" ht="12.75" customHeight="1">
      <c r="A26" s="657"/>
      <c r="B26" s="4459"/>
      <c r="C26" s="1852" t="s">
        <v>1136</v>
      </c>
      <c r="D26" s="1846"/>
      <c r="E26" s="1853" t="s">
        <v>1137</v>
      </c>
      <c r="F26" s="1849" t="s">
        <v>1138</v>
      </c>
      <c r="G26" s="3372"/>
    </row>
    <row r="27" spans="1:7">
      <c r="A27" s="657"/>
      <c r="B27" s="4459"/>
      <c r="C27" s="1852" t="s">
        <v>1139</v>
      </c>
      <c r="D27" s="3323"/>
      <c r="E27" s="1854" t="s">
        <v>1140</v>
      </c>
      <c r="F27" s="1849" t="s">
        <v>1138</v>
      </c>
      <c r="G27" s="3372"/>
    </row>
    <row r="28" spans="1:7" ht="12.75" customHeight="1">
      <c r="A28" s="657"/>
      <c r="B28" s="4459"/>
      <c r="C28" s="4461" t="s">
        <v>1141</v>
      </c>
      <c r="D28" s="1846"/>
      <c r="E28" s="1854" t="s">
        <v>1142</v>
      </c>
      <c r="F28" s="1855" t="s">
        <v>1138</v>
      </c>
      <c r="G28" s="3372"/>
    </row>
    <row r="29" spans="1:7" ht="12.75" customHeight="1">
      <c r="A29" s="657"/>
      <c r="B29" s="4459"/>
      <c r="C29" s="4461"/>
      <c r="D29" s="1846"/>
      <c r="E29" s="1854" t="s">
        <v>1143</v>
      </c>
      <c r="F29" s="1855" t="s">
        <v>1138</v>
      </c>
      <c r="G29" s="3372"/>
    </row>
    <row r="30" spans="1:7" ht="12.75" customHeight="1">
      <c r="A30" s="657"/>
      <c r="B30" s="4459"/>
      <c r="C30" s="4461"/>
      <c r="D30" s="1846"/>
      <c r="E30" s="1856" t="s">
        <v>1144</v>
      </c>
      <c r="F30" s="1855" t="s">
        <v>1138</v>
      </c>
      <c r="G30" s="3372"/>
    </row>
    <row r="31" spans="1:7" ht="12.75" customHeight="1">
      <c r="A31" s="657"/>
      <c r="B31" s="4459"/>
      <c r="C31" s="4461"/>
      <c r="D31" s="1846"/>
      <c r="E31" s="1857" t="s">
        <v>1145</v>
      </c>
      <c r="F31" s="1849" t="s">
        <v>1138</v>
      </c>
      <c r="G31" s="3372"/>
    </row>
    <row r="32" spans="1:7">
      <c r="A32" s="657"/>
      <c r="B32" s="4459"/>
      <c r="C32" s="4461"/>
      <c r="D32" s="1846"/>
      <c r="E32" s="1849" t="s">
        <v>1146</v>
      </c>
      <c r="F32" s="1849" t="s">
        <v>1138</v>
      </c>
      <c r="G32" s="3372"/>
    </row>
    <row r="33" spans="1:7">
      <c r="A33" s="657"/>
      <c r="B33" s="4459"/>
      <c r="C33" s="4463" t="s">
        <v>1149</v>
      </c>
      <c r="D33" s="4463"/>
      <c r="E33" s="1849" t="s">
        <v>1135</v>
      </c>
      <c r="F33" s="1849" t="s">
        <v>1117</v>
      </c>
      <c r="G33" s="3375"/>
    </row>
    <row r="34" spans="1:7" ht="12.75" customHeight="1">
      <c r="A34" s="657"/>
      <c r="B34" s="4459"/>
      <c r="C34" s="1852" t="s">
        <v>1136</v>
      </c>
      <c r="D34" s="1846"/>
      <c r="E34" s="1853" t="s">
        <v>1137</v>
      </c>
      <c r="F34" s="1849" t="s">
        <v>1138</v>
      </c>
      <c r="G34" s="3372"/>
    </row>
    <row r="35" spans="1:7">
      <c r="A35" s="657"/>
      <c r="B35" s="4459"/>
      <c r="C35" s="1852" t="s">
        <v>1139</v>
      </c>
      <c r="D35" s="1846"/>
      <c r="E35" s="1854" t="s">
        <v>1140</v>
      </c>
      <c r="F35" s="1849" t="s">
        <v>1138</v>
      </c>
      <c r="G35" s="3372"/>
    </row>
    <row r="36" spans="1:7" ht="12.75" customHeight="1">
      <c r="A36" s="657"/>
      <c r="B36" s="4459"/>
      <c r="C36" s="4461" t="s">
        <v>1141</v>
      </c>
      <c r="D36" s="1846"/>
      <c r="E36" s="1854" t="s">
        <v>1142</v>
      </c>
      <c r="F36" s="1855" t="s">
        <v>1138</v>
      </c>
      <c r="G36" s="3372"/>
    </row>
    <row r="37" spans="1:7" ht="12.75" customHeight="1">
      <c r="A37" s="657"/>
      <c r="B37" s="4459"/>
      <c r="C37" s="4461"/>
      <c r="D37" s="1846"/>
      <c r="E37" s="1854" t="s">
        <v>1143</v>
      </c>
      <c r="F37" s="1855" t="s">
        <v>1138</v>
      </c>
      <c r="G37" s="3372"/>
    </row>
    <row r="38" spans="1:7" ht="12.75" customHeight="1">
      <c r="A38" s="657"/>
      <c r="B38" s="4459"/>
      <c r="C38" s="4461"/>
      <c r="D38" s="1846"/>
      <c r="E38" s="1856" t="s">
        <v>1144</v>
      </c>
      <c r="F38" s="1855" t="s">
        <v>1138</v>
      </c>
      <c r="G38" s="3372"/>
    </row>
    <row r="39" spans="1:7" ht="12.75" customHeight="1">
      <c r="A39" s="657"/>
      <c r="B39" s="4459"/>
      <c r="C39" s="4461"/>
      <c r="D39" s="1846"/>
      <c r="E39" s="1857" t="s">
        <v>1145</v>
      </c>
      <c r="F39" s="1849" t="s">
        <v>1138</v>
      </c>
      <c r="G39" s="3372"/>
    </row>
    <row r="40" spans="1:7">
      <c r="A40" s="657"/>
      <c r="B40" s="4459"/>
      <c r="C40" s="4461"/>
      <c r="D40" s="1846"/>
      <c r="E40" s="1849" t="s">
        <v>1146</v>
      </c>
      <c r="F40" s="1849" t="s">
        <v>1138</v>
      </c>
      <c r="G40" s="3372"/>
    </row>
    <row r="41" spans="1:7">
      <c r="A41" s="657"/>
      <c r="B41" s="4459"/>
      <c r="C41" s="4463" t="s">
        <v>1150</v>
      </c>
      <c r="D41" s="4463"/>
      <c r="E41" s="1849" t="s">
        <v>1135</v>
      </c>
      <c r="F41" s="1849" t="s">
        <v>1117</v>
      </c>
      <c r="G41" s="3375"/>
    </row>
    <row r="42" spans="1:7" ht="12.75" customHeight="1">
      <c r="A42" s="657"/>
      <c r="B42" s="4459"/>
      <c r="C42" s="1852" t="s">
        <v>1136</v>
      </c>
      <c r="D42" s="1846"/>
      <c r="E42" s="1853" t="s">
        <v>1137</v>
      </c>
      <c r="F42" s="1849" t="s">
        <v>1138</v>
      </c>
      <c r="G42" s="3372"/>
    </row>
    <row r="43" spans="1:7">
      <c r="A43" s="657"/>
      <c r="B43" s="4459"/>
      <c r="C43" s="1852" t="s">
        <v>1139</v>
      </c>
      <c r="D43" s="1846"/>
      <c r="E43" s="1854" t="s">
        <v>1140</v>
      </c>
      <c r="F43" s="1849" t="s">
        <v>1138</v>
      </c>
      <c r="G43" s="3372"/>
    </row>
    <row r="44" spans="1:7" ht="12.75" customHeight="1">
      <c r="A44" s="657"/>
      <c r="B44" s="4459"/>
      <c r="C44" s="4461" t="s">
        <v>1141</v>
      </c>
      <c r="D44" s="1846"/>
      <c r="E44" s="1854" t="s">
        <v>1142</v>
      </c>
      <c r="F44" s="1855" t="s">
        <v>1138</v>
      </c>
      <c r="G44" s="3372"/>
    </row>
    <row r="45" spans="1:7" ht="12.75" customHeight="1">
      <c r="A45" s="657"/>
      <c r="B45" s="4459"/>
      <c r="C45" s="4461"/>
      <c r="D45" s="1846"/>
      <c r="E45" s="1854" t="s">
        <v>1143</v>
      </c>
      <c r="F45" s="1855" t="s">
        <v>1138</v>
      </c>
      <c r="G45" s="3372"/>
    </row>
    <row r="46" spans="1:7" ht="12.75" customHeight="1">
      <c r="A46" s="657"/>
      <c r="B46" s="4459"/>
      <c r="C46" s="4461"/>
      <c r="D46" s="1846"/>
      <c r="E46" s="1856" t="s">
        <v>1144</v>
      </c>
      <c r="F46" s="1855" t="s">
        <v>1138</v>
      </c>
      <c r="G46" s="3372"/>
    </row>
    <row r="47" spans="1:7" ht="12.75" customHeight="1">
      <c r="A47" s="657"/>
      <c r="B47" s="4459"/>
      <c r="C47" s="4461"/>
      <c r="D47" s="1846"/>
      <c r="E47" s="1857" t="s">
        <v>1145</v>
      </c>
      <c r="F47" s="1849" t="s">
        <v>1138</v>
      </c>
      <c r="G47" s="3372"/>
    </row>
    <row r="48" spans="1:7">
      <c r="A48" s="657"/>
      <c r="B48" s="4459"/>
      <c r="C48" s="4461"/>
      <c r="D48" s="1846"/>
      <c r="E48" s="1849" t="s">
        <v>1146</v>
      </c>
      <c r="F48" s="1849" t="s">
        <v>1138</v>
      </c>
      <c r="G48" s="3372"/>
    </row>
    <row r="49" spans="1:7">
      <c r="A49" s="657"/>
      <c r="B49" s="4459"/>
      <c r="C49" s="4463" t="s">
        <v>1151</v>
      </c>
      <c r="D49" s="4463"/>
      <c r="E49" s="1849" t="s">
        <v>1135</v>
      </c>
      <c r="F49" s="1849" t="s">
        <v>1117</v>
      </c>
      <c r="G49" s="3375"/>
    </row>
    <row r="50" spans="1:7" ht="12.75" customHeight="1">
      <c r="A50" s="657"/>
      <c r="B50" s="4459"/>
      <c r="C50" s="1852" t="s">
        <v>1136</v>
      </c>
      <c r="D50" s="1846"/>
      <c r="E50" s="1853" t="s">
        <v>1137</v>
      </c>
      <c r="F50" s="1849" t="s">
        <v>1138</v>
      </c>
      <c r="G50" s="3372"/>
    </row>
    <row r="51" spans="1:7">
      <c r="A51" s="657"/>
      <c r="B51" s="4459"/>
      <c r="C51" s="1852" t="s">
        <v>1139</v>
      </c>
      <c r="D51" s="1846"/>
      <c r="E51" s="1854" t="s">
        <v>1140</v>
      </c>
      <c r="F51" s="1849" t="s">
        <v>1138</v>
      </c>
      <c r="G51" s="3372"/>
    </row>
    <row r="52" spans="1:7" ht="12.75" customHeight="1">
      <c r="A52" s="657"/>
      <c r="B52" s="4459"/>
      <c r="C52" s="4461" t="s">
        <v>1141</v>
      </c>
      <c r="D52" s="1846"/>
      <c r="E52" s="1854" t="s">
        <v>1142</v>
      </c>
      <c r="F52" s="1855" t="s">
        <v>1138</v>
      </c>
      <c r="G52" s="3372"/>
    </row>
    <row r="53" spans="1:7" ht="12.75" customHeight="1">
      <c r="A53" s="657"/>
      <c r="B53" s="4459"/>
      <c r="C53" s="4461"/>
      <c r="D53" s="1846"/>
      <c r="E53" s="1854" t="s">
        <v>1143</v>
      </c>
      <c r="F53" s="1855" t="s">
        <v>1138</v>
      </c>
      <c r="G53" s="3372"/>
    </row>
    <row r="54" spans="1:7" ht="12.75" customHeight="1">
      <c r="A54" s="657"/>
      <c r="B54" s="4459"/>
      <c r="C54" s="4461"/>
      <c r="D54" s="1846"/>
      <c r="E54" s="1856" t="s">
        <v>1144</v>
      </c>
      <c r="F54" s="1855" t="s">
        <v>1138</v>
      </c>
      <c r="G54" s="3372"/>
    </row>
    <row r="55" spans="1:7" ht="12.75" customHeight="1">
      <c r="A55" s="657"/>
      <c r="B55" s="4459"/>
      <c r="C55" s="4461"/>
      <c r="D55" s="1846"/>
      <c r="E55" s="1857" t="s">
        <v>1145</v>
      </c>
      <c r="F55" s="1849" t="s">
        <v>1138</v>
      </c>
      <c r="G55" s="3372"/>
    </row>
    <row r="56" spans="1:7">
      <c r="A56" s="657"/>
      <c r="B56" s="4459"/>
      <c r="C56" s="4461"/>
      <c r="D56" s="1846"/>
      <c r="E56" s="1849" t="s">
        <v>1146</v>
      </c>
      <c r="F56" s="1849" t="s">
        <v>1138</v>
      </c>
      <c r="G56" s="3372"/>
    </row>
    <row r="57" spans="1:7">
      <c r="A57" s="657"/>
      <c r="B57" s="4459" t="s">
        <v>1152</v>
      </c>
      <c r="C57" s="4460" t="s">
        <v>1153</v>
      </c>
      <c r="D57" s="4460"/>
      <c r="E57" s="1848" t="s">
        <v>1135</v>
      </c>
      <c r="F57" s="1848" t="s">
        <v>1117</v>
      </c>
      <c r="G57" s="3376">
        <f>SUM(G49,G41,G33,G25,G17,G9)</f>
        <v>0</v>
      </c>
    </row>
    <row r="58" spans="1:7" ht="12.75" customHeight="1">
      <c r="A58" s="657"/>
      <c r="B58" s="4459"/>
      <c r="C58" s="4460"/>
      <c r="D58" s="4460"/>
      <c r="E58" s="1852" t="s">
        <v>1137</v>
      </c>
      <c r="F58" s="1848" t="s">
        <v>1138</v>
      </c>
      <c r="G58" s="1858">
        <f>SUM(G10,G18,G26,G34,G42,G50)</f>
        <v>0</v>
      </c>
    </row>
    <row r="59" spans="1:7">
      <c r="A59" s="657"/>
      <c r="B59" s="4459"/>
      <c r="C59" s="4460"/>
      <c r="D59" s="4460"/>
      <c r="E59" s="1859" t="s">
        <v>1140</v>
      </c>
      <c r="F59" s="1848" t="s">
        <v>1138</v>
      </c>
      <c r="G59" s="1858">
        <f t="shared" ref="G59:G64" si="0">SUM(G51,G43,G35,G27,G19,G11)</f>
        <v>0</v>
      </c>
    </row>
    <row r="60" spans="1:7" ht="12.75" customHeight="1">
      <c r="A60" s="657"/>
      <c r="B60" s="4459"/>
      <c r="C60" s="4460"/>
      <c r="D60" s="4460"/>
      <c r="E60" s="1859" t="s">
        <v>1142</v>
      </c>
      <c r="F60" s="1860" t="s">
        <v>1138</v>
      </c>
      <c r="G60" s="1858">
        <f t="shared" si="0"/>
        <v>0</v>
      </c>
    </row>
    <row r="61" spans="1:7" ht="12.75" customHeight="1">
      <c r="A61" s="657"/>
      <c r="B61" s="4459"/>
      <c r="C61" s="4460"/>
      <c r="D61" s="4460"/>
      <c r="E61" s="1859" t="s">
        <v>1154</v>
      </c>
      <c r="F61" s="1860" t="s">
        <v>1138</v>
      </c>
      <c r="G61" s="1858">
        <f t="shared" si="0"/>
        <v>0</v>
      </c>
    </row>
    <row r="62" spans="1:7" ht="12.75" customHeight="1">
      <c r="A62" s="657"/>
      <c r="B62" s="4459"/>
      <c r="C62" s="4460"/>
      <c r="D62" s="4460"/>
      <c r="E62" s="1861" t="s">
        <v>1155</v>
      </c>
      <c r="F62" s="1860" t="s">
        <v>1138</v>
      </c>
      <c r="G62" s="1858">
        <f t="shared" si="0"/>
        <v>0</v>
      </c>
    </row>
    <row r="63" spans="1:7" ht="12.75" customHeight="1">
      <c r="A63" s="657"/>
      <c r="B63" s="4459"/>
      <c r="C63" s="4460"/>
      <c r="D63" s="4460"/>
      <c r="E63" s="1862" t="s">
        <v>1156</v>
      </c>
      <c r="F63" s="1848" t="s">
        <v>1138</v>
      </c>
      <c r="G63" s="1858">
        <f t="shared" si="0"/>
        <v>0</v>
      </c>
    </row>
    <row r="64" spans="1:7">
      <c r="A64" s="657"/>
      <c r="B64" s="4459"/>
      <c r="C64" s="4460"/>
      <c r="D64" s="4460"/>
      <c r="E64" s="1848" t="s">
        <v>1146</v>
      </c>
      <c r="F64" s="1848" t="s">
        <v>1138</v>
      </c>
      <c r="G64" s="1858">
        <f t="shared" si="0"/>
        <v>0</v>
      </c>
    </row>
  </sheetData>
  <mergeCells count="16">
    <mergeCell ref="B57:B64"/>
    <mergeCell ref="C57:D64"/>
    <mergeCell ref="C44:C48"/>
    <mergeCell ref="C8:D8"/>
    <mergeCell ref="B9:B56"/>
    <mergeCell ref="C9:D9"/>
    <mergeCell ref="C12:C16"/>
    <mergeCell ref="C17:D17"/>
    <mergeCell ref="C20:C24"/>
    <mergeCell ref="C25:D25"/>
    <mergeCell ref="C28:C32"/>
    <mergeCell ref="C33:D33"/>
    <mergeCell ref="C36:C40"/>
    <mergeCell ref="C41:D41"/>
    <mergeCell ref="C49:D49"/>
    <mergeCell ref="C52:C56"/>
  </mergeCells>
  <dataValidations count="1">
    <dataValidation type="list" allowBlank="1" showInputMessage="1" showErrorMessage="1" sqref="A1">
      <formula1>A911:A916</formula1>
    </dataValidation>
  </dataValidations>
  <pageMargins left="0.70866141732283472" right="0.70866141732283472" top="0.74803149606299213" bottom="0.74803149606299213" header="0.31496062992125984" footer="0.31496062992125984"/>
  <pageSetup paperSize="8" scale="83"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H61"/>
  <sheetViews>
    <sheetView workbookViewId="0"/>
  </sheetViews>
  <sheetFormatPr defaultRowHeight="12.75"/>
  <cols>
    <col min="1" max="1" width="19.85546875" style="1108" bestFit="1" customWidth="1"/>
    <col min="2" max="2" width="42.7109375" style="1108" customWidth="1"/>
    <col min="3" max="3" width="17.42578125" style="1108" bestFit="1" customWidth="1"/>
    <col min="4" max="16384" width="9.140625" style="1108"/>
  </cols>
  <sheetData>
    <row r="1" spans="1:8" s="49" customFormat="1" ht="24.75">
      <c r="A1" s="127" t="str">
        <f>'Universal data'!A1</f>
        <v>Regulatory Reporting Pack</v>
      </c>
      <c r="B1" s="128"/>
      <c r="C1" s="128"/>
      <c r="D1" s="128"/>
      <c r="E1" s="128"/>
      <c r="F1" s="128"/>
      <c r="G1" s="128"/>
      <c r="H1" s="128"/>
    </row>
    <row r="2" spans="1:8" s="49" customFormat="1" ht="24.75">
      <c r="A2" s="2186" t="str">
        <f>+'Universal data'!$A$2</f>
        <v>Master</v>
      </c>
      <c r="B2" s="128"/>
      <c r="C2" s="128"/>
      <c r="D2" s="128"/>
      <c r="E2" s="128"/>
      <c r="F2" s="128"/>
      <c r="G2" s="128"/>
      <c r="H2" s="128"/>
    </row>
    <row r="3" spans="1:8" s="49" customFormat="1" ht="24.75">
      <c r="A3" s="2304" t="str">
        <f>+'Universal data'!A3</f>
        <v>2015/16</v>
      </c>
      <c r="B3" s="128"/>
      <c r="C3" s="128"/>
      <c r="D3" s="128"/>
      <c r="E3" s="128"/>
      <c r="F3" s="128"/>
      <c r="G3" s="128"/>
      <c r="H3" s="128"/>
    </row>
    <row r="4" spans="1:8" s="789" customFormat="1" ht="24.75">
      <c r="B4" s="790"/>
    </row>
    <row r="5" spans="1:8" ht="15">
      <c r="A5" s="406" t="s">
        <v>2385</v>
      </c>
      <c r="C5" s="407"/>
    </row>
    <row r="6" spans="1:8" ht="15">
      <c r="B6" s="406"/>
      <c r="C6" s="406"/>
      <c r="D6" s="406"/>
    </row>
    <row r="7" spans="1:8" ht="15">
      <c r="C7" s="406"/>
      <c r="D7" s="406"/>
    </row>
    <row r="8" spans="1:8" ht="15">
      <c r="B8" s="408" t="s">
        <v>1076</v>
      </c>
      <c r="C8" s="2102" t="s">
        <v>88</v>
      </c>
      <c r="D8" s="406"/>
    </row>
    <row r="9" spans="1:8" ht="15">
      <c r="B9" s="3322"/>
      <c r="C9" s="3322"/>
      <c r="D9" s="406"/>
    </row>
    <row r="10" spans="1:8" ht="15">
      <c r="B10" s="3322"/>
      <c r="C10" s="3322"/>
      <c r="D10" s="406"/>
    </row>
    <row r="11" spans="1:8" ht="15">
      <c r="B11" s="3322"/>
      <c r="C11" s="3322"/>
      <c r="D11" s="406"/>
    </row>
    <row r="12" spans="1:8" ht="15">
      <c r="B12" s="3322"/>
      <c r="C12" s="3322"/>
      <c r="D12" s="406"/>
    </row>
    <row r="13" spans="1:8" ht="15">
      <c r="B13" s="3322"/>
      <c r="C13" s="3322"/>
      <c r="D13" s="406"/>
    </row>
    <row r="14" spans="1:8" ht="15">
      <c r="B14" s="3322"/>
      <c r="C14" s="3322"/>
      <c r="D14" s="406"/>
    </row>
    <row r="15" spans="1:8" ht="15">
      <c r="B15" s="3322"/>
      <c r="C15" s="3322"/>
      <c r="D15" s="406"/>
    </row>
    <row r="16" spans="1:8" ht="15">
      <c r="B16" s="3322"/>
      <c r="C16" s="3322"/>
      <c r="D16" s="406"/>
    </row>
    <row r="17" spans="2:4" ht="15">
      <c r="B17" s="3322"/>
      <c r="C17" s="3322"/>
      <c r="D17" s="406"/>
    </row>
    <row r="18" spans="2:4" ht="15">
      <c r="B18" s="3322"/>
      <c r="C18" s="3322"/>
      <c r="D18" s="406"/>
    </row>
    <row r="19" spans="2:4" ht="15">
      <c r="B19" s="3322"/>
      <c r="C19" s="3322"/>
      <c r="D19" s="406"/>
    </row>
    <row r="20" spans="2:4" ht="15">
      <c r="B20" s="3322"/>
      <c r="C20" s="3322"/>
      <c r="D20" s="406"/>
    </row>
    <row r="21" spans="2:4" ht="15">
      <c r="B21" s="3322"/>
      <c r="C21" s="3322"/>
      <c r="D21" s="406"/>
    </row>
    <row r="22" spans="2:4" ht="15">
      <c r="B22" s="3322"/>
      <c r="C22" s="3322"/>
      <c r="D22" s="406"/>
    </row>
    <row r="23" spans="2:4" ht="15">
      <c r="B23" s="3322"/>
      <c r="C23" s="3322"/>
      <c r="D23" s="406"/>
    </row>
    <row r="24" spans="2:4" ht="15">
      <c r="B24" s="3322"/>
      <c r="C24" s="3322"/>
      <c r="D24" s="406"/>
    </row>
    <row r="25" spans="2:4" ht="15">
      <c r="B25" s="3322"/>
      <c r="C25" s="3322"/>
      <c r="D25" s="406"/>
    </row>
    <row r="26" spans="2:4" ht="15">
      <c r="B26" s="3322"/>
      <c r="C26" s="3322"/>
      <c r="D26" s="406"/>
    </row>
    <row r="27" spans="2:4" ht="15">
      <c r="B27" s="3322"/>
      <c r="C27" s="3322"/>
      <c r="D27" s="406"/>
    </row>
    <row r="28" spans="2:4" ht="15">
      <c r="B28" s="3322"/>
      <c r="C28" s="3322"/>
      <c r="D28" s="406"/>
    </row>
    <row r="29" spans="2:4" ht="15">
      <c r="B29" s="3322"/>
      <c r="C29" s="3322"/>
      <c r="D29" s="406"/>
    </row>
    <row r="30" spans="2:4" ht="15">
      <c r="B30" s="3322"/>
      <c r="C30" s="3322"/>
      <c r="D30" s="406"/>
    </row>
    <row r="31" spans="2:4" ht="15">
      <c r="B31" s="3322"/>
      <c r="C31" s="3322"/>
      <c r="D31" s="406"/>
    </row>
    <row r="32" spans="2:4" ht="15">
      <c r="B32" s="3322"/>
      <c r="C32" s="3322"/>
      <c r="D32" s="406"/>
    </row>
    <row r="33" spans="2:4" ht="15">
      <c r="B33" s="3322"/>
      <c r="C33" s="3322"/>
      <c r="D33" s="406"/>
    </row>
    <row r="34" spans="2:4" ht="15">
      <c r="B34" s="3322"/>
      <c r="C34" s="3322"/>
      <c r="D34" s="406"/>
    </row>
    <row r="35" spans="2:4" ht="15">
      <c r="B35" s="3322"/>
      <c r="C35" s="3322"/>
      <c r="D35" s="406"/>
    </row>
    <row r="36" spans="2:4" ht="15">
      <c r="B36" s="3322"/>
      <c r="C36" s="3322"/>
      <c r="D36" s="406"/>
    </row>
    <row r="37" spans="2:4" ht="15">
      <c r="B37" s="3322"/>
      <c r="C37" s="3322"/>
      <c r="D37" s="406"/>
    </row>
    <row r="38" spans="2:4" ht="15">
      <c r="B38" s="3322"/>
      <c r="C38" s="3322"/>
      <c r="D38" s="406"/>
    </row>
    <row r="39" spans="2:4" ht="15">
      <c r="B39" s="3322"/>
      <c r="C39" s="3322"/>
      <c r="D39" s="406"/>
    </row>
    <row r="40" spans="2:4" ht="15">
      <c r="B40" s="3322"/>
      <c r="C40" s="3322"/>
      <c r="D40" s="406"/>
    </row>
    <row r="41" spans="2:4" ht="15">
      <c r="B41" s="3322"/>
      <c r="C41" s="3322"/>
      <c r="D41" s="406"/>
    </row>
    <row r="42" spans="2:4" ht="15">
      <c r="B42" s="3322"/>
      <c r="C42" s="3322"/>
      <c r="D42" s="406"/>
    </row>
    <row r="43" spans="2:4" ht="15">
      <c r="B43" s="3322"/>
      <c r="C43" s="3322"/>
      <c r="D43" s="406"/>
    </row>
    <row r="44" spans="2:4" ht="15">
      <c r="B44" s="3322"/>
      <c r="C44" s="3322"/>
      <c r="D44" s="406"/>
    </row>
    <row r="45" spans="2:4" ht="15">
      <c r="B45" s="3322"/>
      <c r="C45" s="3322"/>
      <c r="D45" s="406"/>
    </row>
    <row r="46" spans="2:4" ht="15">
      <c r="B46" s="3322"/>
      <c r="C46" s="3322"/>
      <c r="D46" s="406"/>
    </row>
    <row r="47" spans="2:4" ht="15">
      <c r="B47" s="3322"/>
      <c r="C47" s="3322"/>
      <c r="D47" s="406"/>
    </row>
    <row r="48" spans="2:4" ht="15">
      <c r="B48" s="3322"/>
      <c r="C48" s="3322"/>
      <c r="D48" s="406"/>
    </row>
    <row r="49" spans="2:6" ht="15">
      <c r="B49" s="705" t="s">
        <v>84</v>
      </c>
      <c r="C49" s="706">
        <f>SUM(C9:C48)</f>
        <v>0</v>
      </c>
      <c r="D49" s="406"/>
    </row>
    <row r="50" spans="2:6" s="1109" customFormat="1" ht="15">
      <c r="B50" s="702"/>
      <c r="C50" s="703"/>
      <c r="D50" s="406"/>
      <c r="E50" s="1108"/>
      <c r="F50" s="1108"/>
    </row>
    <row r="51" spans="2:6" s="1109" customFormat="1" ht="15">
      <c r="B51" s="702"/>
      <c r="C51" s="703"/>
      <c r="D51" s="406"/>
      <c r="E51" s="1108"/>
      <c r="F51" s="1108"/>
    </row>
    <row r="52" spans="2:6" ht="15">
      <c r="D52" s="406"/>
    </row>
    <row r="53" spans="2:6" ht="15">
      <c r="B53" s="410" t="s">
        <v>1077</v>
      </c>
    </row>
    <row r="54" spans="2:6" ht="15">
      <c r="B54" s="410"/>
      <c r="C54" s="2102" t="s">
        <v>88</v>
      </c>
    </row>
    <row r="55" spans="2:6">
      <c r="B55" s="1110" t="s">
        <v>1692</v>
      </c>
      <c r="C55" s="3322">
        <v>0</v>
      </c>
    </row>
    <row r="56" spans="2:6" ht="25.5">
      <c r="B56" s="1110" t="s">
        <v>1693</v>
      </c>
      <c r="C56" s="3322">
        <v>0</v>
      </c>
    </row>
    <row r="57" spans="2:6">
      <c r="B57" s="1110" t="s">
        <v>1694</v>
      </c>
      <c r="C57" s="3322">
        <v>0</v>
      </c>
    </row>
    <row r="58" spans="2:6">
      <c r="B58" s="1110" t="s">
        <v>1695</v>
      </c>
      <c r="C58" s="3322">
        <v>0</v>
      </c>
    </row>
    <row r="59" spans="2:6">
      <c r="B59" s="409" t="s">
        <v>1696</v>
      </c>
      <c r="C59" s="704">
        <f>SUM(C55:C58)</f>
        <v>0</v>
      </c>
    </row>
    <row r="61" spans="2:6">
      <c r="B61" s="1111" t="s">
        <v>1080</v>
      </c>
      <c r="C61" s="1112" t="str">
        <f>IF(ABS(C59-C49)&lt;0.1,"OK","Err")</f>
        <v>OK</v>
      </c>
    </row>
  </sheetData>
  <conditionalFormatting sqref="C61">
    <cfRule type="cellIs" dxfId="1" priority="1" operator="equal">
      <formula>"Err"</formula>
    </cfRule>
  </conditionalFormatting>
  <dataValidations count="1">
    <dataValidation type="list" allowBlank="1" showInputMessage="1" showErrorMessage="1" sqref="A1">
      <formula1>A913:A918</formula1>
    </dataValidation>
  </dataValidations>
  <pageMargins left="0.70866141732283472" right="0.70866141732283472" top="0.74803149606299213" bottom="0.74803149606299213" header="0.31496062992125984" footer="0.31496062992125984"/>
  <pageSetup paperSize="8" orientation="portrait" r:id="rId1"/>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59999389629810485"/>
    <pageSetUpPr fitToPage="1"/>
  </sheetPr>
  <dimension ref="A1:C74"/>
  <sheetViews>
    <sheetView workbookViewId="0">
      <selection activeCell="A4" sqref="A4"/>
    </sheetView>
  </sheetViews>
  <sheetFormatPr defaultRowHeight="12.75"/>
  <cols>
    <col min="1" max="1" width="19.85546875" style="3267" bestFit="1" customWidth="1"/>
    <col min="2" max="2" width="83.28515625" style="3267" customWidth="1"/>
    <col min="3" max="3" width="17.42578125" style="3267" bestFit="1" customWidth="1"/>
    <col min="4" max="16384" width="9.140625" style="3267"/>
  </cols>
  <sheetData>
    <row r="1" spans="1:3" s="49" customFormat="1" ht="24.75">
      <c r="A1" s="127" t="s">
        <v>2388</v>
      </c>
      <c r="B1" s="128"/>
      <c r="C1" s="128"/>
    </row>
    <row r="2" spans="1:3" s="49" customFormat="1" ht="24.75">
      <c r="A2" s="2186" t="str">
        <f>+'Universal data'!$A$2</f>
        <v>Master</v>
      </c>
      <c r="B2" s="128"/>
      <c r="C2" s="128"/>
    </row>
    <row r="3" spans="1:3" s="49" customFormat="1" ht="24.75">
      <c r="A3" s="2304" t="str">
        <f>+'Universal data'!A3</f>
        <v>2015/16</v>
      </c>
      <c r="B3" s="128"/>
      <c r="C3" s="128"/>
    </row>
    <row r="4" spans="1:3" ht="15">
      <c r="B4" s="406"/>
      <c r="C4" s="407"/>
    </row>
    <row r="5" spans="1:3" ht="15">
      <c r="A5" s="406" t="s">
        <v>2386</v>
      </c>
      <c r="C5" s="407"/>
    </row>
    <row r="6" spans="1:3" ht="15">
      <c r="B6" s="406"/>
      <c r="C6" s="407"/>
    </row>
    <row r="7" spans="1:3" ht="15">
      <c r="B7" s="406" t="s">
        <v>1799</v>
      </c>
      <c r="C7" s="407"/>
    </row>
    <row r="9" spans="1:3">
      <c r="B9" s="3268" t="s">
        <v>2657</v>
      </c>
      <c r="C9" s="3269" t="s">
        <v>88</v>
      </c>
    </row>
    <row r="10" spans="1:3">
      <c r="B10" s="3325"/>
      <c r="C10" s="3377"/>
    </row>
    <row r="11" spans="1:3">
      <c r="B11" s="3325"/>
      <c r="C11" s="3377"/>
    </row>
    <row r="12" spans="1:3">
      <c r="B12" s="3325"/>
      <c r="C12" s="3377"/>
    </row>
    <row r="13" spans="1:3">
      <c r="B13" s="3325"/>
      <c r="C13" s="3377"/>
    </row>
    <row r="14" spans="1:3">
      <c r="B14" s="3325"/>
      <c r="C14" s="3377"/>
    </row>
    <row r="15" spans="1:3">
      <c r="B15" s="3325"/>
      <c r="C15" s="3377"/>
    </row>
    <row r="16" spans="1:3">
      <c r="B16" s="3325"/>
      <c r="C16" s="3377"/>
    </row>
    <row r="17" spans="2:3">
      <c r="B17" s="3325"/>
      <c r="C17" s="3377"/>
    </row>
    <row r="18" spans="2:3">
      <c r="B18" s="3325"/>
      <c r="C18" s="3377"/>
    </row>
    <row r="19" spans="2:3">
      <c r="B19" s="3325"/>
      <c r="C19" s="3377"/>
    </row>
    <row r="20" spans="2:3">
      <c r="B20" s="3325"/>
      <c r="C20" s="3377"/>
    </row>
    <row r="21" spans="2:3">
      <c r="B21" s="3325"/>
      <c r="C21" s="3377"/>
    </row>
    <row r="22" spans="2:3">
      <c r="B22" s="3325"/>
      <c r="C22" s="3377"/>
    </row>
    <row r="23" spans="2:3">
      <c r="B23" s="3325"/>
      <c r="C23" s="3377"/>
    </row>
    <row r="24" spans="2:3">
      <c r="B24" s="3325"/>
      <c r="C24" s="3377"/>
    </row>
    <row r="25" spans="2:3">
      <c r="B25" s="3325"/>
      <c r="C25" s="3377"/>
    </row>
    <row r="26" spans="2:3">
      <c r="B26" s="3325"/>
      <c r="C26" s="3377"/>
    </row>
    <row r="27" spans="2:3">
      <c r="B27" s="3325"/>
      <c r="C27" s="3377"/>
    </row>
    <row r="28" spans="2:3">
      <c r="B28" s="3325"/>
      <c r="C28" s="3377"/>
    </row>
    <row r="29" spans="2:3">
      <c r="B29" s="3325"/>
      <c r="C29" s="3377"/>
    </row>
    <row r="30" spans="2:3">
      <c r="B30" s="3325"/>
      <c r="C30" s="3377"/>
    </row>
    <row r="31" spans="2:3">
      <c r="B31" s="3325"/>
      <c r="C31" s="3377"/>
    </row>
    <row r="32" spans="2:3">
      <c r="B32" s="3325"/>
      <c r="C32" s="3377"/>
    </row>
    <row r="33" spans="2:3">
      <c r="B33" s="3325"/>
      <c r="C33" s="3377"/>
    </row>
    <row r="34" spans="2:3">
      <c r="B34" s="3325"/>
      <c r="C34" s="3377"/>
    </row>
    <row r="35" spans="2:3">
      <c r="B35" s="3325"/>
      <c r="C35" s="3377"/>
    </row>
    <row r="36" spans="2:3">
      <c r="B36" s="3325"/>
      <c r="C36" s="3377"/>
    </row>
    <row r="37" spans="2:3">
      <c r="B37" s="3325"/>
      <c r="C37" s="3377"/>
    </row>
    <row r="38" spans="2:3">
      <c r="B38" s="3325"/>
      <c r="C38" s="3377"/>
    </row>
    <row r="39" spans="2:3">
      <c r="B39" s="3325"/>
      <c r="C39" s="3377"/>
    </row>
    <row r="40" spans="2:3">
      <c r="B40" s="3325"/>
      <c r="C40" s="3377"/>
    </row>
    <row r="41" spans="2:3">
      <c r="B41" s="3325"/>
      <c r="C41" s="3377"/>
    </row>
    <row r="42" spans="2:3">
      <c r="B42" s="3325"/>
      <c r="C42" s="3377"/>
    </row>
    <row r="43" spans="2:3">
      <c r="B43" s="3325"/>
      <c r="C43" s="3377"/>
    </row>
    <row r="44" spans="2:3">
      <c r="B44" s="3325"/>
      <c r="C44" s="3377"/>
    </row>
    <row r="45" spans="2:3">
      <c r="B45" s="3325"/>
      <c r="C45" s="3377"/>
    </row>
    <row r="46" spans="2:3">
      <c r="B46" s="3325"/>
      <c r="C46" s="3377"/>
    </row>
    <row r="47" spans="2:3">
      <c r="B47" s="3325"/>
      <c r="C47" s="3377"/>
    </row>
    <row r="48" spans="2:3">
      <c r="B48" s="3325"/>
      <c r="C48" s="3377"/>
    </row>
    <row r="49" spans="2:3">
      <c r="B49" s="3325"/>
      <c r="C49" s="3377"/>
    </row>
    <row r="50" spans="2:3">
      <c r="B50" s="3325"/>
      <c r="C50" s="3377"/>
    </row>
    <row r="51" spans="2:3">
      <c r="B51" s="3325"/>
      <c r="C51" s="3377"/>
    </row>
    <row r="52" spans="2:3">
      <c r="B52" s="3325"/>
      <c r="C52" s="3377"/>
    </row>
    <row r="53" spans="2:3">
      <c r="B53" s="3325"/>
      <c r="C53" s="3377"/>
    </row>
    <row r="54" spans="2:3">
      <c r="B54" s="3325"/>
      <c r="C54" s="3377"/>
    </row>
    <row r="55" spans="2:3">
      <c r="B55" s="3325"/>
      <c r="C55" s="3377"/>
    </row>
    <row r="56" spans="2:3">
      <c r="B56" s="3325"/>
      <c r="C56" s="3377"/>
    </row>
    <row r="57" spans="2:3">
      <c r="B57" s="3325"/>
      <c r="C57" s="3377"/>
    </row>
    <row r="58" spans="2:3" customFormat="1">
      <c r="B58" s="3271" t="s">
        <v>1079</v>
      </c>
      <c r="C58" s="3445">
        <f>SUM(C10:C57)</f>
        <v>0</v>
      </c>
    </row>
    <row r="59" spans="2:3">
      <c r="B59" s="3272" t="s">
        <v>2508</v>
      </c>
      <c r="C59" s="3270"/>
    </row>
    <row r="60" spans="2:3">
      <c r="B60" s="3271" t="s">
        <v>2507</v>
      </c>
      <c r="C60" s="3445">
        <f>SUM(C58:C59)</f>
        <v>0</v>
      </c>
    </row>
    <row r="61" spans="2:3" ht="40.5" customHeight="1"/>
    <row r="62" spans="2:3" ht="15">
      <c r="B62" s="406" t="s">
        <v>1796</v>
      </c>
    </row>
    <row r="64" spans="2:3" ht="15">
      <c r="B64" s="3273" t="s">
        <v>1081</v>
      </c>
    </row>
    <row r="65" spans="2:3">
      <c r="B65" s="3268"/>
      <c r="C65" s="3269" t="s">
        <v>88</v>
      </c>
    </row>
    <row r="66" spans="2:3">
      <c r="B66" s="3274" t="s">
        <v>1692</v>
      </c>
      <c r="C66" s="3270"/>
    </row>
    <row r="67" spans="2:3">
      <c r="B67" s="3274" t="s">
        <v>1693</v>
      </c>
      <c r="C67" s="3270"/>
    </row>
    <row r="68" spans="2:3">
      <c r="B68" s="3274" t="s">
        <v>1694</v>
      </c>
      <c r="C68" s="3377"/>
    </row>
    <row r="69" spans="2:3">
      <c r="B69" s="3274" t="s">
        <v>1695</v>
      </c>
      <c r="C69" s="3270"/>
    </row>
    <row r="70" spans="2:3">
      <c r="B70" s="3275" t="s">
        <v>1696</v>
      </c>
      <c r="C70" s="3378">
        <f>SUM(C66:C69)</f>
        <v>0</v>
      </c>
    </row>
    <row r="71" spans="2:3" ht="40.5" customHeight="1"/>
    <row r="72" spans="2:3">
      <c r="B72" s="3268" t="s">
        <v>1080</v>
      </c>
      <c r="C72" s="3276" t="str">
        <f>IF(ABS(C60-C70)&lt;0.1,"OK","Err")</f>
        <v>OK</v>
      </c>
    </row>
    <row r="73" spans="2:3" ht="42.75" customHeight="1"/>
    <row r="74" spans="2:3">
      <c r="C74" s="3277"/>
    </row>
  </sheetData>
  <conditionalFormatting sqref="C72">
    <cfRule type="cellIs" dxfId="0" priority="1" operator="equal">
      <formula>"Err"</formula>
    </cfRule>
  </conditionalFormatting>
  <dataValidations count="1">
    <dataValidation type="list" allowBlank="1" showInputMessage="1" showErrorMessage="1" sqref="A1">
      <formula1>A955:A960</formula1>
    </dataValidation>
  </dataValidations>
  <pageMargins left="0.70866141732283472" right="0.70866141732283472" top="0.74803149606299213" bottom="0.74803149606299213" header="0.31496062992125984" footer="0.31496062992125984"/>
  <pageSetup paperSize="8" scale="72" orientation="portrait" r:id="rId1"/>
  <legacy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H58"/>
  <sheetViews>
    <sheetView workbookViewId="0"/>
  </sheetViews>
  <sheetFormatPr defaultRowHeight="10.5"/>
  <cols>
    <col min="1" max="1" width="19.85546875" style="412" bestFit="1" customWidth="1"/>
    <col min="2" max="2" width="39.140625" style="412" customWidth="1"/>
    <col min="3" max="3" width="16.7109375" style="412" customWidth="1"/>
    <col min="4" max="4" width="9.140625" style="412"/>
    <col min="5" max="5" width="27.28515625" style="412" bestFit="1" customWidth="1"/>
    <col min="6" max="6" width="28.28515625" style="412" bestFit="1" customWidth="1"/>
    <col min="7" max="16384" width="9.140625" style="412"/>
  </cols>
  <sheetData>
    <row r="1" spans="1:8" s="49" customFormat="1" ht="24.75">
      <c r="A1" s="127" t="str">
        <f>'Universal data'!A1</f>
        <v>Regulatory Reporting Pack</v>
      </c>
      <c r="B1" s="128"/>
      <c r="C1" s="128"/>
      <c r="D1" s="128"/>
      <c r="E1" s="128"/>
      <c r="F1" s="128"/>
      <c r="G1" s="412"/>
      <c r="H1" s="412"/>
    </row>
    <row r="2" spans="1:8" s="49" customFormat="1" ht="24.75">
      <c r="A2" s="2186" t="str">
        <f>+'Universal data'!$A$2</f>
        <v>Master</v>
      </c>
      <c r="B2" s="128"/>
      <c r="C2" s="128"/>
      <c r="D2" s="128"/>
      <c r="E2" s="128"/>
      <c r="F2" s="128"/>
      <c r="G2" s="412"/>
      <c r="H2" s="412"/>
    </row>
    <row r="3" spans="1:8" s="49" customFormat="1" ht="24.75">
      <c r="A3" s="2304" t="str">
        <f>+'Universal data'!A3</f>
        <v>2015/16</v>
      </c>
      <c r="B3" s="128"/>
      <c r="C3" s="128"/>
      <c r="D3" s="128"/>
      <c r="E3" s="128"/>
      <c r="F3" s="128"/>
      <c r="G3" s="412"/>
      <c r="H3" s="412"/>
    </row>
    <row r="4" spans="1:8">
      <c r="B4" s="411"/>
      <c r="D4" s="2210"/>
      <c r="E4" s="2210"/>
      <c r="F4" s="2210"/>
    </row>
    <row r="5" spans="1:8" ht="15">
      <c r="A5" s="406" t="s">
        <v>2387</v>
      </c>
      <c r="D5" s="2210"/>
      <c r="E5" s="2210"/>
      <c r="F5" s="2210"/>
    </row>
    <row r="6" spans="1:8">
      <c r="A6" s="411"/>
      <c r="D6" s="2210"/>
      <c r="E6" s="2210"/>
      <c r="F6" s="2210"/>
    </row>
    <row r="7" spans="1:8">
      <c r="B7" s="413"/>
      <c r="C7" s="413"/>
      <c r="D7" s="2210"/>
      <c r="E7" s="2210"/>
      <c r="F7" s="2210"/>
    </row>
    <row r="8" spans="1:8" ht="12.75">
      <c r="B8" s="2103" t="s">
        <v>1082</v>
      </c>
      <c r="C8" s="791" t="s">
        <v>88</v>
      </c>
      <c r="E8" s="413"/>
      <c r="F8" s="413"/>
    </row>
    <row r="9" spans="1:8" ht="12.75">
      <c r="B9" s="3324" t="s">
        <v>2910</v>
      </c>
      <c r="C9" s="3379"/>
    </row>
    <row r="10" spans="1:8" ht="12.75">
      <c r="B10" s="3324" t="s">
        <v>2906</v>
      </c>
      <c r="C10" s="3379"/>
    </row>
    <row r="11" spans="1:8" ht="12.75">
      <c r="B11" s="3324" t="s">
        <v>2907</v>
      </c>
      <c r="C11" s="3379"/>
    </row>
    <row r="12" spans="1:8" ht="12.75">
      <c r="B12" s="3324" t="s">
        <v>2908</v>
      </c>
      <c r="C12" s="3379"/>
    </row>
    <row r="13" spans="1:8" ht="12.75">
      <c r="B13" s="3324" t="s">
        <v>2909</v>
      </c>
      <c r="C13" s="3379"/>
    </row>
    <row r="14" spans="1:8" ht="12.75">
      <c r="B14" s="2101"/>
      <c r="C14" s="704">
        <f>SUM(C9:C13)</f>
        <v>0</v>
      </c>
    </row>
    <row r="15" spans="1:8" ht="12.75">
      <c r="B15" s="2105" t="s">
        <v>1083</v>
      </c>
      <c r="C15" s="2101"/>
    </row>
    <row r="16" spans="1:8" ht="12.75">
      <c r="B16" s="3324" t="s">
        <v>2910</v>
      </c>
      <c r="C16" s="3379"/>
    </row>
    <row r="17" spans="2:3" ht="12.75">
      <c r="B17" s="3324" t="s">
        <v>2906</v>
      </c>
      <c r="C17" s="3379"/>
    </row>
    <row r="18" spans="2:3" ht="12.75">
      <c r="B18" s="3324" t="s">
        <v>2907</v>
      </c>
      <c r="C18" s="3379"/>
    </row>
    <row r="19" spans="2:3" ht="12.75">
      <c r="B19" s="3324" t="s">
        <v>2908</v>
      </c>
      <c r="C19" s="3379"/>
    </row>
    <row r="20" spans="2:3" ht="11.25" customHeight="1">
      <c r="B20" s="3324" t="s">
        <v>2909</v>
      </c>
      <c r="C20" s="3379"/>
    </row>
    <row r="21" spans="2:3" ht="12.75">
      <c r="B21" s="2101"/>
      <c r="C21" s="704">
        <f>SUM(C16:C20)</f>
        <v>0</v>
      </c>
    </row>
    <row r="22" spans="2:3" ht="12.75">
      <c r="B22" s="2105" t="s">
        <v>1084</v>
      </c>
      <c r="C22" s="2101"/>
    </row>
    <row r="23" spans="2:3" ht="12.75">
      <c r="B23" s="3324" t="s">
        <v>2910</v>
      </c>
      <c r="C23" s="3379"/>
    </row>
    <row r="24" spans="2:3" ht="12.75">
      <c r="B24" s="3324" t="s">
        <v>2906</v>
      </c>
      <c r="C24" s="3379"/>
    </row>
    <row r="25" spans="2:3" ht="12.75">
      <c r="B25" s="3324" t="s">
        <v>2907</v>
      </c>
      <c r="C25" s="3379"/>
    </row>
    <row r="26" spans="2:3" ht="12.75">
      <c r="B26" s="3324" t="s">
        <v>2908</v>
      </c>
      <c r="C26" s="3379"/>
    </row>
    <row r="27" spans="2:3" ht="12.75">
      <c r="B27" s="3324" t="s">
        <v>2909</v>
      </c>
      <c r="C27" s="3379"/>
    </row>
    <row r="28" spans="2:3" ht="12.75">
      <c r="B28" s="2101"/>
      <c r="C28" s="704">
        <f>SUM(C23:C27)</f>
        <v>0</v>
      </c>
    </row>
    <row r="29" spans="2:3" ht="12.75">
      <c r="B29" s="2103" t="s">
        <v>1085</v>
      </c>
      <c r="C29" s="2101"/>
    </row>
    <row r="30" spans="2:3" ht="12.75">
      <c r="B30" s="3324" t="s">
        <v>2910</v>
      </c>
      <c r="C30" s="3379"/>
    </row>
    <row r="31" spans="2:3" ht="12.75">
      <c r="B31" s="3324" t="s">
        <v>2906</v>
      </c>
      <c r="C31" s="3379"/>
    </row>
    <row r="32" spans="2:3" ht="12.75">
      <c r="B32" s="3324" t="s">
        <v>2907</v>
      </c>
      <c r="C32" s="3379"/>
    </row>
    <row r="33" spans="2:3" ht="12.75">
      <c r="B33" s="3324" t="s">
        <v>2908</v>
      </c>
      <c r="C33" s="3379"/>
    </row>
    <row r="34" spans="2:3" ht="12.75">
      <c r="B34" s="3324" t="s">
        <v>2909</v>
      </c>
      <c r="C34" s="3379"/>
    </row>
    <row r="35" spans="2:3" ht="12.75">
      <c r="B35" s="2101"/>
      <c r="C35" s="704">
        <f>SUM(C30:C34)</f>
        <v>0</v>
      </c>
    </row>
    <row r="36" spans="2:3" ht="12.75">
      <c r="B36" s="2101"/>
      <c r="C36" s="2101"/>
    </row>
    <row r="37" spans="2:3" ht="12.75">
      <c r="B37" s="2103" t="s">
        <v>1086</v>
      </c>
      <c r="C37" s="2101"/>
    </row>
    <row r="38" spans="2:3" ht="12.75">
      <c r="B38" s="3324" t="s">
        <v>2910</v>
      </c>
      <c r="C38" s="3379"/>
    </row>
    <row r="39" spans="2:3" ht="12.75">
      <c r="B39" s="3324" t="s">
        <v>2906</v>
      </c>
      <c r="C39" s="3379"/>
    </row>
    <row r="40" spans="2:3" ht="12.75">
      <c r="B40" s="3324" t="s">
        <v>2907</v>
      </c>
      <c r="C40" s="3379"/>
    </row>
    <row r="41" spans="2:3" ht="12.75">
      <c r="B41" s="3324" t="s">
        <v>2908</v>
      </c>
      <c r="C41" s="3379"/>
    </row>
    <row r="42" spans="2:3" ht="12.75">
      <c r="B42" s="3324" t="s">
        <v>2909</v>
      </c>
      <c r="C42" s="3379"/>
    </row>
    <row r="43" spans="2:3" ht="12.75">
      <c r="B43" s="2101"/>
      <c r="C43" s="704">
        <f>SUM(C38:C42)</f>
        <v>0</v>
      </c>
    </row>
    <row r="44" spans="2:3" ht="12.75">
      <c r="B44" s="2101"/>
      <c r="C44" s="2101"/>
    </row>
    <row r="45" spans="2:3" ht="12.75">
      <c r="B45" s="2103" t="s">
        <v>1087</v>
      </c>
      <c r="C45" s="2101"/>
    </row>
    <row r="46" spans="2:3" ht="12.75">
      <c r="B46" s="3324" t="s">
        <v>2910</v>
      </c>
      <c r="C46" s="3379"/>
    </row>
    <row r="47" spans="2:3" ht="12.75">
      <c r="B47" s="3324" t="s">
        <v>2906</v>
      </c>
      <c r="C47" s="3379"/>
    </row>
    <row r="48" spans="2:3" ht="12.75">
      <c r="B48" s="3324" t="s">
        <v>2907</v>
      </c>
      <c r="C48" s="3379"/>
    </row>
    <row r="49" spans="2:3" ht="12.75">
      <c r="B49" s="3324" t="s">
        <v>2908</v>
      </c>
      <c r="C49" s="3379"/>
    </row>
    <row r="50" spans="2:3" ht="12.75">
      <c r="B50" s="3324" t="s">
        <v>2909</v>
      </c>
      <c r="C50" s="3379"/>
    </row>
    <row r="51" spans="2:3" ht="12.75">
      <c r="B51" s="2101"/>
      <c r="C51" s="704">
        <f>SUM(C46:C50)</f>
        <v>0</v>
      </c>
    </row>
    <row r="52" spans="2:3" ht="12.75">
      <c r="B52" s="2103" t="s">
        <v>1088</v>
      </c>
      <c r="C52" s="2101"/>
    </row>
    <row r="53" spans="2:3" ht="12.75">
      <c r="B53" s="3324" t="s">
        <v>2910</v>
      </c>
      <c r="C53" s="3661"/>
    </row>
    <row r="54" spans="2:3" ht="12.75">
      <c r="B54" s="3324" t="s">
        <v>2906</v>
      </c>
      <c r="C54" s="2104"/>
    </row>
    <row r="55" spans="2:3" ht="12.75">
      <c r="B55" s="3324" t="s">
        <v>2907</v>
      </c>
      <c r="C55" s="2104"/>
    </row>
    <row r="56" spans="2:3" ht="12.75">
      <c r="B56" s="3324" t="s">
        <v>2908</v>
      </c>
      <c r="C56" s="2104"/>
    </row>
    <row r="57" spans="2:3" ht="12.75">
      <c r="B57" s="3324" t="s">
        <v>2909</v>
      </c>
      <c r="C57" s="2104"/>
    </row>
    <row r="58" spans="2:3" ht="12.75">
      <c r="B58" s="2101"/>
      <c r="C58" s="704">
        <f>SUM(C53:C57)</f>
        <v>0</v>
      </c>
    </row>
  </sheetData>
  <dataValidations count="1">
    <dataValidation type="list" allowBlank="1" showInputMessage="1" showErrorMessage="1" sqref="A1">
      <formula1>A912:A917</formula1>
    </dataValidation>
  </dataValidations>
  <pageMargins left="0.70866141732283472" right="0.70866141732283472" top="0.74803149606299213" bottom="0.74803149606299213" header="0.31496062992125984" footer="0.31496062992125984"/>
  <pageSetup paperSize="8"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tabColor theme="6" tint="-0.499984740745262"/>
    <pageSetUpPr fitToPage="1"/>
  </sheetPr>
  <dimension ref="A1:AA30"/>
  <sheetViews>
    <sheetView workbookViewId="0"/>
  </sheetViews>
  <sheetFormatPr defaultRowHeight="12.75"/>
  <cols>
    <col min="1" max="1" width="6.85546875" style="1113" customWidth="1"/>
    <col min="2" max="2" width="66.5703125" style="1113" customWidth="1"/>
    <col min="3" max="3" width="10" style="1114" customWidth="1"/>
    <col min="4" max="4" width="12.42578125" style="1114" customWidth="1"/>
    <col min="5" max="5" width="11.7109375" style="1114" customWidth="1"/>
    <col min="6" max="6" width="11.85546875" style="1114" customWidth="1"/>
    <col min="7" max="7" width="10.85546875" style="1114" customWidth="1"/>
    <col min="8" max="8" width="10.85546875" style="1113" customWidth="1"/>
    <col min="9" max="12" width="11.5703125" style="1113" bestFit="1" customWidth="1"/>
    <col min="13" max="16" width="9.28515625" style="1113" bestFit="1" customWidth="1"/>
    <col min="17" max="17" width="10.85546875" style="1113" bestFit="1" customWidth="1"/>
    <col min="18" max="21" width="9.28515625" style="1113" bestFit="1" customWidth="1"/>
    <col min="22" max="22" width="10.85546875" style="1113" bestFit="1" customWidth="1"/>
    <col min="23" max="27" width="11.5703125" style="1113" bestFit="1" customWidth="1"/>
    <col min="28" max="253" width="9.140625" style="1113"/>
    <col min="254" max="254" width="6.85546875" style="1113" customWidth="1"/>
    <col min="255" max="255" width="41.5703125" style="1113" customWidth="1"/>
    <col min="256" max="256" width="21.28515625" style="1113" customWidth="1"/>
    <col min="257" max="257" width="21.5703125" style="1113" customWidth="1"/>
    <col min="258" max="258" width="27.28515625" style="1113" customWidth="1"/>
    <col min="259" max="259" width="30.85546875" style="1113" customWidth="1"/>
    <col min="260" max="260" width="17.28515625" style="1113" customWidth="1"/>
    <col min="261" max="509" width="9.140625" style="1113"/>
    <col min="510" max="510" width="6.85546875" style="1113" customWidth="1"/>
    <col min="511" max="511" width="41.5703125" style="1113" customWidth="1"/>
    <col min="512" max="512" width="21.28515625" style="1113" customWidth="1"/>
    <col min="513" max="513" width="21.5703125" style="1113" customWidth="1"/>
    <col min="514" max="514" width="27.28515625" style="1113" customWidth="1"/>
    <col min="515" max="515" width="30.85546875" style="1113" customWidth="1"/>
    <col min="516" max="516" width="17.28515625" style="1113" customWidth="1"/>
    <col min="517" max="765" width="9.140625" style="1113"/>
    <col min="766" max="766" width="6.85546875" style="1113" customWidth="1"/>
    <col min="767" max="767" width="41.5703125" style="1113" customWidth="1"/>
    <col min="768" max="768" width="21.28515625" style="1113" customWidth="1"/>
    <col min="769" max="769" width="21.5703125" style="1113" customWidth="1"/>
    <col min="770" max="770" width="27.28515625" style="1113" customWidth="1"/>
    <col min="771" max="771" width="30.85546875" style="1113" customWidth="1"/>
    <col min="772" max="772" width="17.28515625" style="1113" customWidth="1"/>
    <col min="773" max="1021" width="9.140625" style="1113"/>
    <col min="1022" max="1022" width="6.85546875" style="1113" customWidth="1"/>
    <col min="1023" max="1023" width="41.5703125" style="1113" customWidth="1"/>
    <col min="1024" max="1024" width="21.28515625" style="1113" customWidth="1"/>
    <col min="1025" max="1025" width="21.5703125" style="1113" customWidth="1"/>
    <col min="1026" max="1026" width="27.28515625" style="1113" customWidth="1"/>
    <col min="1027" max="1027" width="30.85546875" style="1113" customWidth="1"/>
    <col min="1028" max="1028" width="17.28515625" style="1113" customWidth="1"/>
    <col min="1029" max="1277" width="9.140625" style="1113"/>
    <col min="1278" max="1278" width="6.85546875" style="1113" customWidth="1"/>
    <col min="1279" max="1279" width="41.5703125" style="1113" customWidth="1"/>
    <col min="1280" max="1280" width="21.28515625" style="1113" customWidth="1"/>
    <col min="1281" max="1281" width="21.5703125" style="1113" customWidth="1"/>
    <col min="1282" max="1282" width="27.28515625" style="1113" customWidth="1"/>
    <col min="1283" max="1283" width="30.85546875" style="1113" customWidth="1"/>
    <col min="1284" max="1284" width="17.28515625" style="1113" customWidth="1"/>
    <col min="1285" max="1533" width="9.140625" style="1113"/>
    <col min="1534" max="1534" width="6.85546875" style="1113" customWidth="1"/>
    <col min="1535" max="1535" width="41.5703125" style="1113" customWidth="1"/>
    <col min="1536" max="1536" width="21.28515625" style="1113" customWidth="1"/>
    <col min="1537" max="1537" width="21.5703125" style="1113" customWidth="1"/>
    <col min="1538" max="1538" width="27.28515625" style="1113" customWidth="1"/>
    <col min="1539" max="1539" width="30.85546875" style="1113" customWidth="1"/>
    <col min="1540" max="1540" width="17.28515625" style="1113" customWidth="1"/>
    <col min="1541" max="1789" width="9.140625" style="1113"/>
    <col min="1790" max="1790" width="6.85546875" style="1113" customWidth="1"/>
    <col min="1791" max="1791" width="41.5703125" style="1113" customWidth="1"/>
    <col min="1792" max="1792" width="21.28515625" style="1113" customWidth="1"/>
    <col min="1793" max="1793" width="21.5703125" style="1113" customWidth="1"/>
    <col min="1794" max="1794" width="27.28515625" style="1113" customWidth="1"/>
    <col min="1795" max="1795" width="30.85546875" style="1113" customWidth="1"/>
    <col min="1796" max="1796" width="17.28515625" style="1113" customWidth="1"/>
    <col min="1797" max="2045" width="9.140625" style="1113"/>
    <col min="2046" max="2046" width="6.85546875" style="1113" customWidth="1"/>
    <col min="2047" max="2047" width="41.5703125" style="1113" customWidth="1"/>
    <col min="2048" max="2048" width="21.28515625" style="1113" customWidth="1"/>
    <col min="2049" max="2049" width="21.5703125" style="1113" customWidth="1"/>
    <col min="2050" max="2050" width="27.28515625" style="1113" customWidth="1"/>
    <col min="2051" max="2051" width="30.85546875" style="1113" customWidth="1"/>
    <col min="2052" max="2052" width="17.28515625" style="1113" customWidth="1"/>
    <col min="2053" max="2301" width="9.140625" style="1113"/>
    <col min="2302" max="2302" width="6.85546875" style="1113" customWidth="1"/>
    <col min="2303" max="2303" width="41.5703125" style="1113" customWidth="1"/>
    <col min="2304" max="2304" width="21.28515625" style="1113" customWidth="1"/>
    <col min="2305" max="2305" width="21.5703125" style="1113" customWidth="1"/>
    <col min="2306" max="2306" width="27.28515625" style="1113" customWidth="1"/>
    <col min="2307" max="2307" width="30.85546875" style="1113" customWidth="1"/>
    <col min="2308" max="2308" width="17.28515625" style="1113" customWidth="1"/>
    <col min="2309" max="2557" width="9.140625" style="1113"/>
    <col min="2558" max="2558" width="6.85546875" style="1113" customWidth="1"/>
    <col min="2559" max="2559" width="41.5703125" style="1113" customWidth="1"/>
    <col min="2560" max="2560" width="21.28515625" style="1113" customWidth="1"/>
    <col min="2561" max="2561" width="21.5703125" style="1113" customWidth="1"/>
    <col min="2562" max="2562" width="27.28515625" style="1113" customWidth="1"/>
    <col min="2563" max="2563" width="30.85546875" style="1113" customWidth="1"/>
    <col min="2564" max="2564" width="17.28515625" style="1113" customWidth="1"/>
    <col min="2565" max="2813" width="9.140625" style="1113"/>
    <col min="2814" max="2814" width="6.85546875" style="1113" customWidth="1"/>
    <col min="2815" max="2815" width="41.5703125" style="1113" customWidth="1"/>
    <col min="2816" max="2816" width="21.28515625" style="1113" customWidth="1"/>
    <col min="2817" max="2817" width="21.5703125" style="1113" customWidth="1"/>
    <col min="2818" max="2818" width="27.28515625" style="1113" customWidth="1"/>
    <col min="2819" max="2819" width="30.85546875" style="1113" customWidth="1"/>
    <col min="2820" max="2820" width="17.28515625" style="1113" customWidth="1"/>
    <col min="2821" max="3069" width="9.140625" style="1113"/>
    <col min="3070" max="3070" width="6.85546875" style="1113" customWidth="1"/>
    <col min="3071" max="3071" width="41.5703125" style="1113" customWidth="1"/>
    <col min="3072" max="3072" width="21.28515625" style="1113" customWidth="1"/>
    <col min="3073" max="3073" width="21.5703125" style="1113" customWidth="1"/>
    <col min="3074" max="3074" width="27.28515625" style="1113" customWidth="1"/>
    <col min="3075" max="3075" width="30.85546875" style="1113" customWidth="1"/>
    <col min="3076" max="3076" width="17.28515625" style="1113" customWidth="1"/>
    <col min="3077" max="3325" width="9.140625" style="1113"/>
    <col min="3326" max="3326" width="6.85546875" style="1113" customWidth="1"/>
    <col min="3327" max="3327" width="41.5703125" style="1113" customWidth="1"/>
    <col min="3328" max="3328" width="21.28515625" style="1113" customWidth="1"/>
    <col min="3329" max="3329" width="21.5703125" style="1113" customWidth="1"/>
    <col min="3330" max="3330" width="27.28515625" style="1113" customWidth="1"/>
    <col min="3331" max="3331" width="30.85546875" style="1113" customWidth="1"/>
    <col min="3332" max="3332" width="17.28515625" style="1113" customWidth="1"/>
    <col min="3333" max="3581" width="9.140625" style="1113"/>
    <col min="3582" max="3582" width="6.85546875" style="1113" customWidth="1"/>
    <col min="3583" max="3583" width="41.5703125" style="1113" customWidth="1"/>
    <col min="3584" max="3584" width="21.28515625" style="1113" customWidth="1"/>
    <col min="3585" max="3585" width="21.5703125" style="1113" customWidth="1"/>
    <col min="3586" max="3586" width="27.28515625" style="1113" customWidth="1"/>
    <col min="3587" max="3587" width="30.85546875" style="1113" customWidth="1"/>
    <col min="3588" max="3588" width="17.28515625" style="1113" customWidth="1"/>
    <col min="3589" max="3837" width="9.140625" style="1113"/>
    <col min="3838" max="3838" width="6.85546875" style="1113" customWidth="1"/>
    <col min="3839" max="3839" width="41.5703125" style="1113" customWidth="1"/>
    <col min="3840" max="3840" width="21.28515625" style="1113" customWidth="1"/>
    <col min="3841" max="3841" width="21.5703125" style="1113" customWidth="1"/>
    <col min="3842" max="3842" width="27.28515625" style="1113" customWidth="1"/>
    <col min="3843" max="3843" width="30.85546875" style="1113" customWidth="1"/>
    <col min="3844" max="3844" width="17.28515625" style="1113" customWidth="1"/>
    <col min="3845" max="4093" width="9.140625" style="1113"/>
    <col min="4094" max="4094" width="6.85546875" style="1113" customWidth="1"/>
    <col min="4095" max="4095" width="41.5703125" style="1113" customWidth="1"/>
    <col min="4096" max="4096" width="21.28515625" style="1113" customWidth="1"/>
    <col min="4097" max="4097" width="21.5703125" style="1113" customWidth="1"/>
    <col min="4098" max="4098" width="27.28515625" style="1113" customWidth="1"/>
    <col min="4099" max="4099" width="30.85546875" style="1113" customWidth="1"/>
    <col min="4100" max="4100" width="17.28515625" style="1113" customWidth="1"/>
    <col min="4101" max="4349" width="9.140625" style="1113"/>
    <col min="4350" max="4350" width="6.85546875" style="1113" customWidth="1"/>
    <col min="4351" max="4351" width="41.5703125" style="1113" customWidth="1"/>
    <col min="4352" max="4352" width="21.28515625" style="1113" customWidth="1"/>
    <col min="4353" max="4353" width="21.5703125" style="1113" customWidth="1"/>
    <col min="4354" max="4354" width="27.28515625" style="1113" customWidth="1"/>
    <col min="4355" max="4355" width="30.85546875" style="1113" customWidth="1"/>
    <col min="4356" max="4356" width="17.28515625" style="1113" customWidth="1"/>
    <col min="4357" max="4605" width="9.140625" style="1113"/>
    <col min="4606" max="4606" width="6.85546875" style="1113" customWidth="1"/>
    <col min="4607" max="4607" width="41.5703125" style="1113" customWidth="1"/>
    <col min="4608" max="4608" width="21.28515625" style="1113" customWidth="1"/>
    <col min="4609" max="4609" width="21.5703125" style="1113" customWidth="1"/>
    <col min="4610" max="4610" width="27.28515625" style="1113" customWidth="1"/>
    <col min="4611" max="4611" width="30.85546875" style="1113" customWidth="1"/>
    <col min="4612" max="4612" width="17.28515625" style="1113" customWidth="1"/>
    <col min="4613" max="4861" width="9.140625" style="1113"/>
    <col min="4862" max="4862" width="6.85546875" style="1113" customWidth="1"/>
    <col min="4863" max="4863" width="41.5703125" style="1113" customWidth="1"/>
    <col min="4864" max="4864" width="21.28515625" style="1113" customWidth="1"/>
    <col min="4865" max="4865" width="21.5703125" style="1113" customWidth="1"/>
    <col min="4866" max="4866" width="27.28515625" style="1113" customWidth="1"/>
    <col min="4867" max="4867" width="30.85546875" style="1113" customWidth="1"/>
    <col min="4868" max="4868" width="17.28515625" style="1113" customWidth="1"/>
    <col min="4869" max="5117" width="9.140625" style="1113"/>
    <col min="5118" max="5118" width="6.85546875" style="1113" customWidth="1"/>
    <col min="5119" max="5119" width="41.5703125" style="1113" customWidth="1"/>
    <col min="5120" max="5120" width="21.28515625" style="1113" customWidth="1"/>
    <col min="5121" max="5121" width="21.5703125" style="1113" customWidth="1"/>
    <col min="5122" max="5122" width="27.28515625" style="1113" customWidth="1"/>
    <col min="5123" max="5123" width="30.85546875" style="1113" customWidth="1"/>
    <col min="5124" max="5124" width="17.28515625" style="1113" customWidth="1"/>
    <col min="5125" max="5373" width="9.140625" style="1113"/>
    <col min="5374" max="5374" width="6.85546875" style="1113" customWidth="1"/>
    <col min="5375" max="5375" width="41.5703125" style="1113" customWidth="1"/>
    <col min="5376" max="5376" width="21.28515625" style="1113" customWidth="1"/>
    <col min="5377" max="5377" width="21.5703125" style="1113" customWidth="1"/>
    <col min="5378" max="5378" width="27.28515625" style="1113" customWidth="1"/>
    <col min="5379" max="5379" width="30.85546875" style="1113" customWidth="1"/>
    <col min="5380" max="5380" width="17.28515625" style="1113" customWidth="1"/>
    <col min="5381" max="5629" width="9.140625" style="1113"/>
    <col min="5630" max="5630" width="6.85546875" style="1113" customWidth="1"/>
    <col min="5631" max="5631" width="41.5703125" style="1113" customWidth="1"/>
    <col min="5632" max="5632" width="21.28515625" style="1113" customWidth="1"/>
    <col min="5633" max="5633" width="21.5703125" style="1113" customWidth="1"/>
    <col min="5634" max="5634" width="27.28515625" style="1113" customWidth="1"/>
    <col min="5635" max="5635" width="30.85546875" style="1113" customWidth="1"/>
    <col min="5636" max="5636" width="17.28515625" style="1113" customWidth="1"/>
    <col min="5637" max="5885" width="9.140625" style="1113"/>
    <col min="5886" max="5886" width="6.85546875" style="1113" customWidth="1"/>
    <col min="5887" max="5887" width="41.5703125" style="1113" customWidth="1"/>
    <col min="5888" max="5888" width="21.28515625" style="1113" customWidth="1"/>
    <col min="5889" max="5889" width="21.5703125" style="1113" customWidth="1"/>
    <col min="5890" max="5890" width="27.28515625" style="1113" customWidth="1"/>
    <col min="5891" max="5891" width="30.85546875" style="1113" customWidth="1"/>
    <col min="5892" max="5892" width="17.28515625" style="1113" customWidth="1"/>
    <col min="5893" max="6141" width="9.140625" style="1113"/>
    <col min="6142" max="6142" width="6.85546875" style="1113" customWidth="1"/>
    <col min="6143" max="6143" width="41.5703125" style="1113" customWidth="1"/>
    <col min="6144" max="6144" width="21.28515625" style="1113" customWidth="1"/>
    <col min="6145" max="6145" width="21.5703125" style="1113" customWidth="1"/>
    <col min="6146" max="6146" width="27.28515625" style="1113" customWidth="1"/>
    <col min="6147" max="6147" width="30.85546875" style="1113" customWidth="1"/>
    <col min="6148" max="6148" width="17.28515625" style="1113" customWidth="1"/>
    <col min="6149" max="6397" width="9.140625" style="1113"/>
    <col min="6398" max="6398" width="6.85546875" style="1113" customWidth="1"/>
    <col min="6399" max="6399" width="41.5703125" style="1113" customWidth="1"/>
    <col min="6400" max="6400" width="21.28515625" style="1113" customWidth="1"/>
    <col min="6401" max="6401" width="21.5703125" style="1113" customWidth="1"/>
    <col min="6402" max="6402" width="27.28515625" style="1113" customWidth="1"/>
    <col min="6403" max="6403" width="30.85546875" style="1113" customWidth="1"/>
    <col min="6404" max="6404" width="17.28515625" style="1113" customWidth="1"/>
    <col min="6405" max="6653" width="9.140625" style="1113"/>
    <col min="6654" max="6654" width="6.85546875" style="1113" customWidth="1"/>
    <col min="6655" max="6655" width="41.5703125" style="1113" customWidth="1"/>
    <col min="6656" max="6656" width="21.28515625" style="1113" customWidth="1"/>
    <col min="6657" max="6657" width="21.5703125" style="1113" customWidth="1"/>
    <col min="6658" max="6658" width="27.28515625" style="1113" customWidth="1"/>
    <col min="6659" max="6659" width="30.85546875" style="1113" customWidth="1"/>
    <col min="6660" max="6660" width="17.28515625" style="1113" customWidth="1"/>
    <col min="6661" max="6909" width="9.140625" style="1113"/>
    <col min="6910" max="6910" width="6.85546875" style="1113" customWidth="1"/>
    <col min="6911" max="6911" width="41.5703125" style="1113" customWidth="1"/>
    <col min="6912" max="6912" width="21.28515625" style="1113" customWidth="1"/>
    <col min="6913" max="6913" width="21.5703125" style="1113" customWidth="1"/>
    <col min="6914" max="6914" width="27.28515625" style="1113" customWidth="1"/>
    <col min="6915" max="6915" width="30.85546875" style="1113" customWidth="1"/>
    <col min="6916" max="6916" width="17.28515625" style="1113" customWidth="1"/>
    <col min="6917" max="7165" width="9.140625" style="1113"/>
    <col min="7166" max="7166" width="6.85546875" style="1113" customWidth="1"/>
    <col min="7167" max="7167" width="41.5703125" style="1113" customWidth="1"/>
    <col min="7168" max="7168" width="21.28515625" style="1113" customWidth="1"/>
    <col min="7169" max="7169" width="21.5703125" style="1113" customWidth="1"/>
    <col min="7170" max="7170" width="27.28515625" style="1113" customWidth="1"/>
    <col min="7171" max="7171" width="30.85546875" style="1113" customWidth="1"/>
    <col min="7172" max="7172" width="17.28515625" style="1113" customWidth="1"/>
    <col min="7173" max="7421" width="9.140625" style="1113"/>
    <col min="7422" max="7422" width="6.85546875" style="1113" customWidth="1"/>
    <col min="7423" max="7423" width="41.5703125" style="1113" customWidth="1"/>
    <col min="7424" max="7424" width="21.28515625" style="1113" customWidth="1"/>
    <col min="7425" max="7425" width="21.5703125" style="1113" customWidth="1"/>
    <col min="7426" max="7426" width="27.28515625" style="1113" customWidth="1"/>
    <col min="7427" max="7427" width="30.85546875" style="1113" customWidth="1"/>
    <col min="7428" max="7428" width="17.28515625" style="1113" customWidth="1"/>
    <col min="7429" max="7677" width="9.140625" style="1113"/>
    <col min="7678" max="7678" width="6.85546875" style="1113" customWidth="1"/>
    <col min="7679" max="7679" width="41.5703125" style="1113" customWidth="1"/>
    <col min="7680" max="7680" width="21.28515625" style="1113" customWidth="1"/>
    <col min="7681" max="7681" width="21.5703125" style="1113" customWidth="1"/>
    <col min="7682" max="7682" width="27.28515625" style="1113" customWidth="1"/>
    <col min="7683" max="7683" width="30.85546875" style="1113" customWidth="1"/>
    <col min="7684" max="7684" width="17.28515625" style="1113" customWidth="1"/>
    <col min="7685" max="7933" width="9.140625" style="1113"/>
    <col min="7934" max="7934" width="6.85546875" style="1113" customWidth="1"/>
    <col min="7935" max="7935" width="41.5703125" style="1113" customWidth="1"/>
    <col min="7936" max="7936" width="21.28515625" style="1113" customWidth="1"/>
    <col min="7937" max="7937" width="21.5703125" style="1113" customWidth="1"/>
    <col min="7938" max="7938" width="27.28515625" style="1113" customWidth="1"/>
    <col min="7939" max="7939" width="30.85546875" style="1113" customWidth="1"/>
    <col min="7940" max="7940" width="17.28515625" style="1113" customWidth="1"/>
    <col min="7941" max="8189" width="9.140625" style="1113"/>
    <col min="8190" max="8190" width="6.85546875" style="1113" customWidth="1"/>
    <col min="8191" max="8191" width="41.5703125" style="1113" customWidth="1"/>
    <col min="8192" max="8192" width="21.28515625" style="1113" customWidth="1"/>
    <col min="8193" max="8193" width="21.5703125" style="1113" customWidth="1"/>
    <col min="8194" max="8194" width="27.28515625" style="1113" customWidth="1"/>
    <col min="8195" max="8195" width="30.85546875" style="1113" customWidth="1"/>
    <col min="8196" max="8196" width="17.28515625" style="1113" customWidth="1"/>
    <col min="8197" max="8445" width="9.140625" style="1113"/>
    <col min="8446" max="8446" width="6.85546875" style="1113" customWidth="1"/>
    <col min="8447" max="8447" width="41.5703125" style="1113" customWidth="1"/>
    <col min="8448" max="8448" width="21.28515625" style="1113" customWidth="1"/>
    <col min="8449" max="8449" width="21.5703125" style="1113" customWidth="1"/>
    <col min="8450" max="8450" width="27.28515625" style="1113" customWidth="1"/>
    <col min="8451" max="8451" width="30.85546875" style="1113" customWidth="1"/>
    <col min="8452" max="8452" width="17.28515625" style="1113" customWidth="1"/>
    <col min="8453" max="8701" width="9.140625" style="1113"/>
    <col min="8702" max="8702" width="6.85546875" style="1113" customWidth="1"/>
    <col min="8703" max="8703" width="41.5703125" style="1113" customWidth="1"/>
    <col min="8704" max="8704" width="21.28515625" style="1113" customWidth="1"/>
    <col min="8705" max="8705" width="21.5703125" style="1113" customWidth="1"/>
    <col min="8706" max="8706" width="27.28515625" style="1113" customWidth="1"/>
    <col min="8707" max="8707" width="30.85546875" style="1113" customWidth="1"/>
    <col min="8708" max="8708" width="17.28515625" style="1113" customWidth="1"/>
    <col min="8709" max="8957" width="9.140625" style="1113"/>
    <col min="8958" max="8958" width="6.85546875" style="1113" customWidth="1"/>
    <col min="8959" max="8959" width="41.5703125" style="1113" customWidth="1"/>
    <col min="8960" max="8960" width="21.28515625" style="1113" customWidth="1"/>
    <col min="8961" max="8961" width="21.5703125" style="1113" customWidth="1"/>
    <col min="8962" max="8962" width="27.28515625" style="1113" customWidth="1"/>
    <col min="8963" max="8963" width="30.85546875" style="1113" customWidth="1"/>
    <col min="8964" max="8964" width="17.28515625" style="1113" customWidth="1"/>
    <col min="8965" max="9213" width="9.140625" style="1113"/>
    <col min="9214" max="9214" width="6.85546875" style="1113" customWidth="1"/>
    <col min="9215" max="9215" width="41.5703125" style="1113" customWidth="1"/>
    <col min="9216" max="9216" width="21.28515625" style="1113" customWidth="1"/>
    <col min="9217" max="9217" width="21.5703125" style="1113" customWidth="1"/>
    <col min="9218" max="9218" width="27.28515625" style="1113" customWidth="1"/>
    <col min="9219" max="9219" width="30.85546875" style="1113" customWidth="1"/>
    <col min="9220" max="9220" width="17.28515625" style="1113" customWidth="1"/>
    <col min="9221" max="9469" width="9.140625" style="1113"/>
    <col min="9470" max="9470" width="6.85546875" style="1113" customWidth="1"/>
    <col min="9471" max="9471" width="41.5703125" style="1113" customWidth="1"/>
    <col min="9472" max="9472" width="21.28515625" style="1113" customWidth="1"/>
    <col min="9473" max="9473" width="21.5703125" style="1113" customWidth="1"/>
    <col min="9474" max="9474" width="27.28515625" style="1113" customWidth="1"/>
    <col min="9475" max="9475" width="30.85546875" style="1113" customWidth="1"/>
    <col min="9476" max="9476" width="17.28515625" style="1113" customWidth="1"/>
    <col min="9477" max="9725" width="9.140625" style="1113"/>
    <col min="9726" max="9726" width="6.85546875" style="1113" customWidth="1"/>
    <col min="9727" max="9727" width="41.5703125" style="1113" customWidth="1"/>
    <col min="9728" max="9728" width="21.28515625" style="1113" customWidth="1"/>
    <col min="9729" max="9729" width="21.5703125" style="1113" customWidth="1"/>
    <col min="9730" max="9730" width="27.28515625" style="1113" customWidth="1"/>
    <col min="9731" max="9731" width="30.85546875" style="1113" customWidth="1"/>
    <col min="9732" max="9732" width="17.28515625" style="1113" customWidth="1"/>
    <col min="9733" max="9981" width="9.140625" style="1113"/>
    <col min="9982" max="9982" width="6.85546875" style="1113" customWidth="1"/>
    <col min="9983" max="9983" width="41.5703125" style="1113" customWidth="1"/>
    <col min="9984" max="9984" width="21.28515625" style="1113" customWidth="1"/>
    <col min="9985" max="9985" width="21.5703125" style="1113" customWidth="1"/>
    <col min="9986" max="9986" width="27.28515625" style="1113" customWidth="1"/>
    <col min="9987" max="9987" width="30.85546875" style="1113" customWidth="1"/>
    <col min="9988" max="9988" width="17.28515625" style="1113" customWidth="1"/>
    <col min="9989" max="10237" width="9.140625" style="1113"/>
    <col min="10238" max="10238" width="6.85546875" style="1113" customWidth="1"/>
    <col min="10239" max="10239" width="41.5703125" style="1113" customWidth="1"/>
    <col min="10240" max="10240" width="21.28515625" style="1113" customWidth="1"/>
    <col min="10241" max="10241" width="21.5703125" style="1113" customWidth="1"/>
    <col min="10242" max="10242" width="27.28515625" style="1113" customWidth="1"/>
    <col min="10243" max="10243" width="30.85546875" style="1113" customWidth="1"/>
    <col min="10244" max="10244" width="17.28515625" style="1113" customWidth="1"/>
    <col min="10245" max="10493" width="9.140625" style="1113"/>
    <col min="10494" max="10494" width="6.85546875" style="1113" customWidth="1"/>
    <col min="10495" max="10495" width="41.5703125" style="1113" customWidth="1"/>
    <col min="10496" max="10496" width="21.28515625" style="1113" customWidth="1"/>
    <col min="10497" max="10497" width="21.5703125" style="1113" customWidth="1"/>
    <col min="10498" max="10498" width="27.28515625" style="1113" customWidth="1"/>
    <col min="10499" max="10499" width="30.85546875" style="1113" customWidth="1"/>
    <col min="10500" max="10500" width="17.28515625" style="1113" customWidth="1"/>
    <col min="10501" max="10749" width="9.140625" style="1113"/>
    <col min="10750" max="10750" width="6.85546875" style="1113" customWidth="1"/>
    <col min="10751" max="10751" width="41.5703125" style="1113" customWidth="1"/>
    <col min="10752" max="10752" width="21.28515625" style="1113" customWidth="1"/>
    <col min="10753" max="10753" width="21.5703125" style="1113" customWidth="1"/>
    <col min="10754" max="10754" width="27.28515625" style="1113" customWidth="1"/>
    <col min="10755" max="10755" width="30.85546875" style="1113" customWidth="1"/>
    <col min="10756" max="10756" width="17.28515625" style="1113" customWidth="1"/>
    <col min="10757" max="11005" width="9.140625" style="1113"/>
    <col min="11006" max="11006" width="6.85546875" style="1113" customWidth="1"/>
    <col min="11007" max="11007" width="41.5703125" style="1113" customWidth="1"/>
    <col min="11008" max="11008" width="21.28515625" style="1113" customWidth="1"/>
    <col min="11009" max="11009" width="21.5703125" style="1113" customWidth="1"/>
    <col min="11010" max="11010" width="27.28515625" style="1113" customWidth="1"/>
    <col min="11011" max="11011" width="30.85546875" style="1113" customWidth="1"/>
    <col min="11012" max="11012" width="17.28515625" style="1113" customWidth="1"/>
    <col min="11013" max="11261" width="9.140625" style="1113"/>
    <col min="11262" max="11262" width="6.85546875" style="1113" customWidth="1"/>
    <col min="11263" max="11263" width="41.5703125" style="1113" customWidth="1"/>
    <col min="11264" max="11264" width="21.28515625" style="1113" customWidth="1"/>
    <col min="11265" max="11265" width="21.5703125" style="1113" customWidth="1"/>
    <col min="11266" max="11266" width="27.28515625" style="1113" customWidth="1"/>
    <col min="11267" max="11267" width="30.85546875" style="1113" customWidth="1"/>
    <col min="11268" max="11268" width="17.28515625" style="1113" customWidth="1"/>
    <col min="11269" max="11517" width="9.140625" style="1113"/>
    <col min="11518" max="11518" width="6.85546875" style="1113" customWidth="1"/>
    <col min="11519" max="11519" width="41.5703125" style="1113" customWidth="1"/>
    <col min="11520" max="11520" width="21.28515625" style="1113" customWidth="1"/>
    <col min="11521" max="11521" width="21.5703125" style="1113" customWidth="1"/>
    <col min="11522" max="11522" width="27.28515625" style="1113" customWidth="1"/>
    <col min="11523" max="11523" width="30.85546875" style="1113" customWidth="1"/>
    <col min="11524" max="11524" width="17.28515625" style="1113" customWidth="1"/>
    <col min="11525" max="11773" width="9.140625" style="1113"/>
    <col min="11774" max="11774" width="6.85546875" style="1113" customWidth="1"/>
    <col min="11775" max="11775" width="41.5703125" style="1113" customWidth="1"/>
    <col min="11776" max="11776" width="21.28515625" style="1113" customWidth="1"/>
    <col min="11777" max="11777" width="21.5703125" style="1113" customWidth="1"/>
    <col min="11778" max="11778" width="27.28515625" style="1113" customWidth="1"/>
    <col min="11779" max="11779" width="30.85546875" style="1113" customWidth="1"/>
    <col min="11780" max="11780" width="17.28515625" style="1113" customWidth="1"/>
    <col min="11781" max="12029" width="9.140625" style="1113"/>
    <col min="12030" max="12030" width="6.85546875" style="1113" customWidth="1"/>
    <col min="12031" max="12031" width="41.5703125" style="1113" customWidth="1"/>
    <col min="12032" max="12032" width="21.28515625" style="1113" customWidth="1"/>
    <col min="12033" max="12033" width="21.5703125" style="1113" customWidth="1"/>
    <col min="12034" max="12034" width="27.28515625" style="1113" customWidth="1"/>
    <col min="12035" max="12035" width="30.85546875" style="1113" customWidth="1"/>
    <col min="12036" max="12036" width="17.28515625" style="1113" customWidth="1"/>
    <col min="12037" max="12285" width="9.140625" style="1113"/>
    <col min="12286" max="12286" width="6.85546875" style="1113" customWidth="1"/>
    <col min="12287" max="12287" width="41.5703125" style="1113" customWidth="1"/>
    <col min="12288" max="12288" width="21.28515625" style="1113" customWidth="1"/>
    <col min="12289" max="12289" width="21.5703125" style="1113" customWidth="1"/>
    <col min="12290" max="12290" width="27.28515625" style="1113" customWidth="1"/>
    <col min="12291" max="12291" width="30.85546875" style="1113" customWidth="1"/>
    <col min="12292" max="12292" width="17.28515625" style="1113" customWidth="1"/>
    <col min="12293" max="12541" width="9.140625" style="1113"/>
    <col min="12542" max="12542" width="6.85546875" style="1113" customWidth="1"/>
    <col min="12543" max="12543" width="41.5703125" style="1113" customWidth="1"/>
    <col min="12544" max="12544" width="21.28515625" style="1113" customWidth="1"/>
    <col min="12545" max="12545" width="21.5703125" style="1113" customWidth="1"/>
    <col min="12546" max="12546" width="27.28515625" style="1113" customWidth="1"/>
    <col min="12547" max="12547" width="30.85546875" style="1113" customWidth="1"/>
    <col min="12548" max="12548" width="17.28515625" style="1113" customWidth="1"/>
    <col min="12549" max="12797" width="9.140625" style="1113"/>
    <col min="12798" max="12798" width="6.85546875" style="1113" customWidth="1"/>
    <col min="12799" max="12799" width="41.5703125" style="1113" customWidth="1"/>
    <col min="12800" max="12800" width="21.28515625" style="1113" customWidth="1"/>
    <col min="12801" max="12801" width="21.5703125" style="1113" customWidth="1"/>
    <col min="12802" max="12802" width="27.28515625" style="1113" customWidth="1"/>
    <col min="12803" max="12803" width="30.85546875" style="1113" customWidth="1"/>
    <col min="12804" max="12804" width="17.28515625" style="1113" customWidth="1"/>
    <col min="12805" max="13053" width="9.140625" style="1113"/>
    <col min="13054" max="13054" width="6.85546875" style="1113" customWidth="1"/>
    <col min="13055" max="13055" width="41.5703125" style="1113" customWidth="1"/>
    <col min="13056" max="13056" width="21.28515625" style="1113" customWidth="1"/>
    <col min="13057" max="13057" width="21.5703125" style="1113" customWidth="1"/>
    <col min="13058" max="13058" width="27.28515625" style="1113" customWidth="1"/>
    <col min="13059" max="13059" width="30.85546875" style="1113" customWidth="1"/>
    <col min="13060" max="13060" width="17.28515625" style="1113" customWidth="1"/>
    <col min="13061" max="13309" width="9.140625" style="1113"/>
    <col min="13310" max="13310" width="6.85546875" style="1113" customWidth="1"/>
    <col min="13311" max="13311" width="41.5703125" style="1113" customWidth="1"/>
    <col min="13312" max="13312" width="21.28515625" style="1113" customWidth="1"/>
    <col min="13313" max="13313" width="21.5703125" style="1113" customWidth="1"/>
    <col min="13314" max="13314" width="27.28515625" style="1113" customWidth="1"/>
    <col min="13315" max="13315" width="30.85546875" style="1113" customWidth="1"/>
    <col min="13316" max="13316" width="17.28515625" style="1113" customWidth="1"/>
    <col min="13317" max="13565" width="9.140625" style="1113"/>
    <col min="13566" max="13566" width="6.85546875" style="1113" customWidth="1"/>
    <col min="13567" max="13567" width="41.5703125" style="1113" customWidth="1"/>
    <col min="13568" max="13568" width="21.28515625" style="1113" customWidth="1"/>
    <col min="13569" max="13569" width="21.5703125" style="1113" customWidth="1"/>
    <col min="13570" max="13570" width="27.28515625" style="1113" customWidth="1"/>
    <col min="13571" max="13571" width="30.85546875" style="1113" customWidth="1"/>
    <col min="13572" max="13572" width="17.28515625" style="1113" customWidth="1"/>
    <col min="13573" max="13821" width="9.140625" style="1113"/>
    <col min="13822" max="13822" width="6.85546875" style="1113" customWidth="1"/>
    <col min="13823" max="13823" width="41.5703125" style="1113" customWidth="1"/>
    <col min="13824" max="13824" width="21.28515625" style="1113" customWidth="1"/>
    <col min="13825" max="13825" width="21.5703125" style="1113" customWidth="1"/>
    <col min="13826" max="13826" width="27.28515625" style="1113" customWidth="1"/>
    <col min="13827" max="13827" width="30.85546875" style="1113" customWidth="1"/>
    <col min="13828" max="13828" width="17.28515625" style="1113" customWidth="1"/>
    <col min="13829" max="14077" width="9.140625" style="1113"/>
    <col min="14078" max="14078" width="6.85546875" style="1113" customWidth="1"/>
    <col min="14079" max="14079" width="41.5703125" style="1113" customWidth="1"/>
    <col min="14080" max="14080" width="21.28515625" style="1113" customWidth="1"/>
    <col min="14081" max="14081" width="21.5703125" style="1113" customWidth="1"/>
    <col min="14082" max="14082" width="27.28515625" style="1113" customWidth="1"/>
    <col min="14083" max="14083" width="30.85546875" style="1113" customWidth="1"/>
    <col min="14084" max="14084" width="17.28515625" style="1113" customWidth="1"/>
    <col min="14085" max="14333" width="9.140625" style="1113"/>
    <col min="14334" max="14334" width="6.85546875" style="1113" customWidth="1"/>
    <col min="14335" max="14335" width="41.5703125" style="1113" customWidth="1"/>
    <col min="14336" max="14336" width="21.28515625" style="1113" customWidth="1"/>
    <col min="14337" max="14337" width="21.5703125" style="1113" customWidth="1"/>
    <col min="14338" max="14338" width="27.28515625" style="1113" customWidth="1"/>
    <col min="14339" max="14339" width="30.85546875" style="1113" customWidth="1"/>
    <col min="14340" max="14340" width="17.28515625" style="1113" customWidth="1"/>
    <col min="14341" max="14589" width="9.140625" style="1113"/>
    <col min="14590" max="14590" width="6.85546875" style="1113" customWidth="1"/>
    <col min="14591" max="14591" width="41.5703125" style="1113" customWidth="1"/>
    <col min="14592" max="14592" width="21.28515625" style="1113" customWidth="1"/>
    <col min="14593" max="14593" width="21.5703125" style="1113" customWidth="1"/>
    <col min="14594" max="14594" width="27.28515625" style="1113" customWidth="1"/>
    <col min="14595" max="14595" width="30.85546875" style="1113" customWidth="1"/>
    <col min="14596" max="14596" width="17.28515625" style="1113" customWidth="1"/>
    <col min="14597" max="14845" width="9.140625" style="1113"/>
    <col min="14846" max="14846" width="6.85546875" style="1113" customWidth="1"/>
    <col min="14847" max="14847" width="41.5703125" style="1113" customWidth="1"/>
    <col min="14848" max="14848" width="21.28515625" style="1113" customWidth="1"/>
    <col min="14849" max="14849" width="21.5703125" style="1113" customWidth="1"/>
    <col min="14850" max="14850" width="27.28515625" style="1113" customWidth="1"/>
    <col min="14851" max="14851" width="30.85546875" style="1113" customWidth="1"/>
    <col min="14852" max="14852" width="17.28515625" style="1113" customWidth="1"/>
    <col min="14853" max="15101" width="9.140625" style="1113"/>
    <col min="15102" max="15102" width="6.85546875" style="1113" customWidth="1"/>
    <col min="15103" max="15103" width="41.5703125" style="1113" customWidth="1"/>
    <col min="15104" max="15104" width="21.28515625" style="1113" customWidth="1"/>
    <col min="15105" max="15105" width="21.5703125" style="1113" customWidth="1"/>
    <col min="15106" max="15106" width="27.28515625" style="1113" customWidth="1"/>
    <col min="15107" max="15107" width="30.85546875" style="1113" customWidth="1"/>
    <col min="15108" max="15108" width="17.28515625" style="1113" customWidth="1"/>
    <col min="15109" max="15357" width="9.140625" style="1113"/>
    <col min="15358" max="15358" width="6.85546875" style="1113" customWidth="1"/>
    <col min="15359" max="15359" width="41.5703125" style="1113" customWidth="1"/>
    <col min="15360" max="15360" width="21.28515625" style="1113" customWidth="1"/>
    <col min="15361" max="15361" width="21.5703125" style="1113" customWidth="1"/>
    <col min="15362" max="15362" width="27.28515625" style="1113" customWidth="1"/>
    <col min="15363" max="15363" width="30.85546875" style="1113" customWidth="1"/>
    <col min="15364" max="15364" width="17.28515625" style="1113" customWidth="1"/>
    <col min="15365" max="15613" width="9.140625" style="1113"/>
    <col min="15614" max="15614" width="6.85546875" style="1113" customWidth="1"/>
    <col min="15615" max="15615" width="41.5703125" style="1113" customWidth="1"/>
    <col min="15616" max="15616" width="21.28515625" style="1113" customWidth="1"/>
    <col min="15617" max="15617" width="21.5703125" style="1113" customWidth="1"/>
    <col min="15618" max="15618" width="27.28515625" style="1113" customWidth="1"/>
    <col min="15619" max="15619" width="30.85546875" style="1113" customWidth="1"/>
    <col min="15620" max="15620" width="17.28515625" style="1113" customWidth="1"/>
    <col min="15621" max="15869" width="9.140625" style="1113"/>
    <col min="15870" max="15870" width="6.85546875" style="1113" customWidth="1"/>
    <col min="15871" max="15871" width="41.5703125" style="1113" customWidth="1"/>
    <col min="15872" max="15872" width="21.28515625" style="1113" customWidth="1"/>
    <col min="15873" max="15873" width="21.5703125" style="1113" customWidth="1"/>
    <col min="15874" max="15874" width="27.28515625" style="1113" customWidth="1"/>
    <col min="15875" max="15875" width="30.85546875" style="1113" customWidth="1"/>
    <col min="15876" max="15876" width="17.28515625" style="1113" customWidth="1"/>
    <col min="15877" max="16125" width="9.140625" style="1113"/>
    <col min="16126" max="16126" width="6.85546875" style="1113" customWidth="1"/>
    <col min="16127" max="16127" width="41.5703125" style="1113" customWidth="1"/>
    <col min="16128" max="16128" width="21.28515625" style="1113" customWidth="1"/>
    <col min="16129" max="16129" width="21.5703125" style="1113" customWidth="1"/>
    <col min="16130" max="16130" width="27.28515625" style="1113" customWidth="1"/>
    <col min="16131" max="16131" width="30.85546875" style="1113" customWidth="1"/>
    <col min="16132" max="16132" width="17.28515625" style="1113" customWidth="1"/>
    <col min="16133" max="16384" width="9.140625" style="1113"/>
  </cols>
  <sheetData>
    <row r="1" spans="1:27" s="49" customFormat="1" ht="24.75">
      <c r="A1" s="127" t="str">
        <f>'Universal data'!A1</f>
        <v>Regulatory Reporting Pack</v>
      </c>
      <c r="B1" s="128"/>
      <c r="C1" s="128"/>
      <c r="D1" s="128"/>
      <c r="E1" s="128"/>
      <c r="F1" s="128"/>
      <c r="G1" s="128"/>
      <c r="H1" s="128"/>
      <c r="I1" s="128"/>
      <c r="J1" s="128"/>
      <c r="K1" s="128"/>
      <c r="L1" s="128"/>
      <c r="M1" s="128"/>
      <c r="N1" s="128"/>
      <c r="O1" s="128"/>
      <c r="P1" s="128"/>
      <c r="Q1" s="128"/>
      <c r="R1" s="128"/>
      <c r="S1" s="128"/>
      <c r="T1" s="128"/>
      <c r="U1" s="128"/>
      <c r="V1" s="128"/>
    </row>
    <row r="2" spans="1:27" s="49" customFormat="1" ht="24.75">
      <c r="A2" s="2186" t="str">
        <f>+'Universal data'!$A$2</f>
        <v>Master</v>
      </c>
      <c r="B2" s="128"/>
      <c r="C2" s="128"/>
      <c r="D2" s="128"/>
      <c r="E2" s="128"/>
      <c r="F2" s="128"/>
      <c r="G2" s="128"/>
      <c r="H2" s="128"/>
      <c r="I2" s="128"/>
      <c r="J2" s="128"/>
      <c r="K2" s="128"/>
      <c r="L2" s="128"/>
      <c r="M2" s="128"/>
      <c r="N2" s="128"/>
      <c r="O2" s="128"/>
      <c r="P2" s="128"/>
      <c r="Q2" s="128"/>
      <c r="R2" s="128"/>
      <c r="S2" s="128"/>
      <c r="T2" s="128"/>
      <c r="U2" s="128"/>
      <c r="V2" s="128"/>
    </row>
    <row r="3" spans="1:27" s="49" customFormat="1" ht="24.75">
      <c r="A3" s="2304" t="str">
        <f>+'Universal data'!A3</f>
        <v>2015/16</v>
      </c>
      <c r="B3" s="128"/>
      <c r="C3" s="128"/>
      <c r="D3" s="128"/>
      <c r="E3" s="128"/>
      <c r="F3" s="128"/>
      <c r="G3" s="128"/>
      <c r="H3" s="128"/>
      <c r="I3" s="128"/>
      <c r="J3" s="128"/>
      <c r="K3" s="128"/>
      <c r="L3" s="128"/>
      <c r="M3" s="128"/>
      <c r="N3" s="128"/>
      <c r="O3" s="128"/>
      <c r="P3" s="128"/>
      <c r="Q3" s="128"/>
      <c r="R3" s="128"/>
      <c r="S3" s="128"/>
      <c r="T3" s="128"/>
      <c r="U3" s="128"/>
      <c r="V3" s="128"/>
    </row>
    <row r="5" spans="1:27" ht="19.5">
      <c r="A5" s="239" t="s">
        <v>2362</v>
      </c>
    </row>
    <row r="6" spans="1:27" ht="27" customHeight="1">
      <c r="B6" s="1115" t="s">
        <v>1192</v>
      </c>
      <c r="C6" s="1115"/>
      <c r="D6" s="1115"/>
      <c r="E6" s="1115"/>
      <c r="F6" s="1115"/>
    </row>
    <row r="7" spans="1:27" ht="52.5" customHeight="1">
      <c r="B7" s="1116"/>
      <c r="C7" s="4465" t="s">
        <v>1193</v>
      </c>
      <c r="D7" s="4465"/>
      <c r="E7" s="4465"/>
      <c r="F7" s="4465"/>
      <c r="G7" s="4465"/>
      <c r="H7" s="4465" t="s">
        <v>1194</v>
      </c>
      <c r="I7" s="4465"/>
      <c r="J7" s="4465"/>
      <c r="K7" s="4465"/>
      <c r="L7" s="4465"/>
      <c r="M7" s="4465" t="s">
        <v>1195</v>
      </c>
      <c r="N7" s="4465"/>
      <c r="O7" s="4465"/>
      <c r="P7" s="4465"/>
      <c r="Q7" s="4465"/>
      <c r="R7" s="4465" t="s">
        <v>1196</v>
      </c>
      <c r="S7" s="4465"/>
      <c r="T7" s="4465"/>
      <c r="U7" s="4465"/>
      <c r="V7" s="4465"/>
      <c r="W7" s="4464" t="s">
        <v>84</v>
      </c>
      <c r="X7" s="4465"/>
      <c r="Y7" s="4465"/>
      <c r="Z7" s="4465"/>
      <c r="AA7" s="4465"/>
    </row>
    <row r="8" spans="1:27" ht="17.25" customHeight="1">
      <c r="A8" s="1117"/>
      <c r="B8" s="1117"/>
      <c r="C8" s="1118" t="s">
        <v>1197</v>
      </c>
      <c r="D8" s="1118" t="s">
        <v>1198</v>
      </c>
      <c r="E8" s="1118" t="s">
        <v>1199</v>
      </c>
      <c r="F8" s="1118" t="s">
        <v>1200</v>
      </c>
      <c r="G8" s="1119" t="s">
        <v>84</v>
      </c>
      <c r="H8" s="1118" t="s">
        <v>1197</v>
      </c>
      <c r="I8" s="1118" t="s">
        <v>1198</v>
      </c>
      <c r="J8" s="1118" t="s">
        <v>1199</v>
      </c>
      <c r="K8" s="1118" t="s">
        <v>1200</v>
      </c>
      <c r="L8" s="1119" t="s">
        <v>84</v>
      </c>
      <c r="M8" s="1118" t="s">
        <v>1197</v>
      </c>
      <c r="N8" s="1118" t="s">
        <v>1198</v>
      </c>
      <c r="O8" s="1118" t="s">
        <v>1199</v>
      </c>
      <c r="P8" s="1118" t="s">
        <v>1200</v>
      </c>
      <c r="Q8" s="1119" t="s">
        <v>84</v>
      </c>
      <c r="R8" s="1118" t="s">
        <v>1197</v>
      </c>
      <c r="S8" s="1118" t="s">
        <v>1198</v>
      </c>
      <c r="T8" s="1118" t="s">
        <v>1199</v>
      </c>
      <c r="U8" s="1118" t="s">
        <v>1200</v>
      </c>
      <c r="V8" s="1119" t="s">
        <v>84</v>
      </c>
      <c r="W8" s="1118" t="s">
        <v>1197</v>
      </c>
      <c r="X8" s="1118" t="s">
        <v>1198</v>
      </c>
      <c r="Y8" s="1118" t="s">
        <v>1199</v>
      </c>
      <c r="Z8" s="1118" t="s">
        <v>1200</v>
      </c>
      <c r="AA8" s="2214" t="s">
        <v>84</v>
      </c>
    </row>
    <row r="9" spans="1:27" ht="38.25" customHeight="1">
      <c r="A9" s="4466" t="s">
        <v>1201</v>
      </c>
      <c r="B9" s="1120" t="s">
        <v>1202</v>
      </c>
      <c r="C9" s="2485"/>
      <c r="D9" s="2485"/>
      <c r="E9" s="2485"/>
      <c r="F9" s="2485"/>
      <c r="G9" s="2181">
        <f t="shared" ref="G9:G23" si="0">SUM(C9:F9)</f>
        <v>0</v>
      </c>
      <c r="H9" s="2485"/>
      <c r="I9" s="2485"/>
      <c r="J9" s="2485"/>
      <c r="K9" s="2485"/>
      <c r="L9" s="2181">
        <f t="shared" ref="L9:L23" si="1">SUM(H9:K9)</f>
        <v>0</v>
      </c>
      <c r="M9" s="2485"/>
      <c r="N9" s="2485"/>
      <c r="O9" s="2485"/>
      <c r="P9" s="2485"/>
      <c r="Q9" s="2181">
        <f t="shared" ref="Q9:Q23" si="2">SUM(M9:P9)</f>
        <v>0</v>
      </c>
      <c r="R9" s="2485"/>
      <c r="S9" s="2485"/>
      <c r="T9" s="2485"/>
      <c r="U9" s="2485"/>
      <c r="V9" s="2181">
        <f t="shared" ref="V9:V23" si="3">SUM(R9:U9)</f>
        <v>0</v>
      </c>
      <c r="W9" s="2181">
        <f t="shared" ref="W9:Z10" si="4">C9+H9+M9+R9</f>
        <v>0</v>
      </c>
      <c r="X9" s="2181">
        <f t="shared" si="4"/>
        <v>0</v>
      </c>
      <c r="Y9" s="2181">
        <f t="shared" si="4"/>
        <v>0</v>
      </c>
      <c r="Z9" s="2181">
        <f t="shared" si="4"/>
        <v>0</v>
      </c>
      <c r="AA9" s="2181">
        <f>SUM(W9:Z9)</f>
        <v>0</v>
      </c>
    </row>
    <row r="10" spans="1:27" ht="38.25" customHeight="1">
      <c r="A10" s="4467"/>
      <c r="B10" s="1120" t="s">
        <v>1203</v>
      </c>
      <c r="C10" s="2485"/>
      <c r="D10" s="2485"/>
      <c r="E10" s="2485"/>
      <c r="F10" s="2485"/>
      <c r="G10" s="2181">
        <f t="shared" si="0"/>
        <v>0</v>
      </c>
      <c r="H10" s="2485"/>
      <c r="I10" s="2485"/>
      <c r="J10" s="2485"/>
      <c r="K10" s="2485"/>
      <c r="L10" s="2181">
        <f t="shared" si="1"/>
        <v>0</v>
      </c>
      <c r="M10" s="2485"/>
      <c r="N10" s="2485"/>
      <c r="O10" s="2485"/>
      <c r="P10" s="2485"/>
      <c r="Q10" s="2181">
        <f t="shared" si="2"/>
        <v>0</v>
      </c>
      <c r="R10" s="2485"/>
      <c r="S10" s="2485"/>
      <c r="T10" s="2485"/>
      <c r="U10" s="2485"/>
      <c r="V10" s="2181">
        <f t="shared" si="3"/>
        <v>0</v>
      </c>
      <c r="W10" s="2181">
        <f t="shared" si="4"/>
        <v>0</v>
      </c>
      <c r="X10" s="2181">
        <f t="shared" si="4"/>
        <v>0</v>
      </c>
      <c r="Y10" s="2181">
        <f t="shared" si="4"/>
        <v>0</v>
      </c>
      <c r="Z10" s="2181">
        <f t="shared" si="4"/>
        <v>0</v>
      </c>
      <c r="AA10" s="2181">
        <f>SUM(W10:Z10)</f>
        <v>0</v>
      </c>
    </row>
    <row r="11" spans="1:27" ht="38.25" customHeight="1">
      <c r="A11" s="4467"/>
      <c r="B11" s="2182" t="s">
        <v>1204</v>
      </c>
      <c r="C11" s="2183">
        <f t="shared" ref="C11:V11" si="5">SUM(C9:C10)</f>
        <v>0</v>
      </c>
      <c r="D11" s="2183">
        <f t="shared" si="5"/>
        <v>0</v>
      </c>
      <c r="E11" s="2183">
        <f t="shared" si="5"/>
        <v>0</v>
      </c>
      <c r="F11" s="2183">
        <f t="shared" si="5"/>
        <v>0</v>
      </c>
      <c r="G11" s="2181">
        <f t="shared" si="5"/>
        <v>0</v>
      </c>
      <c r="H11" s="2183">
        <f t="shared" si="5"/>
        <v>0</v>
      </c>
      <c r="I11" s="2183">
        <f t="shared" si="5"/>
        <v>0</v>
      </c>
      <c r="J11" s="2183">
        <f t="shared" si="5"/>
        <v>0</v>
      </c>
      <c r="K11" s="2183">
        <f t="shared" si="5"/>
        <v>0</v>
      </c>
      <c r="L11" s="2181">
        <f t="shared" si="5"/>
        <v>0</v>
      </c>
      <c r="M11" s="2183">
        <f t="shared" si="5"/>
        <v>0</v>
      </c>
      <c r="N11" s="2183">
        <f t="shared" si="5"/>
        <v>0</v>
      </c>
      <c r="O11" s="2183">
        <f t="shared" si="5"/>
        <v>0</v>
      </c>
      <c r="P11" s="2183">
        <f t="shared" si="5"/>
        <v>0</v>
      </c>
      <c r="Q11" s="2181">
        <f t="shared" si="5"/>
        <v>0</v>
      </c>
      <c r="R11" s="2183">
        <f t="shared" si="5"/>
        <v>0</v>
      </c>
      <c r="S11" s="2183">
        <f t="shared" si="5"/>
        <v>0</v>
      </c>
      <c r="T11" s="2183">
        <f t="shared" si="5"/>
        <v>0</v>
      </c>
      <c r="U11" s="2183">
        <f t="shared" si="5"/>
        <v>0</v>
      </c>
      <c r="V11" s="2181">
        <f t="shared" si="5"/>
        <v>0</v>
      </c>
      <c r="W11" s="2183">
        <f>SUM(W9:W10)</f>
        <v>0</v>
      </c>
      <c r="X11" s="2183">
        <f>SUM(X9:X10)</f>
        <v>0</v>
      </c>
      <c r="Y11" s="2183">
        <f>SUM(Y9:Y10)</f>
        <v>0</v>
      </c>
      <c r="Z11" s="2183">
        <f>SUM(Z9:Z10)</f>
        <v>0</v>
      </c>
      <c r="AA11" s="2181">
        <f>SUM(AA9:AA10)</f>
        <v>0</v>
      </c>
    </row>
    <row r="12" spans="1:27" ht="38.25" customHeight="1">
      <c r="A12" s="4467"/>
      <c r="B12" s="1120" t="s">
        <v>1205</v>
      </c>
      <c r="C12" s="2485"/>
      <c r="D12" s="2485"/>
      <c r="E12" s="2485"/>
      <c r="F12" s="2485"/>
      <c r="G12" s="2181">
        <f t="shared" si="0"/>
        <v>0</v>
      </c>
      <c r="H12" s="2485"/>
      <c r="I12" s="2485"/>
      <c r="J12" s="2485"/>
      <c r="K12" s="2485"/>
      <c r="L12" s="2181">
        <f t="shared" si="1"/>
        <v>0</v>
      </c>
      <c r="M12" s="2485"/>
      <c r="N12" s="2485"/>
      <c r="O12" s="2485"/>
      <c r="P12" s="2485"/>
      <c r="Q12" s="2181">
        <f t="shared" si="2"/>
        <v>0</v>
      </c>
      <c r="R12" s="2485"/>
      <c r="S12" s="2485"/>
      <c r="T12" s="2485"/>
      <c r="U12" s="2485"/>
      <c r="V12" s="2181">
        <f t="shared" si="3"/>
        <v>0</v>
      </c>
      <c r="W12" s="2181">
        <f>C12+H12+M12+R12</f>
        <v>0</v>
      </c>
      <c r="X12" s="2181">
        <f>D12+I12+N12+S12</f>
        <v>0</v>
      </c>
      <c r="Y12" s="2181">
        <f>E12+J12+O12+T12</f>
        <v>0</v>
      </c>
      <c r="Z12" s="2181">
        <f>F12+K12+P12+U12</f>
        <v>0</v>
      </c>
      <c r="AA12" s="2181">
        <f>SUM(W12:Z12)</f>
        <v>0</v>
      </c>
    </row>
    <row r="13" spans="1:27" ht="38.25" customHeight="1">
      <c r="A13" s="4467"/>
      <c r="B13" s="1120" t="s">
        <v>1206</v>
      </c>
      <c r="C13" s="2215" t="str">
        <f t="shared" ref="C13:AA13" si="6">IF(ISERROR(-(C12-C11)/C11),"",-(C12-C11)/C11)</f>
        <v/>
      </c>
      <c r="D13" s="2215" t="str">
        <f t="shared" si="6"/>
        <v/>
      </c>
      <c r="E13" s="2215" t="str">
        <f t="shared" si="6"/>
        <v/>
      </c>
      <c r="F13" s="2215" t="str">
        <f t="shared" si="6"/>
        <v/>
      </c>
      <c r="G13" s="2215" t="str">
        <f t="shared" si="6"/>
        <v/>
      </c>
      <c r="H13" s="2215" t="str">
        <f t="shared" si="6"/>
        <v/>
      </c>
      <c r="I13" s="2215" t="str">
        <f t="shared" si="6"/>
        <v/>
      </c>
      <c r="J13" s="2215" t="str">
        <f t="shared" si="6"/>
        <v/>
      </c>
      <c r="K13" s="2215" t="str">
        <f t="shared" si="6"/>
        <v/>
      </c>
      <c r="L13" s="2215" t="str">
        <f t="shared" si="6"/>
        <v/>
      </c>
      <c r="M13" s="2215" t="str">
        <f t="shared" si="6"/>
        <v/>
      </c>
      <c r="N13" s="2215" t="str">
        <f t="shared" si="6"/>
        <v/>
      </c>
      <c r="O13" s="2215" t="str">
        <f t="shared" si="6"/>
        <v/>
      </c>
      <c r="P13" s="2215" t="str">
        <f t="shared" si="6"/>
        <v/>
      </c>
      <c r="Q13" s="2215" t="str">
        <f t="shared" si="6"/>
        <v/>
      </c>
      <c r="R13" s="2215" t="str">
        <f t="shared" si="6"/>
        <v/>
      </c>
      <c r="S13" s="2215" t="str">
        <f t="shared" si="6"/>
        <v/>
      </c>
      <c r="T13" s="2215" t="str">
        <f t="shared" si="6"/>
        <v/>
      </c>
      <c r="U13" s="2215" t="str">
        <f t="shared" si="6"/>
        <v/>
      </c>
      <c r="V13" s="2215" t="str">
        <f t="shared" si="6"/>
        <v/>
      </c>
      <c r="W13" s="2215" t="str">
        <f t="shared" si="6"/>
        <v/>
      </c>
      <c r="X13" s="2215" t="str">
        <f t="shared" si="6"/>
        <v/>
      </c>
      <c r="Y13" s="2215" t="str">
        <f t="shared" si="6"/>
        <v/>
      </c>
      <c r="Z13" s="2215" t="str">
        <f t="shared" si="6"/>
        <v/>
      </c>
      <c r="AA13" s="2215" t="str">
        <f t="shared" si="6"/>
        <v/>
      </c>
    </row>
    <row r="14" spans="1:27" ht="38.25" customHeight="1">
      <c r="A14" s="4467"/>
      <c r="B14" s="1121" t="s">
        <v>1207</v>
      </c>
      <c r="C14" s="2485"/>
      <c r="D14" s="2485"/>
      <c r="E14" s="2485"/>
      <c r="F14" s="2485"/>
      <c r="G14" s="2181">
        <f t="shared" si="0"/>
        <v>0</v>
      </c>
      <c r="H14" s="2485"/>
      <c r="I14" s="2485"/>
      <c r="J14" s="2485"/>
      <c r="K14" s="2485"/>
      <c r="L14" s="2181">
        <f t="shared" si="1"/>
        <v>0</v>
      </c>
      <c r="M14" s="2485"/>
      <c r="N14" s="2485"/>
      <c r="O14" s="2485"/>
      <c r="P14" s="2485"/>
      <c r="Q14" s="2181">
        <f t="shared" si="2"/>
        <v>0</v>
      </c>
      <c r="R14" s="2485"/>
      <c r="S14" s="2485"/>
      <c r="T14" s="2485"/>
      <c r="U14" s="2485"/>
      <c r="V14" s="2181">
        <f t="shared" si="3"/>
        <v>0</v>
      </c>
      <c r="W14" s="2181">
        <f>C14+H14+M14+R14</f>
        <v>0</v>
      </c>
      <c r="X14" s="2181">
        <f>D14+I14+N14+S14</f>
        <v>0</v>
      </c>
      <c r="Y14" s="2181">
        <f>E14+J14+O14+T14</f>
        <v>0</v>
      </c>
      <c r="Z14" s="2181">
        <f>F14+K14+P14+U14</f>
        <v>0</v>
      </c>
      <c r="AA14" s="2181">
        <f>SUM(W14:Z14)</f>
        <v>0</v>
      </c>
    </row>
    <row r="15" spans="1:27" ht="38.25" customHeight="1">
      <c r="A15" s="4467"/>
      <c r="B15" s="1121" t="s">
        <v>1208</v>
      </c>
      <c r="C15" s="2215" t="str">
        <f>IF(ISERROR(-(C14+C12-C11)/C11),"",-(C14+C12-C11)/C11)</f>
        <v/>
      </c>
      <c r="D15" s="2215" t="str">
        <f t="shared" ref="D15:AA15" si="7">IF(ISERROR(-(D14+D12-D11)/D11),"",-(D14+D12-D11)/D11)</f>
        <v/>
      </c>
      <c r="E15" s="2215" t="str">
        <f t="shared" si="7"/>
        <v/>
      </c>
      <c r="F15" s="2215" t="str">
        <f t="shared" si="7"/>
        <v/>
      </c>
      <c r="G15" s="2215" t="str">
        <f t="shared" si="7"/>
        <v/>
      </c>
      <c r="H15" s="2215" t="str">
        <f t="shared" si="7"/>
        <v/>
      </c>
      <c r="I15" s="2215" t="str">
        <f t="shared" si="7"/>
        <v/>
      </c>
      <c r="J15" s="2215" t="str">
        <f t="shared" si="7"/>
        <v/>
      </c>
      <c r="K15" s="2215" t="str">
        <f t="shared" si="7"/>
        <v/>
      </c>
      <c r="L15" s="2215" t="str">
        <f t="shared" si="7"/>
        <v/>
      </c>
      <c r="M15" s="2215" t="str">
        <f t="shared" si="7"/>
        <v/>
      </c>
      <c r="N15" s="2215" t="str">
        <f t="shared" si="7"/>
        <v/>
      </c>
      <c r="O15" s="2215" t="str">
        <f t="shared" si="7"/>
        <v/>
      </c>
      <c r="P15" s="2215" t="str">
        <f t="shared" si="7"/>
        <v/>
      </c>
      <c r="Q15" s="2215" t="str">
        <f t="shared" si="7"/>
        <v/>
      </c>
      <c r="R15" s="2215" t="str">
        <f t="shared" si="7"/>
        <v/>
      </c>
      <c r="S15" s="2215" t="str">
        <f t="shared" si="7"/>
        <v/>
      </c>
      <c r="T15" s="2215" t="str">
        <f t="shared" si="7"/>
        <v/>
      </c>
      <c r="U15" s="2215" t="str">
        <f t="shared" si="7"/>
        <v/>
      </c>
      <c r="V15" s="2215" t="str">
        <f t="shared" si="7"/>
        <v/>
      </c>
      <c r="W15" s="2215" t="str">
        <f t="shared" si="7"/>
        <v/>
      </c>
      <c r="X15" s="2215" t="str">
        <f t="shared" si="7"/>
        <v/>
      </c>
      <c r="Y15" s="2215" t="str">
        <f t="shared" si="7"/>
        <v/>
      </c>
      <c r="Z15" s="2215" t="str">
        <f t="shared" si="7"/>
        <v/>
      </c>
      <c r="AA15" s="2215" t="str">
        <f t="shared" si="7"/>
        <v/>
      </c>
    </row>
    <row r="16" spans="1:27" ht="38.25" customHeight="1">
      <c r="A16" s="4467"/>
      <c r="B16" s="1120" t="s">
        <v>1209</v>
      </c>
      <c r="C16" s="2485"/>
      <c r="D16" s="2485"/>
      <c r="E16" s="2485"/>
      <c r="F16" s="2485"/>
      <c r="G16" s="2181">
        <f t="shared" si="0"/>
        <v>0</v>
      </c>
      <c r="H16" s="2485"/>
      <c r="I16" s="2485"/>
      <c r="J16" s="2485"/>
      <c r="K16" s="2485"/>
      <c r="L16" s="2181">
        <f t="shared" si="1"/>
        <v>0</v>
      </c>
      <c r="M16" s="2485"/>
      <c r="N16" s="2485"/>
      <c r="O16" s="2485"/>
      <c r="P16" s="2485"/>
      <c r="Q16" s="2181">
        <f t="shared" si="2"/>
        <v>0</v>
      </c>
      <c r="R16" s="2485"/>
      <c r="S16" s="2485"/>
      <c r="T16" s="2485"/>
      <c r="U16" s="2485"/>
      <c r="V16" s="2181">
        <f t="shared" si="3"/>
        <v>0</v>
      </c>
      <c r="W16" s="2181">
        <f>C16+H16+M16+R16</f>
        <v>0</v>
      </c>
      <c r="X16" s="2181">
        <f>D16+I16+N16+S16</f>
        <v>0</v>
      </c>
      <c r="Y16" s="2181">
        <f>E16+J16+O16+T16</f>
        <v>0</v>
      </c>
      <c r="Z16" s="2181">
        <f>F16+K16+P16+U16</f>
        <v>0</v>
      </c>
      <c r="AA16" s="2181">
        <f>SUM(W16:Z16)</f>
        <v>0</v>
      </c>
    </row>
    <row r="17" spans="1:27" ht="38.25" customHeight="1">
      <c r="A17" s="4467"/>
      <c r="B17" s="1120" t="s">
        <v>1210</v>
      </c>
      <c r="C17" s="2215" t="str">
        <f t="shared" ref="C17:AA17" si="8">IF(ISERROR(+C16/C$11),"",+C16/C$11)</f>
        <v/>
      </c>
      <c r="D17" s="2215" t="str">
        <f t="shared" si="8"/>
        <v/>
      </c>
      <c r="E17" s="2215" t="str">
        <f t="shared" si="8"/>
        <v/>
      </c>
      <c r="F17" s="2215" t="str">
        <f t="shared" si="8"/>
        <v/>
      </c>
      <c r="G17" s="2216" t="str">
        <f t="shared" si="8"/>
        <v/>
      </c>
      <c r="H17" s="2215" t="str">
        <f t="shared" si="8"/>
        <v/>
      </c>
      <c r="I17" s="2215" t="str">
        <f t="shared" si="8"/>
        <v/>
      </c>
      <c r="J17" s="2215" t="str">
        <f t="shared" si="8"/>
        <v/>
      </c>
      <c r="K17" s="2215" t="str">
        <f t="shared" si="8"/>
        <v/>
      </c>
      <c r="L17" s="2216" t="str">
        <f t="shared" si="8"/>
        <v/>
      </c>
      <c r="M17" s="2215" t="str">
        <f t="shared" si="8"/>
        <v/>
      </c>
      <c r="N17" s="2215" t="str">
        <f t="shared" si="8"/>
        <v/>
      </c>
      <c r="O17" s="2215" t="str">
        <f t="shared" si="8"/>
        <v/>
      </c>
      <c r="P17" s="2215" t="str">
        <f t="shared" si="8"/>
        <v/>
      </c>
      <c r="Q17" s="2216" t="str">
        <f t="shared" si="8"/>
        <v/>
      </c>
      <c r="R17" s="2215" t="str">
        <f t="shared" si="8"/>
        <v/>
      </c>
      <c r="S17" s="2215" t="str">
        <f t="shared" si="8"/>
        <v/>
      </c>
      <c r="T17" s="2215" t="str">
        <f t="shared" si="8"/>
        <v/>
      </c>
      <c r="U17" s="2215" t="str">
        <f t="shared" si="8"/>
        <v/>
      </c>
      <c r="V17" s="2216" t="str">
        <f t="shared" si="8"/>
        <v/>
      </c>
      <c r="W17" s="2215" t="str">
        <f t="shared" si="8"/>
        <v/>
      </c>
      <c r="X17" s="2215" t="str">
        <f t="shared" si="8"/>
        <v/>
      </c>
      <c r="Y17" s="2215" t="str">
        <f t="shared" si="8"/>
        <v/>
      </c>
      <c r="Z17" s="2215" t="str">
        <f t="shared" si="8"/>
        <v/>
      </c>
      <c r="AA17" s="2216" t="str">
        <f t="shared" si="8"/>
        <v/>
      </c>
    </row>
    <row r="18" spans="1:27" ht="38.25" customHeight="1">
      <c r="A18" s="4468"/>
      <c r="B18" s="1120" t="s">
        <v>1211</v>
      </c>
      <c r="C18" s="2485"/>
      <c r="D18" s="2485"/>
      <c r="E18" s="2485"/>
      <c r="F18" s="2485"/>
      <c r="G18" s="2181">
        <f t="shared" si="0"/>
        <v>0</v>
      </c>
      <c r="H18" s="2485"/>
      <c r="I18" s="2485"/>
      <c r="J18" s="2485"/>
      <c r="K18" s="2485"/>
      <c r="L18" s="2181">
        <f t="shared" si="1"/>
        <v>0</v>
      </c>
      <c r="M18" s="2485"/>
      <c r="N18" s="2485"/>
      <c r="O18" s="2485"/>
      <c r="P18" s="2485"/>
      <c r="Q18" s="2181">
        <f t="shared" si="2"/>
        <v>0</v>
      </c>
      <c r="R18" s="2485"/>
      <c r="S18" s="2485"/>
      <c r="T18" s="2485"/>
      <c r="U18" s="2485"/>
      <c r="V18" s="2181">
        <f t="shared" si="3"/>
        <v>0</v>
      </c>
      <c r="W18" s="2181">
        <f t="shared" ref="W18:Z20" si="9">C18+H18+M18+R18</f>
        <v>0</v>
      </c>
      <c r="X18" s="2181">
        <f t="shared" si="9"/>
        <v>0</v>
      </c>
      <c r="Y18" s="2181">
        <f t="shared" si="9"/>
        <v>0</v>
      </c>
      <c r="Z18" s="2181">
        <f t="shared" si="9"/>
        <v>0</v>
      </c>
      <c r="AA18" s="2181">
        <f>SUM(W18:Z18)</f>
        <v>0</v>
      </c>
    </row>
    <row r="19" spans="1:27" ht="38.25" customHeight="1">
      <c r="A19" s="4466" t="s">
        <v>1212</v>
      </c>
      <c r="B19" s="1122" t="s">
        <v>1213</v>
      </c>
      <c r="C19" s="2485"/>
      <c r="D19" s="2485"/>
      <c r="E19" s="2485"/>
      <c r="F19" s="2485"/>
      <c r="G19" s="2181">
        <f t="shared" si="0"/>
        <v>0</v>
      </c>
      <c r="H19" s="2485"/>
      <c r="I19" s="2485"/>
      <c r="J19" s="2485"/>
      <c r="K19" s="2485"/>
      <c r="L19" s="2181">
        <f t="shared" si="1"/>
        <v>0</v>
      </c>
      <c r="M19" s="2485"/>
      <c r="N19" s="2485"/>
      <c r="O19" s="2485"/>
      <c r="P19" s="2485"/>
      <c r="Q19" s="2181">
        <f t="shared" si="2"/>
        <v>0</v>
      </c>
      <c r="R19" s="2485"/>
      <c r="S19" s="2485"/>
      <c r="T19" s="2485"/>
      <c r="U19" s="2485"/>
      <c r="V19" s="2181">
        <f t="shared" si="3"/>
        <v>0</v>
      </c>
      <c r="W19" s="2181">
        <f t="shared" si="9"/>
        <v>0</v>
      </c>
      <c r="X19" s="2181">
        <f t="shared" si="9"/>
        <v>0</v>
      </c>
      <c r="Y19" s="2181">
        <f t="shared" si="9"/>
        <v>0</v>
      </c>
      <c r="Z19" s="2181">
        <f t="shared" si="9"/>
        <v>0</v>
      </c>
      <c r="AA19" s="2181">
        <f>SUM(W19:Z19)</f>
        <v>0</v>
      </c>
    </row>
    <row r="20" spans="1:27" ht="38.25" customHeight="1">
      <c r="A20" s="4467"/>
      <c r="B20" s="1122" t="s">
        <v>1214</v>
      </c>
      <c r="C20" s="2485"/>
      <c r="D20" s="2485"/>
      <c r="E20" s="2485"/>
      <c r="F20" s="2485"/>
      <c r="G20" s="2181">
        <f t="shared" si="0"/>
        <v>0</v>
      </c>
      <c r="H20" s="2485"/>
      <c r="I20" s="2485"/>
      <c r="J20" s="2485"/>
      <c r="K20" s="2485"/>
      <c r="L20" s="2181">
        <f t="shared" si="1"/>
        <v>0</v>
      </c>
      <c r="M20" s="2485"/>
      <c r="N20" s="2485"/>
      <c r="O20" s="2485"/>
      <c r="P20" s="2485"/>
      <c r="Q20" s="2181">
        <f t="shared" si="2"/>
        <v>0</v>
      </c>
      <c r="R20" s="2485"/>
      <c r="S20" s="2485"/>
      <c r="T20" s="2485"/>
      <c r="U20" s="2485"/>
      <c r="V20" s="2181">
        <f t="shared" si="3"/>
        <v>0</v>
      </c>
      <c r="W20" s="2181">
        <f t="shared" si="9"/>
        <v>0</v>
      </c>
      <c r="X20" s="2181">
        <f t="shared" si="9"/>
        <v>0</v>
      </c>
      <c r="Y20" s="2181">
        <f t="shared" si="9"/>
        <v>0</v>
      </c>
      <c r="Z20" s="2181">
        <f t="shared" si="9"/>
        <v>0</v>
      </c>
      <c r="AA20" s="2181">
        <f>SUM(W20:Z20)</f>
        <v>0</v>
      </c>
    </row>
    <row r="21" spans="1:27" ht="38.25" customHeight="1">
      <c r="A21" s="4467"/>
      <c r="B21" s="1120" t="s">
        <v>1215</v>
      </c>
      <c r="C21" s="2183">
        <f t="shared" ref="C21:AA21" si="10">SUM(C19:C20)</f>
        <v>0</v>
      </c>
      <c r="D21" s="2183">
        <f t="shared" si="10"/>
        <v>0</v>
      </c>
      <c r="E21" s="2183">
        <f t="shared" si="10"/>
        <v>0</v>
      </c>
      <c r="F21" s="2183">
        <f t="shared" si="10"/>
        <v>0</v>
      </c>
      <c r="G21" s="2181">
        <f t="shared" si="10"/>
        <v>0</v>
      </c>
      <c r="H21" s="2183">
        <f t="shared" si="10"/>
        <v>0</v>
      </c>
      <c r="I21" s="2183">
        <f t="shared" si="10"/>
        <v>0</v>
      </c>
      <c r="J21" s="2183">
        <f t="shared" si="10"/>
        <v>0</v>
      </c>
      <c r="K21" s="2183">
        <f t="shared" si="10"/>
        <v>0</v>
      </c>
      <c r="L21" s="2181">
        <f t="shared" si="10"/>
        <v>0</v>
      </c>
      <c r="M21" s="2183">
        <f t="shared" si="10"/>
        <v>0</v>
      </c>
      <c r="N21" s="2183">
        <f t="shared" si="10"/>
        <v>0</v>
      </c>
      <c r="O21" s="2183">
        <f t="shared" si="10"/>
        <v>0</v>
      </c>
      <c r="P21" s="2183">
        <f t="shared" si="10"/>
        <v>0</v>
      </c>
      <c r="Q21" s="2181">
        <f t="shared" si="10"/>
        <v>0</v>
      </c>
      <c r="R21" s="2183">
        <f t="shared" si="10"/>
        <v>0</v>
      </c>
      <c r="S21" s="2183">
        <f t="shared" si="10"/>
        <v>0</v>
      </c>
      <c r="T21" s="2183">
        <f t="shared" si="10"/>
        <v>0</v>
      </c>
      <c r="U21" s="2183">
        <f t="shared" si="10"/>
        <v>0</v>
      </c>
      <c r="V21" s="2181">
        <f t="shared" si="10"/>
        <v>0</v>
      </c>
      <c r="W21" s="2183">
        <f t="shared" si="10"/>
        <v>0</v>
      </c>
      <c r="X21" s="2183">
        <f t="shared" si="10"/>
        <v>0</v>
      </c>
      <c r="Y21" s="2183">
        <f t="shared" si="10"/>
        <v>0</v>
      </c>
      <c r="Z21" s="2183">
        <f t="shared" si="10"/>
        <v>0</v>
      </c>
      <c r="AA21" s="2181">
        <f t="shared" si="10"/>
        <v>0</v>
      </c>
    </row>
    <row r="22" spans="1:27" ht="38.25" customHeight="1">
      <c r="A22" s="4467"/>
      <c r="B22" s="1120" t="s">
        <v>1216</v>
      </c>
      <c r="C22" s="2485"/>
      <c r="D22" s="2485"/>
      <c r="E22" s="2485"/>
      <c r="F22" s="2485"/>
      <c r="G22" s="2181">
        <f t="shared" si="0"/>
        <v>0</v>
      </c>
      <c r="H22" s="2485"/>
      <c r="I22" s="2485"/>
      <c r="J22" s="2485"/>
      <c r="K22" s="2485"/>
      <c r="L22" s="2181">
        <f t="shared" si="1"/>
        <v>0</v>
      </c>
      <c r="M22" s="2485"/>
      <c r="N22" s="2485"/>
      <c r="O22" s="2485"/>
      <c r="P22" s="2485"/>
      <c r="Q22" s="2181">
        <f t="shared" si="2"/>
        <v>0</v>
      </c>
      <c r="R22" s="2485"/>
      <c r="S22" s="2485"/>
      <c r="T22" s="2485"/>
      <c r="U22" s="2485"/>
      <c r="V22" s="2181">
        <f t="shared" si="3"/>
        <v>0</v>
      </c>
      <c r="W22" s="2181">
        <f t="shared" ref="W22:Z23" si="11">C22+H22+M22+R22</f>
        <v>0</v>
      </c>
      <c r="X22" s="2181">
        <f t="shared" si="11"/>
        <v>0</v>
      </c>
      <c r="Y22" s="2181">
        <f t="shared" si="11"/>
        <v>0</v>
      </c>
      <c r="Z22" s="2181">
        <f t="shared" si="11"/>
        <v>0</v>
      </c>
      <c r="AA22" s="2181">
        <f>SUM(W22:Z22)</f>
        <v>0</v>
      </c>
    </row>
    <row r="23" spans="1:27" ht="38.25" customHeight="1">
      <c r="A23" s="4467"/>
      <c r="B23" s="1120" t="s">
        <v>1217</v>
      </c>
      <c r="C23" s="2485"/>
      <c r="D23" s="2485"/>
      <c r="E23" s="2485"/>
      <c r="F23" s="2485"/>
      <c r="G23" s="2181">
        <f t="shared" si="0"/>
        <v>0</v>
      </c>
      <c r="H23" s="2485"/>
      <c r="I23" s="2485"/>
      <c r="J23" s="2485"/>
      <c r="K23" s="2485"/>
      <c r="L23" s="2181">
        <f t="shared" si="1"/>
        <v>0</v>
      </c>
      <c r="M23" s="2485"/>
      <c r="N23" s="2485"/>
      <c r="O23" s="2485"/>
      <c r="P23" s="2485"/>
      <c r="Q23" s="2181">
        <f t="shared" si="2"/>
        <v>0</v>
      </c>
      <c r="R23" s="2485"/>
      <c r="S23" s="2485"/>
      <c r="T23" s="2485"/>
      <c r="U23" s="2485"/>
      <c r="V23" s="2181">
        <f t="shared" si="3"/>
        <v>0</v>
      </c>
      <c r="W23" s="2181">
        <f t="shared" si="11"/>
        <v>0</v>
      </c>
      <c r="X23" s="2181">
        <f t="shared" si="11"/>
        <v>0</v>
      </c>
      <c r="Y23" s="2181">
        <f t="shared" si="11"/>
        <v>0</v>
      </c>
      <c r="Z23" s="2181">
        <f t="shared" si="11"/>
        <v>0</v>
      </c>
      <c r="AA23" s="2181">
        <f>SUM(W23:Z23)</f>
        <v>0</v>
      </c>
    </row>
    <row r="24" spans="1:27" ht="38.25" customHeight="1">
      <c r="A24" s="4468"/>
      <c r="B24" s="1120" t="s">
        <v>1736</v>
      </c>
      <c r="C24" s="2215" t="str">
        <f t="shared" ref="C24:AA24" si="12">IF(ISERROR(+C23/C$11),"",+C23/C$11)</f>
        <v/>
      </c>
      <c r="D24" s="2215" t="str">
        <f t="shared" si="12"/>
        <v/>
      </c>
      <c r="E24" s="2215" t="str">
        <f t="shared" si="12"/>
        <v/>
      </c>
      <c r="F24" s="2215" t="str">
        <f t="shared" si="12"/>
        <v/>
      </c>
      <c r="G24" s="2215" t="str">
        <f t="shared" si="12"/>
        <v/>
      </c>
      <c r="H24" s="2215" t="str">
        <f t="shared" si="12"/>
        <v/>
      </c>
      <c r="I24" s="2215" t="str">
        <f t="shared" si="12"/>
        <v/>
      </c>
      <c r="J24" s="2215" t="str">
        <f t="shared" si="12"/>
        <v/>
      </c>
      <c r="K24" s="2215" t="str">
        <f t="shared" si="12"/>
        <v/>
      </c>
      <c r="L24" s="2215" t="str">
        <f t="shared" si="12"/>
        <v/>
      </c>
      <c r="M24" s="2215" t="str">
        <f t="shared" si="12"/>
        <v/>
      </c>
      <c r="N24" s="2215" t="str">
        <f t="shared" si="12"/>
        <v/>
      </c>
      <c r="O24" s="2215" t="str">
        <f t="shared" si="12"/>
        <v/>
      </c>
      <c r="P24" s="2215" t="str">
        <f t="shared" si="12"/>
        <v/>
      </c>
      <c r="Q24" s="2215" t="str">
        <f t="shared" si="12"/>
        <v/>
      </c>
      <c r="R24" s="2215" t="str">
        <f t="shared" si="12"/>
        <v/>
      </c>
      <c r="S24" s="2215" t="str">
        <f t="shared" si="12"/>
        <v/>
      </c>
      <c r="T24" s="2215" t="str">
        <f t="shared" si="12"/>
        <v/>
      </c>
      <c r="U24" s="2215" t="str">
        <f t="shared" si="12"/>
        <v/>
      </c>
      <c r="V24" s="2215" t="str">
        <f t="shared" si="12"/>
        <v/>
      </c>
      <c r="W24" s="2215" t="str">
        <f t="shared" si="12"/>
        <v/>
      </c>
      <c r="X24" s="2215" t="str">
        <f t="shared" si="12"/>
        <v/>
      </c>
      <c r="Y24" s="2215" t="str">
        <f t="shared" si="12"/>
        <v/>
      </c>
      <c r="Z24" s="2215" t="str">
        <f t="shared" si="12"/>
        <v/>
      </c>
      <c r="AA24" s="2215" t="str">
        <f t="shared" si="12"/>
        <v/>
      </c>
    </row>
    <row r="25" spans="1:27" ht="14.25" customHeight="1">
      <c r="A25" s="1123"/>
      <c r="B25" s="1124" t="s">
        <v>1218</v>
      </c>
      <c r="C25" s="1124"/>
      <c r="D25" s="1124"/>
      <c r="E25" s="1124"/>
      <c r="F25" s="1124"/>
    </row>
    <row r="26" spans="1:27" ht="25.5" customHeight="1">
      <c r="B26" s="1125" t="s">
        <v>1219</v>
      </c>
      <c r="C26" s="1126"/>
      <c r="D26" s="1126"/>
      <c r="E26" s="1126"/>
      <c r="F26" s="1126"/>
    </row>
    <row r="27" spans="1:27" ht="12.75" customHeight="1">
      <c r="B27" s="1127"/>
      <c r="C27" s="1128"/>
      <c r="D27" s="1128"/>
      <c r="E27" s="1128"/>
      <c r="F27" s="1128"/>
    </row>
    <row r="28" spans="1:27">
      <c r="B28" s="1126"/>
    </row>
    <row r="29" spans="1:27">
      <c r="C29" s="1113"/>
      <c r="D29" s="1113"/>
      <c r="E29" s="1113"/>
      <c r="F29" s="1113"/>
      <c r="G29" s="1113"/>
    </row>
    <row r="30" spans="1:27">
      <c r="B30" s="1129"/>
    </row>
  </sheetData>
  <mergeCells count="7">
    <mergeCell ref="W7:AA7"/>
    <mergeCell ref="A19:A24"/>
    <mergeCell ref="C7:G7"/>
    <mergeCell ref="H7:L7"/>
    <mergeCell ref="M7:Q7"/>
    <mergeCell ref="R7:V7"/>
    <mergeCell ref="A9:A18"/>
  </mergeCells>
  <dataValidations count="1">
    <dataValidation type="list" allowBlank="1" showInputMessage="1" showErrorMessage="1" sqref="A1">
      <formula1>A911:A916</formula1>
    </dataValidation>
  </dataValidations>
  <pageMargins left="0.70866141732283472" right="0.70866141732283472" top="0.74803149606299213" bottom="0.74803149606299213" header="0.31496062992125984" footer="0.31496062992125984"/>
  <pageSetup paperSize="8" scale="3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theme="6" tint="-0.499984740745262"/>
    <pageSetUpPr fitToPage="1"/>
  </sheetPr>
  <dimension ref="A1:U46"/>
  <sheetViews>
    <sheetView workbookViewId="0"/>
  </sheetViews>
  <sheetFormatPr defaultRowHeight="12.75"/>
  <cols>
    <col min="1" max="1" width="47.140625" style="1132" customWidth="1"/>
    <col min="2" max="2" width="10.85546875" style="1132" customWidth="1"/>
    <col min="3" max="3" width="11" style="1132" customWidth="1"/>
    <col min="4" max="11" width="7" style="1132" customWidth="1"/>
    <col min="12" max="12" width="8.5703125" style="1132" bestFit="1" customWidth="1"/>
    <col min="13" max="13" width="9.140625" style="1132"/>
    <col min="14" max="15" width="10.140625" style="1132" customWidth="1"/>
    <col min="16" max="16" width="10.42578125" style="1132" bestFit="1" customWidth="1"/>
    <col min="17" max="17" width="4.7109375" style="1132" customWidth="1"/>
    <col min="18" max="18" width="15.140625" style="1132" customWidth="1"/>
    <col min="19" max="19" width="26.7109375" style="1132" customWidth="1"/>
    <col min="20" max="20" width="16" style="1132" customWidth="1"/>
    <col min="21" max="21" width="16.42578125" style="1132" customWidth="1"/>
    <col min="22" max="256" width="9.140625" style="1132"/>
    <col min="257" max="257" width="47.140625" style="1132" customWidth="1"/>
    <col min="258" max="258" width="10.85546875" style="1132" customWidth="1"/>
    <col min="259" max="259" width="11" style="1132" customWidth="1"/>
    <col min="260" max="267" width="7" style="1132" customWidth="1"/>
    <col min="268" max="268" width="8.5703125" style="1132" bestFit="1" customWidth="1"/>
    <col min="269" max="269" width="9.140625" style="1132"/>
    <col min="270" max="271" width="10.140625" style="1132" customWidth="1"/>
    <col min="272" max="272" width="10.42578125" style="1132" bestFit="1" customWidth="1"/>
    <col min="273" max="273" width="4.7109375" style="1132" customWidth="1"/>
    <col min="274" max="274" width="15.140625" style="1132" customWidth="1"/>
    <col min="275" max="275" width="26.7109375" style="1132" customWidth="1"/>
    <col min="276" max="276" width="16" style="1132" customWidth="1"/>
    <col min="277" max="277" width="16.42578125" style="1132" customWidth="1"/>
    <col min="278" max="512" width="9.140625" style="1132"/>
    <col min="513" max="513" width="47.140625" style="1132" customWidth="1"/>
    <col min="514" max="514" width="10.85546875" style="1132" customWidth="1"/>
    <col min="515" max="515" width="11" style="1132" customWidth="1"/>
    <col min="516" max="523" width="7" style="1132" customWidth="1"/>
    <col min="524" max="524" width="8.5703125" style="1132" bestFit="1" customWidth="1"/>
    <col min="525" max="525" width="9.140625" style="1132"/>
    <col min="526" max="527" width="10.140625" style="1132" customWidth="1"/>
    <col min="528" max="528" width="10.42578125" style="1132" bestFit="1" customWidth="1"/>
    <col min="529" max="529" width="4.7109375" style="1132" customWidth="1"/>
    <col min="530" max="530" width="15.140625" style="1132" customWidth="1"/>
    <col min="531" max="531" width="26.7109375" style="1132" customWidth="1"/>
    <col min="532" max="532" width="16" style="1132" customWidth="1"/>
    <col min="533" max="533" width="16.42578125" style="1132" customWidth="1"/>
    <col min="534" max="768" width="9.140625" style="1132"/>
    <col min="769" max="769" width="47.140625" style="1132" customWidth="1"/>
    <col min="770" max="770" width="10.85546875" style="1132" customWidth="1"/>
    <col min="771" max="771" width="11" style="1132" customWidth="1"/>
    <col min="772" max="779" width="7" style="1132" customWidth="1"/>
    <col min="780" max="780" width="8.5703125" style="1132" bestFit="1" customWidth="1"/>
    <col min="781" max="781" width="9.140625" style="1132"/>
    <col min="782" max="783" width="10.140625" style="1132" customWidth="1"/>
    <col min="784" max="784" width="10.42578125" style="1132" bestFit="1" customWidth="1"/>
    <col min="785" max="785" width="4.7109375" style="1132" customWidth="1"/>
    <col min="786" max="786" width="15.140625" style="1132" customWidth="1"/>
    <col min="787" max="787" width="26.7109375" style="1132" customWidth="1"/>
    <col min="788" max="788" width="16" style="1132" customWidth="1"/>
    <col min="789" max="789" width="16.42578125" style="1132" customWidth="1"/>
    <col min="790" max="1024" width="9.140625" style="1132"/>
    <col min="1025" max="1025" width="47.140625" style="1132" customWidth="1"/>
    <col min="1026" max="1026" width="10.85546875" style="1132" customWidth="1"/>
    <col min="1027" max="1027" width="11" style="1132" customWidth="1"/>
    <col min="1028" max="1035" width="7" style="1132" customWidth="1"/>
    <col min="1036" max="1036" width="8.5703125" style="1132" bestFit="1" customWidth="1"/>
    <col min="1037" max="1037" width="9.140625" style="1132"/>
    <col min="1038" max="1039" width="10.140625" style="1132" customWidth="1"/>
    <col min="1040" max="1040" width="10.42578125" style="1132" bestFit="1" customWidth="1"/>
    <col min="1041" max="1041" width="4.7109375" style="1132" customWidth="1"/>
    <col min="1042" max="1042" width="15.140625" style="1132" customWidth="1"/>
    <col min="1043" max="1043" width="26.7109375" style="1132" customWidth="1"/>
    <col min="1044" max="1044" width="16" style="1132" customWidth="1"/>
    <col min="1045" max="1045" width="16.42578125" style="1132" customWidth="1"/>
    <col min="1046" max="1280" width="9.140625" style="1132"/>
    <col min="1281" max="1281" width="47.140625" style="1132" customWidth="1"/>
    <col min="1282" max="1282" width="10.85546875" style="1132" customWidth="1"/>
    <col min="1283" max="1283" width="11" style="1132" customWidth="1"/>
    <col min="1284" max="1291" width="7" style="1132" customWidth="1"/>
    <col min="1292" max="1292" width="8.5703125" style="1132" bestFit="1" customWidth="1"/>
    <col min="1293" max="1293" width="9.140625" style="1132"/>
    <col min="1294" max="1295" width="10.140625" style="1132" customWidth="1"/>
    <col min="1296" max="1296" width="10.42578125" style="1132" bestFit="1" customWidth="1"/>
    <col min="1297" max="1297" width="4.7109375" style="1132" customWidth="1"/>
    <col min="1298" max="1298" width="15.140625" style="1132" customWidth="1"/>
    <col min="1299" max="1299" width="26.7109375" style="1132" customWidth="1"/>
    <col min="1300" max="1300" width="16" style="1132" customWidth="1"/>
    <col min="1301" max="1301" width="16.42578125" style="1132" customWidth="1"/>
    <col min="1302" max="1536" width="9.140625" style="1132"/>
    <col min="1537" max="1537" width="47.140625" style="1132" customWidth="1"/>
    <col min="1538" max="1538" width="10.85546875" style="1132" customWidth="1"/>
    <col min="1539" max="1539" width="11" style="1132" customWidth="1"/>
    <col min="1540" max="1547" width="7" style="1132" customWidth="1"/>
    <col min="1548" max="1548" width="8.5703125" style="1132" bestFit="1" customWidth="1"/>
    <col min="1549" max="1549" width="9.140625" style="1132"/>
    <col min="1550" max="1551" width="10.140625" style="1132" customWidth="1"/>
    <col min="1552" max="1552" width="10.42578125" style="1132" bestFit="1" customWidth="1"/>
    <col min="1553" max="1553" width="4.7109375" style="1132" customWidth="1"/>
    <col min="1554" max="1554" width="15.140625" style="1132" customWidth="1"/>
    <col min="1555" max="1555" width="26.7109375" style="1132" customWidth="1"/>
    <col min="1556" max="1556" width="16" style="1132" customWidth="1"/>
    <col min="1557" max="1557" width="16.42578125" style="1132" customWidth="1"/>
    <col min="1558" max="1792" width="9.140625" style="1132"/>
    <col min="1793" max="1793" width="47.140625" style="1132" customWidth="1"/>
    <col min="1794" max="1794" width="10.85546875" style="1132" customWidth="1"/>
    <col min="1795" max="1795" width="11" style="1132" customWidth="1"/>
    <col min="1796" max="1803" width="7" style="1132" customWidth="1"/>
    <col min="1804" max="1804" width="8.5703125" style="1132" bestFit="1" customWidth="1"/>
    <col min="1805" max="1805" width="9.140625" style="1132"/>
    <col min="1806" max="1807" width="10.140625" style="1132" customWidth="1"/>
    <col min="1808" max="1808" width="10.42578125" style="1132" bestFit="1" customWidth="1"/>
    <col min="1809" max="1809" width="4.7109375" style="1132" customWidth="1"/>
    <col min="1810" max="1810" width="15.140625" style="1132" customWidth="1"/>
    <col min="1811" max="1811" width="26.7109375" style="1132" customWidth="1"/>
    <col min="1812" max="1812" width="16" style="1132" customWidth="1"/>
    <col min="1813" max="1813" width="16.42578125" style="1132" customWidth="1"/>
    <col min="1814" max="2048" width="9.140625" style="1132"/>
    <col min="2049" max="2049" width="47.140625" style="1132" customWidth="1"/>
    <col min="2050" max="2050" width="10.85546875" style="1132" customWidth="1"/>
    <col min="2051" max="2051" width="11" style="1132" customWidth="1"/>
    <col min="2052" max="2059" width="7" style="1132" customWidth="1"/>
    <col min="2060" max="2060" width="8.5703125" style="1132" bestFit="1" customWidth="1"/>
    <col min="2061" max="2061" width="9.140625" style="1132"/>
    <col min="2062" max="2063" width="10.140625" style="1132" customWidth="1"/>
    <col min="2064" max="2064" width="10.42578125" style="1132" bestFit="1" customWidth="1"/>
    <col min="2065" max="2065" width="4.7109375" style="1132" customWidth="1"/>
    <col min="2066" max="2066" width="15.140625" style="1132" customWidth="1"/>
    <col min="2067" max="2067" width="26.7109375" style="1132" customWidth="1"/>
    <col min="2068" max="2068" width="16" style="1132" customWidth="1"/>
    <col min="2069" max="2069" width="16.42578125" style="1132" customWidth="1"/>
    <col min="2070" max="2304" width="9.140625" style="1132"/>
    <col min="2305" max="2305" width="47.140625" style="1132" customWidth="1"/>
    <col min="2306" max="2306" width="10.85546875" style="1132" customWidth="1"/>
    <col min="2307" max="2307" width="11" style="1132" customWidth="1"/>
    <col min="2308" max="2315" width="7" style="1132" customWidth="1"/>
    <col min="2316" max="2316" width="8.5703125" style="1132" bestFit="1" customWidth="1"/>
    <col min="2317" max="2317" width="9.140625" style="1132"/>
    <col min="2318" max="2319" width="10.140625" style="1132" customWidth="1"/>
    <col min="2320" max="2320" width="10.42578125" style="1132" bestFit="1" customWidth="1"/>
    <col min="2321" max="2321" width="4.7109375" style="1132" customWidth="1"/>
    <col min="2322" max="2322" width="15.140625" style="1132" customWidth="1"/>
    <col min="2323" max="2323" width="26.7109375" style="1132" customWidth="1"/>
    <col min="2324" max="2324" width="16" style="1132" customWidth="1"/>
    <col min="2325" max="2325" width="16.42578125" style="1132" customWidth="1"/>
    <col min="2326" max="2560" width="9.140625" style="1132"/>
    <col min="2561" max="2561" width="47.140625" style="1132" customWidth="1"/>
    <col min="2562" max="2562" width="10.85546875" style="1132" customWidth="1"/>
    <col min="2563" max="2563" width="11" style="1132" customWidth="1"/>
    <col min="2564" max="2571" width="7" style="1132" customWidth="1"/>
    <col min="2572" max="2572" width="8.5703125" style="1132" bestFit="1" customWidth="1"/>
    <col min="2573" max="2573" width="9.140625" style="1132"/>
    <col min="2574" max="2575" width="10.140625" style="1132" customWidth="1"/>
    <col min="2576" max="2576" width="10.42578125" style="1132" bestFit="1" customWidth="1"/>
    <col min="2577" max="2577" width="4.7109375" style="1132" customWidth="1"/>
    <col min="2578" max="2578" width="15.140625" style="1132" customWidth="1"/>
    <col min="2579" max="2579" width="26.7109375" style="1132" customWidth="1"/>
    <col min="2580" max="2580" width="16" style="1132" customWidth="1"/>
    <col min="2581" max="2581" width="16.42578125" style="1132" customWidth="1"/>
    <col min="2582" max="2816" width="9.140625" style="1132"/>
    <col min="2817" max="2817" width="47.140625" style="1132" customWidth="1"/>
    <col min="2818" max="2818" width="10.85546875" style="1132" customWidth="1"/>
    <col min="2819" max="2819" width="11" style="1132" customWidth="1"/>
    <col min="2820" max="2827" width="7" style="1132" customWidth="1"/>
    <col min="2828" max="2828" width="8.5703125" style="1132" bestFit="1" customWidth="1"/>
    <col min="2829" max="2829" width="9.140625" style="1132"/>
    <col min="2830" max="2831" width="10.140625" style="1132" customWidth="1"/>
    <col min="2832" max="2832" width="10.42578125" style="1132" bestFit="1" customWidth="1"/>
    <col min="2833" max="2833" width="4.7109375" style="1132" customWidth="1"/>
    <col min="2834" max="2834" width="15.140625" style="1132" customWidth="1"/>
    <col min="2835" max="2835" width="26.7109375" style="1132" customWidth="1"/>
    <col min="2836" max="2836" width="16" style="1132" customWidth="1"/>
    <col min="2837" max="2837" width="16.42578125" style="1132" customWidth="1"/>
    <col min="2838" max="3072" width="9.140625" style="1132"/>
    <col min="3073" max="3073" width="47.140625" style="1132" customWidth="1"/>
    <col min="3074" max="3074" width="10.85546875" style="1132" customWidth="1"/>
    <col min="3075" max="3075" width="11" style="1132" customWidth="1"/>
    <col min="3076" max="3083" width="7" style="1132" customWidth="1"/>
    <col min="3084" max="3084" width="8.5703125" style="1132" bestFit="1" customWidth="1"/>
    <col min="3085" max="3085" width="9.140625" style="1132"/>
    <col min="3086" max="3087" width="10.140625" style="1132" customWidth="1"/>
    <col min="3088" max="3088" width="10.42578125" style="1132" bestFit="1" customWidth="1"/>
    <col min="3089" max="3089" width="4.7109375" style="1132" customWidth="1"/>
    <col min="3090" max="3090" width="15.140625" style="1132" customWidth="1"/>
    <col min="3091" max="3091" width="26.7109375" style="1132" customWidth="1"/>
    <col min="3092" max="3092" width="16" style="1132" customWidth="1"/>
    <col min="3093" max="3093" width="16.42578125" style="1132" customWidth="1"/>
    <col min="3094" max="3328" width="9.140625" style="1132"/>
    <col min="3329" max="3329" width="47.140625" style="1132" customWidth="1"/>
    <col min="3330" max="3330" width="10.85546875" style="1132" customWidth="1"/>
    <col min="3331" max="3331" width="11" style="1132" customWidth="1"/>
    <col min="3332" max="3339" width="7" style="1132" customWidth="1"/>
    <col min="3340" max="3340" width="8.5703125" style="1132" bestFit="1" customWidth="1"/>
    <col min="3341" max="3341" width="9.140625" style="1132"/>
    <col min="3342" max="3343" width="10.140625" style="1132" customWidth="1"/>
    <col min="3344" max="3344" width="10.42578125" style="1132" bestFit="1" customWidth="1"/>
    <col min="3345" max="3345" width="4.7109375" style="1132" customWidth="1"/>
    <col min="3346" max="3346" width="15.140625" style="1132" customWidth="1"/>
    <col min="3347" max="3347" width="26.7109375" style="1132" customWidth="1"/>
    <col min="3348" max="3348" width="16" style="1132" customWidth="1"/>
    <col min="3349" max="3349" width="16.42578125" style="1132" customWidth="1"/>
    <col min="3350" max="3584" width="9.140625" style="1132"/>
    <col min="3585" max="3585" width="47.140625" style="1132" customWidth="1"/>
    <col min="3586" max="3586" width="10.85546875" style="1132" customWidth="1"/>
    <col min="3587" max="3587" width="11" style="1132" customWidth="1"/>
    <col min="3588" max="3595" width="7" style="1132" customWidth="1"/>
    <col min="3596" max="3596" width="8.5703125" style="1132" bestFit="1" customWidth="1"/>
    <col min="3597" max="3597" width="9.140625" style="1132"/>
    <col min="3598" max="3599" width="10.140625" style="1132" customWidth="1"/>
    <col min="3600" max="3600" width="10.42578125" style="1132" bestFit="1" customWidth="1"/>
    <col min="3601" max="3601" width="4.7109375" style="1132" customWidth="1"/>
    <col min="3602" max="3602" width="15.140625" style="1132" customWidth="1"/>
    <col min="3603" max="3603" width="26.7109375" style="1132" customWidth="1"/>
    <col min="3604" max="3604" width="16" style="1132" customWidth="1"/>
    <col min="3605" max="3605" width="16.42578125" style="1132" customWidth="1"/>
    <col min="3606" max="3840" width="9.140625" style="1132"/>
    <col min="3841" max="3841" width="47.140625" style="1132" customWidth="1"/>
    <col min="3842" max="3842" width="10.85546875" style="1132" customWidth="1"/>
    <col min="3843" max="3843" width="11" style="1132" customWidth="1"/>
    <col min="3844" max="3851" width="7" style="1132" customWidth="1"/>
    <col min="3852" max="3852" width="8.5703125" style="1132" bestFit="1" customWidth="1"/>
    <col min="3853" max="3853" width="9.140625" style="1132"/>
    <col min="3854" max="3855" width="10.140625" style="1132" customWidth="1"/>
    <col min="3856" max="3856" width="10.42578125" style="1132" bestFit="1" customWidth="1"/>
    <col min="3857" max="3857" width="4.7109375" style="1132" customWidth="1"/>
    <col min="3858" max="3858" width="15.140625" style="1132" customWidth="1"/>
    <col min="3859" max="3859" width="26.7109375" style="1132" customWidth="1"/>
    <col min="3860" max="3860" width="16" style="1132" customWidth="1"/>
    <col min="3861" max="3861" width="16.42578125" style="1132" customWidth="1"/>
    <col min="3862" max="4096" width="9.140625" style="1132"/>
    <col min="4097" max="4097" width="47.140625" style="1132" customWidth="1"/>
    <col min="4098" max="4098" width="10.85546875" style="1132" customWidth="1"/>
    <col min="4099" max="4099" width="11" style="1132" customWidth="1"/>
    <col min="4100" max="4107" width="7" style="1132" customWidth="1"/>
    <col min="4108" max="4108" width="8.5703125" style="1132" bestFit="1" customWidth="1"/>
    <col min="4109" max="4109" width="9.140625" style="1132"/>
    <col min="4110" max="4111" width="10.140625" style="1132" customWidth="1"/>
    <col min="4112" max="4112" width="10.42578125" style="1132" bestFit="1" customWidth="1"/>
    <col min="4113" max="4113" width="4.7109375" style="1132" customWidth="1"/>
    <col min="4114" max="4114" width="15.140625" style="1132" customWidth="1"/>
    <col min="4115" max="4115" width="26.7109375" style="1132" customWidth="1"/>
    <col min="4116" max="4116" width="16" style="1132" customWidth="1"/>
    <col min="4117" max="4117" width="16.42578125" style="1132" customWidth="1"/>
    <col min="4118" max="4352" width="9.140625" style="1132"/>
    <col min="4353" max="4353" width="47.140625" style="1132" customWidth="1"/>
    <col min="4354" max="4354" width="10.85546875" style="1132" customWidth="1"/>
    <col min="4355" max="4355" width="11" style="1132" customWidth="1"/>
    <col min="4356" max="4363" width="7" style="1132" customWidth="1"/>
    <col min="4364" max="4364" width="8.5703125" style="1132" bestFit="1" customWidth="1"/>
    <col min="4365" max="4365" width="9.140625" style="1132"/>
    <col min="4366" max="4367" width="10.140625" style="1132" customWidth="1"/>
    <col min="4368" max="4368" width="10.42578125" style="1132" bestFit="1" customWidth="1"/>
    <col min="4369" max="4369" width="4.7109375" style="1132" customWidth="1"/>
    <col min="4370" max="4370" width="15.140625" style="1132" customWidth="1"/>
    <col min="4371" max="4371" width="26.7109375" style="1132" customWidth="1"/>
    <col min="4372" max="4372" width="16" style="1132" customWidth="1"/>
    <col min="4373" max="4373" width="16.42578125" style="1132" customWidth="1"/>
    <col min="4374" max="4608" width="9.140625" style="1132"/>
    <col min="4609" max="4609" width="47.140625" style="1132" customWidth="1"/>
    <col min="4610" max="4610" width="10.85546875" style="1132" customWidth="1"/>
    <col min="4611" max="4611" width="11" style="1132" customWidth="1"/>
    <col min="4612" max="4619" width="7" style="1132" customWidth="1"/>
    <col min="4620" max="4620" width="8.5703125" style="1132" bestFit="1" customWidth="1"/>
    <col min="4621" max="4621" width="9.140625" style="1132"/>
    <col min="4622" max="4623" width="10.140625" style="1132" customWidth="1"/>
    <col min="4624" max="4624" width="10.42578125" style="1132" bestFit="1" customWidth="1"/>
    <col min="4625" max="4625" width="4.7109375" style="1132" customWidth="1"/>
    <col min="4626" max="4626" width="15.140625" style="1132" customWidth="1"/>
    <col min="4627" max="4627" width="26.7109375" style="1132" customWidth="1"/>
    <col min="4628" max="4628" width="16" style="1132" customWidth="1"/>
    <col min="4629" max="4629" width="16.42578125" style="1132" customWidth="1"/>
    <col min="4630" max="4864" width="9.140625" style="1132"/>
    <col min="4865" max="4865" width="47.140625" style="1132" customWidth="1"/>
    <col min="4866" max="4866" width="10.85546875" style="1132" customWidth="1"/>
    <col min="4867" max="4867" width="11" style="1132" customWidth="1"/>
    <col min="4868" max="4875" width="7" style="1132" customWidth="1"/>
    <col min="4876" max="4876" width="8.5703125" style="1132" bestFit="1" customWidth="1"/>
    <col min="4877" max="4877" width="9.140625" style="1132"/>
    <col min="4878" max="4879" width="10.140625" style="1132" customWidth="1"/>
    <col min="4880" max="4880" width="10.42578125" style="1132" bestFit="1" customWidth="1"/>
    <col min="4881" max="4881" width="4.7109375" style="1132" customWidth="1"/>
    <col min="4882" max="4882" width="15.140625" style="1132" customWidth="1"/>
    <col min="4883" max="4883" width="26.7109375" style="1132" customWidth="1"/>
    <col min="4884" max="4884" width="16" style="1132" customWidth="1"/>
    <col min="4885" max="4885" width="16.42578125" style="1132" customWidth="1"/>
    <col min="4886" max="5120" width="9.140625" style="1132"/>
    <col min="5121" max="5121" width="47.140625" style="1132" customWidth="1"/>
    <col min="5122" max="5122" width="10.85546875" style="1132" customWidth="1"/>
    <col min="5123" max="5123" width="11" style="1132" customWidth="1"/>
    <col min="5124" max="5131" width="7" style="1132" customWidth="1"/>
    <col min="5132" max="5132" width="8.5703125" style="1132" bestFit="1" customWidth="1"/>
    <col min="5133" max="5133" width="9.140625" style="1132"/>
    <col min="5134" max="5135" width="10.140625" style="1132" customWidth="1"/>
    <col min="5136" max="5136" width="10.42578125" style="1132" bestFit="1" customWidth="1"/>
    <col min="5137" max="5137" width="4.7109375" style="1132" customWidth="1"/>
    <col min="5138" max="5138" width="15.140625" style="1132" customWidth="1"/>
    <col min="5139" max="5139" width="26.7109375" style="1132" customWidth="1"/>
    <col min="5140" max="5140" width="16" style="1132" customWidth="1"/>
    <col min="5141" max="5141" width="16.42578125" style="1132" customWidth="1"/>
    <col min="5142" max="5376" width="9.140625" style="1132"/>
    <col min="5377" max="5377" width="47.140625" style="1132" customWidth="1"/>
    <col min="5378" max="5378" width="10.85546875" style="1132" customWidth="1"/>
    <col min="5379" max="5379" width="11" style="1132" customWidth="1"/>
    <col min="5380" max="5387" width="7" style="1132" customWidth="1"/>
    <col min="5388" max="5388" width="8.5703125" style="1132" bestFit="1" customWidth="1"/>
    <col min="5389" max="5389" width="9.140625" style="1132"/>
    <col min="5390" max="5391" width="10.140625" style="1132" customWidth="1"/>
    <col min="5392" max="5392" width="10.42578125" style="1132" bestFit="1" customWidth="1"/>
    <col min="5393" max="5393" width="4.7109375" style="1132" customWidth="1"/>
    <col min="5394" max="5394" width="15.140625" style="1132" customWidth="1"/>
    <col min="5395" max="5395" width="26.7109375" style="1132" customWidth="1"/>
    <col min="5396" max="5396" width="16" style="1132" customWidth="1"/>
    <col min="5397" max="5397" width="16.42578125" style="1132" customWidth="1"/>
    <col min="5398" max="5632" width="9.140625" style="1132"/>
    <col min="5633" max="5633" width="47.140625" style="1132" customWidth="1"/>
    <col min="5634" max="5634" width="10.85546875" style="1132" customWidth="1"/>
    <col min="5635" max="5635" width="11" style="1132" customWidth="1"/>
    <col min="5636" max="5643" width="7" style="1132" customWidth="1"/>
    <col min="5644" max="5644" width="8.5703125" style="1132" bestFit="1" customWidth="1"/>
    <col min="5645" max="5645" width="9.140625" style="1132"/>
    <col min="5646" max="5647" width="10.140625" style="1132" customWidth="1"/>
    <col min="5648" max="5648" width="10.42578125" style="1132" bestFit="1" customWidth="1"/>
    <col min="5649" max="5649" width="4.7109375" style="1132" customWidth="1"/>
    <col min="5650" max="5650" width="15.140625" style="1132" customWidth="1"/>
    <col min="5651" max="5651" width="26.7109375" style="1132" customWidth="1"/>
    <col min="5652" max="5652" width="16" style="1132" customWidth="1"/>
    <col min="5653" max="5653" width="16.42578125" style="1132" customWidth="1"/>
    <col min="5654" max="5888" width="9.140625" style="1132"/>
    <col min="5889" max="5889" width="47.140625" style="1132" customWidth="1"/>
    <col min="5890" max="5890" width="10.85546875" style="1132" customWidth="1"/>
    <col min="5891" max="5891" width="11" style="1132" customWidth="1"/>
    <col min="5892" max="5899" width="7" style="1132" customWidth="1"/>
    <col min="5900" max="5900" width="8.5703125" style="1132" bestFit="1" customWidth="1"/>
    <col min="5901" max="5901" width="9.140625" style="1132"/>
    <col min="5902" max="5903" width="10.140625" style="1132" customWidth="1"/>
    <col min="5904" max="5904" width="10.42578125" style="1132" bestFit="1" customWidth="1"/>
    <col min="5905" max="5905" width="4.7109375" style="1132" customWidth="1"/>
    <col min="5906" max="5906" width="15.140625" style="1132" customWidth="1"/>
    <col min="5907" max="5907" width="26.7109375" style="1132" customWidth="1"/>
    <col min="5908" max="5908" width="16" style="1132" customWidth="1"/>
    <col min="5909" max="5909" width="16.42578125" style="1132" customWidth="1"/>
    <col min="5910" max="6144" width="9.140625" style="1132"/>
    <col min="6145" max="6145" width="47.140625" style="1132" customWidth="1"/>
    <col min="6146" max="6146" width="10.85546875" style="1132" customWidth="1"/>
    <col min="6147" max="6147" width="11" style="1132" customWidth="1"/>
    <col min="6148" max="6155" width="7" style="1132" customWidth="1"/>
    <col min="6156" max="6156" width="8.5703125" style="1132" bestFit="1" customWidth="1"/>
    <col min="6157" max="6157" width="9.140625" style="1132"/>
    <col min="6158" max="6159" width="10.140625" style="1132" customWidth="1"/>
    <col min="6160" max="6160" width="10.42578125" style="1132" bestFit="1" customWidth="1"/>
    <col min="6161" max="6161" width="4.7109375" style="1132" customWidth="1"/>
    <col min="6162" max="6162" width="15.140625" style="1132" customWidth="1"/>
    <col min="6163" max="6163" width="26.7109375" style="1132" customWidth="1"/>
    <col min="6164" max="6164" width="16" style="1132" customWidth="1"/>
    <col min="6165" max="6165" width="16.42578125" style="1132" customWidth="1"/>
    <col min="6166" max="6400" width="9.140625" style="1132"/>
    <col min="6401" max="6401" width="47.140625" style="1132" customWidth="1"/>
    <col min="6402" max="6402" width="10.85546875" style="1132" customWidth="1"/>
    <col min="6403" max="6403" width="11" style="1132" customWidth="1"/>
    <col min="6404" max="6411" width="7" style="1132" customWidth="1"/>
    <col min="6412" max="6412" width="8.5703125" style="1132" bestFit="1" customWidth="1"/>
    <col min="6413" max="6413" width="9.140625" style="1132"/>
    <col min="6414" max="6415" width="10.140625" style="1132" customWidth="1"/>
    <col min="6416" max="6416" width="10.42578125" style="1132" bestFit="1" customWidth="1"/>
    <col min="6417" max="6417" width="4.7109375" style="1132" customWidth="1"/>
    <col min="6418" max="6418" width="15.140625" style="1132" customWidth="1"/>
    <col min="6419" max="6419" width="26.7109375" style="1132" customWidth="1"/>
    <col min="6420" max="6420" width="16" style="1132" customWidth="1"/>
    <col min="6421" max="6421" width="16.42578125" style="1132" customWidth="1"/>
    <col min="6422" max="6656" width="9.140625" style="1132"/>
    <col min="6657" max="6657" width="47.140625" style="1132" customWidth="1"/>
    <col min="6658" max="6658" width="10.85546875" style="1132" customWidth="1"/>
    <col min="6659" max="6659" width="11" style="1132" customWidth="1"/>
    <col min="6660" max="6667" width="7" style="1132" customWidth="1"/>
    <col min="6668" max="6668" width="8.5703125" style="1132" bestFit="1" customWidth="1"/>
    <col min="6669" max="6669" width="9.140625" style="1132"/>
    <col min="6670" max="6671" width="10.140625" style="1132" customWidth="1"/>
    <col min="6672" max="6672" width="10.42578125" style="1132" bestFit="1" customWidth="1"/>
    <col min="6673" max="6673" width="4.7109375" style="1132" customWidth="1"/>
    <col min="6674" max="6674" width="15.140625" style="1132" customWidth="1"/>
    <col min="6675" max="6675" width="26.7109375" style="1132" customWidth="1"/>
    <col min="6676" max="6676" width="16" style="1132" customWidth="1"/>
    <col min="6677" max="6677" width="16.42578125" style="1132" customWidth="1"/>
    <col min="6678" max="6912" width="9.140625" style="1132"/>
    <col min="6913" max="6913" width="47.140625" style="1132" customWidth="1"/>
    <col min="6914" max="6914" width="10.85546875" style="1132" customWidth="1"/>
    <col min="6915" max="6915" width="11" style="1132" customWidth="1"/>
    <col min="6916" max="6923" width="7" style="1132" customWidth="1"/>
    <col min="6924" max="6924" width="8.5703125" style="1132" bestFit="1" customWidth="1"/>
    <col min="6925" max="6925" width="9.140625" style="1132"/>
    <col min="6926" max="6927" width="10.140625" style="1132" customWidth="1"/>
    <col min="6928" max="6928" width="10.42578125" style="1132" bestFit="1" customWidth="1"/>
    <col min="6929" max="6929" width="4.7109375" style="1132" customWidth="1"/>
    <col min="6930" max="6930" width="15.140625" style="1132" customWidth="1"/>
    <col min="6931" max="6931" width="26.7109375" style="1132" customWidth="1"/>
    <col min="6932" max="6932" width="16" style="1132" customWidth="1"/>
    <col min="6933" max="6933" width="16.42578125" style="1132" customWidth="1"/>
    <col min="6934" max="7168" width="9.140625" style="1132"/>
    <col min="7169" max="7169" width="47.140625" style="1132" customWidth="1"/>
    <col min="7170" max="7170" width="10.85546875" style="1132" customWidth="1"/>
    <col min="7171" max="7171" width="11" style="1132" customWidth="1"/>
    <col min="7172" max="7179" width="7" style="1132" customWidth="1"/>
    <col min="7180" max="7180" width="8.5703125" style="1132" bestFit="1" customWidth="1"/>
    <col min="7181" max="7181" width="9.140625" style="1132"/>
    <col min="7182" max="7183" width="10.140625" style="1132" customWidth="1"/>
    <col min="7184" max="7184" width="10.42578125" style="1132" bestFit="1" customWidth="1"/>
    <col min="7185" max="7185" width="4.7109375" style="1132" customWidth="1"/>
    <col min="7186" max="7186" width="15.140625" style="1132" customWidth="1"/>
    <col min="7187" max="7187" width="26.7109375" style="1132" customWidth="1"/>
    <col min="7188" max="7188" width="16" style="1132" customWidth="1"/>
    <col min="7189" max="7189" width="16.42578125" style="1132" customWidth="1"/>
    <col min="7190" max="7424" width="9.140625" style="1132"/>
    <col min="7425" max="7425" width="47.140625" style="1132" customWidth="1"/>
    <col min="7426" max="7426" width="10.85546875" style="1132" customWidth="1"/>
    <col min="7427" max="7427" width="11" style="1132" customWidth="1"/>
    <col min="7428" max="7435" width="7" style="1132" customWidth="1"/>
    <col min="7436" max="7436" width="8.5703125" style="1132" bestFit="1" customWidth="1"/>
    <col min="7437" max="7437" width="9.140625" style="1132"/>
    <col min="7438" max="7439" width="10.140625" style="1132" customWidth="1"/>
    <col min="7440" max="7440" width="10.42578125" style="1132" bestFit="1" customWidth="1"/>
    <col min="7441" max="7441" width="4.7109375" style="1132" customWidth="1"/>
    <col min="7442" max="7442" width="15.140625" style="1132" customWidth="1"/>
    <col min="7443" max="7443" width="26.7109375" style="1132" customWidth="1"/>
    <col min="7444" max="7444" width="16" style="1132" customWidth="1"/>
    <col min="7445" max="7445" width="16.42578125" style="1132" customWidth="1"/>
    <col min="7446" max="7680" width="9.140625" style="1132"/>
    <col min="7681" max="7681" width="47.140625" style="1132" customWidth="1"/>
    <col min="7682" max="7682" width="10.85546875" style="1132" customWidth="1"/>
    <col min="7683" max="7683" width="11" style="1132" customWidth="1"/>
    <col min="7684" max="7691" width="7" style="1132" customWidth="1"/>
    <col min="7692" max="7692" width="8.5703125" style="1132" bestFit="1" customWidth="1"/>
    <col min="7693" max="7693" width="9.140625" style="1132"/>
    <col min="7694" max="7695" width="10.140625" style="1132" customWidth="1"/>
    <col min="7696" max="7696" width="10.42578125" style="1132" bestFit="1" customWidth="1"/>
    <col min="7697" max="7697" width="4.7109375" style="1132" customWidth="1"/>
    <col min="7698" max="7698" width="15.140625" style="1132" customWidth="1"/>
    <col min="7699" max="7699" width="26.7109375" style="1132" customWidth="1"/>
    <col min="7700" max="7700" width="16" style="1132" customWidth="1"/>
    <col min="7701" max="7701" width="16.42578125" style="1132" customWidth="1"/>
    <col min="7702" max="7936" width="9.140625" style="1132"/>
    <col min="7937" max="7937" width="47.140625" style="1132" customWidth="1"/>
    <col min="7938" max="7938" width="10.85546875" style="1132" customWidth="1"/>
    <col min="7939" max="7939" width="11" style="1132" customWidth="1"/>
    <col min="7940" max="7947" width="7" style="1132" customWidth="1"/>
    <col min="7948" max="7948" width="8.5703125" style="1132" bestFit="1" customWidth="1"/>
    <col min="7949" max="7949" width="9.140625" style="1132"/>
    <col min="7950" max="7951" width="10.140625" style="1132" customWidth="1"/>
    <col min="7952" max="7952" width="10.42578125" style="1132" bestFit="1" customWidth="1"/>
    <col min="7953" max="7953" width="4.7109375" style="1132" customWidth="1"/>
    <col min="7954" max="7954" width="15.140625" style="1132" customWidth="1"/>
    <col min="7955" max="7955" width="26.7109375" style="1132" customWidth="1"/>
    <col min="7956" max="7956" width="16" style="1132" customWidth="1"/>
    <col min="7957" max="7957" width="16.42578125" style="1132" customWidth="1"/>
    <col min="7958" max="8192" width="9.140625" style="1132"/>
    <col min="8193" max="8193" width="47.140625" style="1132" customWidth="1"/>
    <col min="8194" max="8194" width="10.85546875" style="1132" customWidth="1"/>
    <col min="8195" max="8195" width="11" style="1132" customWidth="1"/>
    <col min="8196" max="8203" width="7" style="1132" customWidth="1"/>
    <col min="8204" max="8204" width="8.5703125" style="1132" bestFit="1" customWidth="1"/>
    <col min="8205" max="8205" width="9.140625" style="1132"/>
    <col min="8206" max="8207" width="10.140625" style="1132" customWidth="1"/>
    <col min="8208" max="8208" width="10.42578125" style="1132" bestFit="1" customWidth="1"/>
    <col min="8209" max="8209" width="4.7109375" style="1132" customWidth="1"/>
    <col min="8210" max="8210" width="15.140625" style="1132" customWidth="1"/>
    <col min="8211" max="8211" width="26.7109375" style="1132" customWidth="1"/>
    <col min="8212" max="8212" width="16" style="1132" customWidth="1"/>
    <col min="8213" max="8213" width="16.42578125" style="1132" customWidth="1"/>
    <col min="8214" max="8448" width="9.140625" style="1132"/>
    <col min="8449" max="8449" width="47.140625" style="1132" customWidth="1"/>
    <col min="8450" max="8450" width="10.85546875" style="1132" customWidth="1"/>
    <col min="8451" max="8451" width="11" style="1132" customWidth="1"/>
    <col min="8452" max="8459" width="7" style="1132" customWidth="1"/>
    <col min="8460" max="8460" width="8.5703125" style="1132" bestFit="1" customWidth="1"/>
    <col min="8461" max="8461" width="9.140625" style="1132"/>
    <col min="8462" max="8463" width="10.140625" style="1132" customWidth="1"/>
    <col min="8464" max="8464" width="10.42578125" style="1132" bestFit="1" customWidth="1"/>
    <col min="8465" max="8465" width="4.7109375" style="1132" customWidth="1"/>
    <col min="8466" max="8466" width="15.140625" style="1132" customWidth="1"/>
    <col min="8467" max="8467" width="26.7109375" style="1132" customWidth="1"/>
    <col min="8468" max="8468" width="16" style="1132" customWidth="1"/>
    <col min="8469" max="8469" width="16.42578125" style="1132" customWidth="1"/>
    <col min="8470" max="8704" width="9.140625" style="1132"/>
    <col min="8705" max="8705" width="47.140625" style="1132" customWidth="1"/>
    <col min="8706" max="8706" width="10.85546875" style="1132" customWidth="1"/>
    <col min="8707" max="8707" width="11" style="1132" customWidth="1"/>
    <col min="8708" max="8715" width="7" style="1132" customWidth="1"/>
    <col min="8716" max="8716" width="8.5703125" style="1132" bestFit="1" customWidth="1"/>
    <col min="8717" max="8717" width="9.140625" style="1132"/>
    <col min="8718" max="8719" width="10.140625" style="1132" customWidth="1"/>
    <col min="8720" max="8720" width="10.42578125" style="1132" bestFit="1" customWidth="1"/>
    <col min="8721" max="8721" width="4.7109375" style="1132" customWidth="1"/>
    <col min="8722" max="8722" width="15.140625" style="1132" customWidth="1"/>
    <col min="8723" max="8723" width="26.7109375" style="1132" customWidth="1"/>
    <col min="8724" max="8724" width="16" style="1132" customWidth="1"/>
    <col min="8725" max="8725" width="16.42578125" style="1132" customWidth="1"/>
    <col min="8726" max="8960" width="9.140625" style="1132"/>
    <col min="8961" max="8961" width="47.140625" style="1132" customWidth="1"/>
    <col min="8962" max="8962" width="10.85546875" style="1132" customWidth="1"/>
    <col min="8963" max="8963" width="11" style="1132" customWidth="1"/>
    <col min="8964" max="8971" width="7" style="1132" customWidth="1"/>
    <col min="8972" max="8972" width="8.5703125" style="1132" bestFit="1" customWidth="1"/>
    <col min="8973" max="8973" width="9.140625" style="1132"/>
    <col min="8974" max="8975" width="10.140625" style="1132" customWidth="1"/>
    <col min="8976" max="8976" width="10.42578125" style="1132" bestFit="1" customWidth="1"/>
    <col min="8977" max="8977" width="4.7109375" style="1132" customWidth="1"/>
    <col min="8978" max="8978" width="15.140625" style="1132" customWidth="1"/>
    <col min="8979" max="8979" width="26.7109375" style="1132" customWidth="1"/>
    <col min="8980" max="8980" width="16" style="1132" customWidth="1"/>
    <col min="8981" max="8981" width="16.42578125" style="1132" customWidth="1"/>
    <col min="8982" max="9216" width="9.140625" style="1132"/>
    <col min="9217" max="9217" width="47.140625" style="1132" customWidth="1"/>
    <col min="9218" max="9218" width="10.85546875" style="1132" customWidth="1"/>
    <col min="9219" max="9219" width="11" style="1132" customWidth="1"/>
    <col min="9220" max="9227" width="7" style="1132" customWidth="1"/>
    <col min="9228" max="9228" width="8.5703125" style="1132" bestFit="1" customWidth="1"/>
    <col min="9229" max="9229" width="9.140625" style="1132"/>
    <col min="9230" max="9231" width="10.140625" style="1132" customWidth="1"/>
    <col min="9232" max="9232" width="10.42578125" style="1132" bestFit="1" customWidth="1"/>
    <col min="9233" max="9233" width="4.7109375" style="1132" customWidth="1"/>
    <col min="9234" max="9234" width="15.140625" style="1132" customWidth="1"/>
    <col min="9235" max="9235" width="26.7109375" style="1132" customWidth="1"/>
    <col min="9236" max="9236" width="16" style="1132" customWidth="1"/>
    <col min="9237" max="9237" width="16.42578125" style="1132" customWidth="1"/>
    <col min="9238" max="9472" width="9.140625" style="1132"/>
    <col min="9473" max="9473" width="47.140625" style="1132" customWidth="1"/>
    <col min="9474" max="9474" width="10.85546875" style="1132" customWidth="1"/>
    <col min="9475" max="9475" width="11" style="1132" customWidth="1"/>
    <col min="9476" max="9483" width="7" style="1132" customWidth="1"/>
    <col min="9484" max="9484" width="8.5703125" style="1132" bestFit="1" customWidth="1"/>
    <col min="9485" max="9485" width="9.140625" style="1132"/>
    <col min="9486" max="9487" width="10.140625" style="1132" customWidth="1"/>
    <col min="9488" max="9488" width="10.42578125" style="1132" bestFit="1" customWidth="1"/>
    <col min="9489" max="9489" width="4.7109375" style="1132" customWidth="1"/>
    <col min="9490" max="9490" width="15.140625" style="1132" customWidth="1"/>
    <col min="9491" max="9491" width="26.7109375" style="1132" customWidth="1"/>
    <col min="9492" max="9492" width="16" style="1132" customWidth="1"/>
    <col min="9493" max="9493" width="16.42578125" style="1132" customWidth="1"/>
    <col min="9494" max="9728" width="9.140625" style="1132"/>
    <col min="9729" max="9729" width="47.140625" style="1132" customWidth="1"/>
    <col min="9730" max="9730" width="10.85546875" style="1132" customWidth="1"/>
    <col min="9731" max="9731" width="11" style="1132" customWidth="1"/>
    <col min="9732" max="9739" width="7" style="1132" customWidth="1"/>
    <col min="9740" max="9740" width="8.5703125" style="1132" bestFit="1" customWidth="1"/>
    <col min="9741" max="9741" width="9.140625" style="1132"/>
    <col min="9742" max="9743" width="10.140625" style="1132" customWidth="1"/>
    <col min="9744" max="9744" width="10.42578125" style="1132" bestFit="1" customWidth="1"/>
    <col min="9745" max="9745" width="4.7109375" style="1132" customWidth="1"/>
    <col min="9746" max="9746" width="15.140625" style="1132" customWidth="1"/>
    <col min="9747" max="9747" width="26.7109375" style="1132" customWidth="1"/>
    <col min="9748" max="9748" width="16" style="1132" customWidth="1"/>
    <col min="9749" max="9749" width="16.42578125" style="1132" customWidth="1"/>
    <col min="9750" max="9984" width="9.140625" style="1132"/>
    <col min="9985" max="9985" width="47.140625" style="1132" customWidth="1"/>
    <col min="9986" max="9986" width="10.85546875" style="1132" customWidth="1"/>
    <col min="9987" max="9987" width="11" style="1132" customWidth="1"/>
    <col min="9988" max="9995" width="7" style="1132" customWidth="1"/>
    <col min="9996" max="9996" width="8.5703125" style="1132" bestFit="1" customWidth="1"/>
    <col min="9997" max="9997" width="9.140625" style="1132"/>
    <col min="9998" max="9999" width="10.140625" style="1132" customWidth="1"/>
    <col min="10000" max="10000" width="10.42578125" style="1132" bestFit="1" customWidth="1"/>
    <col min="10001" max="10001" width="4.7109375" style="1132" customWidth="1"/>
    <col min="10002" max="10002" width="15.140625" style="1132" customWidth="1"/>
    <col min="10003" max="10003" width="26.7109375" style="1132" customWidth="1"/>
    <col min="10004" max="10004" width="16" style="1132" customWidth="1"/>
    <col min="10005" max="10005" width="16.42578125" style="1132" customWidth="1"/>
    <col min="10006" max="10240" width="9.140625" style="1132"/>
    <col min="10241" max="10241" width="47.140625" style="1132" customWidth="1"/>
    <col min="10242" max="10242" width="10.85546875" style="1132" customWidth="1"/>
    <col min="10243" max="10243" width="11" style="1132" customWidth="1"/>
    <col min="10244" max="10251" width="7" style="1132" customWidth="1"/>
    <col min="10252" max="10252" width="8.5703125" style="1132" bestFit="1" customWidth="1"/>
    <col min="10253" max="10253" width="9.140625" style="1132"/>
    <col min="10254" max="10255" width="10.140625" style="1132" customWidth="1"/>
    <col min="10256" max="10256" width="10.42578125" style="1132" bestFit="1" customWidth="1"/>
    <col min="10257" max="10257" width="4.7109375" style="1132" customWidth="1"/>
    <col min="10258" max="10258" width="15.140625" style="1132" customWidth="1"/>
    <col min="10259" max="10259" width="26.7109375" style="1132" customWidth="1"/>
    <col min="10260" max="10260" width="16" style="1132" customWidth="1"/>
    <col min="10261" max="10261" width="16.42578125" style="1132" customWidth="1"/>
    <col min="10262" max="10496" width="9.140625" style="1132"/>
    <col min="10497" max="10497" width="47.140625" style="1132" customWidth="1"/>
    <col min="10498" max="10498" width="10.85546875" style="1132" customWidth="1"/>
    <col min="10499" max="10499" width="11" style="1132" customWidth="1"/>
    <col min="10500" max="10507" width="7" style="1132" customWidth="1"/>
    <col min="10508" max="10508" width="8.5703125" style="1132" bestFit="1" customWidth="1"/>
    <col min="10509" max="10509" width="9.140625" style="1132"/>
    <col min="10510" max="10511" width="10.140625" style="1132" customWidth="1"/>
    <col min="10512" max="10512" width="10.42578125" style="1132" bestFit="1" customWidth="1"/>
    <col min="10513" max="10513" width="4.7109375" style="1132" customWidth="1"/>
    <col min="10514" max="10514" width="15.140625" style="1132" customWidth="1"/>
    <col min="10515" max="10515" width="26.7109375" style="1132" customWidth="1"/>
    <col min="10516" max="10516" width="16" style="1132" customWidth="1"/>
    <col min="10517" max="10517" width="16.42578125" style="1132" customWidth="1"/>
    <col min="10518" max="10752" width="9.140625" style="1132"/>
    <col min="10753" max="10753" width="47.140625" style="1132" customWidth="1"/>
    <col min="10754" max="10754" width="10.85546875" style="1132" customWidth="1"/>
    <col min="10755" max="10755" width="11" style="1132" customWidth="1"/>
    <col min="10756" max="10763" width="7" style="1132" customWidth="1"/>
    <col min="10764" max="10764" width="8.5703125" style="1132" bestFit="1" customWidth="1"/>
    <col min="10765" max="10765" width="9.140625" style="1132"/>
    <col min="10766" max="10767" width="10.140625" style="1132" customWidth="1"/>
    <col min="10768" max="10768" width="10.42578125" style="1132" bestFit="1" customWidth="1"/>
    <col min="10769" max="10769" width="4.7109375" style="1132" customWidth="1"/>
    <col min="10770" max="10770" width="15.140625" style="1132" customWidth="1"/>
    <col min="10771" max="10771" width="26.7109375" style="1132" customWidth="1"/>
    <col min="10772" max="10772" width="16" style="1132" customWidth="1"/>
    <col min="10773" max="10773" width="16.42578125" style="1132" customWidth="1"/>
    <col min="10774" max="11008" width="9.140625" style="1132"/>
    <col min="11009" max="11009" width="47.140625" style="1132" customWidth="1"/>
    <col min="11010" max="11010" width="10.85546875" style="1132" customWidth="1"/>
    <col min="11011" max="11011" width="11" style="1132" customWidth="1"/>
    <col min="11012" max="11019" width="7" style="1132" customWidth="1"/>
    <col min="11020" max="11020" width="8.5703125" style="1132" bestFit="1" customWidth="1"/>
    <col min="11021" max="11021" width="9.140625" style="1132"/>
    <col min="11022" max="11023" width="10.140625" style="1132" customWidth="1"/>
    <col min="11024" max="11024" width="10.42578125" style="1132" bestFit="1" customWidth="1"/>
    <col min="11025" max="11025" width="4.7109375" style="1132" customWidth="1"/>
    <col min="11026" max="11026" width="15.140625" style="1132" customWidth="1"/>
    <col min="11027" max="11027" width="26.7109375" style="1132" customWidth="1"/>
    <col min="11028" max="11028" width="16" style="1132" customWidth="1"/>
    <col min="11029" max="11029" width="16.42578125" style="1132" customWidth="1"/>
    <col min="11030" max="11264" width="9.140625" style="1132"/>
    <col min="11265" max="11265" width="47.140625" style="1132" customWidth="1"/>
    <col min="11266" max="11266" width="10.85546875" style="1132" customWidth="1"/>
    <col min="11267" max="11267" width="11" style="1132" customWidth="1"/>
    <col min="11268" max="11275" width="7" style="1132" customWidth="1"/>
    <col min="11276" max="11276" width="8.5703125" style="1132" bestFit="1" customWidth="1"/>
    <col min="11277" max="11277" width="9.140625" style="1132"/>
    <col min="11278" max="11279" width="10.140625" style="1132" customWidth="1"/>
    <col min="11280" max="11280" width="10.42578125" style="1132" bestFit="1" customWidth="1"/>
    <col min="11281" max="11281" width="4.7109375" style="1132" customWidth="1"/>
    <col min="11282" max="11282" width="15.140625" style="1132" customWidth="1"/>
    <col min="11283" max="11283" width="26.7109375" style="1132" customWidth="1"/>
    <col min="11284" max="11284" width="16" style="1132" customWidth="1"/>
    <col min="11285" max="11285" width="16.42578125" style="1132" customWidth="1"/>
    <col min="11286" max="11520" width="9.140625" style="1132"/>
    <col min="11521" max="11521" width="47.140625" style="1132" customWidth="1"/>
    <col min="11522" max="11522" width="10.85546875" style="1132" customWidth="1"/>
    <col min="11523" max="11523" width="11" style="1132" customWidth="1"/>
    <col min="11524" max="11531" width="7" style="1132" customWidth="1"/>
    <col min="11532" max="11532" width="8.5703125" style="1132" bestFit="1" customWidth="1"/>
    <col min="11533" max="11533" width="9.140625" style="1132"/>
    <col min="11534" max="11535" width="10.140625" style="1132" customWidth="1"/>
    <col min="11536" max="11536" width="10.42578125" style="1132" bestFit="1" customWidth="1"/>
    <col min="11537" max="11537" width="4.7109375" style="1132" customWidth="1"/>
    <col min="11538" max="11538" width="15.140625" style="1132" customWidth="1"/>
    <col min="11539" max="11539" width="26.7109375" style="1132" customWidth="1"/>
    <col min="11540" max="11540" width="16" style="1132" customWidth="1"/>
    <col min="11541" max="11541" width="16.42578125" style="1132" customWidth="1"/>
    <col min="11542" max="11776" width="9.140625" style="1132"/>
    <col min="11777" max="11777" width="47.140625" style="1132" customWidth="1"/>
    <col min="11778" max="11778" width="10.85546875" style="1132" customWidth="1"/>
    <col min="11779" max="11779" width="11" style="1132" customWidth="1"/>
    <col min="11780" max="11787" width="7" style="1132" customWidth="1"/>
    <col min="11788" max="11788" width="8.5703125" style="1132" bestFit="1" customWidth="1"/>
    <col min="11789" max="11789" width="9.140625" style="1132"/>
    <col min="11790" max="11791" width="10.140625" style="1132" customWidth="1"/>
    <col min="11792" max="11792" width="10.42578125" style="1132" bestFit="1" customWidth="1"/>
    <col min="11793" max="11793" width="4.7109375" style="1132" customWidth="1"/>
    <col min="11794" max="11794" width="15.140625" style="1132" customWidth="1"/>
    <col min="11795" max="11795" width="26.7109375" style="1132" customWidth="1"/>
    <col min="11796" max="11796" width="16" style="1132" customWidth="1"/>
    <col min="11797" max="11797" width="16.42578125" style="1132" customWidth="1"/>
    <col min="11798" max="12032" width="9.140625" style="1132"/>
    <col min="12033" max="12033" width="47.140625" style="1132" customWidth="1"/>
    <col min="12034" max="12034" width="10.85546875" style="1132" customWidth="1"/>
    <col min="12035" max="12035" width="11" style="1132" customWidth="1"/>
    <col min="12036" max="12043" width="7" style="1132" customWidth="1"/>
    <col min="12044" max="12044" width="8.5703125" style="1132" bestFit="1" customWidth="1"/>
    <col min="12045" max="12045" width="9.140625" style="1132"/>
    <col min="12046" max="12047" width="10.140625" style="1132" customWidth="1"/>
    <col min="12048" max="12048" width="10.42578125" style="1132" bestFit="1" customWidth="1"/>
    <col min="12049" max="12049" width="4.7109375" style="1132" customWidth="1"/>
    <col min="12050" max="12050" width="15.140625" style="1132" customWidth="1"/>
    <col min="12051" max="12051" width="26.7109375" style="1132" customWidth="1"/>
    <col min="12052" max="12052" width="16" style="1132" customWidth="1"/>
    <col min="12053" max="12053" width="16.42578125" style="1132" customWidth="1"/>
    <col min="12054" max="12288" width="9.140625" style="1132"/>
    <col min="12289" max="12289" width="47.140625" style="1132" customWidth="1"/>
    <col min="12290" max="12290" width="10.85546875" style="1132" customWidth="1"/>
    <col min="12291" max="12291" width="11" style="1132" customWidth="1"/>
    <col min="12292" max="12299" width="7" style="1132" customWidth="1"/>
    <col min="12300" max="12300" width="8.5703125" style="1132" bestFit="1" customWidth="1"/>
    <col min="12301" max="12301" width="9.140625" style="1132"/>
    <col min="12302" max="12303" width="10.140625" style="1132" customWidth="1"/>
    <col min="12304" max="12304" width="10.42578125" style="1132" bestFit="1" customWidth="1"/>
    <col min="12305" max="12305" width="4.7109375" style="1132" customWidth="1"/>
    <col min="12306" max="12306" width="15.140625" style="1132" customWidth="1"/>
    <col min="12307" max="12307" width="26.7109375" style="1132" customWidth="1"/>
    <col min="12308" max="12308" width="16" style="1132" customWidth="1"/>
    <col min="12309" max="12309" width="16.42578125" style="1132" customWidth="1"/>
    <col min="12310" max="12544" width="9.140625" style="1132"/>
    <col min="12545" max="12545" width="47.140625" style="1132" customWidth="1"/>
    <col min="12546" max="12546" width="10.85546875" style="1132" customWidth="1"/>
    <col min="12547" max="12547" width="11" style="1132" customWidth="1"/>
    <col min="12548" max="12555" width="7" style="1132" customWidth="1"/>
    <col min="12556" max="12556" width="8.5703125" style="1132" bestFit="1" customWidth="1"/>
    <col min="12557" max="12557" width="9.140625" style="1132"/>
    <col min="12558" max="12559" width="10.140625" style="1132" customWidth="1"/>
    <col min="12560" max="12560" width="10.42578125" style="1132" bestFit="1" customWidth="1"/>
    <col min="12561" max="12561" width="4.7109375" style="1132" customWidth="1"/>
    <col min="12562" max="12562" width="15.140625" style="1132" customWidth="1"/>
    <col min="12563" max="12563" width="26.7109375" style="1132" customWidth="1"/>
    <col min="12564" max="12564" width="16" style="1132" customWidth="1"/>
    <col min="12565" max="12565" width="16.42578125" style="1132" customWidth="1"/>
    <col min="12566" max="12800" width="9.140625" style="1132"/>
    <col min="12801" max="12801" width="47.140625" style="1132" customWidth="1"/>
    <col min="12802" max="12802" width="10.85546875" style="1132" customWidth="1"/>
    <col min="12803" max="12803" width="11" style="1132" customWidth="1"/>
    <col min="12804" max="12811" width="7" style="1132" customWidth="1"/>
    <col min="12812" max="12812" width="8.5703125" style="1132" bestFit="1" customWidth="1"/>
    <col min="12813" max="12813" width="9.140625" style="1132"/>
    <col min="12814" max="12815" width="10.140625" style="1132" customWidth="1"/>
    <col min="12816" max="12816" width="10.42578125" style="1132" bestFit="1" customWidth="1"/>
    <col min="12817" max="12817" width="4.7109375" style="1132" customWidth="1"/>
    <col min="12818" max="12818" width="15.140625" style="1132" customWidth="1"/>
    <col min="12819" max="12819" width="26.7109375" style="1132" customWidth="1"/>
    <col min="12820" max="12820" width="16" style="1132" customWidth="1"/>
    <col min="12821" max="12821" width="16.42578125" style="1132" customWidth="1"/>
    <col min="12822" max="13056" width="9.140625" style="1132"/>
    <col min="13057" max="13057" width="47.140625" style="1132" customWidth="1"/>
    <col min="13058" max="13058" width="10.85546875" style="1132" customWidth="1"/>
    <col min="13059" max="13059" width="11" style="1132" customWidth="1"/>
    <col min="13060" max="13067" width="7" style="1132" customWidth="1"/>
    <col min="13068" max="13068" width="8.5703125" style="1132" bestFit="1" customWidth="1"/>
    <col min="13069" max="13069" width="9.140625" style="1132"/>
    <col min="13070" max="13071" width="10.140625" style="1132" customWidth="1"/>
    <col min="13072" max="13072" width="10.42578125" style="1132" bestFit="1" customWidth="1"/>
    <col min="13073" max="13073" width="4.7109375" style="1132" customWidth="1"/>
    <col min="13074" max="13074" width="15.140625" style="1132" customWidth="1"/>
    <col min="13075" max="13075" width="26.7109375" style="1132" customWidth="1"/>
    <col min="13076" max="13076" width="16" style="1132" customWidth="1"/>
    <col min="13077" max="13077" width="16.42578125" style="1132" customWidth="1"/>
    <col min="13078" max="13312" width="9.140625" style="1132"/>
    <col min="13313" max="13313" width="47.140625" style="1132" customWidth="1"/>
    <col min="13314" max="13314" width="10.85546875" style="1132" customWidth="1"/>
    <col min="13315" max="13315" width="11" style="1132" customWidth="1"/>
    <col min="13316" max="13323" width="7" style="1132" customWidth="1"/>
    <col min="13324" max="13324" width="8.5703125" style="1132" bestFit="1" customWidth="1"/>
    <col min="13325" max="13325" width="9.140625" style="1132"/>
    <col min="13326" max="13327" width="10.140625" style="1132" customWidth="1"/>
    <col min="13328" max="13328" width="10.42578125" style="1132" bestFit="1" customWidth="1"/>
    <col min="13329" max="13329" width="4.7109375" style="1132" customWidth="1"/>
    <col min="13330" max="13330" width="15.140625" style="1132" customWidth="1"/>
    <col min="13331" max="13331" width="26.7109375" style="1132" customWidth="1"/>
    <col min="13332" max="13332" width="16" style="1132" customWidth="1"/>
    <col min="13333" max="13333" width="16.42578125" style="1132" customWidth="1"/>
    <col min="13334" max="13568" width="9.140625" style="1132"/>
    <col min="13569" max="13569" width="47.140625" style="1132" customWidth="1"/>
    <col min="13570" max="13570" width="10.85546875" style="1132" customWidth="1"/>
    <col min="13571" max="13571" width="11" style="1132" customWidth="1"/>
    <col min="13572" max="13579" width="7" style="1132" customWidth="1"/>
    <col min="13580" max="13580" width="8.5703125" style="1132" bestFit="1" customWidth="1"/>
    <col min="13581" max="13581" width="9.140625" style="1132"/>
    <col min="13582" max="13583" width="10.140625" style="1132" customWidth="1"/>
    <col min="13584" max="13584" width="10.42578125" style="1132" bestFit="1" customWidth="1"/>
    <col min="13585" max="13585" width="4.7109375" style="1132" customWidth="1"/>
    <col min="13586" max="13586" width="15.140625" style="1132" customWidth="1"/>
    <col min="13587" max="13587" width="26.7109375" style="1132" customWidth="1"/>
    <col min="13588" max="13588" width="16" style="1132" customWidth="1"/>
    <col min="13589" max="13589" width="16.42578125" style="1132" customWidth="1"/>
    <col min="13590" max="13824" width="9.140625" style="1132"/>
    <col min="13825" max="13825" width="47.140625" style="1132" customWidth="1"/>
    <col min="13826" max="13826" width="10.85546875" style="1132" customWidth="1"/>
    <col min="13827" max="13827" width="11" style="1132" customWidth="1"/>
    <col min="13828" max="13835" width="7" style="1132" customWidth="1"/>
    <col min="13836" max="13836" width="8.5703125" style="1132" bestFit="1" customWidth="1"/>
    <col min="13837" max="13837" width="9.140625" style="1132"/>
    <col min="13838" max="13839" width="10.140625" style="1132" customWidth="1"/>
    <col min="13840" max="13840" width="10.42578125" style="1132" bestFit="1" customWidth="1"/>
    <col min="13841" max="13841" width="4.7109375" style="1132" customWidth="1"/>
    <col min="13842" max="13842" width="15.140625" style="1132" customWidth="1"/>
    <col min="13843" max="13843" width="26.7109375" style="1132" customWidth="1"/>
    <col min="13844" max="13844" width="16" style="1132" customWidth="1"/>
    <col min="13845" max="13845" width="16.42578125" style="1132" customWidth="1"/>
    <col min="13846" max="14080" width="9.140625" style="1132"/>
    <col min="14081" max="14081" width="47.140625" style="1132" customWidth="1"/>
    <col min="14082" max="14082" width="10.85546875" style="1132" customWidth="1"/>
    <col min="14083" max="14083" width="11" style="1132" customWidth="1"/>
    <col min="14084" max="14091" width="7" style="1132" customWidth="1"/>
    <col min="14092" max="14092" width="8.5703125" style="1132" bestFit="1" customWidth="1"/>
    <col min="14093" max="14093" width="9.140625" style="1132"/>
    <col min="14094" max="14095" width="10.140625" style="1132" customWidth="1"/>
    <col min="14096" max="14096" width="10.42578125" style="1132" bestFit="1" customWidth="1"/>
    <col min="14097" max="14097" width="4.7109375" style="1132" customWidth="1"/>
    <col min="14098" max="14098" width="15.140625" style="1132" customWidth="1"/>
    <col min="14099" max="14099" width="26.7109375" style="1132" customWidth="1"/>
    <col min="14100" max="14100" width="16" style="1132" customWidth="1"/>
    <col min="14101" max="14101" width="16.42578125" style="1132" customWidth="1"/>
    <col min="14102" max="14336" width="9.140625" style="1132"/>
    <col min="14337" max="14337" width="47.140625" style="1132" customWidth="1"/>
    <col min="14338" max="14338" width="10.85546875" style="1132" customWidth="1"/>
    <col min="14339" max="14339" width="11" style="1132" customWidth="1"/>
    <col min="14340" max="14347" width="7" style="1132" customWidth="1"/>
    <col min="14348" max="14348" width="8.5703125" style="1132" bestFit="1" customWidth="1"/>
    <col min="14349" max="14349" width="9.140625" style="1132"/>
    <col min="14350" max="14351" width="10.140625" style="1132" customWidth="1"/>
    <col min="14352" max="14352" width="10.42578125" style="1132" bestFit="1" customWidth="1"/>
    <col min="14353" max="14353" width="4.7109375" style="1132" customWidth="1"/>
    <col min="14354" max="14354" width="15.140625" style="1132" customWidth="1"/>
    <col min="14355" max="14355" width="26.7109375" style="1132" customWidth="1"/>
    <col min="14356" max="14356" width="16" style="1132" customWidth="1"/>
    <col min="14357" max="14357" width="16.42578125" style="1132" customWidth="1"/>
    <col min="14358" max="14592" width="9.140625" style="1132"/>
    <col min="14593" max="14593" width="47.140625" style="1132" customWidth="1"/>
    <col min="14594" max="14594" width="10.85546875" style="1132" customWidth="1"/>
    <col min="14595" max="14595" width="11" style="1132" customWidth="1"/>
    <col min="14596" max="14603" width="7" style="1132" customWidth="1"/>
    <col min="14604" max="14604" width="8.5703125" style="1132" bestFit="1" customWidth="1"/>
    <col min="14605" max="14605" width="9.140625" style="1132"/>
    <col min="14606" max="14607" width="10.140625" style="1132" customWidth="1"/>
    <col min="14608" max="14608" width="10.42578125" style="1132" bestFit="1" customWidth="1"/>
    <col min="14609" max="14609" width="4.7109375" style="1132" customWidth="1"/>
    <col min="14610" max="14610" width="15.140625" style="1132" customWidth="1"/>
    <col min="14611" max="14611" width="26.7109375" style="1132" customWidth="1"/>
    <col min="14612" max="14612" width="16" style="1132" customWidth="1"/>
    <col min="14613" max="14613" width="16.42578125" style="1132" customWidth="1"/>
    <col min="14614" max="14848" width="9.140625" style="1132"/>
    <col min="14849" max="14849" width="47.140625" style="1132" customWidth="1"/>
    <col min="14850" max="14850" width="10.85546875" style="1132" customWidth="1"/>
    <col min="14851" max="14851" width="11" style="1132" customWidth="1"/>
    <col min="14852" max="14859" width="7" style="1132" customWidth="1"/>
    <col min="14860" max="14860" width="8.5703125" style="1132" bestFit="1" customWidth="1"/>
    <col min="14861" max="14861" width="9.140625" style="1132"/>
    <col min="14862" max="14863" width="10.140625" style="1132" customWidth="1"/>
    <col min="14864" max="14864" width="10.42578125" style="1132" bestFit="1" customWidth="1"/>
    <col min="14865" max="14865" width="4.7109375" style="1132" customWidth="1"/>
    <col min="14866" max="14866" width="15.140625" style="1132" customWidth="1"/>
    <col min="14867" max="14867" width="26.7109375" style="1132" customWidth="1"/>
    <col min="14868" max="14868" width="16" style="1132" customWidth="1"/>
    <col min="14869" max="14869" width="16.42578125" style="1132" customWidth="1"/>
    <col min="14870" max="15104" width="9.140625" style="1132"/>
    <col min="15105" max="15105" width="47.140625" style="1132" customWidth="1"/>
    <col min="15106" max="15106" width="10.85546875" style="1132" customWidth="1"/>
    <col min="15107" max="15107" width="11" style="1132" customWidth="1"/>
    <col min="15108" max="15115" width="7" style="1132" customWidth="1"/>
    <col min="15116" max="15116" width="8.5703125" style="1132" bestFit="1" customWidth="1"/>
    <col min="15117" max="15117" width="9.140625" style="1132"/>
    <col min="15118" max="15119" width="10.140625" style="1132" customWidth="1"/>
    <col min="15120" max="15120" width="10.42578125" style="1132" bestFit="1" customWidth="1"/>
    <col min="15121" max="15121" width="4.7109375" style="1132" customWidth="1"/>
    <col min="15122" max="15122" width="15.140625" style="1132" customWidth="1"/>
    <col min="15123" max="15123" width="26.7109375" style="1132" customWidth="1"/>
    <col min="15124" max="15124" width="16" style="1132" customWidth="1"/>
    <col min="15125" max="15125" width="16.42578125" style="1132" customWidth="1"/>
    <col min="15126" max="15360" width="9.140625" style="1132"/>
    <col min="15361" max="15361" width="47.140625" style="1132" customWidth="1"/>
    <col min="15362" max="15362" width="10.85546875" style="1132" customWidth="1"/>
    <col min="15363" max="15363" width="11" style="1132" customWidth="1"/>
    <col min="15364" max="15371" width="7" style="1132" customWidth="1"/>
    <col min="15372" max="15372" width="8.5703125" style="1132" bestFit="1" customWidth="1"/>
    <col min="15373" max="15373" width="9.140625" style="1132"/>
    <col min="15374" max="15375" width="10.140625" style="1132" customWidth="1"/>
    <col min="15376" max="15376" width="10.42578125" style="1132" bestFit="1" customWidth="1"/>
    <col min="15377" max="15377" width="4.7109375" style="1132" customWidth="1"/>
    <col min="15378" max="15378" width="15.140625" style="1132" customWidth="1"/>
    <col min="15379" max="15379" width="26.7109375" style="1132" customWidth="1"/>
    <col min="15380" max="15380" width="16" style="1132" customWidth="1"/>
    <col min="15381" max="15381" width="16.42578125" style="1132" customWidth="1"/>
    <col min="15382" max="15616" width="9.140625" style="1132"/>
    <col min="15617" max="15617" width="47.140625" style="1132" customWidth="1"/>
    <col min="15618" max="15618" width="10.85546875" style="1132" customWidth="1"/>
    <col min="15619" max="15619" width="11" style="1132" customWidth="1"/>
    <col min="15620" max="15627" width="7" style="1132" customWidth="1"/>
    <col min="15628" max="15628" width="8.5703125" style="1132" bestFit="1" customWidth="1"/>
    <col min="15629" max="15629" width="9.140625" style="1132"/>
    <col min="15630" max="15631" width="10.140625" style="1132" customWidth="1"/>
    <col min="15632" max="15632" width="10.42578125" style="1132" bestFit="1" customWidth="1"/>
    <col min="15633" max="15633" width="4.7109375" style="1132" customWidth="1"/>
    <col min="15634" max="15634" width="15.140625" style="1132" customWidth="1"/>
    <col min="15635" max="15635" width="26.7109375" style="1132" customWidth="1"/>
    <col min="15636" max="15636" width="16" style="1132" customWidth="1"/>
    <col min="15637" max="15637" width="16.42578125" style="1132" customWidth="1"/>
    <col min="15638" max="15872" width="9.140625" style="1132"/>
    <col min="15873" max="15873" width="47.140625" style="1132" customWidth="1"/>
    <col min="15874" max="15874" width="10.85546875" style="1132" customWidth="1"/>
    <col min="15875" max="15875" width="11" style="1132" customWidth="1"/>
    <col min="15876" max="15883" width="7" style="1132" customWidth="1"/>
    <col min="15884" max="15884" width="8.5703125" style="1132" bestFit="1" customWidth="1"/>
    <col min="15885" max="15885" width="9.140625" style="1132"/>
    <col min="15886" max="15887" width="10.140625" style="1132" customWidth="1"/>
    <col min="15888" max="15888" width="10.42578125" style="1132" bestFit="1" customWidth="1"/>
    <col min="15889" max="15889" width="4.7109375" style="1132" customWidth="1"/>
    <col min="15890" max="15890" width="15.140625" style="1132" customWidth="1"/>
    <col min="15891" max="15891" width="26.7109375" style="1132" customWidth="1"/>
    <col min="15892" max="15892" width="16" style="1132" customWidth="1"/>
    <col min="15893" max="15893" width="16.42578125" style="1132" customWidth="1"/>
    <col min="15894" max="16128" width="9.140625" style="1132"/>
    <col min="16129" max="16129" width="47.140625" style="1132" customWidth="1"/>
    <col min="16130" max="16130" width="10.85546875" style="1132" customWidth="1"/>
    <col min="16131" max="16131" width="11" style="1132" customWidth="1"/>
    <col min="16132" max="16139" width="7" style="1132" customWidth="1"/>
    <col min="16140" max="16140" width="8.5703125" style="1132" bestFit="1" customWidth="1"/>
    <col min="16141" max="16141" width="9.140625" style="1132"/>
    <col min="16142" max="16143" width="10.140625" style="1132" customWidth="1"/>
    <col min="16144" max="16144" width="10.42578125" style="1132" bestFit="1" customWidth="1"/>
    <col min="16145" max="16145" width="4.7109375" style="1132" customWidth="1"/>
    <col min="16146" max="16146" width="15.140625" style="1132" customWidth="1"/>
    <col min="16147" max="16147" width="26.7109375" style="1132" customWidth="1"/>
    <col min="16148" max="16148" width="16" style="1132" customWidth="1"/>
    <col min="16149" max="16149" width="16.42578125" style="1132" customWidth="1"/>
    <col min="16150" max="16384" width="9.140625" style="1132"/>
  </cols>
  <sheetData>
    <row r="1" spans="1:20" s="49" customFormat="1" ht="24.75">
      <c r="A1" s="127" t="str">
        <f>'Universal data'!A1</f>
        <v>Regulatory Reporting Pack</v>
      </c>
      <c r="B1" s="128"/>
      <c r="C1" s="128"/>
      <c r="D1" s="128"/>
      <c r="E1" s="128"/>
      <c r="F1" s="128"/>
      <c r="G1" s="128"/>
      <c r="H1" s="128"/>
      <c r="I1" s="128"/>
      <c r="J1" s="128"/>
      <c r="K1" s="128"/>
      <c r="L1" s="128"/>
      <c r="M1" s="128"/>
      <c r="N1" s="128"/>
      <c r="O1" s="128"/>
      <c r="P1" s="128"/>
      <c r="Q1" s="128"/>
      <c r="R1" s="128"/>
      <c r="S1" s="128"/>
      <c r="T1" s="128"/>
    </row>
    <row r="2" spans="1:20" s="49" customFormat="1" ht="24.75">
      <c r="A2" s="2186" t="str">
        <f>+'Universal data'!$A$2</f>
        <v>Master</v>
      </c>
      <c r="B2" s="128"/>
      <c r="C2" s="128"/>
      <c r="D2" s="128"/>
      <c r="E2" s="128"/>
      <c r="F2" s="128"/>
      <c r="G2" s="128"/>
      <c r="H2" s="128"/>
      <c r="I2" s="128"/>
      <c r="J2" s="128"/>
      <c r="K2" s="128"/>
      <c r="L2" s="128"/>
      <c r="M2" s="128"/>
      <c r="N2" s="128"/>
      <c r="O2" s="128"/>
      <c r="P2" s="128"/>
      <c r="Q2" s="128"/>
      <c r="R2" s="128"/>
      <c r="S2" s="128"/>
      <c r="T2" s="128"/>
    </row>
    <row r="3" spans="1:20" s="49" customFormat="1" ht="24.75">
      <c r="A3" s="2304" t="str">
        <f>+'Universal data'!A3</f>
        <v>2015/16</v>
      </c>
      <c r="B3" s="128"/>
      <c r="C3" s="128"/>
      <c r="D3" s="128"/>
      <c r="E3" s="128"/>
      <c r="F3" s="128"/>
      <c r="G3" s="128"/>
      <c r="H3" s="128"/>
      <c r="I3" s="128"/>
      <c r="J3" s="128"/>
      <c r="K3" s="128"/>
      <c r="L3" s="128"/>
      <c r="M3" s="128"/>
      <c r="N3" s="128"/>
      <c r="O3" s="128"/>
      <c r="P3" s="128"/>
      <c r="Q3" s="128"/>
      <c r="R3" s="128"/>
      <c r="S3" s="128"/>
      <c r="T3" s="128"/>
    </row>
    <row r="5" spans="1:20" ht="19.5">
      <c r="A5" s="1130" t="s">
        <v>2363</v>
      </c>
      <c r="B5" s="1131"/>
    </row>
    <row r="6" spans="1:20">
      <c r="A6" s="1133" t="s">
        <v>1221</v>
      </c>
    </row>
    <row r="7" spans="1:20">
      <c r="A7" s="1134" t="s">
        <v>1222</v>
      </c>
      <c r="B7" s="1135"/>
      <c r="C7" s="1135"/>
      <c r="D7" s="1135"/>
      <c r="E7" s="1135"/>
      <c r="F7" s="1135"/>
      <c r="G7" s="1135"/>
      <c r="H7" s="1135"/>
      <c r="R7" s="1131" t="s">
        <v>1223</v>
      </c>
    </row>
    <row r="8" spans="1:20" ht="25.5">
      <c r="A8" s="1136"/>
      <c r="B8" s="1137">
        <v>1</v>
      </c>
      <c r="C8" s="1137">
        <v>2</v>
      </c>
      <c r="D8" s="1137">
        <v>3</v>
      </c>
      <c r="E8" s="1137">
        <v>4</v>
      </c>
      <c r="F8" s="1137">
        <v>5</v>
      </c>
      <c r="G8" s="1138">
        <v>6</v>
      </c>
      <c r="H8" s="1137">
        <v>7</v>
      </c>
      <c r="I8" s="1137">
        <v>8</v>
      </c>
      <c r="J8" s="1137">
        <v>9</v>
      </c>
      <c r="K8" s="1137">
        <v>10</v>
      </c>
      <c r="L8" s="1138" t="s">
        <v>82</v>
      </c>
      <c r="M8" s="1138" t="s">
        <v>1224</v>
      </c>
      <c r="N8" s="1137" t="s">
        <v>1225</v>
      </c>
      <c r="O8" s="1137" t="s">
        <v>1226</v>
      </c>
      <c r="P8" s="1137" t="s">
        <v>1227</v>
      </c>
      <c r="R8" s="1139" t="s">
        <v>1228</v>
      </c>
      <c r="S8" s="1139" t="s">
        <v>1229</v>
      </c>
      <c r="T8" s="1139" t="s">
        <v>83</v>
      </c>
    </row>
    <row r="9" spans="1:20">
      <c r="A9" s="1140" t="s">
        <v>1230</v>
      </c>
      <c r="B9" s="1141"/>
      <c r="C9" s="1141"/>
      <c r="D9" s="1141"/>
      <c r="E9" s="1141"/>
      <c r="F9" s="1141"/>
      <c r="G9" s="1141"/>
      <c r="H9" s="1141"/>
      <c r="I9" s="1141"/>
      <c r="J9" s="1141"/>
      <c r="K9" s="1141"/>
      <c r="L9" s="1142">
        <f t="shared" ref="L9:L16" si="0">SUM(B9:K9)</f>
        <v>0</v>
      </c>
      <c r="M9" s="1141"/>
      <c r="N9" s="1143" t="e">
        <f>(B9*1+C9*2+D9*3+E9*4+F9*5+G9*6+H9*7+I9*8+J9*9+K9*10)/(SUM(B9:K9))</f>
        <v>#DIV/0!</v>
      </c>
      <c r="O9" s="1144" t="e">
        <f>N9+T9</f>
        <v>#DIV/0!</v>
      </c>
      <c r="P9" s="1144" t="e">
        <f>N9-T9</f>
        <v>#DIV/0!</v>
      </c>
      <c r="R9" s="1145" t="e">
        <f>((1-N9)^2)*B9+((2-N9))^2*C9+((3-N9))^2*D9+((4-N9)^2)*E9+((5-N9)^2)*F9+((6-N9)^2)*G9+((7-N9))^2*H9+((8-N9))^2*I9+((9-N9)^2)*J9+((10-N9)^2)*K9</f>
        <v>#DIV/0!</v>
      </c>
      <c r="S9" s="1145" t="e">
        <f>SQRT((R9)/(L9-1))</f>
        <v>#DIV/0!</v>
      </c>
      <c r="T9" s="1145" t="e">
        <f>CONFIDENCE(0.05,S9,L9)</f>
        <v>#DIV/0!</v>
      </c>
    </row>
    <row r="10" spans="1:20">
      <c r="A10" s="1140" t="s">
        <v>1231</v>
      </c>
      <c r="B10" s="1141"/>
      <c r="C10" s="1141"/>
      <c r="D10" s="1141"/>
      <c r="E10" s="1141"/>
      <c r="F10" s="1141"/>
      <c r="G10" s="1141"/>
      <c r="H10" s="1141"/>
      <c r="I10" s="1141"/>
      <c r="J10" s="1141"/>
      <c r="K10" s="1141"/>
      <c r="L10" s="1142">
        <f t="shared" si="0"/>
        <v>0</v>
      </c>
      <c r="M10" s="1141"/>
      <c r="N10" s="1143" t="e">
        <f t="shared" ref="N10:N16" si="1">(B10*1+C10*2+D10*3+E10*4+F10*5+G10*6+H10*7+I10*8+J10*9+K10*10)/(SUM(B10:K10))</f>
        <v>#DIV/0!</v>
      </c>
      <c r="O10" s="1144" t="e">
        <f t="shared" ref="O10:O16" si="2">N10+T10</f>
        <v>#DIV/0!</v>
      </c>
      <c r="P10" s="1144" t="e">
        <f t="shared" ref="P10:P16" si="3">N10-T10</f>
        <v>#DIV/0!</v>
      </c>
      <c r="R10" s="1145" t="e">
        <f t="shared" ref="R10:R16" si="4">((1-N10)^2)*B10+((2-N10))^2*C10+((3-N10))^2*D10+((4-N10)^2)*E10+((5-N10)^2)*F10+((6-N10)^2)*G10+((7-N10))^2*H10+((8-N10))^2*I10+((9-N10)^2)*J10+((10-N10)^2)*K10</f>
        <v>#DIV/0!</v>
      </c>
      <c r="S10" s="1145" t="e">
        <f t="shared" ref="S10:S16" si="5">SQRT((R10)/(L10-1))</f>
        <v>#DIV/0!</v>
      </c>
      <c r="T10" s="1145" t="e">
        <f t="shared" ref="T10:T16" si="6">CONFIDENCE(0.05,S10,L10)</f>
        <v>#DIV/0!</v>
      </c>
    </row>
    <row r="11" spans="1:20">
      <c r="A11" s="1140" t="s">
        <v>1232</v>
      </c>
      <c r="B11" s="1141"/>
      <c r="C11" s="1141"/>
      <c r="D11" s="1141"/>
      <c r="E11" s="1141"/>
      <c r="F11" s="1141"/>
      <c r="G11" s="1141"/>
      <c r="H11" s="1141"/>
      <c r="I11" s="1141"/>
      <c r="J11" s="1141"/>
      <c r="K11" s="1141"/>
      <c r="L11" s="1142">
        <f t="shared" si="0"/>
        <v>0</v>
      </c>
      <c r="M11" s="1141"/>
      <c r="N11" s="1143" t="e">
        <f t="shared" si="1"/>
        <v>#DIV/0!</v>
      </c>
      <c r="O11" s="1144" t="e">
        <f t="shared" si="2"/>
        <v>#DIV/0!</v>
      </c>
      <c r="P11" s="1144" t="e">
        <f t="shared" si="3"/>
        <v>#DIV/0!</v>
      </c>
      <c r="R11" s="1145" t="e">
        <f t="shared" si="4"/>
        <v>#DIV/0!</v>
      </c>
      <c r="S11" s="1145" t="e">
        <f t="shared" si="5"/>
        <v>#DIV/0!</v>
      </c>
      <c r="T11" s="1145" t="e">
        <f t="shared" si="6"/>
        <v>#DIV/0!</v>
      </c>
    </row>
    <row r="12" spans="1:20" ht="13.5" customHeight="1">
      <c r="A12" s="1140" t="s">
        <v>1233</v>
      </c>
      <c r="B12" s="1141"/>
      <c r="C12" s="1141"/>
      <c r="D12" s="1141"/>
      <c r="E12" s="1141"/>
      <c r="F12" s="1141"/>
      <c r="G12" s="1141"/>
      <c r="H12" s="1141"/>
      <c r="I12" s="1141"/>
      <c r="J12" s="1141"/>
      <c r="K12" s="1141"/>
      <c r="L12" s="1142">
        <f t="shared" si="0"/>
        <v>0</v>
      </c>
      <c r="M12" s="1141"/>
      <c r="N12" s="1143" t="e">
        <f t="shared" si="1"/>
        <v>#DIV/0!</v>
      </c>
      <c r="O12" s="1144" t="e">
        <f t="shared" si="2"/>
        <v>#DIV/0!</v>
      </c>
      <c r="P12" s="1144" t="e">
        <f t="shared" si="3"/>
        <v>#DIV/0!</v>
      </c>
      <c r="R12" s="1145" t="e">
        <f t="shared" si="4"/>
        <v>#DIV/0!</v>
      </c>
      <c r="S12" s="1145" t="e">
        <f t="shared" si="5"/>
        <v>#DIV/0!</v>
      </c>
      <c r="T12" s="1145" t="e">
        <f t="shared" si="6"/>
        <v>#DIV/0!</v>
      </c>
    </row>
    <row r="13" spans="1:20" ht="13.5" customHeight="1">
      <c r="A13" s="1140" t="s">
        <v>1234</v>
      </c>
      <c r="B13" s="1141"/>
      <c r="C13" s="1141"/>
      <c r="D13" s="1141"/>
      <c r="E13" s="1141"/>
      <c r="F13" s="1141"/>
      <c r="G13" s="1141"/>
      <c r="H13" s="1141"/>
      <c r="I13" s="1141"/>
      <c r="J13" s="1141"/>
      <c r="K13" s="1141"/>
      <c r="L13" s="1142">
        <f t="shared" si="0"/>
        <v>0</v>
      </c>
      <c r="M13" s="1141"/>
      <c r="N13" s="1143" t="e">
        <f t="shared" si="1"/>
        <v>#DIV/0!</v>
      </c>
      <c r="O13" s="1144" t="e">
        <f t="shared" si="2"/>
        <v>#DIV/0!</v>
      </c>
      <c r="P13" s="1144" t="e">
        <f t="shared" si="3"/>
        <v>#DIV/0!</v>
      </c>
      <c r="R13" s="1145" t="e">
        <f t="shared" si="4"/>
        <v>#DIV/0!</v>
      </c>
      <c r="S13" s="1145" t="e">
        <f t="shared" si="5"/>
        <v>#DIV/0!</v>
      </c>
      <c r="T13" s="1145" t="e">
        <f t="shared" si="6"/>
        <v>#DIV/0!</v>
      </c>
    </row>
    <row r="14" spans="1:20">
      <c r="A14" s="1140" t="s">
        <v>1235</v>
      </c>
      <c r="B14" s="1141"/>
      <c r="C14" s="1141"/>
      <c r="D14" s="1141"/>
      <c r="E14" s="1141"/>
      <c r="F14" s="1141"/>
      <c r="G14" s="1141"/>
      <c r="H14" s="1141"/>
      <c r="I14" s="1141"/>
      <c r="J14" s="1141"/>
      <c r="K14" s="1141"/>
      <c r="L14" s="1142">
        <f t="shared" si="0"/>
        <v>0</v>
      </c>
      <c r="M14" s="1141"/>
      <c r="N14" s="1143" t="e">
        <f t="shared" si="1"/>
        <v>#DIV/0!</v>
      </c>
      <c r="O14" s="1144" t="e">
        <f t="shared" si="2"/>
        <v>#DIV/0!</v>
      </c>
      <c r="P14" s="1144" t="e">
        <f t="shared" si="3"/>
        <v>#DIV/0!</v>
      </c>
      <c r="R14" s="1145" t="e">
        <f t="shared" si="4"/>
        <v>#DIV/0!</v>
      </c>
      <c r="S14" s="1145" t="e">
        <f t="shared" si="5"/>
        <v>#DIV/0!</v>
      </c>
      <c r="T14" s="1145" t="e">
        <f t="shared" si="6"/>
        <v>#DIV/0!</v>
      </c>
    </row>
    <row r="15" spans="1:20">
      <c r="A15" s="1140" t="s">
        <v>1236</v>
      </c>
      <c r="B15" s="1141"/>
      <c r="C15" s="1141"/>
      <c r="D15" s="1141"/>
      <c r="E15" s="1141"/>
      <c r="F15" s="1141"/>
      <c r="G15" s="1141"/>
      <c r="H15" s="1141"/>
      <c r="I15" s="1141"/>
      <c r="J15" s="1141"/>
      <c r="K15" s="1141"/>
      <c r="L15" s="1142">
        <f t="shared" si="0"/>
        <v>0</v>
      </c>
      <c r="M15" s="1141"/>
      <c r="N15" s="1143" t="e">
        <f t="shared" si="1"/>
        <v>#DIV/0!</v>
      </c>
      <c r="O15" s="1144" t="e">
        <f t="shared" si="2"/>
        <v>#DIV/0!</v>
      </c>
      <c r="P15" s="1144" t="e">
        <f t="shared" si="3"/>
        <v>#DIV/0!</v>
      </c>
      <c r="R15" s="1145" t="e">
        <f t="shared" si="4"/>
        <v>#DIV/0!</v>
      </c>
      <c r="S15" s="1145" t="e">
        <f t="shared" si="5"/>
        <v>#DIV/0!</v>
      </c>
      <c r="T15" s="1145" t="e">
        <f t="shared" si="6"/>
        <v>#DIV/0!</v>
      </c>
    </row>
    <row r="16" spans="1:20">
      <c r="A16" s="1146" t="s">
        <v>1237</v>
      </c>
      <c r="B16" s="1141"/>
      <c r="C16" s="1141"/>
      <c r="D16" s="1141"/>
      <c r="E16" s="1141"/>
      <c r="F16" s="1141"/>
      <c r="G16" s="1141"/>
      <c r="H16" s="1141"/>
      <c r="I16" s="1141"/>
      <c r="J16" s="1141"/>
      <c r="K16" s="1141"/>
      <c r="L16" s="1142">
        <f t="shared" si="0"/>
        <v>0</v>
      </c>
      <c r="M16" s="1141"/>
      <c r="N16" s="1143" t="e">
        <f t="shared" si="1"/>
        <v>#DIV/0!</v>
      </c>
      <c r="O16" s="1144" t="e">
        <f t="shared" si="2"/>
        <v>#DIV/0!</v>
      </c>
      <c r="P16" s="1144" t="e">
        <f t="shared" si="3"/>
        <v>#DIV/0!</v>
      </c>
      <c r="R16" s="1145" t="e">
        <f t="shared" si="4"/>
        <v>#DIV/0!</v>
      </c>
      <c r="S16" s="1145" t="e">
        <f t="shared" si="5"/>
        <v>#DIV/0!</v>
      </c>
      <c r="T16" s="1145" t="e">
        <f t="shared" si="6"/>
        <v>#DIV/0!</v>
      </c>
    </row>
    <row r="17" spans="1:20">
      <c r="A17" s="1147"/>
      <c r="B17" s="1147"/>
      <c r="C17" s="1147"/>
      <c r="G17" s="1148"/>
      <c r="H17" s="1148"/>
      <c r="I17" s="1148"/>
      <c r="O17" s="1149"/>
      <c r="P17" s="1149"/>
      <c r="T17" s="1150"/>
    </row>
    <row r="19" spans="1:20">
      <c r="A19" s="1133" t="s">
        <v>1238</v>
      </c>
    </row>
    <row r="20" spans="1:20">
      <c r="A20" s="1135"/>
      <c r="B20" s="1135"/>
      <c r="C20" s="1135"/>
      <c r="D20" s="1135"/>
      <c r="E20" s="1135"/>
      <c r="F20" s="1135"/>
      <c r="G20" s="1135"/>
      <c r="H20" s="1135"/>
      <c r="I20" s="1135"/>
      <c r="J20" s="1135"/>
      <c r="K20" s="1135"/>
      <c r="L20" s="1135"/>
      <c r="M20" s="1135"/>
    </row>
    <row r="21" spans="1:20">
      <c r="A21" s="1134" t="s">
        <v>1239</v>
      </c>
      <c r="B21" s="1135"/>
      <c r="C21" s="1135"/>
      <c r="D21" s="1135"/>
      <c r="E21" s="1135"/>
      <c r="F21" s="1135"/>
      <c r="G21" s="1135"/>
      <c r="H21" s="1135"/>
      <c r="M21" s="1131"/>
      <c r="R21" s="1131" t="s">
        <v>1223</v>
      </c>
    </row>
    <row r="22" spans="1:20" ht="25.5">
      <c r="A22" s="1136"/>
      <c r="B22" s="1137">
        <v>1</v>
      </c>
      <c r="C22" s="1137">
        <v>2</v>
      </c>
      <c r="D22" s="1137">
        <v>3</v>
      </c>
      <c r="E22" s="1137">
        <v>4</v>
      </c>
      <c r="F22" s="1137">
        <v>5</v>
      </c>
      <c r="G22" s="1138">
        <v>6</v>
      </c>
      <c r="H22" s="1137">
        <v>7</v>
      </c>
      <c r="I22" s="1137">
        <v>8</v>
      </c>
      <c r="J22" s="1137">
        <v>9</v>
      </c>
      <c r="K22" s="1137">
        <v>10</v>
      </c>
      <c r="L22" s="1138" t="s">
        <v>82</v>
      </c>
      <c r="M22" s="1138" t="s">
        <v>1224</v>
      </c>
      <c r="N22" s="1137" t="s">
        <v>1225</v>
      </c>
      <c r="O22" s="1137" t="s">
        <v>1226</v>
      </c>
      <c r="P22" s="1137" t="s">
        <v>1227</v>
      </c>
      <c r="R22" s="1139" t="s">
        <v>1228</v>
      </c>
      <c r="S22" s="1139" t="s">
        <v>1229</v>
      </c>
      <c r="T22" s="1139" t="s">
        <v>83</v>
      </c>
    </row>
    <row r="23" spans="1:20">
      <c r="A23" s="1151" t="s">
        <v>1240</v>
      </c>
      <c r="B23" s="1141"/>
      <c r="C23" s="1141"/>
      <c r="D23" s="1141"/>
      <c r="E23" s="1141"/>
      <c r="F23" s="1141"/>
      <c r="G23" s="1141"/>
      <c r="H23" s="1141"/>
      <c r="I23" s="1141"/>
      <c r="J23" s="1141"/>
      <c r="K23" s="1141"/>
      <c r="L23" s="1142">
        <f t="shared" ref="L23:L30" si="7">SUM(B23:K23)</f>
        <v>0</v>
      </c>
      <c r="M23" s="1141"/>
      <c r="N23" s="1143" t="e">
        <f>(B23*1+C23*2+D23*3+E23*4+F23*5+G23*6+H23*7+I23*8+J23*9+K23*10)/(SUM(B23:K23))</f>
        <v>#DIV/0!</v>
      </c>
      <c r="O23" s="1144" t="e">
        <f>N23+T23</f>
        <v>#DIV/0!</v>
      </c>
      <c r="P23" s="1144" t="e">
        <f>N23-T23</f>
        <v>#DIV/0!</v>
      </c>
      <c r="R23" s="1145" t="e">
        <f>((1-N23)^2)*B23+((2-N23))^2*C23+((3-N23))^2*D23+((4-N23)^2)*E23+((5-N23)^2)*F23+((6-N23)^2)*G23+((7-N23))^2*H23+((8-N23))^2*I23+((9-N23)^2)*J23+((10-N23)^2)*K23</f>
        <v>#DIV/0!</v>
      </c>
      <c r="S23" s="1145" t="e">
        <f>SQRT((R23)/(L23-1))</f>
        <v>#DIV/0!</v>
      </c>
      <c r="T23" s="1145" t="e">
        <f>CONFIDENCE(0.05,S23,L23)</f>
        <v>#DIV/0!</v>
      </c>
    </row>
    <row r="24" spans="1:20">
      <c r="A24" s="1151" t="s">
        <v>1241</v>
      </c>
      <c r="B24" s="1141"/>
      <c r="C24" s="1141"/>
      <c r="D24" s="1141"/>
      <c r="E24" s="1141"/>
      <c r="F24" s="1141"/>
      <c r="G24" s="1141"/>
      <c r="H24" s="1141"/>
      <c r="I24" s="1141"/>
      <c r="J24" s="1141"/>
      <c r="K24" s="1141"/>
      <c r="L24" s="1142">
        <f t="shared" si="7"/>
        <v>0</v>
      </c>
      <c r="M24" s="1141"/>
      <c r="N24" s="1143" t="e">
        <f t="shared" ref="N24:N29" si="8">(B24*1+C24*2+D24*3+E24*4+F24*5+G24*6+H24*7+I24*8+J24*9+K24*10)/(SUM(B24:K24))</f>
        <v>#DIV/0!</v>
      </c>
      <c r="O24" s="1144" t="e">
        <f t="shared" ref="O24:O30" si="9">N24+T24</f>
        <v>#DIV/0!</v>
      </c>
      <c r="P24" s="1144" t="e">
        <f t="shared" ref="P24:P30" si="10">N24-T24</f>
        <v>#DIV/0!</v>
      </c>
      <c r="R24" s="1145" t="e">
        <f t="shared" ref="R24:R30" si="11">((1-N24)^2)*B24+((2-N24))^2*C24+((3-N24))^2*D24+((4-N24)^2)*E24+((5-N24)^2)*F24+((6-N24)^2)*G24+((7-N24))^2*H24+((8-N24))^2*I24+((9-N24)^2)*J24+((10-N24)^2)*K24</f>
        <v>#DIV/0!</v>
      </c>
      <c r="S24" s="1145" t="e">
        <f t="shared" ref="S24:S30" si="12">SQRT((R24)/(L24-1))</f>
        <v>#DIV/0!</v>
      </c>
      <c r="T24" s="1145" t="e">
        <f t="shared" ref="T24:T30" si="13">CONFIDENCE(0.05,S24,L24)</f>
        <v>#DIV/0!</v>
      </c>
    </row>
    <row r="25" spans="1:20" ht="14.25" customHeight="1">
      <c r="A25" s="1140" t="s">
        <v>1242</v>
      </c>
      <c r="B25" s="1141"/>
      <c r="C25" s="1141"/>
      <c r="D25" s="1141"/>
      <c r="E25" s="1141"/>
      <c r="F25" s="1141"/>
      <c r="G25" s="1141"/>
      <c r="H25" s="1141"/>
      <c r="I25" s="1141"/>
      <c r="J25" s="1141"/>
      <c r="K25" s="1141"/>
      <c r="L25" s="1142">
        <f t="shared" si="7"/>
        <v>0</v>
      </c>
      <c r="M25" s="1141"/>
      <c r="N25" s="1143" t="e">
        <f t="shared" si="8"/>
        <v>#DIV/0!</v>
      </c>
      <c r="O25" s="1144" t="e">
        <f t="shared" si="9"/>
        <v>#DIV/0!</v>
      </c>
      <c r="P25" s="1144" t="e">
        <f t="shared" si="10"/>
        <v>#DIV/0!</v>
      </c>
      <c r="R25" s="1145" t="e">
        <f t="shared" si="11"/>
        <v>#DIV/0!</v>
      </c>
      <c r="S25" s="1145" t="e">
        <f t="shared" si="12"/>
        <v>#DIV/0!</v>
      </c>
      <c r="T25" s="1145" t="e">
        <f t="shared" si="13"/>
        <v>#DIV/0!</v>
      </c>
    </row>
    <row r="26" spans="1:20" ht="14.25" customHeight="1">
      <c r="A26" s="1140" t="s">
        <v>1243</v>
      </c>
      <c r="B26" s="1141"/>
      <c r="C26" s="1141"/>
      <c r="D26" s="1141"/>
      <c r="E26" s="1141"/>
      <c r="F26" s="1141"/>
      <c r="G26" s="1141"/>
      <c r="H26" s="1141"/>
      <c r="I26" s="1141"/>
      <c r="J26" s="1141"/>
      <c r="K26" s="1141"/>
      <c r="L26" s="1142">
        <f t="shared" si="7"/>
        <v>0</v>
      </c>
      <c r="M26" s="1141"/>
      <c r="N26" s="1143" t="e">
        <f t="shared" si="8"/>
        <v>#DIV/0!</v>
      </c>
      <c r="O26" s="1144" t="e">
        <f t="shared" si="9"/>
        <v>#DIV/0!</v>
      </c>
      <c r="P26" s="1144" t="e">
        <f t="shared" si="10"/>
        <v>#DIV/0!</v>
      </c>
      <c r="R26" s="1145" t="e">
        <f t="shared" si="11"/>
        <v>#DIV/0!</v>
      </c>
      <c r="S26" s="1145" t="e">
        <f t="shared" si="12"/>
        <v>#DIV/0!</v>
      </c>
      <c r="T26" s="1145" t="e">
        <f t="shared" si="13"/>
        <v>#DIV/0!</v>
      </c>
    </row>
    <row r="27" spans="1:20" ht="14.25" customHeight="1">
      <c r="A27" s="1140" t="s">
        <v>1244</v>
      </c>
      <c r="B27" s="1141"/>
      <c r="C27" s="1141"/>
      <c r="D27" s="1141"/>
      <c r="E27" s="1141"/>
      <c r="F27" s="1141"/>
      <c r="G27" s="1141"/>
      <c r="H27" s="1141"/>
      <c r="I27" s="1141"/>
      <c r="J27" s="1141"/>
      <c r="K27" s="1141"/>
      <c r="L27" s="1142">
        <f t="shared" si="7"/>
        <v>0</v>
      </c>
      <c r="M27" s="1141"/>
      <c r="N27" s="1143" t="e">
        <f t="shared" si="8"/>
        <v>#DIV/0!</v>
      </c>
      <c r="O27" s="1144" t="e">
        <f t="shared" si="9"/>
        <v>#DIV/0!</v>
      </c>
      <c r="P27" s="1144" t="e">
        <f t="shared" si="10"/>
        <v>#DIV/0!</v>
      </c>
      <c r="R27" s="1145" t="e">
        <f t="shared" si="11"/>
        <v>#DIV/0!</v>
      </c>
      <c r="S27" s="1145" t="e">
        <f t="shared" si="12"/>
        <v>#DIV/0!</v>
      </c>
      <c r="T27" s="1145" t="e">
        <f t="shared" si="13"/>
        <v>#DIV/0!</v>
      </c>
    </row>
    <row r="28" spans="1:20">
      <c r="A28" s="1151" t="s">
        <v>1245</v>
      </c>
      <c r="B28" s="1141"/>
      <c r="C28" s="1141"/>
      <c r="D28" s="1141"/>
      <c r="E28" s="1141"/>
      <c r="F28" s="1141"/>
      <c r="G28" s="1141"/>
      <c r="H28" s="1141"/>
      <c r="I28" s="1141"/>
      <c r="J28" s="1141"/>
      <c r="K28" s="1141"/>
      <c r="L28" s="1142">
        <f t="shared" si="7"/>
        <v>0</v>
      </c>
      <c r="M28" s="1141"/>
      <c r="N28" s="1143" t="e">
        <f t="shared" si="8"/>
        <v>#DIV/0!</v>
      </c>
      <c r="O28" s="1144" t="e">
        <f t="shared" si="9"/>
        <v>#DIV/0!</v>
      </c>
      <c r="P28" s="1144" t="e">
        <f t="shared" si="10"/>
        <v>#DIV/0!</v>
      </c>
      <c r="R28" s="1145" t="e">
        <f t="shared" si="11"/>
        <v>#DIV/0!</v>
      </c>
      <c r="S28" s="1145" t="e">
        <f t="shared" si="12"/>
        <v>#DIV/0!</v>
      </c>
      <c r="T28" s="1145" t="e">
        <f t="shared" si="13"/>
        <v>#DIV/0!</v>
      </c>
    </row>
    <row r="29" spans="1:20">
      <c r="A29" s="1151" t="s">
        <v>1246</v>
      </c>
      <c r="B29" s="1141"/>
      <c r="C29" s="1141"/>
      <c r="D29" s="1141"/>
      <c r="E29" s="1141"/>
      <c r="F29" s="1141"/>
      <c r="G29" s="1141"/>
      <c r="H29" s="1141"/>
      <c r="I29" s="1141"/>
      <c r="J29" s="1141"/>
      <c r="K29" s="1141"/>
      <c r="L29" s="1142">
        <f t="shared" si="7"/>
        <v>0</v>
      </c>
      <c r="M29" s="1141"/>
      <c r="N29" s="1143" t="e">
        <f t="shared" si="8"/>
        <v>#DIV/0!</v>
      </c>
      <c r="O29" s="1144" t="e">
        <f t="shared" si="9"/>
        <v>#DIV/0!</v>
      </c>
      <c r="P29" s="1144" t="e">
        <f t="shared" si="10"/>
        <v>#DIV/0!</v>
      </c>
      <c r="R29" s="1145" t="e">
        <f t="shared" si="11"/>
        <v>#DIV/0!</v>
      </c>
      <c r="S29" s="1145" t="e">
        <f t="shared" si="12"/>
        <v>#DIV/0!</v>
      </c>
      <c r="T29" s="1145" t="e">
        <f t="shared" si="13"/>
        <v>#DIV/0!</v>
      </c>
    </row>
    <row r="30" spans="1:20">
      <c r="A30" s="1152" t="s">
        <v>1247</v>
      </c>
      <c r="B30" s="1141"/>
      <c r="C30" s="1141"/>
      <c r="D30" s="1141"/>
      <c r="E30" s="1141"/>
      <c r="F30" s="1141"/>
      <c r="G30" s="1141"/>
      <c r="H30" s="1141"/>
      <c r="I30" s="1141"/>
      <c r="J30" s="1141"/>
      <c r="K30" s="1141"/>
      <c r="L30" s="1142">
        <f t="shared" si="7"/>
        <v>0</v>
      </c>
      <c r="M30" s="1141"/>
      <c r="N30" s="1143" t="e">
        <f>(B30*1+C30*2+D30*3+E30*4+F30*5+G30*6+H30*7+I30*8+J30*9+K30*10)/(SUM(B30:K30))</f>
        <v>#DIV/0!</v>
      </c>
      <c r="O30" s="1144" t="e">
        <f t="shared" si="9"/>
        <v>#DIV/0!</v>
      </c>
      <c r="P30" s="1144" t="e">
        <f t="shared" si="10"/>
        <v>#DIV/0!</v>
      </c>
      <c r="R30" s="1145" t="e">
        <f t="shared" si="11"/>
        <v>#DIV/0!</v>
      </c>
      <c r="S30" s="1145" t="e">
        <f t="shared" si="12"/>
        <v>#DIV/0!</v>
      </c>
      <c r="T30" s="1145" t="e">
        <f t="shared" si="13"/>
        <v>#DIV/0!</v>
      </c>
    </row>
    <row r="31" spans="1:20">
      <c r="A31" s="1147"/>
      <c r="B31" s="1147"/>
      <c r="C31" s="1147"/>
      <c r="G31" s="1148"/>
      <c r="H31" s="1148"/>
      <c r="I31" s="1148"/>
      <c r="O31" s="1149"/>
      <c r="P31" s="1149"/>
      <c r="S31" s="1150"/>
      <c r="T31" s="1150"/>
    </row>
    <row r="32" spans="1:20">
      <c r="A32" s="1147"/>
    </row>
    <row r="33" spans="1:21">
      <c r="A33" s="1133" t="s">
        <v>1248</v>
      </c>
    </row>
    <row r="34" spans="1:21">
      <c r="A34" s="1135"/>
      <c r="B34" s="1135"/>
      <c r="C34" s="1135"/>
      <c r="D34" s="1135"/>
      <c r="E34" s="1135"/>
      <c r="F34" s="1135"/>
      <c r="G34" s="1135"/>
      <c r="H34" s="1135"/>
      <c r="I34" s="1135"/>
      <c r="J34" s="1135"/>
      <c r="K34" s="1135"/>
      <c r="L34" s="1135"/>
      <c r="M34" s="1135"/>
    </row>
    <row r="35" spans="1:21">
      <c r="A35" s="1134" t="s">
        <v>1222</v>
      </c>
      <c r="B35" s="1135"/>
      <c r="C35" s="1135"/>
      <c r="D35" s="1135"/>
      <c r="E35" s="1135"/>
      <c r="F35" s="1135"/>
      <c r="G35" s="1135"/>
      <c r="H35" s="1135"/>
      <c r="M35" s="1131"/>
      <c r="R35" s="1131" t="s">
        <v>1223</v>
      </c>
    </row>
    <row r="36" spans="1:21" ht="25.5">
      <c r="A36" s="1136"/>
      <c r="B36" s="1137">
        <v>1</v>
      </c>
      <c r="C36" s="1137">
        <v>2</v>
      </c>
      <c r="D36" s="1137">
        <v>3</v>
      </c>
      <c r="E36" s="1137">
        <v>4</v>
      </c>
      <c r="F36" s="1137">
        <v>5</v>
      </c>
      <c r="G36" s="1138">
        <v>6</v>
      </c>
      <c r="H36" s="1137">
        <v>7</v>
      </c>
      <c r="I36" s="1137">
        <v>8</v>
      </c>
      <c r="J36" s="1137">
        <v>9</v>
      </c>
      <c r="K36" s="1137">
        <v>10</v>
      </c>
      <c r="L36" s="1138" t="s">
        <v>82</v>
      </c>
      <c r="M36" s="1138" t="s">
        <v>1224</v>
      </c>
      <c r="N36" s="1137" t="s">
        <v>1225</v>
      </c>
      <c r="O36" s="1137" t="s">
        <v>1226</v>
      </c>
      <c r="P36" s="1137" t="s">
        <v>1227</v>
      </c>
      <c r="R36" s="1139" t="s">
        <v>1228</v>
      </c>
      <c r="S36" s="1139" t="s">
        <v>1229</v>
      </c>
      <c r="T36" s="1139" t="s">
        <v>83</v>
      </c>
    </row>
    <row r="37" spans="1:21">
      <c r="A37" s="1153" t="s">
        <v>1249</v>
      </c>
      <c r="B37" s="1141"/>
      <c r="C37" s="1141"/>
      <c r="D37" s="1141"/>
      <c r="E37" s="1141"/>
      <c r="F37" s="1141"/>
      <c r="G37" s="1141"/>
      <c r="H37" s="1141"/>
      <c r="I37" s="1141"/>
      <c r="J37" s="1141"/>
      <c r="K37" s="1141"/>
      <c r="L37" s="1142">
        <f t="shared" ref="L37:L46" si="14">SUM(B37:K37)</f>
        <v>0</v>
      </c>
      <c r="M37" s="1141"/>
      <c r="N37" s="1143" t="e">
        <f>(B37*1+C37*2+D37*3+E37*4+F37*5+G37*6+H37*7+I37*8+J37*9+K37*10)/(SUM(B37:K37))</f>
        <v>#DIV/0!</v>
      </c>
      <c r="O37" s="1144" t="e">
        <f>N37+T37</f>
        <v>#DIV/0!</v>
      </c>
      <c r="P37" s="1144" t="e">
        <f>N37-T37</f>
        <v>#DIV/0!</v>
      </c>
      <c r="R37" s="1145" t="e">
        <f>((1-N37)^2)*B37+((2-N37))^2*C37+((3-N37))^2*D37+((4-N37)^2)*E37+((5-N37)^2)*F37+((6-N37)^2)*G37+((7-N37))^2*H37+((8-N37))^2*I37+((9-N37)^2)*J37+((10-N37)^2)*K37</f>
        <v>#DIV/0!</v>
      </c>
      <c r="S37" s="1145" t="e">
        <f>SQRT((R37)/(L37-1))</f>
        <v>#DIV/0!</v>
      </c>
      <c r="T37" s="1145" t="e">
        <f>CONFIDENCE(0.05,S37,L37)</f>
        <v>#DIV/0!</v>
      </c>
      <c r="U37" s="1154"/>
    </row>
    <row r="38" spans="1:21">
      <c r="A38" s="1151" t="s">
        <v>1250</v>
      </c>
      <c r="B38" s="1141"/>
      <c r="C38" s="1141"/>
      <c r="D38" s="1141"/>
      <c r="E38" s="1141"/>
      <c r="F38" s="1141"/>
      <c r="G38" s="1141"/>
      <c r="H38" s="1141"/>
      <c r="I38" s="1141"/>
      <c r="J38" s="1141"/>
      <c r="K38" s="1141"/>
      <c r="L38" s="1142">
        <f t="shared" si="14"/>
        <v>0</v>
      </c>
      <c r="M38" s="1141"/>
      <c r="N38" s="1143" t="e">
        <f t="shared" ref="N38:N46" si="15">(B38*1+C38*2+D38*3+E38*4+F38*5+G38*6+H38*7+I38*8+J38*9+K38*10)/(SUM(B38:K38))</f>
        <v>#DIV/0!</v>
      </c>
      <c r="O38" s="1144" t="e">
        <f t="shared" ref="O38:O46" si="16">N38+T38</f>
        <v>#DIV/0!</v>
      </c>
      <c r="P38" s="1144" t="e">
        <f t="shared" ref="P38:P46" si="17">N38-T38</f>
        <v>#DIV/0!</v>
      </c>
      <c r="R38" s="1145" t="e">
        <f t="shared" ref="R38:R46" si="18">((1-N38)^2)*B38+((2-N38))^2*C38+((3-N38))^2*D38+((4-N38)^2)*E38+((5-N38)^2)*F38+((6-N38)^2)*G38+((7-N38))^2*H38+((8-N38))^2*I38+((9-N38)^2)*J38+((10-N38)^2)*K38</f>
        <v>#DIV/0!</v>
      </c>
      <c r="S38" s="1145" t="e">
        <f t="shared" ref="S38:S46" si="19">SQRT((R38)/(L38-1))</f>
        <v>#DIV/0!</v>
      </c>
      <c r="T38" s="1145" t="e">
        <f t="shared" ref="T38:T46" si="20">CONFIDENCE(0.05,S38,L38)</f>
        <v>#DIV/0!</v>
      </c>
      <c r="U38" s="1154"/>
    </row>
    <row r="39" spans="1:21" ht="14.25" customHeight="1">
      <c r="A39" s="1140" t="s">
        <v>1251</v>
      </c>
      <c r="B39" s="1141"/>
      <c r="C39" s="1141"/>
      <c r="D39" s="1141"/>
      <c r="E39" s="1141"/>
      <c r="F39" s="1141"/>
      <c r="G39" s="1141"/>
      <c r="H39" s="1141"/>
      <c r="I39" s="1141"/>
      <c r="J39" s="1141"/>
      <c r="K39" s="1141"/>
      <c r="L39" s="1142">
        <f t="shared" si="14"/>
        <v>0</v>
      </c>
      <c r="M39" s="1141"/>
      <c r="N39" s="1143" t="e">
        <f t="shared" si="15"/>
        <v>#DIV/0!</v>
      </c>
      <c r="O39" s="1144" t="e">
        <f t="shared" si="16"/>
        <v>#DIV/0!</v>
      </c>
      <c r="P39" s="1144" t="e">
        <f t="shared" si="17"/>
        <v>#DIV/0!</v>
      </c>
      <c r="R39" s="1145" t="e">
        <f t="shared" si="18"/>
        <v>#DIV/0!</v>
      </c>
      <c r="S39" s="1145" t="e">
        <f t="shared" si="19"/>
        <v>#DIV/0!</v>
      </c>
      <c r="T39" s="1145" t="e">
        <f t="shared" si="20"/>
        <v>#DIV/0!</v>
      </c>
      <c r="U39" s="1154"/>
    </row>
    <row r="40" spans="1:21" ht="14.25" customHeight="1">
      <c r="A40" s="1140" t="s">
        <v>1252</v>
      </c>
      <c r="B40" s="1141"/>
      <c r="C40" s="1141"/>
      <c r="D40" s="1141"/>
      <c r="E40" s="1141"/>
      <c r="F40" s="1141"/>
      <c r="G40" s="1141"/>
      <c r="H40" s="1141"/>
      <c r="I40" s="1141"/>
      <c r="J40" s="1141"/>
      <c r="K40" s="1141"/>
      <c r="L40" s="1142">
        <f t="shared" si="14"/>
        <v>0</v>
      </c>
      <c r="M40" s="1141"/>
      <c r="N40" s="1143" t="e">
        <f t="shared" si="15"/>
        <v>#DIV/0!</v>
      </c>
      <c r="O40" s="1144" t="e">
        <f t="shared" si="16"/>
        <v>#DIV/0!</v>
      </c>
      <c r="P40" s="1144" t="e">
        <f t="shared" si="17"/>
        <v>#DIV/0!</v>
      </c>
      <c r="R40" s="1145" t="e">
        <f t="shared" si="18"/>
        <v>#DIV/0!</v>
      </c>
      <c r="S40" s="1145" t="e">
        <f t="shared" si="19"/>
        <v>#DIV/0!</v>
      </c>
      <c r="T40" s="1145" t="e">
        <f t="shared" si="20"/>
        <v>#DIV/0!</v>
      </c>
      <c r="U40" s="1154"/>
    </row>
    <row r="41" spans="1:21" ht="14.25" customHeight="1">
      <c r="A41" s="1151" t="s">
        <v>1253</v>
      </c>
      <c r="B41" s="1141"/>
      <c r="C41" s="1141"/>
      <c r="D41" s="1141"/>
      <c r="E41" s="1141"/>
      <c r="F41" s="1141"/>
      <c r="G41" s="1141"/>
      <c r="H41" s="1141"/>
      <c r="I41" s="1141"/>
      <c r="J41" s="1141"/>
      <c r="K41" s="1141"/>
      <c r="L41" s="1142">
        <f t="shared" si="14"/>
        <v>0</v>
      </c>
      <c r="M41" s="1141"/>
      <c r="N41" s="1143" t="e">
        <f t="shared" si="15"/>
        <v>#DIV/0!</v>
      </c>
      <c r="O41" s="1144" t="e">
        <f t="shared" si="16"/>
        <v>#DIV/0!</v>
      </c>
      <c r="P41" s="1144" t="e">
        <f t="shared" si="17"/>
        <v>#DIV/0!</v>
      </c>
      <c r="R41" s="1145" t="e">
        <f t="shared" si="18"/>
        <v>#DIV/0!</v>
      </c>
      <c r="S41" s="1145" t="e">
        <f t="shared" si="19"/>
        <v>#DIV/0!</v>
      </c>
      <c r="T41" s="1145" t="e">
        <f t="shared" si="20"/>
        <v>#DIV/0!</v>
      </c>
      <c r="U41" s="1154"/>
    </row>
    <row r="42" spans="1:21" ht="14.25" customHeight="1">
      <c r="A42" s="1151" t="s">
        <v>1254</v>
      </c>
      <c r="B42" s="1141"/>
      <c r="C42" s="1141"/>
      <c r="D42" s="1141"/>
      <c r="E42" s="1141"/>
      <c r="F42" s="1141"/>
      <c r="G42" s="1141"/>
      <c r="H42" s="1141"/>
      <c r="I42" s="1141"/>
      <c r="J42" s="1141"/>
      <c r="K42" s="1141"/>
      <c r="L42" s="1142">
        <f t="shared" si="14"/>
        <v>0</v>
      </c>
      <c r="M42" s="1141"/>
      <c r="N42" s="1143" t="e">
        <f t="shared" si="15"/>
        <v>#DIV/0!</v>
      </c>
      <c r="O42" s="1144" t="e">
        <f t="shared" si="16"/>
        <v>#DIV/0!</v>
      </c>
      <c r="P42" s="1144" t="e">
        <f t="shared" si="17"/>
        <v>#DIV/0!</v>
      </c>
      <c r="R42" s="1145" t="e">
        <f t="shared" si="18"/>
        <v>#DIV/0!</v>
      </c>
      <c r="S42" s="1145" t="e">
        <f t="shared" si="19"/>
        <v>#DIV/0!</v>
      </c>
      <c r="T42" s="1145" t="e">
        <f t="shared" si="20"/>
        <v>#DIV/0!</v>
      </c>
      <c r="U42" s="1154"/>
    </row>
    <row r="43" spans="1:21" ht="14.25" customHeight="1">
      <c r="A43" s="1151" t="s">
        <v>1255</v>
      </c>
      <c r="B43" s="1141"/>
      <c r="C43" s="1141"/>
      <c r="D43" s="1141"/>
      <c r="E43" s="1141"/>
      <c r="F43" s="1141"/>
      <c r="G43" s="1141"/>
      <c r="H43" s="1141"/>
      <c r="I43" s="1141"/>
      <c r="J43" s="1141"/>
      <c r="K43" s="1141"/>
      <c r="L43" s="1142">
        <f t="shared" si="14"/>
        <v>0</v>
      </c>
      <c r="M43" s="1141"/>
      <c r="N43" s="1143" t="e">
        <f t="shared" si="15"/>
        <v>#DIV/0!</v>
      </c>
      <c r="O43" s="1144" t="e">
        <f t="shared" si="16"/>
        <v>#DIV/0!</v>
      </c>
      <c r="P43" s="1144" t="e">
        <f t="shared" si="17"/>
        <v>#DIV/0!</v>
      </c>
      <c r="R43" s="1145" t="e">
        <f t="shared" si="18"/>
        <v>#DIV/0!</v>
      </c>
      <c r="S43" s="1145" t="e">
        <f t="shared" si="19"/>
        <v>#DIV/0!</v>
      </c>
      <c r="T43" s="1145" t="e">
        <f t="shared" si="20"/>
        <v>#DIV/0!</v>
      </c>
      <c r="U43" s="1154"/>
    </row>
    <row r="44" spans="1:21">
      <c r="A44" s="1151" t="s">
        <v>1256</v>
      </c>
      <c r="B44" s="1141"/>
      <c r="C44" s="1141"/>
      <c r="D44" s="1141"/>
      <c r="E44" s="1141"/>
      <c r="F44" s="1141"/>
      <c r="G44" s="1141"/>
      <c r="H44" s="1141"/>
      <c r="I44" s="1141"/>
      <c r="J44" s="1141"/>
      <c r="K44" s="1141"/>
      <c r="L44" s="1142">
        <f t="shared" si="14"/>
        <v>0</v>
      </c>
      <c r="M44" s="1141"/>
      <c r="N44" s="1143" t="e">
        <f t="shared" si="15"/>
        <v>#DIV/0!</v>
      </c>
      <c r="O44" s="1144" t="e">
        <f t="shared" si="16"/>
        <v>#DIV/0!</v>
      </c>
      <c r="P44" s="1144" t="e">
        <f t="shared" si="17"/>
        <v>#DIV/0!</v>
      </c>
      <c r="R44" s="1145" t="e">
        <f t="shared" si="18"/>
        <v>#DIV/0!</v>
      </c>
      <c r="S44" s="1145" t="e">
        <f t="shared" si="19"/>
        <v>#DIV/0!</v>
      </c>
      <c r="T44" s="1145" t="e">
        <f t="shared" si="20"/>
        <v>#DIV/0!</v>
      </c>
      <c r="U44" s="1154"/>
    </row>
    <row r="45" spans="1:21">
      <c r="A45" s="1151" t="s">
        <v>1257</v>
      </c>
      <c r="B45" s="1141"/>
      <c r="C45" s="1141"/>
      <c r="D45" s="1141"/>
      <c r="E45" s="1141"/>
      <c r="F45" s="1141"/>
      <c r="G45" s="1141"/>
      <c r="H45" s="1141"/>
      <c r="I45" s="1141"/>
      <c r="J45" s="1141"/>
      <c r="K45" s="1141"/>
      <c r="L45" s="1142">
        <f t="shared" si="14"/>
        <v>0</v>
      </c>
      <c r="M45" s="1141"/>
      <c r="N45" s="1143" t="e">
        <f t="shared" si="15"/>
        <v>#DIV/0!</v>
      </c>
      <c r="O45" s="1144" t="e">
        <f t="shared" si="16"/>
        <v>#DIV/0!</v>
      </c>
      <c r="P45" s="1144" t="e">
        <f t="shared" si="17"/>
        <v>#DIV/0!</v>
      </c>
      <c r="R45" s="1145" t="e">
        <f t="shared" si="18"/>
        <v>#DIV/0!</v>
      </c>
      <c r="S45" s="1145" t="e">
        <f t="shared" si="19"/>
        <v>#DIV/0!</v>
      </c>
      <c r="T45" s="1145" t="e">
        <f t="shared" si="20"/>
        <v>#DIV/0!</v>
      </c>
      <c r="U45" s="1154"/>
    </row>
    <row r="46" spans="1:21">
      <c r="A46" s="1152" t="s">
        <v>1258</v>
      </c>
      <c r="B46" s="1141"/>
      <c r="C46" s="1141"/>
      <c r="D46" s="1141"/>
      <c r="E46" s="1141"/>
      <c r="F46" s="1141"/>
      <c r="G46" s="1141"/>
      <c r="H46" s="1141"/>
      <c r="I46" s="1141"/>
      <c r="J46" s="1141"/>
      <c r="K46" s="1141"/>
      <c r="L46" s="1142">
        <f t="shared" si="14"/>
        <v>0</v>
      </c>
      <c r="M46" s="1141"/>
      <c r="N46" s="1143" t="e">
        <f t="shared" si="15"/>
        <v>#DIV/0!</v>
      </c>
      <c r="O46" s="1144" t="e">
        <f t="shared" si="16"/>
        <v>#DIV/0!</v>
      </c>
      <c r="P46" s="1144" t="e">
        <f t="shared" si="17"/>
        <v>#DIV/0!</v>
      </c>
      <c r="R46" s="1145" t="e">
        <f t="shared" si="18"/>
        <v>#DIV/0!</v>
      </c>
      <c r="S46" s="1145" t="e">
        <f t="shared" si="19"/>
        <v>#DIV/0!</v>
      </c>
      <c r="T46" s="1145" t="e">
        <f t="shared" si="20"/>
        <v>#DIV/0!</v>
      </c>
      <c r="U46" s="1154"/>
    </row>
  </sheetData>
  <dataValidations count="1">
    <dataValidation type="list" allowBlank="1" showInputMessage="1" showErrorMessage="1" sqref="A1">
      <formula1>A791:A796</formula1>
    </dataValidation>
  </dataValidations>
  <pageMargins left="0.70866141732283472" right="0.70866141732283472" top="0.74803149606299213" bottom="0.74803149606299213" header="0.31496062992125984" footer="0.31496062992125984"/>
  <pageSetup paperSize="8" scale="5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AE941"/>
  <sheetViews>
    <sheetView workbookViewId="0"/>
  </sheetViews>
  <sheetFormatPr defaultColWidth="0" defaultRowHeight="0" customHeight="1" zeroHeight="1"/>
  <cols>
    <col min="1" max="1" width="64.28515625" style="49" customWidth="1"/>
    <col min="2" max="6" width="0" style="49" hidden="1" customWidth="1"/>
    <col min="7" max="7" width="6.7109375" style="49" customWidth="1"/>
    <col min="8" max="9" width="13.7109375" style="49" customWidth="1"/>
    <col min="10" max="10" width="10.42578125" style="49" customWidth="1"/>
    <col min="11" max="31" width="9.140625" style="1460" hidden="1" customWidth="1"/>
    <col min="32" max="16384" width="9.140625" style="49" hidden="1"/>
  </cols>
  <sheetData>
    <row r="1" spans="1:31" ht="24.75">
      <c r="A1" s="127" t="str">
        <f>'Universal data'!A1</f>
        <v>Regulatory Reporting Pack</v>
      </c>
      <c r="B1" s="128"/>
      <c r="C1" s="128"/>
      <c r="D1" s="128"/>
      <c r="E1" s="128"/>
      <c r="F1" s="128"/>
      <c r="G1" s="128"/>
      <c r="H1" s="128"/>
      <c r="I1" s="128"/>
      <c r="K1" s="49"/>
      <c r="L1" s="49"/>
      <c r="M1" s="49"/>
      <c r="N1" s="49"/>
      <c r="O1" s="49"/>
      <c r="P1" s="49"/>
      <c r="Q1" s="49"/>
      <c r="R1" s="49"/>
      <c r="S1" s="49"/>
      <c r="T1" s="49"/>
      <c r="U1" s="49"/>
      <c r="V1" s="49"/>
      <c r="W1" s="49"/>
      <c r="X1" s="49"/>
      <c r="Y1" s="49"/>
      <c r="Z1" s="49"/>
      <c r="AA1" s="49"/>
      <c r="AB1" s="49"/>
      <c r="AC1" s="49"/>
      <c r="AD1" s="49"/>
      <c r="AE1" s="49"/>
    </row>
    <row r="2" spans="1:31" ht="24.75">
      <c r="A2" s="2186" t="str">
        <f>+'Universal data'!$A$2</f>
        <v>Master</v>
      </c>
      <c r="B2" s="128"/>
      <c r="C2" s="128"/>
      <c r="D2" s="128"/>
      <c r="E2" s="128"/>
      <c r="F2" s="128"/>
      <c r="G2" s="128"/>
      <c r="H2" s="128"/>
      <c r="I2" s="128"/>
      <c r="K2" s="49"/>
      <c r="L2" s="49"/>
      <c r="M2" s="49"/>
      <c r="N2" s="49"/>
      <c r="O2" s="49"/>
      <c r="P2" s="49"/>
      <c r="Q2" s="49"/>
      <c r="R2" s="49"/>
      <c r="S2" s="49"/>
      <c r="T2" s="49"/>
      <c r="U2" s="49"/>
      <c r="V2" s="49"/>
      <c r="W2" s="49"/>
      <c r="X2" s="49"/>
      <c r="Y2" s="49"/>
      <c r="Z2" s="49"/>
      <c r="AA2" s="49"/>
      <c r="AB2" s="49"/>
      <c r="AC2" s="49"/>
      <c r="AD2" s="49"/>
      <c r="AE2" s="49"/>
    </row>
    <row r="3" spans="1:31" ht="25.5" thickBot="1">
      <c r="A3" s="2304" t="str">
        <f>+'Universal data'!A3</f>
        <v>2015/16</v>
      </c>
      <c r="B3" s="128"/>
      <c r="C3" s="128"/>
      <c r="D3" s="128"/>
      <c r="E3" s="128"/>
      <c r="F3" s="128"/>
      <c r="G3" s="128"/>
      <c r="H3" s="128"/>
      <c r="I3" s="128"/>
      <c r="K3" s="49"/>
      <c r="L3" s="49"/>
      <c r="M3" s="49"/>
      <c r="N3" s="49"/>
      <c r="O3" s="49"/>
      <c r="P3" s="49"/>
      <c r="Q3" s="49"/>
      <c r="R3" s="49"/>
      <c r="S3" s="49"/>
      <c r="T3" s="49"/>
      <c r="U3" s="49"/>
      <c r="V3" s="49"/>
      <c r="W3" s="49"/>
      <c r="X3" s="49"/>
      <c r="Y3" s="49"/>
      <c r="Z3" s="49"/>
      <c r="AA3" s="49"/>
      <c r="AB3" s="49"/>
      <c r="AC3" s="49"/>
      <c r="AD3" s="49"/>
      <c r="AE3" s="49"/>
    </row>
    <row r="4" spans="1:31" s="1432" customFormat="1" ht="18">
      <c r="A4" s="388" t="str">
        <f ca="1">MID(CELL("Filename",A1),FIND("]",CELL("Filename",A1))+1,255)</f>
        <v>1.2 Financial Position</v>
      </c>
      <c r="B4" s="1428"/>
      <c r="C4" s="1429"/>
      <c r="D4" s="1430"/>
      <c r="E4" s="1429"/>
      <c r="F4" s="1429"/>
      <c r="G4" s="1429"/>
      <c r="H4" s="1429"/>
      <c r="I4" s="1429"/>
      <c r="J4" s="1431"/>
      <c r="K4" s="1407"/>
      <c r="L4" s="1407"/>
      <c r="M4" s="1407"/>
      <c r="N4" s="1407"/>
      <c r="O4" s="1407"/>
      <c r="P4" s="1407"/>
      <c r="Q4" s="1407"/>
      <c r="R4" s="1407"/>
      <c r="S4" s="1407"/>
      <c r="T4" s="1407"/>
      <c r="U4" s="1407"/>
      <c r="V4" s="1407"/>
      <c r="W4" s="1407"/>
      <c r="X4" s="1407"/>
      <c r="Y4" s="1407"/>
      <c r="Z4" s="1407"/>
      <c r="AA4" s="1407"/>
      <c r="AB4" s="1407"/>
      <c r="AC4" s="1407"/>
      <c r="AD4" s="1407"/>
      <c r="AE4" s="1407"/>
    </row>
    <row r="5" spans="1:31" s="1432" customFormat="1" ht="18">
      <c r="A5" s="213"/>
      <c r="B5" s="1423"/>
      <c r="C5" s="1407"/>
      <c r="D5" s="1424"/>
      <c r="E5" s="1407"/>
      <c r="F5" s="1407"/>
      <c r="G5" s="1407"/>
      <c r="H5" s="1407"/>
      <c r="I5" s="1407"/>
      <c r="J5" s="1433"/>
      <c r="K5" s="1407"/>
      <c r="L5" s="1407"/>
      <c r="M5" s="1407"/>
      <c r="N5" s="1407"/>
      <c r="O5" s="1407"/>
      <c r="P5" s="1407"/>
      <c r="Q5" s="1407"/>
      <c r="R5" s="1407"/>
      <c r="S5" s="1407"/>
      <c r="T5" s="1407"/>
      <c r="U5" s="1407"/>
      <c r="V5" s="1407"/>
      <c r="W5" s="1407"/>
      <c r="X5" s="1407"/>
      <c r="Y5" s="1407"/>
      <c r="Z5" s="1407"/>
      <c r="AA5" s="1407"/>
      <c r="AB5" s="1407"/>
      <c r="AC5" s="1407"/>
      <c r="AD5" s="1407"/>
      <c r="AE5" s="1407"/>
    </row>
    <row r="6" spans="1:31" s="1432" customFormat="1" ht="18" customHeight="1">
      <c r="A6" s="3824" t="s">
        <v>1892</v>
      </c>
      <c r="B6" s="3825"/>
      <c r="C6" s="3825"/>
      <c r="D6" s="3825"/>
      <c r="E6" s="3825"/>
      <c r="F6" s="3825"/>
      <c r="G6" s="3825"/>
      <c r="H6" s="3825"/>
      <c r="I6" s="3826"/>
      <c r="J6" s="1433"/>
      <c r="K6" s="1407"/>
      <c r="L6" s="1407"/>
      <c r="M6" s="1407"/>
      <c r="N6" s="1407"/>
      <c r="O6" s="1407"/>
      <c r="P6" s="1407"/>
      <c r="Q6" s="1407"/>
      <c r="R6" s="1407"/>
      <c r="S6" s="1407"/>
      <c r="T6" s="1407"/>
      <c r="U6" s="1407"/>
      <c r="V6" s="1407"/>
      <c r="W6" s="1407"/>
      <c r="X6" s="1407"/>
      <c r="Y6" s="1407"/>
      <c r="Z6" s="1407"/>
      <c r="AA6" s="1407"/>
      <c r="AB6" s="1407"/>
      <c r="AC6" s="1407"/>
      <c r="AD6" s="1407"/>
      <c r="AE6" s="1407"/>
    </row>
    <row r="7" spans="1:31" s="1432" customFormat="1" ht="47.25" customHeight="1">
      <c r="A7" s="3827"/>
      <c r="B7" s="3828"/>
      <c r="C7" s="3828"/>
      <c r="D7" s="3828"/>
      <c r="E7" s="3828"/>
      <c r="F7" s="3828"/>
      <c r="G7" s="3828"/>
      <c r="H7" s="3828"/>
      <c r="I7" s="3829"/>
      <c r="J7" s="1433"/>
      <c r="K7" s="1407"/>
      <c r="L7" s="1407"/>
      <c r="M7" s="1407"/>
      <c r="N7" s="1407"/>
      <c r="O7" s="1407"/>
      <c r="P7" s="1407"/>
      <c r="Q7" s="1407"/>
      <c r="R7" s="1407"/>
      <c r="S7" s="1407"/>
      <c r="T7" s="1407"/>
      <c r="U7" s="1407"/>
      <c r="V7" s="1407"/>
      <c r="W7" s="1407"/>
      <c r="X7" s="1407"/>
      <c r="Y7" s="1407"/>
      <c r="Z7" s="1407"/>
      <c r="AA7" s="1407"/>
      <c r="AB7" s="1407"/>
      <c r="AC7" s="1407"/>
      <c r="AD7" s="1407"/>
      <c r="AE7" s="1407"/>
    </row>
    <row r="8" spans="1:31" s="1432" customFormat="1" ht="18">
      <c r="A8" s="389"/>
      <c r="B8" s="1434"/>
      <c r="C8" s="1435"/>
      <c r="D8" s="1436"/>
      <c r="E8" s="1435"/>
      <c r="F8" s="1435"/>
      <c r="G8" s="1435"/>
      <c r="H8" s="1435"/>
      <c r="I8" s="2911"/>
      <c r="J8" s="1433"/>
      <c r="K8" s="1407"/>
      <c r="L8" s="1407"/>
      <c r="M8" s="1407"/>
      <c r="N8" s="1407"/>
      <c r="O8" s="1407"/>
      <c r="P8" s="1407"/>
      <c r="Q8" s="1407"/>
      <c r="R8" s="1407"/>
      <c r="S8" s="1407"/>
      <c r="T8" s="1407"/>
      <c r="U8" s="1407"/>
      <c r="V8" s="1407"/>
      <c r="W8" s="1407"/>
      <c r="X8" s="1407"/>
      <c r="Y8" s="1407"/>
      <c r="Z8" s="1407"/>
      <c r="AA8" s="1407"/>
      <c r="AB8" s="1407"/>
      <c r="AC8" s="1407"/>
      <c r="AD8" s="1407"/>
      <c r="AE8" s="1407"/>
    </row>
    <row r="9" spans="1:31" s="1432" customFormat="1" ht="18">
      <c r="A9" s="1437" t="s">
        <v>766</v>
      </c>
      <c r="B9" s="1413"/>
      <c r="C9" s="1414"/>
      <c r="D9" s="1415"/>
      <c r="E9" s="1414"/>
      <c r="F9" s="1414"/>
      <c r="G9" s="1414"/>
      <c r="H9" s="1414"/>
      <c r="I9" s="1416"/>
      <c r="J9" s="1433"/>
      <c r="K9" s="1407"/>
      <c r="L9" s="1407"/>
      <c r="M9" s="1407"/>
      <c r="N9" s="1407"/>
      <c r="O9" s="1407"/>
      <c r="P9" s="1407"/>
      <c r="Q9" s="1407"/>
      <c r="R9" s="1407"/>
      <c r="S9" s="1407"/>
      <c r="T9" s="1407"/>
      <c r="U9" s="1407"/>
      <c r="V9" s="1407"/>
      <c r="W9" s="1407"/>
      <c r="X9" s="1407"/>
      <c r="Y9" s="1407"/>
      <c r="Z9" s="1407"/>
      <c r="AA9" s="1407"/>
      <c r="AB9" s="1407"/>
      <c r="AC9" s="1407"/>
      <c r="AD9" s="1407"/>
      <c r="AE9" s="1407"/>
    </row>
    <row r="10" spans="1:31" s="1432" customFormat="1" ht="18">
      <c r="A10" s="213"/>
      <c r="B10" s="1423"/>
      <c r="C10" s="1407"/>
      <c r="D10" s="1424"/>
      <c r="E10" s="1407"/>
      <c r="F10" s="1407"/>
      <c r="G10" s="1407"/>
      <c r="H10" s="1407"/>
      <c r="I10" s="1407"/>
      <c r="J10" s="1433"/>
      <c r="K10" s="1407"/>
      <c r="L10" s="1407"/>
      <c r="M10" s="1407"/>
      <c r="N10" s="1407"/>
      <c r="O10" s="1407"/>
      <c r="P10" s="1407"/>
      <c r="Q10" s="1407"/>
      <c r="R10" s="1407"/>
      <c r="S10" s="1407"/>
      <c r="T10" s="1407"/>
      <c r="U10" s="1407"/>
      <c r="V10" s="1407"/>
      <c r="W10" s="1407"/>
      <c r="X10" s="1407"/>
      <c r="Y10" s="1407"/>
      <c r="Z10" s="1407"/>
      <c r="AA10" s="1407"/>
      <c r="AB10" s="1407"/>
      <c r="AC10" s="1407"/>
      <c r="AD10" s="1407"/>
      <c r="AE10" s="1407"/>
    </row>
    <row r="11" spans="1:31" s="1432" customFormat="1" ht="12.75" customHeight="1">
      <c r="A11" s="1438"/>
      <c r="B11" s="1423"/>
      <c r="C11" s="1407"/>
      <c r="D11" s="1424"/>
      <c r="E11" s="1407"/>
      <c r="F11" s="1407"/>
      <c r="G11" s="1407"/>
      <c r="H11" s="1407"/>
      <c r="I11" s="1407"/>
      <c r="J11" s="1433"/>
      <c r="K11" s="1407"/>
      <c r="L11" s="1407"/>
      <c r="M11" s="1407"/>
      <c r="N11" s="1407"/>
      <c r="O11" s="1407"/>
      <c r="P11" s="1407"/>
      <c r="Q11" s="1407"/>
      <c r="R11" s="1407"/>
      <c r="S11" s="1407"/>
      <c r="T11" s="1407"/>
      <c r="U11" s="1407"/>
      <c r="V11" s="1407"/>
      <c r="W11" s="1407"/>
      <c r="X11" s="1407"/>
      <c r="Y11" s="1407"/>
      <c r="Z11" s="1407"/>
      <c r="AA11" s="1407"/>
      <c r="AB11" s="1407"/>
      <c r="AC11" s="1407"/>
      <c r="AD11" s="1407"/>
      <c r="AE11" s="1407"/>
    </row>
    <row r="12" spans="1:31" s="1432" customFormat="1" ht="12.75" customHeight="1">
      <c r="A12" s="1438"/>
      <c r="B12" s="1423"/>
      <c r="C12" s="1407"/>
      <c r="D12" s="1424"/>
      <c r="E12" s="1407"/>
      <c r="F12" s="1407"/>
      <c r="G12" s="1407"/>
      <c r="H12" s="1439"/>
      <c r="I12" s="241"/>
      <c r="J12" s="1433"/>
      <c r="K12" s="1407"/>
      <c r="L12" s="1407"/>
      <c r="M12" s="1407"/>
      <c r="N12" s="1407"/>
      <c r="O12" s="1407"/>
      <c r="P12" s="1407"/>
      <c r="Q12" s="1407"/>
      <c r="R12" s="1407"/>
      <c r="S12" s="1407"/>
      <c r="T12" s="1407"/>
      <c r="U12" s="1407"/>
      <c r="V12" s="1407"/>
      <c r="W12" s="1407"/>
      <c r="X12" s="1407"/>
      <c r="Y12" s="1407"/>
      <c r="Z12" s="1407"/>
      <c r="AA12" s="1407"/>
      <c r="AB12" s="1407"/>
      <c r="AC12" s="1407"/>
      <c r="AD12" s="1407"/>
      <c r="AE12" s="1407"/>
    </row>
    <row r="13" spans="1:31" s="2905" customFormat="1" ht="12.75" customHeight="1">
      <c r="A13" s="247" t="s">
        <v>728</v>
      </c>
      <c r="B13" s="2912"/>
      <c r="C13" s="150"/>
      <c r="D13" s="150"/>
      <c r="E13" s="1440"/>
      <c r="F13" s="1440"/>
      <c r="G13" s="1440"/>
      <c r="H13" s="2913">
        <f>+'1.1 Income Statement'!H14</f>
        <v>2015</v>
      </c>
      <c r="I13" s="2913">
        <f>+'1.1 Income Statement'!I14</f>
        <v>2016</v>
      </c>
      <c r="J13" s="2914"/>
      <c r="K13" s="2915"/>
      <c r="L13" s="2915"/>
      <c r="M13" s="2915"/>
      <c r="N13" s="2915"/>
      <c r="O13" s="2915"/>
      <c r="P13" s="2915"/>
      <c r="Q13" s="2915"/>
      <c r="R13" s="2915"/>
      <c r="S13" s="2915"/>
      <c r="T13" s="2915"/>
      <c r="U13" s="2915"/>
      <c r="V13" s="2915"/>
      <c r="W13" s="2915"/>
      <c r="X13" s="2915"/>
      <c r="Y13" s="2915"/>
      <c r="Z13" s="2915"/>
      <c r="AA13" s="2915"/>
      <c r="AB13" s="2915"/>
      <c r="AC13" s="2915"/>
      <c r="AD13" s="2915"/>
      <c r="AE13" s="2915"/>
    </row>
    <row r="14" spans="1:31" s="2918" customFormat="1" ht="12.75" customHeight="1">
      <c r="A14" s="390"/>
      <c r="B14" s="149"/>
      <c r="C14" s="150"/>
      <c r="D14" s="150"/>
      <c r="E14" s="2912"/>
      <c r="F14" s="2912"/>
      <c r="G14" s="2912"/>
      <c r="H14" s="2916" t="s">
        <v>88</v>
      </c>
      <c r="I14" s="2916" t="s">
        <v>88</v>
      </c>
      <c r="J14" s="2914"/>
      <c r="K14" s="2917"/>
      <c r="L14" s="2917"/>
      <c r="M14" s="2917"/>
      <c r="N14" s="2917"/>
      <c r="O14" s="2917"/>
      <c r="P14" s="2917"/>
      <c r="Q14" s="2917"/>
      <c r="R14" s="2917"/>
      <c r="S14" s="2917"/>
      <c r="T14" s="2917"/>
      <c r="U14" s="2917"/>
      <c r="V14" s="2917"/>
      <c r="W14" s="2917"/>
      <c r="X14" s="2917"/>
      <c r="Y14" s="2917"/>
      <c r="Z14" s="2917"/>
      <c r="AA14" s="2917"/>
      <c r="AB14" s="2917"/>
      <c r="AC14" s="2917"/>
      <c r="AD14" s="2917"/>
      <c r="AE14" s="2917"/>
    </row>
    <row r="15" spans="1:31" s="2905" customFormat="1" ht="12.75" customHeight="1">
      <c r="A15" s="390" t="s">
        <v>729</v>
      </c>
      <c r="B15" s="149"/>
      <c r="C15" s="150"/>
      <c r="D15" s="150"/>
      <c r="E15" s="2912"/>
      <c r="F15" s="2912"/>
      <c r="G15" s="2912"/>
      <c r="H15" s="2919" t="str">
        <f>'1.1 Income Statement'!H16</f>
        <v>UK GAAP</v>
      </c>
      <c r="I15" s="2919" t="str">
        <f>'1.1 Income Statement'!I16</f>
        <v>UK GAAP</v>
      </c>
      <c r="J15" s="2914"/>
      <c r="K15" s="2915"/>
      <c r="L15" s="2915"/>
      <c r="M15" s="2915"/>
      <c r="N15" s="2915"/>
      <c r="O15" s="2915"/>
      <c r="P15" s="2915"/>
      <c r="Q15" s="2915"/>
      <c r="R15" s="2915"/>
      <c r="S15" s="2915"/>
      <c r="T15" s="2915"/>
      <c r="U15" s="2915"/>
      <c r="V15" s="2915"/>
      <c r="W15" s="2915"/>
      <c r="X15" s="2915"/>
      <c r="Y15" s="2915"/>
      <c r="Z15" s="2915"/>
      <c r="AA15" s="2915"/>
      <c r="AB15" s="2915"/>
      <c r="AC15" s="2915"/>
      <c r="AD15" s="2915"/>
      <c r="AE15" s="2915"/>
    </row>
    <row r="16" spans="1:31" s="2905" customFormat="1" ht="12.75" customHeight="1">
      <c r="A16" s="391" t="s">
        <v>767</v>
      </c>
      <c r="B16" s="149"/>
      <c r="C16" s="150"/>
      <c r="D16" s="1427"/>
      <c r="E16" s="2912"/>
      <c r="F16" s="2912"/>
      <c r="G16" s="2912"/>
      <c r="H16" s="1427"/>
      <c r="I16" s="1427"/>
      <c r="J16" s="2914"/>
      <c r="K16" s="2915"/>
      <c r="L16" s="2915"/>
      <c r="M16" s="2915"/>
      <c r="N16" s="2915"/>
      <c r="O16" s="2915"/>
      <c r="P16" s="2915"/>
      <c r="Q16" s="2915"/>
      <c r="R16" s="2915"/>
      <c r="S16" s="2915"/>
      <c r="T16" s="2915"/>
      <c r="U16" s="2915"/>
      <c r="V16" s="2915"/>
      <c r="W16" s="2915"/>
      <c r="X16" s="2915"/>
      <c r="Y16" s="2915"/>
      <c r="Z16" s="2915"/>
      <c r="AA16" s="2915"/>
      <c r="AB16" s="2915"/>
      <c r="AC16" s="2915"/>
      <c r="AD16" s="2915"/>
      <c r="AE16" s="2915"/>
    </row>
    <row r="17" spans="1:31" s="2905" customFormat="1" ht="12.75" customHeight="1">
      <c r="A17" s="392" t="s">
        <v>768</v>
      </c>
      <c r="B17" s="270"/>
      <c r="C17" s="270"/>
      <c r="D17" s="1442"/>
      <c r="E17" s="2920"/>
      <c r="F17" s="2920"/>
      <c r="G17" s="2912"/>
      <c r="H17" s="3580"/>
      <c r="I17" s="3580"/>
      <c r="J17" s="2914"/>
      <c r="K17" s="2915"/>
      <c r="L17" s="2915"/>
      <c r="M17" s="2915"/>
      <c r="N17" s="2915"/>
      <c r="O17" s="2915"/>
      <c r="P17" s="2915"/>
      <c r="Q17" s="2915"/>
      <c r="R17" s="2915"/>
      <c r="S17" s="2915"/>
      <c r="T17" s="2915"/>
      <c r="U17" s="2915"/>
      <c r="V17" s="2915"/>
      <c r="W17" s="2915"/>
      <c r="X17" s="2915"/>
      <c r="Y17" s="2915"/>
      <c r="Z17" s="2915"/>
      <c r="AA17" s="2915"/>
      <c r="AB17" s="2915"/>
      <c r="AC17" s="2915"/>
      <c r="AD17" s="2915"/>
      <c r="AE17" s="2915"/>
    </row>
    <row r="18" spans="1:31" s="2905" customFormat="1" ht="12.75" customHeight="1">
      <c r="A18" s="392" t="s">
        <v>769</v>
      </c>
      <c r="B18" s="270"/>
      <c r="C18" s="270"/>
      <c r="D18" s="1442"/>
      <c r="E18" s="2920"/>
      <c r="F18" s="2920"/>
      <c r="G18" s="2912"/>
      <c r="H18" s="3580"/>
      <c r="I18" s="3580"/>
      <c r="J18" s="2914"/>
      <c r="K18" s="2915"/>
      <c r="L18" s="2915"/>
      <c r="M18" s="2915"/>
      <c r="N18" s="2915"/>
      <c r="O18" s="2915"/>
      <c r="P18" s="2915"/>
      <c r="Q18" s="2915"/>
      <c r="R18" s="2915"/>
      <c r="S18" s="2915"/>
      <c r="T18" s="2915"/>
      <c r="U18" s="2915"/>
      <c r="V18" s="2915"/>
      <c r="W18" s="2915"/>
      <c r="X18" s="2915"/>
      <c r="Y18" s="2915"/>
      <c r="Z18" s="2915"/>
      <c r="AA18" s="2915"/>
      <c r="AB18" s="2915"/>
      <c r="AC18" s="2915"/>
      <c r="AD18" s="2915"/>
      <c r="AE18" s="2915"/>
    </row>
    <row r="19" spans="1:31" s="2905" customFormat="1" ht="12.75" customHeight="1">
      <c r="A19" s="392" t="s">
        <v>770</v>
      </c>
      <c r="B19" s="270"/>
      <c r="C19" s="270"/>
      <c r="D19" s="1442"/>
      <c r="E19" s="2920"/>
      <c r="F19" s="2920"/>
      <c r="G19" s="2912"/>
      <c r="H19" s="3580"/>
      <c r="I19" s="3580"/>
      <c r="J19" s="2914"/>
      <c r="K19" s="2915"/>
      <c r="L19" s="2915"/>
      <c r="M19" s="2915"/>
      <c r="N19" s="2915"/>
      <c r="O19" s="2915"/>
      <c r="P19" s="2915"/>
      <c r="Q19" s="2915"/>
      <c r="R19" s="2915"/>
      <c r="S19" s="2915"/>
      <c r="T19" s="2915"/>
      <c r="U19" s="2915"/>
      <c r="V19" s="2915"/>
      <c r="W19" s="2915"/>
      <c r="X19" s="2915"/>
      <c r="Y19" s="2915"/>
      <c r="Z19" s="2915"/>
      <c r="AA19" s="2915"/>
      <c r="AB19" s="2915"/>
      <c r="AC19" s="2915"/>
      <c r="AD19" s="2915"/>
      <c r="AE19" s="2915"/>
    </row>
    <row r="20" spans="1:31" s="2905" customFormat="1" ht="12.75" customHeight="1">
      <c r="A20" s="392" t="s">
        <v>771</v>
      </c>
      <c r="B20" s="270"/>
      <c r="C20" s="270"/>
      <c r="D20" s="1442"/>
      <c r="E20" s="2920"/>
      <c r="F20" s="2920"/>
      <c r="G20" s="2912"/>
      <c r="H20" s="3580"/>
      <c r="I20" s="3580"/>
      <c r="J20" s="2914"/>
      <c r="K20" s="2915"/>
      <c r="L20" s="2915"/>
      <c r="M20" s="2915"/>
      <c r="N20" s="2915"/>
      <c r="O20" s="2915"/>
      <c r="P20" s="2915"/>
      <c r="Q20" s="2915"/>
      <c r="R20" s="2915"/>
      <c r="S20" s="2915"/>
      <c r="T20" s="2915"/>
      <c r="U20" s="2915"/>
      <c r="V20" s="2915"/>
      <c r="W20" s="2915"/>
      <c r="X20" s="2915"/>
      <c r="Y20" s="2915"/>
      <c r="Z20" s="2915"/>
      <c r="AA20" s="2915"/>
      <c r="AB20" s="2915"/>
      <c r="AC20" s="2915"/>
      <c r="AD20" s="2915"/>
      <c r="AE20" s="2915"/>
    </row>
    <row r="21" spans="1:31" s="2905" customFormat="1" ht="12.75" customHeight="1">
      <c r="A21" s="392" t="s">
        <v>772</v>
      </c>
      <c r="B21" s="270"/>
      <c r="C21" s="270"/>
      <c r="D21" s="1442"/>
      <c r="E21" s="2920"/>
      <c r="F21" s="2920"/>
      <c r="G21" s="2912"/>
      <c r="H21" s="3580"/>
      <c r="I21" s="3580"/>
      <c r="J21" s="2914"/>
      <c r="K21" s="2915"/>
      <c r="L21" s="2915"/>
      <c r="M21" s="2915"/>
      <c r="N21" s="2915"/>
      <c r="O21" s="2915"/>
      <c r="P21" s="2915"/>
      <c r="Q21" s="2915"/>
      <c r="R21" s="2915"/>
      <c r="S21" s="2915"/>
      <c r="T21" s="2915"/>
      <c r="U21" s="2915"/>
      <c r="V21" s="2915"/>
      <c r="W21" s="2915"/>
      <c r="X21" s="2915"/>
      <c r="Y21" s="2915"/>
      <c r="Z21" s="2915"/>
      <c r="AA21" s="2915"/>
      <c r="AB21" s="2915"/>
      <c r="AC21" s="2915"/>
      <c r="AD21" s="2915"/>
      <c r="AE21" s="2915"/>
    </row>
    <row r="22" spans="1:31" s="2905" customFormat="1" ht="12.75" customHeight="1">
      <c r="A22" s="392" t="s">
        <v>773</v>
      </c>
      <c r="B22" s="270"/>
      <c r="C22" s="270"/>
      <c r="D22" s="1442"/>
      <c r="E22" s="2920"/>
      <c r="F22" s="2920"/>
      <c r="G22" s="2912"/>
      <c r="H22" s="3580"/>
      <c r="I22" s="3580"/>
      <c r="J22" s="2914"/>
      <c r="K22" s="2915"/>
      <c r="L22" s="2915"/>
      <c r="M22" s="2915"/>
      <c r="N22" s="2915"/>
      <c r="O22" s="2915"/>
      <c r="P22" s="2915"/>
      <c r="Q22" s="2915"/>
      <c r="R22" s="2915"/>
      <c r="S22" s="2915"/>
      <c r="T22" s="2915"/>
      <c r="U22" s="2915"/>
      <c r="V22" s="2915"/>
      <c r="W22" s="2915"/>
      <c r="X22" s="2915"/>
      <c r="Y22" s="2915"/>
      <c r="Z22" s="2915"/>
      <c r="AA22" s="2915"/>
      <c r="AB22" s="2915"/>
      <c r="AC22" s="2915"/>
      <c r="AD22" s="2915"/>
      <c r="AE22" s="2915"/>
    </row>
    <row r="23" spans="1:31" s="2905" customFormat="1" ht="12.75" customHeight="1">
      <c r="A23" s="392" t="s">
        <v>774</v>
      </c>
      <c r="B23" s="270"/>
      <c r="C23" s="270"/>
      <c r="D23" s="1442"/>
      <c r="E23" s="2920"/>
      <c r="F23" s="2920"/>
      <c r="G23" s="2912"/>
      <c r="H23" s="3580"/>
      <c r="I23" s="3580"/>
      <c r="J23" s="2914"/>
      <c r="K23" s="2915"/>
      <c r="L23" s="2915"/>
      <c r="M23" s="2915"/>
      <c r="N23" s="2915"/>
      <c r="O23" s="2915"/>
      <c r="P23" s="2915"/>
      <c r="Q23" s="2915"/>
      <c r="R23" s="2915"/>
      <c r="S23" s="2915"/>
      <c r="T23" s="2915"/>
      <c r="U23" s="2915"/>
      <c r="V23" s="2915"/>
      <c r="W23" s="2915"/>
      <c r="X23" s="2915"/>
      <c r="Y23" s="2915"/>
      <c r="Z23" s="2915"/>
      <c r="AA23" s="2915"/>
      <c r="AB23" s="2915"/>
      <c r="AC23" s="2915"/>
      <c r="AD23" s="2915"/>
      <c r="AE23" s="2915"/>
    </row>
    <row r="24" spans="1:31" s="2905" customFormat="1" ht="12.75" customHeight="1">
      <c r="A24" s="393" t="s">
        <v>775</v>
      </c>
      <c r="B24" s="270"/>
      <c r="C24" s="270"/>
      <c r="D24" s="1442"/>
      <c r="E24" s="2920"/>
      <c r="F24" s="2920"/>
      <c r="G24" s="2912"/>
      <c r="H24" s="3573">
        <f>SUM(H17:H23)</f>
        <v>0</v>
      </c>
      <c r="I24" s="3573">
        <f>SUM(I17:I23)</f>
        <v>0</v>
      </c>
      <c r="J24" s="2914"/>
      <c r="K24" s="2915"/>
      <c r="L24" s="2915"/>
      <c r="M24" s="2915"/>
      <c r="N24" s="2915"/>
      <c r="O24" s="2915"/>
      <c r="P24" s="2915"/>
      <c r="Q24" s="2915"/>
      <c r="R24" s="2915"/>
      <c r="S24" s="2915"/>
      <c r="T24" s="2915"/>
      <c r="U24" s="2915"/>
      <c r="V24" s="2915"/>
      <c r="W24" s="2915"/>
      <c r="X24" s="2915"/>
      <c r="Y24" s="2915"/>
      <c r="Z24" s="2915"/>
      <c r="AA24" s="2915"/>
      <c r="AB24" s="2915"/>
      <c r="AC24" s="2915"/>
      <c r="AD24" s="2915"/>
      <c r="AE24" s="2915"/>
    </row>
    <row r="25" spans="1:31" s="2905" customFormat="1" ht="12.75" customHeight="1">
      <c r="A25" s="148"/>
      <c r="B25" s="149"/>
      <c r="C25" s="149"/>
      <c r="D25" s="1443"/>
      <c r="E25" s="2912"/>
      <c r="F25" s="2912"/>
      <c r="G25" s="2912"/>
      <c r="H25" s="3581"/>
      <c r="I25" s="3581"/>
      <c r="J25" s="2914"/>
      <c r="K25" s="2915"/>
      <c r="L25" s="2915"/>
      <c r="M25" s="2915"/>
      <c r="N25" s="2915"/>
      <c r="O25" s="2915"/>
      <c r="P25" s="2915"/>
      <c r="Q25" s="2915"/>
      <c r="R25" s="2915"/>
      <c r="S25" s="2915"/>
      <c r="T25" s="2915"/>
      <c r="U25" s="2915"/>
      <c r="V25" s="2915"/>
      <c r="W25" s="2915"/>
      <c r="X25" s="2915"/>
      <c r="Y25" s="2915"/>
      <c r="Z25" s="2915"/>
      <c r="AA25" s="2915"/>
      <c r="AB25" s="2915"/>
      <c r="AC25" s="2915"/>
      <c r="AD25" s="2915"/>
      <c r="AE25" s="2915"/>
    </row>
    <row r="26" spans="1:31" s="2905" customFormat="1" ht="12.75" customHeight="1">
      <c r="A26" s="148" t="s">
        <v>776</v>
      </c>
      <c r="B26" s="149"/>
      <c r="C26" s="149"/>
      <c r="D26" s="1443"/>
      <c r="E26" s="2912"/>
      <c r="F26" s="2912"/>
      <c r="G26" s="2912"/>
      <c r="H26" s="3582"/>
      <c r="I26" s="3582"/>
      <c r="J26" s="2914"/>
      <c r="K26" s="2915"/>
      <c r="L26" s="2915"/>
      <c r="M26" s="2915"/>
      <c r="N26" s="2915"/>
      <c r="O26" s="2915"/>
      <c r="P26" s="2915"/>
      <c r="Q26" s="2915"/>
      <c r="R26" s="2915"/>
      <c r="S26" s="2915"/>
      <c r="T26" s="2915"/>
      <c r="U26" s="2915"/>
      <c r="V26" s="2915"/>
      <c r="W26" s="2915"/>
      <c r="X26" s="2915"/>
      <c r="Y26" s="2915"/>
      <c r="Z26" s="2915"/>
      <c r="AA26" s="2915"/>
      <c r="AB26" s="2915"/>
      <c r="AC26" s="2915"/>
      <c r="AD26" s="2915"/>
      <c r="AE26" s="2915"/>
    </row>
    <row r="27" spans="1:31" s="2905" customFormat="1" ht="12.75" customHeight="1">
      <c r="A27" s="392" t="s">
        <v>777</v>
      </c>
      <c r="B27" s="2920"/>
      <c r="C27" s="270"/>
      <c r="D27" s="1442"/>
      <c r="E27" s="2920"/>
      <c r="F27" s="2920"/>
      <c r="G27" s="2912"/>
      <c r="H27" s="3580"/>
      <c r="I27" s="3580"/>
      <c r="J27" s="2914"/>
      <c r="K27" s="2915"/>
      <c r="L27" s="2915"/>
      <c r="M27" s="2915"/>
      <c r="N27" s="2915"/>
      <c r="O27" s="2915"/>
      <c r="P27" s="2915"/>
      <c r="Q27" s="2915"/>
      <c r="R27" s="2915"/>
      <c r="S27" s="2915"/>
      <c r="T27" s="2915"/>
      <c r="U27" s="2915"/>
      <c r="V27" s="2915"/>
      <c r="W27" s="2915"/>
      <c r="X27" s="2915"/>
      <c r="Y27" s="2915"/>
      <c r="Z27" s="2915"/>
      <c r="AA27" s="2915"/>
      <c r="AB27" s="2915"/>
      <c r="AC27" s="2915"/>
      <c r="AD27" s="2915"/>
      <c r="AE27" s="2915"/>
    </row>
    <row r="28" spans="1:31" s="2905" customFormat="1" ht="12.75" customHeight="1">
      <c r="A28" s="392" t="s">
        <v>778</v>
      </c>
      <c r="B28" s="1444"/>
      <c r="C28" s="2920"/>
      <c r="D28" s="2920"/>
      <c r="E28" s="2920"/>
      <c r="F28" s="2920"/>
      <c r="G28" s="2912"/>
      <c r="H28" s="3580"/>
      <c r="I28" s="3580"/>
      <c r="J28" s="2914"/>
      <c r="K28" s="2915"/>
      <c r="L28" s="2915"/>
      <c r="M28" s="2915"/>
      <c r="N28" s="2915"/>
      <c r="O28" s="2915"/>
      <c r="P28" s="2915"/>
      <c r="Q28" s="2915"/>
      <c r="R28" s="2915"/>
      <c r="S28" s="2915"/>
      <c r="T28" s="2915"/>
      <c r="U28" s="2915"/>
      <c r="V28" s="2915"/>
      <c r="W28" s="2915"/>
      <c r="X28" s="2915"/>
      <c r="Y28" s="2915"/>
      <c r="Z28" s="2915"/>
      <c r="AA28" s="2915"/>
      <c r="AB28" s="2915"/>
      <c r="AC28" s="2915"/>
      <c r="AD28" s="2915"/>
      <c r="AE28" s="2915"/>
    </row>
    <row r="29" spans="1:31" s="2905" customFormat="1" ht="12.75" customHeight="1">
      <c r="A29" s="392" t="s">
        <v>779</v>
      </c>
      <c r="B29" s="1444"/>
      <c r="C29" s="2920"/>
      <c r="D29" s="2920"/>
      <c r="E29" s="2920"/>
      <c r="F29" s="2920"/>
      <c r="G29" s="2912"/>
      <c r="H29" s="3580"/>
      <c r="I29" s="3580"/>
      <c r="J29" s="2914"/>
      <c r="K29" s="2915"/>
      <c r="L29" s="2915"/>
      <c r="M29" s="2915"/>
      <c r="N29" s="2915"/>
      <c r="O29" s="2915"/>
      <c r="P29" s="2915"/>
      <c r="Q29" s="2915"/>
      <c r="R29" s="2915"/>
      <c r="S29" s="2915"/>
      <c r="T29" s="2915"/>
      <c r="U29" s="2915"/>
      <c r="V29" s="2915"/>
      <c r="W29" s="2915"/>
      <c r="X29" s="2915"/>
      <c r="Y29" s="2915"/>
      <c r="Z29" s="2915"/>
      <c r="AA29" s="2915"/>
      <c r="AB29" s="2915"/>
      <c r="AC29" s="2915"/>
      <c r="AD29" s="2915"/>
      <c r="AE29" s="2915"/>
    </row>
    <row r="30" spans="1:31" s="2905" customFormat="1" ht="12.75" customHeight="1">
      <c r="A30" s="392" t="s">
        <v>780</v>
      </c>
      <c r="B30" s="1442"/>
      <c r="C30" s="2920"/>
      <c r="D30" s="2920"/>
      <c r="E30" s="2920"/>
      <c r="F30" s="2920"/>
      <c r="G30" s="2912"/>
      <c r="H30" s="3580"/>
      <c r="I30" s="3580"/>
      <c r="J30" s="2914"/>
      <c r="K30" s="2915"/>
      <c r="L30" s="2915"/>
      <c r="M30" s="2915"/>
      <c r="N30" s="2915"/>
      <c r="O30" s="2915"/>
      <c r="P30" s="2915"/>
      <c r="Q30" s="2915"/>
      <c r="R30" s="2915"/>
      <c r="S30" s="2915"/>
      <c r="T30" s="2915"/>
      <c r="U30" s="2915"/>
      <c r="V30" s="2915"/>
      <c r="W30" s="2915"/>
      <c r="X30" s="2915"/>
      <c r="Y30" s="2915"/>
      <c r="Z30" s="2915"/>
      <c r="AA30" s="2915"/>
      <c r="AB30" s="2915"/>
      <c r="AC30" s="2915"/>
      <c r="AD30" s="2915"/>
      <c r="AE30" s="2915"/>
    </row>
    <row r="31" spans="1:31" s="2905" customFormat="1" ht="12.75" customHeight="1">
      <c r="A31" s="392" t="s">
        <v>781</v>
      </c>
      <c r="B31" s="2920"/>
      <c r="C31" s="270"/>
      <c r="D31" s="1442"/>
      <c r="E31" s="2920"/>
      <c r="F31" s="2920"/>
      <c r="G31" s="2912"/>
      <c r="H31" s="3580"/>
      <c r="I31" s="3580"/>
      <c r="J31" s="2914"/>
      <c r="K31" s="2915"/>
      <c r="L31" s="2915"/>
      <c r="M31" s="2915"/>
      <c r="N31" s="2915"/>
      <c r="O31" s="2915"/>
      <c r="P31" s="2915"/>
      <c r="Q31" s="2915"/>
      <c r="R31" s="2915"/>
      <c r="S31" s="2915"/>
      <c r="T31" s="2915"/>
      <c r="U31" s="2915"/>
      <c r="V31" s="2915"/>
      <c r="W31" s="2915"/>
      <c r="X31" s="2915"/>
      <c r="Y31" s="2915"/>
      <c r="Z31" s="2915"/>
      <c r="AA31" s="2915"/>
      <c r="AB31" s="2915"/>
      <c r="AC31" s="2915"/>
      <c r="AD31" s="2915"/>
      <c r="AE31" s="2915"/>
    </row>
    <row r="32" spans="1:31" s="2905" customFormat="1" ht="12.75" customHeight="1">
      <c r="A32" s="392" t="s">
        <v>769</v>
      </c>
      <c r="B32" s="2920"/>
      <c r="C32" s="270"/>
      <c r="D32" s="1442"/>
      <c r="E32" s="2920"/>
      <c r="F32" s="2920"/>
      <c r="G32" s="2912"/>
      <c r="H32" s="3580"/>
      <c r="I32" s="3580"/>
      <c r="J32" s="2914"/>
      <c r="K32" s="2915"/>
      <c r="L32" s="2915"/>
      <c r="M32" s="2915"/>
      <c r="N32" s="2915"/>
      <c r="O32" s="2915"/>
      <c r="P32" s="2915"/>
      <c r="Q32" s="2915"/>
      <c r="R32" s="2915"/>
      <c r="S32" s="2915"/>
      <c r="T32" s="2915"/>
      <c r="U32" s="2915"/>
      <c r="V32" s="2915"/>
      <c r="W32" s="2915"/>
      <c r="X32" s="2915"/>
      <c r="Y32" s="2915"/>
      <c r="Z32" s="2915"/>
      <c r="AA32" s="2915"/>
      <c r="AB32" s="2915"/>
      <c r="AC32" s="2915"/>
      <c r="AD32" s="2915"/>
      <c r="AE32" s="2915"/>
    </row>
    <row r="33" spans="1:31" s="2905" customFormat="1" ht="12.75" customHeight="1">
      <c r="A33" s="392" t="s">
        <v>782</v>
      </c>
      <c r="B33" s="2920"/>
      <c r="C33" s="270"/>
      <c r="D33" s="1442"/>
      <c r="E33" s="2920"/>
      <c r="F33" s="2920"/>
      <c r="G33" s="2912"/>
      <c r="H33" s="3580"/>
      <c r="I33" s="3580"/>
      <c r="J33" s="2914"/>
      <c r="K33" s="2915"/>
      <c r="L33" s="2915"/>
      <c r="M33" s="2915"/>
      <c r="N33" s="2915"/>
      <c r="O33" s="2915"/>
      <c r="P33" s="2915"/>
      <c r="Q33" s="2915"/>
      <c r="R33" s="2915"/>
      <c r="S33" s="2915"/>
      <c r="T33" s="2915"/>
      <c r="U33" s="2915"/>
      <c r="V33" s="2915"/>
      <c r="W33" s="2915"/>
      <c r="X33" s="2915"/>
      <c r="Y33" s="2915"/>
      <c r="Z33" s="2915"/>
      <c r="AA33" s="2915"/>
      <c r="AB33" s="2915"/>
      <c r="AC33" s="2915"/>
      <c r="AD33" s="2915"/>
      <c r="AE33" s="2915"/>
    </row>
    <row r="34" spans="1:31" s="2905" customFormat="1" ht="12.75" customHeight="1">
      <c r="A34" s="392" t="s">
        <v>783</v>
      </c>
      <c r="B34" s="2920"/>
      <c r="C34" s="270"/>
      <c r="D34" s="1442"/>
      <c r="E34" s="2920"/>
      <c r="F34" s="2920"/>
      <c r="G34" s="2912"/>
      <c r="H34" s="3580"/>
      <c r="I34" s="3580"/>
      <c r="J34" s="2914"/>
      <c r="K34" s="2915"/>
      <c r="L34" s="2915"/>
      <c r="M34" s="2915"/>
      <c r="N34" s="2915"/>
      <c r="O34" s="2915"/>
      <c r="P34" s="2915"/>
      <c r="Q34" s="2915"/>
      <c r="R34" s="2915"/>
      <c r="S34" s="2915"/>
      <c r="T34" s="2915"/>
      <c r="U34" s="2915"/>
      <c r="V34" s="2915"/>
      <c r="W34" s="2915"/>
      <c r="X34" s="2915"/>
      <c r="Y34" s="2915"/>
      <c r="Z34" s="2915"/>
      <c r="AA34" s="2915"/>
      <c r="AB34" s="2915"/>
      <c r="AC34" s="2915"/>
      <c r="AD34" s="2915"/>
      <c r="AE34" s="2915"/>
    </row>
    <row r="35" spans="1:31" s="2905" customFormat="1" ht="12.75" customHeight="1">
      <c r="A35" s="392" t="s">
        <v>141</v>
      </c>
      <c r="B35" s="2920"/>
      <c r="C35" s="270"/>
      <c r="D35" s="1442"/>
      <c r="E35" s="2920"/>
      <c r="F35" s="2920"/>
      <c r="G35" s="2912"/>
      <c r="H35" s="3580"/>
      <c r="I35" s="3580"/>
      <c r="J35" s="2914"/>
      <c r="K35" s="2915"/>
      <c r="L35" s="2915"/>
      <c r="M35" s="2915"/>
      <c r="N35" s="2915"/>
      <c r="O35" s="2915"/>
      <c r="P35" s="2915"/>
      <c r="Q35" s="2915"/>
      <c r="R35" s="2915"/>
      <c r="S35" s="2915"/>
      <c r="T35" s="2915"/>
      <c r="U35" s="2915"/>
      <c r="V35" s="2915"/>
      <c r="W35" s="2915"/>
      <c r="X35" s="2915"/>
      <c r="Y35" s="2915"/>
      <c r="Z35" s="2915"/>
      <c r="AA35" s="2915"/>
      <c r="AB35" s="2915"/>
      <c r="AC35" s="2915"/>
      <c r="AD35" s="2915"/>
      <c r="AE35" s="2915"/>
    </row>
    <row r="36" spans="1:31" s="2905" customFormat="1" ht="12.75" customHeight="1">
      <c r="A36" s="393" t="s">
        <v>784</v>
      </c>
      <c r="B36" s="270"/>
      <c r="C36" s="270"/>
      <c r="D36" s="1442"/>
      <c r="E36" s="2920"/>
      <c r="F36" s="2920"/>
      <c r="G36" s="2912"/>
      <c r="H36" s="3573">
        <f>SUM(H27:H35)</f>
        <v>0</v>
      </c>
      <c r="I36" s="3573">
        <f>SUM(I27:I35)</f>
        <v>0</v>
      </c>
      <c r="J36" s="2914"/>
      <c r="K36" s="2915"/>
      <c r="L36" s="2915"/>
      <c r="M36" s="2915"/>
      <c r="N36" s="2915"/>
      <c r="O36" s="2915"/>
      <c r="P36" s="2915"/>
      <c r="Q36" s="2915"/>
      <c r="R36" s="2915"/>
      <c r="S36" s="2915"/>
      <c r="T36" s="2915"/>
      <c r="U36" s="2915"/>
      <c r="V36" s="2915"/>
      <c r="W36" s="2915"/>
      <c r="X36" s="2915"/>
      <c r="Y36" s="2915"/>
      <c r="Z36" s="2915"/>
      <c r="AA36" s="2915"/>
      <c r="AB36" s="2915"/>
      <c r="AC36" s="2915"/>
      <c r="AD36" s="2915"/>
      <c r="AE36" s="2915"/>
    </row>
    <row r="37" spans="1:31" s="2905" customFormat="1" ht="12.75" customHeight="1">
      <c r="A37" s="148"/>
      <c r="B37" s="149"/>
      <c r="C37" s="149"/>
      <c r="D37" s="1443"/>
      <c r="E37" s="2912"/>
      <c r="F37" s="2912"/>
      <c r="G37" s="2912"/>
      <c r="H37" s="3581"/>
      <c r="I37" s="3581"/>
      <c r="J37" s="2914"/>
      <c r="K37" s="2915"/>
      <c r="L37" s="2915"/>
      <c r="M37" s="2915"/>
      <c r="N37" s="2915"/>
      <c r="O37" s="2915"/>
      <c r="P37" s="2915"/>
      <c r="Q37" s="2915"/>
      <c r="R37" s="2915"/>
      <c r="S37" s="2915"/>
      <c r="T37" s="2915"/>
      <c r="U37" s="2915"/>
      <c r="V37" s="2915"/>
      <c r="W37" s="2915"/>
      <c r="X37" s="2915"/>
      <c r="Y37" s="2915"/>
      <c r="Z37" s="2915"/>
      <c r="AA37" s="2915"/>
      <c r="AB37" s="2915"/>
      <c r="AC37" s="2915"/>
      <c r="AD37" s="2915"/>
      <c r="AE37" s="2915"/>
    </row>
    <row r="38" spans="1:31" s="2905" customFormat="1" ht="12.75" customHeight="1">
      <c r="A38" s="148" t="s">
        <v>785</v>
      </c>
      <c r="B38" s="149"/>
      <c r="C38" s="149"/>
      <c r="D38" s="1443"/>
      <c r="E38" s="2912"/>
      <c r="F38" s="2912"/>
      <c r="G38" s="2912"/>
      <c r="H38" s="3583"/>
      <c r="I38" s="3583"/>
      <c r="J38" s="2914"/>
      <c r="K38" s="2915"/>
      <c r="L38" s="2915"/>
      <c r="M38" s="2915"/>
      <c r="N38" s="2915"/>
      <c r="O38" s="2915"/>
      <c r="P38" s="2915"/>
      <c r="Q38" s="2915"/>
      <c r="R38" s="2915"/>
      <c r="S38" s="2915"/>
      <c r="T38" s="2915"/>
      <c r="U38" s="2915"/>
      <c r="V38" s="2915"/>
      <c r="W38" s="2915"/>
      <c r="X38" s="2915"/>
      <c r="Y38" s="2915"/>
      <c r="Z38" s="2915"/>
      <c r="AA38" s="2915"/>
      <c r="AB38" s="2915"/>
      <c r="AC38" s="2915"/>
      <c r="AD38" s="2915"/>
      <c r="AE38" s="2915"/>
    </row>
    <row r="39" spans="1:31" s="2905" customFormat="1" ht="12.75" customHeight="1">
      <c r="A39" s="394" t="s">
        <v>786</v>
      </c>
      <c r="B39" s="149"/>
      <c r="C39" s="149"/>
      <c r="D39" s="1443"/>
      <c r="E39" s="2912"/>
      <c r="F39" s="2912"/>
      <c r="G39" s="2912"/>
      <c r="H39" s="3583"/>
      <c r="I39" s="3583"/>
      <c r="J39" s="2914"/>
      <c r="K39" s="2915"/>
      <c r="L39" s="2915"/>
      <c r="M39" s="2915"/>
      <c r="N39" s="2915"/>
      <c r="O39" s="2915"/>
      <c r="P39" s="2915"/>
      <c r="Q39" s="2915"/>
      <c r="R39" s="2915"/>
      <c r="S39" s="2915"/>
      <c r="T39" s="2915"/>
      <c r="U39" s="2915"/>
      <c r="V39" s="2915"/>
      <c r="W39" s="2915"/>
      <c r="X39" s="2915"/>
      <c r="Y39" s="2915"/>
      <c r="Z39" s="2915"/>
      <c r="AA39" s="2915"/>
      <c r="AB39" s="2915"/>
      <c r="AC39" s="2915"/>
      <c r="AD39" s="2915"/>
      <c r="AE39" s="2915"/>
    </row>
    <row r="40" spans="1:31" s="2905" customFormat="1" ht="12.75" customHeight="1">
      <c r="A40" s="392" t="s">
        <v>787</v>
      </c>
      <c r="B40" s="270"/>
      <c r="C40" s="2920"/>
      <c r="D40" s="1442"/>
      <c r="E40" s="2920"/>
      <c r="F40" s="2920"/>
      <c r="G40" s="2912"/>
      <c r="H40" s="3580"/>
      <c r="I40" s="3580"/>
      <c r="J40" s="2914"/>
      <c r="K40" s="2915"/>
      <c r="L40" s="2915"/>
      <c r="M40" s="2915"/>
      <c r="N40" s="2915"/>
      <c r="O40" s="2915"/>
      <c r="P40" s="2915"/>
      <c r="Q40" s="2915"/>
      <c r="R40" s="2915"/>
      <c r="S40" s="2915"/>
      <c r="T40" s="2915"/>
      <c r="U40" s="2915"/>
      <c r="V40" s="2915"/>
      <c r="W40" s="2915"/>
      <c r="X40" s="2915"/>
      <c r="Y40" s="2915"/>
      <c r="Z40" s="2915"/>
      <c r="AA40" s="2915"/>
      <c r="AB40" s="2915"/>
      <c r="AC40" s="2915"/>
      <c r="AD40" s="2915"/>
      <c r="AE40" s="2915"/>
    </row>
    <row r="41" spans="1:31" s="2905" customFormat="1" ht="12.75" customHeight="1">
      <c r="A41" s="392" t="s">
        <v>2100</v>
      </c>
      <c r="B41" s="270"/>
      <c r="C41" s="2920"/>
      <c r="D41" s="1442"/>
      <c r="E41" s="2920"/>
      <c r="F41" s="2920"/>
      <c r="G41" s="2912"/>
      <c r="H41" s="3580"/>
      <c r="I41" s="3580"/>
      <c r="J41" s="2914"/>
      <c r="K41" s="2915"/>
      <c r="L41" s="2915"/>
      <c r="M41" s="2915"/>
      <c r="N41" s="2915"/>
      <c r="O41" s="2915"/>
      <c r="P41" s="2915"/>
      <c r="Q41" s="2915"/>
      <c r="R41" s="2915"/>
      <c r="S41" s="2915"/>
      <c r="T41" s="2915"/>
      <c r="U41" s="2915"/>
      <c r="V41" s="2915"/>
      <c r="W41" s="2915"/>
      <c r="X41" s="2915"/>
      <c r="Y41" s="2915"/>
      <c r="Z41" s="2915"/>
      <c r="AA41" s="2915"/>
      <c r="AB41" s="2915"/>
      <c r="AC41" s="2915"/>
      <c r="AD41" s="2915"/>
      <c r="AE41" s="2915"/>
    </row>
    <row r="42" spans="1:31" s="2905" customFormat="1" ht="12.75" customHeight="1">
      <c r="A42" s="392" t="s">
        <v>793</v>
      </c>
      <c r="B42" s="270"/>
      <c r="C42" s="2920"/>
      <c r="D42" s="1442"/>
      <c r="E42" s="2920"/>
      <c r="F42" s="2920"/>
      <c r="G42" s="2912"/>
      <c r="H42" s="3580"/>
      <c r="I42" s="3580"/>
      <c r="J42" s="2914"/>
      <c r="K42" s="2915"/>
      <c r="L42" s="2915"/>
      <c r="M42" s="2915"/>
      <c r="N42" s="2915"/>
      <c r="O42" s="2915"/>
      <c r="P42" s="2915"/>
      <c r="Q42" s="2915"/>
      <c r="R42" s="2915"/>
      <c r="S42" s="2915"/>
      <c r="T42" s="2915"/>
      <c r="U42" s="2915"/>
      <c r="V42" s="2915"/>
      <c r="W42" s="2915"/>
      <c r="X42" s="2915"/>
      <c r="Y42" s="2915"/>
      <c r="Z42" s="2915"/>
      <c r="AA42" s="2915"/>
      <c r="AB42" s="2915"/>
      <c r="AC42" s="2915"/>
      <c r="AD42" s="2915"/>
      <c r="AE42" s="2915"/>
    </row>
    <row r="43" spans="1:31" s="2905" customFormat="1" ht="12.75" customHeight="1">
      <c r="A43" s="392" t="s">
        <v>788</v>
      </c>
      <c r="B43" s="270"/>
      <c r="C43" s="270"/>
      <c r="D43" s="1444"/>
      <c r="E43" s="2920"/>
      <c r="F43" s="2920"/>
      <c r="G43" s="2912"/>
      <c r="H43" s="3580"/>
      <c r="I43" s="3580"/>
      <c r="J43" s="2914"/>
      <c r="K43" s="2915"/>
      <c r="L43" s="2915"/>
      <c r="M43" s="2915"/>
      <c r="N43" s="2915"/>
      <c r="O43" s="2915"/>
      <c r="P43" s="2915"/>
      <c r="Q43" s="2915"/>
      <c r="R43" s="2915"/>
      <c r="S43" s="2915"/>
      <c r="T43" s="2915"/>
      <c r="U43" s="2915"/>
      <c r="V43" s="2915"/>
      <c r="W43" s="2915"/>
      <c r="X43" s="2915"/>
      <c r="Y43" s="2915"/>
      <c r="Z43" s="2915"/>
      <c r="AA43" s="2915"/>
      <c r="AB43" s="2915"/>
      <c r="AC43" s="2915"/>
      <c r="AD43" s="2915"/>
      <c r="AE43" s="2915"/>
    </row>
    <row r="44" spans="1:31" s="2905" customFormat="1" ht="12.75" customHeight="1">
      <c r="A44" s="392" t="s">
        <v>791</v>
      </c>
      <c r="B44" s="270"/>
      <c r="C44" s="270"/>
      <c r="D44" s="1444"/>
      <c r="E44" s="2920"/>
      <c r="F44" s="2920"/>
      <c r="G44" s="2912"/>
      <c r="H44" s="3580"/>
      <c r="I44" s="3580"/>
      <c r="J44" s="2914"/>
      <c r="K44" s="2915"/>
      <c r="L44" s="2915"/>
      <c r="M44" s="2915"/>
      <c r="N44" s="2915"/>
      <c r="O44" s="2915"/>
      <c r="P44" s="2915"/>
      <c r="Q44" s="2915"/>
      <c r="R44" s="2915"/>
      <c r="S44" s="2915"/>
      <c r="T44" s="2915"/>
      <c r="U44" s="2915"/>
      <c r="V44" s="2915"/>
      <c r="W44" s="2915"/>
      <c r="X44" s="2915"/>
      <c r="Y44" s="2915"/>
      <c r="Z44" s="2915"/>
      <c r="AA44" s="2915"/>
      <c r="AB44" s="2915"/>
      <c r="AC44" s="2915"/>
      <c r="AD44" s="2915"/>
      <c r="AE44" s="2915"/>
    </row>
    <row r="45" spans="1:31" s="2905" customFormat="1" ht="12.75" customHeight="1">
      <c r="A45" s="392" t="s">
        <v>796</v>
      </c>
      <c r="B45" s="270"/>
      <c r="C45" s="270"/>
      <c r="D45" s="1444"/>
      <c r="E45" s="2920"/>
      <c r="F45" s="2920"/>
      <c r="G45" s="2912"/>
      <c r="H45" s="3580"/>
      <c r="I45" s="3580"/>
      <c r="J45" s="2914"/>
      <c r="K45" s="2915"/>
      <c r="L45" s="2915"/>
      <c r="M45" s="2915"/>
      <c r="N45" s="2915"/>
      <c r="O45" s="2915"/>
      <c r="P45" s="2915"/>
      <c r="Q45" s="2915"/>
      <c r="R45" s="2915"/>
      <c r="S45" s="2915"/>
      <c r="T45" s="2915"/>
      <c r="U45" s="2915"/>
      <c r="V45" s="2915"/>
      <c r="W45" s="2915"/>
      <c r="X45" s="2915"/>
      <c r="Y45" s="2915"/>
      <c r="Z45" s="2915"/>
      <c r="AA45" s="2915"/>
      <c r="AB45" s="2915"/>
      <c r="AC45" s="2915"/>
      <c r="AD45" s="2915"/>
      <c r="AE45" s="2915"/>
    </row>
    <row r="46" spans="1:31" s="2905" customFormat="1" ht="12.75" customHeight="1">
      <c r="A46" s="2921" t="s">
        <v>97</v>
      </c>
      <c r="B46" s="270"/>
      <c r="C46" s="270"/>
      <c r="D46" s="1444"/>
      <c r="E46" s="2920"/>
      <c r="F46" s="2920"/>
      <c r="G46" s="2912"/>
      <c r="H46" s="3580"/>
      <c r="I46" s="3580"/>
      <c r="J46" s="2914"/>
      <c r="K46" s="2915"/>
      <c r="L46" s="2915"/>
      <c r="M46" s="2915"/>
      <c r="N46" s="2915"/>
      <c r="O46" s="2915"/>
      <c r="P46" s="2915"/>
      <c r="Q46" s="2915"/>
      <c r="R46" s="2915"/>
      <c r="S46" s="2915"/>
      <c r="T46" s="2915"/>
      <c r="U46" s="2915"/>
      <c r="V46" s="2915"/>
      <c r="W46" s="2915"/>
      <c r="X46" s="2915"/>
      <c r="Y46" s="2915"/>
      <c r="Z46" s="2915"/>
      <c r="AA46" s="2915"/>
      <c r="AB46" s="2915"/>
      <c r="AC46" s="2915"/>
      <c r="AD46" s="2915"/>
      <c r="AE46" s="2915"/>
    </row>
    <row r="47" spans="1:31" s="2905" customFormat="1" ht="12.75" customHeight="1">
      <c r="A47" s="395" t="s">
        <v>1528</v>
      </c>
      <c r="B47" s="270"/>
      <c r="C47" s="270"/>
      <c r="D47" s="1442"/>
      <c r="E47" s="2920"/>
      <c r="F47" s="2920"/>
      <c r="G47" s="2912"/>
      <c r="H47" s="3573">
        <f>SUM(H40:H46)</f>
        <v>0</v>
      </c>
      <c r="I47" s="3573">
        <f>SUM(I40:I46)</f>
        <v>0</v>
      </c>
      <c r="J47" s="2914"/>
      <c r="K47" s="2915"/>
      <c r="L47" s="2915"/>
      <c r="M47" s="2915"/>
      <c r="N47" s="2915"/>
      <c r="O47" s="2915"/>
      <c r="P47" s="2915"/>
      <c r="Q47" s="2915"/>
      <c r="R47" s="2915"/>
      <c r="S47" s="2915"/>
      <c r="T47" s="2915"/>
      <c r="U47" s="2915"/>
      <c r="V47" s="2915"/>
      <c r="W47" s="2915"/>
      <c r="X47" s="2915"/>
      <c r="Y47" s="2915"/>
      <c r="Z47" s="2915"/>
      <c r="AA47" s="2915"/>
      <c r="AB47" s="2915"/>
      <c r="AC47" s="2915"/>
      <c r="AD47" s="2915"/>
      <c r="AE47" s="2915"/>
    </row>
    <row r="48" spans="1:31" s="2905" customFormat="1" ht="12.75" customHeight="1">
      <c r="A48" s="394"/>
      <c r="B48" s="149"/>
      <c r="C48" s="149"/>
      <c r="D48" s="1443"/>
      <c r="E48" s="2912"/>
      <c r="F48" s="2912"/>
      <c r="G48" s="2912"/>
      <c r="H48" s="3581"/>
      <c r="I48" s="3581"/>
      <c r="J48" s="2914"/>
      <c r="K48" s="2915"/>
      <c r="L48" s="2915"/>
      <c r="M48" s="2915"/>
      <c r="N48" s="2915"/>
      <c r="O48" s="2915"/>
      <c r="P48" s="2915"/>
      <c r="Q48" s="2915"/>
      <c r="R48" s="2915"/>
      <c r="S48" s="2915"/>
      <c r="T48" s="2915"/>
      <c r="U48" s="2915"/>
      <c r="V48" s="2915"/>
      <c r="W48" s="2915"/>
      <c r="X48" s="2915"/>
      <c r="Y48" s="2915"/>
      <c r="Z48" s="2915"/>
      <c r="AA48" s="2915"/>
      <c r="AB48" s="2915"/>
      <c r="AC48" s="2915"/>
      <c r="AD48" s="2915"/>
      <c r="AE48" s="2915"/>
    </row>
    <row r="49" spans="1:31" s="2905" customFormat="1" ht="12.75" customHeight="1">
      <c r="A49" s="396" t="s">
        <v>789</v>
      </c>
      <c r="B49" s="149"/>
      <c r="C49" s="149"/>
      <c r="D49" s="1443"/>
      <c r="E49" s="2912"/>
      <c r="F49" s="2912"/>
      <c r="G49" s="2912"/>
      <c r="H49" s="3583"/>
      <c r="I49" s="3583"/>
      <c r="J49" s="2914"/>
      <c r="K49" s="2915"/>
      <c r="L49" s="2915"/>
      <c r="M49" s="2915"/>
      <c r="N49" s="2915"/>
      <c r="O49" s="2915"/>
      <c r="P49" s="2915"/>
      <c r="Q49" s="2915"/>
      <c r="R49" s="2915"/>
      <c r="S49" s="2915"/>
      <c r="T49" s="2915"/>
      <c r="U49" s="2915"/>
      <c r="V49" s="2915"/>
      <c r="W49" s="2915"/>
      <c r="X49" s="2915"/>
      <c r="Y49" s="2915"/>
      <c r="Z49" s="2915"/>
      <c r="AA49" s="2915"/>
      <c r="AB49" s="2915"/>
      <c r="AC49" s="2915"/>
      <c r="AD49" s="2915"/>
      <c r="AE49" s="2915"/>
    </row>
    <row r="50" spans="1:31" s="2905" customFormat="1" ht="12.75" customHeight="1">
      <c r="A50" s="392" t="s">
        <v>790</v>
      </c>
      <c r="B50" s="2920"/>
      <c r="C50" s="2920"/>
      <c r="D50" s="1442"/>
      <c r="E50" s="2920"/>
      <c r="F50" s="2920"/>
      <c r="G50" s="2912"/>
      <c r="H50" s="3580"/>
      <c r="I50" s="3580"/>
      <c r="J50" s="2914"/>
      <c r="K50" s="2915"/>
      <c r="L50" s="2915"/>
      <c r="M50" s="2915"/>
      <c r="N50" s="2915"/>
      <c r="O50" s="2915"/>
      <c r="P50" s="2915"/>
      <c r="Q50" s="2915"/>
      <c r="R50" s="2915"/>
      <c r="S50" s="2915"/>
      <c r="T50" s="2915"/>
      <c r="U50" s="2915"/>
      <c r="V50" s="2915"/>
      <c r="W50" s="2915"/>
      <c r="X50" s="2915"/>
      <c r="Y50" s="2915"/>
      <c r="Z50" s="2915"/>
      <c r="AA50" s="2915"/>
      <c r="AB50" s="2915"/>
      <c r="AC50" s="2915"/>
      <c r="AD50" s="2915"/>
      <c r="AE50" s="2915"/>
    </row>
    <row r="51" spans="1:31" s="2905" customFormat="1" ht="12.75" customHeight="1">
      <c r="A51" s="392" t="s">
        <v>791</v>
      </c>
      <c r="B51" s="2920"/>
      <c r="C51" s="2920"/>
      <c r="D51" s="1444"/>
      <c r="E51" s="2920"/>
      <c r="F51" s="2920"/>
      <c r="G51" s="2912"/>
      <c r="H51" s="3580"/>
      <c r="I51" s="3580"/>
      <c r="J51" s="2914"/>
      <c r="K51" s="2915"/>
      <c r="L51" s="2915"/>
      <c r="M51" s="2915"/>
      <c r="N51" s="2915"/>
      <c r="O51" s="2915"/>
      <c r="P51" s="2915"/>
      <c r="Q51" s="2915"/>
      <c r="R51" s="2915"/>
      <c r="S51" s="2915"/>
      <c r="T51" s="2915"/>
      <c r="U51" s="2915"/>
      <c r="V51" s="2915"/>
      <c r="W51" s="2915"/>
      <c r="X51" s="2915"/>
      <c r="Y51" s="2915"/>
      <c r="Z51" s="2915"/>
      <c r="AA51" s="2915"/>
      <c r="AB51" s="2915"/>
      <c r="AC51" s="2915"/>
      <c r="AD51" s="2915"/>
      <c r="AE51" s="2915"/>
    </row>
    <row r="52" spans="1:31" s="2905" customFormat="1" ht="12.75" customHeight="1">
      <c r="A52" s="392" t="s">
        <v>792</v>
      </c>
      <c r="B52" s="2920"/>
      <c r="C52" s="270"/>
      <c r="D52" s="1442"/>
      <c r="E52" s="2920"/>
      <c r="F52" s="2920"/>
      <c r="G52" s="2912"/>
      <c r="H52" s="3580"/>
      <c r="I52" s="3580"/>
      <c r="J52" s="2914"/>
      <c r="K52" s="2915"/>
      <c r="L52" s="2915"/>
      <c r="M52" s="2915"/>
      <c r="N52" s="2915"/>
      <c r="O52" s="2915"/>
      <c r="P52" s="2915"/>
      <c r="Q52" s="2915"/>
      <c r="R52" s="2915"/>
      <c r="S52" s="2915"/>
      <c r="T52" s="2915"/>
      <c r="U52" s="2915"/>
      <c r="V52" s="2915"/>
      <c r="W52" s="2915"/>
      <c r="X52" s="2915"/>
      <c r="Y52" s="2915"/>
      <c r="Z52" s="2915"/>
      <c r="AA52" s="2915"/>
      <c r="AB52" s="2915"/>
      <c r="AC52" s="2915"/>
      <c r="AD52" s="2915"/>
      <c r="AE52" s="2915"/>
    </row>
    <row r="53" spans="1:31" s="2905" customFormat="1" ht="12.75" customHeight="1">
      <c r="A53" s="392" t="s">
        <v>793</v>
      </c>
      <c r="B53" s="270"/>
      <c r="C53" s="2920"/>
      <c r="D53" s="1444"/>
      <c r="E53" s="2920"/>
      <c r="F53" s="2920"/>
      <c r="G53" s="2912"/>
      <c r="H53" s="3580"/>
      <c r="I53" s="3580"/>
      <c r="J53" s="2914"/>
      <c r="K53" s="2915"/>
      <c r="L53" s="2915"/>
      <c r="M53" s="2915"/>
      <c r="N53" s="2915"/>
      <c r="O53" s="2915"/>
      <c r="P53" s="2915"/>
      <c r="Q53" s="2915"/>
      <c r="R53" s="2915"/>
      <c r="S53" s="2915"/>
      <c r="T53" s="2915"/>
      <c r="U53" s="2915"/>
      <c r="V53" s="2915"/>
      <c r="W53" s="2915"/>
      <c r="X53" s="2915"/>
      <c r="Y53" s="2915"/>
      <c r="Z53" s="2915"/>
      <c r="AA53" s="2915"/>
      <c r="AB53" s="2915"/>
      <c r="AC53" s="2915"/>
      <c r="AD53" s="2915"/>
      <c r="AE53" s="2915"/>
    </row>
    <row r="54" spans="1:31" s="2905" customFormat="1" ht="12.75" customHeight="1">
      <c r="A54" s="392" t="s">
        <v>794</v>
      </c>
      <c r="B54" s="270"/>
      <c r="C54" s="2920"/>
      <c r="D54" s="1444"/>
      <c r="E54" s="2920"/>
      <c r="F54" s="2920"/>
      <c r="G54" s="2912"/>
      <c r="H54" s="3580"/>
      <c r="I54" s="3580"/>
      <c r="J54" s="2914"/>
      <c r="K54" s="2915"/>
      <c r="L54" s="2915"/>
      <c r="M54" s="2915"/>
      <c r="N54" s="2915"/>
      <c r="O54" s="2915"/>
      <c r="P54" s="2915"/>
      <c r="Q54" s="2915"/>
      <c r="R54" s="2915"/>
      <c r="S54" s="2915"/>
      <c r="T54" s="2915"/>
      <c r="U54" s="2915"/>
      <c r="V54" s="2915"/>
      <c r="W54" s="2915"/>
      <c r="X54" s="2915"/>
      <c r="Y54" s="2915"/>
      <c r="Z54" s="2915"/>
      <c r="AA54" s="2915"/>
      <c r="AB54" s="2915"/>
      <c r="AC54" s="2915"/>
      <c r="AD54" s="2915"/>
      <c r="AE54" s="2915"/>
    </row>
    <row r="55" spans="1:31" s="2905" customFormat="1" ht="12.75" customHeight="1">
      <c r="A55" s="392" t="s">
        <v>795</v>
      </c>
      <c r="B55" s="270"/>
      <c r="C55" s="2920"/>
      <c r="D55" s="1444"/>
      <c r="E55" s="2920"/>
      <c r="F55" s="2920"/>
      <c r="G55" s="2912"/>
      <c r="H55" s="3580"/>
      <c r="I55" s="3580"/>
      <c r="J55" s="2922"/>
      <c r="K55" s="2915"/>
      <c r="L55" s="2915"/>
      <c r="M55" s="2915"/>
      <c r="N55" s="2915"/>
      <c r="O55" s="2915"/>
      <c r="P55" s="2915"/>
      <c r="Q55" s="2915"/>
      <c r="R55" s="2915"/>
      <c r="S55" s="2915"/>
      <c r="T55" s="2915"/>
      <c r="U55" s="2915"/>
      <c r="V55" s="2915"/>
      <c r="W55" s="2915"/>
      <c r="X55" s="2915"/>
      <c r="Y55" s="2915"/>
      <c r="Z55" s="2915"/>
      <c r="AA55" s="2915"/>
      <c r="AB55" s="2915"/>
      <c r="AC55" s="2915"/>
      <c r="AD55" s="2915"/>
      <c r="AE55" s="2915"/>
    </row>
    <row r="56" spans="1:31" s="2905" customFormat="1" ht="12.75" customHeight="1">
      <c r="A56" s="392" t="s">
        <v>796</v>
      </c>
      <c r="B56" s="270"/>
      <c r="C56" s="270"/>
      <c r="D56" s="1444"/>
      <c r="E56" s="2920"/>
      <c r="F56" s="2920"/>
      <c r="G56" s="2912"/>
      <c r="H56" s="3580"/>
      <c r="I56" s="3580"/>
      <c r="J56" s="2914"/>
      <c r="K56" s="2915"/>
      <c r="L56" s="2915"/>
      <c r="M56" s="2915"/>
      <c r="N56" s="2915"/>
      <c r="O56" s="2915"/>
      <c r="P56" s="2915"/>
      <c r="Q56" s="2915"/>
      <c r="R56" s="2915"/>
      <c r="S56" s="2915"/>
      <c r="T56" s="2915"/>
      <c r="U56" s="2915"/>
      <c r="V56" s="2915"/>
      <c r="W56" s="2915"/>
      <c r="X56" s="2915"/>
      <c r="Y56" s="2915"/>
      <c r="Z56" s="2915"/>
      <c r="AA56" s="2915"/>
      <c r="AB56" s="2915"/>
      <c r="AC56" s="2915"/>
      <c r="AD56" s="2915"/>
      <c r="AE56" s="2915"/>
    </row>
    <row r="57" spans="1:31" s="2905" customFormat="1" ht="12.75" customHeight="1">
      <c r="A57" s="392" t="s">
        <v>97</v>
      </c>
      <c r="B57" s="270"/>
      <c r="C57" s="2920"/>
      <c r="D57" s="1442"/>
      <c r="E57" s="2920"/>
      <c r="F57" s="2920"/>
      <c r="G57" s="2912"/>
      <c r="H57" s="3580"/>
      <c r="I57" s="3580"/>
      <c r="J57" s="2922"/>
      <c r="K57" s="2915"/>
      <c r="L57" s="2915"/>
      <c r="M57" s="2915"/>
      <c r="N57" s="2915"/>
      <c r="O57" s="2915"/>
      <c r="P57" s="2915"/>
      <c r="Q57" s="2915"/>
      <c r="R57" s="2915"/>
      <c r="S57" s="2915"/>
      <c r="T57" s="2915"/>
      <c r="U57" s="2915"/>
      <c r="V57" s="2915"/>
      <c r="W57" s="2915"/>
      <c r="X57" s="2915"/>
      <c r="Y57" s="2915"/>
      <c r="Z57" s="2915"/>
      <c r="AA57" s="2915"/>
      <c r="AB57" s="2915"/>
      <c r="AC57" s="2915"/>
      <c r="AD57" s="2915"/>
      <c r="AE57" s="2915"/>
    </row>
    <row r="58" spans="1:31" s="2905" customFormat="1" ht="12.75" customHeight="1">
      <c r="A58" s="397" t="s">
        <v>1529</v>
      </c>
      <c r="B58" s="270"/>
      <c r="C58" s="270"/>
      <c r="D58" s="1442"/>
      <c r="E58" s="2920"/>
      <c r="F58" s="2920"/>
      <c r="G58" s="2912"/>
      <c r="H58" s="3573">
        <f>SUM(H50:H57)</f>
        <v>0</v>
      </c>
      <c r="I58" s="3573">
        <f>SUM(I50:I57)</f>
        <v>0</v>
      </c>
      <c r="J58" s="2914"/>
      <c r="K58" s="2915"/>
      <c r="L58" s="2915"/>
      <c r="M58" s="2915"/>
      <c r="N58" s="2915"/>
      <c r="O58" s="2915"/>
      <c r="P58" s="2915"/>
      <c r="Q58" s="2915"/>
      <c r="R58" s="2915"/>
      <c r="S58" s="2915"/>
      <c r="T58" s="2915"/>
      <c r="U58" s="2915"/>
      <c r="V58" s="2915"/>
      <c r="W58" s="2915"/>
      <c r="X58" s="2915"/>
      <c r="Y58" s="2915"/>
      <c r="Z58" s="2915"/>
      <c r="AA58" s="2915"/>
      <c r="AB58" s="2915"/>
      <c r="AC58" s="2915"/>
      <c r="AD58" s="2915"/>
      <c r="AE58" s="2915"/>
    </row>
    <row r="59" spans="1:31" s="2905" customFormat="1" ht="12.75" customHeight="1">
      <c r="A59" s="148"/>
      <c r="B59" s="149"/>
      <c r="C59" s="149"/>
      <c r="D59" s="1443"/>
      <c r="E59" s="2912"/>
      <c r="F59" s="2912"/>
      <c r="G59" s="2912"/>
      <c r="H59" s="3581"/>
      <c r="I59" s="3581"/>
      <c r="J59" s="2914"/>
      <c r="K59" s="2915"/>
      <c r="L59" s="2915"/>
      <c r="M59" s="2915"/>
      <c r="N59" s="2915"/>
      <c r="O59" s="2915"/>
      <c r="P59" s="2915"/>
      <c r="Q59" s="2915"/>
      <c r="R59" s="2915"/>
      <c r="S59" s="2915"/>
      <c r="T59" s="2915"/>
      <c r="U59" s="2915"/>
      <c r="V59" s="2915"/>
      <c r="W59" s="2915"/>
      <c r="X59" s="2915"/>
      <c r="Y59" s="2915"/>
      <c r="Z59" s="2915"/>
      <c r="AA59" s="2915"/>
      <c r="AB59" s="2915"/>
      <c r="AC59" s="2915"/>
      <c r="AD59" s="2915"/>
      <c r="AE59" s="2915"/>
    </row>
    <row r="60" spans="1:31" s="2905" customFormat="1" ht="12.75" customHeight="1">
      <c r="A60" s="148" t="s">
        <v>797</v>
      </c>
      <c r="B60" s="149"/>
      <c r="C60" s="149"/>
      <c r="D60" s="1443"/>
      <c r="E60" s="2912"/>
      <c r="F60" s="2912"/>
      <c r="G60" s="2912"/>
      <c r="H60" s="3583"/>
      <c r="I60" s="3583"/>
      <c r="J60" s="2914"/>
      <c r="K60" s="2915"/>
      <c r="L60" s="2915"/>
      <c r="M60" s="2915"/>
      <c r="N60" s="2915"/>
      <c r="O60" s="2915"/>
      <c r="P60" s="2915"/>
      <c r="Q60" s="2915"/>
      <c r="R60" s="2915"/>
      <c r="S60" s="2915"/>
      <c r="T60" s="2915"/>
      <c r="U60" s="2915"/>
      <c r="V60" s="2915"/>
      <c r="W60" s="2915"/>
      <c r="X60" s="2915"/>
      <c r="Y60" s="2915"/>
      <c r="Z60" s="2915"/>
      <c r="AA60" s="2915"/>
      <c r="AB60" s="2915"/>
      <c r="AC60" s="2915"/>
      <c r="AD60" s="2915"/>
      <c r="AE60" s="2915"/>
    </row>
    <row r="61" spans="1:31" s="2905" customFormat="1" ht="12.75" customHeight="1">
      <c r="A61" s="392" t="s">
        <v>798</v>
      </c>
      <c r="B61" s="2920"/>
      <c r="C61" s="270"/>
      <c r="D61" s="1442"/>
      <c r="E61" s="2920"/>
      <c r="F61" s="2920"/>
      <c r="G61" s="2912"/>
      <c r="H61" s="3580"/>
      <c r="I61" s="3580"/>
      <c r="J61" s="2914"/>
      <c r="K61" s="2915"/>
      <c r="L61" s="2915"/>
      <c r="M61" s="2915"/>
      <c r="N61" s="2915"/>
      <c r="O61" s="2915"/>
      <c r="P61" s="2915"/>
      <c r="Q61" s="2915"/>
      <c r="R61" s="2915"/>
      <c r="S61" s="2915"/>
      <c r="T61" s="2915"/>
      <c r="U61" s="2915"/>
      <c r="V61" s="2915"/>
      <c r="W61" s="2915"/>
      <c r="X61" s="2915"/>
      <c r="Y61" s="2915"/>
      <c r="Z61" s="2915"/>
      <c r="AA61" s="2915"/>
      <c r="AB61" s="2915"/>
      <c r="AC61" s="2915"/>
      <c r="AD61" s="2915"/>
      <c r="AE61" s="2915"/>
    </row>
    <row r="62" spans="1:31" s="2905" customFormat="1" ht="12.75" customHeight="1">
      <c r="A62" s="392" t="s">
        <v>799</v>
      </c>
      <c r="B62" s="2920"/>
      <c r="C62" s="270"/>
      <c r="D62" s="1442"/>
      <c r="E62" s="2920"/>
      <c r="F62" s="2920"/>
      <c r="G62" s="2912"/>
      <c r="H62" s="3580"/>
      <c r="I62" s="3580"/>
      <c r="J62" s="2914"/>
      <c r="K62" s="2915"/>
      <c r="L62" s="2915"/>
      <c r="M62" s="2915"/>
      <c r="N62" s="2915"/>
      <c r="O62" s="2915"/>
      <c r="P62" s="2915"/>
      <c r="Q62" s="2915"/>
      <c r="R62" s="2915"/>
      <c r="S62" s="2915"/>
      <c r="T62" s="2915"/>
      <c r="U62" s="2915"/>
      <c r="V62" s="2915"/>
      <c r="W62" s="2915"/>
      <c r="X62" s="2915"/>
      <c r="Y62" s="2915"/>
      <c r="Z62" s="2915"/>
      <c r="AA62" s="2915"/>
      <c r="AB62" s="2915"/>
      <c r="AC62" s="2915"/>
      <c r="AD62" s="2915"/>
      <c r="AE62" s="2915"/>
    </row>
    <row r="63" spans="1:31" s="2905" customFormat="1" ht="12.75" customHeight="1">
      <c r="A63" s="392" t="s">
        <v>800</v>
      </c>
      <c r="B63" s="2920"/>
      <c r="C63" s="270"/>
      <c r="D63" s="1442"/>
      <c r="E63" s="2920"/>
      <c r="F63" s="2920"/>
      <c r="G63" s="2912"/>
      <c r="H63" s="3580"/>
      <c r="I63" s="3580"/>
      <c r="J63" s="2914"/>
      <c r="K63" s="2915"/>
      <c r="L63" s="2915"/>
      <c r="M63" s="2915"/>
      <c r="N63" s="2915"/>
      <c r="O63" s="2915"/>
      <c r="P63" s="2915"/>
      <c r="Q63" s="2915"/>
      <c r="R63" s="2915"/>
      <c r="S63" s="2915"/>
      <c r="T63" s="2915"/>
      <c r="U63" s="2915"/>
      <c r="V63" s="2915"/>
      <c r="W63" s="2915"/>
      <c r="X63" s="2915"/>
      <c r="Y63" s="2915"/>
      <c r="Z63" s="2915"/>
      <c r="AA63" s="2915"/>
      <c r="AB63" s="2915"/>
      <c r="AC63" s="2915"/>
      <c r="AD63" s="2915"/>
      <c r="AE63" s="2915"/>
    </row>
    <row r="64" spans="1:31" s="2905" customFormat="1" ht="12.75" customHeight="1">
      <c r="A64" s="392" t="s">
        <v>97</v>
      </c>
      <c r="B64" s="2920"/>
      <c r="C64" s="270"/>
      <c r="D64" s="1442"/>
      <c r="E64" s="2920"/>
      <c r="F64" s="2920"/>
      <c r="G64" s="2912"/>
      <c r="H64" s="3580"/>
      <c r="I64" s="3580"/>
      <c r="J64" s="2922"/>
      <c r="K64" s="2915"/>
      <c r="L64" s="2915"/>
      <c r="M64" s="2915"/>
      <c r="N64" s="2915"/>
      <c r="O64" s="2915"/>
      <c r="P64" s="2915"/>
      <c r="Q64" s="2915"/>
      <c r="R64" s="2915"/>
      <c r="S64" s="2915"/>
      <c r="T64" s="2915"/>
      <c r="U64" s="2915"/>
      <c r="V64" s="2915"/>
      <c r="W64" s="2915"/>
      <c r="X64" s="2915"/>
      <c r="Y64" s="2915"/>
      <c r="Z64" s="2915"/>
      <c r="AA64" s="2915"/>
      <c r="AB64" s="2915"/>
      <c r="AC64" s="2915"/>
      <c r="AD64" s="2915"/>
      <c r="AE64" s="2915"/>
    </row>
    <row r="65" spans="1:31" s="2905" customFormat="1" ht="12.75" customHeight="1">
      <c r="A65" s="393" t="s">
        <v>801</v>
      </c>
      <c r="B65" s="270"/>
      <c r="C65" s="270"/>
      <c r="D65" s="1442"/>
      <c r="E65" s="2920"/>
      <c r="F65" s="2920"/>
      <c r="G65" s="2912"/>
      <c r="H65" s="3573">
        <f>SUM(H61:H64)</f>
        <v>0</v>
      </c>
      <c r="I65" s="3573">
        <f>SUM(I61:I64)</f>
        <v>0</v>
      </c>
      <c r="J65" s="2922"/>
      <c r="K65" s="2915"/>
      <c r="L65" s="2915"/>
      <c r="M65" s="2915"/>
      <c r="N65" s="2915"/>
      <c r="O65" s="2915"/>
      <c r="P65" s="2915"/>
      <c r="Q65" s="2915"/>
      <c r="R65" s="2915"/>
      <c r="S65" s="2915"/>
      <c r="T65" s="2915"/>
      <c r="U65" s="2915"/>
      <c r="V65" s="2915"/>
      <c r="W65" s="2915"/>
      <c r="X65" s="2915"/>
      <c r="Y65" s="2915"/>
      <c r="Z65" s="2915"/>
      <c r="AA65" s="2915"/>
      <c r="AB65" s="2915"/>
      <c r="AC65" s="2915"/>
      <c r="AD65" s="2915"/>
      <c r="AE65" s="2915"/>
    </row>
    <row r="66" spans="1:31" s="2905" customFormat="1" ht="12.75" customHeight="1">
      <c r="A66" s="398"/>
      <c r="B66" s="270"/>
      <c r="C66" s="270"/>
      <c r="D66" s="1442"/>
      <c r="E66" s="2920"/>
      <c r="F66" s="2920"/>
      <c r="G66" s="2912"/>
      <c r="H66" s="3584"/>
      <c r="I66" s="3584"/>
      <c r="J66" s="2914"/>
      <c r="K66" s="2915"/>
      <c r="L66" s="2915"/>
      <c r="M66" s="2915"/>
      <c r="N66" s="2915"/>
      <c r="O66" s="2915"/>
      <c r="P66" s="2915"/>
      <c r="Q66" s="2915"/>
      <c r="R66" s="2915"/>
      <c r="S66" s="2915"/>
      <c r="T66" s="2915"/>
      <c r="U66" s="2915"/>
      <c r="V66" s="2915"/>
      <c r="W66" s="2915"/>
      <c r="X66" s="2915"/>
      <c r="Y66" s="2915"/>
      <c r="Z66" s="2915"/>
      <c r="AA66" s="2915"/>
      <c r="AB66" s="2915"/>
      <c r="AC66" s="2915"/>
      <c r="AD66" s="2915"/>
      <c r="AE66" s="2915"/>
    </row>
    <row r="67" spans="1:31" s="2905" customFormat="1" ht="12.75" customHeight="1">
      <c r="A67" s="148" t="s">
        <v>802</v>
      </c>
      <c r="B67" s="270"/>
      <c r="C67" s="270"/>
      <c r="D67" s="1442"/>
      <c r="E67" s="2920"/>
      <c r="F67" s="2920"/>
      <c r="G67" s="2912"/>
      <c r="H67" s="3572">
        <f>H24+H36-H47-H58-H65</f>
        <v>0</v>
      </c>
      <c r="I67" s="3572">
        <f>I24+I36-I47-I58-I65</f>
        <v>0</v>
      </c>
      <c r="J67" s="2914"/>
      <c r="K67" s="2915"/>
      <c r="L67" s="2915"/>
      <c r="M67" s="2915"/>
      <c r="N67" s="2915"/>
      <c r="O67" s="2915"/>
      <c r="P67" s="2915"/>
      <c r="Q67" s="2915"/>
      <c r="R67" s="2915"/>
      <c r="S67" s="2915"/>
      <c r="T67" s="2915"/>
      <c r="U67" s="2915"/>
      <c r="V67" s="2915"/>
      <c r="W67" s="2915"/>
      <c r="X67" s="2915"/>
      <c r="Y67" s="2915"/>
      <c r="Z67" s="2915"/>
      <c r="AA67" s="2915"/>
      <c r="AB67" s="2915"/>
      <c r="AC67" s="2915"/>
      <c r="AD67" s="2915"/>
      <c r="AE67" s="2915"/>
    </row>
    <row r="68" spans="1:31" s="2905" customFormat="1" ht="12.75" customHeight="1">
      <c r="A68" s="390"/>
      <c r="B68" s="270"/>
      <c r="C68" s="270"/>
      <c r="D68" s="1442"/>
      <c r="E68" s="2920"/>
      <c r="F68" s="2920"/>
      <c r="G68" s="2912"/>
      <c r="H68" s="3583"/>
      <c r="I68" s="3583"/>
      <c r="J68" s="2914"/>
      <c r="K68" s="2915"/>
      <c r="L68" s="2915"/>
      <c r="M68" s="2915"/>
      <c r="N68" s="2915"/>
      <c r="O68" s="2915"/>
      <c r="P68" s="2915"/>
      <c r="Q68" s="2915"/>
      <c r="R68" s="2915"/>
      <c r="S68" s="2915"/>
      <c r="T68" s="2915"/>
      <c r="U68" s="2915"/>
      <c r="V68" s="2915"/>
      <c r="W68" s="2915"/>
      <c r="X68" s="2915"/>
      <c r="Y68" s="2915"/>
      <c r="Z68" s="2915"/>
      <c r="AA68" s="2915"/>
      <c r="AB68" s="2915"/>
      <c r="AC68" s="2915"/>
      <c r="AD68" s="2915"/>
      <c r="AE68" s="2915"/>
    </row>
    <row r="69" spans="1:31" s="2905" customFormat="1" ht="12.75" customHeight="1">
      <c r="A69" s="399" t="s">
        <v>803</v>
      </c>
      <c r="B69" s="270"/>
      <c r="C69" s="270"/>
      <c r="D69" s="1442"/>
      <c r="E69" s="2920"/>
      <c r="F69" s="2920"/>
      <c r="G69" s="2912"/>
      <c r="H69" s="3583"/>
      <c r="I69" s="3583"/>
      <c r="J69" s="2914"/>
      <c r="K69" s="2915"/>
      <c r="L69" s="2915"/>
      <c r="M69" s="2915"/>
      <c r="N69" s="2915"/>
      <c r="O69" s="2915"/>
      <c r="P69" s="2915"/>
      <c r="Q69" s="2915"/>
      <c r="R69" s="2915"/>
      <c r="S69" s="2915"/>
      <c r="T69" s="2915"/>
      <c r="U69" s="2915"/>
      <c r="V69" s="2915"/>
      <c r="W69" s="2915"/>
      <c r="X69" s="2915"/>
      <c r="Y69" s="2915"/>
      <c r="Z69" s="2915"/>
      <c r="AA69" s="2915"/>
      <c r="AB69" s="2915"/>
      <c r="AC69" s="2915"/>
      <c r="AD69" s="2915"/>
      <c r="AE69" s="2915"/>
    </row>
    <row r="70" spans="1:31" s="2905" customFormat="1" ht="12.75" customHeight="1">
      <c r="A70" s="392" t="s">
        <v>804</v>
      </c>
      <c r="B70" s="2920"/>
      <c r="C70" s="270"/>
      <c r="D70" s="1442"/>
      <c r="E70" s="2920"/>
      <c r="F70" s="2920"/>
      <c r="G70" s="2912"/>
      <c r="H70" s="3580"/>
      <c r="I70" s="3580"/>
      <c r="J70" s="2914"/>
      <c r="K70" s="2915"/>
      <c r="L70" s="2915"/>
      <c r="M70" s="2915"/>
      <c r="N70" s="2915"/>
      <c r="O70" s="2915"/>
      <c r="P70" s="2915"/>
      <c r="Q70" s="2915"/>
      <c r="R70" s="2915"/>
      <c r="S70" s="2915"/>
      <c r="T70" s="2915"/>
      <c r="U70" s="2915"/>
      <c r="V70" s="2915"/>
      <c r="W70" s="2915"/>
      <c r="X70" s="2915"/>
      <c r="Y70" s="2915"/>
      <c r="Z70" s="2915"/>
      <c r="AA70" s="2915"/>
      <c r="AB70" s="2915"/>
      <c r="AC70" s="2915"/>
      <c r="AD70" s="2915"/>
      <c r="AE70" s="2915"/>
    </row>
    <row r="71" spans="1:31" s="2905" customFormat="1" ht="12.75" customHeight="1">
      <c r="A71" s="392" t="s">
        <v>805</v>
      </c>
      <c r="B71" s="2920"/>
      <c r="C71" s="270"/>
      <c r="D71" s="1442"/>
      <c r="E71" s="2920"/>
      <c r="F71" s="2920"/>
      <c r="G71" s="2912"/>
      <c r="H71" s="3580"/>
      <c r="I71" s="3580"/>
      <c r="J71" s="2914"/>
      <c r="K71" s="2915"/>
      <c r="L71" s="2915"/>
      <c r="M71" s="2915"/>
      <c r="N71" s="2915"/>
      <c r="O71" s="2915"/>
      <c r="P71" s="2915"/>
      <c r="Q71" s="2915"/>
      <c r="R71" s="2915"/>
      <c r="S71" s="2915"/>
      <c r="T71" s="2915"/>
      <c r="U71" s="2915"/>
      <c r="V71" s="2915"/>
      <c r="W71" s="2915"/>
      <c r="X71" s="2915"/>
      <c r="Y71" s="2915"/>
      <c r="Z71" s="2915"/>
      <c r="AA71" s="2915"/>
      <c r="AB71" s="2915"/>
      <c r="AC71" s="2915"/>
      <c r="AD71" s="2915"/>
      <c r="AE71" s="2915"/>
    </row>
    <row r="72" spans="1:31" s="2905" customFormat="1" ht="12.75" customHeight="1">
      <c r="A72" s="392" t="s">
        <v>806</v>
      </c>
      <c r="B72" s="2920"/>
      <c r="C72" s="270"/>
      <c r="D72" s="1442"/>
      <c r="E72" s="2920"/>
      <c r="F72" s="2920"/>
      <c r="G72" s="2912"/>
      <c r="H72" s="3580"/>
      <c r="I72" s="3580"/>
      <c r="J72" s="2914"/>
      <c r="K72" s="2915"/>
      <c r="L72" s="2915"/>
      <c r="M72" s="2915"/>
      <c r="N72" s="2915"/>
      <c r="O72" s="2915"/>
      <c r="P72" s="2915"/>
      <c r="Q72" s="2915"/>
      <c r="R72" s="2915"/>
      <c r="S72" s="2915"/>
      <c r="T72" s="2915"/>
      <c r="U72" s="2915"/>
      <c r="V72" s="2915"/>
      <c r="W72" s="2915"/>
      <c r="X72" s="2915"/>
      <c r="Y72" s="2915"/>
      <c r="Z72" s="2915"/>
      <c r="AA72" s="2915"/>
      <c r="AB72" s="2915"/>
      <c r="AC72" s="2915"/>
      <c r="AD72" s="2915"/>
      <c r="AE72" s="2915"/>
    </row>
    <row r="73" spans="1:31" s="2905" customFormat="1" ht="12.75" customHeight="1">
      <c r="A73" s="392" t="s">
        <v>807</v>
      </c>
      <c r="B73" s="2920"/>
      <c r="C73" s="270"/>
      <c r="D73" s="1442"/>
      <c r="E73" s="2920"/>
      <c r="F73" s="2920"/>
      <c r="G73" s="2912"/>
      <c r="H73" s="3580"/>
      <c r="I73" s="3580"/>
      <c r="J73" s="2914"/>
      <c r="K73" s="2915"/>
      <c r="L73" s="2915"/>
      <c r="M73" s="2915"/>
      <c r="N73" s="2915"/>
      <c r="O73" s="2915"/>
      <c r="P73" s="2915"/>
      <c r="Q73" s="2915"/>
      <c r="R73" s="2915"/>
      <c r="S73" s="2915"/>
      <c r="T73" s="2915"/>
      <c r="U73" s="2915"/>
      <c r="V73" s="2915"/>
      <c r="W73" s="2915"/>
      <c r="X73" s="2915"/>
      <c r="Y73" s="2915"/>
      <c r="Z73" s="2915"/>
      <c r="AA73" s="2915"/>
      <c r="AB73" s="2915"/>
      <c r="AC73" s="2915"/>
      <c r="AD73" s="2915"/>
      <c r="AE73" s="2915"/>
    </row>
    <row r="74" spans="1:31" s="2905" customFormat="1" ht="12.75" customHeight="1">
      <c r="A74" s="398"/>
      <c r="B74" s="270"/>
      <c r="C74" s="270"/>
      <c r="D74" s="1442"/>
      <c r="E74" s="2920"/>
      <c r="F74" s="2920"/>
      <c r="G74" s="2912"/>
      <c r="H74" s="3585"/>
      <c r="I74" s="3585"/>
      <c r="J74" s="2914"/>
      <c r="K74" s="2915"/>
      <c r="L74" s="2915"/>
      <c r="M74" s="2915"/>
      <c r="N74" s="2915"/>
      <c r="O74" s="2915"/>
      <c r="P74" s="2915"/>
      <c r="Q74" s="2915"/>
      <c r="R74" s="2915"/>
      <c r="S74" s="2915"/>
      <c r="T74" s="2915"/>
      <c r="U74" s="2915"/>
      <c r="V74" s="2915"/>
      <c r="W74" s="2915"/>
      <c r="X74" s="2915"/>
      <c r="Y74" s="2915"/>
      <c r="Z74" s="2915"/>
      <c r="AA74" s="2915"/>
      <c r="AB74" s="2915"/>
      <c r="AC74" s="2915"/>
      <c r="AD74" s="2915"/>
      <c r="AE74" s="2915"/>
    </row>
    <row r="75" spans="1:31" s="2905" customFormat="1" ht="12.75" customHeight="1">
      <c r="A75" s="391" t="s">
        <v>808</v>
      </c>
      <c r="B75" s="270"/>
      <c r="C75" s="270"/>
      <c r="D75" s="1442"/>
      <c r="E75" s="2920"/>
      <c r="F75" s="2920"/>
      <c r="G75" s="2912"/>
      <c r="H75" s="3572">
        <f>SUM(H70:H73)</f>
        <v>0</v>
      </c>
      <c r="I75" s="3572">
        <f>SUM(I70:I73)</f>
        <v>0</v>
      </c>
      <c r="J75" s="2914"/>
      <c r="K75" s="2915"/>
      <c r="L75" s="2915"/>
      <c r="M75" s="2915"/>
      <c r="N75" s="2915"/>
      <c r="O75" s="2915"/>
      <c r="P75" s="2915"/>
      <c r="Q75" s="2915"/>
      <c r="R75" s="2915"/>
      <c r="S75" s="2915"/>
      <c r="T75" s="2915"/>
      <c r="U75" s="2915"/>
      <c r="V75" s="2915"/>
      <c r="W75" s="2915"/>
      <c r="X75" s="2915"/>
      <c r="Y75" s="2915"/>
      <c r="Z75" s="2915"/>
      <c r="AA75" s="2915"/>
      <c r="AB75" s="2915"/>
      <c r="AC75" s="2915"/>
      <c r="AD75" s="2915"/>
      <c r="AE75" s="2915"/>
    </row>
    <row r="76" spans="1:31" s="2905" customFormat="1" ht="12.75" customHeight="1">
      <c r="A76" s="394"/>
      <c r="B76" s="270"/>
      <c r="C76" s="270"/>
      <c r="D76" s="1442"/>
      <c r="E76" s="2920"/>
      <c r="F76" s="2920"/>
      <c r="G76" s="2912"/>
      <c r="H76" s="3585"/>
      <c r="I76" s="3585"/>
      <c r="J76" s="2914"/>
      <c r="K76" s="2915"/>
      <c r="L76" s="2915"/>
      <c r="M76" s="2915"/>
      <c r="N76" s="2915"/>
      <c r="O76" s="2915"/>
      <c r="P76" s="2915"/>
      <c r="Q76" s="2915"/>
      <c r="R76" s="2915"/>
      <c r="S76" s="2915"/>
      <c r="T76" s="2915"/>
      <c r="U76" s="2915"/>
      <c r="V76" s="2915"/>
      <c r="W76" s="2915"/>
      <c r="X76" s="2915"/>
      <c r="Y76" s="2915"/>
      <c r="Z76" s="2915"/>
      <c r="AA76" s="2915"/>
      <c r="AB76" s="2915"/>
      <c r="AC76" s="2915"/>
      <c r="AD76" s="2915"/>
      <c r="AE76" s="2915"/>
    </row>
    <row r="77" spans="1:31" s="2905" customFormat="1" ht="12.75" customHeight="1">
      <c r="A77" s="400" t="s">
        <v>809</v>
      </c>
      <c r="B77" s="270"/>
      <c r="C77" s="2920"/>
      <c r="D77" s="1445"/>
      <c r="E77" s="2920"/>
      <c r="F77" s="2920"/>
      <c r="G77" s="2912"/>
      <c r="H77" s="3586" t="str">
        <f>IF(ROUND(H75,1)=ROUND(H67,1),"OK","Error")</f>
        <v>OK</v>
      </c>
      <c r="I77" s="3586" t="str">
        <f>IF(ROUND(I75,1)=ROUND(I67,1),"OK","Error")</f>
        <v>OK</v>
      </c>
      <c r="J77" s="2914"/>
      <c r="K77" s="2915"/>
      <c r="L77" s="2915"/>
      <c r="M77" s="2915"/>
      <c r="N77" s="2915"/>
      <c r="O77" s="2915"/>
      <c r="P77" s="2915"/>
      <c r="Q77" s="2915"/>
      <c r="R77" s="2915"/>
      <c r="S77" s="2915"/>
      <c r="T77" s="2915"/>
      <c r="U77" s="2915"/>
      <c r="V77" s="2915"/>
      <c r="W77" s="2915"/>
      <c r="X77" s="2915"/>
      <c r="Y77" s="2915"/>
      <c r="Z77" s="2915"/>
      <c r="AA77" s="2915"/>
      <c r="AB77" s="2915"/>
      <c r="AC77" s="2915"/>
      <c r="AD77" s="2915"/>
      <c r="AE77" s="2915"/>
    </row>
    <row r="78" spans="1:31" s="2905" customFormat="1" ht="12.75">
      <c r="A78" s="401"/>
      <c r="B78" s="271"/>
      <c r="C78" s="2920"/>
      <c r="D78" s="1446"/>
      <c r="E78" s="2920"/>
      <c r="F78" s="2920"/>
      <c r="G78" s="2912"/>
      <c r="H78" s="1447"/>
      <c r="I78" s="1447"/>
      <c r="J78" s="2914"/>
      <c r="K78" s="2915"/>
      <c r="L78" s="2915"/>
      <c r="M78" s="2915"/>
      <c r="N78" s="2915"/>
      <c r="O78" s="2915"/>
      <c r="P78" s="2915"/>
      <c r="Q78" s="2915"/>
      <c r="R78" s="2915"/>
      <c r="S78" s="2915"/>
      <c r="T78" s="2915"/>
      <c r="U78" s="2915"/>
      <c r="V78" s="2915"/>
      <c r="W78" s="2915"/>
      <c r="X78" s="2915"/>
      <c r="Y78" s="2915"/>
      <c r="Z78" s="2915"/>
      <c r="AA78" s="2915"/>
      <c r="AB78" s="2915"/>
      <c r="AC78" s="2915"/>
      <c r="AD78" s="2915"/>
      <c r="AE78" s="2915"/>
    </row>
    <row r="79" spans="1:31" s="1392" customFormat="1" ht="12.75">
      <c r="A79" s="2923"/>
      <c r="B79" s="2920"/>
      <c r="C79" s="2920"/>
      <c r="D79" s="2920"/>
      <c r="E79" s="2920"/>
      <c r="F79" s="2920"/>
      <c r="G79" s="2912"/>
      <c r="H79" s="2924"/>
      <c r="I79" s="2924"/>
      <c r="J79" s="1448"/>
      <c r="K79" s="1460"/>
      <c r="L79" s="1460"/>
      <c r="M79" s="1460"/>
      <c r="N79" s="1460"/>
      <c r="O79" s="1460"/>
      <c r="P79" s="1460"/>
      <c r="Q79" s="1460"/>
      <c r="R79" s="1460"/>
      <c r="S79" s="1460"/>
      <c r="T79" s="1460"/>
      <c r="U79" s="1460"/>
      <c r="V79" s="1460"/>
      <c r="W79" s="1460"/>
      <c r="X79" s="1460"/>
      <c r="Y79" s="1460"/>
      <c r="Z79" s="1460"/>
      <c r="AA79" s="1460"/>
      <c r="AB79" s="1460"/>
      <c r="AC79" s="1460"/>
      <c r="AD79" s="1460"/>
      <c r="AE79" s="1460"/>
    </row>
    <row r="80" spans="1:31" s="1392" customFormat="1" ht="12.75">
      <c r="A80" s="401"/>
      <c r="B80" s="271"/>
      <c r="C80" s="271"/>
      <c r="D80" s="271"/>
      <c r="E80" s="271"/>
      <c r="F80" s="271"/>
      <c r="G80" s="150"/>
      <c r="H80" s="150"/>
      <c r="I80" s="150"/>
      <c r="J80" s="1448"/>
      <c r="K80" s="1460"/>
      <c r="L80" s="1460"/>
      <c r="M80" s="1460"/>
      <c r="N80" s="1460"/>
      <c r="O80" s="1460"/>
      <c r="P80" s="1460"/>
      <c r="Q80" s="1460"/>
      <c r="R80" s="1460"/>
      <c r="S80" s="1460"/>
      <c r="T80" s="1460"/>
      <c r="U80" s="1460"/>
      <c r="V80" s="1460"/>
      <c r="W80" s="1460"/>
      <c r="X80" s="1460"/>
      <c r="Y80" s="1460"/>
      <c r="Z80" s="1460"/>
      <c r="AA80" s="1460"/>
      <c r="AB80" s="1460"/>
      <c r="AC80" s="1460"/>
      <c r="AD80" s="1460"/>
      <c r="AE80" s="1460"/>
    </row>
    <row r="81" spans="1:31" s="1392" customFormat="1" ht="15">
      <c r="A81" s="402"/>
      <c r="B81" s="1449"/>
      <c r="C81" s="1449"/>
      <c r="D81" s="1449"/>
      <c r="E81" s="1449"/>
      <c r="F81" s="1449"/>
      <c r="G81" s="1426"/>
      <c r="H81" s="1426"/>
      <c r="I81" s="1426"/>
      <c r="J81" s="1448"/>
      <c r="K81" s="1460"/>
      <c r="L81" s="1460"/>
      <c r="M81" s="1460"/>
      <c r="N81" s="1460"/>
      <c r="O81" s="1460"/>
      <c r="P81" s="1460"/>
      <c r="Q81" s="1460"/>
      <c r="R81" s="1460"/>
      <c r="S81" s="1460"/>
      <c r="T81" s="1460"/>
      <c r="U81" s="1460"/>
      <c r="V81" s="1460"/>
      <c r="W81" s="1460"/>
      <c r="X81" s="1460"/>
      <c r="Y81" s="1460"/>
      <c r="Z81" s="1460"/>
      <c r="AA81" s="1460"/>
      <c r="AB81" s="1460"/>
      <c r="AC81" s="1460"/>
      <c r="AD81" s="1460"/>
      <c r="AE81" s="1460"/>
    </row>
    <row r="82" spans="1:31" s="1392" customFormat="1" ht="13.5" thickBot="1">
      <c r="A82" s="2925"/>
      <c r="B82" s="1450"/>
      <c r="C82" s="1450"/>
      <c r="D82" s="1450"/>
      <c r="E82" s="1450"/>
      <c r="F82" s="1450"/>
      <c r="G82" s="1451"/>
      <c r="H82" s="1451"/>
      <c r="I82" s="1452"/>
      <c r="J82" s="1589"/>
      <c r="K82" s="1460"/>
      <c r="L82" s="1460"/>
      <c r="M82" s="1460"/>
      <c r="N82" s="1460"/>
      <c r="O82" s="1460"/>
      <c r="P82" s="1460"/>
      <c r="Q82" s="1460"/>
      <c r="R82" s="1460"/>
      <c r="S82" s="1460"/>
      <c r="T82" s="1460"/>
      <c r="U82" s="1460"/>
      <c r="V82" s="1460"/>
      <c r="W82" s="1460"/>
      <c r="X82" s="1460"/>
      <c r="Y82" s="1460"/>
      <c r="Z82" s="1460"/>
      <c r="AA82" s="1460"/>
      <c r="AB82" s="1460"/>
      <c r="AC82" s="1460"/>
      <c r="AD82" s="1460"/>
      <c r="AE82" s="1460"/>
    </row>
    <row r="83" spans="1:31" s="1392" customFormat="1" ht="12.75" hidden="1">
      <c r="A83" s="269"/>
      <c r="B83" s="1449"/>
      <c r="C83" s="1449"/>
      <c r="D83" s="1449"/>
      <c r="E83" s="1449"/>
      <c r="F83" s="1449"/>
      <c r="G83" s="1426"/>
      <c r="H83" s="1449"/>
      <c r="I83" s="1449"/>
      <c r="J83" s="1449"/>
      <c r="K83" s="1460"/>
      <c r="L83" s="1460"/>
      <c r="M83" s="1460"/>
      <c r="N83" s="1460"/>
      <c r="O83" s="1460"/>
      <c r="P83" s="1460"/>
      <c r="Q83" s="1460"/>
      <c r="R83" s="1460"/>
      <c r="S83" s="1460"/>
      <c r="T83" s="1460"/>
      <c r="U83" s="1460"/>
      <c r="V83" s="1460"/>
      <c r="W83" s="1460"/>
      <c r="X83" s="1460"/>
      <c r="Y83" s="1460"/>
      <c r="Z83" s="1460"/>
      <c r="AA83" s="1460"/>
      <c r="AB83" s="1460"/>
      <c r="AC83" s="1460"/>
      <c r="AD83" s="1460"/>
      <c r="AE83" s="1460"/>
    </row>
    <row r="84" spans="1:31" ht="12.75" hidden="1">
      <c r="A84" s="1453"/>
      <c r="B84" s="1392"/>
      <c r="C84" s="1392"/>
      <c r="D84" s="1392"/>
      <c r="E84" s="1392"/>
      <c r="F84" s="1392"/>
      <c r="G84" s="1449"/>
      <c r="H84" s="1449"/>
    </row>
    <row r="85" spans="1:31" ht="12.75" hidden="1">
      <c r="A85" s="1453"/>
      <c r="B85" s="1392"/>
      <c r="C85" s="1392"/>
      <c r="D85" s="1392"/>
      <c r="E85" s="1392"/>
      <c r="F85" s="1392"/>
      <c r="G85" s="1449"/>
      <c r="H85" s="1449"/>
    </row>
    <row r="86" spans="1:31" ht="15" hidden="1">
      <c r="A86" s="268"/>
      <c r="B86" s="1392"/>
      <c r="C86" s="1392"/>
      <c r="D86" s="1392"/>
      <c r="E86" s="1392"/>
      <c r="F86" s="1392"/>
      <c r="G86" s="1449"/>
      <c r="H86" s="1449"/>
    </row>
    <row r="87" spans="1:31" ht="12.75" hidden="1">
      <c r="A87" s="1453"/>
      <c r="B87" s="1392"/>
      <c r="C87" s="1392"/>
      <c r="D87" s="1392"/>
      <c r="E87" s="1392"/>
      <c r="F87" s="1392"/>
      <c r="G87" s="1449"/>
      <c r="H87" s="1449"/>
    </row>
    <row r="88" spans="1:31" ht="12.75" hidden="1">
      <c r="A88" s="320"/>
      <c r="B88" s="1392"/>
      <c r="C88" s="1392"/>
      <c r="D88" s="1392"/>
      <c r="E88" s="1392"/>
      <c r="F88" s="1392"/>
      <c r="G88" s="1449"/>
      <c r="H88" s="1449"/>
    </row>
    <row r="89" spans="1:31" ht="12.75" hidden="1">
      <c r="A89" s="320"/>
      <c r="B89" s="1392"/>
      <c r="C89" s="1392"/>
      <c r="D89" s="1392"/>
      <c r="E89" s="1392"/>
      <c r="F89" s="1392"/>
      <c r="G89" s="1392"/>
      <c r="H89" s="1392"/>
    </row>
    <row r="90" spans="1:31" ht="12.75" hidden="1">
      <c r="A90" s="320"/>
      <c r="B90" s="1392"/>
      <c r="C90" s="1392"/>
      <c r="D90" s="1392"/>
      <c r="E90" s="1392"/>
      <c r="F90" s="1392"/>
      <c r="G90" s="1392"/>
      <c r="H90" s="1392"/>
    </row>
    <row r="91" spans="1:31" ht="12.75" hidden="1">
      <c r="A91" s="320"/>
      <c r="B91" s="1392"/>
      <c r="C91" s="1392"/>
      <c r="D91" s="1392"/>
      <c r="E91" s="1392"/>
      <c r="F91" s="1392"/>
      <c r="G91" s="1392"/>
      <c r="H91" s="1392"/>
    </row>
    <row r="92" spans="1:31" ht="12.75" hidden="1">
      <c r="A92" s="320"/>
      <c r="B92" s="1392"/>
      <c r="C92" s="1392"/>
      <c r="D92" s="1392"/>
      <c r="E92" s="1392"/>
      <c r="F92" s="1392"/>
      <c r="G92" s="1392"/>
      <c r="H92" s="1392"/>
    </row>
    <row r="93" spans="1:31" ht="12.75" hidden="1">
      <c r="A93" s="319"/>
    </row>
    <row r="94" spans="1:31" ht="12.75" hidden="1">
      <c r="A94" s="1454"/>
    </row>
    <row r="95" spans="1:31" ht="12.75" hidden="1">
      <c r="A95" s="318"/>
    </row>
    <row r="96" spans="1:31" ht="12.75" hidden="1"/>
    <row r="97" ht="12.75" hidden="1"/>
    <row r="98" ht="12.75" hidden="1"/>
    <row r="99" ht="12.75" hidden="1"/>
    <row r="100" ht="12.75" hidden="1"/>
    <row r="101" ht="12.75" hidden="1"/>
    <row r="102" ht="12.75" hidden="1"/>
    <row r="103" ht="12.75" hidden="1"/>
    <row r="104" ht="12.75" hidden="1"/>
    <row r="105" ht="12.75" hidden="1"/>
    <row r="106" ht="12.75" hidden="1"/>
    <row r="107" ht="12.75" hidden="1"/>
    <row r="108" ht="12.75" hidden="1"/>
    <row r="109" ht="12.75" hidden="1"/>
    <row r="110" ht="12.75" hidden="1"/>
    <row r="111" ht="12.75" hidden="1"/>
    <row r="112" ht="12.75" hidden="1"/>
    <row r="113" ht="12.75" hidden="1"/>
    <row r="114" ht="12.75" hidden="1"/>
    <row r="115" ht="12.75" hidden="1"/>
    <row r="116" ht="12.75" hidden="1"/>
    <row r="117" ht="12.75" hidden="1"/>
    <row r="118" ht="12.75" hidden="1"/>
    <row r="119" ht="12.75" hidden="1"/>
    <row r="120" ht="12.75" hidden="1"/>
    <row r="121" ht="12.75" hidden="1"/>
    <row r="122" ht="12.75" hidden="1"/>
    <row r="123" ht="12.75" hidden="1"/>
    <row r="124" ht="12.75" hidden="1"/>
    <row r="125" ht="12.75" hidden="1"/>
    <row r="126" ht="12.75" hidden="1"/>
    <row r="127" ht="12.75" hidden="1"/>
    <row r="128" ht="12.75" hidden="1"/>
    <row r="129" ht="12.75" hidden="1"/>
    <row r="130" ht="12.75" hidden="1"/>
    <row r="131" ht="12.75" hidden="1"/>
    <row r="132" ht="12.75" hidden="1"/>
    <row r="133" ht="12.75" hidden="1"/>
    <row r="134" ht="12.75" hidden="1"/>
    <row r="135" ht="12.75" hidden="1"/>
    <row r="136" ht="12.75" hidden="1"/>
    <row r="137" ht="12.75" hidden="1"/>
    <row r="138" ht="12.75" hidden="1"/>
    <row r="139" ht="12.75" hidden="1"/>
    <row r="140" ht="12.75" hidden="1"/>
    <row r="141" ht="12.75" hidden="1"/>
    <row r="142" ht="12.75" hidden="1"/>
    <row r="143" ht="12.75" hidden="1"/>
    <row r="144" ht="12.75" hidden="1"/>
    <row r="145" ht="12.75" hidden="1"/>
    <row r="146" ht="12.75" hidden="1"/>
    <row r="147" ht="12.75" hidden="1"/>
    <row r="148" ht="12.75" hidden="1"/>
    <row r="149" ht="12.75" hidden="1"/>
    <row r="150" ht="12.75" hidden="1"/>
    <row r="151" ht="12.75" hidden="1"/>
    <row r="152" ht="12.75" hidden="1"/>
    <row r="153" ht="12.75" hidden="1"/>
    <row r="154" ht="12.75" hidden="1"/>
    <row r="155" ht="12.75" hidden="1"/>
    <row r="156" ht="12.75" hidden="1"/>
    <row r="157" ht="12.75" hidden="1"/>
    <row r="158" ht="12.75" hidden="1"/>
    <row r="159" ht="12.75" hidden="1"/>
    <row r="160" ht="12.75" hidden="1"/>
    <row r="161" ht="12.75" hidden="1"/>
    <row r="162" ht="12.75" hidden="1"/>
    <row r="163" ht="12.75" hidden="1"/>
    <row r="164" ht="12.75" hidden="1"/>
    <row r="165" ht="12.75" hidden="1"/>
    <row r="166" ht="12.75" hidden="1"/>
    <row r="167" ht="12.75" hidden="1"/>
    <row r="168" ht="12.75" hidden="1"/>
    <row r="169" ht="12.75" hidden="1"/>
    <row r="170" ht="12.75" hidden="1"/>
    <row r="171" ht="12.75" hidden="1"/>
    <row r="172" ht="12.75" hidden="1"/>
    <row r="173" ht="12.75" hidden="1"/>
    <row r="174" ht="12.75" hidden="1"/>
    <row r="175" ht="12.75" hidden="1"/>
    <row r="176" ht="12.75" hidden="1"/>
    <row r="177" ht="12.75" hidden="1"/>
    <row r="178" ht="12.75" hidden="1"/>
    <row r="179" ht="12.75" hidden="1"/>
    <row r="180" ht="12.75" hidden="1"/>
    <row r="181" ht="12.75" hidden="1"/>
    <row r="182" ht="12.75" hidden="1"/>
    <row r="183" ht="12.75" hidden="1"/>
    <row r="184" ht="12.75" hidden="1"/>
    <row r="185" ht="12.75" hidden="1"/>
    <row r="186" ht="12.75" hidden="1"/>
    <row r="187" ht="12.75" hidden="1"/>
    <row r="188" ht="12.75" hidden="1"/>
    <row r="189" ht="12.75" hidden="1"/>
    <row r="190" ht="12.75" hidden="1"/>
    <row r="191" ht="12.75" hidden="1"/>
    <row r="192" ht="12.75" hidden="1"/>
    <row r="193" ht="12.75" hidden="1"/>
    <row r="194" ht="12.75" hidden="1"/>
    <row r="195" ht="12.75" hidden="1"/>
    <row r="196" ht="12.75" hidden="1"/>
    <row r="197" ht="12.75" hidden="1"/>
    <row r="198" ht="12.75" hidden="1"/>
    <row r="199" ht="12.75" hidden="1"/>
    <row r="200" ht="12.75" hidden="1"/>
    <row r="201" ht="12.75" hidden="1"/>
    <row r="202" ht="12.75" hidden="1"/>
    <row r="203" ht="12.75" hidden="1"/>
    <row r="204" ht="12.75" hidden="1"/>
    <row r="205" ht="12.75" hidden="1"/>
    <row r="206" ht="12.75" hidden="1"/>
    <row r="207" ht="12.75" hidden="1"/>
    <row r="208" ht="12.75" hidden="1"/>
    <row r="209" ht="12.75" hidden="1"/>
    <row r="210" ht="12.75" hidden="1"/>
    <row r="211" ht="12.75" hidden="1"/>
    <row r="212" ht="12.75" hidden="1"/>
    <row r="213" ht="12.75" hidden="1"/>
    <row r="214" ht="12.75" hidden="1"/>
    <row r="215" ht="12.75" hidden="1"/>
    <row r="216" ht="12.75" hidden="1"/>
    <row r="217" ht="12.75" hidden="1"/>
    <row r="218" ht="12.75" hidden="1"/>
    <row r="219" ht="12.75" hidden="1"/>
    <row r="220" ht="12.75" hidden="1"/>
    <row r="221" ht="12.75" hidden="1"/>
    <row r="222" ht="12.75" hidden="1"/>
    <row r="223" ht="12.75" hidden="1"/>
    <row r="224" ht="12.75" hidden="1"/>
    <row r="225" ht="12.75" hidden="1"/>
    <row r="226" ht="12.75" hidden="1"/>
    <row r="227" ht="12.75" hidden="1"/>
    <row r="228" ht="12.75" hidden="1"/>
    <row r="229" ht="12.75" hidden="1"/>
    <row r="230" ht="12.75" hidden="1"/>
    <row r="231" ht="12.75" hidden="1"/>
    <row r="232" ht="12.75" hidden="1"/>
    <row r="233" ht="12.75" hidden="1"/>
    <row r="234" ht="12.75" hidden="1"/>
    <row r="235" ht="12.75" hidden="1"/>
    <row r="236" ht="12.75" hidden="1"/>
    <row r="237" ht="12.75" hidden="1"/>
    <row r="238" ht="12.75" hidden="1"/>
    <row r="239" ht="12.75" hidden="1"/>
    <row r="240" ht="12.75" hidden="1"/>
    <row r="241" ht="12.75" hidden="1"/>
    <row r="242" ht="12.75" hidden="1"/>
    <row r="243" ht="12.75" hidden="1"/>
    <row r="244" ht="12.75" hidden="1"/>
    <row r="245" ht="12.75" hidden="1"/>
    <row r="246" ht="12.75" hidden="1"/>
    <row r="247" ht="12.75" hidden="1"/>
    <row r="248" ht="12.75" hidden="1"/>
    <row r="249" ht="12.75" hidden="1"/>
    <row r="250" ht="12.75" hidden="1"/>
    <row r="251" ht="12.75" hidden="1"/>
    <row r="252" ht="12.75" hidden="1"/>
    <row r="253" ht="12.75" hidden="1"/>
    <row r="254" ht="12.75" hidden="1"/>
    <row r="255" ht="12.75" hidden="1"/>
    <row r="256" ht="12.75" hidden="1"/>
    <row r="257" ht="12.75" hidden="1"/>
    <row r="258" ht="12.75" hidden="1"/>
    <row r="259" ht="12.75" hidden="1"/>
    <row r="260" ht="12.75" hidden="1"/>
    <row r="261" ht="12.75" hidden="1"/>
    <row r="262" ht="12.75" hidden="1"/>
    <row r="263" ht="12.75" hidden="1"/>
    <row r="264" ht="12.75" hidden="1"/>
    <row r="265" ht="12.75" hidden="1"/>
    <row r="266" ht="12.75" hidden="1"/>
    <row r="267" ht="12.75" hidden="1"/>
    <row r="268" ht="12.75" hidden="1"/>
    <row r="269" ht="12.75" hidden="1"/>
    <row r="270" ht="12.75" hidden="1"/>
    <row r="271" ht="12.75" hidden="1"/>
    <row r="272" ht="12.75" hidden="1"/>
    <row r="273" ht="12.75" hidden="1"/>
    <row r="274" ht="12.75" hidden="1"/>
    <row r="275" ht="12.75" hidden="1"/>
    <row r="276" ht="12.75" hidden="1"/>
    <row r="277" ht="12.75" hidden="1"/>
    <row r="278" ht="12.75" hidden="1"/>
    <row r="279" ht="12.75" hidden="1"/>
    <row r="280" ht="12.75" hidden="1"/>
    <row r="281" ht="12.75" hidden="1"/>
    <row r="282" ht="12.75" hidden="1"/>
    <row r="283" ht="12.75" hidden="1"/>
    <row r="284" ht="12.75" hidden="1"/>
    <row r="285" ht="12.75" hidden="1"/>
    <row r="286" ht="12.75" hidden="1"/>
    <row r="287" ht="12.75" hidden="1"/>
    <row r="288" ht="12.75" hidden="1"/>
    <row r="289" ht="12.75" hidden="1"/>
    <row r="290" ht="12.75" hidden="1"/>
    <row r="291" ht="12.75" hidden="1"/>
    <row r="292" ht="12.75" hidden="1"/>
    <row r="293" ht="12.75" hidden="1"/>
    <row r="294" ht="12.75" hidden="1"/>
    <row r="295" ht="12.75" hidden="1"/>
    <row r="296" ht="12.75" hidden="1"/>
    <row r="297" ht="12.75" hidden="1"/>
    <row r="298" ht="12.75" hidden="1"/>
    <row r="299" ht="12.75" hidden="1"/>
    <row r="300" ht="12.75" hidden="1"/>
    <row r="301" ht="12.75" hidden="1"/>
    <row r="302" ht="12.75" hidden="1"/>
    <row r="303" ht="12.75" hidden="1"/>
    <row r="304" ht="12.75" hidden="1"/>
    <row r="305" ht="12.75" hidden="1"/>
    <row r="306" ht="12.75" hidden="1"/>
    <row r="307" ht="12.75" hidden="1"/>
    <row r="308" ht="12.75" hidden="1"/>
    <row r="309" ht="12.75" hidden="1"/>
    <row r="310" ht="12.75" hidden="1"/>
    <row r="311" ht="12.75" hidden="1"/>
    <row r="312" ht="12.75" hidden="1"/>
    <row r="313" ht="12.75" hidden="1"/>
    <row r="314" ht="12.75" hidden="1"/>
    <row r="315" ht="12.75" hidden="1"/>
    <row r="316" ht="12.75" hidden="1"/>
    <row r="317" ht="12.75" hidden="1"/>
    <row r="318" ht="12.75" hidden="1"/>
    <row r="319" ht="12.75" hidden="1"/>
    <row r="320" ht="12.75" hidden="1"/>
    <row r="321" ht="12.75" hidden="1"/>
    <row r="322" ht="12.75" hidden="1"/>
    <row r="323" ht="12.75" hidden="1"/>
    <row r="324" ht="12.75" hidden="1"/>
    <row r="325" ht="12.75" hidden="1"/>
    <row r="326" ht="12.75" hidden="1"/>
    <row r="327" ht="12.75" hidden="1"/>
    <row r="328" ht="12.75" hidden="1"/>
    <row r="329" ht="12.75" hidden="1"/>
    <row r="330" ht="12.75" hidden="1"/>
    <row r="331" ht="12.75" hidden="1"/>
    <row r="332" ht="12.75" hidden="1"/>
    <row r="333" ht="12.75" hidden="1"/>
    <row r="334" ht="12.75" hidden="1"/>
    <row r="335" ht="12.75" hidden="1"/>
    <row r="336" ht="12.75" hidden="1"/>
    <row r="337" ht="12.75" hidden="1"/>
    <row r="338" ht="12.75" hidden="1"/>
    <row r="339" ht="12.75" hidden="1"/>
    <row r="340" ht="12.75" hidden="1"/>
    <row r="341" ht="12.75" hidden="1"/>
    <row r="342" ht="12.75" hidden="1"/>
    <row r="343" ht="12.75" hidden="1"/>
    <row r="344" ht="12.75" hidden="1"/>
    <row r="345" ht="12.75" hidden="1"/>
    <row r="346" ht="12.75" hidden="1"/>
    <row r="347" ht="12.75" hidden="1"/>
    <row r="348" ht="12.75" hidden="1"/>
    <row r="349" ht="12.75" hidden="1"/>
    <row r="350" ht="12.75" hidden="1"/>
    <row r="351" ht="12.75" hidden="1"/>
    <row r="352" ht="12.75" hidden="1"/>
    <row r="353" ht="12.75" hidden="1"/>
    <row r="354" ht="12.75" hidden="1"/>
    <row r="355" ht="12.75" hidden="1"/>
    <row r="356" ht="12.75" hidden="1"/>
    <row r="357" ht="12.75" hidden="1"/>
    <row r="358" ht="12.75" hidden="1"/>
    <row r="359" ht="12.75" hidden="1"/>
    <row r="360" ht="12.75" hidden="1"/>
    <row r="361" ht="12.75" hidden="1"/>
    <row r="362" ht="12.75" hidden="1"/>
    <row r="363" ht="12.75" hidden="1"/>
    <row r="364" ht="12.75" hidden="1"/>
    <row r="365" ht="12.75" hidden="1"/>
    <row r="366" ht="12.75" hidden="1"/>
    <row r="367" ht="12.75" hidden="1"/>
    <row r="368" ht="12.75" hidden="1"/>
    <row r="369" ht="12.75" hidden="1"/>
    <row r="370" ht="12.75" hidden="1"/>
    <row r="371" ht="12.75" hidden="1"/>
    <row r="372" ht="12.75" hidden="1"/>
    <row r="373" ht="12.75" hidden="1"/>
    <row r="374" ht="12.75" hidden="1"/>
    <row r="375" ht="12.75" hidden="1"/>
    <row r="376" ht="12.75" hidden="1"/>
    <row r="377" ht="12.75" hidden="1"/>
    <row r="378" ht="12.75" hidden="1"/>
    <row r="379" ht="12.75" hidden="1"/>
    <row r="380" ht="12.75" hidden="1"/>
    <row r="381" ht="12.75" hidden="1"/>
    <row r="382" ht="12.75" hidden="1"/>
    <row r="383" ht="12.75" hidden="1"/>
    <row r="384" ht="12.75" hidden="1"/>
    <row r="385" ht="12.75" hidden="1"/>
    <row r="386" ht="12.75" hidden="1"/>
    <row r="387" ht="12.75" hidden="1"/>
    <row r="388" ht="12.75" hidden="1"/>
    <row r="389" ht="12.75" hidden="1"/>
    <row r="390" ht="12.75" hidden="1"/>
    <row r="391" ht="12.75" hidden="1"/>
    <row r="392" ht="12.75" hidden="1"/>
    <row r="393" ht="12.75" hidden="1"/>
    <row r="394" ht="12.75" hidden="1"/>
    <row r="395" ht="12.75" hidden="1"/>
    <row r="396" ht="12.75" hidden="1"/>
    <row r="397" ht="12.75" hidden="1"/>
    <row r="398" ht="12.75" hidden="1"/>
    <row r="399" ht="12.75" hidden="1"/>
    <row r="400" ht="12.75" hidden="1"/>
    <row r="401" ht="12.75" hidden="1"/>
    <row r="402" ht="12.75" hidden="1"/>
    <row r="403" ht="12.75" hidden="1"/>
    <row r="404" ht="12.75" hidden="1"/>
    <row r="405" ht="12.75" hidden="1"/>
    <row r="406" ht="12.75" hidden="1"/>
    <row r="407" ht="12.75" hidden="1"/>
    <row r="408" ht="12.75" hidden="1"/>
    <row r="409" ht="12.75" hidden="1"/>
    <row r="410" ht="12.75" hidden="1"/>
    <row r="411" ht="12.75" hidden="1"/>
    <row r="412" ht="12.75" hidden="1"/>
    <row r="413" ht="12.75" hidden="1"/>
    <row r="414" ht="12.75" hidden="1"/>
    <row r="415" ht="12.75" hidden="1"/>
    <row r="416" ht="12.75" hidden="1"/>
    <row r="417" ht="12.75" hidden="1"/>
    <row r="418" ht="12.75" hidden="1"/>
    <row r="419" ht="12.75" hidden="1"/>
    <row r="420" ht="12.75" hidden="1"/>
    <row r="421" ht="12.75" hidden="1"/>
    <row r="422" ht="12.75" hidden="1"/>
    <row r="423" ht="12.75" hidden="1"/>
    <row r="424" ht="12.75" hidden="1"/>
    <row r="425" ht="12.75" hidden="1"/>
    <row r="426" ht="12.75" hidden="1"/>
    <row r="427" ht="12.75" hidden="1"/>
    <row r="428" ht="12.75" hidden="1"/>
    <row r="429" ht="12.75" hidden="1"/>
    <row r="430" ht="12.75" hidden="1"/>
    <row r="431" ht="12.75" hidden="1"/>
    <row r="432" ht="12.75" hidden="1"/>
    <row r="433" ht="12.75" hidden="1"/>
    <row r="434" ht="12.75" hidden="1"/>
    <row r="435" ht="12.75" hidden="1"/>
    <row r="436" ht="12.75" hidden="1"/>
    <row r="437" ht="12.75" hidden="1"/>
    <row r="438" ht="12.75" hidden="1"/>
    <row r="439" ht="12.75" hidden="1"/>
    <row r="440" ht="12.75" hidden="1"/>
    <row r="441" ht="12.75" hidden="1"/>
    <row r="442" ht="12.75" hidden="1"/>
    <row r="443" ht="12.75" hidden="1"/>
    <row r="444" ht="12.75" hidden="1"/>
    <row r="445" ht="12.75" hidden="1"/>
    <row r="446" ht="12.75" hidden="1"/>
    <row r="447" ht="12.75" hidden="1"/>
    <row r="448" ht="12.75" hidden="1"/>
    <row r="449" ht="12.75" hidden="1"/>
    <row r="450" ht="12.75" hidden="1"/>
    <row r="451" ht="12.75" hidden="1"/>
    <row r="452" ht="12.75" hidden="1"/>
    <row r="453" ht="12.75" hidden="1"/>
    <row r="454" ht="12.75" hidden="1"/>
    <row r="455" ht="12.75" hidden="1"/>
    <row r="456" ht="12.75" hidden="1"/>
    <row r="457" ht="12.75" hidden="1"/>
    <row r="458" ht="12.75" hidden="1"/>
    <row r="459" ht="12.75" hidden="1"/>
    <row r="460" ht="12.75" hidden="1"/>
    <row r="461" ht="12.75" hidden="1"/>
    <row r="462" ht="12.75" hidden="1"/>
    <row r="463" ht="12.75" hidden="1"/>
    <row r="464" ht="12.75" hidden="1"/>
    <row r="465" ht="12.75" hidden="1"/>
    <row r="466" ht="12.75" hidden="1"/>
    <row r="467" ht="12.75" hidden="1"/>
    <row r="468" ht="12.75" hidden="1"/>
    <row r="469" ht="12.75" hidden="1"/>
    <row r="470" ht="12.75" hidden="1"/>
    <row r="471" ht="12.75" hidden="1"/>
    <row r="472" ht="12.75" hidden="1"/>
    <row r="473" ht="12.75" hidden="1"/>
    <row r="474" ht="12.75" hidden="1"/>
    <row r="475" ht="12.75" hidden="1"/>
    <row r="476" ht="12.75" hidden="1"/>
    <row r="477" ht="12.75" hidden="1"/>
    <row r="478" ht="12.75" hidden="1"/>
    <row r="479" ht="12.75" hidden="1"/>
    <row r="480" ht="12.75" hidden="1"/>
    <row r="481" ht="12.75" hidden="1"/>
    <row r="482" ht="12.75" hidden="1"/>
    <row r="483" ht="12.75" hidden="1"/>
    <row r="484" ht="12.75" hidden="1"/>
    <row r="485" ht="12.75" hidden="1"/>
    <row r="486" ht="12.75" hidden="1"/>
    <row r="487" ht="12.75" hidden="1"/>
    <row r="488" ht="12.75" hidden="1"/>
    <row r="489" ht="12.75" hidden="1"/>
    <row r="490" ht="12.75" hidden="1"/>
    <row r="491" ht="12.75" hidden="1"/>
    <row r="492" ht="12.75" hidden="1"/>
    <row r="493" ht="12.75" hidden="1"/>
    <row r="494" ht="12.75" hidden="1"/>
    <row r="495" ht="12.75" hidden="1"/>
    <row r="496" ht="12.75" hidden="1"/>
    <row r="497" ht="12.75" hidden="1"/>
    <row r="498" ht="12.75" hidden="1"/>
    <row r="499" ht="12.75" hidden="1"/>
    <row r="500" ht="12.75" hidden="1"/>
    <row r="501" ht="12.75" hidden="1"/>
    <row r="502" ht="12.75" hidden="1"/>
    <row r="503" ht="12.75" hidden="1"/>
    <row r="504" ht="12.75" hidden="1"/>
    <row r="505" ht="12.75" hidden="1"/>
    <row r="506" ht="12.75" hidden="1"/>
    <row r="507" ht="12.75" hidden="1"/>
    <row r="508" ht="12.75" hidden="1"/>
    <row r="509" ht="12.75" hidden="1"/>
    <row r="510" ht="12.75" hidden="1"/>
    <row r="511" ht="12.75" hidden="1"/>
    <row r="512" ht="12.75" hidden="1"/>
    <row r="513" ht="12.75" hidden="1"/>
    <row r="514" ht="12.75" hidden="1"/>
    <row r="515" ht="12.75" hidden="1"/>
    <row r="516" ht="12.75" hidden="1"/>
    <row r="517" ht="12.75" hidden="1"/>
    <row r="518" ht="12.75" hidden="1"/>
    <row r="519" ht="12.75" hidden="1"/>
    <row r="520" ht="12.75" hidden="1"/>
    <row r="521" ht="12.75" hidden="1"/>
    <row r="522" ht="12.75" hidden="1"/>
    <row r="523" ht="12.75" hidden="1"/>
    <row r="524" ht="12.75" hidden="1"/>
    <row r="525" ht="12.75" hidden="1"/>
    <row r="526" ht="12.75" hidden="1"/>
    <row r="527" ht="12.75" hidden="1"/>
    <row r="528" ht="12.75" hidden="1"/>
    <row r="529" ht="12.75" hidden="1"/>
    <row r="530" ht="12.75" hidden="1"/>
    <row r="531" ht="12.75" hidden="1"/>
    <row r="532" ht="12.75" hidden="1"/>
    <row r="533" ht="12.75" hidden="1"/>
    <row r="534" ht="12.75" hidden="1"/>
    <row r="535" ht="12.75" hidden="1"/>
    <row r="536" ht="12.75" hidden="1"/>
    <row r="537" ht="12.75" hidden="1"/>
    <row r="538" ht="12.75" hidden="1"/>
    <row r="539" ht="12.75" hidden="1"/>
    <row r="540" ht="12.75" hidden="1"/>
    <row r="541" ht="12.75" hidden="1"/>
    <row r="542" ht="12.75" hidden="1"/>
    <row r="543" ht="12.75" hidden="1"/>
    <row r="544" ht="12.75" hidden="1"/>
    <row r="545" ht="12.75" hidden="1"/>
    <row r="546" ht="12.75" hidden="1"/>
    <row r="547" ht="12.75" hidden="1"/>
    <row r="548" ht="12.75" hidden="1"/>
    <row r="549" ht="12.75" hidden="1"/>
    <row r="550" ht="12.75" hidden="1"/>
    <row r="551" ht="12.75" hidden="1"/>
    <row r="552" ht="12.75" hidden="1"/>
    <row r="553" ht="12.75" hidden="1"/>
    <row r="554" ht="12.75" hidden="1"/>
    <row r="555" ht="12.75" hidden="1"/>
    <row r="556" ht="12.75" hidden="1"/>
    <row r="557" ht="12.75" hidden="1"/>
    <row r="558" ht="12.75" hidden="1"/>
    <row r="559" ht="12.75" hidden="1"/>
    <row r="560" ht="12.75" hidden="1"/>
    <row r="561" ht="12.75" hidden="1"/>
    <row r="562" ht="12.75" hidden="1"/>
    <row r="563" ht="12.75" hidden="1"/>
    <row r="564" ht="12.75" hidden="1"/>
    <row r="565" ht="12.75" hidden="1"/>
    <row r="566" ht="12.75" hidden="1"/>
    <row r="567" ht="12.75" hidden="1"/>
    <row r="568" ht="12.75" hidden="1"/>
    <row r="569" ht="12.75" hidden="1"/>
    <row r="570" ht="12.75" hidden="1"/>
    <row r="571" ht="12.75" hidden="1"/>
    <row r="572" ht="12.75" hidden="1"/>
    <row r="573" ht="12.75" hidden="1"/>
    <row r="574" ht="12.75" hidden="1"/>
    <row r="575" ht="12.75" hidden="1"/>
    <row r="576" ht="12.75" hidden="1"/>
    <row r="577" ht="12.75" hidden="1"/>
    <row r="578" ht="12.75" hidden="1"/>
    <row r="579" ht="12.75" hidden="1"/>
    <row r="580" ht="12.75" hidden="1"/>
    <row r="581" ht="12.75" hidden="1"/>
    <row r="582" ht="12.75" hidden="1"/>
    <row r="583" ht="12.75" hidden="1"/>
    <row r="584" ht="12.75" hidden="1"/>
    <row r="585" ht="12.75" hidden="1"/>
    <row r="586" ht="12.75" hidden="1"/>
    <row r="587" ht="12.75" hidden="1"/>
    <row r="588" ht="12.75" hidden="1"/>
    <row r="589" ht="12.75" hidden="1"/>
    <row r="590" ht="12.75" hidden="1"/>
    <row r="591" ht="12.75" hidden="1"/>
    <row r="592" ht="12.75" hidden="1"/>
    <row r="593" ht="12.75" hidden="1"/>
    <row r="594" ht="12.75" hidden="1"/>
    <row r="595" ht="12.75" hidden="1"/>
    <row r="596" ht="12.75" hidden="1"/>
    <row r="597" ht="12.75" hidden="1"/>
    <row r="598" ht="12.75" hidden="1"/>
    <row r="599" ht="12.75" hidden="1"/>
    <row r="600" ht="12.75" hidden="1"/>
    <row r="601" ht="12.75" hidden="1"/>
    <row r="602" ht="12.75" hidden="1"/>
    <row r="603" ht="12.75" hidden="1"/>
    <row r="604" ht="12.75" hidden="1"/>
    <row r="605" ht="12.75" hidden="1"/>
    <row r="606" ht="12.75" hidden="1"/>
    <row r="607" ht="12.75" hidden="1"/>
    <row r="608" ht="12.75" hidden="1"/>
    <row r="609" ht="12.75" hidden="1"/>
    <row r="610" ht="12.75" hidden="1"/>
    <row r="611" ht="12.75" hidden="1"/>
    <row r="612" ht="12.75" hidden="1"/>
    <row r="613" ht="12.75" hidden="1"/>
    <row r="614" ht="12.75" hidden="1"/>
    <row r="615" ht="12.75" hidden="1"/>
    <row r="616" ht="12.75" hidden="1"/>
    <row r="617" ht="12.75" hidden="1"/>
    <row r="618" ht="12.75" hidden="1"/>
    <row r="619" ht="12.75" hidden="1"/>
    <row r="620" ht="12.75" hidden="1"/>
    <row r="621" ht="12.75" hidden="1"/>
    <row r="622" ht="12.75" hidden="1"/>
    <row r="623" ht="12.75" hidden="1"/>
    <row r="624" ht="12.75" hidden="1"/>
    <row r="625" ht="12.75" hidden="1"/>
    <row r="626" ht="12.75" hidden="1"/>
    <row r="627" ht="12.75" hidden="1"/>
    <row r="628" ht="12.75" hidden="1"/>
    <row r="629" ht="12.75" hidden="1"/>
    <row r="630" ht="12.75" hidden="1"/>
    <row r="631" ht="12.75" hidden="1"/>
    <row r="632" ht="12.75" hidden="1"/>
    <row r="633" ht="12.75" hidden="1"/>
    <row r="634" ht="12.75" hidden="1"/>
    <row r="635" ht="12.75" hidden="1"/>
    <row r="636" ht="12.75" hidden="1"/>
    <row r="637" ht="12.75" hidden="1"/>
    <row r="638" ht="12.75" hidden="1"/>
    <row r="639" ht="12.75" hidden="1"/>
    <row r="640" ht="12.75" hidden="1"/>
    <row r="641" ht="12.75" hidden="1"/>
    <row r="642" ht="12.75" hidden="1"/>
    <row r="643" ht="12.75" hidden="1"/>
    <row r="644" ht="12.75" hidden="1"/>
    <row r="645" ht="12.75" hidden="1"/>
    <row r="646" ht="12.75" hidden="1"/>
    <row r="647" ht="12.75" hidden="1"/>
    <row r="648" ht="12.75" hidden="1"/>
    <row r="649" ht="12.75" hidden="1"/>
    <row r="650" ht="12.75" hidden="1"/>
    <row r="651" ht="12.75" hidden="1"/>
    <row r="652" ht="12.75" hidden="1"/>
    <row r="653" ht="12.75" hidden="1"/>
    <row r="654" ht="12.75" hidden="1"/>
    <row r="655" ht="12.75" hidden="1"/>
    <row r="656" ht="12.75" hidden="1"/>
    <row r="657" ht="12.75" hidden="1"/>
    <row r="658" ht="12.75" hidden="1"/>
    <row r="659" ht="12.75" hidden="1"/>
    <row r="660" ht="12.75" hidden="1"/>
    <row r="661" ht="12.75" hidden="1"/>
    <row r="662" ht="12.75" hidden="1"/>
    <row r="663" ht="12.75" hidden="1"/>
    <row r="664" ht="12.75" hidden="1"/>
    <row r="665" ht="12.75" hidden="1"/>
    <row r="666" ht="12.75" hidden="1"/>
    <row r="667" ht="12.75" hidden="1"/>
    <row r="668" ht="12.75" hidden="1"/>
    <row r="669" ht="12.75" hidden="1"/>
    <row r="670" ht="12.75" hidden="1"/>
    <row r="671" ht="12.75" hidden="1"/>
    <row r="672" ht="12.75" hidden="1"/>
    <row r="673" ht="12.75" hidden="1"/>
    <row r="674" ht="12.75" hidden="1"/>
    <row r="675" ht="12.75" hidden="1"/>
    <row r="676" ht="12.75" hidden="1"/>
    <row r="677" ht="12.75" hidden="1"/>
    <row r="678" ht="12.75" hidden="1"/>
    <row r="679" ht="12.75" hidden="1"/>
    <row r="680" ht="12.75" hidden="1"/>
    <row r="681" ht="12.75" hidden="1"/>
    <row r="682" ht="12.75" hidden="1"/>
    <row r="683" ht="12.75" hidden="1"/>
    <row r="684" ht="12.75" hidden="1"/>
    <row r="685" ht="12.75" hidden="1"/>
    <row r="686" ht="12.75" hidden="1"/>
    <row r="687" ht="12.75" hidden="1"/>
    <row r="688" ht="12.75" hidden="1"/>
    <row r="689" ht="12.75" hidden="1"/>
    <row r="690" ht="12.75" hidden="1"/>
    <row r="691" ht="12.75" hidden="1"/>
    <row r="692" ht="12.75" hidden="1"/>
    <row r="693" ht="12.75" hidden="1"/>
    <row r="694" ht="12.75" hidden="1"/>
    <row r="695" ht="12.75" hidden="1"/>
    <row r="696" ht="12.75" hidden="1"/>
    <row r="697" ht="12.75" hidden="1"/>
    <row r="698" ht="12.75" hidden="1"/>
    <row r="699" ht="12.75" hidden="1"/>
    <row r="700" ht="12.75" hidden="1"/>
    <row r="701" ht="12.75" hidden="1"/>
    <row r="702" ht="12.75" hidden="1"/>
    <row r="703" ht="12.75" hidden="1"/>
    <row r="704" ht="12.75" hidden="1"/>
    <row r="705" ht="12.75" hidden="1"/>
    <row r="706" ht="12.75" hidden="1"/>
    <row r="707" ht="12.75" hidden="1"/>
    <row r="708" ht="12.75" hidden="1"/>
    <row r="709" ht="12.75" hidden="1"/>
    <row r="710" ht="12.75" hidden="1"/>
    <row r="711" ht="12.75" hidden="1"/>
    <row r="712" ht="12.75" hidden="1"/>
    <row r="713" ht="12.75" hidden="1"/>
    <row r="714" ht="12.75" hidden="1"/>
    <row r="715" ht="12.75" hidden="1"/>
    <row r="716" ht="12.75" hidden="1"/>
    <row r="717" ht="12.75" hidden="1"/>
    <row r="718" ht="12.75" hidden="1"/>
    <row r="719" ht="12.75" hidden="1"/>
    <row r="720" ht="12.75" hidden="1"/>
    <row r="721" ht="12.75" hidden="1"/>
    <row r="722" ht="12.75" hidden="1"/>
    <row r="723" ht="12.75" hidden="1"/>
    <row r="724" ht="12.75" hidden="1"/>
    <row r="725" ht="12.75" hidden="1"/>
    <row r="726" ht="12.75" hidden="1"/>
    <row r="727" ht="12.75" hidden="1"/>
    <row r="728" ht="12.75" hidden="1"/>
    <row r="729" ht="12.75" hidden="1"/>
    <row r="730" ht="12.75" hidden="1"/>
    <row r="731" ht="12.75" hidden="1"/>
    <row r="732" ht="12.75" hidden="1"/>
    <row r="733" ht="12.75" hidden="1"/>
    <row r="734" ht="12.75" hidden="1"/>
    <row r="735" ht="12.75" hidden="1"/>
    <row r="736" ht="12.75" hidden="1"/>
    <row r="737" ht="12.75" hidden="1"/>
    <row r="738" ht="12.75" hidden="1"/>
    <row r="739" ht="12.75" hidden="1"/>
    <row r="740" ht="12.75" hidden="1"/>
    <row r="741" ht="12.75" hidden="1"/>
    <row r="742" ht="12.75" hidden="1"/>
    <row r="743" ht="12.75" hidden="1"/>
    <row r="744" ht="12.75" hidden="1"/>
    <row r="745" ht="12.75" hidden="1"/>
    <row r="746" ht="12.75" hidden="1"/>
    <row r="747" ht="12.75" hidden="1"/>
    <row r="748" ht="12.75" hidden="1"/>
    <row r="749" ht="12.75" hidden="1"/>
    <row r="750" ht="12.75" hidden="1"/>
    <row r="751" ht="12.75" hidden="1"/>
    <row r="752" ht="12.75" hidden="1"/>
    <row r="753" ht="12.75" hidden="1"/>
    <row r="754" ht="12.75" hidden="1"/>
    <row r="755" ht="12.75" hidden="1"/>
    <row r="756" ht="12.75" hidden="1"/>
    <row r="757" ht="12.75" hidden="1"/>
    <row r="758" ht="12.75" hidden="1"/>
    <row r="759" ht="12.75" hidden="1"/>
    <row r="760" ht="12.75" hidden="1"/>
    <row r="761" ht="12.75" hidden="1"/>
    <row r="762" ht="12.75" hidden="1"/>
    <row r="763" ht="12.75" hidden="1"/>
    <row r="764" ht="12.75" hidden="1"/>
    <row r="765" ht="12.75" hidden="1"/>
    <row r="766" ht="12.75" hidden="1"/>
    <row r="767" ht="12.75" hidden="1"/>
    <row r="768" ht="12.75" hidden="1"/>
    <row r="769" ht="12.75" hidden="1"/>
    <row r="770" ht="12.75" hidden="1"/>
    <row r="771" ht="12.75" hidden="1"/>
    <row r="772" ht="12.75" hidden="1"/>
    <row r="773" ht="12.75" hidden="1"/>
    <row r="774" ht="12.75" hidden="1"/>
    <row r="775" ht="12.75" hidden="1"/>
    <row r="776" ht="12.75" hidden="1"/>
    <row r="777" ht="12.75" hidden="1"/>
    <row r="778" ht="12.75" hidden="1"/>
    <row r="779" ht="12.75" hidden="1"/>
    <row r="780" ht="12.75" hidden="1"/>
    <row r="781" ht="12.75" hidden="1"/>
    <row r="782" ht="12.75" hidden="1"/>
    <row r="783" ht="12.75" hidden="1"/>
    <row r="784" ht="12.75" hidden="1"/>
    <row r="785" ht="12.75" hidden="1"/>
    <row r="786" ht="12.75" hidden="1"/>
    <row r="787" ht="12.75" hidden="1"/>
    <row r="788" ht="12.75" hidden="1"/>
    <row r="789" ht="12.75" hidden="1"/>
    <row r="790" ht="12.75" hidden="1"/>
    <row r="791" ht="12.75" hidden="1"/>
    <row r="792" ht="12.75" hidden="1"/>
    <row r="793" ht="12.75" hidden="1"/>
    <row r="794" ht="12.75" hidden="1"/>
    <row r="795" ht="12.75" hidden="1"/>
    <row r="796" ht="12.75" hidden="1"/>
    <row r="797" ht="12.75" hidden="1"/>
    <row r="798" ht="12.75" hidden="1"/>
    <row r="799" ht="12.75" hidden="1"/>
    <row r="800" ht="12.75" hidden="1"/>
    <row r="801" ht="12.75" hidden="1"/>
    <row r="802" ht="12.75" hidden="1"/>
    <row r="803" ht="12.75" hidden="1"/>
    <row r="804" ht="12.75" hidden="1"/>
    <row r="805" ht="12.75" hidden="1"/>
    <row r="806" ht="12.75" hidden="1"/>
    <row r="807" ht="12.75" hidden="1"/>
    <row r="808" ht="12.75" hidden="1"/>
    <row r="809" ht="12.75" hidden="1"/>
    <row r="810" ht="12.75" hidden="1"/>
    <row r="811" ht="12.75" hidden="1"/>
    <row r="812" ht="12.75" hidden="1"/>
    <row r="813" ht="12.75" hidden="1"/>
    <row r="814" ht="12.75" hidden="1"/>
    <row r="815" ht="12.75" hidden="1"/>
    <row r="816" ht="12.75" hidden="1"/>
    <row r="817" ht="12.75" hidden="1"/>
    <row r="818" ht="12.75" hidden="1"/>
    <row r="819" ht="12.75" hidden="1"/>
    <row r="820" ht="12.75" hidden="1"/>
    <row r="821" ht="12.75" hidden="1"/>
    <row r="822" ht="12.75" hidden="1"/>
    <row r="823" ht="12.75" hidden="1"/>
    <row r="824" ht="12.75" hidden="1"/>
    <row r="825" ht="12.75" hidden="1"/>
    <row r="826" ht="12.75" hidden="1"/>
    <row r="827" ht="12.75" hidden="1"/>
    <row r="828" ht="12.75" hidden="1"/>
    <row r="829" ht="12.75" hidden="1"/>
    <row r="830" ht="12.75" hidden="1"/>
    <row r="831" ht="12.75" hidden="1"/>
    <row r="832" ht="12.75" hidden="1"/>
    <row r="833" ht="12.75" hidden="1"/>
    <row r="834" ht="12.75" hidden="1"/>
    <row r="835" ht="12.75" hidden="1"/>
    <row r="836" ht="12.75" hidden="1"/>
    <row r="837" ht="12.75" hidden="1"/>
    <row r="838" ht="12.75" hidden="1"/>
    <row r="839" ht="12.75" hidden="1"/>
    <row r="840" ht="12.75" hidden="1"/>
    <row r="841" ht="12.75" hidden="1"/>
    <row r="842" ht="12.75" hidden="1"/>
    <row r="843" ht="12.75" hidden="1"/>
    <row r="844" ht="12.75" hidden="1"/>
    <row r="845" ht="12.75" hidden="1"/>
    <row r="846" ht="12.75" hidden="1"/>
    <row r="847" ht="12.75" hidden="1"/>
    <row r="848" ht="12.75" hidden="1"/>
    <row r="849" ht="12.75" hidden="1"/>
    <row r="850" ht="12.75" hidden="1"/>
    <row r="851" ht="12.75" hidden="1"/>
    <row r="852" ht="12.75" hidden="1"/>
    <row r="853" ht="12.75" hidden="1"/>
    <row r="854" ht="12.75" hidden="1"/>
    <row r="855" ht="12.75" hidden="1"/>
    <row r="856" ht="12.75" hidden="1"/>
    <row r="857" ht="12.75" hidden="1"/>
    <row r="858" ht="12.75" hidden="1"/>
    <row r="859" ht="12.75" hidden="1"/>
    <row r="860" ht="12.75" hidden="1"/>
    <row r="861" ht="12.75" hidden="1"/>
    <row r="862" ht="12.75" hidden="1"/>
    <row r="863" ht="12.75" hidden="1"/>
    <row r="864" ht="12.75" hidden="1"/>
    <row r="865" ht="12.75" hidden="1"/>
    <row r="866" ht="12.75" hidden="1"/>
    <row r="867" ht="12.75" hidden="1"/>
    <row r="868" ht="12.75" hidden="1"/>
    <row r="869" ht="12.75" hidden="1"/>
    <row r="870" ht="12.75" hidden="1"/>
    <row r="871" ht="12.75" hidden="1"/>
    <row r="872" ht="12.75" hidden="1"/>
    <row r="873" ht="12.75" hidden="1"/>
    <row r="874" ht="12.75" hidden="1"/>
    <row r="875" ht="12.75" hidden="1"/>
    <row r="876" ht="12.75" hidden="1"/>
    <row r="877" ht="12.75" hidden="1"/>
    <row r="878" ht="12.75" hidden="1"/>
    <row r="879" ht="12.75" hidden="1"/>
    <row r="880" ht="12.75" hidden="1"/>
    <row r="881" ht="12.75" hidden="1"/>
    <row r="882" ht="12.75" hidden="1"/>
    <row r="883" ht="12.75" hidden="1"/>
    <row r="884" ht="12.75" hidden="1"/>
    <row r="885" ht="12.75" hidden="1"/>
    <row r="886" ht="12.75" hidden="1"/>
    <row r="887" ht="12.75" hidden="1"/>
    <row r="888" ht="12.75" hidden="1"/>
    <row r="889" ht="12.75" hidden="1"/>
    <row r="890" ht="12.75" hidden="1"/>
    <row r="891" ht="12.75" hidden="1"/>
    <row r="892" ht="12.75" hidden="1"/>
    <row r="893" ht="12.75" hidden="1"/>
    <row r="894" ht="12.75" hidden="1"/>
    <row r="895" ht="12.75" hidden="1"/>
    <row r="896" ht="12.75" hidden="1"/>
    <row r="897" ht="12.75" hidden="1"/>
    <row r="898" ht="12.75" hidden="1"/>
    <row r="899" ht="12.75" hidden="1"/>
    <row r="900" ht="12.75" hidden="1"/>
    <row r="901" ht="12.75" hidden="1"/>
    <row r="902" ht="12.75" hidden="1"/>
    <row r="903" ht="12.75" hidden="1"/>
    <row r="904" ht="12.75" hidden="1"/>
    <row r="905" ht="12.75" hidden="1"/>
    <row r="906" ht="12.75" hidden="1"/>
    <row r="907" ht="12.75" hidden="1"/>
    <row r="908" ht="12.75" hidden="1"/>
    <row r="909" ht="12.75" hidden="1"/>
    <row r="910" ht="12.75" hidden="1"/>
    <row r="911" ht="12.75" hidden="1"/>
    <row r="912" ht="12.75" hidden="1"/>
    <row r="913" ht="12.75" hidden="1"/>
    <row r="914" ht="12.75" hidden="1"/>
    <row r="915" ht="12.75" hidden="1"/>
    <row r="916" ht="12.75" hidden="1"/>
    <row r="917" ht="12.75" hidden="1"/>
    <row r="918" ht="12.75" hidden="1"/>
    <row r="919" ht="12.75" hidden="1"/>
    <row r="920" ht="12.75" hidden="1"/>
    <row r="921" ht="12.75" hidden="1"/>
    <row r="922" ht="12.75" hidden="1"/>
    <row r="923" ht="12.75" hidden="1"/>
    <row r="924" ht="12.75" hidden="1"/>
    <row r="925" ht="12.75" hidden="1"/>
    <row r="926" ht="12.75" hidden="1"/>
    <row r="927" ht="12.75" hidden="1"/>
    <row r="928" ht="12.75" hidden="1"/>
    <row r="929" spans="1:1" ht="12.75" hidden="1"/>
    <row r="930" spans="1:1" ht="12.75" hidden="1"/>
    <row r="931" spans="1:1" ht="12.75" hidden="1"/>
    <row r="932" spans="1:1" ht="12.75" hidden="1"/>
    <row r="933" spans="1:1" ht="12.75" hidden="1"/>
    <row r="934" spans="1:1" ht="24.75" hidden="1">
      <c r="A934" s="144" t="s">
        <v>693</v>
      </c>
    </row>
    <row r="935" spans="1:1" ht="24.75" hidden="1">
      <c r="A935" s="144" t="s">
        <v>725</v>
      </c>
    </row>
    <row r="936" spans="1:1" ht="24.75" hidden="1">
      <c r="A936" s="144" t="s">
        <v>724</v>
      </c>
    </row>
    <row r="937" spans="1:1" ht="24.75" hidden="1">
      <c r="A937" s="144" t="s">
        <v>763</v>
      </c>
    </row>
    <row r="938" spans="1:1" ht="24.75" hidden="1">
      <c r="A938" s="144" t="s">
        <v>764</v>
      </c>
    </row>
    <row r="939" spans="1:1" ht="24.75" hidden="1">
      <c r="A939" s="144" t="s">
        <v>765</v>
      </c>
    </row>
    <row r="940" spans="1:1" ht="12.75" customHeight="1"/>
    <row r="941" spans="1:1" ht="12.75" customHeight="1"/>
  </sheetData>
  <mergeCells count="1">
    <mergeCell ref="A6:I7"/>
  </mergeCells>
  <pageMargins left="0.70866141732283472" right="0.70866141732283472" top="0.74803149606299213" bottom="0.74803149606299213" header="0.31496062992125984" footer="0.31496062992125984"/>
  <pageSetup paperSize="8" scale="96"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theme="6" tint="-0.499984740745262"/>
    <pageSetUpPr fitToPage="1"/>
  </sheetPr>
  <dimension ref="A1:N244"/>
  <sheetViews>
    <sheetView workbookViewId="0"/>
  </sheetViews>
  <sheetFormatPr defaultRowHeight="12.75"/>
  <cols>
    <col min="1" max="1" width="11.28515625" style="1155" customWidth="1"/>
    <col min="2" max="4" width="9.140625" style="1155"/>
    <col min="5" max="5" width="10.42578125" style="1155" customWidth="1"/>
    <col min="6" max="6" width="8" style="1155" customWidth="1"/>
    <col min="7" max="8" width="9.140625" style="1155"/>
    <col min="9" max="9" width="12.7109375" style="1155" customWidth="1"/>
    <col min="10" max="10" width="17.85546875" style="1155" customWidth="1"/>
    <col min="11" max="11" width="19.5703125" style="1155" customWidth="1"/>
    <col min="12" max="16384" width="9.140625" style="1155"/>
  </cols>
  <sheetData>
    <row r="1" spans="1:10" s="49" customFormat="1" ht="24.75">
      <c r="A1" s="127" t="str">
        <f>'Universal data'!A1</f>
        <v>Regulatory Reporting Pack</v>
      </c>
      <c r="B1" s="128"/>
      <c r="C1" s="128"/>
      <c r="D1" s="128"/>
      <c r="E1" s="128"/>
      <c r="F1" s="128"/>
      <c r="G1" s="128"/>
      <c r="H1" s="128"/>
      <c r="I1" s="128"/>
      <c r="J1" s="128"/>
    </row>
    <row r="2" spans="1:10" s="49" customFormat="1" ht="24.75">
      <c r="A2" s="2186" t="str">
        <f>+'Universal data'!$A$2</f>
        <v>Master</v>
      </c>
      <c r="B2" s="128"/>
      <c r="C2" s="128"/>
      <c r="D2" s="128"/>
      <c r="E2" s="128"/>
      <c r="F2" s="128"/>
      <c r="G2" s="128"/>
      <c r="H2" s="128"/>
      <c r="I2" s="128"/>
      <c r="J2" s="128"/>
    </row>
    <row r="3" spans="1:10" s="49" customFormat="1" ht="24.75">
      <c r="A3" s="2304" t="str">
        <f>+'Universal data'!A3</f>
        <v>2015/16</v>
      </c>
      <c r="B3" s="128"/>
      <c r="C3" s="128"/>
      <c r="D3" s="128"/>
      <c r="E3" s="128"/>
      <c r="F3" s="128"/>
      <c r="G3" s="128"/>
      <c r="H3" s="128"/>
      <c r="I3" s="128"/>
      <c r="J3" s="128"/>
    </row>
    <row r="4" spans="1:10">
      <c r="A4" s="1156"/>
      <c r="B4" s="1156"/>
      <c r="C4" s="1156"/>
      <c r="D4" s="1156"/>
      <c r="E4" s="1156"/>
      <c r="F4" s="1156"/>
      <c r="G4" s="1156"/>
      <c r="H4" s="1156"/>
      <c r="I4" s="1156"/>
    </row>
    <row r="5" spans="1:10" ht="19.5">
      <c r="A5" s="1130" t="s">
        <v>2364</v>
      </c>
      <c r="B5" s="1156"/>
      <c r="C5" s="1156"/>
      <c r="D5" s="1156"/>
      <c r="E5" s="1156"/>
      <c r="F5" s="1156"/>
      <c r="G5" s="1156"/>
      <c r="H5" s="1156"/>
      <c r="I5" s="1156"/>
    </row>
    <row r="6" spans="1:10">
      <c r="A6" s="1156"/>
      <c r="B6" s="1156"/>
      <c r="C6" s="1156"/>
      <c r="D6" s="1156"/>
      <c r="E6" s="1156"/>
      <c r="F6" s="1156"/>
      <c r="G6" s="1156"/>
      <c r="H6" s="1156"/>
      <c r="I6" s="1156"/>
    </row>
    <row r="7" spans="1:10">
      <c r="A7" s="1156"/>
      <c r="B7" s="1156"/>
      <c r="C7" s="1156"/>
      <c r="D7" s="1156"/>
      <c r="E7" s="1156"/>
      <c r="F7" s="1156"/>
      <c r="G7" s="1156"/>
      <c r="H7" s="1156"/>
      <c r="I7" s="1156"/>
    </row>
    <row r="8" spans="1:10">
      <c r="A8" s="1157" t="s">
        <v>1259</v>
      </c>
      <c r="B8" s="1158"/>
      <c r="C8" s="1158"/>
      <c r="D8" s="1158"/>
      <c r="E8" s="1158"/>
      <c r="F8" s="1158"/>
      <c r="G8" s="1158"/>
      <c r="H8" s="1158"/>
      <c r="I8" s="1158"/>
      <c r="J8" s="1158"/>
    </row>
    <row r="9" spans="1:10">
      <c r="A9" s="1159" t="s">
        <v>1260</v>
      </c>
      <c r="B9" s="1160"/>
      <c r="C9" s="1160"/>
      <c r="D9" s="1160"/>
      <c r="E9" s="1160"/>
      <c r="F9" s="1160"/>
      <c r="G9" s="1160"/>
      <c r="H9" s="1160"/>
      <c r="I9" s="1160"/>
      <c r="J9" s="1161"/>
    </row>
    <row r="10" spans="1:10">
      <c r="A10" s="1162" t="s">
        <v>1261</v>
      </c>
      <c r="B10" s="1163"/>
      <c r="C10" s="1163"/>
      <c r="D10" s="1163"/>
      <c r="E10" s="1163"/>
      <c r="F10" s="1163"/>
      <c r="G10" s="1163"/>
      <c r="H10" s="1163"/>
      <c r="I10" s="1164"/>
      <c r="J10" s="2486"/>
    </row>
    <row r="11" spans="1:10">
      <c r="A11" s="1162" t="s">
        <v>1262</v>
      </c>
      <c r="B11" s="1163"/>
      <c r="C11" s="1163"/>
      <c r="D11" s="1163"/>
      <c r="E11" s="1163"/>
      <c r="F11" s="1163"/>
      <c r="G11" s="1163"/>
      <c r="H11" s="1163"/>
      <c r="I11" s="1164"/>
      <c r="J11" s="2486"/>
    </row>
    <row r="12" spans="1:10">
      <c r="A12" s="1162" t="s">
        <v>1263</v>
      </c>
      <c r="B12" s="1163"/>
      <c r="C12" s="1163"/>
      <c r="D12" s="1163"/>
      <c r="E12" s="1163"/>
      <c r="F12" s="1163"/>
      <c r="G12" s="1163"/>
      <c r="H12" s="1163"/>
      <c r="I12" s="1164"/>
      <c r="J12" s="2486"/>
    </row>
    <row r="13" spans="1:10">
      <c r="A13" s="1162" t="s">
        <v>1264</v>
      </c>
      <c r="B13" s="1163"/>
      <c r="C13" s="1163"/>
      <c r="D13" s="1163"/>
      <c r="E13" s="1163"/>
      <c r="F13" s="1163"/>
      <c r="G13" s="1163"/>
      <c r="H13" s="1163"/>
      <c r="I13" s="1164"/>
      <c r="J13" s="1165">
        <f>J12*30</f>
        <v>0</v>
      </c>
    </row>
    <row r="14" spans="1:10">
      <c r="A14" s="1162" t="s">
        <v>1265</v>
      </c>
      <c r="B14" s="1163"/>
      <c r="C14" s="1163"/>
      <c r="D14" s="1163"/>
      <c r="E14" s="1163"/>
      <c r="F14" s="1163"/>
      <c r="G14" s="1163"/>
      <c r="H14" s="1163"/>
      <c r="I14" s="1164"/>
      <c r="J14" s="2486"/>
    </row>
    <row r="15" spans="1:10">
      <c r="A15" s="1162" t="s">
        <v>1266</v>
      </c>
      <c r="B15" s="1163"/>
      <c r="C15" s="1163"/>
      <c r="D15" s="1163"/>
      <c r="E15" s="1163"/>
      <c r="F15" s="1163"/>
      <c r="G15" s="1163"/>
      <c r="H15" s="1163"/>
      <c r="I15" s="1164"/>
      <c r="J15" s="1166">
        <f>J14*30</f>
        <v>0</v>
      </c>
    </row>
    <row r="16" spans="1:10">
      <c r="A16" s="1162" t="s">
        <v>1267</v>
      </c>
      <c r="B16" s="1163"/>
      <c r="C16" s="1163"/>
      <c r="D16" s="1163"/>
      <c r="E16" s="1163"/>
      <c r="F16" s="1163"/>
      <c r="G16" s="1163"/>
      <c r="H16" s="1163"/>
      <c r="I16" s="1164"/>
      <c r="J16" s="2486"/>
    </row>
    <row r="17" spans="1:10">
      <c r="A17" s="1167" t="s">
        <v>1268</v>
      </c>
      <c r="B17" s="1163"/>
      <c r="C17" s="1163"/>
      <c r="D17" s="1163"/>
      <c r="E17" s="1163"/>
      <c r="F17" s="1163"/>
      <c r="G17" s="1163"/>
      <c r="H17" s="1163"/>
      <c r="I17" s="1164"/>
      <c r="J17" s="1168">
        <f>J13+J15</f>
        <v>0</v>
      </c>
    </row>
    <row r="18" spans="1:10">
      <c r="A18" s="1156"/>
      <c r="B18" s="1156"/>
      <c r="C18" s="1156"/>
      <c r="D18" s="1156"/>
      <c r="E18" s="1156"/>
      <c r="F18" s="1156"/>
      <c r="G18" s="1156"/>
      <c r="H18" s="1156"/>
      <c r="I18" s="1156"/>
      <c r="J18" s="1156"/>
    </row>
    <row r="19" spans="1:10">
      <c r="A19" s="1159" t="s">
        <v>177</v>
      </c>
      <c r="B19" s="1160"/>
      <c r="C19" s="1160"/>
      <c r="D19" s="1160"/>
      <c r="E19" s="1160"/>
      <c r="F19" s="1160"/>
      <c r="G19" s="1160"/>
      <c r="H19" s="1160"/>
      <c r="I19" s="1160"/>
      <c r="J19" s="1161"/>
    </row>
    <row r="20" spans="1:10">
      <c r="A20" s="1162" t="s">
        <v>1261</v>
      </c>
      <c r="B20" s="1163"/>
      <c r="C20" s="1163"/>
      <c r="D20" s="1163"/>
      <c r="E20" s="1163"/>
      <c r="F20" s="1163"/>
      <c r="G20" s="1163"/>
      <c r="H20" s="1163"/>
      <c r="I20" s="1164"/>
      <c r="J20" s="2486"/>
    </row>
    <row r="21" spans="1:10">
      <c r="A21" s="1162" t="s">
        <v>1262</v>
      </c>
      <c r="B21" s="1163"/>
      <c r="C21" s="1163"/>
      <c r="D21" s="1163"/>
      <c r="E21" s="1163"/>
      <c r="F21" s="1163"/>
      <c r="G21" s="1163"/>
      <c r="H21" s="1163"/>
      <c r="I21" s="1164"/>
      <c r="J21" s="2486"/>
    </row>
    <row r="22" spans="1:10">
      <c r="A22" s="1162" t="s">
        <v>1263</v>
      </c>
      <c r="B22" s="1163"/>
      <c r="C22" s="1163"/>
      <c r="D22" s="1163"/>
      <c r="E22" s="1163"/>
      <c r="F22" s="1163"/>
      <c r="G22" s="1163"/>
      <c r="H22" s="1163"/>
      <c r="I22" s="1164"/>
      <c r="J22" s="2486"/>
    </row>
    <row r="23" spans="1:10">
      <c r="A23" s="1162" t="s">
        <v>1264</v>
      </c>
      <c r="B23" s="1163"/>
      <c r="C23" s="1163"/>
      <c r="D23" s="1163"/>
      <c r="E23" s="1163"/>
      <c r="F23" s="1163"/>
      <c r="G23" s="1163"/>
      <c r="H23" s="1163"/>
      <c r="I23" s="1164"/>
      <c r="J23" s="1165">
        <f>J22*50</f>
        <v>0</v>
      </c>
    </row>
    <row r="24" spans="1:10">
      <c r="A24" s="1162" t="s">
        <v>1265</v>
      </c>
      <c r="B24" s="1163"/>
      <c r="C24" s="1163"/>
      <c r="D24" s="1163"/>
      <c r="E24" s="1163"/>
      <c r="F24" s="1163"/>
      <c r="G24" s="1163"/>
      <c r="H24" s="1163"/>
      <c r="I24" s="1164"/>
      <c r="J24" s="2486"/>
    </row>
    <row r="25" spans="1:10">
      <c r="A25" s="1162" t="s">
        <v>1266</v>
      </c>
      <c r="B25" s="1163"/>
      <c r="C25" s="1163"/>
      <c r="D25" s="1163"/>
      <c r="E25" s="1163"/>
      <c r="F25" s="1163"/>
      <c r="G25" s="1163"/>
      <c r="H25" s="1163"/>
      <c r="I25" s="1164"/>
      <c r="J25" s="1166">
        <f>J24*50</f>
        <v>0</v>
      </c>
    </row>
    <row r="26" spans="1:10">
      <c r="A26" s="1162" t="s">
        <v>1267</v>
      </c>
      <c r="B26" s="1163"/>
      <c r="C26" s="1163"/>
      <c r="D26" s="1163"/>
      <c r="E26" s="1163"/>
      <c r="F26" s="1163"/>
      <c r="G26" s="1163"/>
      <c r="H26" s="1163"/>
      <c r="I26" s="1164"/>
      <c r="J26" s="2486"/>
    </row>
    <row r="27" spans="1:10">
      <c r="A27" s="1167" t="s">
        <v>1269</v>
      </c>
      <c r="B27" s="1163"/>
      <c r="C27" s="1163"/>
      <c r="D27" s="1163"/>
      <c r="E27" s="1163"/>
      <c r="F27" s="1163"/>
      <c r="G27" s="1163"/>
      <c r="H27" s="1163"/>
      <c r="I27" s="1164"/>
      <c r="J27" s="1168">
        <f>J23+J25</f>
        <v>0</v>
      </c>
    </row>
    <row r="28" spans="1:10">
      <c r="A28" s="1167" t="s">
        <v>1270</v>
      </c>
      <c r="B28" s="1169"/>
      <c r="C28" s="1169"/>
      <c r="D28" s="1169"/>
      <c r="E28" s="1169"/>
      <c r="F28" s="1169"/>
      <c r="G28" s="1169"/>
      <c r="H28" s="1169"/>
      <c r="I28" s="1170"/>
      <c r="J28" s="1168">
        <f>SUM(J27,J17)</f>
        <v>0</v>
      </c>
    </row>
    <row r="29" spans="1:10">
      <c r="A29" s="1174"/>
      <c r="B29" s="1174"/>
      <c r="C29" s="1174"/>
      <c r="D29" s="1174"/>
      <c r="E29" s="1174"/>
      <c r="F29" s="1174"/>
      <c r="G29" s="1174"/>
      <c r="H29" s="1174"/>
      <c r="I29" s="1174"/>
      <c r="J29" s="2199"/>
    </row>
    <row r="30" spans="1:10">
      <c r="A30" s="1156"/>
      <c r="B30" s="1156"/>
      <c r="C30" s="1156"/>
      <c r="D30" s="1156"/>
      <c r="E30" s="1156"/>
      <c r="F30" s="1156"/>
      <c r="G30" s="1156"/>
      <c r="H30" s="1156"/>
      <c r="I30" s="1156"/>
      <c r="J30" s="1156"/>
    </row>
    <row r="31" spans="1:10">
      <c r="A31" s="1171" t="s">
        <v>1271</v>
      </c>
      <c r="B31" s="1158"/>
      <c r="C31" s="1158"/>
      <c r="D31" s="1158"/>
      <c r="E31" s="1158"/>
      <c r="F31" s="1158"/>
      <c r="G31" s="1158"/>
      <c r="H31" s="1158"/>
      <c r="I31" s="1158"/>
      <c r="J31" s="1158"/>
    </row>
    <row r="32" spans="1:10">
      <c r="A32" s="1159" t="s">
        <v>1260</v>
      </c>
      <c r="B32" s="1160"/>
      <c r="C32" s="1160"/>
      <c r="D32" s="1160"/>
      <c r="E32" s="1160"/>
      <c r="F32" s="1160"/>
      <c r="G32" s="1160"/>
      <c r="H32" s="1160"/>
      <c r="I32" s="1160"/>
      <c r="J32" s="1161"/>
    </row>
    <row r="33" spans="1:10">
      <c r="A33" s="1172" t="s">
        <v>1272</v>
      </c>
      <c r="B33" s="1172"/>
      <c r="C33" s="1172"/>
      <c r="D33" s="1172"/>
      <c r="E33" s="1172"/>
      <c r="F33" s="1172"/>
      <c r="G33" s="1172"/>
      <c r="H33" s="1172"/>
      <c r="I33" s="1172"/>
      <c r="J33" s="2486"/>
    </row>
    <row r="34" spans="1:10">
      <c r="A34" s="1162" t="s">
        <v>1273</v>
      </c>
      <c r="B34" s="1163"/>
      <c r="C34" s="1163"/>
      <c r="D34" s="1163"/>
      <c r="E34" s="1163"/>
      <c r="F34" s="1163"/>
      <c r="G34" s="1163"/>
      <c r="H34" s="1163"/>
      <c r="I34" s="1164"/>
      <c r="J34" s="2486"/>
    </row>
    <row r="35" spans="1:10">
      <c r="A35" s="1162" t="s">
        <v>1274</v>
      </c>
      <c r="B35" s="1163"/>
      <c r="C35" s="1163"/>
      <c r="D35" s="1163"/>
      <c r="E35" s="1163"/>
      <c r="F35" s="1163"/>
      <c r="G35" s="1163"/>
      <c r="H35" s="1163"/>
      <c r="I35" s="1164"/>
      <c r="J35" s="2486"/>
    </row>
    <row r="36" spans="1:10">
      <c r="A36" s="1162" t="s">
        <v>1275</v>
      </c>
      <c r="B36" s="1163"/>
      <c r="C36" s="1163"/>
      <c r="D36" s="1163"/>
      <c r="E36" s="1163"/>
      <c r="F36" s="1163"/>
      <c r="G36" s="1163"/>
      <c r="H36" s="1163"/>
      <c r="I36" s="1164"/>
      <c r="J36" s="2486"/>
    </row>
    <row r="37" spans="1:10">
      <c r="A37" s="1162" t="s">
        <v>1276</v>
      </c>
      <c r="B37" s="1163"/>
      <c r="C37" s="1163"/>
      <c r="D37" s="1163"/>
      <c r="E37" s="1163"/>
      <c r="F37" s="1163"/>
      <c r="G37" s="1163"/>
      <c r="H37" s="1163"/>
      <c r="I37" s="1164"/>
      <c r="J37" s="1165">
        <f>J36*50</f>
        <v>0</v>
      </c>
    </row>
    <row r="38" spans="1:10">
      <c r="A38" s="1162" t="s">
        <v>1277</v>
      </c>
      <c r="B38" s="1163"/>
      <c r="C38" s="1163"/>
      <c r="D38" s="1163"/>
      <c r="E38" s="1163"/>
      <c r="F38" s="1163"/>
      <c r="G38" s="1163"/>
      <c r="H38" s="1163"/>
      <c r="I38" s="1164"/>
      <c r="J38" s="2486"/>
    </row>
    <row r="39" spans="1:10">
      <c r="A39" s="1162" t="s">
        <v>1278</v>
      </c>
      <c r="B39" s="1163"/>
      <c r="C39" s="1163"/>
      <c r="D39" s="1163"/>
      <c r="E39" s="1163"/>
      <c r="F39" s="1163"/>
      <c r="G39" s="1163"/>
      <c r="H39" s="1163"/>
      <c r="I39" s="1164"/>
      <c r="J39" s="1165">
        <f>J38*50</f>
        <v>0</v>
      </c>
    </row>
    <row r="40" spans="1:10">
      <c r="A40" s="1162" t="s">
        <v>1279</v>
      </c>
      <c r="B40" s="1163"/>
      <c r="C40" s="1163"/>
      <c r="D40" s="1163"/>
      <c r="E40" s="1163"/>
      <c r="F40" s="1163"/>
      <c r="G40" s="1163"/>
      <c r="H40" s="1163"/>
      <c r="I40" s="1164"/>
      <c r="J40" s="1165">
        <f>J37+J39</f>
        <v>0</v>
      </c>
    </row>
    <row r="41" spans="1:10">
      <c r="A41" s="1159" t="s">
        <v>177</v>
      </c>
      <c r="B41" s="1173"/>
      <c r="C41" s="1173"/>
      <c r="D41" s="1173"/>
      <c r="E41" s="1173"/>
      <c r="F41" s="1173"/>
      <c r="G41" s="1173"/>
      <c r="H41" s="1173"/>
      <c r="I41" s="1173"/>
      <c r="J41" s="1161"/>
    </row>
    <row r="42" spans="1:10">
      <c r="A42" s="1162" t="s">
        <v>1272</v>
      </c>
      <c r="B42" s="1163"/>
      <c r="C42" s="1163"/>
      <c r="D42" s="1163"/>
      <c r="E42" s="1163"/>
      <c r="F42" s="1163"/>
      <c r="G42" s="1163"/>
      <c r="H42" s="1163"/>
      <c r="I42" s="1164"/>
      <c r="J42" s="2486"/>
    </row>
    <row r="43" spans="1:10">
      <c r="A43" s="1162" t="s">
        <v>1273</v>
      </c>
      <c r="B43" s="1163"/>
      <c r="C43" s="1163"/>
      <c r="D43" s="1163"/>
      <c r="E43" s="1163"/>
      <c r="F43" s="1163"/>
      <c r="G43" s="1163"/>
      <c r="H43" s="1163"/>
      <c r="I43" s="1164"/>
      <c r="J43" s="2486"/>
    </row>
    <row r="44" spans="1:10">
      <c r="A44" s="1162" t="s">
        <v>1274</v>
      </c>
      <c r="B44" s="1163"/>
      <c r="C44" s="1163"/>
      <c r="D44" s="1163"/>
      <c r="E44" s="1163"/>
      <c r="F44" s="1163"/>
      <c r="G44" s="1163"/>
      <c r="H44" s="1163"/>
      <c r="I44" s="1164"/>
      <c r="J44" s="2486"/>
    </row>
    <row r="45" spans="1:10">
      <c r="A45" s="1162" t="s">
        <v>1275</v>
      </c>
      <c r="B45" s="1163"/>
      <c r="C45" s="1163"/>
      <c r="D45" s="1163"/>
      <c r="E45" s="1163"/>
      <c r="F45" s="1163"/>
      <c r="G45" s="1163"/>
      <c r="H45" s="1163"/>
      <c r="I45" s="1164"/>
      <c r="J45" s="2486"/>
    </row>
    <row r="46" spans="1:10">
      <c r="A46" s="1162" t="s">
        <v>1276</v>
      </c>
      <c r="B46" s="1163"/>
      <c r="C46" s="1163"/>
      <c r="D46" s="1163"/>
      <c r="E46" s="1163"/>
      <c r="F46" s="1163"/>
      <c r="G46" s="1163"/>
      <c r="H46" s="1163"/>
      <c r="I46" s="1164"/>
      <c r="J46" s="1165">
        <f>J45*100</f>
        <v>0</v>
      </c>
    </row>
    <row r="47" spans="1:10">
      <c r="A47" s="1162" t="s">
        <v>1277</v>
      </c>
      <c r="B47" s="1163"/>
      <c r="C47" s="1163"/>
      <c r="D47" s="1163"/>
      <c r="E47" s="1163"/>
      <c r="F47" s="1163"/>
      <c r="G47" s="1163"/>
      <c r="H47" s="1163"/>
      <c r="I47" s="1164"/>
      <c r="J47" s="2486"/>
    </row>
    <row r="48" spans="1:10">
      <c r="A48" s="1162" t="s">
        <v>1278</v>
      </c>
      <c r="B48" s="1163"/>
      <c r="C48" s="1163"/>
      <c r="D48" s="1163"/>
      <c r="E48" s="1163"/>
      <c r="F48" s="1163"/>
      <c r="G48" s="1163"/>
      <c r="H48" s="1163"/>
      <c r="I48" s="1164"/>
      <c r="J48" s="1165">
        <f>J47*100</f>
        <v>0</v>
      </c>
    </row>
    <row r="49" spans="1:10">
      <c r="A49" s="1162" t="s">
        <v>1280</v>
      </c>
      <c r="B49" s="1169"/>
      <c r="C49" s="1169"/>
      <c r="D49" s="1169"/>
      <c r="E49" s="1169"/>
      <c r="F49" s="1169"/>
      <c r="G49" s="1169"/>
      <c r="H49" s="1169"/>
      <c r="I49" s="1170"/>
      <c r="J49" s="1165">
        <f>J46+J48</f>
        <v>0</v>
      </c>
    </row>
    <row r="50" spans="1:10">
      <c r="A50" s="1167" t="s">
        <v>1281</v>
      </c>
      <c r="B50" s="1169"/>
      <c r="C50" s="1169"/>
      <c r="D50" s="1169"/>
      <c r="E50" s="1169"/>
      <c r="F50" s="1169"/>
      <c r="G50" s="1169"/>
      <c r="H50" s="1169"/>
      <c r="I50" s="1170"/>
      <c r="J50" s="1168">
        <f>J40+J49</f>
        <v>0</v>
      </c>
    </row>
    <row r="51" spans="1:10">
      <c r="A51" s="1174"/>
      <c r="B51" s="1174"/>
      <c r="C51" s="1174"/>
      <c r="D51" s="1174"/>
      <c r="E51" s="1174"/>
      <c r="F51" s="1174"/>
      <c r="G51" s="1174"/>
      <c r="H51" s="1174"/>
      <c r="I51" s="1174"/>
      <c r="J51" s="1175"/>
    </row>
    <row r="52" spans="1:10">
      <c r="A52" s="1156"/>
      <c r="B52" s="1156"/>
      <c r="C52" s="1156"/>
      <c r="D52" s="1156"/>
      <c r="E52" s="1156"/>
      <c r="F52" s="1156"/>
      <c r="G52" s="1156"/>
      <c r="H52" s="1156"/>
      <c r="I52" s="1156"/>
      <c r="J52" s="1156"/>
    </row>
    <row r="53" spans="1:10">
      <c r="A53" s="1157" t="s">
        <v>1282</v>
      </c>
      <c r="B53" s="1158"/>
      <c r="C53" s="1158"/>
      <c r="D53" s="1158"/>
      <c r="E53" s="1158"/>
      <c r="F53" s="1158"/>
      <c r="G53" s="1158"/>
      <c r="H53" s="1158"/>
      <c r="I53" s="1158"/>
      <c r="J53" s="1158"/>
    </row>
    <row r="54" spans="1:10">
      <c r="A54" s="1176"/>
      <c r="B54" s="1156"/>
      <c r="C54" s="1156"/>
      <c r="D54" s="1156"/>
      <c r="E54" s="1156"/>
      <c r="F54" s="1156"/>
      <c r="G54" s="1156"/>
      <c r="H54" s="1156"/>
      <c r="I54" s="1156"/>
      <c r="J54" s="1161"/>
    </row>
    <row r="55" spans="1:10">
      <c r="A55" s="1162" t="s">
        <v>1283</v>
      </c>
      <c r="B55" s="1163"/>
      <c r="C55" s="1163"/>
      <c r="D55" s="1163"/>
      <c r="E55" s="1163"/>
      <c r="F55" s="1163"/>
      <c r="G55" s="1163"/>
      <c r="H55" s="1163"/>
      <c r="I55" s="1164"/>
      <c r="J55" s="1177">
        <f>J57+J61+J65</f>
        <v>0</v>
      </c>
    </row>
    <row r="56" spans="1:10">
      <c r="A56" s="1178" t="s">
        <v>1284</v>
      </c>
      <c r="B56" s="1179"/>
      <c r="C56" s="1179"/>
      <c r="D56" s="1179"/>
      <c r="E56" s="1179"/>
      <c r="F56" s="1179"/>
      <c r="G56" s="1179"/>
      <c r="H56" s="1179"/>
      <c r="I56" s="1179"/>
      <c r="J56" s="1179"/>
    </row>
    <row r="57" spans="1:10">
      <c r="A57" s="1162" t="s">
        <v>1285</v>
      </c>
      <c r="B57" s="1163"/>
      <c r="C57" s="1163"/>
      <c r="D57" s="1163"/>
      <c r="E57" s="1163"/>
      <c r="F57" s="1163"/>
      <c r="G57" s="1163"/>
      <c r="H57" s="1163"/>
      <c r="I57" s="1164"/>
      <c r="J57" s="2486"/>
    </row>
    <row r="58" spans="1:10">
      <c r="A58" s="1162" t="s">
        <v>1286</v>
      </c>
      <c r="B58" s="1163"/>
      <c r="C58" s="1163"/>
      <c r="D58" s="1163"/>
      <c r="E58" s="1163"/>
      <c r="F58" s="1163"/>
      <c r="G58" s="1163"/>
      <c r="H58" s="1163"/>
      <c r="I58" s="1164"/>
      <c r="J58" s="2486"/>
    </row>
    <row r="59" spans="1:10">
      <c r="A59" s="1162" t="s">
        <v>1287</v>
      </c>
      <c r="B59" s="1163"/>
      <c r="C59" s="1163"/>
      <c r="D59" s="1163"/>
      <c r="E59" s="1163"/>
      <c r="F59" s="1163"/>
      <c r="G59" s="1163"/>
      <c r="H59" s="1163"/>
      <c r="I59" s="1180"/>
      <c r="J59" s="1181">
        <f>J58*24</f>
        <v>0</v>
      </c>
    </row>
    <row r="60" spans="1:10">
      <c r="A60" s="1178" t="s">
        <v>1288</v>
      </c>
      <c r="B60" s="1179"/>
      <c r="C60" s="1179"/>
      <c r="D60" s="1179"/>
      <c r="E60" s="1179"/>
      <c r="F60" s="1179"/>
      <c r="G60" s="1179"/>
      <c r="H60" s="1179"/>
      <c r="I60" s="1179"/>
      <c r="J60" s="1179"/>
    </row>
    <row r="61" spans="1:10" ht="25.5" customHeight="1">
      <c r="A61" s="4469" t="s">
        <v>1289</v>
      </c>
      <c r="B61" s="4470"/>
      <c r="C61" s="4470"/>
      <c r="D61" s="4470"/>
      <c r="E61" s="4470"/>
      <c r="F61" s="4470"/>
      <c r="G61" s="4470"/>
      <c r="H61" s="4470"/>
      <c r="I61" s="4471"/>
      <c r="J61" s="2486"/>
    </row>
    <row r="62" spans="1:10">
      <c r="A62" s="1162" t="s">
        <v>1290</v>
      </c>
      <c r="B62" s="1163"/>
      <c r="C62" s="1163"/>
      <c r="D62" s="1163"/>
      <c r="E62" s="1163"/>
      <c r="F62" s="1163"/>
      <c r="G62" s="1163"/>
      <c r="H62" s="1163"/>
      <c r="I62" s="1164"/>
      <c r="J62" s="2486"/>
    </row>
    <row r="63" spans="1:10">
      <c r="A63" s="1162" t="s">
        <v>1291</v>
      </c>
      <c r="B63" s="1163"/>
      <c r="C63" s="1163"/>
      <c r="D63" s="1163"/>
      <c r="E63" s="1163"/>
      <c r="F63" s="1163"/>
      <c r="G63" s="1163"/>
      <c r="H63" s="1163"/>
      <c r="I63" s="1180"/>
      <c r="J63" s="1181">
        <f>J62*24</f>
        <v>0</v>
      </c>
    </row>
    <row r="64" spans="1:10">
      <c r="A64" s="1178" t="s">
        <v>1292</v>
      </c>
      <c r="B64" s="1179"/>
      <c r="C64" s="1179"/>
      <c r="D64" s="1179"/>
      <c r="E64" s="1179"/>
      <c r="F64" s="1179"/>
      <c r="G64" s="1179"/>
      <c r="H64" s="1179"/>
      <c r="I64" s="1179"/>
      <c r="J64" s="1179"/>
    </row>
    <row r="65" spans="1:11" ht="25.5" customHeight="1">
      <c r="A65" s="4469" t="s">
        <v>1293</v>
      </c>
      <c r="B65" s="4470"/>
      <c r="C65" s="4470"/>
      <c r="D65" s="4470"/>
      <c r="E65" s="4470"/>
      <c r="F65" s="4470"/>
      <c r="G65" s="4470"/>
      <c r="H65" s="4470"/>
      <c r="I65" s="4471"/>
      <c r="J65" s="2486"/>
    </row>
    <row r="66" spans="1:11">
      <c r="A66" s="1162" t="s">
        <v>1294</v>
      </c>
      <c r="B66" s="1163"/>
      <c r="C66" s="1163"/>
      <c r="D66" s="1163"/>
      <c r="E66" s="1163"/>
      <c r="F66" s="1163"/>
      <c r="G66" s="1163"/>
      <c r="H66" s="1163"/>
      <c r="I66" s="1164"/>
      <c r="J66" s="2486"/>
    </row>
    <row r="67" spans="1:11">
      <c r="A67" s="1162" t="s">
        <v>1295</v>
      </c>
      <c r="B67" s="1163"/>
      <c r="C67" s="1163"/>
      <c r="D67" s="1163"/>
      <c r="E67" s="1163"/>
      <c r="F67" s="1163"/>
      <c r="G67" s="1163"/>
      <c r="H67" s="1163"/>
      <c r="I67" s="1180"/>
      <c r="J67" s="1181">
        <f>J66*24</f>
        <v>0</v>
      </c>
    </row>
    <row r="68" spans="1:11">
      <c r="A68" s="1162"/>
      <c r="B68" s="1163"/>
      <c r="C68" s="1163"/>
      <c r="D68" s="1163"/>
      <c r="E68" s="1163"/>
      <c r="F68" s="1163"/>
      <c r="G68" s="1163"/>
      <c r="H68" s="1163"/>
      <c r="I68" s="1163"/>
      <c r="J68" s="1182"/>
    </row>
    <row r="69" spans="1:11">
      <c r="A69" s="1167" t="s">
        <v>1296</v>
      </c>
      <c r="B69" s="1169"/>
      <c r="C69" s="1169"/>
      <c r="D69" s="1169"/>
      <c r="E69" s="1169"/>
      <c r="F69" s="1169"/>
      <c r="G69" s="1169"/>
      <c r="H69" s="1169"/>
      <c r="I69" s="1183"/>
      <c r="J69" s="1184">
        <f>J59+J63+J67</f>
        <v>0</v>
      </c>
    </row>
    <row r="70" spans="1:11">
      <c r="A70" s="1174"/>
      <c r="B70" s="1174"/>
      <c r="C70" s="1174"/>
      <c r="D70" s="1174"/>
      <c r="E70" s="1174"/>
      <c r="F70" s="1174"/>
      <c r="G70" s="1174"/>
      <c r="H70" s="1174"/>
      <c r="I70" s="1174"/>
      <c r="J70" s="1175"/>
    </row>
    <row r="71" spans="1:11">
      <c r="A71" s="1174"/>
      <c r="B71" s="1174"/>
      <c r="C71" s="1174"/>
      <c r="D71" s="1174"/>
      <c r="E71" s="1174"/>
      <c r="F71" s="1174"/>
      <c r="G71" s="1174"/>
      <c r="H71" s="1174"/>
      <c r="I71" s="1174"/>
      <c r="J71" s="1175"/>
    </row>
    <row r="72" spans="1:11">
      <c r="A72" s="1185" t="s">
        <v>1297</v>
      </c>
      <c r="B72" s="1158"/>
      <c r="C72" s="1158"/>
      <c r="D72" s="1158"/>
      <c r="E72" s="1158"/>
      <c r="F72" s="1158"/>
      <c r="G72" s="1158"/>
      <c r="H72" s="1158"/>
      <c r="I72" s="1158"/>
      <c r="J72" s="1158"/>
      <c r="K72" s="1158"/>
    </row>
    <row r="73" spans="1:11">
      <c r="A73" s="1186"/>
      <c r="B73" s="1186"/>
      <c r="C73" s="1186"/>
      <c r="D73" s="1186"/>
      <c r="E73" s="1186"/>
      <c r="F73" s="1186"/>
      <c r="G73" s="1186"/>
      <c r="H73" s="1186"/>
      <c r="I73" s="1186"/>
      <c r="J73" s="1161"/>
      <c r="K73" s="1161" t="s">
        <v>1298</v>
      </c>
    </row>
    <row r="74" spans="1:11">
      <c r="A74" s="1187" t="s">
        <v>1299</v>
      </c>
      <c r="B74" s="1188"/>
      <c r="C74" s="1188"/>
      <c r="D74" s="1188"/>
      <c r="E74" s="1188"/>
      <c r="F74" s="1188"/>
      <c r="G74" s="1188"/>
      <c r="H74" s="1188"/>
      <c r="I74" s="1189"/>
      <c r="J74" s="1190">
        <f>J75+J76</f>
        <v>0</v>
      </c>
      <c r="K74" s="1190">
        <f>K75+K76</f>
        <v>0</v>
      </c>
    </row>
    <row r="75" spans="1:11">
      <c r="A75" s="1187" t="s">
        <v>1300</v>
      </c>
      <c r="B75" s="1188"/>
      <c r="C75" s="1188"/>
      <c r="D75" s="1188"/>
      <c r="E75" s="1188"/>
      <c r="F75" s="1188"/>
      <c r="G75" s="1188"/>
      <c r="H75" s="1188"/>
      <c r="I75" s="1189"/>
      <c r="J75" s="2486"/>
      <c r="K75" s="2486"/>
    </row>
    <row r="76" spans="1:11">
      <c r="A76" s="1187" t="s">
        <v>1301</v>
      </c>
      <c r="B76" s="1188"/>
      <c r="C76" s="1188"/>
      <c r="D76" s="1188"/>
      <c r="E76" s="1188"/>
      <c r="F76" s="1188"/>
      <c r="G76" s="1188"/>
      <c r="H76" s="1188"/>
      <c r="I76" s="1189"/>
      <c r="J76" s="2486"/>
      <c r="K76" s="2486"/>
    </row>
    <row r="77" spans="1:11">
      <c r="A77" s="1187" t="s">
        <v>1302</v>
      </c>
      <c r="B77" s="1188"/>
      <c r="C77" s="1188"/>
      <c r="D77" s="1188"/>
      <c r="E77" s="1188"/>
      <c r="F77" s="1188"/>
      <c r="G77" s="1188"/>
      <c r="H77" s="1188"/>
      <c r="I77" s="1189"/>
      <c r="J77" s="2486"/>
      <c r="K77" s="2486"/>
    </row>
    <row r="78" spans="1:11">
      <c r="A78" s="1187" t="s">
        <v>1303</v>
      </c>
      <c r="B78" s="1188"/>
      <c r="C78" s="1188"/>
      <c r="D78" s="1188"/>
      <c r="E78" s="1188"/>
      <c r="F78" s="1188"/>
      <c r="G78" s="1188"/>
      <c r="H78" s="1188"/>
      <c r="I78" s="1189"/>
      <c r="J78" s="2486"/>
      <c r="K78" s="2486"/>
    </row>
    <row r="79" spans="1:11">
      <c r="A79" s="1191" t="s">
        <v>1304</v>
      </c>
      <c r="B79" s="1188"/>
      <c r="C79" s="1188"/>
      <c r="D79" s="1188"/>
      <c r="E79" s="1188"/>
      <c r="F79" s="1188"/>
      <c r="G79" s="1188"/>
      <c r="H79" s="1188"/>
      <c r="I79" s="1189"/>
      <c r="J79" s="2486"/>
      <c r="K79" s="2486"/>
    </row>
    <row r="80" spans="1:11">
      <c r="A80" s="1186"/>
      <c r="B80" s="1186"/>
      <c r="C80" s="1186"/>
      <c r="D80" s="1186"/>
      <c r="E80" s="1186"/>
      <c r="F80" s="1186"/>
      <c r="G80" s="1186"/>
      <c r="H80" s="1186"/>
      <c r="I80" s="1186"/>
      <c r="J80" s="1192"/>
    </row>
    <row r="81" spans="1:11">
      <c r="A81" s="1186"/>
      <c r="B81" s="1186"/>
      <c r="C81" s="1186"/>
      <c r="D81" s="1186"/>
      <c r="E81" s="1186"/>
      <c r="F81" s="1186"/>
      <c r="G81" s="1186"/>
      <c r="H81" s="1186"/>
      <c r="I81" s="1186"/>
      <c r="J81" s="1161" t="s">
        <v>1305</v>
      </c>
    </row>
    <row r="82" spans="1:11">
      <c r="A82" s="4469" t="s">
        <v>1306</v>
      </c>
      <c r="B82" s="4470"/>
      <c r="C82" s="4470"/>
      <c r="D82" s="4470"/>
      <c r="E82" s="4470"/>
      <c r="F82" s="4470"/>
      <c r="G82" s="4470"/>
      <c r="H82" s="4470"/>
      <c r="I82" s="4471"/>
      <c r="J82" s="2486"/>
    </row>
    <row r="83" spans="1:11">
      <c r="A83" s="1162" t="s">
        <v>1307</v>
      </c>
      <c r="B83" s="1169"/>
      <c r="C83" s="1169"/>
      <c r="D83" s="1169"/>
      <c r="E83" s="1169"/>
      <c r="F83" s="1169"/>
      <c r="G83" s="1169"/>
      <c r="H83" s="1169"/>
      <c r="I83" s="1169"/>
      <c r="J83" s="2486"/>
    </row>
    <row r="84" spans="1:11">
      <c r="A84" s="1162" t="s">
        <v>1308</v>
      </c>
      <c r="B84" s="1169"/>
      <c r="C84" s="1169"/>
      <c r="D84" s="1169"/>
      <c r="E84" s="1169"/>
      <c r="F84" s="1169"/>
      <c r="G84" s="1169"/>
      <c r="H84" s="1169"/>
      <c r="I84" s="1169"/>
      <c r="J84" s="2486"/>
    </row>
    <row r="85" spans="1:11">
      <c r="A85" s="1162" t="s">
        <v>1309</v>
      </c>
      <c r="B85" s="1169"/>
      <c r="C85" s="1169"/>
      <c r="D85" s="1169"/>
      <c r="E85" s="1169"/>
      <c r="F85" s="1169"/>
      <c r="G85" s="1169"/>
      <c r="H85" s="1169"/>
      <c r="I85" s="1169"/>
      <c r="J85" s="2486"/>
    </row>
    <row r="86" spans="1:11" ht="26.25" customHeight="1">
      <c r="A86" s="4469" t="s">
        <v>1310</v>
      </c>
      <c r="B86" s="4470"/>
      <c r="C86" s="4470"/>
      <c r="D86" s="4470"/>
      <c r="E86" s="4470"/>
      <c r="F86" s="4470"/>
      <c r="G86" s="4470"/>
      <c r="H86" s="4470"/>
      <c r="I86" s="4471"/>
      <c r="J86" s="2486"/>
    </row>
    <row r="87" spans="1:11">
      <c r="A87" s="1186"/>
      <c r="B87" s="1186"/>
      <c r="C87" s="1186"/>
      <c r="D87" s="1186"/>
      <c r="E87" s="1186"/>
      <c r="F87" s="1186"/>
      <c r="G87" s="1186"/>
      <c r="H87" s="1186"/>
      <c r="I87" s="1186"/>
      <c r="J87" s="1192"/>
    </row>
    <row r="88" spans="1:11">
      <c r="A88" s="1185" t="s">
        <v>1311</v>
      </c>
      <c r="B88" s="1158"/>
      <c r="C88" s="1158"/>
      <c r="D88" s="1158"/>
      <c r="E88" s="1158"/>
      <c r="F88" s="1158"/>
      <c r="G88" s="1158"/>
      <c r="H88" s="1158"/>
      <c r="I88" s="1158"/>
      <c r="J88" s="1158"/>
      <c r="K88" s="1158"/>
    </row>
    <row r="89" spans="1:11">
      <c r="A89" s="1174"/>
      <c r="B89" s="1174"/>
      <c r="C89" s="1174"/>
      <c r="D89" s="1174"/>
      <c r="E89" s="1174"/>
      <c r="F89" s="1174"/>
      <c r="G89" s="1174"/>
      <c r="H89" s="1174"/>
      <c r="I89" s="1174"/>
      <c r="J89" s="1161"/>
      <c r="K89" s="1161" t="s">
        <v>1298</v>
      </c>
    </row>
    <row r="90" spans="1:11">
      <c r="A90" s="1187" t="s">
        <v>1312</v>
      </c>
      <c r="B90" s="1188"/>
      <c r="C90" s="1188"/>
      <c r="D90" s="1188"/>
      <c r="E90" s="1188"/>
      <c r="F90" s="1188"/>
      <c r="G90" s="1188"/>
      <c r="H90" s="1188"/>
      <c r="I90" s="1189"/>
      <c r="J90" s="1190">
        <f>J91+J92</f>
        <v>0</v>
      </c>
      <c r="K90" s="1190">
        <f>K91+K92</f>
        <v>0</v>
      </c>
    </row>
    <row r="91" spans="1:11">
      <c r="A91" s="1187" t="s">
        <v>1313</v>
      </c>
      <c r="B91" s="1188"/>
      <c r="C91" s="1188"/>
      <c r="D91" s="1188"/>
      <c r="E91" s="1188"/>
      <c r="F91" s="1188"/>
      <c r="G91" s="1188"/>
      <c r="H91" s="1188"/>
      <c r="I91" s="1189"/>
      <c r="J91" s="2486"/>
      <c r="K91" s="2486"/>
    </row>
    <row r="92" spans="1:11">
      <c r="A92" s="1187" t="s">
        <v>1314</v>
      </c>
      <c r="B92" s="1188"/>
      <c r="C92" s="1188"/>
      <c r="D92" s="1188"/>
      <c r="E92" s="1188"/>
      <c r="F92" s="1188"/>
      <c r="G92" s="1188"/>
      <c r="H92" s="1188"/>
      <c r="I92" s="1189"/>
      <c r="J92" s="2486"/>
      <c r="K92" s="2486"/>
    </row>
    <row r="93" spans="1:11">
      <c r="A93" s="1187" t="s">
        <v>1315</v>
      </c>
      <c r="B93" s="1188"/>
      <c r="C93" s="1188"/>
      <c r="D93" s="1188"/>
      <c r="E93" s="1188"/>
      <c r="F93" s="1188"/>
      <c r="G93" s="1188"/>
      <c r="H93" s="1188"/>
      <c r="I93" s="1189"/>
      <c r="J93" s="2486"/>
      <c r="K93" s="2486"/>
    </row>
    <row r="94" spans="1:11">
      <c r="A94" s="1187" t="s">
        <v>1303</v>
      </c>
      <c r="B94" s="1188"/>
      <c r="C94" s="1188"/>
      <c r="D94" s="1188"/>
      <c r="E94" s="1188"/>
      <c r="F94" s="1188"/>
      <c r="G94" s="1188"/>
      <c r="H94" s="1188"/>
      <c r="I94" s="1189"/>
      <c r="J94" s="2486"/>
      <c r="K94" s="2486"/>
    </row>
    <row r="95" spans="1:11">
      <c r="A95" s="1191" t="s">
        <v>1316</v>
      </c>
      <c r="B95" s="1188"/>
      <c r="C95" s="1188"/>
      <c r="D95" s="1188"/>
      <c r="E95" s="1188"/>
      <c r="F95" s="1188"/>
      <c r="G95" s="1188"/>
      <c r="H95" s="1188"/>
      <c r="I95" s="1189"/>
      <c r="J95" s="2486"/>
      <c r="K95" s="2486"/>
    </row>
    <row r="96" spans="1:11">
      <c r="A96" s="1186"/>
      <c r="B96" s="1186"/>
      <c r="C96" s="1186"/>
      <c r="D96" s="1186"/>
      <c r="E96" s="1186"/>
      <c r="F96" s="1186"/>
      <c r="G96" s="1186"/>
      <c r="H96" s="1186"/>
      <c r="I96" s="1186"/>
      <c r="J96" s="1192"/>
    </row>
    <row r="97" spans="1:11">
      <c r="A97" s="1186"/>
      <c r="B97" s="1186"/>
      <c r="C97" s="1186"/>
      <c r="D97" s="1186"/>
      <c r="E97" s="1186"/>
      <c r="F97" s="1186"/>
      <c r="G97" s="1186"/>
      <c r="H97" s="1186"/>
      <c r="I97" s="1186"/>
      <c r="J97" s="1161" t="s">
        <v>1305</v>
      </c>
    </row>
    <row r="98" spans="1:11">
      <c r="A98" s="1162" t="s">
        <v>1317</v>
      </c>
      <c r="B98" s="1169"/>
      <c r="C98" s="1169"/>
      <c r="D98" s="1169"/>
      <c r="E98" s="1169"/>
      <c r="F98" s="1169"/>
      <c r="G98" s="1169"/>
      <c r="H98" s="1169"/>
      <c r="I98" s="1169"/>
      <c r="J98" s="2486"/>
    </row>
    <row r="99" spans="1:11">
      <c r="A99" s="1162" t="s">
        <v>1318</v>
      </c>
      <c r="B99" s="1169"/>
      <c r="C99" s="1169"/>
      <c r="D99" s="1169"/>
      <c r="E99" s="1169"/>
      <c r="F99" s="1169"/>
      <c r="G99" s="1169"/>
      <c r="H99" s="1169"/>
      <c r="I99" s="1169"/>
      <c r="J99" s="2486"/>
    </row>
    <row r="100" spans="1:11">
      <c r="A100" s="1162" t="s">
        <v>1319</v>
      </c>
      <c r="B100" s="1169"/>
      <c r="C100" s="1169"/>
      <c r="D100" s="1169"/>
      <c r="E100" s="1169"/>
      <c r="F100" s="1169"/>
      <c r="G100" s="1169"/>
      <c r="H100" s="1169"/>
      <c r="I100" s="1169"/>
      <c r="J100" s="2486"/>
    </row>
    <row r="101" spans="1:11">
      <c r="A101" s="1162" t="s">
        <v>1309</v>
      </c>
      <c r="B101" s="1169"/>
      <c r="C101" s="1169"/>
      <c r="D101" s="1169"/>
      <c r="E101" s="1169"/>
      <c r="F101" s="1169"/>
      <c r="G101" s="1169"/>
      <c r="H101" s="1169"/>
      <c r="I101" s="1169"/>
      <c r="J101" s="2486"/>
    </row>
    <row r="102" spans="1:11" ht="25.5" customHeight="1">
      <c r="A102" s="4469" t="s">
        <v>1310</v>
      </c>
      <c r="B102" s="4470"/>
      <c r="C102" s="4470"/>
      <c r="D102" s="4470"/>
      <c r="E102" s="4470"/>
      <c r="F102" s="4470"/>
      <c r="G102" s="4470"/>
      <c r="H102" s="4470"/>
      <c r="I102" s="4471"/>
      <c r="J102" s="2486"/>
    </row>
    <row r="103" spans="1:11">
      <c r="A103" s="1186"/>
      <c r="B103" s="1186"/>
      <c r="C103" s="1186"/>
      <c r="D103" s="1186"/>
      <c r="E103" s="1186"/>
      <c r="F103" s="1186"/>
      <c r="G103" s="1186"/>
      <c r="H103" s="1186"/>
      <c r="I103" s="1186"/>
      <c r="J103" s="1192"/>
    </row>
    <row r="104" spans="1:11">
      <c r="A104" s="1185" t="s">
        <v>1320</v>
      </c>
      <c r="B104" s="1158"/>
      <c r="C104" s="1158"/>
      <c r="D104" s="1158"/>
      <c r="E104" s="1158"/>
      <c r="F104" s="1158"/>
      <c r="G104" s="1158"/>
      <c r="H104" s="1158"/>
      <c r="I104" s="1158"/>
      <c r="J104" s="1158"/>
      <c r="K104" s="1158"/>
    </row>
    <row r="105" spans="1:11">
      <c r="A105" s="1186"/>
      <c r="B105" s="1186"/>
      <c r="C105" s="1186"/>
      <c r="D105" s="1186"/>
      <c r="E105" s="1186"/>
      <c r="F105" s="1186"/>
      <c r="G105" s="1186"/>
      <c r="H105" s="1186"/>
      <c r="I105" s="1186"/>
      <c r="J105" s="1161"/>
      <c r="K105" s="1161" t="s">
        <v>1298</v>
      </c>
    </row>
    <row r="106" spans="1:11">
      <c r="A106" s="1187" t="s">
        <v>1321</v>
      </c>
      <c r="B106" s="1188"/>
      <c r="C106" s="1188"/>
      <c r="D106" s="1188"/>
      <c r="E106" s="1188"/>
      <c r="F106" s="1188"/>
      <c r="G106" s="1188"/>
      <c r="H106" s="1188"/>
      <c r="I106" s="1189"/>
      <c r="J106" s="1190">
        <f>J107+J108</f>
        <v>0</v>
      </c>
      <c r="K106" s="1190">
        <f>K107+K108</f>
        <v>0</v>
      </c>
    </row>
    <row r="107" spans="1:11">
      <c r="A107" s="1187" t="s">
        <v>1322</v>
      </c>
      <c r="B107" s="1188"/>
      <c r="C107" s="1188"/>
      <c r="D107" s="1188"/>
      <c r="E107" s="1188"/>
      <c r="F107" s="1188"/>
      <c r="G107" s="1188"/>
      <c r="H107" s="1188"/>
      <c r="I107" s="1189"/>
      <c r="J107" s="2486"/>
      <c r="K107" s="2486"/>
    </row>
    <row r="108" spans="1:11">
      <c r="A108" s="1187" t="s">
        <v>1323</v>
      </c>
      <c r="B108" s="1188"/>
      <c r="C108" s="1188"/>
      <c r="D108" s="1188"/>
      <c r="E108" s="1188"/>
      <c r="F108" s="1188"/>
      <c r="G108" s="1188"/>
      <c r="H108" s="1188"/>
      <c r="I108" s="1189"/>
      <c r="J108" s="2486"/>
      <c r="K108" s="2486"/>
    </row>
    <row r="109" spans="1:11">
      <c r="A109" s="1187" t="s">
        <v>1324</v>
      </c>
      <c r="B109" s="1188"/>
      <c r="C109" s="1188"/>
      <c r="D109" s="1188"/>
      <c r="E109" s="1188"/>
      <c r="F109" s="1188"/>
      <c r="G109" s="1188"/>
      <c r="H109" s="1188"/>
      <c r="I109" s="1189"/>
      <c r="J109" s="2486"/>
      <c r="K109" s="2486"/>
    </row>
    <row r="110" spans="1:11">
      <c r="A110" s="1187" t="s">
        <v>1325</v>
      </c>
      <c r="B110" s="1188"/>
      <c r="C110" s="1188"/>
      <c r="D110" s="1188"/>
      <c r="E110" s="1188"/>
      <c r="F110" s="1188"/>
      <c r="G110" s="1188"/>
      <c r="H110" s="1188"/>
      <c r="I110" s="1189"/>
      <c r="J110" s="2486"/>
      <c r="K110" s="2486"/>
    </row>
    <row r="111" spans="1:11">
      <c r="A111" s="1191" t="s">
        <v>1326</v>
      </c>
      <c r="B111" s="1188"/>
      <c r="C111" s="1188"/>
      <c r="D111" s="1188"/>
      <c r="E111" s="1188"/>
      <c r="F111" s="1188"/>
      <c r="G111" s="1188"/>
      <c r="H111" s="1188"/>
      <c r="I111" s="1189"/>
      <c r="J111" s="2486"/>
      <c r="K111" s="2486"/>
    </row>
    <row r="112" spans="1:11">
      <c r="A112" s="1186"/>
      <c r="B112" s="1186"/>
      <c r="C112" s="1186"/>
      <c r="D112" s="1186"/>
      <c r="E112" s="1186"/>
      <c r="F112" s="1186"/>
      <c r="G112" s="1186"/>
      <c r="H112" s="1186"/>
      <c r="I112" s="1186"/>
      <c r="J112" s="1192"/>
    </row>
    <row r="113" spans="1:11">
      <c r="A113" s="1186"/>
      <c r="B113" s="1186"/>
      <c r="C113" s="1186"/>
      <c r="D113" s="1186"/>
      <c r="E113" s="1186"/>
      <c r="F113" s="1186"/>
      <c r="G113" s="1186"/>
      <c r="H113" s="1186"/>
      <c r="I113" s="1186"/>
      <c r="J113" s="1161" t="s">
        <v>1305</v>
      </c>
    </row>
    <row r="114" spans="1:11">
      <c r="A114" s="1162" t="s">
        <v>1317</v>
      </c>
      <c r="B114" s="1169"/>
      <c r="C114" s="1169"/>
      <c r="D114" s="1169"/>
      <c r="E114" s="1169"/>
      <c r="F114" s="1169"/>
      <c r="G114" s="1169"/>
      <c r="H114" s="1169"/>
      <c r="I114" s="1169"/>
      <c r="J114" s="2486"/>
    </row>
    <row r="115" spans="1:11">
      <c r="A115" s="1162" t="s">
        <v>1318</v>
      </c>
      <c r="B115" s="1169"/>
      <c r="C115" s="1169"/>
      <c r="D115" s="1169"/>
      <c r="E115" s="1169"/>
      <c r="F115" s="1169"/>
      <c r="G115" s="1169"/>
      <c r="H115" s="1169"/>
      <c r="I115" s="1169"/>
      <c r="J115" s="2486"/>
    </row>
    <row r="116" spans="1:11">
      <c r="A116" s="1162" t="s">
        <v>1319</v>
      </c>
      <c r="B116" s="1169"/>
      <c r="C116" s="1169"/>
      <c r="D116" s="1169"/>
      <c r="E116" s="1169"/>
      <c r="F116" s="1169"/>
      <c r="G116" s="1169"/>
      <c r="H116" s="1169"/>
      <c r="I116" s="1169"/>
      <c r="J116" s="2486"/>
    </row>
    <row r="117" spans="1:11">
      <c r="A117" s="1162" t="s">
        <v>1309</v>
      </c>
      <c r="B117" s="1169"/>
      <c r="C117" s="1169"/>
      <c r="D117" s="1169"/>
      <c r="E117" s="1169"/>
      <c r="F117" s="1169"/>
      <c r="G117" s="1169"/>
      <c r="H117" s="1169"/>
      <c r="I117" s="1169"/>
      <c r="J117" s="2486"/>
    </row>
    <row r="118" spans="1:11" ht="25.5" customHeight="1">
      <c r="A118" s="4469" t="s">
        <v>1310</v>
      </c>
      <c r="B118" s="4470"/>
      <c r="C118" s="4470"/>
      <c r="D118" s="4470"/>
      <c r="E118" s="4470"/>
      <c r="F118" s="4470"/>
      <c r="G118" s="4470"/>
      <c r="H118" s="4470"/>
      <c r="I118" s="4471"/>
      <c r="J118" s="2486"/>
    </row>
    <row r="119" spans="1:11">
      <c r="A119" s="1186"/>
      <c r="B119" s="1186"/>
      <c r="C119" s="1186"/>
      <c r="D119" s="1186"/>
      <c r="E119" s="1186"/>
      <c r="F119" s="1186"/>
      <c r="G119" s="1186"/>
      <c r="H119" s="1186"/>
      <c r="I119" s="1186"/>
      <c r="J119" s="1192"/>
    </row>
    <row r="120" spans="1:11">
      <c r="A120" s="1185" t="s">
        <v>1327</v>
      </c>
      <c r="B120" s="1158"/>
      <c r="C120" s="1158"/>
      <c r="D120" s="1158"/>
      <c r="E120" s="1158"/>
      <c r="F120" s="1158"/>
      <c r="G120" s="1158"/>
      <c r="H120" s="1158"/>
      <c r="I120" s="1158"/>
      <c r="J120" s="1158"/>
      <c r="K120" s="1158"/>
    </row>
    <row r="121" spans="1:11">
      <c r="A121" s="1174"/>
      <c r="B121" s="1156"/>
      <c r="C121" s="1156"/>
      <c r="D121" s="1156"/>
      <c r="E121" s="1156"/>
      <c r="F121" s="1156"/>
      <c r="G121" s="1156"/>
      <c r="H121" s="1156"/>
      <c r="I121" s="1156"/>
      <c r="J121" s="1161"/>
      <c r="K121" s="1161" t="s">
        <v>1298</v>
      </c>
    </row>
    <row r="122" spans="1:11">
      <c r="A122" s="1162" t="s">
        <v>1328</v>
      </c>
      <c r="B122" s="1169"/>
      <c r="C122" s="1169"/>
      <c r="D122" s="1169"/>
      <c r="E122" s="1169"/>
      <c r="F122" s="1169"/>
      <c r="G122" s="1169"/>
      <c r="H122" s="1169"/>
      <c r="I122" s="1170"/>
      <c r="J122" s="2486"/>
      <c r="K122" s="2486"/>
    </row>
    <row r="123" spans="1:11">
      <c r="A123" s="1162" t="s">
        <v>1329</v>
      </c>
      <c r="B123" s="1169"/>
      <c r="C123" s="1169"/>
      <c r="D123" s="1169"/>
      <c r="E123" s="1169"/>
      <c r="F123" s="1169"/>
      <c r="G123" s="1169"/>
      <c r="H123" s="1169"/>
      <c r="I123" s="1170"/>
      <c r="J123" s="2486"/>
      <c r="K123" s="2486"/>
    </row>
    <row r="124" spans="1:11">
      <c r="A124" s="1187" t="s">
        <v>1330</v>
      </c>
      <c r="B124" s="1169"/>
      <c r="C124" s="1169"/>
      <c r="D124" s="1169"/>
      <c r="E124" s="1169"/>
      <c r="F124" s="1169"/>
      <c r="G124" s="1169"/>
      <c r="H124" s="1169"/>
      <c r="I124" s="1170"/>
      <c r="J124" s="2486"/>
      <c r="K124" s="2486"/>
    </row>
    <row r="125" spans="1:11">
      <c r="A125" s="1191" t="s">
        <v>1331</v>
      </c>
      <c r="B125" s="1169"/>
      <c r="C125" s="1169"/>
      <c r="D125" s="1169"/>
      <c r="E125" s="1169"/>
      <c r="F125" s="1169"/>
      <c r="G125" s="1169"/>
      <c r="H125" s="1169"/>
      <c r="I125" s="1170"/>
      <c r="J125" s="2486"/>
      <c r="K125" s="2486"/>
    </row>
    <row r="126" spans="1:11">
      <c r="A126" s="1186"/>
      <c r="B126" s="1174"/>
      <c r="C126" s="1174"/>
      <c r="D126" s="1174"/>
      <c r="E126" s="1174"/>
      <c r="F126" s="1174"/>
      <c r="G126" s="1174"/>
      <c r="H126" s="1174"/>
      <c r="I126" s="1174"/>
    </row>
    <row r="127" spans="1:11">
      <c r="A127" s="1186"/>
      <c r="B127" s="1174"/>
      <c r="C127" s="1174"/>
      <c r="D127" s="1174"/>
      <c r="E127" s="1174"/>
      <c r="F127" s="1174"/>
      <c r="G127" s="1174"/>
      <c r="H127" s="1174"/>
      <c r="I127" s="1174"/>
      <c r="J127" s="1161" t="s">
        <v>1305</v>
      </c>
    </row>
    <row r="128" spans="1:11">
      <c r="A128" s="1162" t="s">
        <v>1317</v>
      </c>
      <c r="B128" s="1169"/>
      <c r="C128" s="1169"/>
      <c r="D128" s="1169"/>
      <c r="E128" s="1169"/>
      <c r="F128" s="1169"/>
      <c r="G128" s="1169"/>
      <c r="H128" s="1169"/>
      <c r="I128" s="1169"/>
      <c r="J128" s="2486"/>
    </row>
    <row r="129" spans="1:11">
      <c r="A129" s="1162" t="s">
        <v>1318</v>
      </c>
      <c r="B129" s="1169"/>
      <c r="C129" s="1169"/>
      <c r="D129" s="1169"/>
      <c r="E129" s="1169"/>
      <c r="F129" s="1169"/>
      <c r="G129" s="1169"/>
      <c r="H129" s="1169"/>
      <c r="I129" s="1169"/>
      <c r="J129" s="2486"/>
    </row>
    <row r="130" spans="1:11">
      <c r="A130" s="1162" t="s">
        <v>1319</v>
      </c>
      <c r="B130" s="1169"/>
      <c r="C130" s="1169"/>
      <c r="D130" s="1169"/>
      <c r="E130" s="1169"/>
      <c r="F130" s="1169"/>
      <c r="G130" s="1169"/>
      <c r="H130" s="1169"/>
      <c r="I130" s="1169"/>
      <c r="J130" s="2486"/>
    </row>
    <row r="131" spans="1:11">
      <c r="A131" s="1162" t="s">
        <v>1309</v>
      </c>
      <c r="B131" s="1169"/>
      <c r="C131" s="1169"/>
      <c r="D131" s="1169"/>
      <c r="E131" s="1169"/>
      <c r="F131" s="1169"/>
      <c r="G131" s="1169"/>
      <c r="H131" s="1169"/>
      <c r="I131" s="1169"/>
      <c r="J131" s="2486"/>
    </row>
    <row r="132" spans="1:11" ht="24.75" customHeight="1">
      <c r="A132" s="4469" t="s">
        <v>1310</v>
      </c>
      <c r="B132" s="4470"/>
      <c r="C132" s="4470"/>
      <c r="D132" s="4470"/>
      <c r="E132" s="4470"/>
      <c r="F132" s="4470"/>
      <c r="G132" s="4470"/>
      <c r="H132" s="4470"/>
      <c r="I132" s="4471"/>
      <c r="J132" s="2486"/>
    </row>
    <row r="133" spans="1:11">
      <c r="A133" s="1174"/>
      <c r="B133" s="1156"/>
      <c r="C133" s="1156"/>
      <c r="D133" s="1156"/>
      <c r="E133" s="1156"/>
      <c r="F133" s="1156"/>
      <c r="G133" s="1156"/>
      <c r="H133" s="1156"/>
      <c r="I133" s="1156"/>
    </row>
    <row r="134" spans="1:11">
      <c r="A134" s="1185" t="s">
        <v>1332</v>
      </c>
      <c r="B134" s="1158"/>
      <c r="C134" s="1158"/>
      <c r="D134" s="1158"/>
      <c r="E134" s="1158"/>
      <c r="F134" s="1158"/>
      <c r="G134" s="1158"/>
      <c r="H134" s="1158"/>
      <c r="I134" s="1158"/>
      <c r="J134" s="1158"/>
      <c r="K134" s="1158"/>
    </row>
    <row r="135" spans="1:11">
      <c r="A135" s="1186"/>
      <c r="B135" s="1193"/>
      <c r="C135" s="1193"/>
      <c r="D135" s="1193"/>
      <c r="E135" s="1193"/>
      <c r="F135" s="1193"/>
      <c r="G135" s="1193"/>
      <c r="H135" s="1193"/>
      <c r="I135" s="1193"/>
      <c r="J135" s="1161"/>
      <c r="K135" s="1161" t="s">
        <v>1298</v>
      </c>
    </row>
    <row r="136" spans="1:11">
      <c r="A136" s="1187" t="s">
        <v>1333</v>
      </c>
      <c r="B136" s="1194"/>
      <c r="C136" s="1194"/>
      <c r="D136" s="1194"/>
      <c r="E136" s="1194"/>
      <c r="F136" s="1194"/>
      <c r="G136" s="1194"/>
      <c r="H136" s="1194"/>
      <c r="I136" s="1195"/>
      <c r="J136" s="1190">
        <f>J137+J138</f>
        <v>0</v>
      </c>
      <c r="K136" s="1190">
        <f>K137+K138</f>
        <v>0</v>
      </c>
    </row>
    <row r="137" spans="1:11">
      <c r="A137" s="1187" t="s">
        <v>1334</v>
      </c>
      <c r="B137" s="1194"/>
      <c r="C137" s="1194"/>
      <c r="D137" s="1194"/>
      <c r="E137" s="1194"/>
      <c r="F137" s="1194"/>
      <c r="G137" s="1194"/>
      <c r="H137" s="1194"/>
      <c r="I137" s="1195"/>
      <c r="J137" s="2486"/>
      <c r="K137" s="2486"/>
    </row>
    <row r="138" spans="1:11">
      <c r="A138" s="1187" t="s">
        <v>1335</v>
      </c>
      <c r="B138" s="1194"/>
      <c r="C138" s="1194"/>
      <c r="D138" s="1194"/>
      <c r="E138" s="1194"/>
      <c r="F138" s="1194"/>
      <c r="G138" s="1194"/>
      <c r="H138" s="1194"/>
      <c r="I138" s="1195"/>
      <c r="J138" s="2486"/>
      <c r="K138" s="2486"/>
    </row>
    <row r="139" spans="1:11">
      <c r="A139" s="1187" t="s">
        <v>1336</v>
      </c>
      <c r="B139" s="1194"/>
      <c r="C139" s="1194"/>
      <c r="D139" s="1194"/>
      <c r="E139" s="1194"/>
      <c r="F139" s="1194"/>
      <c r="G139" s="1194"/>
      <c r="H139" s="1194"/>
      <c r="I139" s="1195"/>
      <c r="J139" s="2486"/>
      <c r="K139" s="2486"/>
    </row>
    <row r="140" spans="1:11">
      <c r="A140" s="1187" t="s">
        <v>1337</v>
      </c>
      <c r="B140" s="1194"/>
      <c r="C140" s="1194"/>
      <c r="D140" s="1194"/>
      <c r="E140" s="1194"/>
      <c r="F140" s="1194"/>
      <c r="G140" s="1194"/>
      <c r="H140" s="1194"/>
      <c r="I140" s="1195"/>
      <c r="J140" s="2486"/>
      <c r="K140" s="2486"/>
    </row>
    <row r="141" spans="1:11">
      <c r="A141" s="1191" t="s">
        <v>1338</v>
      </c>
      <c r="B141" s="1194"/>
      <c r="C141" s="1194"/>
      <c r="D141" s="1194"/>
      <c r="E141" s="1194"/>
      <c r="F141" s="1194"/>
      <c r="G141" s="1194"/>
      <c r="H141" s="1194"/>
      <c r="I141" s="1195"/>
      <c r="J141" s="2486"/>
      <c r="K141" s="2486"/>
    </row>
    <row r="142" spans="1:11">
      <c r="A142" s="1186"/>
      <c r="B142" s="1196"/>
      <c r="C142" s="1196"/>
      <c r="D142" s="1196"/>
      <c r="E142" s="1196"/>
      <c r="F142" s="1196"/>
      <c r="G142" s="1196"/>
      <c r="H142" s="1196"/>
      <c r="I142" s="1196"/>
      <c r="J142" s="1192"/>
    </row>
    <row r="143" spans="1:11">
      <c r="A143" s="1186"/>
      <c r="B143" s="1196"/>
      <c r="C143" s="1196"/>
      <c r="D143" s="1196"/>
      <c r="E143" s="1196"/>
      <c r="F143" s="1196"/>
      <c r="G143" s="1196"/>
      <c r="H143" s="1196"/>
      <c r="I143" s="1196"/>
      <c r="J143" s="1161" t="s">
        <v>1305</v>
      </c>
    </row>
    <row r="144" spans="1:11">
      <c r="A144" s="1162" t="s">
        <v>1317</v>
      </c>
      <c r="B144" s="1169"/>
      <c r="C144" s="1169"/>
      <c r="D144" s="1169"/>
      <c r="E144" s="1169"/>
      <c r="F144" s="1169"/>
      <c r="G144" s="1169"/>
      <c r="H144" s="1169"/>
      <c r="I144" s="1169"/>
      <c r="J144" s="2486"/>
    </row>
    <row r="145" spans="1:11">
      <c r="A145" s="1162" t="s">
        <v>1318</v>
      </c>
      <c r="B145" s="1169"/>
      <c r="C145" s="1169"/>
      <c r="D145" s="1169"/>
      <c r="E145" s="1169"/>
      <c r="F145" s="1169"/>
      <c r="G145" s="1169"/>
      <c r="H145" s="1169"/>
      <c r="I145" s="1169"/>
      <c r="J145" s="2486"/>
    </row>
    <row r="146" spans="1:11">
      <c r="A146" s="1162" t="s">
        <v>1319</v>
      </c>
      <c r="B146" s="1169"/>
      <c r="C146" s="1169"/>
      <c r="D146" s="1169"/>
      <c r="E146" s="1169"/>
      <c r="F146" s="1169"/>
      <c r="G146" s="1169"/>
      <c r="H146" s="1169"/>
      <c r="I146" s="1169"/>
      <c r="J146" s="2486"/>
    </row>
    <row r="147" spans="1:11">
      <c r="A147" s="1162" t="s">
        <v>1309</v>
      </c>
      <c r="B147" s="1169"/>
      <c r="C147" s="1169"/>
      <c r="D147" s="1169"/>
      <c r="E147" s="1169"/>
      <c r="F147" s="1169"/>
      <c r="G147" s="1169"/>
      <c r="H147" s="1169"/>
      <c r="I147" s="1169"/>
      <c r="J147" s="2486"/>
    </row>
    <row r="148" spans="1:11" ht="26.25" customHeight="1">
      <c r="A148" s="4469" t="s">
        <v>1310</v>
      </c>
      <c r="B148" s="4470"/>
      <c r="C148" s="4470"/>
      <c r="D148" s="4470"/>
      <c r="E148" s="4470"/>
      <c r="F148" s="4470"/>
      <c r="G148" s="4470"/>
      <c r="H148" s="4470"/>
      <c r="I148" s="4471"/>
      <c r="J148" s="2486"/>
    </row>
    <row r="149" spans="1:11">
      <c r="A149" s="1174"/>
      <c r="B149" s="1156"/>
      <c r="C149" s="1156"/>
      <c r="D149" s="1156"/>
      <c r="E149" s="1156"/>
      <c r="F149" s="1156"/>
      <c r="G149" s="1156"/>
      <c r="H149" s="1156"/>
      <c r="I149" s="1156"/>
      <c r="J149" s="1156"/>
    </row>
    <row r="150" spans="1:11">
      <c r="A150" s="1185" t="s">
        <v>1339</v>
      </c>
      <c r="B150" s="1158"/>
      <c r="C150" s="1158"/>
      <c r="D150" s="1158"/>
      <c r="E150" s="1158"/>
      <c r="F150" s="1158"/>
      <c r="G150" s="1158"/>
      <c r="H150" s="1158"/>
      <c r="I150" s="1158"/>
      <c r="J150" s="1158"/>
      <c r="K150" s="1158"/>
    </row>
    <row r="151" spans="1:11">
      <c r="A151" s="1174"/>
      <c r="B151" s="1156"/>
      <c r="C151" s="1156"/>
      <c r="D151" s="1156"/>
      <c r="E151" s="1156"/>
      <c r="F151" s="1156"/>
      <c r="G151" s="1156"/>
      <c r="H151" s="1156"/>
      <c r="I151" s="1156"/>
      <c r="J151" s="1161"/>
      <c r="K151" s="1161" t="s">
        <v>1340</v>
      </c>
    </row>
    <row r="152" spans="1:11">
      <c r="A152" s="1187" t="s">
        <v>1341</v>
      </c>
      <c r="B152" s="1194"/>
      <c r="C152" s="1194"/>
      <c r="D152" s="1194"/>
      <c r="E152" s="1194"/>
      <c r="F152" s="1194"/>
      <c r="G152" s="1194"/>
      <c r="H152" s="1194"/>
      <c r="I152" s="1195"/>
      <c r="J152" s="1190">
        <f>J153+J154</f>
        <v>0</v>
      </c>
      <c r="K152" s="1190">
        <f>K153+K154</f>
        <v>0</v>
      </c>
    </row>
    <row r="153" spans="1:11">
      <c r="A153" s="1187" t="s">
        <v>1342</v>
      </c>
      <c r="B153" s="1194"/>
      <c r="C153" s="1194"/>
      <c r="D153" s="1194"/>
      <c r="E153" s="1194"/>
      <c r="F153" s="1194"/>
      <c r="G153" s="1194"/>
      <c r="H153" s="1194"/>
      <c r="I153" s="1195"/>
      <c r="J153" s="2486"/>
      <c r="K153" s="2486"/>
    </row>
    <row r="154" spans="1:11">
      <c r="A154" s="1187" t="s">
        <v>1343</v>
      </c>
      <c r="B154" s="1194"/>
      <c r="C154" s="1194"/>
      <c r="D154" s="1194"/>
      <c r="E154" s="1194"/>
      <c r="F154" s="1194"/>
      <c r="G154" s="1194"/>
      <c r="H154" s="1194"/>
      <c r="I154" s="1195"/>
      <c r="J154" s="2486"/>
      <c r="K154" s="2486"/>
    </row>
    <row r="155" spans="1:11">
      <c r="A155" s="1187" t="s">
        <v>1344</v>
      </c>
      <c r="B155" s="1194"/>
      <c r="C155" s="1194"/>
      <c r="D155" s="1194"/>
      <c r="E155" s="1194"/>
      <c r="F155" s="1194"/>
      <c r="G155" s="1194"/>
      <c r="H155" s="1194"/>
      <c r="I155" s="1195"/>
      <c r="J155" s="2486"/>
      <c r="K155" s="2486"/>
    </row>
    <row r="156" spans="1:11">
      <c r="A156" s="1187" t="s">
        <v>1345</v>
      </c>
      <c r="B156" s="1194"/>
      <c r="C156" s="1194"/>
      <c r="D156" s="1194"/>
      <c r="E156" s="1194"/>
      <c r="F156" s="1194"/>
      <c r="G156" s="1194"/>
      <c r="H156" s="1194"/>
      <c r="I156" s="1195"/>
      <c r="J156" s="2486"/>
      <c r="K156" s="2486"/>
    </row>
    <row r="157" spans="1:11">
      <c r="A157" s="1191" t="s">
        <v>1346</v>
      </c>
      <c r="B157" s="1194"/>
      <c r="C157" s="1194"/>
      <c r="D157" s="1194"/>
      <c r="E157" s="1194"/>
      <c r="F157" s="1194"/>
      <c r="G157" s="1194"/>
      <c r="H157" s="1194"/>
      <c r="I157" s="1195"/>
      <c r="J157" s="2486"/>
      <c r="K157" s="2486"/>
    </row>
    <row r="158" spans="1:11">
      <c r="A158" s="1186"/>
      <c r="B158" s="1196"/>
      <c r="C158" s="1196"/>
      <c r="D158" s="1196"/>
      <c r="E158" s="1196"/>
      <c r="F158" s="1196"/>
      <c r="G158" s="1196"/>
      <c r="H158" s="1196"/>
      <c r="I158" s="1196"/>
      <c r="J158" s="1192"/>
    </row>
    <row r="159" spans="1:11">
      <c r="A159" s="1185" t="s">
        <v>1347</v>
      </c>
      <c r="B159" s="1158"/>
      <c r="C159" s="1158"/>
      <c r="D159" s="1158"/>
      <c r="E159" s="1158"/>
      <c r="F159" s="1158"/>
      <c r="G159" s="1158"/>
      <c r="H159" s="1158"/>
      <c r="I159" s="1158"/>
      <c r="J159" s="1158"/>
      <c r="K159" s="1158"/>
    </row>
    <row r="160" spans="1:11">
      <c r="A160" s="1174"/>
      <c r="B160" s="1156"/>
      <c r="C160" s="1156"/>
      <c r="D160" s="1156"/>
      <c r="E160" s="1156"/>
      <c r="F160" s="1156"/>
      <c r="G160" s="1156"/>
      <c r="H160" s="1156"/>
      <c r="I160" s="1156"/>
      <c r="J160" s="1161"/>
      <c r="K160" s="1161" t="s">
        <v>1298</v>
      </c>
    </row>
    <row r="161" spans="1:11">
      <c r="A161" s="1187" t="s">
        <v>1348</v>
      </c>
      <c r="B161" s="1194"/>
      <c r="C161" s="1194"/>
      <c r="D161" s="1194"/>
      <c r="E161" s="1194"/>
      <c r="F161" s="1194"/>
      <c r="G161" s="1194"/>
      <c r="H161" s="1194"/>
      <c r="I161" s="1195"/>
      <c r="J161" s="1190">
        <f>J162+J163</f>
        <v>0</v>
      </c>
      <c r="K161" s="1190">
        <f>K162+K163</f>
        <v>0</v>
      </c>
    </row>
    <row r="162" spans="1:11">
      <c r="A162" s="1187" t="s">
        <v>1349</v>
      </c>
      <c r="B162" s="1194"/>
      <c r="C162" s="1194"/>
      <c r="D162" s="1194"/>
      <c r="E162" s="1194"/>
      <c r="F162" s="1194"/>
      <c r="G162" s="1194"/>
      <c r="H162" s="1194"/>
      <c r="I162" s="1195"/>
      <c r="J162" s="2486"/>
      <c r="K162" s="2486"/>
    </row>
    <row r="163" spans="1:11">
      <c r="A163" s="1187" t="s">
        <v>1350</v>
      </c>
      <c r="B163" s="1194"/>
      <c r="C163" s="1194"/>
      <c r="D163" s="1194"/>
      <c r="E163" s="1194"/>
      <c r="F163" s="1194"/>
      <c r="G163" s="1194"/>
      <c r="H163" s="1194"/>
      <c r="I163" s="1195"/>
      <c r="J163" s="2486"/>
      <c r="K163" s="2486"/>
    </row>
    <row r="164" spans="1:11">
      <c r="A164" s="1187" t="s">
        <v>1351</v>
      </c>
      <c r="B164" s="1194"/>
      <c r="C164" s="1194"/>
      <c r="D164" s="1194"/>
      <c r="E164" s="1194"/>
      <c r="F164" s="1194"/>
      <c r="G164" s="1194"/>
      <c r="H164" s="1194"/>
      <c r="I164" s="1195"/>
      <c r="J164" s="2486"/>
      <c r="K164" s="2486"/>
    </row>
    <row r="165" spans="1:11">
      <c r="A165" s="1187" t="s">
        <v>1352</v>
      </c>
      <c r="B165" s="1194"/>
      <c r="C165" s="1194"/>
      <c r="D165" s="1194"/>
      <c r="E165" s="1194"/>
      <c r="F165" s="1194"/>
      <c r="G165" s="1194"/>
      <c r="H165" s="1194"/>
      <c r="I165" s="1195"/>
      <c r="J165" s="2486"/>
      <c r="K165" s="2486"/>
    </row>
    <row r="166" spans="1:11">
      <c r="A166" s="1191" t="s">
        <v>1353</v>
      </c>
      <c r="B166" s="1194"/>
      <c r="C166" s="1194"/>
      <c r="D166" s="1194"/>
      <c r="E166" s="1194"/>
      <c r="F166" s="1194"/>
      <c r="G166" s="1194"/>
      <c r="H166" s="1194"/>
      <c r="I166" s="1195"/>
      <c r="J166" s="2486"/>
      <c r="K166" s="2486"/>
    </row>
    <row r="167" spans="1:11">
      <c r="A167" s="1186"/>
      <c r="B167" s="1196"/>
      <c r="C167" s="1196"/>
      <c r="D167" s="1196"/>
      <c r="E167" s="1196"/>
      <c r="F167" s="1196"/>
      <c r="G167" s="1196"/>
      <c r="H167" s="1196"/>
      <c r="I167" s="1196"/>
      <c r="J167" s="1192"/>
    </row>
    <row r="168" spans="1:11">
      <c r="A168" s="1185" t="s">
        <v>1354</v>
      </c>
      <c r="B168" s="1158"/>
      <c r="C168" s="1158"/>
      <c r="D168" s="1158"/>
      <c r="E168" s="1158"/>
      <c r="F168" s="1158"/>
      <c r="G168" s="1158"/>
      <c r="H168" s="1158"/>
      <c r="I168" s="1158"/>
      <c r="J168" s="1158"/>
      <c r="K168" s="1158"/>
    </row>
    <row r="169" spans="1:11">
      <c r="A169" s="1159" t="s">
        <v>1355</v>
      </c>
      <c r="B169" s="1173"/>
      <c r="C169" s="1173"/>
      <c r="D169" s="1173"/>
      <c r="E169" s="1173"/>
      <c r="F169" s="1173"/>
      <c r="G169" s="1173"/>
      <c r="H169" s="1173"/>
      <c r="I169" s="1173"/>
      <c r="J169" s="1161"/>
      <c r="K169" s="1161" t="s">
        <v>1298</v>
      </c>
    </row>
    <row r="170" spans="1:11">
      <c r="A170" s="1162" t="s">
        <v>1356</v>
      </c>
      <c r="B170" s="1163"/>
      <c r="C170" s="1163"/>
      <c r="D170" s="1163"/>
      <c r="E170" s="1163"/>
      <c r="F170" s="1163"/>
      <c r="G170" s="1163"/>
      <c r="H170" s="1163"/>
      <c r="I170" s="1164"/>
      <c r="J170" s="2486"/>
      <c r="K170" s="2486"/>
    </row>
    <row r="171" spans="1:11">
      <c r="A171" s="1162" t="s">
        <v>1357</v>
      </c>
      <c r="B171" s="1163"/>
      <c r="C171" s="1163"/>
      <c r="D171" s="1163"/>
      <c r="E171" s="1163"/>
      <c r="F171" s="1163"/>
      <c r="G171" s="1163"/>
      <c r="H171" s="1163"/>
      <c r="I171" s="1164"/>
      <c r="J171" s="2486"/>
      <c r="K171" s="2486"/>
    </row>
    <row r="172" spans="1:11">
      <c r="A172" s="1162" t="s">
        <v>1358</v>
      </c>
      <c r="B172" s="1163"/>
      <c r="C172" s="1163"/>
      <c r="D172" s="1163"/>
      <c r="E172" s="1163"/>
      <c r="F172" s="1163"/>
      <c r="G172" s="1163"/>
      <c r="H172" s="1163"/>
      <c r="I172" s="1164"/>
      <c r="J172" s="2486"/>
      <c r="K172" s="2486"/>
    </row>
    <row r="173" spans="1:11">
      <c r="A173" s="1162" t="s">
        <v>1359</v>
      </c>
      <c r="B173" s="1163"/>
      <c r="C173" s="1163"/>
      <c r="D173" s="1163"/>
      <c r="E173" s="1163"/>
      <c r="F173" s="1163"/>
      <c r="G173" s="1163"/>
      <c r="H173" s="1163"/>
      <c r="I173" s="1164"/>
      <c r="J173" s="2486"/>
      <c r="K173" s="2486"/>
    </row>
    <row r="174" spans="1:11">
      <c r="A174" s="1167" t="s">
        <v>1360</v>
      </c>
      <c r="B174" s="1163"/>
      <c r="C174" s="1163"/>
      <c r="D174" s="1163"/>
      <c r="E174" s="1163"/>
      <c r="F174" s="1163"/>
      <c r="G174" s="1163"/>
      <c r="H174" s="1163"/>
      <c r="I174" s="1164"/>
      <c r="J174" s="2486"/>
      <c r="K174" s="2486"/>
    </row>
    <row r="175" spans="1:11">
      <c r="A175" s="1156"/>
      <c r="B175" s="1156"/>
      <c r="C175" s="1156"/>
      <c r="D175" s="1156"/>
      <c r="E175" s="1156"/>
      <c r="F175" s="1156"/>
      <c r="G175" s="1156"/>
      <c r="H175" s="1156"/>
      <c r="I175" s="1156"/>
      <c r="J175" s="1156"/>
      <c r="K175" s="1197"/>
    </row>
    <row r="176" spans="1:11">
      <c r="A176" s="1159" t="s">
        <v>1361</v>
      </c>
      <c r="B176" s="1173"/>
      <c r="C176" s="1173"/>
      <c r="D176" s="1173"/>
      <c r="E176" s="1173"/>
      <c r="F176" s="1173"/>
      <c r="G176" s="1173"/>
      <c r="H176" s="1173"/>
      <c r="I176" s="1173"/>
      <c r="J176" s="1161"/>
      <c r="K176" s="1161" t="s">
        <v>1298</v>
      </c>
    </row>
    <row r="177" spans="1:11">
      <c r="A177" s="1162" t="s">
        <v>1362</v>
      </c>
      <c r="B177" s="1163"/>
      <c r="C177" s="1163"/>
      <c r="D177" s="1163"/>
      <c r="E177" s="1163"/>
      <c r="F177" s="1163"/>
      <c r="G177" s="1163"/>
      <c r="H177" s="1163"/>
      <c r="I177" s="1164"/>
      <c r="J177" s="2486"/>
      <c r="K177" s="2486"/>
    </row>
    <row r="178" spans="1:11">
      <c r="A178" s="1162" t="s">
        <v>1363</v>
      </c>
      <c r="B178" s="1163"/>
      <c r="C178" s="1163"/>
      <c r="D178" s="1163"/>
      <c r="E178" s="1163"/>
      <c r="F178" s="1163"/>
      <c r="G178" s="1163"/>
      <c r="H178" s="1163"/>
      <c r="I178" s="1164"/>
      <c r="J178" s="2486"/>
      <c r="K178" s="2486"/>
    </row>
    <row r="179" spans="1:11">
      <c r="A179" s="1162" t="s">
        <v>1364</v>
      </c>
      <c r="B179" s="1163"/>
      <c r="C179" s="1163"/>
      <c r="D179" s="1163"/>
      <c r="E179" s="1163"/>
      <c r="F179" s="1163"/>
      <c r="G179" s="1163"/>
      <c r="H179" s="1163"/>
      <c r="I179" s="1164"/>
      <c r="J179" s="2486"/>
      <c r="K179" s="2486"/>
    </row>
    <row r="180" spans="1:11">
      <c r="A180" s="1162" t="s">
        <v>1365</v>
      </c>
      <c r="B180" s="1163"/>
      <c r="C180" s="1163"/>
      <c r="D180" s="1163"/>
      <c r="E180" s="1163"/>
      <c r="F180" s="1163"/>
      <c r="G180" s="1163"/>
      <c r="H180" s="1163"/>
      <c r="I180" s="1164"/>
      <c r="J180" s="2486"/>
      <c r="K180" s="2486"/>
    </row>
    <row r="181" spans="1:11">
      <c r="A181" s="1167" t="s">
        <v>1366</v>
      </c>
      <c r="B181" s="1163"/>
      <c r="C181" s="1163"/>
      <c r="D181" s="1163"/>
      <c r="E181" s="1163"/>
      <c r="F181" s="1163"/>
      <c r="G181" s="1163"/>
      <c r="H181" s="1163"/>
      <c r="I181" s="1164"/>
      <c r="J181" s="2486"/>
      <c r="K181" s="2486"/>
    </row>
    <row r="182" spans="1:11">
      <c r="A182" s="1156"/>
      <c r="B182" s="1156"/>
      <c r="C182" s="1156"/>
      <c r="D182" s="1156"/>
      <c r="E182" s="1156"/>
      <c r="F182" s="1156"/>
      <c r="G182" s="1156"/>
      <c r="H182" s="1156"/>
      <c r="I182" s="1156"/>
      <c r="J182" s="1156"/>
      <c r="K182" s="1197"/>
    </row>
    <row r="183" spans="1:11">
      <c r="A183" s="1159" t="s">
        <v>1367</v>
      </c>
      <c r="B183" s="1173"/>
      <c r="C183" s="1173"/>
      <c r="D183" s="1173"/>
      <c r="E183" s="1173"/>
      <c r="F183" s="1173"/>
      <c r="G183" s="1173"/>
      <c r="H183" s="1173"/>
      <c r="I183" s="1173"/>
      <c r="J183" s="1161"/>
      <c r="K183" s="1161" t="s">
        <v>1298</v>
      </c>
    </row>
    <row r="184" spans="1:11">
      <c r="A184" s="1162" t="s">
        <v>1368</v>
      </c>
      <c r="B184" s="1163"/>
      <c r="C184" s="1163"/>
      <c r="D184" s="1163"/>
      <c r="E184" s="1163"/>
      <c r="F184" s="1163"/>
      <c r="G184" s="1163"/>
      <c r="H184" s="1163"/>
      <c r="I184" s="1164"/>
      <c r="J184" s="2486"/>
      <c r="K184" s="2486"/>
    </row>
    <row r="185" spans="1:11">
      <c r="A185" s="1162" t="s">
        <v>1369</v>
      </c>
      <c r="B185" s="1163"/>
      <c r="C185" s="1163"/>
      <c r="D185" s="1163"/>
      <c r="E185" s="1163"/>
      <c r="F185" s="1163"/>
      <c r="G185" s="1163"/>
      <c r="H185" s="1163"/>
      <c r="I185" s="1164"/>
      <c r="J185" s="2486"/>
      <c r="K185" s="2486"/>
    </row>
    <row r="186" spans="1:11">
      <c r="A186" s="1162" t="s">
        <v>1370</v>
      </c>
      <c r="B186" s="1163"/>
      <c r="C186" s="1163"/>
      <c r="D186" s="1163"/>
      <c r="E186" s="1163"/>
      <c r="F186" s="1163"/>
      <c r="G186" s="1163"/>
      <c r="H186" s="1163"/>
      <c r="I186" s="1164"/>
      <c r="J186" s="2486"/>
      <c r="K186" s="2486"/>
    </row>
    <row r="187" spans="1:11">
      <c r="A187" s="1162" t="s">
        <v>1365</v>
      </c>
      <c r="B187" s="1163"/>
      <c r="C187" s="1163"/>
      <c r="D187" s="1163"/>
      <c r="E187" s="1163"/>
      <c r="F187" s="1163"/>
      <c r="G187" s="1163"/>
      <c r="H187" s="1163"/>
      <c r="I187" s="1164"/>
      <c r="J187" s="2486"/>
      <c r="K187" s="2486"/>
    </row>
    <row r="188" spans="1:11">
      <c r="A188" s="1167" t="s">
        <v>1371</v>
      </c>
      <c r="B188" s="1163"/>
      <c r="C188" s="1163"/>
      <c r="D188" s="1163"/>
      <c r="E188" s="1163"/>
      <c r="F188" s="1163"/>
      <c r="G188" s="1163"/>
      <c r="H188" s="1163"/>
      <c r="I188" s="1164"/>
      <c r="J188" s="2486"/>
      <c r="K188" s="2486"/>
    </row>
    <row r="189" spans="1:11">
      <c r="A189" s="1156"/>
      <c r="B189" s="1156"/>
      <c r="C189" s="1156"/>
      <c r="D189" s="1156"/>
      <c r="E189" s="1156"/>
      <c r="F189" s="1156"/>
      <c r="G189" s="1156"/>
      <c r="H189" s="1156"/>
      <c r="I189" s="1156"/>
      <c r="J189" s="1156"/>
      <c r="K189" s="1197"/>
    </row>
    <row r="190" spans="1:11">
      <c r="A190" s="1159" t="s">
        <v>1372</v>
      </c>
      <c r="B190" s="1173"/>
      <c r="C190" s="1173"/>
      <c r="D190" s="1173"/>
      <c r="E190" s="1173"/>
      <c r="F190" s="1173"/>
      <c r="G190" s="1173"/>
      <c r="H190" s="1173"/>
      <c r="I190" s="1173"/>
      <c r="J190" s="1161"/>
      <c r="K190" s="1161" t="s">
        <v>1298</v>
      </c>
    </row>
    <row r="191" spans="1:11">
      <c r="A191" s="1162" t="s">
        <v>1373</v>
      </c>
      <c r="B191" s="1163"/>
      <c r="C191" s="1163"/>
      <c r="D191" s="1163"/>
      <c r="E191" s="1163"/>
      <c r="F191" s="1163"/>
      <c r="G191" s="1163"/>
      <c r="H191" s="1163"/>
      <c r="I191" s="1164"/>
      <c r="J191" s="2486"/>
      <c r="K191" s="2486"/>
    </row>
    <row r="192" spans="1:11">
      <c r="A192" s="1162" t="s">
        <v>1374</v>
      </c>
      <c r="B192" s="1163"/>
      <c r="C192" s="1163"/>
      <c r="D192" s="1163"/>
      <c r="E192" s="1163"/>
      <c r="F192" s="1163"/>
      <c r="G192" s="1163"/>
      <c r="H192" s="1163"/>
      <c r="I192" s="1164"/>
      <c r="J192" s="2486"/>
      <c r="K192" s="2486"/>
    </row>
    <row r="193" spans="1:11">
      <c r="A193" s="1162" t="s">
        <v>1375</v>
      </c>
      <c r="B193" s="1163"/>
      <c r="C193" s="1163"/>
      <c r="D193" s="1163"/>
      <c r="E193" s="1163"/>
      <c r="F193" s="1163"/>
      <c r="G193" s="1163"/>
      <c r="H193" s="1163"/>
      <c r="I193" s="1164"/>
      <c r="J193" s="2486"/>
      <c r="K193" s="2486"/>
    </row>
    <row r="194" spans="1:11">
      <c r="A194" s="1162" t="s">
        <v>1376</v>
      </c>
      <c r="B194" s="1163"/>
      <c r="C194" s="1163"/>
      <c r="D194" s="1163"/>
      <c r="E194" s="1163"/>
      <c r="F194" s="1163"/>
      <c r="G194" s="1163"/>
      <c r="H194" s="1163"/>
      <c r="I194" s="1164"/>
      <c r="J194" s="2486"/>
      <c r="K194" s="2486"/>
    </row>
    <row r="195" spans="1:11">
      <c r="A195" s="1167" t="s">
        <v>1377</v>
      </c>
      <c r="B195" s="1169"/>
      <c r="C195" s="1169"/>
      <c r="D195" s="1169"/>
      <c r="E195" s="1169"/>
      <c r="F195" s="1169"/>
      <c r="G195" s="1169"/>
      <c r="H195" s="1169"/>
      <c r="I195" s="1170"/>
      <c r="J195" s="2486"/>
      <c r="K195" s="2486"/>
    </row>
    <row r="196" spans="1:11">
      <c r="A196" s="1156"/>
      <c r="B196" s="1156"/>
      <c r="C196" s="1156"/>
      <c r="D196" s="1156"/>
      <c r="E196" s="1156"/>
      <c r="F196" s="1156"/>
      <c r="G196" s="1156"/>
      <c r="H196" s="1156"/>
      <c r="I196" s="1156"/>
      <c r="J196" s="1193"/>
      <c r="K196" s="1198"/>
    </row>
    <row r="197" spans="1:11">
      <c r="A197" s="1159" t="s">
        <v>1378</v>
      </c>
      <c r="B197" s="1173"/>
      <c r="C197" s="1173"/>
      <c r="D197" s="1173"/>
      <c r="E197" s="1173"/>
      <c r="F197" s="1173"/>
      <c r="G197" s="1173"/>
      <c r="H197" s="1173"/>
      <c r="I197" s="1173"/>
      <c r="J197" s="1161"/>
      <c r="K197" s="1161" t="s">
        <v>1298</v>
      </c>
    </row>
    <row r="198" spans="1:11">
      <c r="A198" s="1162" t="s">
        <v>1379</v>
      </c>
      <c r="B198" s="1163"/>
      <c r="C198" s="1163"/>
      <c r="D198" s="1163"/>
      <c r="E198" s="1163"/>
      <c r="F198" s="1163"/>
      <c r="G198" s="1163"/>
      <c r="H198" s="1163"/>
      <c r="I198" s="1164"/>
      <c r="J198" s="2486"/>
      <c r="K198" s="2486"/>
    </row>
    <row r="199" spans="1:11">
      <c r="A199" s="1162" t="s">
        <v>1380</v>
      </c>
      <c r="B199" s="1163"/>
      <c r="C199" s="1163"/>
      <c r="D199" s="1163"/>
      <c r="E199" s="1163"/>
      <c r="F199" s="1163"/>
      <c r="G199" s="1163"/>
      <c r="H199" s="1163"/>
      <c r="I199" s="1164"/>
      <c r="J199" s="2486"/>
      <c r="K199" s="2486"/>
    </row>
    <row r="200" spans="1:11">
      <c r="A200" s="1162" t="s">
        <v>1381</v>
      </c>
      <c r="B200" s="1163"/>
      <c r="C200" s="1163"/>
      <c r="D200" s="1163"/>
      <c r="E200" s="1163"/>
      <c r="F200" s="1163"/>
      <c r="G200" s="1163"/>
      <c r="H200" s="1163"/>
      <c r="I200" s="1164"/>
      <c r="J200" s="2486"/>
      <c r="K200" s="2486"/>
    </row>
    <row r="201" spans="1:11">
      <c r="A201" s="1162" t="s">
        <v>1382</v>
      </c>
      <c r="B201" s="1163"/>
      <c r="C201" s="1163"/>
      <c r="D201" s="1163"/>
      <c r="E201" s="1163"/>
      <c r="F201" s="1163"/>
      <c r="G201" s="1163"/>
      <c r="H201" s="1163"/>
      <c r="I201" s="1164"/>
      <c r="J201" s="2486"/>
      <c r="K201" s="2486"/>
    </row>
    <row r="202" spans="1:11">
      <c r="A202" s="1167" t="s">
        <v>1383</v>
      </c>
      <c r="B202" s="1169"/>
      <c r="C202" s="1169"/>
      <c r="D202" s="1169"/>
      <c r="E202" s="1169"/>
      <c r="F202" s="1169"/>
      <c r="G202" s="1169"/>
      <c r="H202" s="1169"/>
      <c r="I202" s="1170"/>
      <c r="J202" s="2486"/>
      <c r="K202" s="2486"/>
    </row>
    <row r="203" spans="1:11">
      <c r="A203" s="1156"/>
      <c r="B203" s="1156"/>
      <c r="C203" s="1156"/>
      <c r="D203" s="1156"/>
      <c r="E203" s="1156"/>
      <c r="F203" s="1156"/>
      <c r="G203" s="1156"/>
      <c r="H203" s="1156"/>
      <c r="I203" s="1156"/>
      <c r="J203" s="1156"/>
      <c r="K203" s="1197"/>
    </row>
    <row r="204" spans="1:11">
      <c r="A204" s="1199" t="s">
        <v>1384</v>
      </c>
      <c r="B204" s="1160"/>
      <c r="C204" s="1160"/>
      <c r="D204" s="1160"/>
      <c r="E204" s="1160"/>
      <c r="F204" s="1160"/>
      <c r="G204" s="1160"/>
      <c r="H204" s="1160"/>
      <c r="I204" s="1160"/>
      <c r="J204" s="1161"/>
      <c r="K204" s="1161" t="s">
        <v>1298</v>
      </c>
    </row>
    <row r="205" spans="1:11">
      <c r="A205" s="1162" t="s">
        <v>1385</v>
      </c>
      <c r="B205" s="1163"/>
      <c r="C205" s="1163"/>
      <c r="D205" s="1163"/>
      <c r="E205" s="1163"/>
      <c r="F205" s="1163"/>
      <c r="G205" s="1163"/>
      <c r="H205" s="1163"/>
      <c r="I205" s="1164"/>
      <c r="J205" s="1200">
        <f>J206+J207</f>
        <v>0</v>
      </c>
      <c r="K205" s="1200">
        <f>K206+K207</f>
        <v>0</v>
      </c>
    </row>
    <row r="206" spans="1:11">
      <c r="A206" s="1162" t="s">
        <v>1386</v>
      </c>
      <c r="B206" s="1163"/>
      <c r="C206" s="1163"/>
      <c r="D206" s="1163"/>
      <c r="E206" s="1163"/>
      <c r="F206" s="1163"/>
      <c r="G206" s="1163"/>
      <c r="H206" s="1163"/>
      <c r="I206" s="1164"/>
      <c r="J206" s="1200">
        <f t="shared" ref="J206:K210" si="0">J170+J177+J184+J191+J198</f>
        <v>0</v>
      </c>
      <c r="K206" s="1200">
        <f t="shared" si="0"/>
        <v>0</v>
      </c>
    </row>
    <row r="207" spans="1:11">
      <c r="A207" s="1162" t="s">
        <v>1387</v>
      </c>
      <c r="B207" s="1163"/>
      <c r="C207" s="1163"/>
      <c r="D207" s="1163"/>
      <c r="E207" s="1163"/>
      <c r="F207" s="1163"/>
      <c r="G207" s="1163"/>
      <c r="H207" s="1163"/>
      <c r="I207" s="1164"/>
      <c r="J207" s="1200">
        <f t="shared" si="0"/>
        <v>0</v>
      </c>
      <c r="K207" s="1200">
        <f t="shared" si="0"/>
        <v>0</v>
      </c>
    </row>
    <row r="208" spans="1:11">
      <c r="A208" s="1162" t="s">
        <v>1388</v>
      </c>
      <c r="B208" s="1163"/>
      <c r="C208" s="1163"/>
      <c r="D208" s="1163"/>
      <c r="E208" s="1163"/>
      <c r="F208" s="1163"/>
      <c r="G208" s="1163"/>
      <c r="H208" s="1163"/>
      <c r="I208" s="1164"/>
      <c r="J208" s="1201">
        <f t="shared" si="0"/>
        <v>0</v>
      </c>
      <c r="K208" s="1201">
        <f t="shared" si="0"/>
        <v>0</v>
      </c>
    </row>
    <row r="209" spans="1:11">
      <c r="A209" s="1162" t="s">
        <v>1389</v>
      </c>
      <c r="B209" s="1163"/>
      <c r="C209" s="1163"/>
      <c r="D209" s="1163"/>
      <c r="E209" s="1163"/>
      <c r="F209" s="1163"/>
      <c r="G209" s="1163"/>
      <c r="H209" s="1163"/>
      <c r="I209" s="1164"/>
      <c r="J209" s="1200">
        <f t="shared" si="0"/>
        <v>0</v>
      </c>
      <c r="K209" s="1200">
        <f t="shared" si="0"/>
        <v>0</v>
      </c>
    </row>
    <row r="210" spans="1:11">
      <c r="A210" s="1167" t="s">
        <v>1390</v>
      </c>
      <c r="B210" s="1169"/>
      <c r="C210" s="1169"/>
      <c r="D210" s="1169"/>
      <c r="E210" s="1169"/>
      <c r="F210" s="1169"/>
      <c r="G210" s="1169"/>
      <c r="H210" s="1169"/>
      <c r="I210" s="1170"/>
      <c r="J210" s="1202">
        <f t="shared" si="0"/>
        <v>0</v>
      </c>
      <c r="K210" s="1202">
        <f t="shared" si="0"/>
        <v>0</v>
      </c>
    </row>
    <row r="211" spans="1:11">
      <c r="A211" s="1174"/>
      <c r="B211" s="1172"/>
      <c r="C211" s="1172"/>
      <c r="D211" s="1172"/>
      <c r="E211" s="1172"/>
      <c r="F211" s="1172"/>
      <c r="G211" s="1172"/>
      <c r="H211" s="1172"/>
      <c r="I211" s="1172"/>
      <c r="J211" s="1203"/>
    </row>
    <row r="212" spans="1:11">
      <c r="A212" s="1204" t="s">
        <v>1391</v>
      </c>
      <c r="B212" s="1158"/>
      <c r="C212" s="1158"/>
      <c r="D212" s="1158"/>
      <c r="E212" s="1158"/>
      <c r="F212" s="1158"/>
      <c r="G212" s="1158"/>
      <c r="H212" s="1158"/>
      <c r="I212" s="1158"/>
      <c r="J212" s="1158"/>
    </row>
    <row r="213" spans="1:11">
      <c r="A213" s="1159" t="s">
        <v>1260</v>
      </c>
      <c r="B213" s="1160"/>
      <c r="C213" s="1160"/>
      <c r="D213" s="1160"/>
      <c r="E213" s="1160"/>
      <c r="F213" s="1160"/>
      <c r="G213" s="1160"/>
      <c r="H213" s="1160"/>
      <c r="I213" s="1160"/>
      <c r="J213" s="1161"/>
    </row>
    <row r="214" spans="1:11">
      <c r="A214" s="1205" t="s">
        <v>1392</v>
      </c>
      <c r="B214" s="1206"/>
      <c r="C214" s="1206"/>
      <c r="D214" s="1206"/>
      <c r="E214" s="1206"/>
      <c r="F214" s="1206"/>
      <c r="G214" s="1206"/>
      <c r="H214" s="1206"/>
      <c r="I214" s="1206"/>
      <c r="J214" s="2486"/>
    </row>
    <row r="215" spans="1:11">
      <c r="A215" s="1155" t="s">
        <v>1393</v>
      </c>
      <c r="J215" s="2486"/>
    </row>
    <row r="216" spans="1:11">
      <c r="A216" s="1162" t="s">
        <v>1394</v>
      </c>
      <c r="B216" s="1163"/>
      <c r="C216" s="1163"/>
      <c r="D216" s="1163"/>
      <c r="E216" s="1163"/>
      <c r="F216" s="1163"/>
      <c r="G216" s="1163"/>
      <c r="H216" s="1163"/>
      <c r="I216" s="1164"/>
      <c r="J216" s="2486"/>
    </row>
    <row r="217" spans="1:11">
      <c r="A217" s="1162" t="s">
        <v>1395</v>
      </c>
      <c r="B217" s="1163"/>
      <c r="C217" s="1163"/>
      <c r="D217" s="1163"/>
      <c r="E217" s="1163"/>
      <c r="F217" s="1163"/>
      <c r="G217" s="1163"/>
      <c r="H217" s="1163"/>
      <c r="I217" s="1164"/>
      <c r="J217" s="1207">
        <f>J216*20</f>
        <v>0</v>
      </c>
    </row>
    <row r="218" spans="1:11">
      <c r="A218" s="1159" t="s">
        <v>177</v>
      </c>
      <c r="B218" s="1160"/>
      <c r="C218" s="1160"/>
      <c r="D218" s="1160"/>
      <c r="E218" s="1160"/>
      <c r="F218" s="1160"/>
      <c r="G218" s="1160"/>
      <c r="H218" s="1160"/>
      <c r="I218" s="1160"/>
    </row>
    <row r="219" spans="1:11">
      <c r="A219" s="1205" t="s">
        <v>1392</v>
      </c>
      <c r="B219" s="1206"/>
      <c r="C219" s="1206"/>
      <c r="D219" s="1206"/>
      <c r="E219" s="1206"/>
      <c r="F219" s="1206"/>
      <c r="G219" s="1206"/>
      <c r="H219" s="1206"/>
      <c r="I219" s="1206"/>
      <c r="J219" s="2486"/>
    </row>
    <row r="220" spans="1:11">
      <c r="A220" s="1155" t="s">
        <v>1393</v>
      </c>
      <c r="J220" s="2486"/>
    </row>
    <row r="221" spans="1:11">
      <c r="A221" s="1162" t="s">
        <v>1394</v>
      </c>
      <c r="B221" s="1163"/>
      <c r="C221" s="1163"/>
      <c r="D221" s="1163"/>
      <c r="E221" s="1163"/>
      <c r="F221" s="1163"/>
      <c r="G221" s="1163"/>
      <c r="H221" s="1163"/>
      <c r="I221" s="1164"/>
      <c r="J221" s="2486"/>
    </row>
    <row r="222" spans="1:11">
      <c r="A222" s="1162" t="s">
        <v>1395</v>
      </c>
      <c r="B222" s="1163"/>
      <c r="C222" s="1163"/>
      <c r="D222" s="1163"/>
      <c r="E222" s="1163"/>
      <c r="F222" s="1163"/>
      <c r="G222" s="1163"/>
      <c r="H222" s="1163"/>
      <c r="I222" s="1164"/>
      <c r="J222" s="1165">
        <f>J221*50</f>
        <v>0</v>
      </c>
    </row>
    <row r="223" spans="1:11">
      <c r="A223" s="1167" t="s">
        <v>1396</v>
      </c>
      <c r="B223" s="1163"/>
      <c r="C223" s="1163"/>
      <c r="D223" s="1163"/>
      <c r="E223" s="1163"/>
      <c r="F223" s="1163"/>
      <c r="G223" s="1163"/>
      <c r="H223" s="1163"/>
      <c r="I223" s="1164"/>
      <c r="J223" s="1168">
        <f>J217+J222</f>
        <v>0</v>
      </c>
    </row>
    <row r="225" spans="1:14" ht="12.75" customHeight="1">
      <c r="A225" s="1208" t="s">
        <v>1397</v>
      </c>
      <c r="B225" s="1158"/>
      <c r="C225" s="1158"/>
      <c r="D225" s="1158"/>
      <c r="E225" s="1158"/>
      <c r="F225" s="1158"/>
      <c r="G225" s="1158"/>
      <c r="H225" s="1158"/>
      <c r="I225" s="1158"/>
      <c r="J225" s="1158"/>
    </row>
    <row r="226" spans="1:14">
      <c r="C226" s="1156"/>
      <c r="D226" s="1156"/>
      <c r="E226" s="1156"/>
      <c r="F226" s="1156"/>
      <c r="G226" s="1156"/>
      <c r="H226" s="1156"/>
      <c r="I226" s="1156"/>
      <c r="J226" s="1161"/>
    </row>
    <row r="227" spans="1:14">
      <c r="A227" s="1205" t="s">
        <v>1398</v>
      </c>
      <c r="B227" s="1206"/>
      <c r="C227" s="1206"/>
      <c r="D227" s="1206"/>
      <c r="E227" s="1206"/>
      <c r="F227" s="1206"/>
      <c r="G227" s="1206"/>
      <c r="H227" s="1206"/>
      <c r="I227" s="1206"/>
      <c r="J227" s="2486"/>
    </row>
    <row r="228" spans="1:14">
      <c r="A228" s="1209" t="s">
        <v>1399</v>
      </c>
      <c r="B228" s="1209"/>
      <c r="C228" s="1209"/>
      <c r="D228" s="1209"/>
      <c r="E228" s="1209"/>
      <c r="F228" s="1209"/>
      <c r="G228" s="1209"/>
      <c r="H228" s="1209"/>
      <c r="I228" s="1210"/>
      <c r="J228" s="2486"/>
    </row>
    <row r="229" spans="1:14">
      <c r="A229" s="1162" t="s">
        <v>1400</v>
      </c>
      <c r="B229" s="1163"/>
      <c r="C229" s="1163"/>
      <c r="D229" s="1163"/>
      <c r="E229" s="1163"/>
      <c r="F229" s="1163"/>
      <c r="G229" s="1163"/>
      <c r="H229" s="1163"/>
      <c r="I229" s="1164"/>
      <c r="J229" s="2486"/>
    </row>
    <row r="230" spans="1:14">
      <c r="A230" s="1162" t="s">
        <v>1401</v>
      </c>
      <c r="B230" s="1163"/>
      <c r="C230" s="1163"/>
      <c r="D230" s="1163"/>
      <c r="E230" s="1163"/>
      <c r="F230" s="1163"/>
      <c r="G230" s="1163"/>
      <c r="H230" s="1163"/>
      <c r="I230" s="1164"/>
      <c r="J230" s="2486"/>
    </row>
    <row r="231" spans="1:14" s="1212" customFormat="1">
      <c r="A231" s="1167" t="s">
        <v>1402</v>
      </c>
      <c r="B231" s="1169"/>
      <c r="C231" s="1169"/>
      <c r="D231" s="1169"/>
      <c r="E231" s="1169"/>
      <c r="F231" s="1169"/>
      <c r="G231" s="1169"/>
      <c r="H231" s="1169"/>
      <c r="I231" s="1170"/>
      <c r="J231" s="1211">
        <f>J229*20</f>
        <v>0</v>
      </c>
    </row>
    <row r="233" spans="1:14">
      <c r="A233" s="1157" t="s">
        <v>1403</v>
      </c>
      <c r="B233" s="1157"/>
      <c r="C233" s="1157"/>
      <c r="D233" s="1157"/>
      <c r="E233" s="1157"/>
      <c r="F233" s="1157"/>
      <c r="G233" s="1157"/>
      <c r="H233" s="1157"/>
      <c r="I233" s="1157"/>
      <c r="J233" s="1157"/>
    </row>
    <row r="234" spans="1:14">
      <c r="A234" s="1159" t="s">
        <v>1260</v>
      </c>
      <c r="B234" s="1160"/>
      <c r="C234" s="1160"/>
      <c r="D234" s="1160"/>
      <c r="E234" s="1160"/>
      <c r="F234" s="1160"/>
      <c r="G234" s="1160"/>
      <c r="H234" s="1160"/>
      <c r="I234" s="1160"/>
      <c r="J234" s="1161"/>
    </row>
    <row r="235" spans="1:14">
      <c r="A235" s="1162" t="s">
        <v>1404</v>
      </c>
      <c r="B235" s="1163"/>
      <c r="C235" s="1163"/>
      <c r="D235" s="1163"/>
      <c r="E235" s="1163"/>
      <c r="F235" s="1163"/>
      <c r="G235" s="1163"/>
      <c r="H235" s="1163"/>
      <c r="I235" s="1164"/>
      <c r="J235" s="2486"/>
    </row>
    <row r="236" spans="1:14">
      <c r="A236" s="1162" t="s">
        <v>1405</v>
      </c>
      <c r="B236" s="1163"/>
      <c r="C236" s="1163"/>
      <c r="D236" s="1163"/>
      <c r="E236" s="1163"/>
      <c r="F236" s="1163"/>
      <c r="G236" s="1163"/>
      <c r="H236" s="1163"/>
      <c r="I236" s="1164"/>
      <c r="J236" s="1207">
        <f>J235*20</f>
        <v>0</v>
      </c>
    </row>
    <row r="237" spans="1:14">
      <c r="A237" s="1159" t="s">
        <v>177</v>
      </c>
      <c r="B237" s="1160"/>
      <c r="C237" s="1160"/>
      <c r="D237" s="1160"/>
      <c r="E237" s="1160"/>
      <c r="F237" s="1160"/>
      <c r="G237" s="1160"/>
      <c r="H237" s="1160"/>
      <c r="I237" s="1160"/>
    </row>
    <row r="238" spans="1:14">
      <c r="A238" s="1162" t="s">
        <v>1404</v>
      </c>
      <c r="B238" s="1163"/>
      <c r="C238" s="1163"/>
      <c r="D238" s="1163"/>
      <c r="E238" s="1163"/>
      <c r="F238" s="1163"/>
      <c r="G238" s="1163"/>
      <c r="H238" s="1163"/>
      <c r="I238" s="1164"/>
      <c r="J238" s="2486"/>
    </row>
    <row r="239" spans="1:14">
      <c r="A239" s="1162" t="s">
        <v>1406</v>
      </c>
      <c r="B239" s="1163"/>
      <c r="C239" s="1163"/>
      <c r="D239" s="1163"/>
      <c r="E239" s="1163"/>
      <c r="F239" s="1163"/>
      <c r="G239" s="1163"/>
      <c r="H239" s="1163"/>
      <c r="I239" s="1164"/>
      <c r="J239" s="1165">
        <f>J238*20</f>
        <v>0</v>
      </c>
      <c r="N239" s="2197"/>
    </row>
    <row r="240" spans="1:14">
      <c r="A240" s="1167" t="s">
        <v>1407</v>
      </c>
      <c r="B240" s="1163"/>
      <c r="C240" s="1163"/>
      <c r="D240" s="1163"/>
      <c r="E240" s="1163"/>
      <c r="F240" s="1163"/>
      <c r="G240" s="1163"/>
      <c r="H240" s="1163"/>
      <c r="I240" s="1164"/>
      <c r="J240" s="1168">
        <f>J236+J239</f>
        <v>0</v>
      </c>
    </row>
    <row r="241" spans="1:11">
      <c r="A241" s="1174"/>
      <c r="B241" s="1172"/>
      <c r="C241" s="1172"/>
      <c r="D241" s="1172"/>
      <c r="E241" s="1172"/>
      <c r="F241" s="1172"/>
      <c r="G241" s="1172"/>
      <c r="H241" s="1172"/>
      <c r="I241" s="1172"/>
      <c r="J241" s="1175"/>
    </row>
    <row r="242" spans="1:11" ht="13.5" thickBot="1">
      <c r="A242" s="1172"/>
      <c r="B242" s="1156"/>
      <c r="C242" s="1156"/>
      <c r="D242" s="1156"/>
      <c r="E242" s="1156"/>
      <c r="F242" s="1156"/>
      <c r="G242" s="1156"/>
      <c r="H242" s="1156"/>
      <c r="I242" s="1156"/>
      <c r="J242" s="1161"/>
      <c r="K242" s="2196" t="s">
        <v>1298</v>
      </c>
    </row>
    <row r="243" spans="1:11" ht="13.5" thickBot="1">
      <c r="A243" s="1213" t="s">
        <v>1408</v>
      </c>
      <c r="B243" s="1214"/>
      <c r="C243" s="1214"/>
      <c r="D243" s="1214"/>
      <c r="E243" s="1214"/>
      <c r="F243" s="1214"/>
      <c r="G243" s="1214"/>
      <c r="H243" s="1214"/>
      <c r="I243" s="1214"/>
      <c r="J243" s="2198">
        <f>J240+J231+J223+J210+J166+J157+J141+J125+J111+J95+J79+J69+J50+J28</f>
        <v>0</v>
      </c>
      <c r="K243" s="2198">
        <f>K210+K166+K157+K141+K125+K111+K95+K79</f>
        <v>0</v>
      </c>
    </row>
    <row r="244" spans="1:11">
      <c r="A244" s="1156"/>
      <c r="B244" s="1156"/>
      <c r="C244" s="1156"/>
      <c r="D244" s="1156"/>
      <c r="E244" s="1156"/>
      <c r="F244" s="1156"/>
      <c r="G244" s="1156"/>
      <c r="H244" s="1156"/>
      <c r="I244" s="1156"/>
    </row>
  </sheetData>
  <sheetProtection selectLockedCells="1"/>
  <mergeCells count="8">
    <mergeCell ref="A118:I118"/>
    <mergeCell ref="A132:I132"/>
    <mergeCell ref="A148:I148"/>
    <mergeCell ref="A82:I82"/>
    <mergeCell ref="A61:I61"/>
    <mergeCell ref="A65:I65"/>
    <mergeCell ref="A86:I86"/>
    <mergeCell ref="A102:I102"/>
  </mergeCells>
  <dataValidations count="1">
    <dataValidation type="list" allowBlank="1" showInputMessage="1" showErrorMessage="1" sqref="A1">
      <formula1>A916:A921</formula1>
    </dataValidation>
  </dataValidations>
  <pageMargins left="0.70866141732283472" right="0.70866141732283472" top="0.74803149606299213" bottom="0.74803149606299213" header="0.31496062992125984" footer="0.31496062992125984"/>
  <pageSetup paperSize="8" scale="34" orientation="portrait" r:id="rId1"/>
  <rowBreaks count="2" manualBreakCount="2">
    <brk id="87" max="16383" man="1"/>
    <brk id="166"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theme="6" tint="-0.499984740745262"/>
    <pageSetUpPr fitToPage="1"/>
  </sheetPr>
  <dimension ref="A1:N85"/>
  <sheetViews>
    <sheetView workbookViewId="0"/>
  </sheetViews>
  <sheetFormatPr defaultRowHeight="12.75"/>
  <cols>
    <col min="1" max="1" width="12.42578125" style="1155" customWidth="1"/>
    <col min="2" max="2" width="6.140625" style="1155" customWidth="1"/>
    <col min="3" max="7" width="9.140625" style="1155"/>
    <col min="8" max="8" width="12" style="1155" customWidth="1"/>
    <col min="9" max="9" width="38.85546875" style="1155" customWidth="1"/>
    <col min="10" max="10" width="24.28515625" style="1155" customWidth="1"/>
    <col min="11" max="14" width="11.28515625" style="1155" customWidth="1"/>
    <col min="15" max="16384" width="9.140625" style="1155"/>
  </cols>
  <sheetData>
    <row r="1" spans="1:14" s="49" customFormat="1" ht="24.75">
      <c r="A1" s="127" t="str">
        <f>'Universal data'!A1</f>
        <v>Regulatory Reporting Pack</v>
      </c>
      <c r="B1" s="128"/>
      <c r="C1" s="128"/>
      <c r="D1" s="128"/>
      <c r="E1" s="128"/>
      <c r="F1" s="128"/>
      <c r="G1" s="128"/>
      <c r="H1" s="128"/>
      <c r="I1" s="128"/>
      <c r="J1" s="128"/>
    </row>
    <row r="2" spans="1:14" s="49" customFormat="1" ht="24.75">
      <c r="A2" s="2186" t="str">
        <f>+'Universal data'!$A$2</f>
        <v>Master</v>
      </c>
      <c r="B2" s="128"/>
      <c r="C2" s="128"/>
      <c r="D2" s="128"/>
      <c r="E2" s="128"/>
      <c r="F2" s="128"/>
      <c r="G2" s="128"/>
      <c r="H2" s="128"/>
      <c r="I2" s="128"/>
      <c r="J2" s="128"/>
    </row>
    <row r="3" spans="1:14" s="49" customFormat="1" ht="24.75">
      <c r="A3" s="2304" t="str">
        <f>+'Universal data'!A3</f>
        <v>2015/16</v>
      </c>
      <c r="B3" s="128"/>
      <c r="C3" s="128"/>
      <c r="D3" s="128"/>
      <c r="E3" s="128"/>
      <c r="F3" s="128"/>
      <c r="G3" s="128"/>
      <c r="H3" s="128"/>
      <c r="I3" s="128"/>
      <c r="J3" s="128"/>
    </row>
    <row r="4" spans="1:14">
      <c r="A4" s="1174" t="s">
        <v>2442</v>
      </c>
      <c r="B4" s="1174"/>
      <c r="C4" s="1174"/>
      <c r="D4" s="1174"/>
      <c r="E4" s="1174"/>
      <c r="F4" s="1174"/>
      <c r="G4" s="1174"/>
      <c r="H4" s="1174"/>
      <c r="I4" s="1174"/>
      <c r="J4" s="1175"/>
    </row>
    <row r="5" spans="1:14">
      <c r="A5" s="1215" t="s">
        <v>1409</v>
      </c>
      <c r="B5" s="1215"/>
      <c r="C5" s="1215"/>
      <c r="D5" s="1215"/>
      <c r="E5" s="1215"/>
      <c r="F5" s="1215"/>
      <c r="G5" s="1215"/>
      <c r="H5" s="1215"/>
      <c r="I5" s="1215"/>
      <c r="J5" s="1216"/>
      <c r="K5" s="1217"/>
      <c r="L5" s="1217"/>
      <c r="M5" s="1217"/>
      <c r="N5" s="1217"/>
    </row>
    <row r="6" spans="1:14">
      <c r="A6" s="1174"/>
      <c r="B6" s="1174"/>
      <c r="C6" s="1174"/>
      <c r="D6" s="1174"/>
      <c r="E6" s="1174"/>
      <c r="F6" s="1174"/>
      <c r="G6" s="1174"/>
      <c r="H6" s="1174"/>
      <c r="I6" s="1174"/>
      <c r="J6" s="1161" t="s">
        <v>1220</v>
      </c>
    </row>
    <row r="7" spans="1:14">
      <c r="A7" s="1162" t="s">
        <v>1410</v>
      </c>
      <c r="B7" s="1169"/>
      <c r="C7" s="1169"/>
      <c r="D7" s="1169"/>
      <c r="E7" s="1169"/>
      <c r="F7" s="1169"/>
      <c r="G7" s="1169"/>
      <c r="H7" s="1169"/>
      <c r="I7" s="1169"/>
      <c r="J7" s="1218">
        <f>'8.3 Guaranteed Standards '!J74+'8.3 Guaranteed Standards '!K74</f>
        <v>0</v>
      </c>
    </row>
    <row r="8" spans="1:14">
      <c r="A8" s="1162" t="s">
        <v>1411</v>
      </c>
      <c r="B8" s="1169"/>
      <c r="C8" s="1169"/>
      <c r="D8" s="1169"/>
      <c r="E8" s="1169"/>
      <c r="F8" s="1169"/>
      <c r="G8" s="1169"/>
      <c r="H8" s="1169"/>
      <c r="I8" s="1169"/>
      <c r="J8" s="1218">
        <f>'8.3 Guaranteed Standards '!J75+'8.3 Guaranteed Standards '!K75</f>
        <v>0</v>
      </c>
    </row>
    <row r="9" spans="1:14">
      <c r="A9" s="1162" t="s">
        <v>1412</v>
      </c>
      <c r="B9" s="1169"/>
      <c r="C9" s="1169"/>
      <c r="D9" s="1169"/>
      <c r="E9" s="1169"/>
      <c r="F9" s="1169"/>
      <c r="G9" s="1169"/>
      <c r="H9" s="1169"/>
      <c r="I9" s="1169"/>
      <c r="J9" s="1219" t="e">
        <f>J8/J7</f>
        <v>#DIV/0!</v>
      </c>
    </row>
    <row r="10" spans="1:14">
      <c r="A10" s="1162" t="s">
        <v>1413</v>
      </c>
      <c r="B10" s="1169"/>
      <c r="C10" s="1169"/>
      <c r="D10" s="1169"/>
      <c r="E10" s="1169"/>
      <c r="F10" s="1169"/>
      <c r="G10" s="1169"/>
      <c r="H10" s="1169"/>
      <c r="I10" s="1169"/>
      <c r="J10" s="1218">
        <f>'8.3 Guaranteed Standards '!J76+'8.3 Guaranteed Standards '!K76</f>
        <v>0</v>
      </c>
    </row>
    <row r="11" spans="1:14">
      <c r="A11" s="1162" t="s">
        <v>1414</v>
      </c>
      <c r="B11" s="1169"/>
      <c r="C11" s="1169"/>
      <c r="D11" s="1169"/>
      <c r="E11" s="1169"/>
      <c r="F11" s="1169"/>
      <c r="G11" s="1169"/>
      <c r="H11" s="1169"/>
      <c r="I11" s="1169"/>
      <c r="J11" s="1219" t="e">
        <f>J10/J7</f>
        <v>#DIV/0!</v>
      </c>
    </row>
    <row r="12" spans="1:14">
      <c r="A12" s="1172"/>
      <c r="B12" s="1174"/>
      <c r="C12" s="1174"/>
      <c r="D12" s="1174"/>
      <c r="E12" s="1174"/>
      <c r="F12" s="1174"/>
      <c r="G12" s="1174"/>
      <c r="H12" s="1174"/>
      <c r="I12" s="1174"/>
      <c r="J12" s="1220"/>
    </row>
    <row r="13" spans="1:14">
      <c r="A13" s="1215" t="s">
        <v>1415</v>
      </c>
      <c r="B13" s="1215"/>
      <c r="C13" s="1215"/>
      <c r="D13" s="1215"/>
      <c r="E13" s="1215"/>
      <c r="F13" s="1215"/>
      <c r="G13" s="1215"/>
      <c r="H13" s="1215"/>
      <c r="I13" s="1215"/>
      <c r="J13" s="1216"/>
    </row>
    <row r="14" spans="1:14">
      <c r="A14" s="1174"/>
      <c r="B14" s="1174"/>
      <c r="C14" s="1174"/>
      <c r="D14" s="1174"/>
      <c r="E14" s="1174"/>
      <c r="F14" s="1174"/>
      <c r="G14" s="1174"/>
      <c r="H14" s="1174"/>
      <c r="I14" s="1174"/>
      <c r="J14" s="1161" t="s">
        <v>1220</v>
      </c>
    </row>
    <row r="15" spans="1:14">
      <c r="A15" s="1162" t="s">
        <v>1416</v>
      </c>
      <c r="B15" s="1169"/>
      <c r="C15" s="1169"/>
      <c r="D15" s="1169"/>
      <c r="E15" s="1169"/>
      <c r="F15" s="1169"/>
      <c r="G15" s="1169"/>
      <c r="H15" s="1169"/>
      <c r="I15" s="1169"/>
      <c r="J15" s="1218">
        <f>'8.3 Guaranteed Standards '!J90+'8.3 Guaranteed Standards '!K90</f>
        <v>0</v>
      </c>
    </row>
    <row r="16" spans="1:14">
      <c r="A16" s="1162" t="s">
        <v>1417</v>
      </c>
      <c r="B16" s="1169"/>
      <c r="C16" s="1169"/>
      <c r="D16" s="1169"/>
      <c r="E16" s="1169"/>
      <c r="F16" s="1169"/>
      <c r="G16" s="1169"/>
      <c r="H16" s="1169"/>
      <c r="I16" s="1169"/>
      <c r="J16" s="1218">
        <f>'8.3 Guaranteed Standards '!J91+'8.3 Guaranteed Standards '!K91</f>
        <v>0</v>
      </c>
    </row>
    <row r="17" spans="1:10">
      <c r="A17" s="1162" t="s">
        <v>1418</v>
      </c>
      <c r="B17" s="1169"/>
      <c r="C17" s="1169"/>
      <c r="D17" s="1169"/>
      <c r="E17" s="1169"/>
      <c r="F17" s="1169"/>
      <c r="G17" s="1169"/>
      <c r="H17" s="1169"/>
      <c r="I17" s="1169"/>
      <c r="J17" s="1219" t="e">
        <f>J16/J15</f>
        <v>#DIV/0!</v>
      </c>
    </row>
    <row r="18" spans="1:10">
      <c r="A18" s="1162" t="s">
        <v>1419</v>
      </c>
      <c r="B18" s="1169"/>
      <c r="C18" s="1169"/>
      <c r="D18" s="1169"/>
      <c r="E18" s="1169"/>
      <c r="F18" s="1169"/>
      <c r="G18" s="1169"/>
      <c r="H18" s="1169"/>
      <c r="I18" s="1169"/>
      <c r="J18" s="1218">
        <f>'8.3 Guaranteed Standards '!J92+'8.3 Guaranteed Standards '!K92</f>
        <v>0</v>
      </c>
    </row>
    <row r="19" spans="1:10">
      <c r="A19" s="1162" t="s">
        <v>1420</v>
      </c>
      <c r="B19" s="1169"/>
      <c r="C19" s="1169"/>
      <c r="D19" s="1169"/>
      <c r="E19" s="1169"/>
      <c r="F19" s="1169"/>
      <c r="G19" s="1169"/>
      <c r="H19" s="1169"/>
      <c r="I19" s="1169"/>
      <c r="J19" s="1219" t="e">
        <f>J18/J15</f>
        <v>#DIV/0!</v>
      </c>
    </row>
    <row r="20" spans="1:10">
      <c r="A20" s="1174"/>
      <c r="B20" s="1174"/>
      <c r="C20" s="1174"/>
      <c r="D20" s="1174"/>
      <c r="E20" s="1174"/>
      <c r="F20" s="1174"/>
      <c r="G20" s="1174"/>
      <c r="H20" s="1174"/>
      <c r="I20" s="1174"/>
      <c r="J20" s="1175"/>
    </row>
    <row r="21" spans="1:10">
      <c r="A21" s="1215" t="s">
        <v>1421</v>
      </c>
      <c r="B21" s="1215"/>
      <c r="C21" s="1215"/>
      <c r="D21" s="1215"/>
      <c r="E21" s="1215"/>
      <c r="F21" s="1215"/>
      <c r="G21" s="1215"/>
      <c r="H21" s="1215"/>
      <c r="I21" s="1215"/>
      <c r="J21" s="1216"/>
    </row>
    <row r="22" spans="1:10">
      <c r="A22" s="1174"/>
      <c r="B22" s="1174"/>
      <c r="C22" s="1174"/>
      <c r="D22" s="1174"/>
      <c r="E22" s="1174"/>
      <c r="F22" s="1174"/>
      <c r="G22" s="1174"/>
      <c r="H22" s="1174"/>
      <c r="I22" s="1174"/>
      <c r="J22" s="1161" t="s">
        <v>1220</v>
      </c>
    </row>
    <row r="23" spans="1:10">
      <c r="A23" s="1162" t="s">
        <v>1422</v>
      </c>
      <c r="B23" s="1169"/>
      <c r="C23" s="1169"/>
      <c r="D23" s="1169"/>
      <c r="E23" s="1169"/>
      <c r="F23" s="1169"/>
      <c r="G23" s="1169"/>
      <c r="H23" s="1169"/>
      <c r="I23" s="1169"/>
      <c r="J23" s="1218">
        <f>'8.3 Guaranteed Standards '!J106+'8.3 Guaranteed Standards '!K106</f>
        <v>0</v>
      </c>
    </row>
    <row r="24" spans="1:10">
      <c r="A24" s="1162" t="s">
        <v>1423</v>
      </c>
      <c r="B24" s="1169"/>
      <c r="C24" s="1169"/>
      <c r="D24" s="1169"/>
      <c r="E24" s="1169"/>
      <c r="F24" s="1169"/>
      <c r="G24" s="1169"/>
      <c r="H24" s="1169"/>
      <c r="I24" s="1169"/>
      <c r="J24" s="1218">
        <f>'8.3 Guaranteed Standards '!J107+'8.3 Guaranteed Standards '!K107</f>
        <v>0</v>
      </c>
    </row>
    <row r="25" spans="1:10">
      <c r="A25" s="1162" t="s">
        <v>1424</v>
      </c>
      <c r="B25" s="1169"/>
      <c r="C25" s="1169"/>
      <c r="D25" s="1169"/>
      <c r="E25" s="1169"/>
      <c r="F25" s="1169"/>
      <c r="G25" s="1169"/>
      <c r="H25" s="1169"/>
      <c r="I25" s="1169"/>
      <c r="J25" s="1219" t="e">
        <f>J24/J23</f>
        <v>#DIV/0!</v>
      </c>
    </row>
    <row r="26" spans="1:10">
      <c r="A26" s="1162" t="s">
        <v>1425</v>
      </c>
      <c r="B26" s="1169"/>
      <c r="C26" s="1169"/>
      <c r="D26" s="1169"/>
      <c r="E26" s="1169"/>
      <c r="F26" s="1169"/>
      <c r="G26" s="1169"/>
      <c r="H26" s="1169"/>
      <c r="I26" s="1169"/>
      <c r="J26" s="1218">
        <f>'8.3 Guaranteed Standards '!J108+'8.3 Guaranteed Standards '!K108</f>
        <v>0</v>
      </c>
    </row>
    <row r="27" spans="1:10">
      <c r="A27" s="1162" t="s">
        <v>1426</v>
      </c>
      <c r="B27" s="1169"/>
      <c r="C27" s="1169"/>
      <c r="D27" s="1169"/>
      <c r="E27" s="1169"/>
      <c r="F27" s="1169"/>
      <c r="G27" s="1169"/>
      <c r="H27" s="1169"/>
      <c r="I27" s="1169"/>
      <c r="J27" s="1219" t="e">
        <f>J26/J23</f>
        <v>#DIV/0!</v>
      </c>
    </row>
    <row r="28" spans="1:10">
      <c r="A28" s="1174"/>
      <c r="B28" s="1156"/>
      <c r="C28" s="1156"/>
      <c r="D28" s="1156"/>
      <c r="E28" s="1156"/>
      <c r="F28" s="1156"/>
      <c r="G28" s="1156"/>
      <c r="H28" s="1156"/>
      <c r="I28" s="1156"/>
      <c r="J28" s="1156"/>
    </row>
    <row r="29" spans="1:10">
      <c r="A29" s="1215" t="s">
        <v>1427</v>
      </c>
      <c r="B29" s="1221"/>
      <c r="C29" s="1221"/>
      <c r="D29" s="1221"/>
      <c r="E29" s="1221"/>
      <c r="F29" s="1221"/>
      <c r="G29" s="1221"/>
      <c r="H29" s="1221"/>
      <c r="I29" s="1221"/>
      <c r="J29" s="1221"/>
    </row>
    <row r="30" spans="1:10">
      <c r="A30" s="1174"/>
      <c r="B30" s="1156"/>
      <c r="C30" s="1156"/>
      <c r="D30" s="1156"/>
      <c r="E30" s="1156"/>
      <c r="F30" s="1156"/>
      <c r="G30" s="1156"/>
      <c r="H30" s="1156"/>
      <c r="I30" s="1156"/>
      <c r="J30" s="1161" t="s">
        <v>1220</v>
      </c>
    </row>
    <row r="31" spans="1:10">
      <c r="A31" s="1162" t="s">
        <v>1428</v>
      </c>
      <c r="B31" s="1169"/>
      <c r="C31" s="1169"/>
      <c r="D31" s="1169"/>
      <c r="E31" s="1169"/>
      <c r="F31" s="1169"/>
      <c r="G31" s="1169"/>
      <c r="H31" s="1169"/>
      <c r="I31" s="1169"/>
      <c r="J31" s="1218">
        <f>'8.3 Guaranteed Standards '!J122+'8.3 Guaranteed Standards '!K122</f>
        <v>0</v>
      </c>
    </row>
    <row r="32" spans="1:10">
      <c r="A32" s="1162" t="s">
        <v>1429</v>
      </c>
      <c r="B32" s="1169"/>
      <c r="C32" s="1169"/>
      <c r="D32" s="1169"/>
      <c r="E32" s="1169"/>
      <c r="F32" s="1222"/>
      <c r="G32" s="1222"/>
      <c r="H32" s="1222"/>
      <c r="I32" s="1222"/>
      <c r="J32" s="1218">
        <f>'8.3 Guaranteed Standards '!J123+'8.3 Guaranteed Standards '!K123</f>
        <v>0</v>
      </c>
    </row>
    <row r="33" spans="1:10">
      <c r="A33" s="1223" t="s">
        <v>1430</v>
      </c>
      <c r="B33" s="1224"/>
      <c r="C33" s="1224"/>
      <c r="D33" s="1224"/>
      <c r="E33" s="1167"/>
      <c r="F33" s="1169"/>
      <c r="G33" s="1169"/>
      <c r="H33" s="1169"/>
      <c r="I33" s="1170"/>
      <c r="J33" s="1218">
        <f>'8.3 Guaranteed Standards '!J124+'8.3 Guaranteed Standards '!K124</f>
        <v>0</v>
      </c>
    </row>
    <row r="34" spans="1:10">
      <c r="A34" s="1187" t="s">
        <v>1431</v>
      </c>
      <c r="B34" s="1169"/>
      <c r="C34" s="1169"/>
      <c r="D34" s="1169"/>
      <c r="E34" s="1169"/>
      <c r="F34" s="1169"/>
      <c r="G34" s="1169"/>
      <c r="H34" s="1169"/>
      <c r="I34" s="1170"/>
      <c r="J34" s="1225">
        <f>'8.3 Guaranteed Standards '!J125+'8.3 Guaranteed Standards '!K125</f>
        <v>0</v>
      </c>
    </row>
    <row r="35" spans="1:10">
      <c r="A35" s="1174"/>
      <c r="B35" s="1156"/>
      <c r="C35" s="1156"/>
      <c r="D35" s="1156"/>
      <c r="E35" s="1156"/>
      <c r="F35" s="1156"/>
      <c r="G35" s="1156"/>
      <c r="H35" s="1156"/>
      <c r="I35" s="1156"/>
      <c r="J35" s="1156"/>
    </row>
    <row r="36" spans="1:10">
      <c r="A36" s="1215" t="s">
        <v>1432</v>
      </c>
      <c r="B36" s="1221"/>
      <c r="C36" s="1221"/>
      <c r="D36" s="1221"/>
      <c r="E36" s="1221"/>
      <c r="F36" s="1221"/>
      <c r="G36" s="1221"/>
      <c r="H36" s="1221"/>
      <c r="I36" s="1221"/>
      <c r="J36" s="1221"/>
    </row>
    <row r="37" spans="1:10">
      <c r="A37" s="1174"/>
      <c r="B37" s="1156"/>
      <c r="C37" s="1156"/>
      <c r="D37" s="1156"/>
      <c r="E37" s="1156"/>
      <c r="F37" s="1156"/>
      <c r="G37" s="1156"/>
      <c r="H37" s="1156"/>
      <c r="I37" s="1156"/>
      <c r="J37" s="1161" t="s">
        <v>1220</v>
      </c>
    </row>
    <row r="38" spans="1:10">
      <c r="A38" s="1187" t="s">
        <v>1433</v>
      </c>
      <c r="B38" s="1194"/>
      <c r="C38" s="1194"/>
      <c r="D38" s="1194"/>
      <c r="E38" s="1194"/>
      <c r="F38" s="1194"/>
      <c r="G38" s="1194"/>
      <c r="H38" s="1194"/>
      <c r="I38" s="1194"/>
      <c r="J38" s="1218">
        <f>'8.3 Guaranteed Standards '!J136+'8.3 Guaranteed Standards '!K136</f>
        <v>0</v>
      </c>
    </row>
    <row r="39" spans="1:10">
      <c r="A39" s="1187" t="s">
        <v>1434</v>
      </c>
      <c r="B39" s="1194"/>
      <c r="C39" s="1194"/>
      <c r="D39" s="1194"/>
      <c r="E39" s="1194"/>
      <c r="F39" s="1194"/>
      <c r="G39" s="1194"/>
      <c r="H39" s="1194"/>
      <c r="I39" s="1194"/>
      <c r="J39" s="1218">
        <f>'8.3 Guaranteed Standards '!J137+'8.3 Guaranteed Standards '!K137</f>
        <v>0</v>
      </c>
    </row>
    <row r="40" spans="1:10">
      <c r="A40" s="1187" t="s">
        <v>1435</v>
      </c>
      <c r="B40" s="1194"/>
      <c r="C40" s="1194"/>
      <c r="D40" s="1194"/>
      <c r="E40" s="1194"/>
      <c r="F40" s="1194"/>
      <c r="G40" s="1194"/>
      <c r="H40" s="1194"/>
      <c r="I40" s="1194"/>
      <c r="J40" s="1219" t="e">
        <f>J39/J38</f>
        <v>#DIV/0!</v>
      </c>
    </row>
    <row r="41" spans="1:10">
      <c r="A41" s="1187" t="s">
        <v>1436</v>
      </c>
      <c r="B41" s="1194"/>
      <c r="C41" s="1194"/>
      <c r="D41" s="1194"/>
      <c r="E41" s="1194"/>
      <c r="F41" s="1194"/>
      <c r="G41" s="1194"/>
      <c r="H41" s="1194"/>
      <c r="I41" s="1194"/>
      <c r="J41" s="1218">
        <f>'8.3 Guaranteed Standards '!J138+'8.3 Guaranteed Standards '!K138</f>
        <v>0</v>
      </c>
    </row>
    <row r="42" spans="1:10">
      <c r="A42" s="1187" t="s">
        <v>1437</v>
      </c>
      <c r="B42" s="1194"/>
      <c r="C42" s="1194"/>
      <c r="D42" s="1194"/>
      <c r="E42" s="1194"/>
      <c r="F42" s="1194"/>
      <c r="G42" s="1194"/>
      <c r="H42" s="1194"/>
      <c r="I42" s="1194"/>
      <c r="J42" s="1219" t="e">
        <f>J41/J38</f>
        <v>#DIV/0!</v>
      </c>
    </row>
    <row r="43" spans="1:10">
      <c r="A43" s="1174"/>
      <c r="B43" s="1156"/>
      <c r="C43" s="1156"/>
      <c r="D43" s="1156"/>
      <c r="E43" s="1156"/>
      <c r="F43" s="1156"/>
      <c r="G43" s="1156"/>
      <c r="H43" s="1156"/>
      <c r="I43" s="1156"/>
      <c r="J43" s="1156"/>
    </row>
    <row r="44" spans="1:10" ht="12.75" customHeight="1">
      <c r="A44" s="1185" t="s">
        <v>1438</v>
      </c>
      <c r="B44" s="1226"/>
      <c r="C44" s="1226"/>
      <c r="D44" s="1226"/>
      <c r="E44" s="1226"/>
      <c r="F44" s="1226"/>
      <c r="G44" s="1226"/>
      <c r="H44" s="1226"/>
      <c r="I44" s="1226"/>
      <c r="J44" s="1226"/>
    </row>
    <row r="45" spans="1:10">
      <c r="A45" s="1174"/>
      <c r="B45" s="1156"/>
      <c r="C45" s="1156"/>
      <c r="D45" s="1156"/>
      <c r="E45" s="1156"/>
      <c r="F45" s="1156"/>
      <c r="G45" s="1156"/>
      <c r="H45" s="1156"/>
      <c r="I45" s="1156"/>
      <c r="J45" s="1161" t="s">
        <v>1220</v>
      </c>
    </row>
    <row r="46" spans="1:10">
      <c r="A46" s="1187" t="s">
        <v>1439</v>
      </c>
      <c r="B46" s="1194"/>
      <c r="C46" s="1194"/>
      <c r="D46" s="1194"/>
      <c r="E46" s="1194"/>
      <c r="F46" s="1194"/>
      <c r="G46" s="1194"/>
      <c r="H46" s="1194"/>
      <c r="I46" s="1194"/>
      <c r="J46" s="1218">
        <f>'8.3 Guaranteed Standards '!J152+'8.3 Guaranteed Standards '!K152+'8.3 Guaranteed Standards '!J161+'8.3 Guaranteed Standards '!K161</f>
        <v>0</v>
      </c>
    </row>
    <row r="47" spans="1:10">
      <c r="A47" s="1187" t="s">
        <v>1440</v>
      </c>
      <c r="B47" s="1194"/>
      <c r="C47" s="1194"/>
      <c r="D47" s="1194"/>
      <c r="E47" s="1194"/>
      <c r="F47" s="1194"/>
      <c r="G47" s="1194"/>
      <c r="H47" s="1194"/>
      <c r="I47" s="1194"/>
      <c r="J47" s="1218">
        <f>'8.3 Guaranteed Standards '!J153+'8.3 Guaranteed Standards '!K153+'8.3 Guaranteed Standards '!J162+'8.3 Guaranteed Standards '!K162</f>
        <v>0</v>
      </c>
    </row>
    <row r="48" spans="1:10">
      <c r="A48" s="1187" t="s">
        <v>1441</v>
      </c>
      <c r="B48" s="1194"/>
      <c r="C48" s="1194"/>
      <c r="D48" s="1194"/>
      <c r="E48" s="1194"/>
      <c r="F48" s="1194"/>
      <c r="G48" s="1194"/>
      <c r="H48" s="1194"/>
      <c r="I48" s="1194"/>
      <c r="J48" s="1219" t="e">
        <f>J47/J46</f>
        <v>#DIV/0!</v>
      </c>
    </row>
    <row r="49" spans="1:10">
      <c r="A49" s="1187" t="s">
        <v>1442</v>
      </c>
      <c r="B49" s="1194"/>
      <c r="C49" s="1194"/>
      <c r="D49" s="1194"/>
      <c r="E49" s="1194"/>
      <c r="F49" s="1194"/>
      <c r="G49" s="1194"/>
      <c r="H49" s="1194"/>
      <c r="I49" s="1194"/>
      <c r="J49" s="1218">
        <f>'8.3 Guaranteed Standards '!J154+'8.3 Guaranteed Standards '!K154+'8.3 Guaranteed Standards '!J163+'8.3 Guaranteed Standards '!K163</f>
        <v>0</v>
      </c>
    </row>
    <row r="50" spans="1:10">
      <c r="A50" s="1187" t="s">
        <v>1443</v>
      </c>
      <c r="B50" s="1194"/>
      <c r="C50" s="1194"/>
      <c r="D50" s="1194"/>
      <c r="E50" s="1194"/>
      <c r="F50" s="1194"/>
      <c r="G50" s="1194"/>
      <c r="H50" s="1194"/>
      <c r="I50" s="1194"/>
      <c r="J50" s="1219" t="e">
        <f>J49/J46</f>
        <v>#DIV/0!</v>
      </c>
    </row>
    <row r="51" spans="1:10">
      <c r="A51" s="1172"/>
      <c r="B51" s="1172"/>
      <c r="C51" s="1172"/>
      <c r="D51" s="1172"/>
      <c r="E51" s="1172"/>
      <c r="F51" s="1172"/>
      <c r="G51" s="1172"/>
      <c r="H51" s="1172"/>
      <c r="I51" s="1172"/>
      <c r="J51" s="1227"/>
    </row>
    <row r="52" spans="1:10" ht="12.75" customHeight="1">
      <c r="A52" s="1215" t="s">
        <v>1444</v>
      </c>
      <c r="B52" s="1221"/>
      <c r="C52" s="1221"/>
      <c r="D52" s="1221"/>
      <c r="E52" s="1221"/>
      <c r="F52" s="1221"/>
      <c r="G52" s="1221"/>
      <c r="H52" s="1221"/>
      <c r="I52" s="1221"/>
      <c r="J52" s="1221"/>
    </row>
    <row r="53" spans="1:10">
      <c r="A53" s="1174"/>
      <c r="B53" s="1156"/>
      <c r="C53" s="1156"/>
      <c r="D53" s="1156"/>
      <c r="E53" s="1156"/>
      <c r="F53" s="1156"/>
      <c r="G53" s="1156"/>
      <c r="H53" s="1156"/>
      <c r="I53" s="1156"/>
      <c r="J53" s="1161" t="s">
        <v>1220</v>
      </c>
    </row>
    <row r="54" spans="1:10">
      <c r="A54" s="1163" t="s">
        <v>1445</v>
      </c>
      <c r="B54" s="1163"/>
      <c r="C54" s="1163"/>
      <c r="D54" s="1163"/>
      <c r="E54" s="1163"/>
      <c r="F54" s="1163"/>
      <c r="G54" s="1163"/>
      <c r="H54" s="1163"/>
      <c r="I54" s="1164"/>
      <c r="J54" s="1228">
        <f>J55+J57</f>
        <v>0</v>
      </c>
    </row>
    <row r="55" spans="1:10">
      <c r="A55" s="1229" t="s">
        <v>1446</v>
      </c>
      <c r="B55" s="1230"/>
      <c r="C55" s="1230"/>
      <c r="D55" s="1230"/>
      <c r="E55" s="1230"/>
      <c r="F55" s="1230"/>
      <c r="G55" s="1230"/>
      <c r="H55" s="1230"/>
      <c r="I55" s="1156"/>
      <c r="J55" s="1218">
        <f>'8.3 Guaranteed Standards '!J206+'8.3 Guaranteed Standards '!K206</f>
        <v>0</v>
      </c>
    </row>
    <row r="56" spans="1:10">
      <c r="A56" s="1162" t="s">
        <v>1447</v>
      </c>
      <c r="B56" s="1163"/>
      <c r="C56" s="1163"/>
      <c r="D56" s="1163"/>
      <c r="E56" s="1163"/>
      <c r="F56" s="1163"/>
      <c r="G56" s="1163"/>
      <c r="H56" s="1163"/>
      <c r="I56" s="1163"/>
      <c r="J56" s="1219" t="e">
        <f>J55/J54</f>
        <v>#DIV/0!</v>
      </c>
    </row>
    <row r="57" spans="1:10">
      <c r="A57" s="1162" t="s">
        <v>1448</v>
      </c>
      <c r="B57" s="1163"/>
      <c r="C57" s="1163"/>
      <c r="D57" s="1163"/>
      <c r="E57" s="1163"/>
      <c r="F57" s="1163"/>
      <c r="G57" s="1163"/>
      <c r="H57" s="1163"/>
      <c r="I57" s="1163"/>
      <c r="J57" s="1218">
        <f>'8.3 Guaranteed Standards '!J207+'8.3 Guaranteed Standards '!K207</f>
        <v>0</v>
      </c>
    </row>
    <row r="58" spans="1:10">
      <c r="A58" s="1162" t="s">
        <v>1449</v>
      </c>
      <c r="B58" s="1163"/>
      <c r="C58" s="1163"/>
      <c r="D58" s="1163"/>
      <c r="E58" s="1163"/>
      <c r="F58" s="1163"/>
      <c r="G58" s="1163"/>
      <c r="H58" s="1163"/>
      <c r="I58" s="1163"/>
      <c r="J58" s="1219" t="e">
        <f>J57/J54</f>
        <v>#DIV/0!</v>
      </c>
    </row>
    <row r="59" spans="1:10">
      <c r="A59" s="1156"/>
      <c r="B59" s="1156"/>
      <c r="C59" s="1156"/>
      <c r="D59" s="1156"/>
      <c r="E59" s="1156"/>
      <c r="F59" s="1156"/>
      <c r="G59" s="1156"/>
      <c r="H59" s="1156"/>
      <c r="I59" s="1156"/>
    </row>
    <row r="60" spans="1:10" s="1233" customFormat="1">
      <c r="A60" s="1231" t="s">
        <v>1450</v>
      </c>
      <c r="B60" s="1232"/>
      <c r="C60" s="1232"/>
      <c r="D60" s="1232"/>
      <c r="E60" s="1232"/>
      <c r="F60" s="1232"/>
      <c r="G60" s="1232"/>
      <c r="H60" s="1232"/>
      <c r="I60" s="1232"/>
      <c r="J60" s="1158"/>
    </row>
    <row r="61" spans="1:10">
      <c r="B61" s="1234"/>
      <c r="C61" s="1234"/>
      <c r="D61" s="1234"/>
      <c r="E61" s="1234"/>
      <c r="F61" s="1234"/>
      <c r="G61" s="1234"/>
      <c r="H61" s="1234"/>
      <c r="I61" s="1234"/>
      <c r="J61" s="1161" t="s">
        <v>1220</v>
      </c>
    </row>
    <row r="62" spans="1:10">
      <c r="A62" s="1205" t="s">
        <v>1451</v>
      </c>
      <c r="B62" s="1182"/>
      <c r="C62" s="1182"/>
      <c r="D62" s="1182"/>
      <c r="E62" s="1182"/>
      <c r="F62" s="1182"/>
      <c r="G62" s="1182"/>
      <c r="H62" s="1182"/>
      <c r="I62" s="1182"/>
      <c r="J62" s="2487"/>
    </row>
    <row r="63" spans="1:10">
      <c r="A63" s="1205" t="s">
        <v>1452</v>
      </c>
      <c r="B63" s="1182"/>
      <c r="C63" s="1182"/>
      <c r="D63" s="1182"/>
      <c r="E63" s="1182"/>
      <c r="F63" s="1182"/>
      <c r="G63" s="1182"/>
      <c r="H63" s="1182"/>
      <c r="I63" s="1182"/>
      <c r="J63" s="2487"/>
    </row>
    <row r="64" spans="1:10">
      <c r="A64" s="1235" t="s">
        <v>1453</v>
      </c>
      <c r="B64" s="1206"/>
      <c r="C64" s="1206"/>
      <c r="D64" s="1206"/>
      <c r="E64" s="1206"/>
      <c r="F64" s="1206"/>
      <c r="G64" s="1206"/>
      <c r="H64" s="1206"/>
      <c r="I64" s="1206"/>
      <c r="J64" s="1236" t="e">
        <f>J63/J62</f>
        <v>#DIV/0!</v>
      </c>
    </row>
    <row r="69" spans="11:13">
      <c r="K69" s="1237"/>
      <c r="L69" s="1237"/>
      <c r="M69" s="1237"/>
    </row>
    <row r="76" spans="11:13">
      <c r="K76" s="1237"/>
      <c r="L76" s="1237"/>
      <c r="M76" s="1237"/>
    </row>
    <row r="77" spans="11:13">
      <c r="K77" s="1237"/>
      <c r="L77" s="1237"/>
      <c r="M77" s="1237"/>
    </row>
    <row r="85" spans="11:13">
      <c r="K85" s="1238"/>
      <c r="L85" s="1238"/>
      <c r="M85" s="1238"/>
    </row>
  </sheetData>
  <sheetProtection selectLockedCells="1"/>
  <dataValidations count="1">
    <dataValidation type="list" allowBlank="1" showInputMessage="1" showErrorMessage="1" sqref="A1">
      <formula1>A911:A916</formula1>
    </dataValidation>
  </dataValidations>
  <pageMargins left="0.70866141732283472" right="0.70866141732283472" top="0.74803149606299213" bottom="0.74803149606299213" header="0.31496062992125984" footer="0.31496062992125984"/>
  <pageSetup paperSize="8" scale="95"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tabColor theme="6" tint="-0.499984740745262"/>
    <pageSetUpPr fitToPage="1"/>
  </sheetPr>
  <dimension ref="A1:P187"/>
  <sheetViews>
    <sheetView workbookViewId="0">
      <selection activeCell="A8" sqref="A8"/>
    </sheetView>
  </sheetViews>
  <sheetFormatPr defaultRowHeight="12.75"/>
  <cols>
    <col min="1" max="1" width="20.140625" style="1155" customWidth="1"/>
    <col min="2" max="2" width="18" style="1155" customWidth="1"/>
    <col min="3" max="3" width="21.140625" style="1155" customWidth="1"/>
    <col min="4" max="4" width="12.28515625" style="1155" customWidth="1"/>
    <col min="5" max="5" width="9.140625" style="1155" customWidth="1"/>
    <col min="6" max="6" width="10.28515625" style="1155" customWidth="1"/>
    <col min="7" max="7" width="9.7109375" style="1155" customWidth="1"/>
    <col min="8" max="8" width="10.7109375" style="1155" customWidth="1"/>
    <col min="9" max="9" width="20.85546875" style="1155" customWidth="1"/>
    <col min="10" max="10" width="13.140625" style="1155" customWidth="1"/>
    <col min="11" max="16384" width="9.140625" style="1155"/>
  </cols>
  <sheetData>
    <row r="1" spans="1:16" s="49" customFormat="1" ht="24.75">
      <c r="A1" s="127" t="str">
        <f>'Universal data'!A1</f>
        <v>Regulatory Reporting Pack</v>
      </c>
      <c r="B1" s="128"/>
      <c r="C1" s="128"/>
      <c r="D1" s="128"/>
      <c r="E1" s="128"/>
      <c r="F1" s="128"/>
      <c r="G1" s="128"/>
      <c r="H1" s="128"/>
      <c r="I1" s="128"/>
      <c r="J1" s="128"/>
      <c r="K1" s="128"/>
      <c r="L1" s="128"/>
      <c r="M1" s="128"/>
      <c r="N1" s="128"/>
      <c r="O1" s="128"/>
      <c r="P1" s="128"/>
    </row>
    <row r="2" spans="1:16" s="49" customFormat="1" ht="24.75">
      <c r="A2" s="2186" t="str">
        <f>+'Universal data'!$A$2</f>
        <v>Master</v>
      </c>
      <c r="B2" s="128"/>
      <c r="C2" s="128"/>
      <c r="D2" s="128"/>
      <c r="E2" s="128"/>
      <c r="F2" s="128"/>
      <c r="G2" s="128"/>
      <c r="H2" s="128"/>
      <c r="I2" s="128"/>
      <c r="J2" s="128"/>
      <c r="K2" s="128"/>
      <c r="L2" s="128"/>
      <c r="M2" s="128"/>
      <c r="N2" s="128"/>
      <c r="O2" s="128"/>
      <c r="P2" s="128"/>
    </row>
    <row r="3" spans="1:16" s="49" customFormat="1" ht="24.75">
      <c r="A3" s="2304" t="str">
        <f>+'Universal data'!A3</f>
        <v>2015/16</v>
      </c>
      <c r="B3" s="128"/>
      <c r="C3" s="128"/>
      <c r="D3" s="128"/>
      <c r="E3" s="128"/>
      <c r="F3" s="128"/>
      <c r="G3" s="128"/>
      <c r="H3" s="128"/>
      <c r="I3" s="128"/>
      <c r="J3" s="128"/>
      <c r="K3" s="128"/>
      <c r="L3" s="128"/>
      <c r="M3" s="128"/>
      <c r="N3" s="128"/>
      <c r="O3" s="128"/>
      <c r="P3" s="128"/>
    </row>
    <row r="4" spans="1:16" s="1392" customFormat="1" ht="24.75">
      <c r="A4" s="2685"/>
      <c r="B4" s="2686"/>
      <c r="C4" s="2686"/>
      <c r="D4" s="2686"/>
      <c r="E4" s="2686"/>
      <c r="F4" s="2686"/>
      <c r="G4" s="2686"/>
      <c r="H4" s="2686"/>
      <c r="I4" s="2686"/>
      <c r="J4" s="2686"/>
      <c r="K4" s="2686"/>
      <c r="L4" s="2686"/>
      <c r="M4" s="2686"/>
      <c r="N4" s="2686"/>
      <c r="O4" s="2686"/>
      <c r="P4" s="2686"/>
    </row>
    <row r="5" spans="1:16" ht="15">
      <c r="A5" s="2213" t="s">
        <v>2443</v>
      </c>
      <c r="B5" s="1239"/>
      <c r="C5" s="1239"/>
      <c r="D5" s="1239"/>
      <c r="E5" s="1239"/>
      <c r="F5" s="1239"/>
      <c r="G5" s="1239"/>
      <c r="H5" s="1239"/>
      <c r="I5" s="1239"/>
      <c r="J5" s="1239"/>
    </row>
    <row r="6" spans="1:16" ht="15">
      <c r="A6" s="2213"/>
      <c r="B6" s="1239"/>
      <c r="C6" s="1239"/>
      <c r="D6" s="1239"/>
      <c r="E6" s="1239"/>
      <c r="F6" s="1239"/>
      <c r="G6" s="1239"/>
      <c r="H6" s="1239"/>
      <c r="I6" s="1239"/>
      <c r="J6" s="1239"/>
    </row>
    <row r="7" spans="1:16">
      <c r="A7" s="1159" t="s">
        <v>1454</v>
      </c>
      <c r="B7" s="1160"/>
      <c r="C7" s="1160"/>
      <c r="D7" s="1160"/>
      <c r="E7" s="1160"/>
      <c r="F7" s="1160"/>
      <c r="G7" s="1160"/>
      <c r="H7" s="1160"/>
      <c r="I7" s="1160"/>
      <c r="J7" s="1161" t="s">
        <v>1220</v>
      </c>
    </row>
    <row r="8" spans="1:16">
      <c r="A8" s="1162" t="s">
        <v>1261</v>
      </c>
      <c r="B8" s="1163"/>
      <c r="C8" s="1163"/>
      <c r="D8" s="1163"/>
      <c r="E8" s="1163"/>
      <c r="F8" s="1163"/>
      <c r="G8" s="1163"/>
      <c r="H8" s="1163"/>
      <c r="I8" s="1164"/>
      <c r="J8" s="3278"/>
    </row>
    <row r="9" spans="1:16">
      <c r="A9" s="1162" t="s">
        <v>1262</v>
      </c>
      <c r="B9" s="1163"/>
      <c r="C9" s="1163"/>
      <c r="D9" s="1163"/>
      <c r="E9" s="1163"/>
      <c r="F9" s="1163"/>
      <c r="G9" s="1163"/>
      <c r="H9" s="1163"/>
      <c r="I9" s="1164"/>
      <c r="J9" s="3278"/>
    </row>
    <row r="10" spans="1:16">
      <c r="A10" s="1162" t="s">
        <v>1263</v>
      </c>
      <c r="B10" s="1163"/>
      <c r="C10" s="1163"/>
      <c r="D10" s="1163"/>
      <c r="E10" s="1163"/>
      <c r="F10" s="1163"/>
      <c r="G10" s="1163"/>
      <c r="H10" s="1163"/>
      <c r="I10" s="1164"/>
      <c r="J10" s="3278"/>
    </row>
    <row r="11" spans="1:16">
      <c r="A11" s="1162" t="s">
        <v>1264</v>
      </c>
      <c r="B11" s="1163"/>
      <c r="C11" s="1163"/>
      <c r="D11" s="1163"/>
      <c r="E11" s="1163"/>
      <c r="F11" s="1163"/>
      <c r="G11" s="1163"/>
      <c r="H11" s="1163"/>
      <c r="I11" s="1164"/>
      <c r="J11" s="1225">
        <f>J10*30</f>
        <v>0</v>
      </c>
    </row>
    <row r="12" spans="1:16">
      <c r="A12" s="1162" t="s">
        <v>1265</v>
      </c>
      <c r="B12" s="1163"/>
      <c r="C12" s="1163"/>
      <c r="D12" s="1163"/>
      <c r="E12" s="1163"/>
      <c r="F12" s="1163"/>
      <c r="G12" s="1163"/>
      <c r="H12" s="1163"/>
      <c r="I12" s="1164"/>
      <c r="J12" s="3278"/>
    </row>
    <row r="13" spans="1:16">
      <c r="A13" s="1162" t="s">
        <v>1266</v>
      </c>
      <c r="B13" s="1163"/>
      <c r="C13" s="1163"/>
      <c r="D13" s="1163"/>
      <c r="E13" s="1163"/>
      <c r="F13" s="1163"/>
      <c r="G13" s="1163"/>
      <c r="H13" s="1163"/>
      <c r="I13" s="1164"/>
      <c r="J13" s="1225">
        <f>J12*30</f>
        <v>0</v>
      </c>
    </row>
    <row r="14" spans="1:16">
      <c r="A14" s="1162" t="s">
        <v>1267</v>
      </c>
      <c r="B14" s="1163"/>
      <c r="C14" s="1163"/>
      <c r="D14" s="1163"/>
      <c r="E14" s="1163"/>
      <c r="F14" s="1163"/>
      <c r="G14" s="1163"/>
      <c r="H14" s="1163"/>
      <c r="I14" s="1164"/>
      <c r="J14" s="3278"/>
    </row>
    <row r="15" spans="1:16">
      <c r="A15" s="1167" t="s">
        <v>1455</v>
      </c>
      <c r="B15" s="1163"/>
      <c r="C15" s="1163"/>
      <c r="D15" s="1163"/>
      <c r="E15" s="1163"/>
      <c r="F15" s="1163"/>
      <c r="G15" s="1163"/>
      <c r="H15" s="1163"/>
      <c r="I15" s="1164"/>
      <c r="J15" s="1241">
        <f>J11+J13</f>
        <v>0</v>
      </c>
    </row>
    <row r="16" spans="1:16">
      <c r="A16" s="1239"/>
      <c r="B16" s="1239"/>
      <c r="C16" s="1239"/>
      <c r="D16" s="1239"/>
      <c r="E16" s="1239"/>
      <c r="F16" s="1239"/>
      <c r="G16" s="1239"/>
      <c r="H16" s="1239"/>
      <c r="I16" s="1239"/>
    </row>
    <row r="17" spans="1:10">
      <c r="A17" s="1159" t="s">
        <v>1456</v>
      </c>
      <c r="B17" s="1242"/>
      <c r="C17" s="1242"/>
      <c r="D17" s="1242"/>
      <c r="E17" s="1242"/>
      <c r="F17" s="1242"/>
      <c r="G17" s="1242"/>
      <c r="H17" s="1242"/>
      <c r="I17" s="1242"/>
      <c r="J17" s="1161" t="s">
        <v>1220</v>
      </c>
    </row>
    <row r="18" spans="1:10">
      <c r="A18" s="1162" t="s">
        <v>1261</v>
      </c>
      <c r="B18" s="1163"/>
      <c r="C18" s="1163"/>
      <c r="D18" s="1163"/>
      <c r="E18" s="1163"/>
      <c r="F18" s="1163"/>
      <c r="G18" s="1163"/>
      <c r="H18" s="1163"/>
      <c r="I18" s="1164"/>
      <c r="J18" s="3278"/>
    </row>
    <row r="19" spans="1:10">
      <c r="A19" s="1162" t="s">
        <v>1262</v>
      </c>
      <c r="B19" s="1163"/>
      <c r="C19" s="1163"/>
      <c r="D19" s="1163"/>
      <c r="E19" s="1163"/>
      <c r="F19" s="1163"/>
      <c r="G19" s="1163"/>
      <c r="H19" s="1163"/>
      <c r="I19" s="1164"/>
      <c r="J19" s="3278"/>
    </row>
    <row r="20" spans="1:10">
      <c r="A20" s="1162" t="s">
        <v>1263</v>
      </c>
      <c r="B20" s="1163"/>
      <c r="C20" s="1163"/>
      <c r="D20" s="1163"/>
      <c r="E20" s="1163"/>
      <c r="F20" s="1163"/>
      <c r="G20" s="1163"/>
      <c r="H20" s="1163"/>
      <c r="I20" s="1164"/>
      <c r="J20" s="3278"/>
    </row>
    <row r="21" spans="1:10">
      <c r="A21" s="1162" t="s">
        <v>1264</v>
      </c>
      <c r="B21" s="1163"/>
      <c r="C21" s="1163"/>
      <c r="D21" s="1163"/>
      <c r="E21" s="1163"/>
      <c r="F21" s="1163"/>
      <c r="G21" s="1163"/>
      <c r="H21" s="1163"/>
      <c r="I21" s="1164"/>
      <c r="J21" s="1225">
        <f>J20*50</f>
        <v>0</v>
      </c>
    </row>
    <row r="22" spans="1:10">
      <c r="A22" s="1162" t="s">
        <v>1265</v>
      </c>
      <c r="B22" s="1163"/>
      <c r="C22" s="1163"/>
      <c r="D22" s="1163"/>
      <c r="E22" s="1163"/>
      <c r="F22" s="1163"/>
      <c r="G22" s="1163"/>
      <c r="H22" s="1163"/>
      <c r="I22" s="1164"/>
      <c r="J22" s="3278"/>
    </row>
    <row r="23" spans="1:10">
      <c r="A23" s="1162" t="s">
        <v>1266</v>
      </c>
      <c r="B23" s="1163"/>
      <c r="C23" s="1163"/>
      <c r="D23" s="1163"/>
      <c r="E23" s="1163"/>
      <c r="F23" s="1163"/>
      <c r="G23" s="1163"/>
      <c r="H23" s="1163"/>
      <c r="I23" s="1164"/>
      <c r="J23" s="1225">
        <f>J22*50</f>
        <v>0</v>
      </c>
    </row>
    <row r="24" spans="1:10">
      <c r="A24" s="1162" t="s">
        <v>1267</v>
      </c>
      <c r="B24" s="1163"/>
      <c r="C24" s="1163"/>
      <c r="D24" s="1163"/>
      <c r="E24" s="1163"/>
      <c r="F24" s="1163"/>
      <c r="G24" s="1163"/>
      <c r="H24" s="1163"/>
      <c r="I24" s="1164"/>
      <c r="J24" s="3278"/>
    </row>
    <row r="25" spans="1:10">
      <c r="A25" s="1167" t="s">
        <v>1457</v>
      </c>
      <c r="B25" s="1163"/>
      <c r="C25" s="1163"/>
      <c r="D25" s="1163"/>
      <c r="E25" s="1163"/>
      <c r="F25" s="1163"/>
      <c r="G25" s="1163"/>
      <c r="H25" s="1163"/>
      <c r="I25" s="1164"/>
      <c r="J25" s="1241">
        <f>J21+J23</f>
        <v>0</v>
      </c>
    </row>
    <row r="27" spans="1:10">
      <c r="A27" s="1159" t="s">
        <v>1458</v>
      </c>
      <c r="B27" s="1242"/>
      <c r="C27" s="1242"/>
      <c r="D27" s="1242"/>
      <c r="E27" s="1242"/>
      <c r="F27" s="1242"/>
      <c r="G27" s="1242"/>
      <c r="H27" s="1242"/>
      <c r="I27" s="1242"/>
      <c r="J27" s="1161" t="s">
        <v>1220</v>
      </c>
    </row>
    <row r="28" spans="1:10">
      <c r="A28" s="1243" t="s">
        <v>1459</v>
      </c>
      <c r="B28" s="1244"/>
      <c r="C28" s="1244"/>
      <c r="D28" s="1244"/>
      <c r="E28" s="1244"/>
      <c r="F28" s="1244"/>
      <c r="G28" s="1244"/>
      <c r="H28" s="1244"/>
      <c r="I28" s="1245"/>
      <c r="J28" s="1246">
        <f>M90</f>
        <v>0</v>
      </c>
    </row>
    <row r="29" spans="1:10">
      <c r="A29" s="1243" t="s">
        <v>1460</v>
      </c>
      <c r="B29" s="1244"/>
      <c r="C29" s="1244"/>
      <c r="D29" s="1244"/>
      <c r="E29" s="1244"/>
      <c r="F29" s="1244"/>
      <c r="G29" s="1244"/>
      <c r="H29" s="1244"/>
      <c r="I29" s="1245"/>
      <c r="J29" s="3278"/>
    </row>
    <row r="30" spans="1:10">
      <c r="A30" s="4472" t="s">
        <v>1461</v>
      </c>
      <c r="B30" s="4473"/>
      <c r="C30" s="4473"/>
      <c r="D30" s="4473"/>
      <c r="E30" s="4473"/>
      <c r="F30" s="4473"/>
      <c r="G30" s="4473"/>
      <c r="H30" s="4473"/>
      <c r="I30" s="4474"/>
      <c r="J30" s="3278"/>
    </row>
    <row r="31" spans="1:10" ht="25.5" customHeight="1">
      <c r="A31" s="1247"/>
      <c r="B31" s="1248"/>
      <c r="C31" s="1248"/>
      <c r="D31" s="1248"/>
      <c r="E31" s="1248"/>
      <c r="F31" s="1248"/>
      <c r="G31" s="1248"/>
      <c r="H31" s="1248"/>
      <c r="I31" s="1248"/>
      <c r="J31" s="1249"/>
    </row>
    <row r="32" spans="1:10">
      <c r="A32" s="1243" t="s">
        <v>1462</v>
      </c>
      <c r="B32" s="1244"/>
      <c r="C32" s="1244"/>
      <c r="D32" s="1244"/>
      <c r="E32" s="1244"/>
      <c r="F32" s="1244"/>
      <c r="G32" s="1244"/>
      <c r="H32" s="1244"/>
      <c r="I32" s="1245"/>
      <c r="J32" s="3278"/>
    </row>
    <row r="33" spans="1:15">
      <c r="A33" s="1243" t="s">
        <v>1463</v>
      </c>
      <c r="B33" s="1244"/>
      <c r="C33" s="1244"/>
      <c r="D33" s="1244"/>
      <c r="E33" s="1244"/>
      <c r="F33" s="1244"/>
      <c r="G33" s="1244"/>
      <c r="H33" s="1244"/>
      <c r="I33" s="1245"/>
      <c r="J33" s="3278"/>
      <c r="L33" s="1250" t="s">
        <v>1465</v>
      </c>
    </row>
    <row r="34" spans="1:15">
      <c r="A34" s="1248"/>
      <c r="B34" s="1248"/>
      <c r="C34" s="1248"/>
      <c r="D34" s="1248"/>
      <c r="E34" s="1248"/>
      <c r="F34" s="1248"/>
      <c r="G34" s="1248"/>
      <c r="H34" s="1248"/>
      <c r="I34" s="1248"/>
      <c r="J34" s="1251"/>
      <c r="L34" s="1250" t="s">
        <v>1464</v>
      </c>
    </row>
    <row r="35" spans="1:15">
      <c r="A35" s="1243" t="s">
        <v>1466</v>
      </c>
      <c r="B35" s="1244"/>
      <c r="C35" s="1244"/>
      <c r="D35" s="1244"/>
      <c r="E35" s="1244"/>
      <c r="F35" s="1244"/>
      <c r="G35" s="1244"/>
      <c r="H35" s="1244"/>
      <c r="I35" s="1245"/>
      <c r="J35" s="3278"/>
    </row>
    <row r="36" spans="1:15">
      <c r="A36" s="1243" t="s">
        <v>1467</v>
      </c>
      <c r="B36" s="1244"/>
      <c r="C36" s="1244"/>
      <c r="D36" s="1244"/>
      <c r="E36" s="1244"/>
      <c r="F36" s="1244"/>
      <c r="G36" s="1244"/>
      <c r="H36" s="1244"/>
      <c r="I36" s="1245"/>
      <c r="J36" s="3278"/>
    </row>
    <row r="37" spans="1:15" ht="13.5" thickBot="1">
      <c r="A37" s="1247"/>
      <c r="B37" s="1248"/>
      <c r="C37" s="1248"/>
      <c r="D37" s="1248"/>
      <c r="E37" s="1248"/>
      <c r="F37" s="1248"/>
      <c r="G37" s="1248"/>
      <c r="H37" s="1248"/>
      <c r="I37" s="1248"/>
      <c r="J37" s="1249"/>
    </row>
    <row r="38" spans="1:15" ht="13.5" thickBot="1">
      <c r="A38" s="1252" t="s">
        <v>1468</v>
      </c>
      <c r="B38" s="1253"/>
      <c r="C38" s="1253"/>
      <c r="D38" s="1253"/>
      <c r="E38" s="1253"/>
      <c r="F38" s="1253"/>
      <c r="G38" s="1253"/>
      <c r="H38" s="1253"/>
      <c r="I38" s="1254"/>
      <c r="J38" s="1255">
        <f>SUM(J15,J25,J30)</f>
        <v>0</v>
      </c>
    </row>
    <row r="39" spans="1:15">
      <c r="A39" s="1248"/>
      <c r="B39" s="1248"/>
      <c r="C39" s="1248"/>
      <c r="D39" s="1248"/>
      <c r="E39" s="1248"/>
      <c r="F39" s="1248"/>
      <c r="G39" s="1248"/>
      <c r="H39" s="1248"/>
      <c r="I39" s="1248"/>
      <c r="J39" s="1248"/>
    </row>
    <row r="40" spans="1:15">
      <c r="A40" s="1248"/>
      <c r="B40" s="1248"/>
      <c r="C40" s="1248"/>
      <c r="D40" s="1248"/>
      <c r="E40" s="1248"/>
      <c r="F40" s="1248"/>
      <c r="G40" s="1248"/>
      <c r="H40" s="1248"/>
      <c r="I40" s="1248"/>
      <c r="J40" s="1248"/>
    </row>
    <row r="41" spans="1:15">
      <c r="A41" s="1256" t="s">
        <v>2421</v>
      </c>
      <c r="B41" s="1257"/>
      <c r="C41" s="1257"/>
      <c r="D41" s="1257"/>
      <c r="E41" s="1257"/>
      <c r="F41" s="1257"/>
      <c r="G41" s="1257"/>
      <c r="H41" s="1257"/>
      <c r="I41" s="1257"/>
      <c r="J41" s="1257"/>
      <c r="K41" s="1258"/>
      <c r="L41" s="1258"/>
      <c r="M41" s="1258"/>
    </row>
    <row r="42" spans="1:15">
      <c r="A42" s="1239"/>
      <c r="B42" s="1239"/>
    </row>
    <row r="43" spans="1:15" ht="33" customHeight="1">
      <c r="A43" s="4475" t="s">
        <v>1260</v>
      </c>
      <c r="B43" s="4475"/>
      <c r="C43" s="4476"/>
      <c r="D43" s="4476"/>
      <c r="G43" s="4477" t="s">
        <v>1469</v>
      </c>
      <c r="H43" s="4477"/>
      <c r="I43" s="1259"/>
      <c r="J43" s="1259"/>
      <c r="L43" s="4477" t="s">
        <v>1470</v>
      </c>
      <c r="M43" s="4477"/>
    </row>
    <row r="44" spans="1:15" ht="25.5" customHeight="1">
      <c r="A44" s="2202" t="s">
        <v>1471</v>
      </c>
      <c r="B44" s="2203" t="s">
        <v>1472</v>
      </c>
      <c r="C44" s="2204"/>
      <c r="D44" s="1260" t="s">
        <v>1473</v>
      </c>
      <c r="E44" s="2205"/>
      <c r="F44" s="2205"/>
      <c r="G44" s="2202" t="s">
        <v>1471</v>
      </c>
      <c r="H44" s="2203" t="s">
        <v>1472</v>
      </c>
      <c r="I44" s="2204"/>
      <c r="J44" s="1260" t="s">
        <v>1473</v>
      </c>
      <c r="K44" s="2205"/>
      <c r="L44" s="2202" t="s">
        <v>1471</v>
      </c>
      <c r="M44" s="2203" t="s">
        <v>1472</v>
      </c>
      <c r="N44" s="2205"/>
      <c r="O44" s="1260" t="s">
        <v>1473</v>
      </c>
    </row>
    <row r="45" spans="1:15">
      <c r="A45" s="1261" t="s">
        <v>1474</v>
      </c>
      <c r="B45" s="3278"/>
      <c r="C45" s="1262"/>
      <c r="D45" s="1228">
        <f>B45*B143</f>
        <v>0</v>
      </c>
      <c r="E45" s="1263"/>
      <c r="G45" s="1261" t="s">
        <v>1474</v>
      </c>
      <c r="H45" s="3278"/>
      <c r="I45" s="1262"/>
      <c r="J45" s="1228">
        <f t="shared" ref="J45:J76" si="0">H45*B143</f>
        <v>0</v>
      </c>
      <c r="L45" s="1261" t="s">
        <v>1474</v>
      </c>
      <c r="M45" s="3278"/>
      <c r="O45" s="1228">
        <f t="shared" ref="O45:O76" si="1">M45*B143</f>
        <v>0</v>
      </c>
    </row>
    <row r="46" spans="1:15">
      <c r="A46" s="1261" t="s">
        <v>1475</v>
      </c>
      <c r="B46" s="3278"/>
      <c r="C46" s="1262"/>
      <c r="D46" s="1228">
        <f t="shared" ref="D46:D89" si="2">B46*B144</f>
        <v>0</v>
      </c>
      <c r="G46" s="1261" t="s">
        <v>1475</v>
      </c>
      <c r="H46" s="3278"/>
      <c r="I46" s="1262"/>
      <c r="J46" s="1228">
        <f t="shared" si="0"/>
        <v>0</v>
      </c>
      <c r="L46" s="1261" t="s">
        <v>1475</v>
      </c>
      <c r="M46" s="3278"/>
      <c r="O46" s="1228">
        <f t="shared" si="1"/>
        <v>0</v>
      </c>
    </row>
    <row r="47" spans="1:15">
      <c r="A47" s="1261" t="s">
        <v>1476</v>
      </c>
      <c r="B47" s="3278"/>
      <c r="C47" s="1262"/>
      <c r="D47" s="1228">
        <f t="shared" si="2"/>
        <v>0</v>
      </c>
      <c r="G47" s="1261" t="s">
        <v>1476</v>
      </c>
      <c r="H47" s="3278"/>
      <c r="I47" s="1262"/>
      <c r="J47" s="1228">
        <f t="shared" si="0"/>
        <v>0</v>
      </c>
      <c r="L47" s="1261" t="s">
        <v>1476</v>
      </c>
      <c r="M47" s="3278"/>
      <c r="O47" s="1228">
        <f t="shared" si="1"/>
        <v>0</v>
      </c>
    </row>
    <row r="48" spans="1:15">
      <c r="A48" s="1261" t="s">
        <v>1477</v>
      </c>
      <c r="B48" s="3278"/>
      <c r="C48" s="1262"/>
      <c r="D48" s="1228">
        <f t="shared" si="2"/>
        <v>0</v>
      </c>
      <c r="G48" s="1261" t="s">
        <v>1477</v>
      </c>
      <c r="H48" s="3278"/>
      <c r="I48" s="1262"/>
      <c r="J48" s="1228">
        <f t="shared" si="0"/>
        <v>0</v>
      </c>
      <c r="L48" s="1261" t="s">
        <v>1477</v>
      </c>
      <c r="M48" s="3278"/>
      <c r="O48" s="1228">
        <f t="shared" si="1"/>
        <v>0</v>
      </c>
    </row>
    <row r="49" spans="1:15">
      <c r="A49" s="1261" t="s">
        <v>1478</v>
      </c>
      <c r="B49" s="3278"/>
      <c r="C49" s="1262"/>
      <c r="D49" s="1228">
        <f t="shared" si="2"/>
        <v>0</v>
      </c>
      <c r="G49" s="1261" t="s">
        <v>1478</v>
      </c>
      <c r="H49" s="3278"/>
      <c r="I49" s="1262"/>
      <c r="J49" s="1228">
        <f t="shared" si="0"/>
        <v>0</v>
      </c>
      <c r="L49" s="1261" t="s">
        <v>1478</v>
      </c>
      <c r="M49" s="3278"/>
      <c r="O49" s="1228">
        <f t="shared" si="1"/>
        <v>0</v>
      </c>
    </row>
    <row r="50" spans="1:15">
      <c r="A50" s="1261" t="s">
        <v>1479</v>
      </c>
      <c r="B50" s="3278"/>
      <c r="C50" s="1262"/>
      <c r="D50" s="1228">
        <f t="shared" si="2"/>
        <v>0</v>
      </c>
      <c r="G50" s="1261" t="s">
        <v>1479</v>
      </c>
      <c r="H50" s="3278"/>
      <c r="I50" s="1262"/>
      <c r="J50" s="1228">
        <f t="shared" si="0"/>
        <v>0</v>
      </c>
      <c r="L50" s="1261" t="s">
        <v>1479</v>
      </c>
      <c r="M50" s="3278"/>
      <c r="O50" s="1228">
        <f t="shared" si="1"/>
        <v>0</v>
      </c>
    </row>
    <row r="51" spans="1:15">
      <c r="A51" s="1261" t="s">
        <v>1480</v>
      </c>
      <c r="B51" s="3278"/>
      <c r="C51" s="1262"/>
      <c r="D51" s="1228">
        <f t="shared" si="2"/>
        <v>0</v>
      </c>
      <c r="G51" s="1261" t="s">
        <v>1480</v>
      </c>
      <c r="H51" s="3278"/>
      <c r="I51" s="1262"/>
      <c r="J51" s="1228">
        <f t="shared" si="0"/>
        <v>0</v>
      </c>
      <c r="L51" s="1261" t="s">
        <v>1480</v>
      </c>
      <c r="M51" s="3278"/>
      <c r="O51" s="1228">
        <f t="shared" si="1"/>
        <v>0</v>
      </c>
    </row>
    <row r="52" spans="1:15">
      <c r="A52" s="1261" t="s">
        <v>1481</v>
      </c>
      <c r="B52" s="3278"/>
      <c r="C52" s="1262"/>
      <c r="D52" s="1228">
        <f t="shared" si="2"/>
        <v>0</v>
      </c>
      <c r="G52" s="1261" t="s">
        <v>1481</v>
      </c>
      <c r="H52" s="3278"/>
      <c r="I52" s="1262"/>
      <c r="J52" s="1228">
        <f t="shared" si="0"/>
        <v>0</v>
      </c>
      <c r="L52" s="1261" t="s">
        <v>1481</v>
      </c>
      <c r="M52" s="3278"/>
      <c r="O52" s="1228">
        <f t="shared" si="1"/>
        <v>0</v>
      </c>
    </row>
    <row r="53" spans="1:15">
      <c r="A53" s="1261" t="s">
        <v>1482</v>
      </c>
      <c r="B53" s="3278"/>
      <c r="C53" s="1262"/>
      <c r="D53" s="1228">
        <f t="shared" si="2"/>
        <v>0</v>
      </c>
      <c r="G53" s="1261" t="s">
        <v>1482</v>
      </c>
      <c r="H53" s="3278"/>
      <c r="I53" s="1262"/>
      <c r="J53" s="1228">
        <f t="shared" si="0"/>
        <v>0</v>
      </c>
      <c r="L53" s="1261" t="s">
        <v>1482</v>
      </c>
      <c r="M53" s="3278"/>
      <c r="O53" s="1228">
        <f t="shared" si="1"/>
        <v>0</v>
      </c>
    </row>
    <row r="54" spans="1:15">
      <c r="A54" s="1261" t="s">
        <v>1483</v>
      </c>
      <c r="B54" s="3278"/>
      <c r="C54" s="1262"/>
      <c r="D54" s="1228">
        <f t="shared" si="2"/>
        <v>0</v>
      </c>
      <c r="G54" s="1261" t="s">
        <v>1483</v>
      </c>
      <c r="H54" s="3278"/>
      <c r="I54" s="1262"/>
      <c r="J54" s="1228">
        <f t="shared" si="0"/>
        <v>0</v>
      </c>
      <c r="L54" s="1261" t="s">
        <v>1483</v>
      </c>
      <c r="M54" s="3278"/>
      <c r="O54" s="1228">
        <f t="shared" si="1"/>
        <v>0</v>
      </c>
    </row>
    <row r="55" spans="1:15">
      <c r="A55" s="1261" t="s">
        <v>1484</v>
      </c>
      <c r="B55" s="3278"/>
      <c r="C55" s="1262"/>
      <c r="D55" s="1228">
        <f t="shared" si="2"/>
        <v>0</v>
      </c>
      <c r="G55" s="1261" t="s">
        <v>1484</v>
      </c>
      <c r="H55" s="3278"/>
      <c r="I55" s="1262"/>
      <c r="J55" s="1228">
        <f t="shared" si="0"/>
        <v>0</v>
      </c>
      <c r="L55" s="1261" t="s">
        <v>1484</v>
      </c>
      <c r="M55" s="3278"/>
      <c r="O55" s="1228">
        <f t="shared" si="1"/>
        <v>0</v>
      </c>
    </row>
    <row r="56" spans="1:15">
      <c r="A56" s="1261" t="s">
        <v>1485</v>
      </c>
      <c r="B56" s="3278"/>
      <c r="C56" s="1262"/>
      <c r="D56" s="1228">
        <f t="shared" si="2"/>
        <v>0</v>
      </c>
      <c r="G56" s="1261" t="s">
        <v>1485</v>
      </c>
      <c r="H56" s="3278"/>
      <c r="I56" s="1262"/>
      <c r="J56" s="1228">
        <f t="shared" si="0"/>
        <v>0</v>
      </c>
      <c r="L56" s="1261" t="s">
        <v>1485</v>
      </c>
      <c r="M56" s="3278"/>
      <c r="O56" s="1228">
        <f t="shared" si="1"/>
        <v>0</v>
      </c>
    </row>
    <row r="57" spans="1:15">
      <c r="A57" s="1261" t="s">
        <v>1486</v>
      </c>
      <c r="B57" s="3278"/>
      <c r="C57" s="1262"/>
      <c r="D57" s="1228">
        <f t="shared" si="2"/>
        <v>0</v>
      </c>
      <c r="G57" s="1261" t="s">
        <v>1486</v>
      </c>
      <c r="H57" s="3278"/>
      <c r="I57" s="1262"/>
      <c r="J57" s="1228">
        <f t="shared" si="0"/>
        <v>0</v>
      </c>
      <c r="L57" s="1261" t="s">
        <v>1486</v>
      </c>
      <c r="M57" s="3278"/>
      <c r="O57" s="1228">
        <f t="shared" si="1"/>
        <v>0</v>
      </c>
    </row>
    <row r="58" spans="1:15">
      <c r="A58" s="1261" t="s">
        <v>1487</v>
      </c>
      <c r="B58" s="3278"/>
      <c r="C58" s="1262"/>
      <c r="D58" s="1228">
        <f t="shared" si="2"/>
        <v>0</v>
      </c>
      <c r="G58" s="1261" t="s">
        <v>1487</v>
      </c>
      <c r="H58" s="3278"/>
      <c r="I58" s="1262"/>
      <c r="J58" s="1228">
        <f t="shared" si="0"/>
        <v>0</v>
      </c>
      <c r="L58" s="1261" t="s">
        <v>1487</v>
      </c>
      <c r="M58" s="3278"/>
      <c r="O58" s="1228">
        <f t="shared" si="1"/>
        <v>0</v>
      </c>
    </row>
    <row r="59" spans="1:15">
      <c r="A59" s="1261" t="s">
        <v>1488</v>
      </c>
      <c r="B59" s="3278"/>
      <c r="C59" s="1262"/>
      <c r="D59" s="1228">
        <f t="shared" si="2"/>
        <v>0</v>
      </c>
      <c r="G59" s="1261" t="s">
        <v>1488</v>
      </c>
      <c r="H59" s="3278"/>
      <c r="I59" s="1262"/>
      <c r="J59" s="1228">
        <f t="shared" si="0"/>
        <v>0</v>
      </c>
      <c r="L59" s="1261" t="s">
        <v>1488</v>
      </c>
      <c r="M59" s="3278"/>
      <c r="O59" s="1228">
        <f t="shared" si="1"/>
        <v>0</v>
      </c>
    </row>
    <row r="60" spans="1:15">
      <c r="A60" s="1261" t="s">
        <v>1489</v>
      </c>
      <c r="B60" s="3278"/>
      <c r="C60" s="1262"/>
      <c r="D60" s="1228">
        <f t="shared" si="2"/>
        <v>0</v>
      </c>
      <c r="G60" s="1261" t="s">
        <v>1489</v>
      </c>
      <c r="H60" s="3278"/>
      <c r="I60" s="1262"/>
      <c r="J60" s="1228">
        <f t="shared" si="0"/>
        <v>0</v>
      </c>
      <c r="L60" s="1264" t="s">
        <v>1489</v>
      </c>
      <c r="M60" s="3278"/>
      <c r="O60" s="1228">
        <f t="shared" si="1"/>
        <v>0</v>
      </c>
    </row>
    <row r="61" spans="1:15">
      <c r="A61" s="1261" t="s">
        <v>1490</v>
      </c>
      <c r="B61" s="3278"/>
      <c r="C61" s="1262"/>
      <c r="D61" s="1228">
        <f t="shared" si="2"/>
        <v>0</v>
      </c>
      <c r="G61" s="1261" t="s">
        <v>1490</v>
      </c>
      <c r="H61" s="3278"/>
      <c r="I61" s="1262"/>
      <c r="J61" s="1228">
        <f t="shared" si="0"/>
        <v>0</v>
      </c>
      <c r="L61" s="1261" t="s">
        <v>1490</v>
      </c>
      <c r="M61" s="3278"/>
      <c r="O61" s="1228">
        <f t="shared" si="1"/>
        <v>0</v>
      </c>
    </row>
    <row r="62" spans="1:15">
      <c r="A62" s="1261" t="s">
        <v>1491</v>
      </c>
      <c r="B62" s="3278"/>
      <c r="C62" s="1262"/>
      <c r="D62" s="1228">
        <f t="shared" si="2"/>
        <v>0</v>
      </c>
      <c r="G62" s="1261" t="s">
        <v>1491</v>
      </c>
      <c r="H62" s="3278"/>
      <c r="I62" s="1262"/>
      <c r="J62" s="1228">
        <f t="shared" si="0"/>
        <v>0</v>
      </c>
      <c r="L62" s="1261" t="s">
        <v>1491</v>
      </c>
      <c r="M62" s="3278"/>
      <c r="O62" s="1228">
        <f t="shared" si="1"/>
        <v>0</v>
      </c>
    </row>
    <row r="63" spans="1:15">
      <c r="A63" s="1261" t="s">
        <v>1492</v>
      </c>
      <c r="B63" s="3278"/>
      <c r="C63" s="1262"/>
      <c r="D63" s="1228">
        <f t="shared" si="2"/>
        <v>0</v>
      </c>
      <c r="G63" s="1261" t="s">
        <v>1492</v>
      </c>
      <c r="H63" s="3278"/>
      <c r="I63" s="1262"/>
      <c r="J63" s="1228">
        <f t="shared" si="0"/>
        <v>0</v>
      </c>
      <c r="L63" s="1261" t="s">
        <v>1492</v>
      </c>
      <c r="M63" s="3278"/>
      <c r="O63" s="1228">
        <f t="shared" si="1"/>
        <v>0</v>
      </c>
    </row>
    <row r="64" spans="1:15">
      <c r="A64" s="1261" t="s">
        <v>1493</v>
      </c>
      <c r="B64" s="3278"/>
      <c r="C64" s="1262"/>
      <c r="D64" s="1228">
        <f t="shared" si="2"/>
        <v>0</v>
      </c>
      <c r="G64" s="1261" t="s">
        <v>1493</v>
      </c>
      <c r="H64" s="3278"/>
      <c r="I64" s="1262"/>
      <c r="J64" s="1228">
        <f t="shared" si="0"/>
        <v>0</v>
      </c>
      <c r="L64" s="1261" t="s">
        <v>1493</v>
      </c>
      <c r="M64" s="3278"/>
      <c r="O64" s="1228">
        <f t="shared" si="1"/>
        <v>0</v>
      </c>
    </row>
    <row r="65" spans="1:15">
      <c r="A65" s="1261" t="s">
        <v>1494</v>
      </c>
      <c r="B65" s="3278"/>
      <c r="C65" s="1262"/>
      <c r="D65" s="1228">
        <f t="shared" si="2"/>
        <v>0</v>
      </c>
      <c r="G65" s="1261" t="s">
        <v>1494</v>
      </c>
      <c r="H65" s="3278"/>
      <c r="I65" s="1262"/>
      <c r="J65" s="1228">
        <f t="shared" si="0"/>
        <v>0</v>
      </c>
      <c r="L65" s="1261" t="s">
        <v>1494</v>
      </c>
      <c r="M65" s="3278"/>
      <c r="O65" s="1228">
        <f t="shared" si="1"/>
        <v>0</v>
      </c>
    </row>
    <row r="66" spans="1:15">
      <c r="A66" s="1261" t="s">
        <v>1495</v>
      </c>
      <c r="B66" s="3278"/>
      <c r="C66" s="1262"/>
      <c r="D66" s="1228">
        <f t="shared" si="2"/>
        <v>0</v>
      </c>
      <c r="G66" s="1261" t="s">
        <v>1495</v>
      </c>
      <c r="H66" s="3278"/>
      <c r="I66" s="1262"/>
      <c r="J66" s="1228">
        <f t="shared" si="0"/>
        <v>0</v>
      </c>
      <c r="L66" s="1261" t="s">
        <v>1495</v>
      </c>
      <c r="M66" s="3278"/>
      <c r="O66" s="1228">
        <f t="shared" si="1"/>
        <v>0</v>
      </c>
    </row>
    <row r="67" spans="1:15">
      <c r="A67" s="1261" t="s">
        <v>1496</v>
      </c>
      <c r="B67" s="3278"/>
      <c r="C67" s="1262"/>
      <c r="D67" s="1228">
        <f t="shared" si="2"/>
        <v>0</v>
      </c>
      <c r="G67" s="1261" t="s">
        <v>1496</v>
      </c>
      <c r="H67" s="3278"/>
      <c r="I67" s="1262"/>
      <c r="J67" s="1228">
        <f t="shared" si="0"/>
        <v>0</v>
      </c>
      <c r="L67" s="1261" t="s">
        <v>1496</v>
      </c>
      <c r="M67" s="3278"/>
      <c r="O67" s="1228">
        <f t="shared" si="1"/>
        <v>0</v>
      </c>
    </row>
    <row r="68" spans="1:15">
      <c r="A68" s="1261" t="s">
        <v>1497</v>
      </c>
      <c r="B68" s="3278"/>
      <c r="C68" s="1262"/>
      <c r="D68" s="1228">
        <f t="shared" si="2"/>
        <v>0</v>
      </c>
      <c r="G68" s="1261" t="s">
        <v>1497</v>
      </c>
      <c r="H68" s="3278"/>
      <c r="I68" s="1262"/>
      <c r="J68" s="1228">
        <f t="shared" si="0"/>
        <v>0</v>
      </c>
      <c r="L68" s="1261" t="s">
        <v>1497</v>
      </c>
      <c r="M68" s="3278"/>
      <c r="O68" s="1228">
        <f t="shared" si="1"/>
        <v>0</v>
      </c>
    </row>
    <row r="69" spans="1:15">
      <c r="A69" s="1261" t="s">
        <v>1498</v>
      </c>
      <c r="B69" s="3278"/>
      <c r="C69" s="1262"/>
      <c r="D69" s="1228">
        <f t="shared" si="2"/>
        <v>0</v>
      </c>
      <c r="G69" s="1261" t="s">
        <v>1498</v>
      </c>
      <c r="H69" s="3278"/>
      <c r="I69" s="1262"/>
      <c r="J69" s="1228">
        <f t="shared" si="0"/>
        <v>0</v>
      </c>
      <c r="L69" s="1261" t="s">
        <v>1498</v>
      </c>
      <c r="M69" s="3278"/>
      <c r="O69" s="1228">
        <f t="shared" si="1"/>
        <v>0</v>
      </c>
    </row>
    <row r="70" spans="1:15">
      <c r="A70" s="1261" t="s">
        <v>1499</v>
      </c>
      <c r="B70" s="3278"/>
      <c r="C70" s="1262"/>
      <c r="D70" s="1228">
        <f t="shared" si="2"/>
        <v>0</v>
      </c>
      <c r="G70" s="1261" t="s">
        <v>1499</v>
      </c>
      <c r="H70" s="3278"/>
      <c r="I70" s="1262"/>
      <c r="J70" s="1228">
        <f t="shared" si="0"/>
        <v>0</v>
      </c>
      <c r="L70" s="1261" t="s">
        <v>1499</v>
      </c>
      <c r="M70" s="3278"/>
      <c r="O70" s="1228">
        <f t="shared" si="1"/>
        <v>0</v>
      </c>
    </row>
    <row r="71" spans="1:15">
      <c r="A71" s="1261" t="s">
        <v>1500</v>
      </c>
      <c r="B71" s="3278"/>
      <c r="C71" s="1262"/>
      <c r="D71" s="1228">
        <f t="shared" si="2"/>
        <v>0</v>
      </c>
      <c r="G71" s="1261" t="s">
        <v>1500</v>
      </c>
      <c r="H71" s="3278"/>
      <c r="I71" s="1262"/>
      <c r="J71" s="1228">
        <f t="shared" si="0"/>
        <v>0</v>
      </c>
      <c r="L71" s="1261" t="s">
        <v>1500</v>
      </c>
      <c r="M71" s="3278"/>
      <c r="O71" s="1228">
        <f t="shared" si="1"/>
        <v>0</v>
      </c>
    </row>
    <row r="72" spans="1:15">
      <c r="A72" s="1261" t="s">
        <v>1501</v>
      </c>
      <c r="B72" s="3278"/>
      <c r="C72" s="1262"/>
      <c r="D72" s="1228">
        <f t="shared" si="2"/>
        <v>0</v>
      </c>
      <c r="G72" s="1261" t="s">
        <v>1501</v>
      </c>
      <c r="H72" s="3278"/>
      <c r="I72" s="1262"/>
      <c r="J72" s="1228">
        <f t="shared" si="0"/>
        <v>0</v>
      </c>
      <c r="L72" s="1261" t="s">
        <v>1501</v>
      </c>
      <c r="M72" s="3278"/>
      <c r="O72" s="1228">
        <f t="shared" si="1"/>
        <v>0</v>
      </c>
    </row>
    <row r="73" spans="1:15">
      <c r="A73" s="1261" t="s">
        <v>1502</v>
      </c>
      <c r="B73" s="3278"/>
      <c r="C73" s="1262"/>
      <c r="D73" s="1228">
        <f t="shared" si="2"/>
        <v>0</v>
      </c>
      <c r="G73" s="1261" t="s">
        <v>1502</v>
      </c>
      <c r="H73" s="3278"/>
      <c r="I73" s="1262"/>
      <c r="J73" s="1228">
        <f t="shared" si="0"/>
        <v>0</v>
      </c>
      <c r="L73" s="1261" t="s">
        <v>1502</v>
      </c>
      <c r="M73" s="3278"/>
      <c r="O73" s="1228">
        <f t="shared" si="1"/>
        <v>0</v>
      </c>
    </row>
    <row r="74" spans="1:15">
      <c r="A74" s="1261" t="s">
        <v>1503</v>
      </c>
      <c r="B74" s="3278"/>
      <c r="C74" s="1262"/>
      <c r="D74" s="1228">
        <f t="shared" si="2"/>
        <v>0</v>
      </c>
      <c r="G74" s="1261" t="s">
        <v>1503</v>
      </c>
      <c r="H74" s="3278"/>
      <c r="I74" s="1262"/>
      <c r="J74" s="1228">
        <f t="shared" si="0"/>
        <v>0</v>
      </c>
      <c r="L74" s="1261" t="s">
        <v>1503</v>
      </c>
      <c r="M74" s="3278"/>
      <c r="O74" s="1228">
        <f t="shared" si="1"/>
        <v>0</v>
      </c>
    </row>
    <row r="75" spans="1:15">
      <c r="A75" s="1261" t="s">
        <v>1504</v>
      </c>
      <c r="B75" s="3278"/>
      <c r="C75" s="1262"/>
      <c r="D75" s="1228">
        <f t="shared" si="2"/>
        <v>0</v>
      </c>
      <c r="G75" s="1261" t="s">
        <v>1504</v>
      </c>
      <c r="H75" s="3278"/>
      <c r="I75" s="1262"/>
      <c r="J75" s="1228">
        <f t="shared" si="0"/>
        <v>0</v>
      </c>
      <c r="L75" s="1261" t="s">
        <v>1504</v>
      </c>
      <c r="M75" s="3278"/>
      <c r="O75" s="1228">
        <f t="shared" si="1"/>
        <v>0</v>
      </c>
    </row>
    <row r="76" spans="1:15">
      <c r="A76" s="1261" t="s">
        <v>1505</v>
      </c>
      <c r="B76" s="3278"/>
      <c r="C76" s="1262"/>
      <c r="D76" s="1228">
        <f t="shared" si="2"/>
        <v>0</v>
      </c>
      <c r="G76" s="1261" t="s">
        <v>1505</v>
      </c>
      <c r="H76" s="3278"/>
      <c r="I76" s="1262"/>
      <c r="J76" s="1228">
        <f t="shared" si="0"/>
        <v>0</v>
      </c>
      <c r="L76" s="1261" t="s">
        <v>1505</v>
      </c>
      <c r="M76" s="3278"/>
      <c r="O76" s="1228">
        <f t="shared" si="1"/>
        <v>0</v>
      </c>
    </row>
    <row r="77" spans="1:15">
      <c r="A77" s="1261" t="s">
        <v>2446</v>
      </c>
      <c r="B77" s="3278"/>
      <c r="C77" s="1262"/>
      <c r="D77" s="1228">
        <f t="shared" si="2"/>
        <v>0</v>
      </c>
      <c r="G77" s="1261" t="s">
        <v>2446</v>
      </c>
      <c r="H77" s="3278"/>
      <c r="I77" s="1262"/>
      <c r="J77" s="1228">
        <f t="shared" ref="J77:J89" si="3">H77*B175</f>
        <v>0</v>
      </c>
      <c r="L77" s="1261" t="s">
        <v>2446</v>
      </c>
      <c r="M77" s="3278"/>
      <c r="O77" s="1228">
        <f t="shared" ref="O77:O89" si="4">M77*B175</f>
        <v>0</v>
      </c>
    </row>
    <row r="78" spans="1:15">
      <c r="A78" s="1261" t="s">
        <v>2447</v>
      </c>
      <c r="B78" s="3278"/>
      <c r="C78" s="1262"/>
      <c r="D78" s="1228">
        <f t="shared" si="2"/>
        <v>0</v>
      </c>
      <c r="G78" s="1261" t="s">
        <v>2447</v>
      </c>
      <c r="H78" s="3278"/>
      <c r="I78" s="1262"/>
      <c r="J78" s="1228">
        <f t="shared" si="3"/>
        <v>0</v>
      </c>
      <c r="L78" s="1261" t="s">
        <v>2447</v>
      </c>
      <c r="M78" s="3278"/>
      <c r="O78" s="1228">
        <f t="shared" si="4"/>
        <v>0</v>
      </c>
    </row>
    <row r="79" spans="1:15">
      <c r="A79" s="1261" t="s">
        <v>2448</v>
      </c>
      <c r="B79" s="3278"/>
      <c r="C79" s="1262"/>
      <c r="D79" s="1228">
        <f t="shared" si="2"/>
        <v>0</v>
      </c>
      <c r="G79" s="1261" t="s">
        <v>2448</v>
      </c>
      <c r="H79" s="3278"/>
      <c r="I79" s="1262"/>
      <c r="J79" s="1228">
        <f t="shared" si="3"/>
        <v>0</v>
      </c>
      <c r="L79" s="1261" t="s">
        <v>2448</v>
      </c>
      <c r="M79" s="3278"/>
      <c r="O79" s="1228">
        <f t="shared" si="4"/>
        <v>0</v>
      </c>
    </row>
    <row r="80" spans="1:15">
      <c r="A80" s="1261" t="s">
        <v>2449</v>
      </c>
      <c r="B80" s="3278"/>
      <c r="C80" s="1262"/>
      <c r="D80" s="1228">
        <f t="shared" si="2"/>
        <v>0</v>
      </c>
      <c r="G80" s="1261" t="s">
        <v>2449</v>
      </c>
      <c r="H80" s="3278"/>
      <c r="I80" s="1262"/>
      <c r="J80" s="1228">
        <f t="shared" si="3"/>
        <v>0</v>
      </c>
      <c r="L80" s="1261" t="s">
        <v>2449</v>
      </c>
      <c r="M80" s="3278"/>
      <c r="O80" s="1228">
        <f t="shared" si="4"/>
        <v>0</v>
      </c>
    </row>
    <row r="81" spans="1:15">
      <c r="A81" s="1261" t="s">
        <v>2450</v>
      </c>
      <c r="B81" s="3278"/>
      <c r="C81" s="1262"/>
      <c r="D81" s="1228">
        <f t="shared" si="2"/>
        <v>0</v>
      </c>
      <c r="G81" s="1261" t="s">
        <v>2450</v>
      </c>
      <c r="H81" s="3278"/>
      <c r="I81" s="1262"/>
      <c r="J81" s="1228">
        <f t="shared" si="3"/>
        <v>0</v>
      </c>
      <c r="L81" s="1261" t="s">
        <v>2450</v>
      </c>
      <c r="M81" s="3278"/>
      <c r="O81" s="1228">
        <f t="shared" si="4"/>
        <v>0</v>
      </c>
    </row>
    <row r="82" spans="1:15">
      <c r="A82" s="1261" t="s">
        <v>2451</v>
      </c>
      <c r="B82" s="3278"/>
      <c r="C82" s="1262"/>
      <c r="D82" s="1228">
        <f t="shared" si="2"/>
        <v>0</v>
      </c>
      <c r="G82" s="1261" t="s">
        <v>2451</v>
      </c>
      <c r="H82" s="3278"/>
      <c r="I82" s="1262"/>
      <c r="J82" s="1228">
        <f t="shared" si="3"/>
        <v>0</v>
      </c>
      <c r="L82" s="1261" t="s">
        <v>2451</v>
      </c>
      <c r="M82" s="3278"/>
      <c r="O82" s="1228">
        <f t="shared" si="4"/>
        <v>0</v>
      </c>
    </row>
    <row r="83" spans="1:15">
      <c r="A83" s="1261" t="s">
        <v>2452</v>
      </c>
      <c r="B83" s="3278"/>
      <c r="C83" s="1262"/>
      <c r="D83" s="1228">
        <f t="shared" si="2"/>
        <v>0</v>
      </c>
      <c r="G83" s="1261" t="s">
        <v>2452</v>
      </c>
      <c r="H83" s="3278"/>
      <c r="I83" s="1262"/>
      <c r="J83" s="1228">
        <f t="shared" si="3"/>
        <v>0</v>
      </c>
      <c r="L83" s="1261" t="s">
        <v>2452</v>
      </c>
      <c r="M83" s="3278"/>
      <c r="O83" s="1228">
        <f t="shared" si="4"/>
        <v>0</v>
      </c>
    </row>
    <row r="84" spans="1:15">
      <c r="A84" s="1261" t="s">
        <v>2453</v>
      </c>
      <c r="B84" s="3278"/>
      <c r="C84" s="1262"/>
      <c r="D84" s="1228">
        <f t="shared" si="2"/>
        <v>0</v>
      </c>
      <c r="G84" s="1261" t="s">
        <v>2453</v>
      </c>
      <c r="H84" s="3278"/>
      <c r="I84" s="1262"/>
      <c r="J84" s="1228">
        <f t="shared" si="3"/>
        <v>0</v>
      </c>
      <c r="L84" s="1261" t="s">
        <v>2453</v>
      </c>
      <c r="M84" s="3278"/>
      <c r="O84" s="1228">
        <f t="shared" si="4"/>
        <v>0</v>
      </c>
    </row>
    <row r="85" spans="1:15">
      <c r="A85" s="1261" t="s">
        <v>2454</v>
      </c>
      <c r="B85" s="3278"/>
      <c r="C85" s="1262"/>
      <c r="D85" s="1228">
        <f t="shared" si="2"/>
        <v>0</v>
      </c>
      <c r="G85" s="1261" t="s">
        <v>2454</v>
      </c>
      <c r="H85" s="3278"/>
      <c r="I85" s="1262"/>
      <c r="J85" s="1228">
        <f t="shared" si="3"/>
        <v>0</v>
      </c>
      <c r="L85" s="1261" t="s">
        <v>2454</v>
      </c>
      <c r="M85" s="3278"/>
      <c r="O85" s="1228">
        <f t="shared" si="4"/>
        <v>0</v>
      </c>
    </row>
    <row r="86" spans="1:15">
      <c r="A86" s="1261" t="s">
        <v>2455</v>
      </c>
      <c r="B86" s="3278"/>
      <c r="C86" s="1262"/>
      <c r="D86" s="1228">
        <f t="shared" si="2"/>
        <v>0</v>
      </c>
      <c r="G86" s="1261" t="s">
        <v>2455</v>
      </c>
      <c r="H86" s="3278"/>
      <c r="I86" s="1262"/>
      <c r="J86" s="1228">
        <f t="shared" si="3"/>
        <v>0</v>
      </c>
      <c r="L86" s="1261" t="s">
        <v>2455</v>
      </c>
      <c r="M86" s="3278"/>
      <c r="O86" s="1228">
        <f t="shared" si="4"/>
        <v>0</v>
      </c>
    </row>
    <row r="87" spans="1:15">
      <c r="A87" s="1261" t="s">
        <v>2456</v>
      </c>
      <c r="B87" s="3278"/>
      <c r="C87" s="1262"/>
      <c r="D87" s="1228">
        <f t="shared" si="2"/>
        <v>0</v>
      </c>
      <c r="G87" s="1261" t="s">
        <v>2456</v>
      </c>
      <c r="H87" s="3278"/>
      <c r="I87" s="1262"/>
      <c r="J87" s="1228">
        <f t="shared" si="3"/>
        <v>0</v>
      </c>
      <c r="L87" s="1261" t="s">
        <v>2456</v>
      </c>
      <c r="M87" s="3278"/>
      <c r="O87" s="1228">
        <f t="shared" si="4"/>
        <v>0</v>
      </c>
    </row>
    <row r="88" spans="1:15">
      <c r="A88" s="1261" t="s">
        <v>2457</v>
      </c>
      <c r="B88" s="3278"/>
      <c r="C88" s="1262"/>
      <c r="D88" s="1228">
        <f t="shared" si="2"/>
        <v>0</v>
      </c>
      <c r="G88" s="1261" t="s">
        <v>2457</v>
      </c>
      <c r="H88" s="3278"/>
      <c r="I88" s="1262"/>
      <c r="J88" s="1228">
        <f t="shared" si="3"/>
        <v>0</v>
      </c>
      <c r="L88" s="1261" t="s">
        <v>2457</v>
      </c>
      <c r="M88" s="3278"/>
      <c r="O88" s="1228">
        <f t="shared" si="4"/>
        <v>0</v>
      </c>
    </row>
    <row r="89" spans="1:15">
      <c r="A89" s="1261" t="s">
        <v>2458</v>
      </c>
      <c r="B89" s="3278"/>
      <c r="C89" s="1262"/>
      <c r="D89" s="1228">
        <f t="shared" si="2"/>
        <v>0</v>
      </c>
      <c r="G89" s="1261" t="s">
        <v>2458</v>
      </c>
      <c r="H89" s="3278"/>
      <c r="I89" s="1262"/>
      <c r="J89" s="1228">
        <f t="shared" si="3"/>
        <v>0</v>
      </c>
      <c r="L89" s="1261" t="s">
        <v>2458</v>
      </c>
      <c r="M89" s="3278"/>
      <c r="O89" s="1228">
        <f t="shared" si="4"/>
        <v>0</v>
      </c>
    </row>
    <row r="90" spans="1:15">
      <c r="A90" s="1265" t="s">
        <v>84</v>
      </c>
      <c r="B90" s="2200">
        <f>SUM(B45:B89)</f>
        <v>0</v>
      </c>
      <c r="C90" s="1266"/>
      <c r="D90" s="2201">
        <f>SUM(D45:D89)</f>
        <v>0</v>
      </c>
      <c r="G90" s="1265" t="s">
        <v>84</v>
      </c>
      <c r="H90" s="2200">
        <f>SUM(H45:H89)</f>
        <v>0</v>
      </c>
      <c r="I90" s="1262"/>
      <c r="J90" s="2201">
        <f>SUM(J45:J89)</f>
        <v>0</v>
      </c>
      <c r="L90" s="1265" t="s">
        <v>84</v>
      </c>
      <c r="M90" s="2200">
        <f>SUM(M45:M89)</f>
        <v>0</v>
      </c>
      <c r="O90" s="2201">
        <f>SUM(O45:O89)</f>
        <v>0</v>
      </c>
    </row>
    <row r="91" spans="1:15">
      <c r="A91" s="1239"/>
      <c r="B91" s="1267"/>
    </row>
    <row r="92" spans="1:15">
      <c r="A92" s="1256" t="s">
        <v>2420</v>
      </c>
      <c r="B92" s="1257"/>
      <c r="C92" s="1257"/>
      <c r="D92" s="1257"/>
      <c r="E92" s="1257"/>
      <c r="F92" s="1257"/>
      <c r="G92" s="1257"/>
      <c r="H92" s="1257"/>
      <c r="I92" s="1257"/>
      <c r="J92" s="1257"/>
      <c r="K92" s="1258"/>
      <c r="L92" s="1258"/>
      <c r="M92" s="1258"/>
    </row>
    <row r="93" spans="1:15">
      <c r="A93" s="1268"/>
    </row>
    <row r="94" spans="1:15" ht="55.5" customHeight="1">
      <c r="A94" s="1269" t="s">
        <v>1506</v>
      </c>
      <c r="B94" s="1269" t="s">
        <v>1507</v>
      </c>
      <c r="C94" s="1269" t="s">
        <v>1508</v>
      </c>
      <c r="D94" s="4478" t="s">
        <v>1509</v>
      </c>
      <c r="E94" s="4479"/>
      <c r="F94" s="4480"/>
      <c r="G94" s="4478" t="s">
        <v>1510</v>
      </c>
      <c r="H94" s="4479"/>
      <c r="I94" s="4479"/>
      <c r="J94" s="4480"/>
      <c r="K94" s="1270"/>
    </row>
    <row r="95" spans="1:15">
      <c r="A95" s="2489"/>
      <c r="B95" s="2488"/>
      <c r="C95" s="2488"/>
      <c r="D95" s="4481"/>
      <c r="E95" s="4482"/>
      <c r="F95" s="4483"/>
      <c r="G95" s="4484"/>
      <c r="H95" s="4485"/>
      <c r="I95" s="4485"/>
      <c r="J95" s="4486"/>
      <c r="K95" s="1270"/>
    </row>
    <row r="96" spans="1:15" ht="12.75" customHeight="1">
      <c r="A96" s="2489"/>
      <c r="B96" s="2488"/>
      <c r="C96" s="2488"/>
      <c r="D96" s="4481"/>
      <c r="E96" s="4482"/>
      <c r="F96" s="4483"/>
      <c r="G96" s="4484"/>
      <c r="H96" s="4485"/>
      <c r="I96" s="4485"/>
      <c r="J96" s="4486"/>
      <c r="K96" s="1270"/>
    </row>
    <row r="97" spans="1:11" ht="12.75" customHeight="1">
      <c r="A97" s="2489"/>
      <c r="B97" s="2488"/>
      <c r="C97" s="2488"/>
      <c r="D97" s="4481"/>
      <c r="E97" s="4482"/>
      <c r="F97" s="4483"/>
      <c r="G97" s="4484"/>
      <c r="H97" s="4485"/>
      <c r="I97" s="4485"/>
      <c r="J97" s="4486"/>
      <c r="K97" s="1270"/>
    </row>
    <row r="98" spans="1:11" ht="12.75" customHeight="1">
      <c r="A98" s="2489"/>
      <c r="B98" s="2488"/>
      <c r="C98" s="2488"/>
      <c r="D98" s="4481"/>
      <c r="E98" s="4482"/>
      <c r="F98" s="4483"/>
      <c r="G98" s="4484"/>
      <c r="H98" s="4485"/>
      <c r="I98" s="4485"/>
      <c r="J98" s="4486"/>
      <c r="K98" s="1270"/>
    </row>
    <row r="99" spans="1:11" ht="12.75" customHeight="1">
      <c r="A99" s="2489"/>
      <c r="B99" s="2488"/>
      <c r="C99" s="2488"/>
      <c r="D99" s="4481"/>
      <c r="E99" s="4482"/>
      <c r="F99" s="4483"/>
      <c r="G99" s="4484"/>
      <c r="H99" s="4485"/>
      <c r="I99" s="4485"/>
      <c r="J99" s="4486"/>
      <c r="K99" s="1270"/>
    </row>
    <row r="100" spans="1:11" ht="12.75" customHeight="1">
      <c r="A100" s="2489"/>
      <c r="B100" s="2488"/>
      <c r="C100" s="2488"/>
      <c r="D100" s="4481"/>
      <c r="E100" s="4482"/>
      <c r="F100" s="4483"/>
      <c r="G100" s="4484"/>
      <c r="H100" s="4485"/>
      <c r="I100" s="4485"/>
      <c r="J100" s="4486"/>
      <c r="K100" s="1270"/>
    </row>
    <row r="101" spans="1:11" ht="12.75" customHeight="1">
      <c r="A101" s="2489"/>
      <c r="B101" s="2488"/>
      <c r="C101" s="2488"/>
      <c r="D101" s="4481"/>
      <c r="E101" s="4482"/>
      <c r="F101" s="4483"/>
      <c r="G101" s="4484"/>
      <c r="H101" s="4485"/>
      <c r="I101" s="4485"/>
      <c r="J101" s="4486"/>
      <c r="K101" s="1270"/>
    </row>
    <row r="102" spans="1:11" ht="12.75" customHeight="1">
      <c r="A102" s="2489"/>
      <c r="B102" s="2488"/>
      <c r="C102" s="2488"/>
      <c r="D102" s="4481"/>
      <c r="E102" s="4482"/>
      <c r="F102" s="4483"/>
      <c r="G102" s="4484"/>
      <c r="H102" s="4485"/>
      <c r="I102" s="4485"/>
      <c r="J102" s="4486"/>
      <c r="K102" s="1270"/>
    </row>
    <row r="103" spans="1:11">
      <c r="A103" s="2489"/>
      <c r="B103" s="2488"/>
      <c r="C103" s="2488"/>
      <c r="D103" s="4481"/>
      <c r="E103" s="4482"/>
      <c r="F103" s="4483"/>
      <c r="G103" s="4484"/>
      <c r="H103" s="4485"/>
      <c r="I103" s="4485"/>
      <c r="J103" s="4486"/>
      <c r="K103" s="1270"/>
    </row>
    <row r="104" spans="1:11">
      <c r="A104" s="2489"/>
      <c r="B104" s="2488"/>
      <c r="C104" s="2488"/>
      <c r="D104" s="4481"/>
      <c r="E104" s="4482"/>
      <c r="F104" s="4483"/>
      <c r="G104" s="4484"/>
      <c r="H104" s="4485"/>
      <c r="I104" s="4485"/>
      <c r="J104" s="4486"/>
      <c r="K104" s="1270"/>
    </row>
    <row r="105" spans="1:11">
      <c r="A105" s="2489"/>
      <c r="B105" s="2488"/>
      <c r="C105" s="2488"/>
      <c r="D105" s="4481"/>
      <c r="E105" s="4482"/>
      <c r="F105" s="4483"/>
      <c r="G105" s="4484"/>
      <c r="H105" s="4485"/>
      <c r="I105" s="4485"/>
      <c r="J105" s="4486"/>
      <c r="K105" s="1270"/>
    </row>
    <row r="106" spans="1:11">
      <c r="A106" s="2489"/>
      <c r="B106" s="2488"/>
      <c r="C106" s="2488"/>
      <c r="D106" s="4481"/>
      <c r="E106" s="4482"/>
      <c r="F106" s="4483"/>
      <c r="G106" s="4484"/>
      <c r="H106" s="4485"/>
      <c r="I106" s="4485"/>
      <c r="J106" s="4486"/>
      <c r="K106" s="1270"/>
    </row>
    <row r="107" spans="1:11">
      <c r="A107" s="2489"/>
      <c r="B107" s="2488"/>
      <c r="C107" s="2488"/>
      <c r="D107" s="4481"/>
      <c r="E107" s="4482"/>
      <c r="F107" s="4483"/>
      <c r="G107" s="4484"/>
      <c r="H107" s="4485"/>
      <c r="I107" s="4485"/>
      <c r="J107" s="4486"/>
      <c r="K107" s="1270"/>
    </row>
    <row r="108" spans="1:11">
      <c r="A108" s="2489"/>
      <c r="B108" s="2488"/>
      <c r="C108" s="2488"/>
      <c r="D108" s="4481"/>
      <c r="E108" s="4482"/>
      <c r="F108" s="4483"/>
      <c r="G108" s="4484"/>
      <c r="H108" s="4485"/>
      <c r="I108" s="4485"/>
      <c r="J108" s="4486"/>
      <c r="K108" s="1270"/>
    </row>
    <row r="109" spans="1:11">
      <c r="A109" s="2489"/>
      <c r="B109" s="2488"/>
      <c r="C109" s="2488"/>
      <c r="D109" s="4481"/>
      <c r="E109" s="4482"/>
      <c r="F109" s="4483"/>
      <c r="G109" s="4484"/>
      <c r="H109" s="4485"/>
      <c r="I109" s="4485"/>
      <c r="J109" s="4486"/>
      <c r="K109" s="1270"/>
    </row>
    <row r="110" spans="1:11">
      <c r="A110" s="2489"/>
      <c r="B110" s="2488"/>
      <c r="C110" s="2488"/>
      <c r="D110" s="4481"/>
      <c r="E110" s="4482"/>
      <c r="F110" s="4483"/>
      <c r="G110" s="4484"/>
      <c r="H110" s="4485"/>
      <c r="I110" s="4485"/>
      <c r="J110" s="4486"/>
      <c r="K110" s="1270"/>
    </row>
    <row r="111" spans="1:11">
      <c r="A111" s="2489"/>
      <c r="B111" s="2488"/>
      <c r="C111" s="2488"/>
      <c r="D111" s="4481"/>
      <c r="E111" s="4482"/>
      <c r="F111" s="4483"/>
      <c r="G111" s="4484"/>
      <c r="H111" s="4485"/>
      <c r="I111" s="4485"/>
      <c r="J111" s="4486"/>
      <c r="K111" s="1270"/>
    </row>
    <row r="112" spans="1:11">
      <c r="A112" s="2489"/>
      <c r="B112" s="2488"/>
      <c r="C112" s="2488"/>
      <c r="D112" s="4481"/>
      <c r="E112" s="4482"/>
      <c r="F112" s="4483"/>
      <c r="G112" s="4484"/>
      <c r="H112" s="4485"/>
      <c r="I112" s="4485"/>
      <c r="J112" s="4486"/>
      <c r="K112" s="1270"/>
    </row>
    <row r="113" spans="1:11">
      <c r="A113" s="2489"/>
      <c r="B113" s="2488"/>
      <c r="C113" s="2488"/>
      <c r="D113" s="4481"/>
      <c r="E113" s="4482"/>
      <c r="F113" s="4483"/>
      <c r="G113" s="4484"/>
      <c r="H113" s="4485"/>
      <c r="I113" s="4485"/>
      <c r="J113" s="4486"/>
      <c r="K113" s="1270"/>
    </row>
    <row r="114" spans="1:11">
      <c r="A114" s="2489"/>
      <c r="B114" s="2488"/>
      <c r="C114" s="2488"/>
      <c r="D114" s="4481"/>
      <c r="E114" s="4482"/>
      <c r="F114" s="4483"/>
      <c r="G114" s="4484"/>
      <c r="H114" s="4485"/>
      <c r="I114" s="4485"/>
      <c r="J114" s="4486"/>
      <c r="K114" s="1270"/>
    </row>
    <row r="115" spans="1:11">
      <c r="A115" s="2489"/>
      <c r="B115" s="2488"/>
      <c r="C115" s="2488"/>
      <c r="D115" s="4481"/>
      <c r="E115" s="4482"/>
      <c r="F115" s="4483"/>
      <c r="G115" s="4484"/>
      <c r="H115" s="4485"/>
      <c r="I115" s="4485"/>
      <c r="J115" s="4486"/>
      <c r="K115" s="1270"/>
    </row>
    <row r="116" spans="1:11">
      <c r="A116" s="2489"/>
      <c r="B116" s="2488"/>
      <c r="C116" s="2488"/>
      <c r="D116" s="4481"/>
      <c r="E116" s="4482"/>
      <c r="F116" s="4483"/>
      <c r="G116" s="4484"/>
      <c r="H116" s="4485"/>
      <c r="I116" s="4485"/>
      <c r="J116" s="4486"/>
      <c r="K116" s="1270"/>
    </row>
    <row r="117" spans="1:11">
      <c r="A117" s="2489"/>
      <c r="B117" s="2488"/>
      <c r="C117" s="2488"/>
      <c r="D117" s="4487"/>
      <c r="E117" s="4488"/>
      <c r="F117" s="4489"/>
      <c r="G117" s="4484"/>
      <c r="H117" s="4485"/>
      <c r="I117" s="4485"/>
      <c r="J117" s="4486"/>
      <c r="K117" s="1270"/>
    </row>
    <row r="118" spans="1:11">
      <c r="A118" s="2489"/>
      <c r="B118" s="2488"/>
      <c r="C118" s="2488"/>
      <c r="D118" s="4487"/>
      <c r="E118" s="4488"/>
      <c r="F118" s="4489"/>
      <c r="G118" s="4484"/>
      <c r="H118" s="4485"/>
      <c r="I118" s="4485"/>
      <c r="J118" s="4486"/>
      <c r="K118" s="1270"/>
    </row>
    <row r="119" spans="1:11">
      <c r="A119" s="2489"/>
      <c r="B119" s="2488"/>
      <c r="C119" s="2488"/>
      <c r="D119" s="4487"/>
      <c r="E119" s="4488"/>
      <c r="F119" s="4489"/>
      <c r="G119" s="4487"/>
      <c r="H119" s="4488"/>
      <c r="I119" s="4488"/>
      <c r="J119" s="4489"/>
      <c r="K119" s="1270"/>
    </row>
    <row r="120" spans="1:11">
      <c r="A120" s="2489"/>
      <c r="B120" s="2488"/>
      <c r="C120" s="2488"/>
      <c r="D120" s="4487"/>
      <c r="E120" s="4488"/>
      <c r="F120" s="4489"/>
      <c r="G120" s="4487"/>
      <c r="H120" s="4488"/>
      <c r="I120" s="4488"/>
      <c r="J120" s="4489"/>
      <c r="K120" s="1270"/>
    </row>
    <row r="121" spans="1:11">
      <c r="A121" s="2489"/>
      <c r="B121" s="2488"/>
      <c r="C121" s="2488"/>
      <c r="D121" s="4487"/>
      <c r="E121" s="4488"/>
      <c r="F121" s="4489"/>
      <c r="G121" s="4487"/>
      <c r="H121" s="4488"/>
      <c r="I121" s="4488"/>
      <c r="J121" s="4489"/>
      <c r="K121" s="1270"/>
    </row>
    <row r="122" spans="1:11">
      <c r="A122" s="2489"/>
      <c r="B122" s="2488"/>
      <c r="C122" s="2488"/>
      <c r="D122" s="4487"/>
      <c r="E122" s="4488"/>
      <c r="F122" s="4489"/>
      <c r="G122" s="4487"/>
      <c r="H122" s="4488"/>
      <c r="I122" s="4488"/>
      <c r="J122" s="4489"/>
      <c r="K122" s="1270"/>
    </row>
    <row r="123" spans="1:11">
      <c r="A123" s="2489"/>
      <c r="B123" s="2488"/>
      <c r="C123" s="2488"/>
      <c r="D123" s="4487"/>
      <c r="E123" s="4488"/>
      <c r="F123" s="4489"/>
      <c r="G123" s="4487"/>
      <c r="H123" s="4488"/>
      <c r="I123" s="4488"/>
      <c r="J123" s="4489"/>
      <c r="K123" s="1270"/>
    </row>
    <row r="124" spans="1:11">
      <c r="A124" s="2489"/>
      <c r="B124" s="1240"/>
      <c r="C124" s="2488"/>
      <c r="D124" s="4487"/>
      <c r="E124" s="4488"/>
      <c r="F124" s="4489"/>
      <c r="G124" s="4487"/>
      <c r="H124" s="4488"/>
      <c r="I124" s="4488"/>
      <c r="J124" s="4489"/>
      <c r="K124" s="1270"/>
    </row>
    <row r="125" spans="1:11">
      <c r="A125" s="2489"/>
      <c r="B125" s="1240"/>
      <c r="C125" s="2488"/>
      <c r="D125" s="4487"/>
      <c r="E125" s="4488"/>
      <c r="F125" s="4489"/>
      <c r="G125" s="4487"/>
      <c r="H125" s="4488"/>
      <c r="I125" s="4488"/>
      <c r="J125" s="4489"/>
      <c r="K125" s="1270"/>
    </row>
    <row r="126" spans="1:11">
      <c r="A126" s="2489"/>
      <c r="B126" s="1240"/>
      <c r="C126" s="2488"/>
      <c r="D126" s="4487"/>
      <c r="E126" s="4488"/>
      <c r="F126" s="4489"/>
      <c r="G126" s="4487"/>
      <c r="H126" s="4488"/>
      <c r="I126" s="4488"/>
      <c r="J126" s="4489"/>
      <c r="K126" s="1270"/>
    </row>
    <row r="127" spans="1:11">
      <c r="A127" s="2489"/>
      <c r="B127" s="1240"/>
      <c r="C127" s="2488"/>
      <c r="D127" s="4487"/>
      <c r="E127" s="4488"/>
      <c r="F127" s="4489"/>
      <c r="G127" s="4487"/>
      <c r="H127" s="4488"/>
      <c r="I127" s="4488"/>
      <c r="J127" s="4489"/>
      <c r="K127" s="1270"/>
    </row>
    <row r="128" spans="1:11">
      <c r="A128" s="2489"/>
      <c r="B128" s="1240"/>
      <c r="C128" s="2488"/>
      <c r="D128" s="4487"/>
      <c r="E128" s="4488"/>
      <c r="F128" s="4489"/>
      <c r="G128" s="4487"/>
      <c r="H128" s="4488"/>
      <c r="I128" s="4488"/>
      <c r="J128" s="4489"/>
      <c r="K128" s="1270"/>
    </row>
    <row r="129" spans="1:11">
      <c r="A129" s="2489"/>
      <c r="B129" s="1240"/>
      <c r="C129" s="2488"/>
      <c r="D129" s="4487"/>
      <c r="E129" s="4488"/>
      <c r="F129" s="4489"/>
      <c r="G129" s="4487"/>
      <c r="H129" s="4488"/>
      <c r="I129" s="4488"/>
      <c r="J129" s="4489"/>
      <c r="K129" s="1270"/>
    </row>
    <row r="130" spans="1:11">
      <c r="A130" s="2489"/>
      <c r="B130" s="1240"/>
      <c r="C130" s="2488"/>
      <c r="D130" s="4487"/>
      <c r="E130" s="4488"/>
      <c r="F130" s="4489"/>
      <c r="G130" s="4487"/>
      <c r="H130" s="4488"/>
      <c r="I130" s="4488"/>
      <c r="J130" s="4489"/>
      <c r="K130" s="1270"/>
    </row>
    <row r="131" spans="1:11">
      <c r="A131" s="2489"/>
      <c r="B131" s="1240"/>
      <c r="C131" s="2488"/>
      <c r="D131" s="4487"/>
      <c r="E131" s="4488"/>
      <c r="F131" s="4489"/>
      <c r="G131" s="4487"/>
      <c r="H131" s="4488"/>
      <c r="I131" s="4488"/>
      <c r="J131" s="4489"/>
      <c r="K131" s="1270"/>
    </row>
    <row r="132" spans="1:11">
      <c r="A132" s="2489"/>
      <c r="B132" s="1240"/>
      <c r="C132" s="2488"/>
      <c r="D132" s="4487"/>
      <c r="E132" s="4488"/>
      <c r="F132" s="4489"/>
      <c r="G132" s="4487"/>
      <c r="H132" s="4488"/>
      <c r="I132" s="4488"/>
      <c r="J132" s="4489"/>
      <c r="K132" s="1270"/>
    </row>
    <row r="133" spans="1:11">
      <c r="A133" s="1271" t="s">
        <v>82</v>
      </c>
      <c r="B133" s="1272">
        <f>COUNTA(B95:B132)</f>
        <v>0</v>
      </c>
      <c r="C133" s="1272">
        <f>SUM(C95:C132)</f>
        <v>0</v>
      </c>
      <c r="D133" s="1270"/>
      <c r="E133" s="1270"/>
      <c r="F133" s="1270"/>
      <c r="G133" s="1270"/>
      <c r="H133" s="1270"/>
      <c r="I133" s="1270"/>
      <c r="J133" s="1270"/>
      <c r="K133" s="1270"/>
    </row>
    <row r="134" spans="1:11">
      <c r="A134" s="1239"/>
    </row>
    <row r="135" spans="1:11">
      <c r="A135" s="1239"/>
    </row>
    <row r="136" spans="1:11">
      <c r="A136" s="1239"/>
    </row>
    <row r="137" spans="1:11">
      <c r="B137" s="1273"/>
      <c r="C137" s="1273"/>
    </row>
    <row r="138" spans="1:11">
      <c r="B138" s="1273"/>
      <c r="C138" s="1273"/>
    </row>
    <row r="139" spans="1:11">
      <c r="B139" s="1273"/>
      <c r="C139" s="1273"/>
    </row>
    <row r="140" spans="1:11">
      <c r="B140" s="1273"/>
      <c r="C140" s="1273"/>
    </row>
    <row r="141" spans="1:11">
      <c r="B141" s="1273"/>
      <c r="C141" s="1273"/>
    </row>
    <row r="142" spans="1:11">
      <c r="B142" s="1274">
        <v>0</v>
      </c>
      <c r="C142" s="1273"/>
    </row>
    <row r="143" spans="1:11">
      <c r="B143" s="1274">
        <v>1</v>
      </c>
      <c r="C143" s="1273"/>
    </row>
    <row r="144" spans="1:11">
      <c r="B144" s="1275">
        <v>2</v>
      </c>
      <c r="C144" s="1273"/>
    </row>
    <row r="145" spans="2:3">
      <c r="B145" s="1275">
        <v>3</v>
      </c>
      <c r="C145" s="1273"/>
    </row>
    <row r="146" spans="2:3">
      <c r="B146" s="1275">
        <v>4</v>
      </c>
      <c r="C146" s="1273"/>
    </row>
    <row r="147" spans="2:3">
      <c r="B147" s="1275">
        <v>5</v>
      </c>
      <c r="C147" s="1273"/>
    </row>
    <row r="148" spans="2:3">
      <c r="B148" s="1275">
        <v>6</v>
      </c>
      <c r="C148" s="1273"/>
    </row>
    <row r="149" spans="2:3">
      <c r="B149" s="1275">
        <v>7</v>
      </c>
      <c r="C149" s="1273"/>
    </row>
    <row r="150" spans="2:3">
      <c r="B150" s="1275">
        <v>8</v>
      </c>
      <c r="C150" s="1273"/>
    </row>
    <row r="151" spans="2:3">
      <c r="B151" s="1275">
        <v>9</v>
      </c>
      <c r="C151" s="1273"/>
    </row>
    <row r="152" spans="2:3">
      <c r="B152" s="1275">
        <v>10</v>
      </c>
      <c r="C152" s="1273"/>
    </row>
    <row r="153" spans="2:3">
      <c r="B153" s="1275">
        <v>11</v>
      </c>
      <c r="C153" s="1273"/>
    </row>
    <row r="154" spans="2:3">
      <c r="B154" s="1275">
        <v>12</v>
      </c>
      <c r="C154" s="1273"/>
    </row>
    <row r="155" spans="2:3">
      <c r="B155" s="1275">
        <v>13</v>
      </c>
      <c r="C155" s="1273"/>
    </row>
    <row r="156" spans="2:3">
      <c r="B156" s="1275">
        <v>14</v>
      </c>
      <c r="C156" s="1273"/>
    </row>
    <row r="157" spans="2:3">
      <c r="B157" s="1274">
        <v>15</v>
      </c>
      <c r="C157" s="1273"/>
    </row>
    <row r="158" spans="2:3">
      <c r="B158" s="1274">
        <v>16</v>
      </c>
      <c r="C158" s="1273"/>
    </row>
    <row r="159" spans="2:3">
      <c r="B159" s="1275">
        <v>17</v>
      </c>
      <c r="C159" s="1273"/>
    </row>
    <row r="160" spans="2:3">
      <c r="B160" s="1275">
        <v>18</v>
      </c>
      <c r="C160" s="1273"/>
    </row>
    <row r="161" spans="2:3">
      <c r="B161" s="1275">
        <v>19</v>
      </c>
      <c r="C161" s="1273"/>
    </row>
    <row r="162" spans="2:3">
      <c r="B162" s="1275">
        <v>20</v>
      </c>
      <c r="C162" s="1273"/>
    </row>
    <row r="163" spans="2:3">
      <c r="B163" s="1275">
        <v>21</v>
      </c>
      <c r="C163" s="1273"/>
    </row>
    <row r="164" spans="2:3">
      <c r="B164" s="1275">
        <v>22</v>
      </c>
      <c r="C164" s="1273"/>
    </row>
    <row r="165" spans="2:3">
      <c r="B165" s="1275">
        <v>23</v>
      </c>
      <c r="C165" s="1273"/>
    </row>
    <row r="166" spans="2:3">
      <c r="B166" s="1275">
        <v>24</v>
      </c>
      <c r="C166" s="1273"/>
    </row>
    <row r="167" spans="2:3">
      <c r="B167" s="1275">
        <v>25</v>
      </c>
      <c r="C167" s="1273"/>
    </row>
    <row r="168" spans="2:3">
      <c r="B168" s="1275">
        <v>26</v>
      </c>
      <c r="C168" s="1273"/>
    </row>
    <row r="169" spans="2:3">
      <c r="B169" s="1275">
        <v>27</v>
      </c>
      <c r="C169" s="1273"/>
    </row>
    <row r="170" spans="2:3">
      <c r="B170" s="1275">
        <v>28</v>
      </c>
      <c r="C170" s="1273"/>
    </row>
    <row r="171" spans="2:3">
      <c r="B171" s="1275">
        <v>29</v>
      </c>
      <c r="C171" s="1273"/>
    </row>
    <row r="172" spans="2:3">
      <c r="B172" s="1275">
        <v>30</v>
      </c>
      <c r="C172" s="1273"/>
    </row>
    <row r="173" spans="2:3">
      <c r="B173" s="1275">
        <v>31</v>
      </c>
      <c r="C173" s="1273"/>
    </row>
    <row r="174" spans="2:3">
      <c r="B174" s="1275">
        <v>32</v>
      </c>
      <c r="C174" s="1273"/>
    </row>
    <row r="175" spans="2:3">
      <c r="B175" s="1275">
        <f>B174+1</f>
        <v>33</v>
      </c>
      <c r="C175" s="1273"/>
    </row>
    <row r="176" spans="2:3">
      <c r="B176" s="1275">
        <f t="shared" ref="B176:B187" si="5">B175+1</f>
        <v>34</v>
      </c>
      <c r="C176" s="1273"/>
    </row>
    <row r="177" spans="2:3">
      <c r="B177" s="1275">
        <f t="shared" si="5"/>
        <v>35</v>
      </c>
      <c r="C177" s="1273"/>
    </row>
    <row r="178" spans="2:3">
      <c r="B178" s="1275">
        <f t="shared" si="5"/>
        <v>36</v>
      </c>
      <c r="C178" s="1273"/>
    </row>
    <row r="179" spans="2:3">
      <c r="B179" s="1275">
        <f t="shared" si="5"/>
        <v>37</v>
      </c>
      <c r="C179" s="1273"/>
    </row>
    <row r="180" spans="2:3">
      <c r="B180" s="1275">
        <f t="shared" si="5"/>
        <v>38</v>
      </c>
    </row>
    <row r="181" spans="2:3">
      <c r="B181" s="1275">
        <f t="shared" si="5"/>
        <v>39</v>
      </c>
    </row>
    <row r="182" spans="2:3">
      <c r="B182" s="1275">
        <f t="shared" si="5"/>
        <v>40</v>
      </c>
    </row>
    <row r="183" spans="2:3">
      <c r="B183" s="1275">
        <f t="shared" si="5"/>
        <v>41</v>
      </c>
    </row>
    <row r="184" spans="2:3">
      <c r="B184" s="1275">
        <f t="shared" si="5"/>
        <v>42</v>
      </c>
    </row>
    <row r="185" spans="2:3">
      <c r="B185" s="1275">
        <f t="shared" si="5"/>
        <v>43</v>
      </c>
    </row>
    <row r="186" spans="2:3">
      <c r="B186" s="1275">
        <f t="shared" si="5"/>
        <v>44</v>
      </c>
    </row>
    <row r="187" spans="2:3">
      <c r="B187" s="1275">
        <f t="shared" si="5"/>
        <v>45</v>
      </c>
    </row>
  </sheetData>
  <sheetProtection selectLockedCells="1"/>
  <mergeCells count="82">
    <mergeCell ref="D131:F131"/>
    <mergeCell ref="G131:J131"/>
    <mergeCell ref="D132:F132"/>
    <mergeCell ref="G132:J132"/>
    <mergeCell ref="D128:F128"/>
    <mergeCell ref="G128:J128"/>
    <mergeCell ref="D129:F129"/>
    <mergeCell ref="G129:J129"/>
    <mergeCell ref="D130:F130"/>
    <mergeCell ref="G130:J130"/>
    <mergeCell ref="D125:F125"/>
    <mergeCell ref="G125:J125"/>
    <mergeCell ref="D126:F126"/>
    <mergeCell ref="G126:J126"/>
    <mergeCell ref="D127:F127"/>
    <mergeCell ref="G127:J127"/>
    <mergeCell ref="D122:F122"/>
    <mergeCell ref="G122:J122"/>
    <mergeCell ref="D123:F123"/>
    <mergeCell ref="G123:J123"/>
    <mergeCell ref="D124:F124"/>
    <mergeCell ref="G124:J124"/>
    <mergeCell ref="D119:F119"/>
    <mergeCell ref="G119:J119"/>
    <mergeCell ref="D120:F120"/>
    <mergeCell ref="G120:J120"/>
    <mergeCell ref="D121:F121"/>
    <mergeCell ref="G121:J121"/>
    <mergeCell ref="D116:F116"/>
    <mergeCell ref="G116:J116"/>
    <mergeCell ref="D117:F117"/>
    <mergeCell ref="G117:J117"/>
    <mergeCell ref="D118:F118"/>
    <mergeCell ref="G118:J118"/>
    <mergeCell ref="D113:F113"/>
    <mergeCell ref="G113:J113"/>
    <mergeCell ref="D114:F114"/>
    <mergeCell ref="G114:J114"/>
    <mergeCell ref="D115:F115"/>
    <mergeCell ref="G115:J115"/>
    <mergeCell ref="D110:F110"/>
    <mergeCell ref="G110:J110"/>
    <mergeCell ref="D111:F111"/>
    <mergeCell ref="G111:J111"/>
    <mergeCell ref="D112:F112"/>
    <mergeCell ref="G112:J112"/>
    <mergeCell ref="D107:F107"/>
    <mergeCell ref="G107:J107"/>
    <mergeCell ref="D108:F108"/>
    <mergeCell ref="G108:J108"/>
    <mergeCell ref="D109:F109"/>
    <mergeCell ref="G109:J109"/>
    <mergeCell ref="D104:F104"/>
    <mergeCell ref="G104:J104"/>
    <mergeCell ref="D105:F105"/>
    <mergeCell ref="G105:J105"/>
    <mergeCell ref="D106:F106"/>
    <mergeCell ref="G106:J106"/>
    <mergeCell ref="D101:F101"/>
    <mergeCell ref="G101:J101"/>
    <mergeCell ref="D102:F102"/>
    <mergeCell ref="G102:J102"/>
    <mergeCell ref="D103:F103"/>
    <mergeCell ref="G103:J103"/>
    <mergeCell ref="D98:F98"/>
    <mergeCell ref="G98:J98"/>
    <mergeCell ref="D99:F99"/>
    <mergeCell ref="G99:J99"/>
    <mergeCell ref="D100:F100"/>
    <mergeCell ref="G100:J100"/>
    <mergeCell ref="D95:F95"/>
    <mergeCell ref="G95:J95"/>
    <mergeCell ref="D96:F96"/>
    <mergeCell ref="G96:J96"/>
    <mergeCell ref="D97:F97"/>
    <mergeCell ref="G97:J97"/>
    <mergeCell ref="A30:I30"/>
    <mergeCell ref="A43:D43"/>
    <mergeCell ref="G43:H43"/>
    <mergeCell ref="L43:M43"/>
    <mergeCell ref="D94:F94"/>
    <mergeCell ref="G94:J94"/>
  </mergeCells>
  <dataValidations count="1">
    <dataValidation type="list" allowBlank="1" showInputMessage="1" showErrorMessage="1" sqref="A1:B1">
      <formula1>A980:A985</formula1>
    </dataValidation>
  </dataValidations>
  <pageMargins left="0.70866141732283472" right="0.70866141732283472" top="0.74803149606299213" bottom="0.74803149606299213" header="0.31496062992125984" footer="0.31496062992125984"/>
  <pageSetup paperSize="8" scale="6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N983"/>
  <sheetViews>
    <sheetView workbookViewId="0"/>
  </sheetViews>
  <sheetFormatPr defaultColWidth="0" defaultRowHeight="0" customHeight="1" zeroHeight="1"/>
  <cols>
    <col min="1" max="1" width="68" style="49" customWidth="1"/>
    <col min="2" max="4" width="0" style="49" hidden="1" customWidth="1"/>
    <col min="5" max="6" width="9.140625" style="49" hidden="1" customWidth="1"/>
    <col min="7" max="7" width="6.7109375" style="49" customWidth="1"/>
    <col min="8" max="8" width="13.7109375" style="49" customWidth="1"/>
    <col min="9" max="9" width="15.85546875" style="49" customWidth="1"/>
    <col min="10" max="10" width="18.85546875" style="49" customWidth="1"/>
    <col min="11" max="11" width="14.5703125" style="49" customWidth="1"/>
    <col min="12" max="14" width="0" style="49" hidden="1" customWidth="1"/>
    <col min="15" max="16384" width="9.140625" style="49" hidden="1"/>
  </cols>
  <sheetData>
    <row r="1" spans="1:14" ht="24.75">
      <c r="A1" s="127" t="str">
        <f>'Universal data'!A1</f>
        <v>Regulatory Reporting Pack</v>
      </c>
      <c r="B1" s="128"/>
      <c r="C1" s="128"/>
      <c r="D1" s="128"/>
      <c r="E1" s="128"/>
      <c r="F1" s="128"/>
      <c r="G1" s="128"/>
      <c r="H1" s="128"/>
      <c r="I1" s="128"/>
    </row>
    <row r="2" spans="1:14" ht="24.75">
      <c r="A2" s="2186" t="str">
        <f>+'Universal data'!$A$2</f>
        <v>Master</v>
      </c>
      <c r="B2" s="128"/>
      <c r="C2" s="128"/>
      <c r="D2" s="128"/>
      <c r="E2" s="128"/>
      <c r="F2" s="128"/>
      <c r="G2" s="128"/>
      <c r="H2" s="128"/>
      <c r="I2" s="128"/>
    </row>
    <row r="3" spans="1:14" ht="24.75">
      <c r="A3" s="2304" t="str">
        <f>+'Universal data'!A3</f>
        <v>2015/16</v>
      </c>
      <c r="B3" s="128"/>
      <c r="C3" s="128"/>
      <c r="D3" s="128"/>
      <c r="E3" s="128"/>
      <c r="F3" s="128"/>
      <c r="G3" s="128"/>
      <c r="H3" s="128"/>
      <c r="I3" s="128"/>
    </row>
    <row r="4" spans="1:14" s="1403" customFormat="1" ht="26.25">
      <c r="A4" s="146"/>
      <c r="B4" s="1455"/>
      <c r="C4" s="1455"/>
      <c r="D4" s="1455"/>
      <c r="E4" s="1455"/>
      <c r="F4" s="1455"/>
      <c r="G4" s="1455"/>
      <c r="H4" s="1455"/>
      <c r="I4" s="1455"/>
      <c r="J4" s="1455"/>
      <c r="K4" s="1455"/>
      <c r="L4" s="1455"/>
      <c r="M4" s="1455"/>
      <c r="N4" s="1455"/>
    </row>
    <row r="5" spans="1:14" s="2926" customFormat="1" ht="18">
      <c r="A5" s="1456" t="str">
        <f ca="1">MID(CELL("Filename",A1),FIND("]",CELL("Filename",A1))+1,255)</f>
        <v>1.3 Cash Flow</v>
      </c>
    </row>
    <row r="6" spans="1:14" s="2926" customFormat="1" ht="18">
      <c r="A6" s="1456"/>
    </row>
    <row r="7" spans="1:14" s="2926" customFormat="1" ht="18">
      <c r="A7" s="3830" t="s">
        <v>1901</v>
      </c>
      <c r="B7" s="3831"/>
      <c r="C7" s="3831"/>
      <c r="D7" s="3831"/>
      <c r="E7" s="3831"/>
      <c r="F7" s="3831"/>
      <c r="G7" s="3831"/>
      <c r="H7" s="3831"/>
      <c r="I7" s="3832"/>
    </row>
    <row r="8" spans="1:14" s="2926" customFormat="1" ht="18">
      <c r="A8" s="3833"/>
      <c r="B8" s="3834"/>
      <c r="C8" s="3834"/>
      <c r="D8" s="3834"/>
      <c r="E8" s="3834"/>
      <c r="F8" s="3834"/>
      <c r="G8" s="3834"/>
      <c r="H8" s="3834"/>
      <c r="I8" s="3835"/>
    </row>
    <row r="9" spans="1:14" s="2926" customFormat="1" ht="18">
      <c r="A9" s="2927"/>
      <c r="B9" s="2928"/>
      <c r="C9" s="2928"/>
      <c r="D9" s="2928"/>
      <c r="E9" s="2928"/>
      <c r="F9" s="2928"/>
      <c r="G9" s="2928"/>
      <c r="H9" s="2928"/>
      <c r="I9" s="2929"/>
    </row>
    <row r="10" spans="1:14" s="2926" customFormat="1" ht="18">
      <c r="A10" s="1412" t="s">
        <v>726</v>
      </c>
      <c r="B10" s="2930"/>
      <c r="C10" s="2930"/>
      <c r="D10" s="2930"/>
      <c r="E10" s="2930"/>
      <c r="F10" s="2930"/>
      <c r="G10" s="2930"/>
      <c r="H10" s="2930"/>
      <c r="I10" s="2931"/>
    </row>
    <row r="11" spans="1:14" s="2926" customFormat="1" ht="18.75" thickBot="1">
      <c r="A11" s="1456"/>
    </row>
    <row r="12" spans="1:14" s="2926" customFormat="1" ht="18">
      <c r="A12" s="1457"/>
      <c r="B12" s="2932"/>
      <c r="C12" s="2932"/>
      <c r="D12" s="2932"/>
      <c r="E12" s="2932"/>
      <c r="F12" s="2932"/>
      <c r="G12" s="2932"/>
      <c r="H12" s="2932"/>
      <c r="I12" s="2932"/>
      <c r="J12" s="2932"/>
      <c r="K12" s="2933"/>
    </row>
    <row r="13" spans="1:14" s="2926" customFormat="1" ht="12.75" customHeight="1">
      <c r="A13" s="1438"/>
      <c r="H13" s="1439"/>
      <c r="I13" s="241"/>
      <c r="K13" s="2934"/>
    </row>
    <row r="14" spans="1:14" s="2937" customFormat="1" ht="12.75" customHeight="1">
      <c r="A14" s="147" t="s">
        <v>728</v>
      </c>
      <c r="B14" s="2935"/>
      <c r="C14" s="2935"/>
      <c r="D14" s="2935"/>
      <c r="E14" s="1440"/>
      <c r="F14" s="1440"/>
      <c r="G14" s="1440"/>
      <c r="H14" s="2913">
        <f>+'1.1 Income Statement'!I14</f>
        <v>2016</v>
      </c>
      <c r="I14" s="2935"/>
      <c r="J14" s="2935"/>
      <c r="K14" s="2936"/>
    </row>
    <row r="15" spans="1:14" s="2898" customFormat="1" ht="12.75" customHeight="1">
      <c r="A15" s="148"/>
      <c r="B15" s="149"/>
      <c r="C15" s="150"/>
      <c r="D15" s="150"/>
      <c r="E15" s="2912"/>
      <c r="F15" s="2912"/>
      <c r="G15" s="2912"/>
      <c r="H15" s="2916" t="s">
        <v>88</v>
      </c>
      <c r="I15" s="2912"/>
      <c r="J15" s="2912"/>
      <c r="K15" s="2938"/>
    </row>
    <row r="16" spans="1:14" s="2898" customFormat="1" ht="12.75" customHeight="1">
      <c r="A16" s="151" t="s">
        <v>810</v>
      </c>
      <c r="B16" s="132"/>
      <c r="C16" s="136"/>
      <c r="D16" s="136"/>
      <c r="E16" s="2896"/>
      <c r="F16" s="2896"/>
      <c r="G16" s="2896"/>
      <c r="H16" s="1590"/>
      <c r="I16" s="2912"/>
      <c r="J16" s="2912"/>
      <c r="K16" s="2938"/>
    </row>
    <row r="17" spans="1:11" s="61" customFormat="1" ht="12.75" customHeight="1">
      <c r="A17" s="242" t="s">
        <v>811</v>
      </c>
      <c r="B17" s="145"/>
      <c r="C17" s="145"/>
      <c r="G17" s="1426"/>
      <c r="H17" s="3572">
        <f>'1.1 Income Statement'!I37</f>
        <v>0</v>
      </c>
      <c r="I17" s="3836"/>
      <c r="J17" s="3837"/>
      <c r="K17" s="3838"/>
    </row>
    <row r="18" spans="1:11" s="61" customFormat="1" ht="12.75" customHeight="1">
      <c r="A18" s="242" t="s">
        <v>101</v>
      </c>
      <c r="B18" s="145"/>
      <c r="C18" s="145"/>
      <c r="G18" s="1426"/>
      <c r="H18" s="3573">
        <f>'1.1 Income Statement'!I22</f>
        <v>0</v>
      </c>
      <c r="I18" s="2478"/>
      <c r="J18" s="1426"/>
      <c r="K18" s="1448"/>
    </row>
    <row r="19" spans="1:11" ht="12.75" customHeight="1">
      <c r="A19" s="2899" t="s">
        <v>734</v>
      </c>
      <c r="B19" s="145"/>
      <c r="C19" s="145"/>
      <c r="D19" s="61"/>
      <c r="E19" s="61"/>
      <c r="F19" s="61"/>
      <c r="G19" s="1426"/>
      <c r="H19" s="3573">
        <f>'1.1 Income Statement'!I23</f>
        <v>0</v>
      </c>
      <c r="I19" s="1458"/>
      <c r="J19" s="1426"/>
      <c r="K19" s="1448"/>
    </row>
    <row r="20" spans="1:11" ht="12.75" customHeight="1">
      <c r="A20" s="2899" t="s">
        <v>1902</v>
      </c>
      <c r="B20" s="145"/>
      <c r="C20" s="145"/>
      <c r="D20" s="61"/>
      <c r="E20" s="61"/>
      <c r="F20" s="61"/>
      <c r="G20" s="1426"/>
      <c r="H20" s="3573">
        <f>'1.1 Income Statement'!I24</f>
        <v>0</v>
      </c>
      <c r="I20" s="1458"/>
      <c r="J20" s="1426"/>
      <c r="K20" s="1448"/>
    </row>
    <row r="21" spans="1:11" ht="12.75" customHeight="1">
      <c r="A21" s="242" t="s">
        <v>2767</v>
      </c>
      <c r="B21" s="145"/>
      <c r="C21" s="145"/>
      <c r="D21" s="61"/>
      <c r="E21" s="61"/>
      <c r="F21" s="61"/>
      <c r="G21" s="1426"/>
      <c r="H21" s="3573">
        <f>-'1.1 Income Statement'!I30</f>
        <v>0</v>
      </c>
      <c r="I21" s="1458"/>
      <c r="J21" s="1426"/>
      <c r="K21" s="1448"/>
    </row>
    <row r="22" spans="1:11" ht="12.75" customHeight="1">
      <c r="A22" s="242" t="s">
        <v>812</v>
      </c>
      <c r="B22" s="145"/>
      <c r="C22" s="145"/>
      <c r="D22" s="61"/>
      <c r="E22" s="61"/>
      <c r="F22" s="61"/>
      <c r="G22" s="1426"/>
      <c r="H22" s="3574"/>
      <c r="I22" s="1458"/>
      <c r="J22" s="1426"/>
      <c r="K22" s="1448"/>
    </row>
    <row r="23" spans="1:11" ht="12.75" customHeight="1">
      <c r="A23" s="242" t="s">
        <v>813</v>
      </c>
      <c r="B23" s="145"/>
      <c r="C23" s="145"/>
      <c r="D23" s="61"/>
      <c r="E23" s="61"/>
      <c r="F23" s="61"/>
      <c r="G23" s="1426"/>
      <c r="H23" s="3574"/>
      <c r="I23" s="1458"/>
      <c r="J23" s="1426"/>
      <c r="K23" s="1448"/>
    </row>
    <row r="24" spans="1:11" ht="12.75" customHeight="1">
      <c r="A24" s="242" t="s">
        <v>814</v>
      </c>
      <c r="B24" s="145"/>
      <c r="C24" s="145"/>
      <c r="D24" s="61"/>
      <c r="E24" s="61"/>
      <c r="F24" s="61"/>
      <c r="G24" s="1426"/>
      <c r="H24" s="3574"/>
      <c r="I24" s="1458"/>
      <c r="J24" s="1426"/>
      <c r="K24" s="1448"/>
    </row>
    <row r="25" spans="1:11" ht="12.75" customHeight="1">
      <c r="A25" s="242" t="s">
        <v>815</v>
      </c>
      <c r="B25" s="145"/>
      <c r="C25" s="145"/>
      <c r="D25" s="61"/>
      <c r="E25" s="61"/>
      <c r="F25" s="61"/>
      <c r="G25" s="1426"/>
      <c r="H25" s="3574"/>
      <c r="I25" s="1458"/>
      <c r="J25" s="1426"/>
      <c r="K25" s="1448"/>
    </row>
    <row r="26" spans="1:11" ht="12.75" customHeight="1">
      <c r="A26" s="242" t="s">
        <v>812</v>
      </c>
      <c r="B26" s="145"/>
      <c r="C26" s="145"/>
      <c r="D26" s="61"/>
      <c r="E26" s="61"/>
      <c r="F26" s="61"/>
      <c r="G26" s="1426"/>
      <c r="H26" s="3574"/>
      <c r="I26" s="1458"/>
      <c r="J26" s="1426"/>
      <c r="K26" s="1448"/>
    </row>
    <row r="27" spans="1:11" ht="12.75" customHeight="1">
      <c r="A27" s="242" t="s">
        <v>2661</v>
      </c>
      <c r="B27" s="145"/>
      <c r="C27" s="145"/>
      <c r="D27" s="61"/>
      <c r="E27" s="61"/>
      <c r="F27" s="61"/>
      <c r="G27" s="1426"/>
      <c r="H27" s="3574"/>
      <c r="I27" s="1458"/>
      <c r="J27" s="1426"/>
      <c r="K27" s="1448"/>
    </row>
    <row r="28" spans="1:11" ht="12.75" customHeight="1">
      <c r="A28" s="242" t="s">
        <v>2662</v>
      </c>
      <c r="B28" s="145"/>
      <c r="C28" s="145"/>
      <c r="D28" s="61"/>
      <c r="E28" s="61"/>
      <c r="F28" s="61"/>
      <c r="G28" s="1426"/>
      <c r="H28" s="3574"/>
      <c r="I28" s="1458"/>
      <c r="J28" s="1426"/>
      <c r="K28" s="1448"/>
    </row>
    <row r="29" spans="1:11" ht="12.75" customHeight="1">
      <c r="A29" s="242" t="s">
        <v>2663</v>
      </c>
      <c r="B29" s="145"/>
      <c r="C29" s="145"/>
      <c r="D29" s="61"/>
      <c r="E29" s="61"/>
      <c r="F29" s="61"/>
      <c r="G29" s="1426"/>
      <c r="H29" s="3574"/>
      <c r="I29" s="1458"/>
      <c r="J29" s="1426"/>
      <c r="K29" s="1448"/>
    </row>
    <row r="30" spans="1:11" ht="12.75" customHeight="1">
      <c r="A30" s="242" t="s">
        <v>2664</v>
      </c>
      <c r="B30" s="145"/>
      <c r="C30" s="145"/>
      <c r="D30" s="61"/>
      <c r="E30" s="61"/>
      <c r="F30" s="61"/>
      <c r="G30" s="1426"/>
      <c r="H30" s="3574"/>
      <c r="I30" s="1458"/>
      <c r="J30" s="1426"/>
      <c r="K30" s="1448"/>
    </row>
    <row r="31" spans="1:11" ht="12.75" customHeight="1">
      <c r="A31" s="243" t="s">
        <v>816</v>
      </c>
      <c r="B31" s="145"/>
      <c r="C31" s="145"/>
      <c r="D31" s="61"/>
      <c r="E31" s="61"/>
      <c r="F31" s="61"/>
      <c r="G31" s="1426"/>
      <c r="H31" s="3573">
        <f>SUM(H17:H30)</f>
        <v>0</v>
      </c>
      <c r="I31" s="2481"/>
      <c r="J31" s="1426"/>
      <c r="K31" s="1448"/>
    </row>
    <row r="32" spans="1:11" ht="12.75" customHeight="1">
      <c r="A32" s="147"/>
      <c r="B32" s="145"/>
      <c r="C32" s="145"/>
      <c r="D32" s="61"/>
      <c r="E32" s="61"/>
      <c r="F32" s="61"/>
      <c r="G32" s="1426"/>
      <c r="H32" s="3575"/>
      <c r="I32" s="2481"/>
      <c r="J32" s="2480"/>
      <c r="K32" s="1448"/>
    </row>
    <row r="33" spans="1:11" ht="12.75" customHeight="1">
      <c r="A33" s="151" t="s">
        <v>817</v>
      </c>
      <c r="B33" s="145"/>
      <c r="C33" s="145"/>
      <c r="D33" s="61"/>
      <c r="E33" s="1458"/>
      <c r="F33" s="1458"/>
      <c r="G33" s="1458"/>
      <c r="H33" s="3576"/>
      <c r="I33" s="1458"/>
      <c r="J33" s="1426"/>
      <c r="K33" s="1448"/>
    </row>
    <row r="34" spans="1:11" ht="12.75" customHeight="1">
      <c r="A34" s="242" t="s">
        <v>818</v>
      </c>
      <c r="B34" s="61"/>
      <c r="C34" s="145"/>
      <c r="D34" s="61"/>
      <c r="E34" s="61"/>
      <c r="F34" s="61"/>
      <c r="G34" s="1426"/>
      <c r="H34" s="3574"/>
      <c r="I34" s="1458"/>
      <c r="J34" s="1426"/>
      <c r="K34" s="1448"/>
    </row>
    <row r="35" spans="1:11" ht="12.75" customHeight="1">
      <c r="A35" s="242" t="s">
        <v>819</v>
      </c>
      <c r="B35" s="61"/>
      <c r="C35" s="145"/>
      <c r="D35" s="61"/>
      <c r="E35" s="61"/>
      <c r="F35" s="61"/>
      <c r="G35" s="1426"/>
      <c r="H35" s="3574"/>
      <c r="I35" s="1458"/>
      <c r="J35" s="1426"/>
      <c r="K35" s="1448"/>
    </row>
    <row r="36" spans="1:11" ht="12.75" customHeight="1">
      <c r="A36" s="242" t="s">
        <v>820</v>
      </c>
      <c r="B36" s="61"/>
      <c r="C36" s="145"/>
      <c r="D36" s="61"/>
      <c r="E36" s="61"/>
      <c r="F36" s="61"/>
      <c r="G36" s="1426"/>
      <c r="H36" s="3574"/>
      <c r="I36" s="1458"/>
      <c r="J36" s="1426"/>
      <c r="K36" s="1448"/>
    </row>
    <row r="37" spans="1:11" ht="12.75" customHeight="1">
      <c r="A37" s="242" t="s">
        <v>821</v>
      </c>
      <c r="B37" s="61"/>
      <c r="C37" s="145"/>
      <c r="D37" s="61"/>
      <c r="E37" s="61"/>
      <c r="F37" s="61"/>
      <c r="G37" s="1426"/>
      <c r="H37" s="3574"/>
      <c r="I37" s="1458"/>
      <c r="J37" s="1458"/>
      <c r="K37" s="1448"/>
    </row>
    <row r="38" spans="1:11" ht="12.75" customHeight="1">
      <c r="A38" s="2899" t="s">
        <v>822</v>
      </c>
      <c r="B38" s="61"/>
      <c r="C38" s="145"/>
      <c r="D38" s="61"/>
      <c r="E38" s="61"/>
      <c r="F38" s="61"/>
      <c r="G38" s="1426"/>
      <c r="H38" s="3574"/>
      <c r="I38" s="1458"/>
      <c r="J38" s="1458"/>
      <c r="K38" s="1448"/>
    </row>
    <row r="39" spans="1:11" ht="12.75" customHeight="1">
      <c r="A39" s="2939" t="s">
        <v>2832</v>
      </c>
      <c r="B39" s="61"/>
      <c r="C39" s="145"/>
      <c r="D39" s="61"/>
      <c r="E39" s="61"/>
      <c r="F39" s="61"/>
      <c r="G39" s="1426"/>
      <c r="H39" s="3574"/>
      <c r="I39" s="1458"/>
      <c r="J39" s="1458"/>
      <c r="K39" s="1448"/>
    </row>
    <row r="40" spans="1:11" ht="12.75" customHeight="1">
      <c r="A40" s="2902" t="s">
        <v>760</v>
      </c>
      <c r="B40" s="61"/>
      <c r="C40" s="145"/>
      <c r="D40" s="61"/>
      <c r="E40" s="61"/>
      <c r="F40" s="61"/>
      <c r="G40" s="1426"/>
      <c r="H40" s="3574"/>
      <c r="I40" s="1458"/>
      <c r="J40" s="1458"/>
      <c r="K40" s="1448"/>
    </row>
    <row r="41" spans="1:11" ht="12.75" customHeight="1">
      <c r="A41" s="2902" t="s">
        <v>760</v>
      </c>
      <c r="B41" s="61"/>
      <c r="C41" s="145"/>
      <c r="D41" s="61"/>
      <c r="E41" s="61"/>
      <c r="F41" s="61"/>
      <c r="G41" s="1426"/>
      <c r="H41" s="3574"/>
      <c r="I41" s="1458"/>
      <c r="J41" s="1458"/>
      <c r="K41" s="1448"/>
    </row>
    <row r="42" spans="1:11" ht="12.75" customHeight="1">
      <c r="A42" s="2902" t="s">
        <v>760</v>
      </c>
      <c r="B42" s="61"/>
      <c r="C42" s="145"/>
      <c r="D42" s="61"/>
      <c r="E42" s="61"/>
      <c r="F42" s="61"/>
      <c r="G42" s="1426"/>
      <c r="H42" s="3574"/>
      <c r="I42" s="1458"/>
      <c r="J42" s="1458"/>
      <c r="K42" s="1448"/>
    </row>
    <row r="43" spans="1:11" ht="12.75" customHeight="1">
      <c r="A43" s="244" t="s">
        <v>823</v>
      </c>
      <c r="B43" s="145"/>
      <c r="C43" s="145"/>
      <c r="D43" s="61"/>
      <c r="E43" s="61"/>
      <c r="F43" s="61"/>
      <c r="G43" s="1426"/>
      <c r="H43" s="3573">
        <f>SUM(H34:H42)</f>
        <v>0</v>
      </c>
      <c r="I43" s="1458"/>
      <c r="J43" s="1458"/>
      <c r="K43" s="1448"/>
    </row>
    <row r="44" spans="1:11" ht="12.75" customHeight="1">
      <c r="A44" s="147"/>
      <c r="B44" s="145"/>
      <c r="C44" s="145"/>
      <c r="D44" s="61"/>
      <c r="E44" s="61"/>
      <c r="F44" s="61"/>
      <c r="G44" s="1426"/>
      <c r="H44" s="3577"/>
      <c r="I44" s="1458"/>
      <c r="J44" s="1458"/>
      <c r="K44" s="1448"/>
    </row>
    <row r="45" spans="1:11" ht="12.75" customHeight="1">
      <c r="A45" s="245" t="s">
        <v>2101</v>
      </c>
      <c r="B45" s="145"/>
      <c r="C45" s="145"/>
      <c r="D45" s="61"/>
      <c r="E45" s="61"/>
      <c r="F45" s="61"/>
      <c r="G45" s="1426"/>
      <c r="H45" s="3574"/>
      <c r="I45" s="1458"/>
      <c r="J45" s="1458"/>
      <c r="K45" s="1448"/>
    </row>
    <row r="46" spans="1:11" ht="12.75" customHeight="1">
      <c r="A46" s="147"/>
      <c r="B46" s="145"/>
      <c r="C46" s="145"/>
      <c r="D46" s="61"/>
      <c r="E46" s="61"/>
      <c r="F46" s="61"/>
      <c r="G46" s="1426"/>
      <c r="H46" s="3576"/>
      <c r="I46" s="1458"/>
      <c r="J46" s="1458"/>
      <c r="K46" s="1448"/>
    </row>
    <row r="47" spans="1:11" ht="12.75" customHeight="1">
      <c r="A47" s="151" t="s">
        <v>2102</v>
      </c>
      <c r="B47" s="145"/>
      <c r="C47" s="145"/>
      <c r="D47" s="61"/>
      <c r="E47" s="61"/>
      <c r="F47" s="61"/>
      <c r="G47" s="1426"/>
      <c r="H47" s="3576"/>
      <c r="I47" s="1458"/>
      <c r="J47" s="1458"/>
      <c r="K47" s="1448"/>
    </row>
    <row r="48" spans="1:11" ht="12.75" customHeight="1">
      <c r="A48" s="242" t="s">
        <v>824</v>
      </c>
      <c r="B48" s="61"/>
      <c r="C48" s="145"/>
      <c r="D48" s="61"/>
      <c r="E48" s="61"/>
      <c r="F48" s="61"/>
      <c r="G48" s="1426"/>
      <c r="H48" s="3574"/>
      <c r="I48" s="1458"/>
      <c r="J48" s="1458"/>
      <c r="K48" s="1448"/>
    </row>
    <row r="49" spans="1:11" ht="12.75" customHeight="1">
      <c r="A49" s="242" t="s">
        <v>825</v>
      </c>
      <c r="B49" s="61"/>
      <c r="C49" s="145"/>
      <c r="D49" s="61"/>
      <c r="E49" s="61"/>
      <c r="F49" s="61"/>
      <c r="G49" s="1426"/>
      <c r="H49" s="3574"/>
      <c r="I49" s="1458"/>
      <c r="J49" s="1458"/>
      <c r="K49" s="1448"/>
    </row>
    <row r="50" spans="1:11" ht="12.75" customHeight="1">
      <c r="A50" s="242" t="s">
        <v>826</v>
      </c>
      <c r="B50" s="61"/>
      <c r="C50" s="145"/>
      <c r="D50" s="61"/>
      <c r="E50" s="61"/>
      <c r="F50" s="61"/>
      <c r="G50" s="1426"/>
      <c r="H50" s="3574"/>
      <c r="I50" s="1458"/>
      <c r="J50" s="1458"/>
      <c r="K50" s="1448"/>
    </row>
    <row r="51" spans="1:11" ht="12.75" customHeight="1">
      <c r="A51" s="242" t="s">
        <v>827</v>
      </c>
      <c r="B51" s="61"/>
      <c r="C51" s="145"/>
      <c r="D51" s="61"/>
      <c r="E51" s="61"/>
      <c r="F51" s="61"/>
      <c r="G51" s="1426"/>
      <c r="H51" s="3574"/>
      <c r="I51" s="1458"/>
      <c r="J51" s="1458"/>
      <c r="K51" s="1448"/>
    </row>
    <row r="52" spans="1:11" ht="12.75" customHeight="1">
      <c r="A52" s="2902" t="s">
        <v>760</v>
      </c>
      <c r="B52" s="61"/>
      <c r="C52" s="145"/>
      <c r="D52" s="61"/>
      <c r="E52" s="61"/>
      <c r="F52" s="61"/>
      <c r="G52" s="1426"/>
      <c r="H52" s="3574"/>
      <c r="I52" s="1458"/>
      <c r="J52" s="1458"/>
      <c r="K52" s="1448"/>
    </row>
    <row r="53" spans="1:11" ht="12.75" customHeight="1">
      <c r="A53" s="2902" t="s">
        <v>760</v>
      </c>
      <c r="B53" s="61"/>
      <c r="C53" s="145"/>
      <c r="D53" s="61"/>
      <c r="E53" s="61"/>
      <c r="F53" s="61"/>
      <c r="G53" s="1426"/>
      <c r="H53" s="3574"/>
      <c r="I53" s="1458"/>
      <c r="J53" s="1458"/>
      <c r="K53" s="1448"/>
    </row>
    <row r="54" spans="1:11" ht="12.75" customHeight="1">
      <c r="A54" s="2902" t="s">
        <v>760</v>
      </c>
      <c r="B54" s="61"/>
      <c r="C54" s="145"/>
      <c r="D54" s="61"/>
      <c r="E54" s="61"/>
      <c r="F54" s="61"/>
      <c r="G54" s="1426"/>
      <c r="H54" s="3574"/>
      <c r="I54" s="1458"/>
      <c r="J54" s="1458"/>
      <c r="K54" s="1448"/>
    </row>
    <row r="55" spans="1:11" ht="12.75" customHeight="1">
      <c r="A55" s="2902" t="s">
        <v>760</v>
      </c>
      <c r="B55" s="61"/>
      <c r="C55" s="145"/>
      <c r="D55" s="61"/>
      <c r="E55" s="61"/>
      <c r="F55" s="61"/>
      <c r="G55" s="1426"/>
      <c r="H55" s="3574"/>
      <c r="I55" s="1458"/>
      <c r="J55" s="1458"/>
      <c r="K55" s="1448"/>
    </row>
    <row r="56" spans="1:11" ht="12.75" customHeight="1">
      <c r="A56" s="244" t="s">
        <v>828</v>
      </c>
      <c r="B56" s="145"/>
      <c r="C56" s="145"/>
      <c r="D56" s="61"/>
      <c r="E56" s="61"/>
      <c r="F56" s="61"/>
      <c r="G56" s="1426"/>
      <c r="H56" s="3573">
        <f>SUM(H48:H55)</f>
        <v>0</v>
      </c>
      <c r="I56" s="1458"/>
      <c r="J56" s="1458"/>
      <c r="K56" s="1448"/>
    </row>
    <row r="57" spans="1:11" ht="12.75" customHeight="1">
      <c r="A57" s="147"/>
      <c r="B57" s="145"/>
      <c r="C57" s="145"/>
      <c r="D57" s="61"/>
      <c r="E57" s="61"/>
      <c r="F57" s="61"/>
      <c r="G57" s="1426"/>
      <c r="H57" s="3577"/>
      <c r="I57" s="1458"/>
      <c r="J57" s="1458"/>
      <c r="K57" s="1448"/>
    </row>
    <row r="58" spans="1:11" ht="12.75" customHeight="1">
      <c r="A58" s="245" t="s">
        <v>1903</v>
      </c>
      <c r="B58" s="145"/>
      <c r="C58" s="145"/>
      <c r="D58" s="61"/>
      <c r="E58" s="61"/>
      <c r="F58" s="61"/>
      <c r="G58" s="1426"/>
      <c r="H58" s="3574"/>
      <c r="I58" s="1458"/>
      <c r="J58" s="1426"/>
      <c r="K58" s="1448"/>
    </row>
    <row r="59" spans="1:11" ht="12.75" customHeight="1">
      <c r="A59" s="147"/>
      <c r="B59" s="145"/>
      <c r="C59" s="145"/>
      <c r="D59" s="61"/>
      <c r="E59" s="61"/>
      <c r="F59" s="61"/>
      <c r="G59" s="1426"/>
      <c r="H59" s="3578"/>
      <c r="I59" s="1458"/>
      <c r="J59" s="1426"/>
      <c r="K59" s="1448"/>
    </row>
    <row r="60" spans="1:11" ht="12.75" customHeight="1">
      <c r="A60" s="151" t="s">
        <v>829</v>
      </c>
      <c r="B60" s="145"/>
      <c r="C60" s="145"/>
      <c r="D60" s="61"/>
      <c r="E60" s="61"/>
      <c r="F60" s="61"/>
      <c r="G60" s="1426"/>
      <c r="H60" s="3576"/>
      <c r="I60" s="1458"/>
      <c r="J60" s="1426"/>
      <c r="K60" s="1448"/>
    </row>
    <row r="61" spans="1:11" ht="12.75" customHeight="1">
      <c r="A61" s="242" t="s">
        <v>1904</v>
      </c>
      <c r="B61" s="61"/>
      <c r="C61" s="145"/>
      <c r="D61" s="61"/>
      <c r="E61" s="61"/>
      <c r="F61" s="61"/>
      <c r="G61" s="1426"/>
      <c r="H61" s="3574"/>
      <c r="I61" s="1426"/>
      <c r="J61" s="1426"/>
      <c r="K61" s="1448"/>
    </row>
    <row r="62" spans="1:11" ht="12.75" customHeight="1">
      <c r="A62" s="242" t="s">
        <v>830</v>
      </c>
      <c r="B62" s="61"/>
      <c r="C62" s="145"/>
      <c r="D62" s="61"/>
      <c r="E62" s="61"/>
      <c r="F62" s="61"/>
      <c r="G62" s="1426"/>
      <c r="H62" s="3574"/>
      <c r="I62" s="1426"/>
      <c r="J62" s="1426"/>
      <c r="K62" s="1448"/>
    </row>
    <row r="63" spans="1:11" ht="12.75" customHeight="1">
      <c r="A63" s="242" t="s">
        <v>831</v>
      </c>
      <c r="B63" s="61"/>
      <c r="C63" s="145"/>
      <c r="D63" s="61"/>
      <c r="E63" s="61"/>
      <c r="F63" s="61"/>
      <c r="G63" s="1426"/>
      <c r="H63" s="3574"/>
      <c r="I63" s="1426"/>
      <c r="J63" s="1426"/>
      <c r="K63" s="1448"/>
    </row>
    <row r="64" spans="1:11" ht="12.75" customHeight="1">
      <c r="A64" s="242" t="s">
        <v>832</v>
      </c>
      <c r="B64" s="61"/>
      <c r="C64" s="145"/>
      <c r="D64" s="61"/>
      <c r="E64" s="61"/>
      <c r="F64" s="61"/>
      <c r="G64" s="1426"/>
      <c r="H64" s="3574"/>
      <c r="I64" s="1426"/>
      <c r="J64" s="1426"/>
      <c r="K64" s="1448"/>
    </row>
    <row r="65" spans="1:11" ht="12.75" customHeight="1">
      <c r="A65" s="242" t="s">
        <v>833</v>
      </c>
      <c r="B65" s="61"/>
      <c r="C65" s="145"/>
      <c r="D65" s="61"/>
      <c r="E65" s="61"/>
      <c r="F65" s="61"/>
      <c r="G65" s="1426"/>
      <c r="H65" s="3574"/>
      <c r="I65" s="1426"/>
      <c r="J65" s="1426"/>
      <c r="K65" s="1448"/>
    </row>
    <row r="66" spans="1:11" ht="12.75" customHeight="1">
      <c r="A66" s="242" t="s">
        <v>834</v>
      </c>
      <c r="B66" s="61"/>
      <c r="C66" s="145"/>
      <c r="D66" s="61"/>
      <c r="E66" s="61"/>
      <c r="F66" s="61"/>
      <c r="G66" s="1426"/>
      <c r="H66" s="3574"/>
      <c r="I66" s="1426"/>
      <c r="J66" s="1426"/>
      <c r="K66" s="1448"/>
    </row>
    <row r="67" spans="1:11" ht="12.75" customHeight="1">
      <c r="A67" s="242" t="s">
        <v>835</v>
      </c>
      <c r="B67" s="61"/>
      <c r="C67" s="145"/>
      <c r="D67" s="61"/>
      <c r="E67" s="61"/>
      <c r="F67" s="61"/>
      <c r="G67" s="1426"/>
      <c r="H67" s="3574"/>
      <c r="I67" s="1426"/>
      <c r="J67" s="1426"/>
      <c r="K67" s="1448"/>
    </row>
    <row r="68" spans="1:11" ht="12.75" customHeight="1">
      <c r="A68" s="2902" t="s">
        <v>760</v>
      </c>
      <c r="B68" s="61"/>
      <c r="C68" s="145"/>
      <c r="D68" s="61"/>
      <c r="E68" s="61"/>
      <c r="F68" s="61"/>
      <c r="G68" s="1426"/>
      <c r="H68" s="3574"/>
      <c r="I68" s="1426"/>
      <c r="J68" s="1426"/>
      <c r="K68" s="1448"/>
    </row>
    <row r="69" spans="1:11" ht="12.75" customHeight="1">
      <c r="A69" s="2902" t="s">
        <v>760</v>
      </c>
      <c r="B69" s="61"/>
      <c r="C69" s="145"/>
      <c r="D69" s="61"/>
      <c r="E69" s="61"/>
      <c r="F69" s="61"/>
      <c r="G69" s="1426"/>
      <c r="H69" s="3574"/>
      <c r="I69" s="1426"/>
      <c r="J69" s="1426"/>
      <c r="K69" s="1448"/>
    </row>
    <row r="70" spans="1:11" ht="12.75" customHeight="1">
      <c r="A70" s="2902" t="s">
        <v>760</v>
      </c>
      <c r="B70" s="61"/>
      <c r="C70" s="145"/>
      <c r="D70" s="61"/>
      <c r="E70" s="61"/>
      <c r="F70" s="61"/>
      <c r="G70" s="1426"/>
      <c r="H70" s="3574"/>
      <c r="I70" s="1426"/>
      <c r="J70" s="1426"/>
      <c r="K70" s="1448"/>
    </row>
    <row r="71" spans="1:11" ht="12.75" customHeight="1">
      <c r="A71" s="245" t="s">
        <v>836</v>
      </c>
      <c r="B71" s="145"/>
      <c r="C71" s="145"/>
      <c r="D71" s="61"/>
      <c r="E71" s="61"/>
      <c r="F71" s="61"/>
      <c r="G71" s="1426"/>
      <c r="H71" s="3573">
        <f>SUM(H61:H70)</f>
        <v>0</v>
      </c>
      <c r="I71" s="1426"/>
      <c r="J71" s="1426"/>
      <c r="K71" s="1448"/>
    </row>
    <row r="72" spans="1:11" ht="12.75" customHeight="1">
      <c r="A72" s="147"/>
      <c r="B72" s="145"/>
      <c r="C72" s="145"/>
      <c r="D72" s="61"/>
      <c r="E72" s="61"/>
      <c r="F72" s="61"/>
      <c r="G72" s="1426"/>
      <c r="H72" s="3577"/>
      <c r="I72" s="1426"/>
      <c r="J72" s="1426"/>
      <c r="K72" s="1448"/>
    </row>
    <row r="73" spans="1:11" ht="12.75" customHeight="1">
      <c r="A73" s="246" t="s">
        <v>837</v>
      </c>
      <c r="B73" s="145"/>
      <c r="C73" s="145"/>
      <c r="D73" s="61"/>
      <c r="E73" s="61"/>
      <c r="F73" s="61"/>
      <c r="G73" s="1426"/>
      <c r="H73" s="3572">
        <f>H31+H43+H45+H56+H58+H71</f>
        <v>0</v>
      </c>
      <c r="I73" s="1426"/>
      <c r="J73" s="1426"/>
      <c r="K73" s="1448"/>
    </row>
    <row r="74" spans="1:11" ht="12.75" customHeight="1">
      <c r="A74" s="152"/>
      <c r="B74" s="61"/>
      <c r="C74" s="61"/>
      <c r="D74" s="61"/>
      <c r="E74" s="61"/>
      <c r="F74" s="61"/>
      <c r="G74" s="1426"/>
      <c r="H74" s="3575"/>
      <c r="I74" s="1426"/>
      <c r="J74" s="1426"/>
      <c r="K74" s="1448"/>
    </row>
    <row r="75" spans="1:11" ht="57.75" customHeight="1">
      <c r="A75" s="151" t="s">
        <v>838</v>
      </c>
      <c r="B75" s="145"/>
      <c r="C75" s="1458"/>
      <c r="D75" s="1458"/>
      <c r="E75" s="1458"/>
      <c r="F75" s="1458"/>
      <c r="G75" s="1458"/>
      <c r="H75" s="3579" t="s">
        <v>2768</v>
      </c>
      <c r="I75" s="1426"/>
      <c r="K75" s="1448"/>
    </row>
    <row r="76" spans="1:11" ht="12.75" customHeight="1">
      <c r="A76" s="242" t="s">
        <v>839</v>
      </c>
      <c r="B76" s="61"/>
      <c r="C76" s="145"/>
      <c r="D76" s="61"/>
      <c r="E76" s="61"/>
      <c r="F76" s="61"/>
      <c r="G76" s="1426"/>
      <c r="H76" s="3574"/>
      <c r="I76" s="1426"/>
      <c r="K76" s="1448"/>
    </row>
    <row r="77" spans="1:11" ht="12.75" customHeight="1">
      <c r="A77" s="242" t="s">
        <v>837</v>
      </c>
      <c r="B77" s="61"/>
      <c r="C77" s="145"/>
      <c r="D77" s="61"/>
      <c r="E77" s="61"/>
      <c r="F77" s="61"/>
      <c r="G77" s="1426"/>
      <c r="H77" s="3573">
        <f>H73</f>
        <v>0</v>
      </c>
      <c r="I77" s="1426"/>
      <c r="K77" s="1448"/>
    </row>
    <row r="78" spans="1:11" ht="12.75" customHeight="1">
      <c r="A78" s="242" t="s">
        <v>840</v>
      </c>
      <c r="B78" s="61"/>
      <c r="C78" s="145"/>
      <c r="D78" s="61"/>
      <c r="E78" s="61"/>
      <c r="F78" s="61"/>
      <c r="G78" s="1426"/>
      <c r="H78" s="3574"/>
      <c r="I78" s="1426"/>
      <c r="K78" s="1448"/>
    </row>
    <row r="79" spans="1:11" ht="12.75" customHeight="1">
      <c r="A79" s="242" t="s">
        <v>841</v>
      </c>
      <c r="B79" s="61"/>
      <c r="C79" s="145"/>
      <c r="D79" s="61"/>
      <c r="E79" s="61"/>
      <c r="F79" s="61"/>
      <c r="G79" s="1426"/>
      <c r="H79" s="3574"/>
      <c r="I79" s="1426"/>
      <c r="K79" s="1448"/>
    </row>
    <row r="80" spans="1:11" ht="12.75" customHeight="1">
      <c r="A80" s="242" t="s">
        <v>842</v>
      </c>
      <c r="B80" s="61"/>
      <c r="C80" s="145"/>
      <c r="D80" s="61"/>
      <c r="E80" s="61"/>
      <c r="F80" s="61"/>
      <c r="G80" s="1426"/>
      <c r="H80" s="3574"/>
      <c r="I80" s="1426"/>
      <c r="K80" s="1448"/>
    </row>
    <row r="81" spans="1:11" ht="12.75" customHeight="1">
      <c r="A81" s="242" t="s">
        <v>843</v>
      </c>
      <c r="B81" s="61"/>
      <c r="C81" s="145"/>
      <c r="D81" s="61"/>
      <c r="E81" s="61"/>
      <c r="F81" s="61"/>
      <c r="G81" s="1426"/>
      <c r="H81" s="3574"/>
      <c r="I81" s="1426"/>
      <c r="K81" s="1448"/>
    </row>
    <row r="82" spans="1:11" ht="12.75" customHeight="1">
      <c r="A82" s="242" t="s">
        <v>844</v>
      </c>
      <c r="B82" s="61"/>
      <c r="C82" s="153"/>
      <c r="D82" s="61"/>
      <c r="E82" s="61"/>
      <c r="F82" s="61"/>
      <c r="G82" s="1426"/>
      <c r="H82" s="3574"/>
      <c r="I82" s="1426"/>
      <c r="K82" s="1448"/>
    </row>
    <row r="83" spans="1:11" ht="12.75" customHeight="1">
      <c r="A83" s="248" t="s">
        <v>845</v>
      </c>
      <c r="B83" s="153"/>
      <c r="C83" s="154"/>
      <c r="D83" s="61"/>
      <c r="E83" s="61"/>
      <c r="F83" s="61"/>
      <c r="G83" s="1426"/>
      <c r="H83" s="3573">
        <f>SUM(H76:H82)</f>
        <v>0</v>
      </c>
      <c r="I83" s="2479"/>
      <c r="K83" s="1448"/>
    </row>
    <row r="84" spans="1:11" ht="12.75" customHeight="1">
      <c r="A84" s="155"/>
      <c r="B84" s="153"/>
      <c r="C84" s="153"/>
      <c r="D84" s="61"/>
      <c r="E84" s="61"/>
      <c r="F84" s="61"/>
      <c r="G84" s="1426"/>
      <c r="H84" s="3577"/>
      <c r="I84" s="1426"/>
      <c r="K84" s="1448"/>
    </row>
    <row r="85" spans="1:11" ht="12.75" customHeight="1">
      <c r="A85" s="2940" t="s">
        <v>1905</v>
      </c>
      <c r="B85" s="1426"/>
      <c r="C85" s="1426"/>
      <c r="D85" s="1426"/>
      <c r="E85" s="1426"/>
      <c r="F85" s="1426"/>
      <c r="G85" s="1426"/>
      <c r="H85" s="3572">
        <f>-'1.5 Net Debt '!M11</f>
        <v>0</v>
      </c>
      <c r="I85" s="1426"/>
      <c r="K85" s="1448"/>
    </row>
    <row r="86" spans="1:11" ht="12.75" customHeight="1">
      <c r="A86" s="1459"/>
      <c r="B86" s="1426"/>
      <c r="C86" s="1426"/>
      <c r="D86" s="1426"/>
      <c r="E86" s="1426"/>
      <c r="F86" s="1426"/>
      <c r="G86" s="1426"/>
      <c r="H86" s="1426"/>
      <c r="I86" s="1426"/>
      <c r="K86" s="1448"/>
    </row>
    <row r="87" spans="1:11" ht="12.75" customHeight="1">
      <c r="A87" s="2940" t="s">
        <v>98</v>
      </c>
      <c r="B87" s="1426"/>
      <c r="C87" s="1426"/>
      <c r="D87" s="1426"/>
      <c r="E87" s="1426"/>
      <c r="F87" s="1426"/>
      <c r="G87" s="1426"/>
      <c r="H87" s="2438" t="str">
        <f>IF(ROUND(H83,1)=ROUND(H85,1),"OK","ERROR")</f>
        <v>OK</v>
      </c>
      <c r="I87" s="1426"/>
      <c r="J87" s="49" t="s">
        <v>2829</v>
      </c>
      <c r="K87" s="1448"/>
    </row>
    <row r="88" spans="1:11" ht="12.75" customHeight="1">
      <c r="A88" s="1459"/>
      <c r="B88" s="1426"/>
      <c r="C88" s="1426"/>
      <c r="D88" s="1426"/>
      <c r="E88" s="1426"/>
      <c r="F88" s="1426"/>
      <c r="G88" s="1426"/>
      <c r="H88" s="2550"/>
      <c r="I88" s="1426"/>
      <c r="J88" s="3446" t="s">
        <v>2830</v>
      </c>
      <c r="K88" s="1448"/>
    </row>
    <row r="89" spans="1:11" ht="12.75" customHeight="1" thickBot="1">
      <c r="A89" s="1451"/>
      <c r="B89" s="1451"/>
      <c r="C89" s="1451"/>
      <c r="D89" s="1451"/>
      <c r="E89" s="1451"/>
      <c r="F89" s="1451"/>
      <c r="G89" s="1451"/>
      <c r="H89" s="1451"/>
      <c r="I89" s="1451"/>
      <c r="J89" s="1451"/>
      <c r="K89" s="1591"/>
    </row>
    <row r="90" spans="1:11" ht="12.75" customHeight="1">
      <c r="A90" s="2941"/>
    </row>
    <row r="91" spans="1:11" ht="12.75" customHeight="1"/>
    <row r="92" spans="1:11" ht="12.75" customHeight="1"/>
    <row r="93" spans="1:11" ht="12.75" customHeight="1"/>
    <row r="94" spans="1:11" ht="12.75" customHeight="1"/>
    <row r="95" spans="1:11" ht="12.75" customHeight="1"/>
    <row r="96" spans="1:11" ht="12.75" customHeight="1"/>
    <row r="97" ht="12.75"/>
    <row r="98" ht="12.75" hidden="1"/>
    <row r="99" ht="12.75" hidden="1"/>
    <row r="100" ht="12.75" hidden="1"/>
    <row r="101" ht="12.75" hidden="1"/>
    <row r="102" ht="12.75" hidden="1"/>
    <row r="103" ht="12.75" hidden="1"/>
    <row r="104" ht="12.75" hidden="1"/>
    <row r="105" ht="12.75" hidden="1"/>
    <row r="106" ht="12.75" hidden="1"/>
    <row r="107" ht="12.75" hidden="1"/>
    <row r="108" ht="12.75" hidden="1"/>
    <row r="109" ht="12.75" hidden="1"/>
    <row r="110" ht="12.75" hidden="1"/>
    <row r="111" ht="12.75" hidden="1"/>
    <row r="112" ht="12.75" hidden="1"/>
    <row r="113" ht="12.75" hidden="1"/>
    <row r="114" ht="12.75" hidden="1"/>
    <row r="115" ht="12.75" hidden="1"/>
    <row r="116" ht="12.75" hidden="1"/>
    <row r="117" ht="12.75" hidden="1"/>
    <row r="118" ht="12.75" hidden="1"/>
    <row r="119" ht="12.75" hidden="1"/>
    <row r="120" ht="12.75" hidden="1"/>
    <row r="121" ht="12.75" hidden="1"/>
    <row r="122" ht="12.75" hidden="1"/>
    <row r="123" ht="12.75" hidden="1"/>
    <row r="124" ht="12.75" hidden="1"/>
    <row r="125" ht="12.75" hidden="1"/>
    <row r="126" ht="12.75" hidden="1"/>
    <row r="127" ht="12.75" hidden="1"/>
    <row r="128" ht="12.75" hidden="1"/>
    <row r="129" ht="12.75" hidden="1"/>
    <row r="130" ht="12.75" hidden="1"/>
    <row r="131" ht="12.75" hidden="1"/>
    <row r="132" ht="12.75" hidden="1"/>
    <row r="133" ht="12.75" hidden="1"/>
    <row r="134" ht="12.75" hidden="1"/>
    <row r="135" ht="12.75" hidden="1"/>
    <row r="136" ht="12.75" hidden="1"/>
    <row r="137" ht="12.75" hidden="1"/>
    <row r="138" ht="12.75" hidden="1"/>
    <row r="139" ht="12.75" hidden="1"/>
    <row r="140" ht="12.75" hidden="1"/>
    <row r="141" ht="12.75" hidden="1"/>
    <row r="142" ht="12.75" hidden="1"/>
    <row r="143" ht="12.75" hidden="1"/>
    <row r="144" ht="12.75" hidden="1"/>
    <row r="145" ht="12.75" hidden="1"/>
    <row r="146" ht="12.75" hidden="1"/>
    <row r="147" ht="12.75" hidden="1"/>
    <row r="148" ht="12.75" hidden="1"/>
    <row r="149" ht="12.75" hidden="1"/>
    <row r="150" ht="12.75" hidden="1"/>
    <row r="151" ht="12.75" hidden="1"/>
    <row r="152" ht="12.75" hidden="1"/>
    <row r="153" ht="12.75" hidden="1"/>
    <row r="154" ht="12.75" hidden="1"/>
    <row r="155" ht="12.75" hidden="1"/>
    <row r="156" ht="12.75" hidden="1"/>
    <row r="157" ht="12.75" hidden="1"/>
    <row r="158" ht="12.75" hidden="1"/>
    <row r="159" ht="12.75" hidden="1"/>
    <row r="160" ht="12.75" hidden="1"/>
    <row r="161" ht="12.75" hidden="1"/>
    <row r="162" ht="12.75" hidden="1"/>
    <row r="163" ht="12.75" hidden="1"/>
    <row r="164" ht="12.75" hidden="1"/>
    <row r="165" ht="12.75" hidden="1"/>
    <row r="166" ht="12.75" hidden="1"/>
    <row r="167" ht="12.75" hidden="1"/>
    <row r="168" ht="12.75" hidden="1"/>
    <row r="169" ht="12.75" hidden="1"/>
    <row r="170" ht="12.75" hidden="1"/>
    <row r="171" ht="12.75" hidden="1"/>
    <row r="172" ht="12.75" hidden="1"/>
    <row r="173" ht="12.75" hidden="1"/>
    <row r="174" ht="12.75" hidden="1"/>
    <row r="175" ht="12.75" hidden="1"/>
    <row r="176" ht="12.75" hidden="1"/>
    <row r="177" ht="12.75" hidden="1"/>
    <row r="178" ht="12.75" hidden="1"/>
    <row r="179" ht="12.75" hidden="1"/>
    <row r="180" ht="12.75" hidden="1"/>
    <row r="181" ht="12.75" hidden="1"/>
    <row r="182" ht="12.75" hidden="1"/>
    <row r="183" ht="12.75" hidden="1"/>
    <row r="184" ht="12.75" hidden="1"/>
    <row r="185" ht="12.75" hidden="1"/>
    <row r="186" ht="12.75" hidden="1"/>
    <row r="187" ht="12.75" hidden="1"/>
    <row r="188" ht="12.75" hidden="1"/>
    <row r="189" ht="12.75" hidden="1"/>
    <row r="190" ht="12.75" hidden="1"/>
    <row r="191" ht="12.75" hidden="1"/>
    <row r="192" ht="12.75" hidden="1"/>
    <row r="193" ht="12.75" hidden="1"/>
    <row r="194" ht="12.75" hidden="1"/>
    <row r="195" ht="12.75" hidden="1"/>
    <row r="196" ht="12.75" hidden="1"/>
    <row r="197" ht="12.75" hidden="1"/>
    <row r="198" ht="12.75" hidden="1"/>
    <row r="199" ht="12.75" hidden="1"/>
    <row r="200" ht="12.75" hidden="1"/>
    <row r="201" ht="12.75" hidden="1"/>
    <row r="202" ht="12.75" hidden="1"/>
    <row r="203" ht="12.75" hidden="1"/>
    <row r="204" ht="12.75" hidden="1"/>
    <row r="205" ht="12.75" hidden="1"/>
    <row r="206" ht="12.75" hidden="1"/>
    <row r="207" ht="12.75" hidden="1"/>
    <row r="208" ht="12.75" hidden="1"/>
    <row r="209" ht="12.75" hidden="1"/>
    <row r="210" ht="12.75" hidden="1"/>
    <row r="211" ht="12.75" hidden="1"/>
    <row r="212" ht="12.75" hidden="1"/>
    <row r="213" ht="12.75" hidden="1"/>
    <row r="214" ht="12.75" hidden="1"/>
    <row r="215" ht="12.75" hidden="1"/>
    <row r="216" ht="12.75" hidden="1"/>
    <row r="217" ht="12.75" hidden="1"/>
    <row r="218" ht="12.75" hidden="1"/>
    <row r="219" ht="12.75" hidden="1"/>
    <row r="220" ht="12.75" hidden="1"/>
    <row r="221" ht="12.75" hidden="1"/>
    <row r="222" ht="12.75" hidden="1"/>
    <row r="223" ht="12.75" hidden="1"/>
    <row r="224" ht="12.75" hidden="1"/>
    <row r="225" ht="12.75" hidden="1"/>
    <row r="226" ht="12.75" hidden="1"/>
    <row r="227" ht="12.75" hidden="1"/>
    <row r="228" ht="12.75" hidden="1"/>
    <row r="229" ht="12.75" hidden="1"/>
    <row r="230" ht="12.75" hidden="1"/>
    <row r="231" ht="12.75" hidden="1"/>
    <row r="232" ht="12.75" hidden="1"/>
    <row r="233" ht="12.75" hidden="1"/>
    <row r="234" ht="12.75" hidden="1"/>
    <row r="235" ht="12.75" hidden="1"/>
    <row r="236" ht="12.75" hidden="1"/>
    <row r="237" ht="12.75" hidden="1"/>
    <row r="238" ht="12.75" hidden="1"/>
    <row r="239" ht="12.75" hidden="1"/>
    <row r="240" ht="12.75" hidden="1"/>
    <row r="241" ht="12.75" hidden="1"/>
    <row r="242" ht="12.75" hidden="1"/>
    <row r="243" ht="12.75" hidden="1"/>
    <row r="244" ht="12.75" hidden="1"/>
    <row r="245" ht="12.75" hidden="1"/>
    <row r="246" ht="12.75" hidden="1"/>
    <row r="247" ht="12.75" hidden="1"/>
    <row r="248" ht="12.75" hidden="1"/>
    <row r="249" ht="12.75" hidden="1"/>
    <row r="250" ht="12.75" hidden="1"/>
    <row r="251" ht="12.75" hidden="1"/>
    <row r="252" ht="12.75" hidden="1"/>
    <row r="253" ht="12.75" hidden="1"/>
    <row r="254" ht="12.75" hidden="1"/>
    <row r="255" ht="12.75" hidden="1"/>
    <row r="256" ht="12.75" hidden="1"/>
    <row r="257" ht="12.75" hidden="1"/>
    <row r="258" ht="12.75" hidden="1"/>
    <row r="259" ht="12.75" hidden="1"/>
    <row r="260" ht="12.75" hidden="1"/>
    <row r="261" ht="12.75" hidden="1"/>
    <row r="262" ht="12.75" hidden="1"/>
    <row r="263" ht="12.75" hidden="1"/>
    <row r="264" ht="12.75" hidden="1"/>
    <row r="265" ht="12.75" hidden="1"/>
    <row r="266" ht="12.75" hidden="1"/>
    <row r="267" ht="12.75" hidden="1"/>
    <row r="268" ht="12.75" hidden="1"/>
    <row r="269" ht="12.75" hidden="1"/>
    <row r="270" ht="12.75" hidden="1"/>
    <row r="271" ht="12.75" hidden="1"/>
    <row r="272" ht="12.75" hidden="1"/>
    <row r="273" ht="12.75" hidden="1"/>
    <row r="274" ht="12.75" hidden="1"/>
    <row r="275" ht="12.75" hidden="1"/>
    <row r="276" ht="12.75" hidden="1"/>
    <row r="277" ht="12.75" hidden="1"/>
    <row r="278" ht="12.75" hidden="1"/>
    <row r="279" ht="12.75" hidden="1"/>
    <row r="280" ht="12.75" hidden="1"/>
    <row r="281" ht="12.75" hidden="1"/>
    <row r="282" ht="12.75" hidden="1"/>
    <row r="283" ht="12.75" hidden="1"/>
    <row r="284" ht="12.75" hidden="1"/>
    <row r="285" ht="12.75" hidden="1"/>
    <row r="286" ht="12.75" hidden="1"/>
    <row r="287" ht="12.75" hidden="1"/>
    <row r="288" ht="12.75" hidden="1"/>
    <row r="289" ht="12.75" hidden="1"/>
    <row r="290" ht="12.75" hidden="1"/>
    <row r="291" ht="12.75" hidden="1"/>
    <row r="292" ht="12.75" hidden="1"/>
    <row r="293" ht="12.75" hidden="1"/>
    <row r="294" ht="12.75" hidden="1"/>
    <row r="295" ht="12.75" hidden="1"/>
    <row r="296" ht="12.75" hidden="1"/>
    <row r="297" ht="12.75" hidden="1"/>
    <row r="298" ht="12.75" hidden="1"/>
    <row r="299" ht="12.75" hidden="1"/>
    <row r="300" ht="12.75" hidden="1"/>
    <row r="301" ht="12.75" hidden="1"/>
    <row r="302" ht="12.75" hidden="1"/>
    <row r="303" ht="12.75" hidden="1"/>
    <row r="304" ht="12.75" hidden="1"/>
    <row r="305" ht="12.75" hidden="1"/>
    <row r="306" ht="12.75" hidden="1"/>
    <row r="307" ht="12.75" hidden="1"/>
    <row r="308" ht="12.75" hidden="1"/>
    <row r="309" ht="12.75" hidden="1"/>
    <row r="310" ht="12.75" hidden="1"/>
    <row r="311" ht="12.75" hidden="1"/>
    <row r="312" ht="12.75" hidden="1"/>
    <row r="313" ht="12.75" hidden="1"/>
    <row r="314" ht="12.75" hidden="1"/>
    <row r="315" ht="12.75" hidden="1"/>
    <row r="316" ht="12.75" hidden="1"/>
    <row r="317" ht="12.75" hidden="1"/>
    <row r="318" ht="12.75" hidden="1"/>
    <row r="319" ht="12.75" hidden="1"/>
    <row r="320" ht="12.75" hidden="1"/>
    <row r="321" ht="12.75" hidden="1"/>
    <row r="322" ht="12.75" hidden="1"/>
    <row r="323" ht="12.75" hidden="1"/>
    <row r="324" ht="12.75" hidden="1"/>
    <row r="325" ht="12.75" hidden="1"/>
    <row r="326" ht="12.75" hidden="1"/>
    <row r="327" ht="12.75" hidden="1"/>
    <row r="328" ht="12.75" hidden="1"/>
    <row r="329" ht="12.75" hidden="1"/>
    <row r="330" ht="12.75" hidden="1"/>
    <row r="331" ht="12.75" hidden="1"/>
    <row r="332" ht="12.75" hidden="1"/>
    <row r="333" ht="12.75" hidden="1"/>
    <row r="334" ht="12.75" hidden="1"/>
    <row r="335" ht="12.75" hidden="1"/>
    <row r="336" ht="12.75" hidden="1"/>
    <row r="337" ht="12.75" hidden="1"/>
    <row r="338" ht="12.75" hidden="1"/>
    <row r="339" ht="12.75" hidden="1"/>
    <row r="340" ht="12.75" hidden="1"/>
    <row r="341" ht="12.75" hidden="1"/>
    <row r="342" ht="12.75" hidden="1"/>
    <row r="343" ht="12.75" hidden="1"/>
    <row r="344" ht="12.75" hidden="1"/>
    <row r="345" ht="12.75" hidden="1"/>
    <row r="346" ht="12.75" hidden="1"/>
    <row r="347" ht="12.75" hidden="1"/>
    <row r="348" ht="12.75" hidden="1"/>
    <row r="349" ht="12.75" hidden="1"/>
    <row r="350" ht="12.75" hidden="1"/>
    <row r="351" ht="12.75" hidden="1"/>
    <row r="352" ht="12.75" hidden="1"/>
    <row r="353" ht="12.75" hidden="1"/>
    <row r="354" ht="12.75" hidden="1"/>
    <row r="355" ht="12.75" hidden="1"/>
    <row r="356" ht="12.75" hidden="1"/>
    <row r="357" ht="12.75" hidden="1"/>
    <row r="358" ht="12.75" hidden="1"/>
    <row r="359" ht="12.75" hidden="1"/>
    <row r="360" ht="12.75" hidden="1"/>
    <row r="361" ht="12.75" hidden="1"/>
    <row r="362" ht="12.75" hidden="1"/>
    <row r="363" ht="12.75" hidden="1"/>
    <row r="364" ht="12.75" hidden="1"/>
    <row r="365" ht="12.75" hidden="1"/>
    <row r="366" ht="12.75" hidden="1"/>
    <row r="367" ht="12.75" hidden="1"/>
    <row r="368" ht="12.75" hidden="1"/>
    <row r="369" ht="12.75" hidden="1"/>
    <row r="370" ht="12.75" hidden="1"/>
    <row r="371" ht="12.75" hidden="1"/>
    <row r="372" ht="12.75" hidden="1"/>
    <row r="373" ht="12.75" hidden="1"/>
    <row r="374" ht="12.75" hidden="1"/>
    <row r="375" ht="12.75" hidden="1"/>
    <row r="376" ht="12.75" hidden="1"/>
    <row r="377" ht="12.75" hidden="1"/>
    <row r="378" ht="12.75" hidden="1"/>
    <row r="379" ht="12.75" hidden="1"/>
    <row r="380" ht="12.75" hidden="1"/>
    <row r="381" ht="12.75" hidden="1"/>
    <row r="382" ht="12.75" hidden="1"/>
    <row r="383" ht="12.75" hidden="1"/>
    <row r="384" ht="12.75" hidden="1"/>
    <row r="385" ht="12.75" hidden="1"/>
    <row r="386" ht="12.75" hidden="1"/>
    <row r="387" ht="12.75" hidden="1"/>
    <row r="388" ht="12.75" hidden="1"/>
    <row r="389" ht="12.75" hidden="1"/>
    <row r="390" ht="12.75" hidden="1"/>
    <row r="391" ht="12.75" hidden="1"/>
    <row r="392" ht="12.75" hidden="1"/>
    <row r="393" ht="12.75" hidden="1"/>
    <row r="394" ht="12.75" hidden="1"/>
    <row r="395" ht="12.75" hidden="1"/>
    <row r="396" ht="12.75" hidden="1"/>
    <row r="397" ht="12.75" hidden="1"/>
    <row r="398" ht="12.75" hidden="1"/>
    <row r="399" ht="12.75" hidden="1"/>
    <row r="400" ht="12.75" hidden="1"/>
    <row r="401" ht="12.75" hidden="1"/>
    <row r="402" ht="12.75" hidden="1"/>
    <row r="403" ht="12.75" hidden="1"/>
    <row r="404" ht="12.75" hidden="1"/>
    <row r="405" ht="12.75" hidden="1"/>
    <row r="406" ht="12.75" hidden="1"/>
    <row r="407" ht="12.75" hidden="1"/>
    <row r="408" ht="12.75" hidden="1"/>
    <row r="409" ht="12.75" hidden="1"/>
    <row r="410" ht="12.75" hidden="1"/>
    <row r="411" ht="12.75" hidden="1"/>
    <row r="412" ht="12.75" hidden="1"/>
    <row r="413" ht="12.75" hidden="1"/>
    <row r="414" ht="12.75" hidden="1"/>
    <row r="415" ht="12.75" hidden="1"/>
    <row r="416" ht="12.75" hidden="1"/>
    <row r="417" ht="12.75" hidden="1"/>
    <row r="418" ht="12.75" hidden="1"/>
    <row r="419" ht="12.75" hidden="1"/>
    <row r="420" ht="12.75" hidden="1"/>
    <row r="421" ht="12.75" hidden="1"/>
    <row r="422" ht="12.75" hidden="1"/>
    <row r="423" ht="12.75" hidden="1"/>
    <row r="424" ht="12.75" hidden="1"/>
    <row r="425" ht="12.75" hidden="1"/>
    <row r="426" ht="12.75" hidden="1"/>
    <row r="427" ht="12.75" hidden="1"/>
    <row r="428" ht="12.75" hidden="1"/>
    <row r="429" ht="12.75" hidden="1"/>
    <row r="430" ht="12.75" hidden="1"/>
    <row r="431" ht="12.75" hidden="1"/>
    <row r="432" ht="12.75" hidden="1"/>
    <row r="433" ht="12.75" hidden="1"/>
    <row r="434" ht="12.75" hidden="1"/>
    <row r="435" ht="12.75" hidden="1"/>
    <row r="436" ht="12.75" hidden="1"/>
    <row r="437" ht="12.75" hidden="1"/>
    <row r="438" ht="12.75" hidden="1"/>
    <row r="439" ht="12.75" hidden="1"/>
    <row r="440" ht="12.75" hidden="1"/>
    <row r="441" ht="12.75" hidden="1"/>
    <row r="442" ht="12.75" hidden="1"/>
    <row r="443" ht="12.75" hidden="1"/>
    <row r="444" ht="12.75" hidden="1"/>
    <row r="445" ht="12.75" hidden="1"/>
    <row r="446" ht="12.75" hidden="1"/>
    <row r="447" ht="12.75" hidden="1"/>
    <row r="448" ht="12.75" hidden="1"/>
    <row r="449" ht="12.75" hidden="1"/>
    <row r="450" ht="12.75" hidden="1"/>
    <row r="451" ht="12.75" hidden="1"/>
    <row r="452" ht="12.75" hidden="1"/>
    <row r="453" ht="12.75" hidden="1"/>
    <row r="454" ht="12.75" hidden="1"/>
    <row r="455" ht="12.75" hidden="1"/>
    <row r="456" ht="12.75" hidden="1"/>
    <row r="457" ht="12.75" hidden="1"/>
    <row r="458" ht="12.75" hidden="1"/>
    <row r="459" ht="12.75" hidden="1"/>
    <row r="460" ht="12.75" hidden="1"/>
    <row r="461" ht="12.75" hidden="1"/>
    <row r="462" ht="12.75" hidden="1"/>
    <row r="463" ht="12.75" hidden="1"/>
    <row r="464" ht="12.75" hidden="1"/>
    <row r="465" ht="12.75" hidden="1"/>
    <row r="466" ht="12.75" hidden="1"/>
    <row r="467" ht="12.75" hidden="1"/>
    <row r="468" ht="12.75" hidden="1"/>
    <row r="469" ht="12.75" hidden="1"/>
    <row r="470" ht="12.75" hidden="1"/>
    <row r="471" ht="12.75" hidden="1"/>
    <row r="472" ht="12.75" hidden="1"/>
    <row r="473" ht="12.75" hidden="1"/>
    <row r="474" ht="12.75" hidden="1"/>
    <row r="475" ht="12.75" hidden="1"/>
    <row r="476" ht="12.75" hidden="1"/>
    <row r="477" ht="12.75" hidden="1"/>
    <row r="478" ht="12.75" hidden="1"/>
    <row r="479" ht="12.75" hidden="1"/>
    <row r="480" ht="12.75" hidden="1"/>
    <row r="481" ht="12.75" hidden="1"/>
    <row r="482" ht="12.75" hidden="1"/>
    <row r="483" ht="12.75" hidden="1"/>
    <row r="484" ht="12.75" hidden="1"/>
    <row r="485" ht="12.75" hidden="1"/>
    <row r="486" ht="12.75" hidden="1"/>
    <row r="487" ht="12.75" hidden="1"/>
    <row r="488" ht="12.75" hidden="1"/>
    <row r="489" ht="12.75" hidden="1"/>
    <row r="490" ht="12.75" hidden="1"/>
    <row r="491" ht="12.75" hidden="1"/>
    <row r="492" ht="12.75" hidden="1"/>
    <row r="493" ht="12.75" hidden="1"/>
    <row r="494" ht="12.75" hidden="1"/>
    <row r="495" ht="12.75" hidden="1"/>
    <row r="496" ht="12.75" hidden="1"/>
    <row r="497" ht="12.75" hidden="1"/>
    <row r="498" ht="12.75" hidden="1"/>
    <row r="499" ht="12.75" hidden="1"/>
    <row r="500" ht="12.75" hidden="1"/>
    <row r="501" ht="12.75" hidden="1"/>
    <row r="502" ht="12.75" hidden="1"/>
    <row r="503" ht="12.75" hidden="1"/>
    <row r="504" ht="12.75" hidden="1"/>
    <row r="505" ht="12.75" hidden="1"/>
    <row r="506" ht="12.75" hidden="1"/>
    <row r="507" ht="12.75" hidden="1"/>
    <row r="508" ht="12.75" hidden="1"/>
    <row r="509" ht="12.75" hidden="1"/>
    <row r="510" ht="12.75" hidden="1"/>
    <row r="511" ht="12.75" hidden="1"/>
    <row r="512" ht="12.75" hidden="1"/>
    <row r="513" ht="12.75" hidden="1"/>
    <row r="514" ht="12.75" hidden="1"/>
    <row r="515" ht="12.75" hidden="1"/>
    <row r="516" ht="12.75" hidden="1"/>
    <row r="517" ht="12.75" hidden="1"/>
    <row r="518" ht="12.75" hidden="1"/>
    <row r="519" ht="12.75" hidden="1"/>
    <row r="520" ht="12.75" hidden="1"/>
    <row r="521" ht="12.75" hidden="1"/>
    <row r="522" ht="12.75" hidden="1"/>
    <row r="523" ht="12.75" hidden="1"/>
    <row r="524" ht="12.75" hidden="1"/>
    <row r="525" ht="12.75" hidden="1"/>
    <row r="526" ht="12.75" hidden="1"/>
    <row r="527" ht="12.75" hidden="1"/>
    <row r="528" ht="12.75" hidden="1"/>
    <row r="529" ht="12.75" hidden="1"/>
    <row r="530" ht="12.75" hidden="1"/>
    <row r="531" ht="12.75" hidden="1"/>
    <row r="532" ht="12.75" hidden="1"/>
    <row r="533" ht="12.75" hidden="1"/>
    <row r="534" ht="12.75" hidden="1"/>
    <row r="535" ht="12.75" hidden="1"/>
    <row r="536" ht="12.75" hidden="1"/>
    <row r="537" ht="12.75" hidden="1"/>
    <row r="538" ht="12.75" hidden="1"/>
    <row r="539" ht="12.75" hidden="1"/>
    <row r="540" ht="12.75" hidden="1"/>
    <row r="541" ht="12.75" hidden="1"/>
    <row r="542" ht="12.75" hidden="1"/>
    <row r="543" ht="12.75" hidden="1"/>
    <row r="544" ht="12.75" hidden="1"/>
    <row r="545" ht="12.75" hidden="1"/>
    <row r="546" ht="12.75" hidden="1"/>
    <row r="547" ht="12.75" hidden="1"/>
    <row r="548" ht="12.75" hidden="1"/>
    <row r="549" ht="12.75" hidden="1"/>
    <row r="550" ht="12.75" hidden="1"/>
    <row r="551" ht="12.75" hidden="1"/>
    <row r="552" ht="12.75" hidden="1"/>
    <row r="553" ht="12.75" hidden="1"/>
    <row r="554" ht="12.75" hidden="1"/>
    <row r="555" ht="12.75" hidden="1"/>
    <row r="556" ht="12.75" hidden="1"/>
    <row r="557" ht="12.75" hidden="1"/>
    <row r="558" ht="12.75" hidden="1"/>
    <row r="559" ht="12.75" hidden="1"/>
    <row r="560" ht="12.75" hidden="1"/>
    <row r="561" ht="12.75" hidden="1"/>
    <row r="562" ht="12.75" hidden="1"/>
    <row r="563" ht="12.75" hidden="1"/>
    <row r="564" ht="12.75" hidden="1"/>
    <row r="565" ht="12.75" hidden="1"/>
    <row r="566" ht="12.75" hidden="1"/>
    <row r="567" ht="12.75" hidden="1"/>
    <row r="568" ht="12.75" hidden="1"/>
    <row r="569" ht="12.75" hidden="1"/>
    <row r="570" ht="12.75" hidden="1"/>
    <row r="571" ht="12.75" hidden="1"/>
    <row r="572" ht="12.75" hidden="1"/>
    <row r="573" ht="12.75" hidden="1"/>
    <row r="574" ht="12.75" hidden="1"/>
    <row r="575" ht="12.75" hidden="1"/>
    <row r="576" ht="12.75" hidden="1"/>
    <row r="577" ht="12.75" hidden="1"/>
    <row r="578" ht="12.75" hidden="1"/>
    <row r="579" ht="12.75" hidden="1"/>
    <row r="580" ht="12.75" hidden="1"/>
    <row r="581" ht="12.75" hidden="1"/>
    <row r="582" ht="12.75" hidden="1"/>
    <row r="583" ht="12.75" hidden="1"/>
    <row r="584" ht="12.75" hidden="1"/>
    <row r="585" ht="12.75" hidden="1"/>
    <row r="586" ht="12.75" hidden="1"/>
    <row r="587" ht="12.75" hidden="1"/>
    <row r="588" ht="12.75" hidden="1"/>
    <row r="589" ht="12.75" hidden="1"/>
    <row r="590" ht="12.75" hidden="1"/>
    <row r="591" ht="12.75" hidden="1"/>
    <row r="592" ht="12.75" hidden="1"/>
    <row r="593" ht="12.75" hidden="1"/>
    <row r="594" ht="12.75" hidden="1"/>
    <row r="595" ht="12.75" hidden="1"/>
    <row r="596" ht="12.75" hidden="1"/>
    <row r="597" ht="12.75" hidden="1"/>
    <row r="598" ht="12.75" hidden="1"/>
    <row r="599" ht="12.75" hidden="1"/>
    <row r="600" ht="12.75" hidden="1"/>
    <row r="601" ht="12.75" hidden="1"/>
    <row r="602" ht="12.75" hidden="1"/>
    <row r="603" ht="12.75" hidden="1"/>
    <row r="604" ht="12.75" hidden="1"/>
    <row r="605" ht="12.75" hidden="1"/>
    <row r="606" ht="12.75" hidden="1"/>
    <row r="607" ht="12.75" hidden="1"/>
    <row r="608" ht="12.75" hidden="1"/>
    <row r="609" ht="12.75" hidden="1"/>
    <row r="610" ht="12.75" hidden="1"/>
    <row r="611" ht="12.75" hidden="1"/>
    <row r="612" ht="12.75" hidden="1"/>
    <row r="613" ht="12.75" hidden="1"/>
    <row r="614" ht="12.75" hidden="1"/>
    <row r="615" ht="12.75" hidden="1"/>
    <row r="616" ht="12.75" hidden="1"/>
    <row r="617" ht="12.75" hidden="1"/>
    <row r="618" ht="12.75" hidden="1"/>
    <row r="619" ht="12.75" hidden="1"/>
    <row r="620" ht="12.75" hidden="1"/>
    <row r="621" ht="12.75" hidden="1"/>
    <row r="622" ht="12.75" hidden="1"/>
    <row r="623" ht="12.75" hidden="1"/>
    <row r="624" ht="12.75" hidden="1"/>
    <row r="625" ht="12.75" hidden="1"/>
    <row r="626" ht="12.75" hidden="1"/>
    <row r="627" ht="12.75" hidden="1"/>
    <row r="628" ht="12.75" hidden="1"/>
    <row r="629" ht="12.75" hidden="1"/>
    <row r="630" ht="12.75" hidden="1"/>
    <row r="631" ht="12.75" hidden="1"/>
    <row r="632" ht="12.75" hidden="1"/>
    <row r="633" ht="12.75" hidden="1"/>
    <row r="634" ht="12.75" hidden="1"/>
    <row r="635" ht="12.75" hidden="1"/>
    <row r="636" ht="12.75" hidden="1"/>
    <row r="637" ht="12.75" hidden="1"/>
    <row r="638" ht="12.75" hidden="1"/>
    <row r="639" ht="12.75" hidden="1"/>
    <row r="640" ht="12.75" hidden="1"/>
    <row r="641" ht="12.75" hidden="1"/>
    <row r="642" ht="12.75" hidden="1"/>
    <row r="643" ht="12.75" hidden="1"/>
    <row r="644" ht="12.75" hidden="1"/>
    <row r="645" ht="12.75" hidden="1"/>
    <row r="646" ht="12.75" hidden="1"/>
    <row r="647" ht="12.75" hidden="1"/>
    <row r="648" ht="12.75" hidden="1"/>
    <row r="649" ht="12.75" hidden="1"/>
    <row r="650" ht="12.75" hidden="1"/>
    <row r="651" ht="12.75" hidden="1"/>
    <row r="652" ht="12.75" hidden="1"/>
    <row r="653" ht="12.75" hidden="1"/>
    <row r="654" ht="12.75" hidden="1"/>
    <row r="655" ht="12.75" hidden="1"/>
    <row r="656" ht="12.75" hidden="1"/>
    <row r="657" ht="12.75" hidden="1"/>
    <row r="658" ht="12.75" hidden="1"/>
    <row r="659" ht="12.75" hidden="1"/>
    <row r="660" ht="12.75" hidden="1"/>
    <row r="661" ht="12.75" hidden="1"/>
    <row r="662" ht="12.75" hidden="1"/>
    <row r="663" ht="12.75" hidden="1"/>
    <row r="664" ht="12.75" hidden="1"/>
    <row r="665" ht="12.75" hidden="1"/>
    <row r="666" ht="12.75" hidden="1"/>
    <row r="667" ht="12.75" hidden="1"/>
    <row r="668" ht="12.75" hidden="1"/>
    <row r="669" ht="12.75" hidden="1"/>
    <row r="670" ht="12.75" hidden="1"/>
    <row r="671" ht="12.75" hidden="1"/>
    <row r="672" ht="12.75" hidden="1"/>
    <row r="673" ht="12.75" hidden="1"/>
    <row r="674" ht="12.75" hidden="1"/>
    <row r="675" ht="12.75" hidden="1"/>
    <row r="676" ht="12.75" hidden="1"/>
    <row r="677" ht="12.75" hidden="1"/>
    <row r="678" ht="12.75" hidden="1"/>
    <row r="679" ht="12.75" hidden="1"/>
    <row r="680" ht="12.75" hidden="1"/>
    <row r="681" ht="12.75" hidden="1"/>
    <row r="682" ht="12.75" hidden="1"/>
    <row r="683" ht="12.75" hidden="1"/>
    <row r="684" ht="12.75" hidden="1"/>
    <row r="685" ht="12.75" hidden="1"/>
    <row r="686" ht="12.75" hidden="1"/>
    <row r="687" ht="12.75" hidden="1"/>
    <row r="688" ht="12.75" hidden="1"/>
    <row r="689" ht="12.75" hidden="1"/>
    <row r="690" ht="12.75" hidden="1"/>
    <row r="691" ht="12.75" hidden="1"/>
    <row r="692" ht="12.75" hidden="1"/>
    <row r="693" ht="12.75" hidden="1"/>
    <row r="694" ht="12.75" hidden="1"/>
    <row r="695" ht="12.75" hidden="1"/>
    <row r="696" ht="12.75" hidden="1"/>
    <row r="697" ht="12.75" hidden="1"/>
    <row r="698" ht="12.75" hidden="1"/>
    <row r="699" ht="12.75" hidden="1"/>
    <row r="700" ht="12.75" hidden="1"/>
    <row r="701" ht="12.75" hidden="1"/>
    <row r="702" ht="12.75" hidden="1"/>
    <row r="703" ht="12.75" hidden="1"/>
    <row r="704" ht="12.75" hidden="1"/>
    <row r="705" ht="12.75" hidden="1"/>
    <row r="706" ht="12.75" hidden="1"/>
    <row r="707" ht="12.75" hidden="1"/>
    <row r="708" ht="12.75" hidden="1"/>
    <row r="709" ht="12.75" hidden="1"/>
    <row r="710" ht="12.75" hidden="1"/>
    <row r="711" ht="12.75" hidden="1"/>
    <row r="712" ht="12.75" hidden="1"/>
    <row r="713" ht="12.75" hidden="1"/>
    <row r="714" ht="12.75" hidden="1"/>
    <row r="715" ht="12.75" hidden="1"/>
    <row r="716" ht="12.75" hidden="1"/>
    <row r="717" ht="12.75" hidden="1"/>
    <row r="718" ht="12.75" hidden="1"/>
    <row r="719" ht="12.75" hidden="1"/>
    <row r="720" ht="12.75" hidden="1"/>
    <row r="721" ht="12.75" hidden="1"/>
    <row r="722" ht="12.75" hidden="1"/>
    <row r="723" ht="12.75" hidden="1"/>
    <row r="724" ht="12.75" hidden="1"/>
    <row r="725" ht="12.75" hidden="1"/>
    <row r="726" ht="12.75" hidden="1"/>
    <row r="727" ht="12.75" hidden="1"/>
    <row r="728" ht="12.75" hidden="1"/>
    <row r="729" ht="12.75" hidden="1"/>
    <row r="730" ht="12.75" hidden="1"/>
    <row r="731" ht="12.75" hidden="1"/>
    <row r="732" ht="12.75" hidden="1"/>
    <row r="733" ht="12.75" hidden="1"/>
    <row r="734" ht="12.75" hidden="1"/>
    <row r="735" ht="12.75" hidden="1"/>
    <row r="736" ht="12.75" hidden="1"/>
    <row r="737" ht="12.75" hidden="1"/>
    <row r="738" ht="12.75" hidden="1"/>
    <row r="739" ht="12.75" hidden="1"/>
    <row r="740" ht="12.75" hidden="1"/>
    <row r="741" ht="12.75" hidden="1"/>
    <row r="742" ht="12.75" hidden="1"/>
    <row r="743" ht="12.75" hidden="1"/>
    <row r="744" ht="12.75" hidden="1"/>
    <row r="745" ht="12.75" hidden="1"/>
    <row r="746" ht="12.75" hidden="1"/>
    <row r="747" ht="12.75" hidden="1"/>
    <row r="748" ht="12.75" hidden="1"/>
    <row r="749" ht="12.75" hidden="1"/>
    <row r="750" ht="12.75" hidden="1"/>
    <row r="751" ht="12.75" hidden="1"/>
    <row r="752" ht="12.75" hidden="1"/>
    <row r="753" ht="12.75" hidden="1"/>
    <row r="754" ht="12.75" hidden="1"/>
    <row r="755" ht="12.75" hidden="1"/>
    <row r="756" ht="12.75" hidden="1"/>
    <row r="757" ht="12.75" hidden="1"/>
    <row r="758" ht="12.75" hidden="1"/>
    <row r="759" ht="12.75" hidden="1"/>
    <row r="760" ht="12.75" hidden="1"/>
    <row r="761" ht="12.75" hidden="1"/>
    <row r="762" ht="12.75" hidden="1"/>
    <row r="763" ht="12.75" hidden="1"/>
    <row r="764" ht="12.75" hidden="1"/>
    <row r="765" ht="12.75" hidden="1"/>
    <row r="766" ht="12.75" hidden="1"/>
    <row r="767" ht="12.75" hidden="1"/>
    <row r="768" ht="12.75" hidden="1"/>
    <row r="769" ht="12.75" hidden="1"/>
    <row r="770" ht="12.75" hidden="1"/>
    <row r="771" ht="12.75" hidden="1"/>
    <row r="772" ht="12.75" hidden="1"/>
    <row r="773" ht="12.75" hidden="1"/>
    <row r="774" ht="12.75" hidden="1"/>
    <row r="775" ht="12.75" hidden="1"/>
    <row r="776" ht="12.75" hidden="1"/>
    <row r="777" ht="12.75" hidden="1"/>
    <row r="778" ht="12.75" hidden="1"/>
    <row r="779" ht="12.75" hidden="1"/>
    <row r="780" ht="12.75" hidden="1"/>
    <row r="781" ht="12.75" hidden="1"/>
    <row r="782" ht="12.75" hidden="1"/>
    <row r="783" ht="12.75" hidden="1"/>
    <row r="784" ht="12.75" hidden="1"/>
    <row r="785" ht="12.75" hidden="1"/>
    <row r="786" ht="12.75" hidden="1"/>
    <row r="787" ht="12.75" hidden="1"/>
    <row r="788" ht="12.75" hidden="1"/>
    <row r="789" ht="12.75" hidden="1"/>
    <row r="790" ht="12.75" hidden="1"/>
    <row r="791" ht="12.75" hidden="1"/>
    <row r="792" ht="12.75" hidden="1"/>
    <row r="793" ht="12.75" hidden="1"/>
    <row r="794" ht="12.75" hidden="1"/>
    <row r="795" ht="12.75" hidden="1"/>
    <row r="796" ht="12.75" hidden="1"/>
    <row r="797" ht="12.75" hidden="1"/>
    <row r="798" ht="12.75" hidden="1"/>
    <row r="799" ht="12.75" hidden="1"/>
    <row r="800" ht="12.75" hidden="1"/>
    <row r="801" ht="12.75" hidden="1"/>
    <row r="802" ht="12.75" hidden="1"/>
    <row r="803" ht="12.75" hidden="1"/>
    <row r="804" ht="12.75" hidden="1"/>
    <row r="805" ht="12.75" hidden="1"/>
    <row r="806" ht="12.75" hidden="1"/>
    <row r="807" ht="12.75" hidden="1"/>
    <row r="808" ht="12.75" hidden="1"/>
    <row r="809" ht="12.75" hidden="1"/>
    <row r="810" ht="12.75" hidden="1"/>
    <row r="811" ht="12.75" hidden="1"/>
    <row r="812" ht="12.75" hidden="1"/>
    <row r="813" ht="12.75" hidden="1"/>
    <row r="814" ht="12.75" hidden="1"/>
    <row r="815" ht="12.75" hidden="1"/>
    <row r="816" ht="12.75" hidden="1"/>
    <row r="817" ht="12.75" hidden="1"/>
    <row r="818" ht="12.75" hidden="1"/>
    <row r="819" ht="12.75" hidden="1"/>
    <row r="820" ht="12.75" hidden="1"/>
    <row r="821" ht="12.75" hidden="1"/>
    <row r="822" ht="12.75" hidden="1"/>
    <row r="823" ht="12.75" hidden="1"/>
    <row r="824" ht="12.75" hidden="1"/>
    <row r="825" ht="12.75" hidden="1"/>
    <row r="826" ht="12.75" hidden="1"/>
    <row r="827" ht="12.75" hidden="1"/>
    <row r="828" ht="12.75" hidden="1"/>
    <row r="829" ht="12.75" hidden="1"/>
    <row r="830" ht="12.75" hidden="1"/>
    <row r="831" ht="12.75" hidden="1"/>
    <row r="832" ht="12.75" hidden="1"/>
    <row r="833" ht="12.75" hidden="1"/>
    <row r="834" ht="12.75" hidden="1"/>
    <row r="835" ht="12.75" hidden="1"/>
    <row r="836" ht="12.75" hidden="1"/>
    <row r="837" ht="12.75" hidden="1"/>
    <row r="838" ht="12.75" hidden="1"/>
    <row r="839" ht="12.75" hidden="1"/>
    <row r="840" ht="12.75" hidden="1"/>
    <row r="841" ht="12.75" hidden="1"/>
    <row r="842" ht="12.75" hidden="1"/>
    <row r="843" ht="12.75" hidden="1"/>
    <row r="844" ht="12.75" hidden="1"/>
    <row r="845" ht="12.75" hidden="1"/>
    <row r="846" ht="12.75" hidden="1"/>
    <row r="847" ht="12.75" hidden="1"/>
    <row r="848" ht="12.75" hidden="1"/>
    <row r="849" ht="12.75" hidden="1"/>
    <row r="850" ht="12.75" hidden="1"/>
    <row r="851" ht="12.75" hidden="1"/>
    <row r="852" ht="12.75" hidden="1"/>
    <row r="853" ht="12.75" hidden="1"/>
    <row r="854" ht="12.75" hidden="1"/>
    <row r="855" ht="12.75" hidden="1"/>
    <row r="856" ht="12.75" hidden="1"/>
    <row r="857" ht="12.75" hidden="1"/>
    <row r="858" ht="12.75" hidden="1"/>
    <row r="859" ht="12.75" hidden="1"/>
    <row r="860" ht="12.75" hidden="1"/>
    <row r="861" ht="12.75" hidden="1"/>
    <row r="862" ht="12.75" hidden="1"/>
    <row r="863" ht="12.75" hidden="1"/>
    <row r="864" ht="12.75" hidden="1"/>
    <row r="865" ht="12.75" hidden="1"/>
    <row r="866" ht="12.75" hidden="1"/>
    <row r="867" ht="12.75" hidden="1"/>
    <row r="868" ht="12.75" hidden="1"/>
    <row r="869" ht="12.75" hidden="1"/>
    <row r="870" ht="12.75" hidden="1"/>
    <row r="871" ht="12.75" hidden="1"/>
    <row r="872" ht="12.75" hidden="1"/>
    <row r="873" ht="12.75" hidden="1"/>
    <row r="874" ht="12.75" hidden="1"/>
    <row r="875" ht="12.75" hidden="1"/>
    <row r="876" ht="12.75" hidden="1"/>
    <row r="877" ht="12.75" hidden="1"/>
    <row r="878" ht="12.75" hidden="1"/>
    <row r="879" ht="12.75" hidden="1"/>
    <row r="880" ht="12.75" hidden="1"/>
    <row r="881" ht="12.75" hidden="1"/>
    <row r="882" ht="12.75" hidden="1"/>
    <row r="883" ht="12.75" hidden="1"/>
    <row r="884" ht="12.75" hidden="1"/>
    <row r="885" ht="12.75" hidden="1"/>
    <row r="886" ht="12.75" hidden="1"/>
    <row r="887" ht="12.75" hidden="1"/>
    <row r="888" ht="12.75" hidden="1"/>
    <row r="889" ht="12.75" hidden="1"/>
    <row r="890" ht="12.75" hidden="1"/>
    <row r="891" ht="12.75" hidden="1"/>
    <row r="892" ht="12.75" hidden="1"/>
    <row r="893" ht="12.75" hidden="1"/>
    <row r="894" ht="12.75" hidden="1"/>
    <row r="895" ht="12.75" hidden="1"/>
    <row r="896" ht="12.75" hidden="1"/>
    <row r="897" ht="12.75" hidden="1"/>
    <row r="898" ht="12.75" hidden="1"/>
    <row r="899" ht="12.75" hidden="1"/>
    <row r="900" ht="12.75" hidden="1"/>
    <row r="901" ht="12.75" hidden="1"/>
    <row r="902" ht="12.75" hidden="1"/>
    <row r="903" ht="12.75" hidden="1"/>
    <row r="904" ht="12.75" hidden="1"/>
    <row r="905" ht="12.75" hidden="1"/>
    <row r="906" ht="12.75" hidden="1"/>
    <row r="907" ht="12.75" hidden="1"/>
    <row r="908" ht="12.75" hidden="1"/>
    <row r="909" ht="12.75" hidden="1"/>
    <row r="910" ht="12.75" hidden="1"/>
    <row r="911" ht="12.75" hidden="1"/>
    <row r="912" ht="12.75" hidden="1"/>
    <row r="913" ht="12.75" hidden="1"/>
    <row r="914" ht="12.75" hidden="1"/>
    <row r="915" ht="12.75" hidden="1"/>
    <row r="916" ht="12.75" hidden="1"/>
    <row r="917" ht="12.75" hidden="1"/>
    <row r="918" ht="12.75" hidden="1"/>
    <row r="919" ht="12.75" hidden="1"/>
    <row r="920" ht="12.75" hidden="1"/>
    <row r="921" ht="12.75" hidden="1"/>
    <row r="922" ht="12.75" hidden="1"/>
    <row r="923" ht="12.75" hidden="1"/>
    <row r="924" ht="12.75" hidden="1"/>
    <row r="925" ht="12.75" hidden="1"/>
    <row r="926" ht="12.75" hidden="1"/>
    <row r="927" ht="12.75" hidden="1"/>
    <row r="928" ht="12.75" hidden="1"/>
    <row r="929" ht="12.75" hidden="1"/>
    <row r="930" ht="12.75" hidden="1"/>
    <row r="931" ht="12.75" hidden="1"/>
    <row r="932" ht="12.75" hidden="1"/>
    <row r="933" ht="12.75" hidden="1"/>
    <row r="934" ht="12.75" hidden="1"/>
    <row r="935" ht="12.75" hidden="1"/>
    <row r="936" ht="12.75" hidden="1"/>
    <row r="937" ht="12.75" hidden="1"/>
    <row r="938" ht="12.75" hidden="1"/>
    <row r="939" ht="12.75" hidden="1"/>
    <row r="940" ht="12.75" hidden="1"/>
    <row r="941" ht="12.75" hidden="1"/>
    <row r="942" ht="12.75" hidden="1"/>
    <row r="943" ht="12.75" hidden="1"/>
    <row r="944" ht="12.75" hidden="1"/>
    <row r="945" spans="1:1" ht="12.75" hidden="1"/>
    <row r="946" spans="1:1" ht="12.75" hidden="1"/>
    <row r="947" spans="1:1" ht="12.75" hidden="1"/>
    <row r="948" spans="1:1" ht="12.75" hidden="1"/>
    <row r="949" spans="1:1" ht="12.75" hidden="1"/>
    <row r="950" spans="1:1" ht="12.75" hidden="1"/>
    <row r="951" spans="1:1" ht="12.75" hidden="1"/>
    <row r="952" spans="1:1" ht="12.75" hidden="1"/>
    <row r="953" spans="1:1" ht="12.75" hidden="1"/>
    <row r="954" spans="1:1" ht="12.75" hidden="1"/>
    <row r="955" spans="1:1" ht="12.75" hidden="1"/>
    <row r="956" spans="1:1" ht="12.75" hidden="1"/>
    <row r="957" spans="1:1" ht="12.75" hidden="1"/>
    <row r="958" spans="1:1" ht="12.75" hidden="1"/>
    <row r="959" spans="1:1" ht="12.75" hidden="1"/>
    <row r="960" spans="1:1" ht="24.75" hidden="1">
      <c r="A960" s="144" t="s">
        <v>693</v>
      </c>
    </row>
    <row r="961" spans="1:1" ht="24.75" hidden="1">
      <c r="A961" s="144" t="s">
        <v>725</v>
      </c>
    </row>
    <row r="962" spans="1:1" ht="24.75" hidden="1">
      <c r="A962" s="144" t="s">
        <v>724</v>
      </c>
    </row>
    <row r="963" spans="1:1" ht="24.75" hidden="1">
      <c r="A963" s="144" t="s">
        <v>763</v>
      </c>
    </row>
    <row r="964" spans="1:1" ht="24.75" hidden="1">
      <c r="A964" s="144" t="s">
        <v>764</v>
      </c>
    </row>
    <row r="965" spans="1:1" ht="24.75" hidden="1">
      <c r="A965" s="144" t="s">
        <v>765</v>
      </c>
    </row>
    <row r="966" spans="1:1" ht="12.75" hidden="1"/>
    <row r="967" spans="1:1" ht="12.75" hidden="1"/>
    <row r="968" spans="1:1" ht="12.75" hidden="1"/>
    <row r="969" spans="1:1" ht="12.75" hidden="1"/>
    <row r="970" spans="1:1" ht="12.75" hidden="1"/>
    <row r="971" spans="1:1" ht="12.75" hidden="1"/>
    <row r="972" spans="1:1" ht="12.75" hidden="1"/>
    <row r="973" spans="1:1" ht="12.75" hidden="1"/>
    <row r="974" spans="1:1" ht="12.75" customHeight="1"/>
    <row r="975" spans="1:1" ht="12.75" customHeight="1"/>
    <row r="976" spans="1:1" ht="12.75" customHeight="1"/>
    <row r="977" ht="12.75" customHeight="1"/>
    <row r="978" ht="12.75" customHeight="1"/>
    <row r="979" ht="12.75" customHeight="1"/>
    <row r="980" ht="12.75" customHeight="1"/>
    <row r="981" ht="12.75" customHeight="1"/>
    <row r="982" ht="12.75" customHeight="1"/>
    <row r="983" ht="12.75" hidden="1" customHeight="1"/>
  </sheetData>
  <mergeCells count="2">
    <mergeCell ref="A7:I8"/>
    <mergeCell ref="I17:K17"/>
  </mergeCells>
  <pageMargins left="0.70866141732283472" right="0.70866141732283472" top="0.74803149606299213" bottom="0.74803149606299213" header="0.31496062992125984" footer="0.31496062992125984"/>
  <pageSetup paperSize="8" scale="86"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PID Template" ma:contentTypeID="0x010100D1758EA966A38B42A41486868DBA2A380026A06B5D77F5D0488A45801254CADA7E" ma:contentTypeVersion="0" ma:contentTypeDescription="" ma:contentTypeScope="" ma:versionID="482142d86d22f38dccd13df01f9f463e">
  <xsd:schema xmlns:xsd="http://www.w3.org/2001/XMLSchema" xmlns:xs="http://www.w3.org/2001/XMLSchema" xmlns:p="http://schemas.microsoft.com/office/2006/metadata/properties" xmlns:ns2="http://schemas.microsoft.com/sharepoint/v3/fields" xmlns:ns3="eecedeb9-13b3-4e62-b003-046c92e1668a" targetNamespace="http://schemas.microsoft.com/office/2006/metadata/properties" ma:root="true" ma:fieldsID="6d8d91a34bbc0403f3b8e9ace7b74e2a" ns2:_="" ns3:_="">
    <xsd:import namespace="http://schemas.microsoft.com/sharepoint/v3/fields"/>
    <xsd:import namespace="eecedeb9-13b3-4e62-b003-046c92e1668a"/>
    <xsd:element name="properties">
      <xsd:complexType>
        <xsd:sequence>
          <xsd:element name="documentManagement">
            <xsd:complexType>
              <xsd:all>
                <xsd:element ref="ns3:Project_x0020_Name" minOccurs="0"/>
                <xsd:element ref="ns3:Project_x0020_Manager" minOccurs="0"/>
                <xsd:element ref="ns3:Project_x0020_Owner" minOccurs="0"/>
                <xsd:element ref="ns3:Recipient" minOccurs="0"/>
                <xsd:element ref="ns2:_Status" minOccurs="0"/>
                <xsd:element ref="ns3:Applicable_x0020_Duration" minOccurs="0"/>
                <xsd:element ref="ns3:Applicable_x0020_Start_x0020_Date" minOccurs="0"/>
                <xsd:element ref="ns3:Classification"/>
                <xsd:element ref="ns3:Descripto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Status" ma:index="13" nillable="true" ma:displayName="Status" ma:default="Draft" ma:description="Choose the appropriate status from the drop-down" ma:format="Dropdown" ma:internalName="_Status">
      <xsd:simpleType>
        <xsd:restriction base="dms:Choice">
          <xsd:enumeration value="Draft"/>
          <xsd:enumeration value="For comment"/>
          <xsd:enumeration value="Peer Reviewed"/>
          <xsd:enumeration value="Head of Dept Reviewed"/>
          <xsd:enumeration value="Legally Reviewed"/>
          <xsd:enumeration value="MD Approved"/>
          <xsd:enumeration value="Final not for Registry"/>
          <xsd:enumeration value="Final and Sent to Registry"/>
          <xsd:enumeration value="Published"/>
          <xsd:enumeration value="For deletion review"/>
          <xsd:enumeration value="External Draft"/>
          <xsd:enumeration value="External for comment"/>
          <xsd:enumeration value="External for action"/>
          <xsd:enumeration value="External Final"/>
        </xsd:restriction>
      </xsd:simpleType>
    </xsd:element>
  </xsd:schema>
  <xsd:schema xmlns:xsd="http://www.w3.org/2001/XMLSchema" xmlns:xs="http://www.w3.org/2001/XMLSchema" xmlns:dms="http://schemas.microsoft.com/office/2006/documentManagement/types" xmlns:pc="http://schemas.microsoft.com/office/infopath/2007/PartnerControls" targetNamespace="eecedeb9-13b3-4e62-b003-046c92e1668a" elementFormDefault="qualified">
    <xsd:import namespace="http://schemas.microsoft.com/office/2006/documentManagement/types"/>
    <xsd:import namespace="http://schemas.microsoft.com/office/infopath/2007/PartnerControls"/>
    <xsd:element name="Project_x0020_Name" ma:index="9" nillable="true" ma:displayName="Project Name" ma:internalName="Project_x0020_Name">
      <xsd:simpleType>
        <xsd:restriction base="dms:Text">
          <xsd:maxLength value="255"/>
        </xsd:restriction>
      </xsd:simpleType>
    </xsd:element>
    <xsd:element name="Project_x0020_Manager" ma:index="10" nillable="true" ma:displayName="Project Manager" ma:internalName="Project_x0020_Manager">
      <xsd:simpleType>
        <xsd:restriction base="dms:Text">
          <xsd:maxLength value="255"/>
        </xsd:restriction>
      </xsd:simpleType>
    </xsd:element>
    <xsd:element name="Project_x0020_Owner" ma:index="11" nillable="true" ma:displayName="Project Owner" ma:internalName="Project_x0020_Owner">
      <xsd:simpleType>
        <xsd:restriction base="dms:Text">
          <xsd:maxLength value="255"/>
        </xsd:restriction>
      </xsd:simpleType>
    </xsd:element>
    <xsd:element name="Recipient" ma:index="12" nillable="true" ma:displayName="Recipient" ma:default="" ma:description="Internal or external person(s) or group (eg Exec, SMT or Authority).  For Legal Advice put recipient of advice." ma:internalName="Recipient">
      <xsd:simpleType>
        <xsd:restriction base="dms:Text">
          <xsd:maxLength value="255"/>
        </xsd:restriction>
      </xsd:simpleType>
    </xsd:element>
    <xsd:element name="Applicable_x0020_Duration" ma:index="14" nillable="true" ma:displayName="Applicable Duration" ma:default="-" ma:description="For how long is this document applicable, from the Applicable Start Date?" ma:format="Dropdown" ma:internalName="Applicable_x0020_Duration">
      <xsd:simpleType>
        <xsd:restriction base="dms:Choice">
          <xsd:enumeration value="-"/>
          <xsd:enumeration value="Day"/>
          <xsd:enumeration value="Week"/>
          <xsd:enumeration value="Month"/>
          <xsd:enumeration value="Quarter"/>
          <xsd:enumeration value="6 Months"/>
          <xsd:enumeration value="Winter"/>
          <xsd:enumeration value="Summer"/>
          <xsd:enumeration value="1 Year"/>
          <xsd:enumeration value="2 Years"/>
          <xsd:enumeration value="3 Years"/>
          <xsd:enumeration value="5 Years"/>
          <xsd:enumeration value="6 - 10 Years"/>
          <xsd:enumeration value="Enduring"/>
        </xsd:restriction>
      </xsd:simpleType>
    </xsd:element>
    <xsd:element name="Applicable_x0020_Start_x0020_Date" ma:index="15" nillable="true" ma:displayName="Applicable Start Date" ma:default="[today]" ma:description="The Starting Date for the work - format is DD/MM/YYYY" ma:format="DateOnly" ma:internalName="Applicable_x0020_Start_x0020_Date">
      <xsd:simpleType>
        <xsd:restriction base="dms:DateTime"/>
      </xsd:simpleType>
    </xsd:element>
    <xsd:element name="Classification" ma:index="16" ma:displayName="Classification" ma:default="Unclassified" ma:format="Dropdown" ma:internalName="Classification" ma:readOnly="false">
      <xsd:simpleType>
        <xsd:restriction base="dms:Choice">
          <xsd:enumeration value="Unclassified"/>
          <xsd:enumeration value="Protect"/>
          <xsd:enumeration value="Restricted"/>
        </xsd:restriction>
      </xsd:simpleType>
    </xsd:element>
    <xsd:element name="Descriptor" ma:index="17" nillable="true" ma:displayName="Descriptor" ma:format="Dropdown" ma:internalName="Descriptor">
      <xsd:simpleType>
        <xsd:restriction base="dms:Choice">
          <xsd:enumeration value="Commercial"/>
          <xsd:enumeration value="Management"/>
          <xsd:enumeration value="Market Sensitive"/>
          <xsd:enumeration value="Staff"/>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8" ma:displayName="Author"/>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ma:displayName="Status"/>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documentManagement>
    <_Status xmlns="http://schemas.microsoft.com/sharepoint/v3/fields">Draft</_Status>
    <Classification xmlns="eecedeb9-13b3-4e62-b003-046c92e1668a">Unclassified</Classification>
    <Descriptor xmlns="eecedeb9-13b3-4e62-b003-046c92e1668a" xsi:nil="true"/>
    <Recipient xmlns="eecedeb9-13b3-4e62-b003-046c92e1668a" xsi:nil="true"/>
    <Applicable_x0020_Start_x0020_Date xmlns="eecedeb9-13b3-4e62-b003-046c92e1668a">2011-06-21T23:00:00+00:00</Applicable_x0020_Start_x0020_Date>
    <Applicable_x0020_Duration xmlns="eecedeb9-13b3-4e62-b003-046c92e1668a">-</Applicable_x0020_Duration>
    <Project_x0020_Owner xmlns="eecedeb9-13b3-4e62-b003-046c92e1668a" xsi:nil="true"/>
    <Project_x0020_Name xmlns="eecedeb9-13b3-4e62-b003-046c92e1668a" xsi:nil="true"/>
    <Project_x0020_Manager xmlns="eecedeb9-13b3-4e62-b003-046c92e1668a" xsi:nil="true"/>
  </documentManagement>
</p:properties>
</file>

<file path=customXml/item4.xml><?xml version="1.0" encoding="utf-8"?>
<?mso-contentType ?>
<SharedContentType xmlns="Microsoft.SharePoint.Taxonomy.ContentTypeSync" SourceId="69773578-b348-4185-91b0-0c3a7eda8d2a" ContentTypeId="0x010100D1758EA966A38B42A41486868DBA2A38" PreviousValue="false"/>
</file>

<file path=customXml/item5.xml><?xml version="1.0" encoding="utf-8"?>
<sisl xmlns:xsi="http://www.w3.org/2001/XMLSchema-instance" xmlns:xsd="http://www.w3.org/2001/XMLSchema" xmlns="http://www.boldonjames.com/2008/01/sie/internal/label" sislVersion="0" policy="973096ae-7329-4b3b-9368-47aeba6959e1"/>
</file>

<file path=customXml/itemProps1.xml><?xml version="1.0" encoding="utf-8"?>
<ds:datastoreItem xmlns:ds="http://schemas.openxmlformats.org/officeDocument/2006/customXml" ds:itemID="{F001000A-B799-4C87-BFF8-FA098A67A504}">
  <ds:schemaRefs>
    <ds:schemaRef ds:uri="http://schemas.microsoft.com/sharepoint/v3/contenttype/forms"/>
  </ds:schemaRefs>
</ds:datastoreItem>
</file>

<file path=customXml/itemProps2.xml><?xml version="1.0" encoding="utf-8"?>
<ds:datastoreItem xmlns:ds="http://schemas.openxmlformats.org/officeDocument/2006/customXml" ds:itemID="{D80A51D7-F463-4169-B25C-AA07B52CBE4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fields"/>
    <ds:schemaRef ds:uri="eecedeb9-13b3-4e62-b003-046c92e1668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D60B96F-9E8F-4907-A1D2-2F546D13DA93}">
  <ds:schemaRefs>
    <ds:schemaRef ds:uri="http://schemas.microsoft.com/office/2006/documentManagement/types"/>
    <ds:schemaRef ds:uri="http://purl.org/dc/dcmitype/"/>
    <ds:schemaRef ds:uri="http://purl.org/dc/elements/1.1/"/>
    <ds:schemaRef ds:uri="http://schemas.microsoft.com/sharepoint/v3/fields"/>
    <ds:schemaRef ds:uri="http://purl.org/dc/terms/"/>
    <ds:schemaRef ds:uri="http://www.w3.org/XML/1998/namespace"/>
    <ds:schemaRef ds:uri="http://schemas.microsoft.com/office/2006/metadata/properties"/>
    <ds:schemaRef ds:uri="http://schemas.microsoft.com/office/infopath/2007/PartnerControls"/>
    <ds:schemaRef ds:uri="http://schemas.openxmlformats.org/package/2006/metadata/core-properties"/>
    <ds:schemaRef ds:uri="eecedeb9-13b3-4e62-b003-046c92e1668a"/>
  </ds:schemaRefs>
</ds:datastoreItem>
</file>

<file path=customXml/itemProps4.xml><?xml version="1.0" encoding="utf-8"?>
<ds:datastoreItem xmlns:ds="http://schemas.openxmlformats.org/officeDocument/2006/customXml" ds:itemID="{224A3EDA-2C7E-4785-A438-FAED0684C223}">
  <ds:schemaRefs>
    <ds:schemaRef ds:uri="Microsoft.SharePoint.Taxonomy.ContentTypeSync"/>
  </ds:schemaRefs>
</ds:datastoreItem>
</file>

<file path=customXml/itemProps5.xml><?xml version="1.0" encoding="utf-8"?>
<ds:datastoreItem xmlns:ds="http://schemas.openxmlformats.org/officeDocument/2006/customXml" ds:itemID="{1FC43948-2882-4C5D-8B08-DC5C105850BD}">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82</vt:i4>
      </vt:variant>
      <vt:variant>
        <vt:lpstr>Named Ranges</vt:lpstr>
      </vt:variant>
      <vt:variant>
        <vt:i4>32</vt:i4>
      </vt:variant>
    </vt:vector>
  </HeadingPairs>
  <TitlesOfParts>
    <vt:vector size="114" baseType="lpstr">
      <vt:lpstr>2.1 Op Cost Matrix (NEW)(1)</vt:lpstr>
      <vt:lpstr>2.1 Op Cost Matrix (NEW) (2)</vt:lpstr>
      <vt:lpstr>Index</vt:lpstr>
      <vt:lpstr>Changes Log</vt:lpstr>
      <vt:lpstr>Universal data</vt:lpstr>
      <vt:lpstr>Check and balances</vt:lpstr>
      <vt:lpstr>1.1 Income Statement</vt:lpstr>
      <vt:lpstr>1.2 Financial Position</vt:lpstr>
      <vt:lpstr>1.3 Cash Flow</vt:lpstr>
      <vt:lpstr>1.4 Rec to costs tables</vt:lpstr>
      <vt:lpstr>1.5 Net Debt </vt:lpstr>
      <vt:lpstr>1.6  Disposals</vt:lpstr>
      <vt:lpstr>1.7 Tax Computation</vt:lpstr>
      <vt:lpstr>1.8 Tax pools</vt:lpstr>
      <vt:lpstr>1.9 Tax Allocations</vt:lpstr>
      <vt:lpstr>1.10 Tax Allocations CT600</vt:lpstr>
      <vt:lpstr>1.11 Tax Clawback</vt:lpstr>
      <vt:lpstr>1.12 Financing  Requirements</vt:lpstr>
      <vt:lpstr>1.13 DB Pension scheme</vt:lpstr>
      <vt:lpstr>2.1 Totex PCFM</vt:lpstr>
      <vt:lpstr>2.2 Totex costs summary</vt:lpstr>
      <vt:lpstr>2.3 Workload summary</vt:lpstr>
      <vt:lpstr>2.4 Safety</vt:lpstr>
      <vt:lpstr>2.5 Reliability</vt:lpstr>
      <vt:lpstr>2.6 Environmental</vt:lpstr>
      <vt:lpstr>3.1 Opex cost matrix</vt:lpstr>
      <vt:lpstr>3.2 year on year movements</vt:lpstr>
      <vt:lpstr>3.3 FCO Resource Utilisation</vt:lpstr>
      <vt:lpstr>3.4_Bus_Support_DELETED 2014_15</vt:lpstr>
      <vt:lpstr>3.5_Business_Support</vt:lpstr>
      <vt:lpstr>3.6_Bus_Support_DELETED 2014_15</vt:lpstr>
      <vt:lpstr>3.7_Training_&amp;_Apprentices</vt:lpstr>
      <vt:lpstr>3.8 Maintenance</vt:lpstr>
      <vt:lpstr>3.9 LP Gasholders</vt:lpstr>
      <vt:lpstr>3.10 Land remediation</vt:lpstr>
      <vt:lpstr>3.11_Related Party Transact </vt:lpstr>
      <vt:lpstr>3.12 Shrinkage</vt:lpstr>
      <vt:lpstr>3.12a Gas Theft NEW 2014_15</vt:lpstr>
      <vt:lpstr>3.13 Streetworks</vt:lpstr>
      <vt:lpstr>3.14 Smart Metering</vt:lpstr>
      <vt:lpstr>3.15 SIUs</vt:lpstr>
      <vt:lpstr>4.1 Capex Summary </vt:lpstr>
      <vt:lpstr>4.2 Cap Expenditure Analysis</vt:lpstr>
      <vt:lpstr>4.3 LTS, storage &amp; entry</vt:lpstr>
      <vt:lpstr>4.4 Reinforcement</vt:lpstr>
      <vt:lpstr>4.5 Governor(Replacement)</vt:lpstr>
      <vt:lpstr>4.6 Connections </vt:lpstr>
      <vt:lpstr>4.7 Other Capex </vt:lpstr>
      <vt:lpstr>4.8 PSUP</vt:lpstr>
      <vt:lpstr>5.1 Repex summary</vt:lpstr>
      <vt:lpstr>5.2a Repex iron mains Tier 1</vt:lpstr>
      <vt:lpstr>5.2b Repex iron mains Tier 2A</vt:lpstr>
      <vt:lpstr>5.2c Repex other mains</vt:lpstr>
      <vt:lpstr>5.2d Repex diversions</vt:lpstr>
      <vt:lpstr>5.3 Other repex services</vt:lpstr>
      <vt:lpstr>5.4 Risers</vt:lpstr>
      <vt:lpstr>5.5 Repex expenditure analysis</vt:lpstr>
      <vt:lpstr>5.6 UNC Sub Deducts</vt:lpstr>
      <vt:lpstr>5.7 Mains Decommissiond </vt:lpstr>
      <vt:lpstr>5.8 Decommissioned Sum </vt:lpstr>
      <vt:lpstr>6.1 LTS Asset Data</vt:lpstr>
      <vt:lpstr>6.2 Network Assets</vt:lpstr>
      <vt:lpstr>6.3 Capacity&amp;Storage Asset </vt:lpstr>
      <vt:lpstr>6.4 Capacity &amp; Demand Data </vt:lpstr>
      <vt:lpstr>6.5 Capacity Output Data</vt:lpstr>
      <vt:lpstr>6.6 MEAV</vt:lpstr>
      <vt:lpstr>7.1 Safety Outputs</vt:lpstr>
      <vt:lpstr>7.2 Reliability Outputs</vt:lpstr>
      <vt:lpstr>7.3 Asset Health &amp; Criticality</vt:lpstr>
      <vt:lpstr>7.4 PREs, Reports and Repairs </vt:lpstr>
      <vt:lpstr>7.5 Accuracy pipeline records</vt:lpstr>
      <vt:lpstr>7.6 Business Carbon Footprint</vt:lpstr>
      <vt:lpstr>7.7 Environment-Other</vt:lpstr>
      <vt:lpstr>7.8 Dist Gas Connections</vt:lpstr>
      <vt:lpstr>7.9 Innovation rollout mechanis</vt:lpstr>
      <vt:lpstr>7.10 Network Innovation Allowan</vt:lpstr>
      <vt:lpstr>7.11 Network Innovation Competi</vt:lpstr>
      <vt:lpstr>8.1 Customer Complaints</vt:lpstr>
      <vt:lpstr>8.2 Customer Satisfaction Surve</vt:lpstr>
      <vt:lpstr>8.3 Guaranteed Standards </vt:lpstr>
      <vt:lpstr>8.4 Licence Condition D10</vt:lpstr>
      <vt:lpstr>8.5 3rd party &amp; water summary </vt:lpstr>
      <vt:lpstr>'7.6 Business Carbon Footprint'!Mat_Siz_Array</vt:lpstr>
      <vt:lpstr>Mat_Siz_Array</vt:lpstr>
      <vt:lpstr>'7.6 Business Carbon Footprint'!Mat_Size_Valid</vt:lpstr>
      <vt:lpstr>Mat_Size_Valid</vt:lpstr>
      <vt:lpstr>'2.1 Totex PCFM'!Print_Area</vt:lpstr>
      <vt:lpstr>'2.4 Safety'!Print_Area</vt:lpstr>
      <vt:lpstr>'3.13 Streetworks'!Print_Area</vt:lpstr>
      <vt:lpstr>'3.6_Bus_Support_DELETED 2014_15'!Print_Area</vt:lpstr>
      <vt:lpstr>'3.7_Training_&amp;_Apprentices'!Print_Area</vt:lpstr>
      <vt:lpstr>'4.1 Capex Summary '!Print_Area</vt:lpstr>
      <vt:lpstr>'4.2 Cap Expenditure Analysis'!Print_Area</vt:lpstr>
      <vt:lpstr>'4.3 LTS, storage &amp; entry'!Print_Area</vt:lpstr>
      <vt:lpstr>'4.5 Governor(Replacement)'!Print_Area</vt:lpstr>
      <vt:lpstr>'4.7 Other Capex '!Print_Area</vt:lpstr>
      <vt:lpstr>'4.8 PSUP'!Print_Area</vt:lpstr>
      <vt:lpstr>'5.5 Repex expenditure analysis'!Print_Area</vt:lpstr>
      <vt:lpstr>'5.6 UNC Sub Deducts'!Print_Area</vt:lpstr>
      <vt:lpstr>'5.7 Mains Decommissiond '!Print_Area</vt:lpstr>
      <vt:lpstr>'5.8 Decommissioned Sum '!Print_Area</vt:lpstr>
      <vt:lpstr>'6.1 LTS Asset Data'!Print_Area</vt:lpstr>
      <vt:lpstr>'6.2 Network Assets'!Print_Area</vt:lpstr>
      <vt:lpstr>'6.3 Capacity&amp;Storage Asset '!Print_Area</vt:lpstr>
      <vt:lpstr>'6.4 Capacity &amp; Demand Data '!Print_Area</vt:lpstr>
      <vt:lpstr>'6.5 Capacity Output Data'!Print_Area</vt:lpstr>
      <vt:lpstr>'6.6 MEAV'!Print_Area</vt:lpstr>
      <vt:lpstr>'7.1 Safety Outputs'!Print_Area</vt:lpstr>
      <vt:lpstr>'7.10 Network Innovation Allowan'!Print_Area</vt:lpstr>
      <vt:lpstr>'7.11 Network Innovation Competi'!Print_Area</vt:lpstr>
      <vt:lpstr>'8.1 Customer Complaints'!Print_Area</vt:lpstr>
      <vt:lpstr>'8.3 Guaranteed Standards '!Print_Area</vt:lpstr>
      <vt:lpstr>'8.5 3rd party &amp; water summary '!Print_Area</vt:lpstr>
      <vt:lpstr>Index!Print_Area</vt:lpstr>
    </vt:vector>
  </TitlesOfParts>
  <Company>none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Insert Document Title</dc:title>
  <dc:creator>bende-nabendea</dc:creator>
  <cp:lastModifiedBy>Ruth Irvine</cp:lastModifiedBy>
  <cp:lastPrinted>2015-07-20T14:25:18Z</cp:lastPrinted>
  <dcterms:created xsi:type="dcterms:W3CDTF">2006-11-12T11:39:55Z</dcterms:created>
  <dcterms:modified xsi:type="dcterms:W3CDTF">2016-04-26T12:16:18Z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0x010100D1758EA966A38B42A41486868DBA2A380026A06B5D77F5D0488A45801254CADA7E</vt:lpwstr>
  </property>
  <property fmtid="{D5CDD505-2E9C-101B-9397-08002B2CF9AE}" pid="3" name="Applicable Start Date">
    <vt:filetime>2011-06-21T23:00:00Z</vt:filetime>
  </property>
  <property fmtid="{D5CDD505-2E9C-101B-9397-08002B2CF9AE}" pid="4" name="Organisation">
    <vt:lpwstr>Choose an Organisation</vt:lpwstr>
  </property>
  <property fmtid="{D5CDD505-2E9C-101B-9397-08002B2CF9AE}" pid="5" name="DLCPolicyLabelValue">
    <vt:lpwstr>Version : 0.1</vt:lpwstr>
  </property>
  <property fmtid="{D5CDD505-2E9C-101B-9397-08002B2CF9AE}" pid="6" name="DLCPolicyLabelClientValue">
    <vt:lpwstr>Version : {_UIVersionString}</vt:lpwstr>
  </property>
  <property fmtid="{D5CDD505-2E9C-101B-9397-08002B2CF9AE}" pid="7" name="Applicable Duration">
    <vt:lpwstr>-</vt:lpwstr>
  </property>
  <property fmtid="{D5CDD505-2E9C-101B-9397-08002B2CF9AE}" pid="8" name="::">
    <vt:lpwstr>-Main Document</vt:lpwstr>
  </property>
  <property fmtid="{D5CDD505-2E9C-101B-9397-08002B2CF9AE}" pid="9" name="Publication Date:">
    <vt:filetime>2013-05-08T00:00:00Z</vt:filetime>
  </property>
  <property fmtid="{D5CDD505-2E9C-101B-9397-08002B2CF9AE}" pid="10" name="BExAnalyzer_OldName">
    <vt:lpwstr>RIIO-GD1 C_O RRP Wales and West v1 1.xlsx</vt:lpwstr>
  </property>
  <property fmtid="{D5CDD505-2E9C-101B-9397-08002B2CF9AE}" pid="11" name="docIndexRef">
    <vt:lpwstr>6434ef04-9fe3-4a75-bd7c-dba7817031b2</vt:lpwstr>
  </property>
  <property fmtid="{D5CDD505-2E9C-101B-9397-08002B2CF9AE}" pid="12" name="bjSaver">
    <vt:lpwstr>QR/EJJOcy1YFtPVUjh7GTP9GSaUjpLQH</vt:lpwstr>
  </property>
  <property fmtid="{D5CDD505-2E9C-101B-9397-08002B2CF9AE}" pid="13" name="bjDocumentSecurityLabel">
    <vt:lpwstr>This item has no classification</vt:lpwstr>
  </property>
</Properties>
</file>